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1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3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4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15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drawings/drawing17.xml" ContentType="application/vnd.openxmlformats-officedocument.drawing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8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9.xml" ContentType="application/vnd.openxmlformats-officedocument.drawing+xml"/>
  <Override PartName="/xl/charts/chart305.xml" ContentType="application/vnd.openxmlformats-officedocument.drawingml.chart+xml"/>
  <Override PartName="/xl/drawings/drawing20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21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4" documentId="8_{71DF3656-BF3B-40B1-AB56-B738E509A7A6}" xr6:coauthVersionLast="47" xr6:coauthVersionMax="47" xr10:uidLastSave="{76A57D9E-48E8-4766-B05D-C0B0B48E4E28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RNR" sheetId="85" state="hidden" r:id="rId6"/>
    <sheet name="Uke" sheetId="1" r:id="rId7"/>
    <sheet name="U" sheetId="63" r:id="rId8"/>
    <sheet name="Regioner" sheetId="6" r:id="rId9"/>
    <sheet name="R" sheetId="69" r:id="rId10"/>
    <sheet name="Organisasjon" sheetId="16" r:id="rId11"/>
    <sheet name="O" sheetId="66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KS" sheetId="81" r:id="rId25"/>
    <sheet name="Fettgruppe" sheetId="49" r:id="rId26"/>
    <sheet name="FE" sheetId="73" r:id="rId27"/>
    <sheet name="Fett per mnd" sheetId="61" r:id="rId28"/>
    <sheet name="Ark3" sheetId="84" r:id="rId29"/>
    <sheet name="Vektgrupper" sheetId="50" r:id="rId30"/>
    <sheet name="VK" sheetId="76" r:id="rId31"/>
    <sheet name="Variant" sheetId="47" r:id="rId32"/>
    <sheet name="V" sheetId="72" r:id="rId33"/>
    <sheet name="Fylker" sheetId="51" r:id="rId34"/>
    <sheet name="F" sheetId="68" r:id="rId35"/>
    <sheet name="Komm_nr" sheetId="80" state="hidden" r:id="rId36"/>
    <sheet name="Ark2" sheetId="56" state="hidden" r:id="rId37"/>
  </sheets>
  <definedNames>
    <definedName name="__123Graph_ADIAGRAM1" localSheetId="15" hidden="1">Uke!#REF!</definedName>
    <definedName name="__123Graph_ADIAGRAM1" localSheetId="14" hidden="1">Uke!#REF!</definedName>
    <definedName name="__123Graph_ADIAGRAM1" localSheetId="34" hidden="1">Uke!#REF!</definedName>
    <definedName name="__123Graph_ADIAGRAM1" localSheetId="26" hidden="1">Uke!#REF!</definedName>
    <definedName name="__123Graph_ADIAGRAM1" localSheetId="27" hidden="1">#REF!</definedName>
    <definedName name="__123Graph_ADIAGRAM1" localSheetId="25" hidden="1">Uke!#REF!</definedName>
    <definedName name="__123Graph_ADIAGRAM1" localSheetId="33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#REF!</definedName>
    <definedName name="__123Graph_ADIAGRAM1" localSheetId="22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9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7" hidden="1">U!#REF!</definedName>
    <definedName name="__123Graph_ADIAGRAM1" localSheetId="32" hidden="1">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4" hidden="1">Uke!#REF!</definedName>
    <definedName name="__123Graph_ADIAGRAM2" localSheetId="26" hidden="1">Uke!#REF!</definedName>
    <definedName name="__123Graph_ADIAGRAM2" localSheetId="27" hidden="1">#REF!</definedName>
    <definedName name="__123Graph_ADIAGRAM2" localSheetId="25" hidden="1">Uke!#REF!</definedName>
    <definedName name="__123Graph_ADIAGRAM2" localSheetId="33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#REF!</definedName>
    <definedName name="__123Graph_ADIAGRAM2" localSheetId="22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9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7" hidden="1">U!#REF!</definedName>
    <definedName name="__123Graph_ADIAGRAM2" localSheetId="32" hidden="1">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4" hidden="1">Uke!#REF!</definedName>
    <definedName name="__123Graph_ADIAGRAM3" localSheetId="26" hidden="1">Uke!#REF!</definedName>
    <definedName name="__123Graph_ADIAGRAM3" localSheetId="27" hidden="1">#REF!</definedName>
    <definedName name="__123Graph_ADIAGRAM3" localSheetId="19" hidden="1">Uke!#REF!</definedName>
    <definedName name="__123Graph_ADIAGRAM3" localSheetId="20" hidden="1">#REF!</definedName>
    <definedName name="__123Graph_ADIAGRAM3" localSheetId="22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9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7" hidden="1">U!#REF!</definedName>
    <definedName name="__123Graph_ADIAGRAM3" localSheetId="32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4" hidden="1">Uke!#REF!</definedName>
    <definedName name="__123Graph_ADIAGRAM4" localSheetId="26" hidden="1">Uke!#REF!</definedName>
    <definedName name="__123Graph_ADIAGRAM4" localSheetId="27" hidden="1">#REF!</definedName>
    <definedName name="__123Graph_ADIAGRAM4" localSheetId="25" hidden="1">Uke!#REF!</definedName>
    <definedName name="__123Graph_ADIAGRAM4" localSheetId="33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#REF!</definedName>
    <definedName name="__123Graph_ADIAGRAM4" localSheetId="22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9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7" hidden="1">U!#REF!</definedName>
    <definedName name="__123Graph_ADIAGRAM4" localSheetId="32" hidden="1">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4" hidden="1">Uke!#REF!</definedName>
    <definedName name="__123Graph_ADIAGRAM5" localSheetId="26" hidden="1">Uke!#REF!</definedName>
    <definedName name="__123Graph_ADIAGRAM5" localSheetId="27" hidden="1">#REF!</definedName>
    <definedName name="__123Graph_ADIAGRAM5" localSheetId="25" hidden="1">Uke!#REF!</definedName>
    <definedName name="__123Graph_ADIAGRAM5" localSheetId="33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#REF!</definedName>
    <definedName name="__123Graph_ADIAGRAM5" localSheetId="22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9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7" hidden="1">U!#REF!</definedName>
    <definedName name="__123Graph_ADIAGRAM5" localSheetId="32" hidden="1">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4" hidden="1">Uke!#REF!</definedName>
    <definedName name="__123Graph_BDIAGRAM1" localSheetId="26" hidden="1">Uke!#REF!</definedName>
    <definedName name="__123Graph_BDIAGRAM1" localSheetId="27" hidden="1">#REF!</definedName>
    <definedName name="__123Graph_BDIAGRAM1" localSheetId="25" hidden="1">Uke!#REF!</definedName>
    <definedName name="__123Graph_BDIAGRAM1" localSheetId="33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#REF!</definedName>
    <definedName name="__123Graph_BDIAGRAM1" localSheetId="22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9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7" hidden="1">U!#REF!</definedName>
    <definedName name="__123Graph_BDIAGRAM1" localSheetId="32" hidden="1">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4" hidden="1">Uke!#REF!</definedName>
    <definedName name="__123Graph_BDIAGRAM2" localSheetId="26" hidden="1">Uke!#REF!</definedName>
    <definedName name="__123Graph_BDIAGRAM2" localSheetId="27" hidden="1">#REF!</definedName>
    <definedName name="__123Graph_BDIAGRAM2" localSheetId="25" hidden="1">Uke!#REF!</definedName>
    <definedName name="__123Graph_BDIAGRAM2" localSheetId="33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#REF!</definedName>
    <definedName name="__123Graph_BDIAGRAM2" localSheetId="22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9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7" hidden="1">U!#REF!</definedName>
    <definedName name="__123Graph_BDIAGRAM2" localSheetId="32" hidden="1">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4" hidden="1">Uke!#REF!</definedName>
    <definedName name="__123Graph_BDIAGRAM3" localSheetId="26" hidden="1">Uke!#REF!</definedName>
    <definedName name="__123Graph_BDIAGRAM3" localSheetId="27" hidden="1">#REF!</definedName>
    <definedName name="__123Graph_BDIAGRAM3" localSheetId="19" hidden="1">Uke!#REF!</definedName>
    <definedName name="__123Graph_BDIAGRAM3" localSheetId="20" hidden="1">#REF!</definedName>
    <definedName name="__123Graph_BDIAGRAM3" localSheetId="22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9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7" hidden="1">U!#REF!</definedName>
    <definedName name="__123Graph_BDIAGRAM3" localSheetId="32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4" hidden="1">Uke!#REF!</definedName>
    <definedName name="__123Graph_BDIAGRAM4" localSheetId="26" hidden="1">Uke!#REF!</definedName>
    <definedName name="__123Graph_BDIAGRAM4" localSheetId="27" hidden="1">#REF!</definedName>
    <definedName name="__123Graph_BDIAGRAM4" localSheetId="25" hidden="1">Uke!#REF!</definedName>
    <definedName name="__123Graph_BDIAGRAM4" localSheetId="33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#REF!</definedName>
    <definedName name="__123Graph_BDIAGRAM4" localSheetId="22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9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7" hidden="1">U!#REF!</definedName>
    <definedName name="__123Graph_BDIAGRAM4" localSheetId="32" hidden="1">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4" hidden="1">Uke!#REF!</definedName>
    <definedName name="__123Graph_CDIAGRAM5" localSheetId="26" hidden="1">Uke!#REF!</definedName>
    <definedName name="__123Graph_CDIAGRAM5" localSheetId="27" hidden="1">#REF!</definedName>
    <definedName name="__123Graph_CDIAGRAM5" localSheetId="25" hidden="1">Uke!#REF!</definedName>
    <definedName name="__123Graph_CDIAGRAM5" localSheetId="33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#REF!</definedName>
    <definedName name="__123Graph_CDIAGRAM5" localSheetId="22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9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7" hidden="1">U!#REF!</definedName>
    <definedName name="__123Graph_CDIAGRAM5" localSheetId="32" hidden="1">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4" hidden="1">Uke!#REF!</definedName>
    <definedName name="__123Graph_XDIAGRAM1" localSheetId="26" hidden="1">Uke!#REF!</definedName>
    <definedName name="__123Graph_XDIAGRAM1" localSheetId="27" hidden="1">#REF!</definedName>
    <definedName name="__123Graph_XDIAGRAM1" localSheetId="19" hidden="1">Uke!#REF!</definedName>
    <definedName name="__123Graph_XDIAGRAM1" localSheetId="20" hidden="1">#REF!</definedName>
    <definedName name="__123Graph_XDIAGRAM1" localSheetId="22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9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7" hidden="1">U!#REF!</definedName>
    <definedName name="__123Graph_XDIAGRAM1" localSheetId="32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4" hidden="1">Uke!#REF!</definedName>
    <definedName name="__123Graph_XDIAGRAM2" localSheetId="26" hidden="1">Uke!#REF!</definedName>
    <definedName name="__123Graph_XDIAGRAM2" localSheetId="27" hidden="1">#REF!</definedName>
    <definedName name="__123Graph_XDIAGRAM2" localSheetId="19" hidden="1">Uke!#REF!</definedName>
    <definedName name="__123Graph_XDIAGRAM2" localSheetId="20" hidden="1">#REF!</definedName>
    <definedName name="__123Graph_XDIAGRAM2" localSheetId="22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9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7" hidden="1">U!#REF!</definedName>
    <definedName name="__123Graph_XDIAGRAM2" localSheetId="32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4" hidden="1">Uke!#REF!</definedName>
    <definedName name="__123Graph_XDIAGRAM3" localSheetId="26" hidden="1">Uke!#REF!</definedName>
    <definedName name="__123Graph_XDIAGRAM3" localSheetId="27" hidden="1">#REF!</definedName>
    <definedName name="__123Graph_XDIAGRAM3" localSheetId="19" hidden="1">Uke!#REF!</definedName>
    <definedName name="__123Graph_XDIAGRAM3" localSheetId="20" hidden="1">#REF!</definedName>
    <definedName name="__123Graph_XDIAGRAM3" localSheetId="22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9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7" hidden="1">U!#REF!</definedName>
    <definedName name="__123Graph_XDIAGRAM3" localSheetId="32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4" hidden="1">Uke!#REF!</definedName>
    <definedName name="__123Graph_XDIAGRAM4" localSheetId="26" hidden="1">Uke!#REF!</definedName>
    <definedName name="__123Graph_XDIAGRAM4" localSheetId="27" hidden="1">#REF!</definedName>
    <definedName name="__123Graph_XDIAGRAM4" localSheetId="19" hidden="1">Uke!#REF!</definedName>
    <definedName name="__123Graph_XDIAGRAM4" localSheetId="20" hidden="1">#REF!</definedName>
    <definedName name="__123Graph_XDIAGRAM4" localSheetId="22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9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7" hidden="1">U!#REF!</definedName>
    <definedName name="__123Graph_XDIAGRAM4" localSheetId="32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4" hidden="1">Uke!#REF!</definedName>
    <definedName name="__123Graph_XDIAGRAM5" localSheetId="26" hidden="1">Uke!#REF!</definedName>
    <definedName name="__123Graph_XDIAGRAM5" localSheetId="27" hidden="1">#REF!</definedName>
    <definedName name="__123Graph_XDIAGRAM5" localSheetId="19" hidden="1">Uke!#REF!</definedName>
    <definedName name="__123Graph_XDIAGRAM5" localSheetId="20" hidden="1">#REF!</definedName>
    <definedName name="__123Graph_XDIAGRAM5" localSheetId="22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9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7" hidden="1">U!#REF!</definedName>
    <definedName name="__123Graph_XDIAGRAM5" localSheetId="32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4" hidden="1">Uke!#REF!</definedName>
    <definedName name="a" localSheetId="26" hidden="1">Uke!#REF!</definedName>
    <definedName name="a" localSheetId="27" hidden="1">#REF!</definedName>
    <definedName name="a" localSheetId="19" hidden="1">Uke!#REF!</definedName>
    <definedName name="a" localSheetId="20" hidden="1">#REF!</definedName>
    <definedName name="a" localSheetId="22" hidden="1">#REF!</definedName>
    <definedName name="a" localSheetId="4" hidden="1">Uke!#REF!</definedName>
    <definedName name="a" localSheetId="11" hidden="1">Uke!#REF!</definedName>
    <definedName name="a" localSheetId="9" hidden="1">Uke!#REF!</definedName>
    <definedName name="a" localSheetId="13" hidden="1">Uke!#REF!</definedName>
    <definedName name="a" localSheetId="17" hidden="1">Uke!#REF!</definedName>
    <definedName name="a" localSheetId="7" hidden="1">U!#REF!</definedName>
    <definedName name="a" localSheetId="32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'Ark1'!$A$1:$AH$2105</definedName>
    <definedName name="Ark2" localSheetId="27">#REF!</definedName>
    <definedName name="Ark2" localSheetId="20">#REF!</definedName>
    <definedName name="Ark2" localSheetId="22">#REF!</definedName>
    <definedName name="Ark2">'Ark2'!$A$1:$P$22</definedName>
    <definedName name="asdadsa" localSheetId="15" hidden="1">#REF!</definedName>
    <definedName name="asdadsa" localSheetId="34" hidden="1">#REF!</definedName>
    <definedName name="asdadsa" localSheetId="26" hidden="1">#REF!</definedName>
    <definedName name="asdadsa" localSheetId="27" hidden="1">#REF!</definedName>
    <definedName name="asdadsa" localSheetId="19" hidden="1">#REF!</definedName>
    <definedName name="asdadsa" localSheetId="20" hidden="1">#REF!</definedName>
    <definedName name="asdadsa" localSheetId="22" hidden="1">#REF!</definedName>
    <definedName name="asdadsa" localSheetId="4" hidden="1">#REF!</definedName>
    <definedName name="asdadsa" localSheetId="11" hidden="1">#REF!</definedName>
    <definedName name="asdadsa" localSheetId="9" hidden="1">#REF!</definedName>
    <definedName name="asdadsa" localSheetId="13" hidden="1">#REF!</definedName>
    <definedName name="asdadsa" localSheetId="17" hidden="1">#REF!</definedName>
    <definedName name="asdadsa" localSheetId="7" hidden="1">#REF!</definedName>
    <definedName name="asdadsa" localSheetId="32" hidden="1">#REF!</definedName>
    <definedName name="asdadsa" localSheetId="30" hidden="1">#REF!</definedName>
    <definedName name="asdadsa" localSheetId="2" hidden="1">#REF!</definedName>
    <definedName name="asdadsa" hidden="1">#REF!</definedName>
    <definedName name="BBB" localSheetId="15" hidden="1">Uke!#REF!</definedName>
    <definedName name="BBB" localSheetId="34" hidden="1">Uke!#REF!</definedName>
    <definedName name="BBB" localSheetId="26" hidden="1">Uke!#REF!</definedName>
    <definedName name="BBB" localSheetId="27" hidden="1">#REF!</definedName>
    <definedName name="BBB" localSheetId="25" hidden="1">Uke!#REF!</definedName>
    <definedName name="BBB" localSheetId="33" hidden="1">Uke!#REF!</definedName>
    <definedName name="BBB" localSheetId="19" hidden="1">Uke!#REF!</definedName>
    <definedName name="BBB" localSheetId="20" hidden="1">#REF!</definedName>
    <definedName name="BBB" localSheetId="22" hidden="1">#REF!</definedName>
    <definedName name="BBB" localSheetId="4" hidden="1">Uke!#REF!</definedName>
    <definedName name="BBB" localSheetId="11" hidden="1">Uke!#REF!</definedName>
    <definedName name="BBB" localSheetId="9" hidden="1">Uke!#REF!</definedName>
    <definedName name="BBB" localSheetId="13" hidden="1">Uke!#REF!</definedName>
    <definedName name="BBB" localSheetId="17" hidden="1">Uke!#REF!</definedName>
    <definedName name="BBB" localSheetId="7" hidden="1">U!#REF!</definedName>
    <definedName name="BBB" localSheetId="32" hidden="1">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4" hidden="1">Uke!#REF!</definedName>
    <definedName name="BNM" localSheetId="26" hidden="1">Uke!#REF!</definedName>
    <definedName name="BNM" localSheetId="27" hidden="1">#REF!</definedName>
    <definedName name="BNM" localSheetId="19" hidden="1">Uke!#REF!</definedName>
    <definedName name="BNM" localSheetId="20" hidden="1">#REF!</definedName>
    <definedName name="BNM" localSheetId="22" hidden="1">#REF!</definedName>
    <definedName name="BNM" localSheetId="4" hidden="1">Uke!#REF!</definedName>
    <definedName name="BNM" localSheetId="11" hidden="1">Uke!#REF!</definedName>
    <definedName name="BNM" localSheetId="9" hidden="1">Uke!#REF!</definedName>
    <definedName name="BNM" localSheetId="13" hidden="1">Uke!#REF!</definedName>
    <definedName name="BNM" localSheetId="17" hidden="1">Uke!#REF!</definedName>
    <definedName name="BNM" localSheetId="7" hidden="1">U!#REF!</definedName>
    <definedName name="BNM" localSheetId="32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bvnbvnbvn" localSheetId="15" hidden="1">#REF!</definedName>
    <definedName name="bvnbvnbvn" localSheetId="34" hidden="1">#REF!</definedName>
    <definedName name="bvnbvnbvn" localSheetId="26" hidden="1">#REF!</definedName>
    <definedName name="bvnbvnbvn" localSheetId="27" hidden="1">#REF!</definedName>
    <definedName name="bvnbvnbvn" localSheetId="19" hidden="1">#REF!</definedName>
    <definedName name="bvnbvnbvn" localSheetId="20" hidden="1">#REF!</definedName>
    <definedName name="bvnbvnbvn" localSheetId="22" hidden="1">#REF!</definedName>
    <definedName name="bvnbvnbvn" localSheetId="4" hidden="1">#REF!</definedName>
    <definedName name="bvnbvnbvn" localSheetId="11" hidden="1">#REF!</definedName>
    <definedName name="bvnbvnbvn" localSheetId="9" hidden="1">#REF!</definedName>
    <definedName name="bvnbvnbvn" localSheetId="13" hidden="1">#REF!</definedName>
    <definedName name="bvnbvnbvn" localSheetId="17" hidden="1">#REF!</definedName>
    <definedName name="bvnbvnbvn" localSheetId="7" hidden="1">#REF!</definedName>
    <definedName name="bvnbvnbvn" localSheetId="32" hidden="1">#REF!</definedName>
    <definedName name="bvnbvnbvn" localSheetId="30" hidden="1">#REF!</definedName>
    <definedName name="bvnbvnbvn" localSheetId="2" hidden="1">#REF!</definedName>
    <definedName name="bvnbvnbvn" hidden="1">#REF!</definedName>
    <definedName name="cc" localSheetId="15" hidden="1">Uke!#REF!</definedName>
    <definedName name="cc" localSheetId="34" hidden="1">Uke!#REF!</definedName>
    <definedName name="cc" localSheetId="26" hidden="1">Uke!#REF!</definedName>
    <definedName name="cc" localSheetId="27" hidden="1">#REF!</definedName>
    <definedName name="cc" localSheetId="19" hidden="1">Uke!#REF!</definedName>
    <definedName name="cc" localSheetId="20" hidden="1">#REF!</definedName>
    <definedName name="cc" localSheetId="22" hidden="1">#REF!</definedName>
    <definedName name="cc" localSheetId="4" hidden="1">Uke!#REF!</definedName>
    <definedName name="cc" localSheetId="11" hidden="1">Uke!#REF!</definedName>
    <definedName name="cc" localSheetId="9" hidden="1">Uke!#REF!</definedName>
    <definedName name="cc" localSheetId="13" hidden="1">Uke!#REF!</definedName>
    <definedName name="cc" localSheetId="17" hidden="1">Uke!#REF!</definedName>
    <definedName name="cc" localSheetId="7" hidden="1">U!#REF!</definedName>
    <definedName name="cc" localSheetId="32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4" hidden="1">Uke!#REF!</definedName>
    <definedName name="CFE" localSheetId="26" hidden="1">Uke!#REF!</definedName>
    <definedName name="CFE" localSheetId="27" hidden="1">#REF!</definedName>
    <definedName name="CFE" localSheetId="33" hidden="1">Uke!#REF!</definedName>
    <definedName name="CFE" localSheetId="19" hidden="1">Uke!#REF!</definedName>
    <definedName name="CFE" localSheetId="20" hidden="1">#REF!</definedName>
    <definedName name="CFE" localSheetId="22" hidden="1">#REF!</definedName>
    <definedName name="CFE" localSheetId="4" hidden="1">Uke!#REF!</definedName>
    <definedName name="CFE" localSheetId="11" hidden="1">Uke!#REF!</definedName>
    <definedName name="CFE" localSheetId="9" hidden="1">Uke!#REF!</definedName>
    <definedName name="CFE" localSheetId="13" hidden="1">Uke!#REF!</definedName>
    <definedName name="CFE" localSheetId="17" hidden="1">Uke!#REF!</definedName>
    <definedName name="CFE" localSheetId="7" hidden="1">U!#REF!</definedName>
    <definedName name="CFE" localSheetId="32" hidden="1">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cvxvcxvc" localSheetId="15" hidden="1">#REF!</definedName>
    <definedName name="cvxvcxvc" localSheetId="34" hidden="1">#REF!</definedName>
    <definedName name="cvxvcxvc" localSheetId="26" hidden="1">#REF!</definedName>
    <definedName name="cvxvcxvc" localSheetId="27" hidden="1">#REF!</definedName>
    <definedName name="cvxvcxvc" localSheetId="19" hidden="1">#REF!</definedName>
    <definedName name="cvxvcxvc" localSheetId="20" hidden="1">#REF!</definedName>
    <definedName name="cvxvcxvc" localSheetId="22" hidden="1">#REF!</definedName>
    <definedName name="cvxvcxvc" localSheetId="4" hidden="1">#REF!</definedName>
    <definedName name="cvxvcxvc" localSheetId="11" hidden="1">#REF!</definedName>
    <definedName name="cvxvcxvc" localSheetId="9" hidden="1">#REF!</definedName>
    <definedName name="cvxvcxvc" localSheetId="13" hidden="1">#REF!</definedName>
    <definedName name="cvxvcxvc" localSheetId="17" hidden="1">#REF!</definedName>
    <definedName name="cvxvcxvc" localSheetId="7" hidden="1">#REF!</definedName>
    <definedName name="cvxvcxvc" localSheetId="32" hidden="1">#REF!</definedName>
    <definedName name="cvxvcxvc" localSheetId="30" hidden="1">#REF!</definedName>
    <definedName name="cvxvcxvc" localSheetId="2" hidden="1">#REF!</definedName>
    <definedName name="cvxvcxvc" hidden="1">#REF!</definedName>
    <definedName name="d" localSheetId="15" hidden="1">Uke!#REF!</definedName>
    <definedName name="d" localSheetId="34" hidden="1">Uke!#REF!</definedName>
    <definedName name="d" localSheetId="26" hidden="1">Uke!#REF!</definedName>
    <definedName name="d" localSheetId="27" hidden="1">#REF!</definedName>
    <definedName name="d" localSheetId="19" hidden="1">Uke!#REF!</definedName>
    <definedName name="d" localSheetId="20" hidden="1">#REF!</definedName>
    <definedName name="d" localSheetId="22" hidden="1">#REF!</definedName>
    <definedName name="d" localSheetId="4" hidden="1">Uke!#REF!</definedName>
    <definedName name="d" localSheetId="11" hidden="1">Uke!#REF!</definedName>
    <definedName name="d" localSheetId="9" hidden="1">Uke!#REF!</definedName>
    <definedName name="d" localSheetId="13" hidden="1">Uke!#REF!</definedName>
    <definedName name="d" localSheetId="17" hidden="1">Uke!#REF!</definedName>
    <definedName name="d" localSheetId="7" hidden="1">U!#REF!</definedName>
    <definedName name="d" localSheetId="32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4" hidden="1">Uke!#REF!</definedName>
    <definedName name="DDD" localSheetId="26" hidden="1">Uke!#REF!</definedName>
    <definedName name="DDD" localSheetId="27" hidden="1">#REF!</definedName>
    <definedName name="DDD" localSheetId="25" hidden="1">Uke!#REF!</definedName>
    <definedName name="DDD" localSheetId="33" hidden="1">Uke!#REF!</definedName>
    <definedName name="DDD" localSheetId="19" hidden="1">Uke!#REF!</definedName>
    <definedName name="DDD" localSheetId="18" hidden="1">Uke!#REF!</definedName>
    <definedName name="DDD" localSheetId="20" hidden="1">#REF!</definedName>
    <definedName name="DDD" localSheetId="22" hidden="1">#REF!</definedName>
    <definedName name="DDD" localSheetId="4" hidden="1">Uke!#REF!</definedName>
    <definedName name="DDD" localSheetId="11" hidden="1">Uke!#REF!</definedName>
    <definedName name="DDD" localSheetId="9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7" hidden="1">U!#REF!</definedName>
    <definedName name="DDD" localSheetId="32" hidden="1">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dfd" localSheetId="15" hidden="1">#REF!</definedName>
    <definedName name="dfd" localSheetId="34" hidden="1">#REF!</definedName>
    <definedName name="dfd" localSheetId="26" hidden="1">#REF!</definedName>
    <definedName name="dfd" localSheetId="27" hidden="1">#REF!</definedName>
    <definedName name="dfd" localSheetId="19" hidden="1">#REF!</definedName>
    <definedName name="dfd" localSheetId="20" hidden="1">#REF!</definedName>
    <definedName name="dfd" localSheetId="22" hidden="1">#REF!</definedName>
    <definedName name="dfd" localSheetId="4" hidden="1">#REF!</definedName>
    <definedName name="dfd" localSheetId="11" hidden="1">#REF!</definedName>
    <definedName name="dfd" localSheetId="9" hidden="1">#REF!</definedName>
    <definedName name="dfd" localSheetId="13" hidden="1">#REF!</definedName>
    <definedName name="dfd" localSheetId="17" hidden="1">#REF!</definedName>
    <definedName name="dfd" localSheetId="7" hidden="1">#REF!</definedName>
    <definedName name="dfd" localSheetId="32" hidden="1">#REF!</definedName>
    <definedName name="dfd" localSheetId="30" hidden="1">#REF!</definedName>
    <definedName name="dfd" localSheetId="2" hidden="1">#REF!</definedName>
    <definedName name="dfd" hidden="1">#REF!</definedName>
    <definedName name="EEE" localSheetId="15" hidden="1">Uke!#REF!</definedName>
    <definedName name="EEE" localSheetId="34" hidden="1">Uke!#REF!</definedName>
    <definedName name="EEE" localSheetId="26" hidden="1">Uke!#REF!</definedName>
    <definedName name="EEE" localSheetId="27" hidden="1">#REF!</definedName>
    <definedName name="EEE" localSheetId="25" hidden="1">Uke!#REF!</definedName>
    <definedName name="EEE" localSheetId="33" hidden="1">Uke!#REF!</definedName>
    <definedName name="EEE" localSheetId="19" hidden="1">Uke!#REF!</definedName>
    <definedName name="EEE" localSheetId="20" hidden="1">#REF!</definedName>
    <definedName name="EEE" localSheetId="22" hidden="1">#REF!</definedName>
    <definedName name="EEE" localSheetId="4" hidden="1">Uke!#REF!</definedName>
    <definedName name="EEE" localSheetId="11" hidden="1">Uke!#REF!</definedName>
    <definedName name="EEE" localSheetId="9" hidden="1">Uke!#REF!</definedName>
    <definedName name="EEE" localSheetId="13" hidden="1">Uke!#REF!</definedName>
    <definedName name="EEE" localSheetId="17" hidden="1">Uke!#REF!</definedName>
    <definedName name="EEE" localSheetId="7" hidden="1">U!#REF!</definedName>
    <definedName name="EEE" localSheetId="32" hidden="1">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4" hidden="1">Uke!#REF!</definedName>
    <definedName name="f" localSheetId="26" hidden="1">Uke!#REF!</definedName>
    <definedName name="f" localSheetId="27" hidden="1">#REF!</definedName>
    <definedName name="f" localSheetId="19" hidden="1">Uke!#REF!</definedName>
    <definedName name="f" localSheetId="20" hidden="1">#REF!</definedName>
    <definedName name="f" localSheetId="22" hidden="1">#REF!</definedName>
    <definedName name="f" localSheetId="4" hidden="1">Uke!#REF!</definedName>
    <definedName name="f" localSheetId="11" hidden="1">Uke!#REF!</definedName>
    <definedName name="f" localSheetId="9" hidden="1">Uke!#REF!</definedName>
    <definedName name="f" localSheetId="13" hidden="1">Uke!#REF!</definedName>
    <definedName name="f" localSheetId="17" hidden="1">Uke!#REF!</definedName>
    <definedName name="f" localSheetId="7" hidden="1">U!#REF!</definedName>
    <definedName name="f" localSheetId="32" hidden="1">Uke!#REF!</definedName>
    <definedName name="f" localSheetId="30" hidden="1">Uke!#REF!</definedName>
    <definedName name="f" localSheetId="2" hidden="1">Uke!#REF!</definedName>
    <definedName name="f" hidden="1">Uke!#REF!</definedName>
    <definedName name="fdgfdg" localSheetId="15" hidden="1">#REF!</definedName>
    <definedName name="fdgfdg" localSheetId="34" hidden="1">#REF!</definedName>
    <definedName name="fdgfdg" localSheetId="26" hidden="1">#REF!</definedName>
    <definedName name="fdgfdg" localSheetId="27" hidden="1">#REF!</definedName>
    <definedName name="fdgfdg" localSheetId="19" hidden="1">#REF!</definedName>
    <definedName name="fdgfdg" localSheetId="20" hidden="1">#REF!</definedName>
    <definedName name="fdgfdg" localSheetId="22" hidden="1">#REF!</definedName>
    <definedName name="fdgfdg" localSheetId="4" hidden="1">#REF!</definedName>
    <definedName name="fdgfdg" localSheetId="11" hidden="1">#REF!</definedName>
    <definedName name="fdgfdg" localSheetId="9" hidden="1">#REF!</definedName>
    <definedName name="fdgfdg" localSheetId="13" hidden="1">#REF!</definedName>
    <definedName name="fdgfdg" localSheetId="17" hidden="1">#REF!</definedName>
    <definedName name="fdgfdg" localSheetId="7" hidden="1">#REF!</definedName>
    <definedName name="fdgfdg" localSheetId="32" hidden="1">#REF!</definedName>
    <definedName name="fdgfdg" localSheetId="30" hidden="1">#REF!</definedName>
    <definedName name="fdgfdg" localSheetId="2" hidden="1">#REF!</definedName>
    <definedName name="fdgfdg" hidden="1">#REF!</definedName>
    <definedName name="FF" localSheetId="15" hidden="1">Uke!#REF!</definedName>
    <definedName name="FF" localSheetId="34" hidden="1">Uke!#REF!</definedName>
    <definedName name="FF" localSheetId="26" hidden="1">Uke!#REF!</definedName>
    <definedName name="FF" localSheetId="27" hidden="1">#REF!</definedName>
    <definedName name="FF" localSheetId="19" hidden="1">Uke!#REF!</definedName>
    <definedName name="FF" localSheetId="20" hidden="1">#REF!</definedName>
    <definedName name="FF" localSheetId="22" hidden="1">#REF!</definedName>
    <definedName name="FF" localSheetId="4" hidden="1">Uke!#REF!</definedName>
    <definedName name="FF" localSheetId="11" hidden="1">Uke!#REF!</definedName>
    <definedName name="FF" localSheetId="9" hidden="1">Uke!#REF!</definedName>
    <definedName name="FF" localSheetId="13" hidden="1">Uke!#REF!</definedName>
    <definedName name="FF" localSheetId="17" hidden="1">Uke!#REF!</definedName>
    <definedName name="FF" localSheetId="7" hidden="1">U!#REF!</definedName>
    <definedName name="FF" localSheetId="32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fff" localSheetId="15" hidden="1">#REF!</definedName>
    <definedName name="fff" localSheetId="34" hidden="1">#REF!</definedName>
    <definedName name="fff" localSheetId="26" hidden="1">#REF!</definedName>
    <definedName name="fff" localSheetId="27" hidden="1">#REF!</definedName>
    <definedName name="fff" localSheetId="19" hidden="1">#REF!</definedName>
    <definedName name="fff" localSheetId="20" hidden="1">#REF!</definedName>
    <definedName name="fff" localSheetId="22" hidden="1">#REF!</definedName>
    <definedName name="fff" localSheetId="4" hidden="1">#REF!</definedName>
    <definedName name="fff" localSheetId="11" hidden="1">#REF!</definedName>
    <definedName name="fff" localSheetId="9" hidden="1">#REF!</definedName>
    <definedName name="fff" localSheetId="13" hidden="1">#REF!</definedName>
    <definedName name="fff" localSheetId="17" hidden="1">#REF!</definedName>
    <definedName name="fff" localSheetId="7" hidden="1">#REF!</definedName>
    <definedName name="fff" localSheetId="32" hidden="1">#REF!</definedName>
    <definedName name="fff" localSheetId="30" hidden="1">#REF!</definedName>
    <definedName name="fff" localSheetId="2" hidden="1">#REF!</definedName>
    <definedName name="fff" hidden="1">#REF!</definedName>
    <definedName name="fgfhg" localSheetId="15" hidden="1">#REF!</definedName>
    <definedName name="fgfhg" localSheetId="34" hidden="1">#REF!</definedName>
    <definedName name="fgfhg" localSheetId="26" hidden="1">#REF!</definedName>
    <definedName name="fgfhg" localSheetId="27" hidden="1">#REF!</definedName>
    <definedName name="fgfhg" localSheetId="19" hidden="1">#REF!</definedName>
    <definedName name="fgfhg" localSheetId="20" hidden="1">#REF!</definedName>
    <definedName name="fgfhg" localSheetId="22" hidden="1">#REF!</definedName>
    <definedName name="fgfhg" localSheetId="4" hidden="1">#REF!</definedName>
    <definedName name="fgfhg" localSheetId="11" hidden="1">#REF!</definedName>
    <definedName name="fgfhg" localSheetId="9" hidden="1">#REF!</definedName>
    <definedName name="fgfhg" localSheetId="13" hidden="1">#REF!</definedName>
    <definedName name="fgfhg" localSheetId="17" hidden="1">#REF!</definedName>
    <definedName name="fgfhg" localSheetId="7" hidden="1">#REF!</definedName>
    <definedName name="fgfhg" localSheetId="32" hidden="1">#REF!</definedName>
    <definedName name="fgfhg" localSheetId="30" hidden="1">#REF!</definedName>
    <definedName name="fgfhg" localSheetId="2" hidden="1">#REF!</definedName>
    <definedName name="fgfhg" hidden="1">#REF!</definedName>
    <definedName name="fhgfhgfhg" localSheetId="15" hidden="1">#REF!</definedName>
    <definedName name="fhgfhgfhg" localSheetId="34" hidden="1">#REF!</definedName>
    <definedName name="fhgfhgfhg" localSheetId="26" hidden="1">#REF!</definedName>
    <definedName name="fhgfhgfhg" localSheetId="27" hidden="1">#REF!</definedName>
    <definedName name="fhgfhgfhg" localSheetId="19" hidden="1">#REF!</definedName>
    <definedName name="fhgfhgfhg" localSheetId="20" hidden="1">#REF!</definedName>
    <definedName name="fhgfhgfhg" localSheetId="22" hidden="1">#REF!</definedName>
    <definedName name="fhgfhgfhg" localSheetId="4" hidden="1">#REF!</definedName>
    <definedName name="fhgfhgfhg" localSheetId="11" hidden="1">#REF!</definedName>
    <definedName name="fhgfhgfhg" localSheetId="9" hidden="1">#REF!</definedName>
    <definedName name="fhgfhgfhg" localSheetId="13" hidden="1">#REF!</definedName>
    <definedName name="fhgfhgfhg" localSheetId="17" hidden="1">#REF!</definedName>
    <definedName name="fhgfhgfhg" localSheetId="7" hidden="1">#REF!</definedName>
    <definedName name="fhgfhgfhg" localSheetId="32" hidden="1">#REF!</definedName>
    <definedName name="fhgfhgfhg" localSheetId="30" hidden="1">#REF!</definedName>
    <definedName name="fhgfhgfhg" localSheetId="2" hidden="1">#REF!</definedName>
    <definedName name="fhgfhgfhg" hidden="1">#REF!</definedName>
    <definedName name="GGG" localSheetId="15" hidden="1">Uke!#REF!</definedName>
    <definedName name="GGG" localSheetId="34" hidden="1">Uke!#REF!</definedName>
    <definedName name="GGG" localSheetId="26" hidden="1">Uke!#REF!</definedName>
    <definedName name="GGG" localSheetId="27" hidden="1">#REF!</definedName>
    <definedName name="GGG" localSheetId="25" hidden="1">Uke!#REF!</definedName>
    <definedName name="GGG" localSheetId="33" hidden="1">Uke!#REF!</definedName>
    <definedName name="GGG" localSheetId="19" hidden="1">Uke!#REF!</definedName>
    <definedName name="GGG" localSheetId="20" hidden="1">#REF!</definedName>
    <definedName name="GGG" localSheetId="22" hidden="1">#REF!</definedName>
    <definedName name="GGG" localSheetId="4" hidden="1">Uke!#REF!</definedName>
    <definedName name="GGG" localSheetId="11" hidden="1">Uke!#REF!</definedName>
    <definedName name="GGG" localSheetId="9" hidden="1">Uke!#REF!</definedName>
    <definedName name="GGG" localSheetId="13" hidden="1">Uke!#REF!</definedName>
    <definedName name="GGG" localSheetId="17" hidden="1">Uke!#REF!</definedName>
    <definedName name="GGG" localSheetId="7" hidden="1">U!#REF!</definedName>
    <definedName name="GGG" localSheetId="32" hidden="1">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4" hidden="1">Uke!#REF!</definedName>
    <definedName name="GH" localSheetId="26" hidden="1">Uke!#REF!</definedName>
    <definedName name="GH" localSheetId="27" hidden="1">#REF!</definedName>
    <definedName name="GH" localSheetId="19" hidden="1">Uke!#REF!</definedName>
    <definedName name="GH" localSheetId="20" hidden="1">#REF!</definedName>
    <definedName name="GH" localSheetId="22" hidden="1">#REF!</definedName>
    <definedName name="GH" localSheetId="4" hidden="1">Uke!#REF!</definedName>
    <definedName name="GH" localSheetId="11" hidden="1">Uke!#REF!</definedName>
    <definedName name="GH" localSheetId="9" hidden="1">Uke!#REF!</definedName>
    <definedName name="GH" localSheetId="13" hidden="1">Uke!#REF!</definedName>
    <definedName name="GH" localSheetId="17" hidden="1">Uke!#REF!</definedName>
    <definedName name="GH" localSheetId="7" hidden="1">U!#REF!</definedName>
    <definedName name="GH" localSheetId="32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15" hidden="1">#REF!</definedName>
    <definedName name="ghj" localSheetId="34" hidden="1">#REF!</definedName>
    <definedName name="ghj" localSheetId="26" hidden="1">#REF!</definedName>
    <definedName name="ghj" localSheetId="27" hidden="1">#REF!</definedName>
    <definedName name="ghj" localSheetId="19" hidden="1">#REF!</definedName>
    <definedName name="ghj" localSheetId="20" hidden="1">#REF!</definedName>
    <definedName name="ghj" localSheetId="22" hidden="1">#REF!</definedName>
    <definedName name="ghj" localSheetId="4" hidden="1">#REF!</definedName>
    <definedName name="ghj" localSheetId="11" hidden="1">#REF!</definedName>
    <definedName name="ghj" localSheetId="9" hidden="1">#REF!</definedName>
    <definedName name="ghj" localSheetId="13" hidden="1">#REF!</definedName>
    <definedName name="ghj" localSheetId="17" hidden="1">#REF!</definedName>
    <definedName name="ghj" localSheetId="7" hidden="1">#REF!</definedName>
    <definedName name="ghj" localSheetId="32" hidden="1">#REF!</definedName>
    <definedName name="ghj" localSheetId="30" hidden="1">#REF!</definedName>
    <definedName name="ghj" localSheetId="2" hidden="1">#REF!</definedName>
    <definedName name="ghj" hidden="1">#REF!</definedName>
    <definedName name="ghjghj" localSheetId="15" hidden="1">#REF!</definedName>
    <definedName name="ghjghj" localSheetId="34" hidden="1">#REF!</definedName>
    <definedName name="ghjghj" localSheetId="26" hidden="1">#REF!</definedName>
    <definedName name="ghjghj" localSheetId="27" hidden="1">#REF!</definedName>
    <definedName name="ghjghj" localSheetId="19" hidden="1">#REF!</definedName>
    <definedName name="ghjghj" localSheetId="20" hidden="1">#REF!</definedName>
    <definedName name="ghjghj" localSheetId="22" hidden="1">#REF!</definedName>
    <definedName name="ghjghj" localSheetId="4" hidden="1">#REF!</definedName>
    <definedName name="ghjghj" localSheetId="11" hidden="1">#REF!</definedName>
    <definedName name="ghjghj" localSheetId="9" hidden="1">#REF!</definedName>
    <definedName name="ghjghj" localSheetId="13" hidden="1">#REF!</definedName>
    <definedName name="ghjghj" localSheetId="17" hidden="1">#REF!</definedName>
    <definedName name="ghjghj" localSheetId="7" hidden="1">#REF!</definedName>
    <definedName name="ghjghj" localSheetId="32" hidden="1">#REF!</definedName>
    <definedName name="ghjghj" localSheetId="30" hidden="1">#REF!</definedName>
    <definedName name="ghjghj" localSheetId="2" hidden="1">#REF!</definedName>
    <definedName name="ghjghj" hidden="1">#REF!</definedName>
    <definedName name="GI" localSheetId="15" hidden="1">Uke!#REF!</definedName>
    <definedName name="GI" localSheetId="34" hidden="1">Uke!#REF!</definedName>
    <definedName name="GI" localSheetId="26" hidden="1">Uke!#REF!</definedName>
    <definedName name="GI" localSheetId="27" hidden="1">#REF!</definedName>
    <definedName name="GI" localSheetId="19" hidden="1">Uke!#REF!</definedName>
    <definedName name="GI" localSheetId="20" hidden="1">#REF!</definedName>
    <definedName name="GI" localSheetId="22" hidden="1">#REF!</definedName>
    <definedName name="GI" localSheetId="4" hidden="1">Uke!#REF!</definedName>
    <definedName name="GI" localSheetId="11" hidden="1">Uke!#REF!</definedName>
    <definedName name="GI" localSheetId="9" hidden="1">Uke!#REF!</definedName>
    <definedName name="GI" localSheetId="13" hidden="1">Uke!#REF!</definedName>
    <definedName name="GI" localSheetId="17" hidden="1">Uke!#REF!</definedName>
    <definedName name="GI" localSheetId="7" hidden="1">U!#REF!</definedName>
    <definedName name="GI" localSheetId="32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gjhghj" localSheetId="15" hidden="1">#REF!</definedName>
    <definedName name="gjhghj" localSheetId="34" hidden="1">#REF!</definedName>
    <definedName name="gjhghj" localSheetId="26" hidden="1">#REF!</definedName>
    <definedName name="gjhghj" localSheetId="27" hidden="1">#REF!</definedName>
    <definedName name="gjhghj" localSheetId="19" hidden="1">#REF!</definedName>
    <definedName name="gjhghj" localSheetId="20" hidden="1">#REF!</definedName>
    <definedName name="gjhghj" localSheetId="22" hidden="1">#REF!</definedName>
    <definedName name="gjhghj" localSheetId="4" hidden="1">#REF!</definedName>
    <definedName name="gjhghj" localSheetId="11" hidden="1">#REF!</definedName>
    <definedName name="gjhghj" localSheetId="9" hidden="1">#REF!</definedName>
    <definedName name="gjhghj" localSheetId="13" hidden="1">#REF!</definedName>
    <definedName name="gjhghj" localSheetId="17" hidden="1">#REF!</definedName>
    <definedName name="gjhghj" localSheetId="7" hidden="1">#REF!</definedName>
    <definedName name="gjhghj" localSheetId="32" hidden="1">#REF!</definedName>
    <definedName name="gjhghj" localSheetId="30" hidden="1">#REF!</definedName>
    <definedName name="gjhghj" localSheetId="2" hidden="1">#REF!</definedName>
    <definedName name="gjhghj" hidden="1">#REF!</definedName>
    <definedName name="HG" localSheetId="15" hidden="1">Uke!#REF!</definedName>
    <definedName name="HG" localSheetId="34" hidden="1">Uke!#REF!</definedName>
    <definedName name="HG" localSheetId="26" hidden="1">Uke!#REF!</definedName>
    <definedName name="HG" localSheetId="27" hidden="1">#REF!</definedName>
    <definedName name="HG" localSheetId="19" hidden="1">Uke!#REF!</definedName>
    <definedName name="HG" localSheetId="20" hidden="1">#REF!</definedName>
    <definedName name="HG" localSheetId="22" hidden="1">#REF!</definedName>
    <definedName name="HG" localSheetId="4" hidden="1">Uke!#REF!</definedName>
    <definedName name="HG" localSheetId="11" hidden="1">Uke!#REF!</definedName>
    <definedName name="HG" localSheetId="9" hidden="1">Uke!#REF!</definedName>
    <definedName name="HG" localSheetId="13" hidden="1">Uke!#REF!</definedName>
    <definedName name="HG" localSheetId="17" hidden="1">Uke!#REF!</definedName>
    <definedName name="HG" localSheetId="7" hidden="1">U!#REF!</definedName>
    <definedName name="HG" localSheetId="32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ghjg" localSheetId="15" hidden="1">#REF!</definedName>
    <definedName name="hghjg" localSheetId="34" hidden="1">#REF!</definedName>
    <definedName name="hghjg" localSheetId="26" hidden="1">#REF!</definedName>
    <definedName name="hghjg" localSheetId="27" hidden="1">#REF!</definedName>
    <definedName name="hghjg" localSheetId="19" hidden="1">#REF!</definedName>
    <definedName name="hghjg" localSheetId="20" hidden="1">#REF!</definedName>
    <definedName name="hghjg" localSheetId="22" hidden="1">#REF!</definedName>
    <definedName name="hghjg" localSheetId="4" hidden="1">#REF!</definedName>
    <definedName name="hghjg" localSheetId="11" hidden="1">#REF!</definedName>
    <definedName name="hghjg" localSheetId="9" hidden="1">#REF!</definedName>
    <definedName name="hghjg" localSheetId="13" hidden="1">#REF!</definedName>
    <definedName name="hghjg" localSheetId="17" hidden="1">#REF!</definedName>
    <definedName name="hghjg" localSheetId="7" hidden="1">#REF!</definedName>
    <definedName name="hghjg" localSheetId="32" hidden="1">#REF!</definedName>
    <definedName name="hghjg" localSheetId="30" hidden="1">#REF!</definedName>
    <definedName name="hghjg" localSheetId="2" hidden="1">#REF!</definedName>
    <definedName name="hghjg" hidden="1">#REF!</definedName>
    <definedName name="hjgjhgjh" localSheetId="15" hidden="1">#REF!</definedName>
    <definedName name="hjgjhgjh" localSheetId="34" hidden="1">#REF!</definedName>
    <definedName name="hjgjhgjh" localSheetId="26" hidden="1">#REF!</definedName>
    <definedName name="hjgjhgjh" localSheetId="27" hidden="1">#REF!</definedName>
    <definedName name="hjgjhgjh" localSheetId="19" hidden="1">#REF!</definedName>
    <definedName name="hjgjhgjh" localSheetId="20" hidden="1">#REF!</definedName>
    <definedName name="hjgjhgjh" localSheetId="22" hidden="1">#REF!</definedName>
    <definedName name="hjgjhgjh" localSheetId="4" hidden="1">#REF!</definedName>
    <definedName name="hjgjhgjh" localSheetId="11" hidden="1">#REF!</definedName>
    <definedName name="hjgjhgjh" localSheetId="9" hidden="1">#REF!</definedName>
    <definedName name="hjgjhgjh" localSheetId="13" hidden="1">#REF!</definedName>
    <definedName name="hjgjhgjh" localSheetId="17" hidden="1">#REF!</definedName>
    <definedName name="hjgjhgjh" localSheetId="7" hidden="1">#REF!</definedName>
    <definedName name="hjgjhgjh" localSheetId="32" hidden="1">#REF!</definedName>
    <definedName name="hjgjhgjh" localSheetId="30" hidden="1">#REF!</definedName>
    <definedName name="hjgjhgjh" localSheetId="2" hidden="1">#REF!</definedName>
    <definedName name="hjgjhgjh" hidden="1">#REF!</definedName>
    <definedName name="hkjhkj" localSheetId="15" hidden="1">#REF!</definedName>
    <definedName name="hkjhkj" localSheetId="34" hidden="1">#REF!</definedName>
    <definedName name="hkjhkj" localSheetId="26" hidden="1">#REF!</definedName>
    <definedName name="hkjhkj" localSheetId="27" hidden="1">#REF!</definedName>
    <definedName name="hkjhkj" localSheetId="19" hidden="1">#REF!</definedName>
    <definedName name="hkjhkj" localSheetId="20" hidden="1">#REF!</definedName>
    <definedName name="hkjhkj" localSheetId="22" hidden="1">#REF!</definedName>
    <definedName name="hkjhkj" localSheetId="4" hidden="1">#REF!</definedName>
    <definedName name="hkjhkj" localSheetId="11" hidden="1">#REF!</definedName>
    <definedName name="hkjhkj" localSheetId="9" hidden="1">#REF!</definedName>
    <definedName name="hkjhkj" localSheetId="13" hidden="1">#REF!</definedName>
    <definedName name="hkjhkj" localSheetId="17" hidden="1">#REF!</definedName>
    <definedName name="hkjhkj" localSheetId="7" hidden="1">#REF!</definedName>
    <definedName name="hkjhkj" localSheetId="32" hidden="1">#REF!</definedName>
    <definedName name="hkjhkj" localSheetId="30" hidden="1">#REF!</definedName>
    <definedName name="hkjhkj" localSheetId="2" hidden="1">#REF!</definedName>
    <definedName name="hkjhkj" hidden="1">#REF!</definedName>
    <definedName name="hkjhkjh" localSheetId="15" hidden="1">#REF!</definedName>
    <definedName name="hkjhkjh" localSheetId="34" hidden="1">#REF!</definedName>
    <definedName name="hkjhkjh" localSheetId="26" hidden="1">#REF!</definedName>
    <definedName name="HKJHKJH" localSheetId="27" hidden="1">#REF!</definedName>
    <definedName name="hkjhkjh" localSheetId="19" hidden="1">#REF!</definedName>
    <definedName name="HKJHKJH" localSheetId="20" hidden="1">#REF!</definedName>
    <definedName name="HKJHKJH" localSheetId="22" hidden="1">#REF!</definedName>
    <definedName name="hkjhkjh" localSheetId="4" hidden="1">#REF!</definedName>
    <definedName name="hkjhkjh" localSheetId="11" hidden="1">#REF!</definedName>
    <definedName name="hkjhkjh" localSheetId="9" hidden="1">#REF!</definedName>
    <definedName name="hkjhkjh" localSheetId="13" hidden="1">#REF!</definedName>
    <definedName name="hkjhkjh" localSheetId="17" hidden="1">#REF!</definedName>
    <definedName name="hkjhkjh" localSheetId="7" hidden="1">#REF!</definedName>
    <definedName name="hkjhkjh" localSheetId="32" hidden="1">#REF!</definedName>
    <definedName name="hkjhkjh" localSheetId="30" hidden="1">#REF!</definedName>
    <definedName name="hkjhkjh" localSheetId="2" hidden="1">#REF!</definedName>
    <definedName name="hkjhkjh" hidden="1">#REF!</definedName>
    <definedName name="HT" localSheetId="15" hidden="1">Uke!#REF!</definedName>
    <definedName name="HT" localSheetId="34" hidden="1">Uke!#REF!</definedName>
    <definedName name="HT" localSheetId="26" hidden="1">Uke!#REF!</definedName>
    <definedName name="HT" localSheetId="27" hidden="1">#REF!</definedName>
    <definedName name="HT" localSheetId="19" hidden="1">Uke!#REF!</definedName>
    <definedName name="HT" localSheetId="20" hidden="1">#REF!</definedName>
    <definedName name="HT" localSheetId="22" hidden="1">#REF!</definedName>
    <definedName name="HT" localSheetId="4" hidden="1">Uke!#REF!</definedName>
    <definedName name="HT" localSheetId="11" hidden="1">Uke!#REF!</definedName>
    <definedName name="HT" localSheetId="9" hidden="1">Uke!#REF!</definedName>
    <definedName name="HT" localSheetId="13" hidden="1">Uke!#REF!</definedName>
    <definedName name="HT" localSheetId="17" hidden="1">Uke!#REF!</definedName>
    <definedName name="HT" localSheetId="7" hidden="1">U!#REF!</definedName>
    <definedName name="HT" localSheetId="32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htt" localSheetId="15" hidden="1">#REF!</definedName>
    <definedName name="htt" localSheetId="34" hidden="1">#REF!</definedName>
    <definedName name="htt" localSheetId="26" hidden="1">#REF!</definedName>
    <definedName name="htt" localSheetId="27" hidden="1">#REF!</definedName>
    <definedName name="htt" localSheetId="19" hidden="1">#REF!</definedName>
    <definedName name="htt" localSheetId="20" hidden="1">#REF!</definedName>
    <definedName name="htt" localSheetId="22" hidden="1">#REF!</definedName>
    <definedName name="htt" localSheetId="4" hidden="1">#REF!</definedName>
    <definedName name="htt" localSheetId="11" hidden="1">#REF!</definedName>
    <definedName name="htt" localSheetId="9" hidden="1">#REF!</definedName>
    <definedName name="htt" localSheetId="13" hidden="1">#REF!</definedName>
    <definedName name="htt" localSheetId="17" hidden="1">#REF!</definedName>
    <definedName name="htt" localSheetId="7" hidden="1">#REF!</definedName>
    <definedName name="htt" localSheetId="32" hidden="1">#REF!</definedName>
    <definedName name="htt" localSheetId="30" hidden="1">#REF!</definedName>
    <definedName name="htt" localSheetId="2" hidden="1">#REF!</definedName>
    <definedName name="htt" hidden="1">#REF!</definedName>
    <definedName name="JHK" localSheetId="15" hidden="1">Uke!#REF!</definedName>
    <definedName name="JHK" localSheetId="34" hidden="1">Uke!#REF!</definedName>
    <definedName name="JHK" localSheetId="26" hidden="1">Uke!#REF!</definedName>
    <definedName name="JHK" localSheetId="27" hidden="1">#REF!</definedName>
    <definedName name="JHK" localSheetId="19" hidden="1">Uke!#REF!</definedName>
    <definedName name="JHK" localSheetId="20" hidden="1">#REF!</definedName>
    <definedName name="JHK" localSheetId="22" hidden="1">#REF!</definedName>
    <definedName name="JHK" localSheetId="4" hidden="1">Uke!#REF!</definedName>
    <definedName name="JHK" localSheetId="11" hidden="1">Uke!#REF!</definedName>
    <definedName name="JHK" localSheetId="9" hidden="1">Uke!#REF!</definedName>
    <definedName name="JHK" localSheetId="13" hidden="1">Uke!#REF!</definedName>
    <definedName name="JHK" localSheetId="17" hidden="1">Uke!#REF!</definedName>
    <definedName name="JHK" localSheetId="7" hidden="1">U!#REF!</definedName>
    <definedName name="JHK" localSheetId="32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hkjhjhjhkjhkj" localSheetId="15" hidden="1">#REF!</definedName>
    <definedName name="jhkjhjhjhkjhkj" localSheetId="34" hidden="1">#REF!</definedName>
    <definedName name="jhkjhjhjhkjhkj" localSheetId="26" hidden="1">#REF!</definedName>
    <definedName name="jhkjhjhjhkjhkj" localSheetId="27" hidden="1">#REF!</definedName>
    <definedName name="jhkjhjhjhkjhkj" localSheetId="19" hidden="1">#REF!</definedName>
    <definedName name="jhkjhjhjhkjhkj" localSheetId="20" hidden="1">#REF!</definedName>
    <definedName name="jhkjhjhjhkjhkj" localSheetId="22" hidden="1">#REF!</definedName>
    <definedName name="jhkjhjhjhkjhkj" localSheetId="4" hidden="1">#REF!</definedName>
    <definedName name="jhkjhjhjhkjhkj" localSheetId="11" hidden="1">#REF!</definedName>
    <definedName name="jhkjhjhjhkjhkj" localSheetId="9" hidden="1">#REF!</definedName>
    <definedName name="jhkjhjhjhkjhkj" localSheetId="13" hidden="1">#REF!</definedName>
    <definedName name="jhkjhjhjhkjhkj" localSheetId="17" hidden="1">#REF!</definedName>
    <definedName name="jhkjhjhjhkjhkj" localSheetId="7" hidden="1">#REF!</definedName>
    <definedName name="jhkjhjhjhkjhkj" localSheetId="32" hidden="1">#REF!</definedName>
    <definedName name="jhkjhjhjhkjhkj" localSheetId="30" hidden="1">#REF!</definedName>
    <definedName name="jhkjhjhjhkjhkj" localSheetId="2" hidden="1">#REF!</definedName>
    <definedName name="jhkjhjhjhkjhkj" hidden="1">#REF!</definedName>
    <definedName name="jhkjhkjh" localSheetId="15" hidden="1">#REF!</definedName>
    <definedName name="jhkjhkjh" localSheetId="34" hidden="1">#REF!</definedName>
    <definedName name="jhkjhkjh" localSheetId="26" hidden="1">#REF!</definedName>
    <definedName name="jhkjhkjh" localSheetId="27" hidden="1">#REF!</definedName>
    <definedName name="jhkjhkjh" localSheetId="19" hidden="1">#REF!</definedName>
    <definedName name="jhkjhkjh" localSheetId="20" hidden="1">#REF!</definedName>
    <definedName name="jhkjhkjh" localSheetId="22" hidden="1">#REF!</definedName>
    <definedName name="jhkjhkjh" localSheetId="4" hidden="1">#REF!</definedName>
    <definedName name="jhkjhkjh" localSheetId="11" hidden="1">#REF!</definedName>
    <definedName name="jhkjhkjh" localSheetId="9" hidden="1">#REF!</definedName>
    <definedName name="jhkjhkjh" localSheetId="13" hidden="1">#REF!</definedName>
    <definedName name="jhkjhkjh" localSheetId="17" hidden="1">#REF!</definedName>
    <definedName name="jhkjhkjh" localSheetId="7" hidden="1">#REF!</definedName>
    <definedName name="jhkjhkjh" localSheetId="32" hidden="1">#REF!</definedName>
    <definedName name="jhkjhkjh" localSheetId="30" hidden="1">#REF!</definedName>
    <definedName name="jhkjhkjh" localSheetId="2" hidden="1">#REF!</definedName>
    <definedName name="jhkjhkjh" hidden="1">#REF!</definedName>
    <definedName name="JK" localSheetId="15" hidden="1">#REF!</definedName>
    <definedName name="JK" localSheetId="34" hidden="1">#REF!</definedName>
    <definedName name="JK" localSheetId="26" hidden="1">#REF!</definedName>
    <definedName name="JK" localSheetId="27" hidden="1">#REF!</definedName>
    <definedName name="JK" localSheetId="19" hidden="1">#REF!</definedName>
    <definedName name="JK" localSheetId="20" hidden="1">#REF!</definedName>
    <definedName name="JK" localSheetId="22" hidden="1">#REF!</definedName>
    <definedName name="JK" localSheetId="4" hidden="1">#REF!</definedName>
    <definedName name="JK" localSheetId="11" hidden="1">#REF!</definedName>
    <definedName name="JK" localSheetId="9" hidden="1">#REF!</definedName>
    <definedName name="JK" localSheetId="13" hidden="1">#REF!</definedName>
    <definedName name="JK" localSheetId="17" hidden="1">#REF!</definedName>
    <definedName name="JK" localSheetId="7" hidden="1">#REF!</definedName>
    <definedName name="JK" localSheetId="32" hidden="1">#REF!</definedName>
    <definedName name="JK" localSheetId="30" hidden="1">#REF!</definedName>
    <definedName name="JK" localSheetId="2" hidden="1">#REF!</definedName>
    <definedName name="JK" hidden="1">#REF!</definedName>
    <definedName name="JLK" localSheetId="15" hidden="1">Uke!#REF!</definedName>
    <definedName name="JLK" localSheetId="34" hidden="1">Uke!#REF!</definedName>
    <definedName name="JLK" localSheetId="26" hidden="1">Uke!#REF!</definedName>
    <definedName name="JLK" localSheetId="27" hidden="1">#REF!</definedName>
    <definedName name="JLK" localSheetId="19" hidden="1">Uke!#REF!</definedName>
    <definedName name="JLK" localSheetId="20" hidden="1">#REF!</definedName>
    <definedName name="JLK" localSheetId="22" hidden="1">#REF!</definedName>
    <definedName name="JLK" localSheetId="4" hidden="1">Uke!#REF!</definedName>
    <definedName name="JLK" localSheetId="11" hidden="1">Uke!#REF!</definedName>
    <definedName name="JLK" localSheetId="9" hidden="1">Uke!#REF!</definedName>
    <definedName name="JLK" localSheetId="13" hidden="1">Uke!#REF!</definedName>
    <definedName name="JLK" localSheetId="17" hidden="1">Uke!#REF!</definedName>
    <definedName name="JLK" localSheetId="7" hidden="1">U!#REF!</definedName>
    <definedName name="JLK" localSheetId="32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4" hidden="1">Uke!#REF!</definedName>
    <definedName name="JLKJ" localSheetId="26" hidden="1">Uke!#REF!</definedName>
    <definedName name="JLKJ" localSheetId="27" hidden="1">#REF!</definedName>
    <definedName name="JLKJ" localSheetId="19" hidden="1">Uke!#REF!</definedName>
    <definedName name="JLKJ" localSheetId="20" hidden="1">#REF!</definedName>
    <definedName name="JLKJ" localSheetId="22" hidden="1">#REF!</definedName>
    <definedName name="JLKJ" localSheetId="4" hidden="1">Uke!#REF!</definedName>
    <definedName name="JLKJ" localSheetId="11" hidden="1">Uke!#REF!</definedName>
    <definedName name="JLKJ" localSheetId="9" hidden="1">Uke!#REF!</definedName>
    <definedName name="JLKJ" localSheetId="13" hidden="1">Uke!#REF!</definedName>
    <definedName name="JLKJ" localSheetId="17" hidden="1">Uke!#REF!</definedName>
    <definedName name="JLKJ" localSheetId="7" hidden="1">U!#REF!</definedName>
    <definedName name="JLKJ" localSheetId="32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15" hidden="1">#REF!</definedName>
    <definedName name="JLKJL" localSheetId="34" hidden="1">#REF!</definedName>
    <definedName name="JLKJL" localSheetId="26" hidden="1">#REF!</definedName>
    <definedName name="JLKJL" localSheetId="27" hidden="1">#REF!</definedName>
    <definedName name="JLKJL" localSheetId="19" hidden="1">#REF!</definedName>
    <definedName name="JLKJL" localSheetId="20" hidden="1">#REF!</definedName>
    <definedName name="JLKJL" localSheetId="22" hidden="1">#REF!</definedName>
    <definedName name="JLKJL" localSheetId="4" hidden="1">#REF!</definedName>
    <definedName name="JLKJL" localSheetId="11" hidden="1">#REF!</definedName>
    <definedName name="JLKJL" localSheetId="9" hidden="1">#REF!</definedName>
    <definedName name="JLKJL" localSheetId="13" hidden="1">#REF!</definedName>
    <definedName name="JLKJL" localSheetId="17" hidden="1">#REF!</definedName>
    <definedName name="JLKJL" localSheetId="7" hidden="1">#REF!</definedName>
    <definedName name="JLKJL" localSheetId="32" hidden="1">#REF!</definedName>
    <definedName name="JLKJL" localSheetId="30" hidden="1">#REF!</definedName>
    <definedName name="JLKJL" localSheetId="2" hidden="1">#REF!</definedName>
    <definedName name="JLKJL" hidden="1">#REF!</definedName>
    <definedName name="JLKJLK" localSheetId="15" hidden="1">Uke!#REF!</definedName>
    <definedName name="JLKJLK" localSheetId="34" hidden="1">Uke!#REF!</definedName>
    <definedName name="JLKJLK" localSheetId="26" hidden="1">Uke!#REF!</definedName>
    <definedName name="JLKJLK" localSheetId="27" hidden="1">#REF!</definedName>
    <definedName name="JLKJLK" localSheetId="19" hidden="1">Uke!#REF!</definedName>
    <definedName name="JLKJLK" localSheetId="20" hidden="1">#REF!</definedName>
    <definedName name="JLKJLK" localSheetId="22" hidden="1">#REF!</definedName>
    <definedName name="JLKJLK" localSheetId="4" hidden="1">Uke!#REF!</definedName>
    <definedName name="JLKJLK" localSheetId="11" hidden="1">Uke!#REF!</definedName>
    <definedName name="JLKJLK" localSheetId="9" hidden="1">Uke!#REF!</definedName>
    <definedName name="JLKJLK" localSheetId="13" hidden="1">Uke!#REF!</definedName>
    <definedName name="JLKJLK" localSheetId="17" hidden="1">Uke!#REF!</definedName>
    <definedName name="JLKJLK" localSheetId="7" hidden="1">U!#REF!</definedName>
    <definedName name="JLKJLK" localSheetId="32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4" hidden="1">Uke!#REF!</definedName>
    <definedName name="KJH" localSheetId="26" hidden="1">Uke!#REF!</definedName>
    <definedName name="KJH" localSheetId="27" hidden="1">#REF!</definedName>
    <definedName name="KJH" localSheetId="33" hidden="1">Uke!#REF!</definedName>
    <definedName name="KJH" localSheetId="19" hidden="1">Uke!#REF!</definedName>
    <definedName name="KJH" localSheetId="20" hidden="1">#REF!</definedName>
    <definedName name="KJH" localSheetId="22" hidden="1">#REF!</definedName>
    <definedName name="KJH" localSheetId="4" hidden="1">Uke!#REF!</definedName>
    <definedName name="KJH" localSheetId="11" hidden="1">Uke!#REF!</definedName>
    <definedName name="KJH" localSheetId="9" hidden="1">Uke!#REF!</definedName>
    <definedName name="KJH" localSheetId="13" hidden="1">Uke!#REF!</definedName>
    <definedName name="KJH" localSheetId="17" hidden="1">Uke!#REF!</definedName>
    <definedName name="KJH" localSheetId="7" hidden="1">U!#REF!</definedName>
    <definedName name="KJH" localSheetId="32" hidden="1">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4" hidden="1">Uke!#REF!</definedName>
    <definedName name="KJHK" localSheetId="26" hidden="1">Uke!#REF!</definedName>
    <definedName name="KJHK" localSheetId="27" hidden="1">#REF!</definedName>
    <definedName name="KJHK" localSheetId="19" hidden="1">Uke!#REF!</definedName>
    <definedName name="KJHK" localSheetId="20" hidden="1">#REF!</definedName>
    <definedName name="KJHK" localSheetId="22" hidden="1">#REF!</definedName>
    <definedName name="KJHK" localSheetId="4" hidden="1">Uke!#REF!</definedName>
    <definedName name="KJHK" localSheetId="11" hidden="1">Uke!#REF!</definedName>
    <definedName name="KJHK" localSheetId="9" hidden="1">Uke!#REF!</definedName>
    <definedName name="KJHK" localSheetId="13" hidden="1">Uke!#REF!</definedName>
    <definedName name="KJHK" localSheetId="17" hidden="1">Uke!#REF!</definedName>
    <definedName name="KJHK" localSheetId="7" hidden="1">U!#REF!</definedName>
    <definedName name="KJHK" localSheetId="32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15" hidden="1">#REF!</definedName>
    <definedName name="KJLKJ" localSheetId="34" hidden="1">#REF!</definedName>
    <definedName name="KJLKJ" localSheetId="26" hidden="1">#REF!</definedName>
    <definedName name="KJLKJ" localSheetId="27" hidden="1">#REF!</definedName>
    <definedName name="KJLKJ" localSheetId="19" hidden="1">#REF!</definedName>
    <definedName name="KJLKJ" localSheetId="20" hidden="1">#REF!</definedName>
    <definedName name="KJLKJ" localSheetId="22" hidden="1">#REF!</definedName>
    <definedName name="KJLKJ" localSheetId="4" hidden="1">#REF!</definedName>
    <definedName name="KJLKJ" localSheetId="11" hidden="1">#REF!</definedName>
    <definedName name="KJLKJ" localSheetId="9" hidden="1">#REF!</definedName>
    <definedName name="KJLKJ" localSheetId="13" hidden="1">#REF!</definedName>
    <definedName name="KJLKJ" localSheetId="17" hidden="1">#REF!</definedName>
    <definedName name="KJLKJ" localSheetId="7" hidden="1">#REF!</definedName>
    <definedName name="KJLKJ" localSheetId="32" hidden="1">#REF!</definedName>
    <definedName name="KJLKJ" localSheetId="30" hidden="1">#REF!</definedName>
    <definedName name="KJLKJ" localSheetId="2" hidden="1">#REF!</definedName>
    <definedName name="KJLKJ" hidden="1">#REF!</definedName>
    <definedName name="kkk" localSheetId="15" hidden="1">Uke!#REF!</definedName>
    <definedName name="kkk" localSheetId="34" hidden="1">Uke!#REF!</definedName>
    <definedName name="kkk" localSheetId="26" hidden="1">Uke!#REF!</definedName>
    <definedName name="kkk" localSheetId="27" hidden="1">#REF!</definedName>
    <definedName name="kkk" localSheetId="19" hidden="1">Uke!#REF!</definedName>
    <definedName name="kkk" localSheetId="20" hidden="1">#REF!</definedName>
    <definedName name="kkk" localSheetId="22" hidden="1">#REF!</definedName>
    <definedName name="kkk" localSheetId="4" hidden="1">Uke!#REF!</definedName>
    <definedName name="kkk" localSheetId="11" hidden="1">Uke!#REF!</definedName>
    <definedName name="kkk" localSheetId="9" hidden="1">Uke!#REF!</definedName>
    <definedName name="kkk" localSheetId="13" hidden="1">Uke!#REF!</definedName>
    <definedName name="kkk" localSheetId="17" hidden="1">Uke!#REF!</definedName>
    <definedName name="kkk" localSheetId="7" hidden="1">U!#REF!</definedName>
    <definedName name="kkk" localSheetId="32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4" hidden="1">Uke!#REF!</definedName>
    <definedName name="LKH" localSheetId="26" hidden="1">Uke!#REF!</definedName>
    <definedName name="LKH" localSheetId="27" hidden="1">#REF!</definedName>
    <definedName name="LKH" localSheetId="33" hidden="1">Uke!#REF!</definedName>
    <definedName name="LKH" localSheetId="19" hidden="1">Uke!#REF!</definedName>
    <definedName name="LKH" localSheetId="20" hidden="1">#REF!</definedName>
    <definedName name="LKH" localSheetId="22" hidden="1">#REF!</definedName>
    <definedName name="LKH" localSheetId="4" hidden="1">Uke!#REF!</definedName>
    <definedName name="LKH" localSheetId="11" hidden="1">Uke!#REF!</definedName>
    <definedName name="LKH" localSheetId="9" hidden="1">Uke!#REF!</definedName>
    <definedName name="LKH" localSheetId="13" hidden="1">Uke!#REF!</definedName>
    <definedName name="LKH" localSheetId="17" hidden="1">Uke!#REF!</definedName>
    <definedName name="LKH" localSheetId="7" hidden="1">U!#REF!</definedName>
    <definedName name="LKH" localSheetId="32" hidden="1">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4" hidden="1">Uke!#REF!</definedName>
    <definedName name="lll" localSheetId="26" hidden="1">Uke!#REF!</definedName>
    <definedName name="lll" localSheetId="27" hidden="1">#REF!</definedName>
    <definedName name="lll" localSheetId="19" hidden="1">Uke!#REF!</definedName>
    <definedName name="lll" localSheetId="20" hidden="1">#REF!</definedName>
    <definedName name="lll" localSheetId="22" hidden="1">#REF!</definedName>
    <definedName name="lll" localSheetId="4" hidden="1">Uke!#REF!</definedName>
    <definedName name="lll" localSheetId="11" hidden="1">Uke!#REF!</definedName>
    <definedName name="lll" localSheetId="9" hidden="1">Uke!#REF!</definedName>
    <definedName name="lll" localSheetId="13" hidden="1">Uke!#REF!</definedName>
    <definedName name="lll" localSheetId="17" hidden="1">Uke!#REF!</definedName>
    <definedName name="lll" localSheetId="7" hidden="1">U!#REF!</definedName>
    <definedName name="lll" localSheetId="32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4" hidden="1">Uke!#REF!</definedName>
    <definedName name="MM" localSheetId="26" hidden="1">Uke!#REF!</definedName>
    <definedName name="MM" localSheetId="27" hidden="1">#REF!</definedName>
    <definedName name="MM" localSheetId="19" hidden="1">Uke!#REF!</definedName>
    <definedName name="MM" localSheetId="20" hidden="1">#REF!</definedName>
    <definedName name="MM" localSheetId="22" hidden="1">#REF!</definedName>
    <definedName name="MM" localSheetId="4" hidden="1">Uke!#REF!</definedName>
    <definedName name="MM" localSheetId="11" hidden="1">Uke!#REF!</definedName>
    <definedName name="MM" localSheetId="9" hidden="1">Uke!#REF!</definedName>
    <definedName name="MM" localSheetId="13" hidden="1">Uke!#REF!</definedName>
    <definedName name="MM" localSheetId="17" hidden="1">Uke!#REF!</definedName>
    <definedName name="MM" localSheetId="7" hidden="1">U!#REF!</definedName>
    <definedName name="MM" localSheetId="32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4" hidden="1">Uke!#REF!</definedName>
    <definedName name="mmm" localSheetId="26" hidden="1">Uke!#REF!</definedName>
    <definedName name="mmm" localSheetId="27" hidden="1">#REF!</definedName>
    <definedName name="mmm" localSheetId="19" hidden="1">Uke!#REF!</definedName>
    <definedName name="mmm" localSheetId="20" hidden="1">#REF!</definedName>
    <definedName name="mmm" localSheetId="22" hidden="1">#REF!</definedName>
    <definedName name="mmm" localSheetId="4" hidden="1">Uke!#REF!</definedName>
    <definedName name="mmm" localSheetId="11" hidden="1">Uke!#REF!</definedName>
    <definedName name="mmm" localSheetId="9" hidden="1">Uke!#REF!</definedName>
    <definedName name="mmm" localSheetId="13" hidden="1">Uke!#REF!</definedName>
    <definedName name="mmm" localSheetId="17" hidden="1">Uke!#REF!</definedName>
    <definedName name="mmm" localSheetId="7" hidden="1">U!#REF!</definedName>
    <definedName name="mmm" localSheetId="32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4" hidden="1">Uke!#REF!</definedName>
    <definedName name="nn" localSheetId="26" hidden="1">Uke!#REF!</definedName>
    <definedName name="nn" localSheetId="27" hidden="1">#REF!</definedName>
    <definedName name="nn" localSheetId="19" hidden="1">Uke!#REF!</definedName>
    <definedName name="nn" localSheetId="20" hidden="1">#REF!</definedName>
    <definedName name="nn" localSheetId="22" hidden="1">#REF!</definedName>
    <definedName name="nn" localSheetId="4" hidden="1">Uke!#REF!</definedName>
    <definedName name="nn" localSheetId="11" hidden="1">Uke!#REF!</definedName>
    <definedName name="nn" localSheetId="9" hidden="1">Uke!#REF!</definedName>
    <definedName name="nn" localSheetId="13" hidden="1">Uke!#REF!</definedName>
    <definedName name="nn" localSheetId="17" hidden="1">Uke!#REF!</definedName>
    <definedName name="nn" localSheetId="7" hidden="1">U!#REF!</definedName>
    <definedName name="nn" localSheetId="32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4" hidden="1">Uke!#REF!</definedName>
    <definedName name="NVN" localSheetId="26" hidden="1">Uke!#REF!</definedName>
    <definedName name="NVN" localSheetId="27" hidden="1">#REF!</definedName>
    <definedName name="NVN" localSheetId="19" hidden="1">Uke!#REF!</definedName>
    <definedName name="NVN" localSheetId="20" hidden="1">#REF!</definedName>
    <definedName name="NVN" localSheetId="22" hidden="1">#REF!</definedName>
    <definedName name="NVN" localSheetId="4" hidden="1">Uke!#REF!</definedName>
    <definedName name="NVN" localSheetId="11" hidden="1">Uke!#REF!</definedName>
    <definedName name="NVN" localSheetId="9" hidden="1">Uke!#REF!</definedName>
    <definedName name="NVN" localSheetId="13" hidden="1">Uke!#REF!</definedName>
    <definedName name="NVN" localSheetId="17" hidden="1">Uke!#REF!</definedName>
    <definedName name="NVN" localSheetId="7" hidden="1">U!#REF!</definedName>
    <definedName name="NVN" localSheetId="32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4" hidden="1">Uke!#REF!</definedName>
    <definedName name="q" localSheetId="26" hidden="1">Uke!#REF!</definedName>
    <definedName name="q" localSheetId="27" hidden="1">#REF!</definedName>
    <definedName name="q" localSheetId="19" hidden="1">Uke!#REF!</definedName>
    <definedName name="q" localSheetId="20" hidden="1">#REF!</definedName>
    <definedName name="q" localSheetId="22" hidden="1">#REF!</definedName>
    <definedName name="q" localSheetId="4" hidden="1">Uke!#REF!</definedName>
    <definedName name="q" localSheetId="11" hidden="1">Uke!#REF!</definedName>
    <definedName name="q" localSheetId="9" hidden="1">Uke!#REF!</definedName>
    <definedName name="q" localSheetId="13" hidden="1">Uke!#REF!</definedName>
    <definedName name="q" localSheetId="17" hidden="1">Uke!#REF!</definedName>
    <definedName name="q" localSheetId="7" hidden="1">U!#REF!</definedName>
    <definedName name="q" localSheetId="32" hidden="1">Uke!#REF!</definedName>
    <definedName name="q" localSheetId="30" hidden="1">Uke!#REF!</definedName>
    <definedName name="q" localSheetId="2" hidden="1">Uke!#REF!</definedName>
    <definedName name="q" hidden="1">Uke!#REF!</definedName>
    <definedName name="reyteyt" localSheetId="15" hidden="1">#REF!</definedName>
    <definedName name="reyteyt" localSheetId="34" hidden="1">#REF!</definedName>
    <definedName name="reyteyt" localSheetId="26" hidden="1">#REF!</definedName>
    <definedName name="reyteyt" localSheetId="27" hidden="1">#REF!</definedName>
    <definedName name="reyteyt" localSheetId="19" hidden="1">#REF!</definedName>
    <definedName name="reyteyt" localSheetId="20" hidden="1">#REF!</definedName>
    <definedName name="reyteyt" localSheetId="22" hidden="1">#REF!</definedName>
    <definedName name="reyteyt" localSheetId="4" hidden="1">#REF!</definedName>
    <definedName name="reyteyt" localSheetId="11" hidden="1">#REF!</definedName>
    <definedName name="reyteyt" localSheetId="9" hidden="1">#REF!</definedName>
    <definedName name="reyteyt" localSheetId="13" hidden="1">#REF!</definedName>
    <definedName name="reyteyt" localSheetId="17" hidden="1">#REF!</definedName>
    <definedName name="reyteyt" localSheetId="7" hidden="1">#REF!</definedName>
    <definedName name="reyteyt" localSheetId="32" hidden="1">#REF!</definedName>
    <definedName name="reyteyt" localSheetId="30" hidden="1">#REF!</definedName>
    <definedName name="reyteyt" localSheetId="2" hidden="1">#REF!</definedName>
    <definedName name="reyteyt" hidden="1">#REF!</definedName>
    <definedName name="rr" localSheetId="15" hidden="1">Uke!#REF!</definedName>
    <definedName name="rr" localSheetId="34" hidden="1">Uke!#REF!</definedName>
    <definedName name="rr" localSheetId="26" hidden="1">Uke!#REF!</definedName>
    <definedName name="rr" localSheetId="27" hidden="1">#REF!</definedName>
    <definedName name="rr" localSheetId="19" hidden="1">Uke!#REF!</definedName>
    <definedName name="rr" localSheetId="20" hidden="1">#REF!</definedName>
    <definedName name="rr" localSheetId="22" hidden="1">#REF!</definedName>
    <definedName name="rr" localSheetId="4" hidden="1">Uke!#REF!</definedName>
    <definedName name="rr" localSheetId="11" hidden="1">Uke!#REF!</definedName>
    <definedName name="rr" localSheetId="9" hidden="1">Uke!#REF!</definedName>
    <definedName name="rr" localSheetId="13" hidden="1">Uke!#REF!</definedName>
    <definedName name="rr" localSheetId="17" hidden="1">Uke!#REF!</definedName>
    <definedName name="rr" localSheetId="7" hidden="1">U!#REF!</definedName>
    <definedName name="rr" localSheetId="32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rw" localSheetId="15" hidden="1">#REF!</definedName>
    <definedName name="rw" localSheetId="34" hidden="1">#REF!</definedName>
    <definedName name="rw" localSheetId="26" hidden="1">#REF!</definedName>
    <definedName name="rw" localSheetId="27" hidden="1">#REF!</definedName>
    <definedName name="rw" localSheetId="19" hidden="1">#REF!</definedName>
    <definedName name="rw" localSheetId="20" hidden="1">#REF!</definedName>
    <definedName name="rw" localSheetId="22" hidden="1">#REF!</definedName>
    <definedName name="rw" localSheetId="4" hidden="1">#REF!</definedName>
    <definedName name="rw" localSheetId="11" hidden="1">#REF!</definedName>
    <definedName name="rw" localSheetId="9" hidden="1">#REF!</definedName>
    <definedName name="rw" localSheetId="13" hidden="1">#REF!</definedName>
    <definedName name="rw" localSheetId="17" hidden="1">#REF!</definedName>
    <definedName name="rw" localSheetId="7" hidden="1">#REF!</definedName>
    <definedName name="rw" localSheetId="32" hidden="1">#REF!</definedName>
    <definedName name="rw" localSheetId="30" hidden="1">#REF!</definedName>
    <definedName name="rw" localSheetId="2" hidden="1">#REF!</definedName>
    <definedName name="rw" hidden="1">#REF!</definedName>
    <definedName name="saff" localSheetId="15" hidden="1">#REF!</definedName>
    <definedName name="saff" localSheetId="34" hidden="1">#REF!</definedName>
    <definedName name="saff" localSheetId="26" hidden="1">#REF!</definedName>
    <definedName name="saff" localSheetId="27" hidden="1">#REF!</definedName>
    <definedName name="saff" localSheetId="19" hidden="1">#REF!</definedName>
    <definedName name="saff" localSheetId="20" hidden="1">#REF!</definedName>
    <definedName name="saff" localSheetId="22" hidden="1">#REF!</definedName>
    <definedName name="saff" localSheetId="4" hidden="1">#REF!</definedName>
    <definedName name="saff" localSheetId="11" hidden="1">#REF!</definedName>
    <definedName name="saff" localSheetId="9" hidden="1">#REF!</definedName>
    <definedName name="saff" localSheetId="13" hidden="1">#REF!</definedName>
    <definedName name="saff" localSheetId="17" hidden="1">#REF!</definedName>
    <definedName name="saff" localSheetId="7" hidden="1">#REF!</definedName>
    <definedName name="saff" localSheetId="32" hidden="1">#REF!</definedName>
    <definedName name="saff" localSheetId="30" hidden="1">#REF!</definedName>
    <definedName name="saff" localSheetId="2" hidden="1">#REF!</definedName>
    <definedName name="saff" hidden="1">#REF!</definedName>
    <definedName name="sdf" localSheetId="15" hidden="1">#REF!</definedName>
    <definedName name="sdf" localSheetId="34" hidden="1">#REF!</definedName>
    <definedName name="sdf" localSheetId="26" hidden="1">#REF!</definedName>
    <definedName name="sdf" localSheetId="27" hidden="1">#REF!</definedName>
    <definedName name="sdf" localSheetId="19" hidden="1">#REF!</definedName>
    <definedName name="sdf" localSheetId="20" hidden="1">#REF!</definedName>
    <definedName name="sdf" localSheetId="22" hidden="1">#REF!</definedName>
    <definedName name="sdf" localSheetId="4" hidden="1">#REF!</definedName>
    <definedName name="sdf" localSheetId="11" hidden="1">#REF!</definedName>
    <definedName name="sdf" localSheetId="9" hidden="1">#REF!</definedName>
    <definedName name="sdf" localSheetId="13" hidden="1">#REF!</definedName>
    <definedName name="sdf" localSheetId="17" hidden="1">#REF!</definedName>
    <definedName name="sdf" localSheetId="7" hidden="1">#REF!</definedName>
    <definedName name="sdf" localSheetId="32" hidden="1">#REF!</definedName>
    <definedName name="sdf" localSheetId="30" hidden="1">#REF!</definedName>
    <definedName name="sdf" localSheetId="2" hidden="1">#REF!</definedName>
    <definedName name="sdf" hidden="1">#REF!</definedName>
    <definedName name="sdfdsa" localSheetId="15" hidden="1">#REF!</definedName>
    <definedName name="sdfdsa" localSheetId="34" hidden="1">#REF!</definedName>
    <definedName name="sdfdsa" localSheetId="26" hidden="1">#REF!</definedName>
    <definedName name="sdfdsa" localSheetId="27" hidden="1">#REF!</definedName>
    <definedName name="sdfdsa" localSheetId="19" hidden="1">#REF!</definedName>
    <definedName name="sdfdsa" localSheetId="20" hidden="1">#REF!</definedName>
    <definedName name="sdfdsa" localSheetId="22" hidden="1">#REF!</definedName>
    <definedName name="sdfdsa" localSheetId="4" hidden="1">#REF!</definedName>
    <definedName name="sdfdsa" localSheetId="11" hidden="1">#REF!</definedName>
    <definedName name="sdfdsa" localSheetId="9" hidden="1">#REF!</definedName>
    <definedName name="sdfdsa" localSheetId="13" hidden="1">#REF!</definedName>
    <definedName name="sdfdsa" localSheetId="17" hidden="1">#REF!</definedName>
    <definedName name="sdfdsa" localSheetId="7" hidden="1">#REF!</definedName>
    <definedName name="sdfdsa" localSheetId="32" hidden="1">#REF!</definedName>
    <definedName name="sdfdsa" localSheetId="30" hidden="1">#REF!</definedName>
    <definedName name="sdfdsa" localSheetId="2" hidden="1">#REF!</definedName>
    <definedName name="sdfdsa" hidden="1">#REF!</definedName>
    <definedName name="sf" localSheetId="15" hidden="1">#REF!</definedName>
    <definedName name="sf" localSheetId="34" hidden="1">#REF!</definedName>
    <definedName name="sf" localSheetId="26" hidden="1">#REF!</definedName>
    <definedName name="sf" localSheetId="27" hidden="1">#REF!</definedName>
    <definedName name="sf" localSheetId="19" hidden="1">#REF!</definedName>
    <definedName name="sf" localSheetId="20" hidden="1">#REF!</definedName>
    <definedName name="sf" localSheetId="22" hidden="1">#REF!</definedName>
    <definedName name="sf" localSheetId="4" hidden="1">#REF!</definedName>
    <definedName name="sf" localSheetId="11" hidden="1">#REF!</definedName>
    <definedName name="sf" localSheetId="9" hidden="1">#REF!</definedName>
    <definedName name="sf" localSheetId="13" hidden="1">#REF!</definedName>
    <definedName name="sf" localSheetId="17" hidden="1">#REF!</definedName>
    <definedName name="sf" localSheetId="7" hidden="1">#REF!</definedName>
    <definedName name="sf" localSheetId="32" hidden="1">#REF!</definedName>
    <definedName name="sf" localSheetId="30" hidden="1">#REF!</definedName>
    <definedName name="sf" localSheetId="2" hidden="1">#REF!</definedName>
    <definedName name="sf" hidden="1">#REF!</definedName>
    <definedName name="sfd" localSheetId="15" hidden="1">#REF!</definedName>
    <definedName name="sfd" localSheetId="34" hidden="1">#REF!</definedName>
    <definedName name="sfd" localSheetId="26" hidden="1">#REF!</definedName>
    <definedName name="sfd" localSheetId="27" hidden="1">#REF!</definedName>
    <definedName name="sfd" localSheetId="19" hidden="1">#REF!</definedName>
    <definedName name="sfd" localSheetId="20" hidden="1">#REF!</definedName>
    <definedName name="sfd" localSheetId="22" hidden="1">#REF!</definedName>
    <definedName name="sfd" localSheetId="4" hidden="1">#REF!</definedName>
    <definedName name="sfd" localSheetId="11" hidden="1">#REF!</definedName>
    <definedName name="sfd" localSheetId="9" hidden="1">#REF!</definedName>
    <definedName name="sfd" localSheetId="13" hidden="1">#REF!</definedName>
    <definedName name="sfd" localSheetId="17" hidden="1">#REF!</definedName>
    <definedName name="sfd" localSheetId="7" hidden="1">#REF!</definedName>
    <definedName name="sfd" localSheetId="32" hidden="1">#REF!</definedName>
    <definedName name="sfd" localSheetId="30" hidden="1">#REF!</definedName>
    <definedName name="sfd" localSheetId="2" hidden="1">#REF!</definedName>
    <definedName name="sfd" hidden="1">#REF!</definedName>
    <definedName name="sfdd" localSheetId="15" hidden="1">#REF!</definedName>
    <definedName name="sfdd" localSheetId="34" hidden="1">#REF!</definedName>
    <definedName name="sfdd" localSheetId="26" hidden="1">#REF!</definedName>
    <definedName name="sfdd" localSheetId="27" hidden="1">#REF!</definedName>
    <definedName name="sfdd" localSheetId="19" hidden="1">#REF!</definedName>
    <definedName name="sfdd" localSheetId="20" hidden="1">#REF!</definedName>
    <definedName name="sfdd" localSheetId="22" hidden="1">#REF!</definedName>
    <definedName name="sfdd" localSheetId="4" hidden="1">#REF!</definedName>
    <definedName name="sfdd" localSheetId="11" hidden="1">#REF!</definedName>
    <definedName name="sfdd" localSheetId="9" hidden="1">#REF!</definedName>
    <definedName name="sfdd" localSheetId="13" hidden="1">#REF!</definedName>
    <definedName name="sfdd" localSheetId="17" hidden="1">#REF!</definedName>
    <definedName name="sfdd" localSheetId="7" hidden="1">#REF!</definedName>
    <definedName name="sfdd" localSheetId="32" hidden="1">#REF!</definedName>
    <definedName name="sfdd" localSheetId="30" hidden="1">#REF!</definedName>
    <definedName name="sfdd" localSheetId="2" hidden="1">#REF!</definedName>
    <definedName name="sfdd" hidden="1">#REF!</definedName>
    <definedName name="SSS" localSheetId="15" hidden="1">Uke!#REF!</definedName>
    <definedName name="SSS" localSheetId="34" hidden="1">Uke!#REF!</definedName>
    <definedName name="SSS" localSheetId="26" hidden="1">Uke!#REF!</definedName>
    <definedName name="SSS" localSheetId="27" hidden="1">#REF!</definedName>
    <definedName name="SSS" localSheetId="25" hidden="1">Uke!#REF!</definedName>
    <definedName name="SSS" localSheetId="33" hidden="1">Uke!#REF!</definedName>
    <definedName name="SSS" localSheetId="19" hidden="1">Uke!#REF!</definedName>
    <definedName name="SSS" localSheetId="20" hidden="1">#REF!</definedName>
    <definedName name="SSS" localSheetId="22" hidden="1">#REF!</definedName>
    <definedName name="SSS" localSheetId="4" hidden="1">Uke!#REF!</definedName>
    <definedName name="SSS" localSheetId="11" hidden="1">Uke!#REF!</definedName>
    <definedName name="SSS" localSheetId="9" hidden="1">Uke!#REF!</definedName>
    <definedName name="SSS" localSheetId="13" hidden="1">Uke!#REF!</definedName>
    <definedName name="SSS" localSheetId="17" hidden="1">Uke!#REF!</definedName>
    <definedName name="SSS" localSheetId="7" hidden="1">U!#REF!</definedName>
    <definedName name="SSS" localSheetId="32" hidden="1">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4" hidden="1">Uke!#REF!</definedName>
    <definedName name="SSSS" localSheetId="26" hidden="1">Uke!#REF!</definedName>
    <definedName name="SSSS" localSheetId="27" hidden="1">#REF!</definedName>
    <definedName name="SSSS" localSheetId="19" hidden="1">Uke!#REF!</definedName>
    <definedName name="SSSS" localSheetId="20" hidden="1">#REF!</definedName>
    <definedName name="SSSS" localSheetId="22" hidden="1">#REF!</definedName>
    <definedName name="SSSS" localSheetId="4" hidden="1">Uke!#REF!</definedName>
    <definedName name="SSSS" localSheetId="11" hidden="1">Uke!#REF!</definedName>
    <definedName name="SSSS" localSheetId="9" hidden="1">Uke!#REF!</definedName>
    <definedName name="SSSS" localSheetId="13" hidden="1">Uke!#REF!</definedName>
    <definedName name="SSSS" localSheetId="17" hidden="1">Uke!#REF!</definedName>
    <definedName name="SSSS" localSheetId="7" hidden="1">U!#REF!</definedName>
    <definedName name="SSSS" localSheetId="32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4" hidden="1">Uke!#REF!</definedName>
    <definedName name="T" localSheetId="26" hidden="1">Uke!#REF!</definedName>
    <definedName name="T" localSheetId="27" hidden="1">#REF!</definedName>
    <definedName name="T" localSheetId="19" hidden="1">Uke!#REF!</definedName>
    <definedName name="T" localSheetId="20" hidden="1">#REF!</definedName>
    <definedName name="T" localSheetId="22" hidden="1">#REF!</definedName>
    <definedName name="T" localSheetId="4" hidden="1">Uke!#REF!</definedName>
    <definedName name="T" localSheetId="11" hidden="1">Uke!#REF!</definedName>
    <definedName name="T" localSheetId="9" hidden="1">Uke!#REF!</definedName>
    <definedName name="T" localSheetId="13" hidden="1">Uke!#REF!</definedName>
    <definedName name="T" localSheetId="17" hidden="1">Uke!#REF!</definedName>
    <definedName name="T" localSheetId="7" hidden="1">U!#REF!</definedName>
    <definedName name="T" localSheetId="32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4" hidden="1">Uke!#REF!</definedName>
    <definedName name="TT" localSheetId="26" hidden="1">Uke!#REF!</definedName>
    <definedName name="TT" localSheetId="27" hidden="1">#REF!</definedName>
    <definedName name="TT" localSheetId="19" hidden="1">Uke!#REF!</definedName>
    <definedName name="TT" localSheetId="20" hidden="1">#REF!</definedName>
    <definedName name="TT" localSheetId="22" hidden="1">#REF!</definedName>
    <definedName name="TT" localSheetId="4" hidden="1">Uke!#REF!</definedName>
    <definedName name="TT" localSheetId="11" hidden="1">Uke!#REF!</definedName>
    <definedName name="TT" localSheetId="9" hidden="1">Uke!#REF!</definedName>
    <definedName name="TT" localSheetId="13" hidden="1">Uke!#REF!</definedName>
    <definedName name="TT" localSheetId="17" hidden="1">Uke!#REF!</definedName>
    <definedName name="TT" localSheetId="7" hidden="1">U!#REF!</definedName>
    <definedName name="TT" localSheetId="32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4" hidden="1">Uke!#REF!</definedName>
    <definedName name="TTT" localSheetId="26" hidden="1">Uke!#REF!</definedName>
    <definedName name="TTT" localSheetId="27" hidden="1">#REF!</definedName>
    <definedName name="TTT" localSheetId="25" hidden="1">Uke!#REF!</definedName>
    <definedName name="TTT" localSheetId="33" hidden="1">Uke!#REF!</definedName>
    <definedName name="TTT" localSheetId="19" hidden="1">Uke!#REF!</definedName>
    <definedName name="TTT" localSheetId="20" hidden="1">#REF!</definedName>
    <definedName name="TTT" localSheetId="22" hidden="1">#REF!</definedName>
    <definedName name="TTT" localSheetId="4" hidden="1">Uke!#REF!</definedName>
    <definedName name="TTT" localSheetId="11" hidden="1">Uke!#REF!</definedName>
    <definedName name="TTT" localSheetId="9" hidden="1">Uke!#REF!</definedName>
    <definedName name="TTT" localSheetId="13" hidden="1">Uke!#REF!</definedName>
    <definedName name="TTT" localSheetId="17" hidden="1">Uke!#REF!</definedName>
    <definedName name="TTT" localSheetId="7" hidden="1">U!#REF!</definedName>
    <definedName name="TTT" localSheetId="32" hidden="1">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tttt" localSheetId="15" hidden="1">#REF!</definedName>
    <definedName name="tttt" localSheetId="34" hidden="1">#REF!</definedName>
    <definedName name="tttt" localSheetId="26" hidden="1">#REF!</definedName>
    <definedName name="tttt" localSheetId="27" hidden="1">#REF!</definedName>
    <definedName name="tttt" localSheetId="19" hidden="1">#REF!</definedName>
    <definedName name="tttt" localSheetId="20" hidden="1">#REF!</definedName>
    <definedName name="tttt" localSheetId="22" hidden="1">#REF!</definedName>
    <definedName name="tttt" localSheetId="4" hidden="1">#REF!</definedName>
    <definedName name="tttt" localSheetId="11" hidden="1">#REF!</definedName>
    <definedName name="tttt" localSheetId="9" hidden="1">#REF!</definedName>
    <definedName name="tttt" localSheetId="13" hidden="1">#REF!</definedName>
    <definedName name="tttt" localSheetId="17" hidden="1">#REF!</definedName>
    <definedName name="tttt" localSheetId="7" hidden="1">#REF!</definedName>
    <definedName name="tttt" localSheetId="32" hidden="1">#REF!</definedName>
    <definedName name="tttt" localSheetId="30" hidden="1">#REF!</definedName>
    <definedName name="tttt" localSheetId="2" hidden="1">#REF!</definedName>
    <definedName name="tttt" hidden="1">#REF!</definedName>
    <definedName name="ttyrytr" localSheetId="15" hidden="1">#REF!</definedName>
    <definedName name="ttyrytr" localSheetId="34" hidden="1">#REF!</definedName>
    <definedName name="ttyrytr" localSheetId="26" hidden="1">#REF!</definedName>
    <definedName name="ttyrytr" localSheetId="27" hidden="1">#REF!</definedName>
    <definedName name="ttyrytr" localSheetId="19" hidden="1">#REF!</definedName>
    <definedName name="ttyrytr" localSheetId="20" hidden="1">#REF!</definedName>
    <definedName name="ttyrytr" localSheetId="22" hidden="1">#REF!</definedName>
    <definedName name="ttyrytr" localSheetId="4" hidden="1">#REF!</definedName>
    <definedName name="ttyrytr" localSheetId="11" hidden="1">#REF!</definedName>
    <definedName name="ttyrytr" localSheetId="9" hidden="1">#REF!</definedName>
    <definedName name="ttyrytr" localSheetId="13" hidden="1">#REF!</definedName>
    <definedName name="ttyrytr" localSheetId="17" hidden="1">#REF!</definedName>
    <definedName name="ttyrytr" localSheetId="7" hidden="1">#REF!</definedName>
    <definedName name="ttyrytr" localSheetId="32" hidden="1">#REF!</definedName>
    <definedName name="ttyrytr" localSheetId="30" hidden="1">#REF!</definedName>
    <definedName name="ttyrytr" localSheetId="2" hidden="1">#REF!</definedName>
    <definedName name="ttyrytr" hidden="1">#REF!</definedName>
    <definedName name="u" localSheetId="15" hidden="1">Uke!#REF!</definedName>
    <definedName name="u" localSheetId="34" hidden="1">Uke!#REF!</definedName>
    <definedName name="u" localSheetId="26" hidden="1">Uke!#REF!</definedName>
    <definedName name="u" localSheetId="27" hidden="1">#REF!</definedName>
    <definedName name="u" localSheetId="19" hidden="1">Uke!#REF!</definedName>
    <definedName name="u" localSheetId="20" hidden="1">#REF!</definedName>
    <definedName name="u" localSheetId="22" hidden="1">#REF!</definedName>
    <definedName name="u" localSheetId="4" hidden="1">Uke!#REF!</definedName>
    <definedName name="u" localSheetId="11" hidden="1">Uke!#REF!</definedName>
    <definedName name="u" localSheetId="9" hidden="1">Uke!#REF!</definedName>
    <definedName name="u" localSheetId="13" hidden="1">Uke!#REF!</definedName>
    <definedName name="u" localSheetId="17" hidden="1">Uke!#REF!</definedName>
    <definedName name="u" localSheetId="7" hidden="1">U!#REF!</definedName>
    <definedName name="u" localSheetId="32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">Måned!$A$1:$AL$47</definedName>
    <definedName name="_xlnm.Print_Area" localSheetId="2">Å!$A$277:$H$302</definedName>
    <definedName name="_xlnm.Print_Area" localSheetId="1">År!$A$4:$AJ$37</definedName>
    <definedName name="v" localSheetId="15" hidden="1">Uke!#REF!</definedName>
    <definedName name="v" localSheetId="34" hidden="1">Uke!#REF!</definedName>
    <definedName name="v" localSheetId="26" hidden="1">Uke!#REF!</definedName>
    <definedName name="v" localSheetId="27" hidden="1">#REF!</definedName>
    <definedName name="v" localSheetId="19" hidden="1">Uke!#REF!</definedName>
    <definedName name="v" localSheetId="20" hidden="1">#REF!</definedName>
    <definedName name="v" localSheetId="22" hidden="1">#REF!</definedName>
    <definedName name="v" localSheetId="4" hidden="1">Uke!#REF!</definedName>
    <definedName name="v" localSheetId="11" hidden="1">Uke!#REF!</definedName>
    <definedName name="v" localSheetId="9" hidden="1">Uke!#REF!</definedName>
    <definedName name="v" localSheetId="13" hidden="1">Uke!#REF!</definedName>
    <definedName name="v" localSheetId="17" hidden="1">Uke!#REF!</definedName>
    <definedName name="v" localSheetId="7" hidden="1">U!#REF!</definedName>
    <definedName name="v" localSheetId="32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4" hidden="1">Uke!#REF!</definedName>
    <definedName name="vv" localSheetId="26" hidden="1">Uke!#REF!</definedName>
    <definedName name="vv" localSheetId="27" hidden="1">#REF!</definedName>
    <definedName name="vv" localSheetId="19" hidden="1">Uke!#REF!</definedName>
    <definedName name="vv" localSheetId="20" hidden="1">#REF!</definedName>
    <definedName name="vv" localSheetId="22" hidden="1">#REF!</definedName>
    <definedName name="vv" localSheetId="4" hidden="1">Uke!#REF!</definedName>
    <definedName name="vv" localSheetId="11" hidden="1">Uke!#REF!</definedName>
    <definedName name="vv" localSheetId="9" hidden="1">Uke!#REF!</definedName>
    <definedName name="vv" localSheetId="13" hidden="1">Uke!#REF!</definedName>
    <definedName name="vv" localSheetId="17" hidden="1">Uke!#REF!</definedName>
    <definedName name="vv" localSheetId="7" hidden="1">U!#REF!</definedName>
    <definedName name="vv" localSheetId="32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4" hidden="1">Uke!#REF!</definedName>
    <definedName name="VVV" localSheetId="26" hidden="1">Uke!#REF!</definedName>
    <definedName name="VVV" localSheetId="27" hidden="1">#REF!</definedName>
    <definedName name="VVV" localSheetId="25" hidden="1">Uke!#REF!</definedName>
    <definedName name="VVV" localSheetId="33" hidden="1">Uke!#REF!</definedName>
    <definedName name="VVV" localSheetId="19" hidden="1">Uke!#REF!</definedName>
    <definedName name="VVV" localSheetId="20" hidden="1">#REF!</definedName>
    <definedName name="VVV" localSheetId="22" hidden="1">#REF!</definedName>
    <definedName name="VVV" localSheetId="4" hidden="1">Uke!#REF!</definedName>
    <definedName name="VVV" localSheetId="11" hidden="1">Uke!#REF!</definedName>
    <definedName name="VVV" localSheetId="9" hidden="1">Uke!#REF!</definedName>
    <definedName name="VVV" localSheetId="13" hidden="1">Uke!#REF!</definedName>
    <definedName name="VVV" localSheetId="17" hidden="1">Uke!#REF!</definedName>
    <definedName name="VVV" localSheetId="7" hidden="1">U!#REF!</definedName>
    <definedName name="VVV" localSheetId="32" hidden="1">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4" hidden="1">Uke!#REF!</definedName>
    <definedName name="w" localSheetId="26" hidden="1">Uke!#REF!</definedName>
    <definedName name="w" localSheetId="27" hidden="1">#REF!</definedName>
    <definedName name="w" localSheetId="19" hidden="1">Uke!#REF!</definedName>
    <definedName name="w" localSheetId="20" hidden="1">#REF!</definedName>
    <definedName name="w" localSheetId="22" hidden="1">#REF!</definedName>
    <definedName name="w" localSheetId="4" hidden="1">Uke!#REF!</definedName>
    <definedName name="w" localSheetId="11" hidden="1">Uke!#REF!</definedName>
    <definedName name="w" localSheetId="9" hidden="1">Uke!#REF!</definedName>
    <definedName name="w" localSheetId="13" hidden="1">Uke!#REF!</definedName>
    <definedName name="w" localSheetId="17" hidden="1">Uke!#REF!</definedName>
    <definedName name="w" localSheetId="7" hidden="1">U!#REF!</definedName>
    <definedName name="w" localSheetId="32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4" hidden="1">Uke!#REF!</definedName>
    <definedName name="XCV" localSheetId="26" hidden="1">Uke!#REF!</definedName>
    <definedName name="XCV" localSheetId="27" hidden="1">#REF!</definedName>
    <definedName name="XCV" localSheetId="33" hidden="1">Uke!#REF!</definedName>
    <definedName name="XCV" localSheetId="19" hidden="1">Uke!#REF!</definedName>
    <definedName name="XCV" localSheetId="20" hidden="1">#REF!</definedName>
    <definedName name="XCV" localSheetId="22" hidden="1">#REF!</definedName>
    <definedName name="XCV" localSheetId="4" hidden="1">Uke!#REF!</definedName>
    <definedName name="XCV" localSheetId="11" hidden="1">Uke!#REF!</definedName>
    <definedName name="XCV" localSheetId="9" hidden="1">Uke!#REF!</definedName>
    <definedName name="XCV" localSheetId="13" hidden="1">Uke!#REF!</definedName>
    <definedName name="XCV" localSheetId="17" hidden="1">Uke!#REF!</definedName>
    <definedName name="XCV" localSheetId="7" hidden="1">U!#REF!</definedName>
    <definedName name="XCV" localSheetId="32" hidden="1">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4" hidden="1">Uke!#REF!</definedName>
    <definedName name="XGXGF" localSheetId="26" hidden="1">Uke!#REF!</definedName>
    <definedName name="XGXGF" localSheetId="27" hidden="1">#REF!</definedName>
    <definedName name="XGXGF" localSheetId="19" hidden="1">Uke!#REF!</definedName>
    <definedName name="XGXGF" localSheetId="20" hidden="1">#REF!</definedName>
    <definedName name="XGXGF" localSheetId="22" hidden="1">#REF!</definedName>
    <definedName name="XGXGF" localSheetId="4" hidden="1">Uke!#REF!</definedName>
    <definedName name="XGXGF" localSheetId="11" hidden="1">Uke!#REF!</definedName>
    <definedName name="XGXGF" localSheetId="9" hidden="1">Uke!#REF!</definedName>
    <definedName name="XGXGF" localSheetId="13" hidden="1">Uke!#REF!</definedName>
    <definedName name="XGXGF" localSheetId="17" hidden="1">Uke!#REF!</definedName>
    <definedName name="XGXGF" localSheetId="7" hidden="1">U!#REF!</definedName>
    <definedName name="XGXGF" localSheetId="32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4" hidden="1">Uke!#REF!</definedName>
    <definedName name="XXX" localSheetId="26" hidden="1">Uke!#REF!</definedName>
    <definedName name="XXX" localSheetId="27" hidden="1">#REF!</definedName>
    <definedName name="XXX" localSheetId="25" hidden="1">Uke!#REF!</definedName>
    <definedName name="XXX" localSheetId="33" hidden="1">Uke!#REF!</definedName>
    <definedName name="XXX" localSheetId="19" hidden="1">Uke!#REF!</definedName>
    <definedName name="XXX" localSheetId="18" hidden="1">Uke!#REF!</definedName>
    <definedName name="XXX" localSheetId="20" hidden="1">#REF!</definedName>
    <definedName name="XXX" localSheetId="22" hidden="1">#REF!</definedName>
    <definedName name="XXX" localSheetId="4" hidden="1">Uke!#REF!</definedName>
    <definedName name="XXX" localSheetId="11" hidden="1">Uke!#REF!</definedName>
    <definedName name="XXX" localSheetId="9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7" hidden="1">U!#REF!</definedName>
    <definedName name="XXX" localSheetId="32" hidden="1">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4" hidden="1">Uke!#REF!</definedName>
    <definedName name="YUT" localSheetId="26" hidden="1">Uke!#REF!</definedName>
    <definedName name="YUT" localSheetId="27" hidden="1">#REF!</definedName>
    <definedName name="YUT" localSheetId="19" hidden="1">Uke!#REF!</definedName>
    <definedName name="YUT" localSheetId="20" hidden="1">#REF!</definedName>
    <definedName name="YUT" localSheetId="22" hidden="1">#REF!</definedName>
    <definedName name="YUT" localSheetId="4" hidden="1">Uke!#REF!</definedName>
    <definedName name="YUT" localSheetId="11" hidden="1">Uke!#REF!</definedName>
    <definedName name="YUT" localSheetId="9" hidden="1">Uke!#REF!</definedName>
    <definedName name="YUT" localSheetId="13" hidden="1">Uke!#REF!</definedName>
    <definedName name="YUT" localSheetId="17" hidden="1">Uke!#REF!</definedName>
    <definedName name="YUT" localSheetId="7" hidden="1">U!#REF!</definedName>
    <definedName name="YUT" localSheetId="32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4" hidden="1">Uke!#REF!</definedName>
    <definedName name="YY" localSheetId="26" hidden="1">Uke!#REF!</definedName>
    <definedName name="YY" localSheetId="27" hidden="1">#REF!</definedName>
    <definedName name="YY" localSheetId="19" hidden="1">Uke!#REF!</definedName>
    <definedName name="YY" localSheetId="20" hidden="1">#REF!</definedName>
    <definedName name="YY" localSheetId="22" hidden="1">#REF!</definedName>
    <definedName name="YY" localSheetId="4" hidden="1">Uke!#REF!</definedName>
    <definedName name="YY" localSheetId="11" hidden="1">Uke!#REF!</definedName>
    <definedName name="YY" localSheetId="9" hidden="1">Uke!#REF!</definedName>
    <definedName name="YY" localSheetId="13" hidden="1">Uke!#REF!</definedName>
    <definedName name="YY" localSheetId="17" hidden="1">Uke!#REF!</definedName>
    <definedName name="YY" localSheetId="7" hidden="1">U!#REF!</definedName>
    <definedName name="YY" localSheetId="32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4" hidden="1">Uke!#REF!</definedName>
    <definedName name="YYY" localSheetId="26" hidden="1">Uke!#REF!</definedName>
    <definedName name="YYY" localSheetId="27" hidden="1">#REF!</definedName>
    <definedName name="YYY" localSheetId="19" hidden="1">Uke!#REF!</definedName>
    <definedName name="YYY" localSheetId="20" hidden="1">#REF!</definedName>
    <definedName name="YYY" localSheetId="22" hidden="1">#REF!</definedName>
    <definedName name="YYY" localSheetId="4" hidden="1">Uke!#REF!</definedName>
    <definedName name="YYY" localSheetId="11" hidden="1">Uke!#REF!</definedName>
    <definedName name="YYY" localSheetId="9" hidden="1">Uke!#REF!</definedName>
    <definedName name="YYY" localSheetId="13" hidden="1">Uke!#REF!</definedName>
    <definedName name="YYY" localSheetId="17" hidden="1">Uke!#REF!</definedName>
    <definedName name="YYY" localSheetId="7" hidden="1">U!#REF!</definedName>
    <definedName name="YYY" localSheetId="32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4" hidden="1">Uke!#REF!</definedName>
    <definedName name="YYYY" localSheetId="26" hidden="1">Uke!#REF!</definedName>
    <definedName name="YYYY" localSheetId="27" hidden="1">#REF!</definedName>
    <definedName name="YYYY" localSheetId="19" hidden="1">Uke!#REF!</definedName>
    <definedName name="YYYY" localSheetId="20" hidden="1">#REF!</definedName>
    <definedName name="YYYY" localSheetId="22" hidden="1">#REF!</definedName>
    <definedName name="YYYY" localSheetId="4" hidden="1">Uke!#REF!</definedName>
    <definedName name="YYYY" localSheetId="11" hidden="1">Uke!#REF!</definedName>
    <definedName name="YYYY" localSheetId="9" hidden="1">Uke!#REF!</definedName>
    <definedName name="YYYY" localSheetId="13" hidden="1">Uke!#REF!</definedName>
    <definedName name="YYYY" localSheetId="17" hidden="1">Uke!#REF!</definedName>
    <definedName name="YYYY" localSheetId="7" hidden="1">U!#REF!</definedName>
    <definedName name="YYYY" localSheetId="32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4" hidden="1">Uke!#REF!</definedName>
    <definedName name="zz" localSheetId="26" hidden="1">Uke!#REF!</definedName>
    <definedName name="zz" localSheetId="27" hidden="1">#REF!</definedName>
    <definedName name="zz" localSheetId="19" hidden="1">Uke!#REF!</definedName>
    <definedName name="zz" localSheetId="20" hidden="1">#REF!</definedName>
    <definedName name="zz" localSheetId="22" hidden="1">#REF!</definedName>
    <definedName name="zz" localSheetId="4" hidden="1">Uke!#REF!</definedName>
    <definedName name="zz" localSheetId="11" hidden="1">Uke!#REF!</definedName>
    <definedName name="zz" localSheetId="9" hidden="1">Uke!#REF!</definedName>
    <definedName name="zz" localSheetId="13" hidden="1">Uke!#REF!</definedName>
    <definedName name="zz" localSheetId="17" hidden="1">Uke!#REF!</definedName>
    <definedName name="zz" localSheetId="7" hidden="1">U!#REF!</definedName>
    <definedName name="zz" localSheetId="32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4" hidden="1">Uke!#REF!</definedName>
    <definedName name="øøø" localSheetId="26" hidden="1">Uke!#REF!</definedName>
    <definedName name="øøø" localSheetId="27" hidden="1">#REF!</definedName>
    <definedName name="øøø" localSheetId="19" hidden="1">Uke!#REF!</definedName>
    <definedName name="øøø" localSheetId="20" hidden="1">#REF!</definedName>
    <definedName name="øøø" localSheetId="22" hidden="1">#REF!</definedName>
    <definedName name="øøø" localSheetId="4" hidden="1">Uke!#REF!</definedName>
    <definedName name="øøø" localSheetId="11" hidden="1">Uke!#REF!</definedName>
    <definedName name="øøø" localSheetId="9" hidden="1">Uke!#REF!</definedName>
    <definedName name="øøø" localSheetId="13" hidden="1">Uke!#REF!</definedName>
    <definedName name="øøø" localSheetId="17" hidden="1">Uke!#REF!</definedName>
    <definedName name="øøø" localSheetId="7" hidden="1">U!#REF!</definedName>
    <definedName name="øøø" localSheetId="32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4" hidden="1">Uke!#REF!</definedName>
    <definedName name="aa" localSheetId="26" hidden="1">Uke!#REF!</definedName>
    <definedName name="aa" localSheetId="27" hidden="1">#REF!</definedName>
    <definedName name="aa" localSheetId="25" hidden="1">Uke!#REF!</definedName>
    <definedName name="aa" localSheetId="33" hidden="1">Uke!#REF!</definedName>
    <definedName name="aa" localSheetId="19" hidden="1">Uke!#REF!</definedName>
    <definedName name="aa" localSheetId="18" hidden="1">Uke!#REF!</definedName>
    <definedName name="aa" localSheetId="20" hidden="1">#REF!</definedName>
    <definedName name="aa" localSheetId="22" hidden="1">#REF!</definedName>
    <definedName name="aa" localSheetId="4" hidden="1">Uke!#REF!</definedName>
    <definedName name="aa" localSheetId="11" hidden="1">Uke!#REF!</definedName>
    <definedName name="aa" localSheetId="9" hidden="1">Uke!#REF!</definedName>
    <definedName name="aa" localSheetId="13" hidden="1">Uke!#REF!</definedName>
    <definedName name="aa" localSheetId="17" hidden="1">Uke!#REF!</definedName>
    <definedName name="aa" localSheetId="7" hidden="1">U!#REF!</definedName>
    <definedName name="aa" localSheetId="32" hidden="1">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4" hidden="1">Uke!#REF!</definedName>
    <definedName name="aaa" localSheetId="26" hidden="1">Uke!#REF!</definedName>
    <definedName name="aaa" localSheetId="27" hidden="1">#REF!</definedName>
    <definedName name="aaa" localSheetId="25" hidden="1">Uke!#REF!</definedName>
    <definedName name="aaa" localSheetId="33" hidden="1">Uke!#REF!</definedName>
    <definedName name="aaa" localSheetId="19" hidden="1">Uke!#REF!</definedName>
    <definedName name="aaa" localSheetId="18" hidden="1">Uke!#REF!</definedName>
    <definedName name="aaa" localSheetId="20" hidden="1">#REF!</definedName>
    <definedName name="aaa" localSheetId="22" hidden="1">#REF!</definedName>
    <definedName name="aaa" localSheetId="4" hidden="1">Uke!#REF!</definedName>
    <definedName name="aaa" localSheetId="11" hidden="1">Uke!#REF!</definedName>
    <definedName name="aaa" localSheetId="9" hidden="1">Uke!#REF!</definedName>
    <definedName name="aaa" localSheetId="13" hidden="1">Uke!#REF!</definedName>
    <definedName name="aaa" localSheetId="17" hidden="1">Uke!#REF!</definedName>
    <definedName name="aaa" localSheetId="7" hidden="1">U!#REF!</definedName>
    <definedName name="aaa" localSheetId="32" hidden="1">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8" i="44" l="1"/>
  <c r="T28" i="44" s="1"/>
  <c r="Q28" i="44"/>
  <c r="O29" i="44"/>
  <c r="T29" i="44" s="1"/>
  <c r="Q29" i="44"/>
  <c r="O30" i="44"/>
  <c r="T30" i="44" s="1"/>
  <c r="Q30" i="44"/>
  <c r="O31" i="44"/>
  <c r="T31" i="44" s="1"/>
  <c r="Q31" i="44"/>
  <c r="O32" i="44"/>
  <c r="T32" i="44" s="1"/>
  <c r="Q32" i="44"/>
  <c r="O33" i="44"/>
  <c r="T33" i="44" s="1"/>
  <c r="Q33" i="44"/>
  <c r="O34" i="44"/>
  <c r="T34" i="44" s="1"/>
  <c r="Q34" i="44"/>
  <c r="O35" i="44"/>
  <c r="T35" i="44" s="1"/>
  <c r="Q35" i="44"/>
  <c r="M33" i="47"/>
  <c r="S33" i="47" s="1"/>
  <c r="M34" i="47"/>
  <c r="S34" i="47" s="1"/>
  <c r="M35" i="47"/>
  <c r="U35" i="47" s="1"/>
  <c r="M36" i="47"/>
  <c r="S36" i="47" s="1"/>
  <c r="M37" i="47"/>
  <c r="S37" i="47" s="1"/>
  <c r="M38" i="47"/>
  <c r="U38" i="47" s="1"/>
  <c r="M39" i="47"/>
  <c r="U39" i="47" s="1"/>
  <c r="M40" i="47"/>
  <c r="S40" i="47" s="1"/>
  <c r="M41" i="47"/>
  <c r="S41" i="47" s="1"/>
  <c r="M42" i="47"/>
  <c r="S42" i="47" s="1"/>
  <c r="M41" i="51"/>
  <c r="R41" i="51" s="1"/>
  <c r="O41" i="51"/>
  <c r="P41" i="51" s="1"/>
  <c r="M42" i="51"/>
  <c r="R42" i="51" s="1"/>
  <c r="O42" i="51"/>
  <c r="P42" i="51" s="1"/>
  <c r="M43" i="51"/>
  <c r="R43" i="51" s="1"/>
  <c r="O43" i="51"/>
  <c r="P43" i="51" s="1"/>
  <c r="M44" i="51"/>
  <c r="R44" i="51" s="1"/>
  <c r="O44" i="51"/>
  <c r="P44" i="51" s="1"/>
  <c r="M45" i="51"/>
  <c r="T45" i="51" s="1"/>
  <c r="O45" i="51"/>
  <c r="P45" i="51" s="1"/>
  <c r="M46" i="51"/>
  <c r="R46" i="51" s="1"/>
  <c r="O46" i="51"/>
  <c r="P46" i="51" s="1"/>
  <c r="M47" i="51"/>
  <c r="T47" i="51" s="1"/>
  <c r="O47" i="51"/>
  <c r="P47" i="51" s="1"/>
  <c r="M48" i="51"/>
  <c r="R48" i="51" s="1"/>
  <c r="O48" i="51"/>
  <c r="P48" i="51" s="1"/>
  <c r="M49" i="51"/>
  <c r="R49" i="51" s="1"/>
  <c r="O49" i="51"/>
  <c r="P49" i="51" s="1"/>
  <c r="M50" i="51"/>
  <c r="R50" i="51" s="1"/>
  <c r="O50" i="51"/>
  <c r="P50" i="51" s="1"/>
  <c r="M51" i="51"/>
  <c r="R51" i="51" s="1"/>
  <c r="O51" i="51"/>
  <c r="P51" i="51" s="1"/>
  <c r="M52" i="51"/>
  <c r="R52" i="51" s="1"/>
  <c r="O52" i="51"/>
  <c r="P52" i="51" s="1"/>
  <c r="M53" i="51"/>
  <c r="R53" i="51" s="1"/>
  <c r="O53" i="51"/>
  <c r="P53" i="51" s="1"/>
  <c r="M54" i="51"/>
  <c r="R54" i="51" s="1"/>
  <c r="O54" i="51"/>
  <c r="P54" i="51" s="1"/>
  <c r="N44" i="50"/>
  <c r="S44" i="50" s="1"/>
  <c r="P44" i="50"/>
  <c r="N45" i="50"/>
  <c r="Q45" i="50" s="1"/>
  <c r="P45" i="50"/>
  <c r="N46" i="50"/>
  <c r="Q46" i="50" s="1"/>
  <c r="P46" i="50"/>
  <c r="N47" i="50"/>
  <c r="Q47" i="50" s="1"/>
  <c r="P47" i="50"/>
  <c r="N48" i="50"/>
  <c r="Q48" i="50" s="1"/>
  <c r="P48" i="50"/>
  <c r="N49" i="50"/>
  <c r="S49" i="50" s="1"/>
  <c r="P49" i="50"/>
  <c r="N50" i="50"/>
  <c r="Q50" i="50" s="1"/>
  <c r="P50" i="50"/>
  <c r="N51" i="50"/>
  <c r="Q51" i="50" s="1"/>
  <c r="P51" i="50"/>
  <c r="N52" i="50"/>
  <c r="S52" i="50" s="1"/>
  <c r="P52" i="50"/>
  <c r="N53" i="50"/>
  <c r="S53" i="50" s="1"/>
  <c r="P53" i="50"/>
  <c r="N54" i="50"/>
  <c r="S54" i="50" s="1"/>
  <c r="P54" i="50"/>
  <c r="N55" i="50"/>
  <c r="Q55" i="50" s="1"/>
  <c r="P55" i="50"/>
  <c r="N56" i="50"/>
  <c r="Q56" i="50" s="1"/>
  <c r="P56" i="50"/>
  <c r="N57" i="50"/>
  <c r="Q57" i="50" s="1"/>
  <c r="P57" i="50"/>
  <c r="N58" i="50"/>
  <c r="Q58" i="50" s="1"/>
  <c r="P58" i="50"/>
  <c r="N59" i="50"/>
  <c r="Q59" i="50" s="1"/>
  <c r="P59" i="50"/>
  <c r="K43" i="49"/>
  <c r="P43" i="49" s="1"/>
  <c r="K44" i="49"/>
  <c r="P44" i="49" s="1"/>
  <c r="K45" i="49"/>
  <c r="P45" i="49" s="1"/>
  <c r="K46" i="49"/>
  <c r="R46" i="49" s="1"/>
  <c r="K47" i="49"/>
  <c r="R47" i="49" s="1"/>
  <c r="K48" i="49"/>
  <c r="P48" i="49" s="1"/>
  <c r="K49" i="49"/>
  <c r="R49" i="49" s="1"/>
  <c r="K50" i="49"/>
  <c r="P50" i="49" s="1"/>
  <c r="K51" i="49"/>
  <c r="P51" i="49" s="1"/>
  <c r="K52" i="49"/>
  <c r="R52" i="49" s="1"/>
  <c r="K53" i="49"/>
  <c r="P53" i="49" s="1"/>
  <c r="K54" i="49"/>
  <c r="R54" i="49" s="1"/>
  <c r="K55" i="49"/>
  <c r="R55" i="49" s="1"/>
  <c r="K56" i="49"/>
  <c r="P56" i="49" s="1"/>
  <c r="K57" i="49"/>
  <c r="P57" i="49" s="1"/>
  <c r="L35" i="35"/>
  <c r="U35" i="35" s="1"/>
  <c r="L36" i="35"/>
  <c r="U36" i="35" s="1"/>
  <c r="L37" i="35"/>
  <c r="U37" i="35" s="1"/>
  <c r="L38" i="35"/>
  <c r="S38" i="35" s="1"/>
  <c r="L39" i="35"/>
  <c r="S39" i="35" s="1"/>
  <c r="L40" i="35"/>
  <c r="U40" i="35" s="1"/>
  <c r="L41" i="35"/>
  <c r="S41" i="35" s="1"/>
  <c r="L42" i="35"/>
  <c r="S42" i="35" s="1"/>
  <c r="L43" i="35"/>
  <c r="S43" i="35" s="1"/>
  <c r="L44" i="35"/>
  <c r="U44" i="35" s="1"/>
  <c r="L45" i="35"/>
  <c r="S45" i="35" s="1"/>
  <c r="L46" i="35"/>
  <c r="S46" i="35" s="1"/>
  <c r="V33" i="44" l="1"/>
  <c r="P46" i="49"/>
  <c r="V31" i="44"/>
  <c r="Q49" i="50"/>
  <c r="V29" i="44"/>
  <c r="V35" i="44"/>
  <c r="V34" i="44"/>
  <c r="V32" i="44"/>
  <c r="V30" i="44"/>
  <c r="V28" i="44"/>
  <c r="U42" i="35"/>
  <c r="R57" i="49"/>
  <c r="P54" i="49"/>
  <c r="P49" i="49"/>
  <c r="T51" i="51"/>
  <c r="U43" i="35"/>
  <c r="R50" i="49"/>
  <c r="S37" i="35"/>
  <c r="S46" i="50"/>
  <c r="S45" i="50"/>
  <c r="U39" i="35"/>
  <c r="P52" i="49"/>
  <c r="Q44" i="50"/>
  <c r="T53" i="51"/>
  <c r="R45" i="51"/>
  <c r="T42" i="51"/>
  <c r="R51" i="49"/>
  <c r="R47" i="51"/>
  <c r="U46" i="35"/>
  <c r="Q53" i="50"/>
  <c r="S59" i="50"/>
  <c r="U40" i="47"/>
  <c r="U42" i="47"/>
  <c r="U34" i="47"/>
  <c r="U41" i="47"/>
  <c r="U37" i="47"/>
  <c r="S35" i="47"/>
  <c r="S39" i="47"/>
  <c r="S38" i="47"/>
  <c r="U33" i="47"/>
  <c r="U36" i="47"/>
  <c r="T48" i="51"/>
  <c r="T50" i="51"/>
  <c r="T43" i="51"/>
  <c r="T54" i="51"/>
  <c r="T46" i="51"/>
  <c r="T49" i="51"/>
  <c r="T41" i="51"/>
  <c r="T52" i="51"/>
  <c r="T44" i="51"/>
  <c r="S51" i="50"/>
  <c r="Q52" i="50"/>
  <c r="S58" i="50"/>
  <c r="S50" i="50"/>
  <c r="S57" i="50"/>
  <c r="Q54" i="50"/>
  <c r="S56" i="50"/>
  <c r="S48" i="50"/>
  <c r="S55" i="50"/>
  <c r="S47" i="50"/>
  <c r="R45" i="49"/>
  <c r="R44" i="49"/>
  <c r="R43" i="49"/>
  <c r="R53" i="49"/>
  <c r="P55" i="49"/>
  <c r="P47" i="49"/>
  <c r="R56" i="49"/>
  <c r="R48" i="49"/>
  <c r="U38" i="35"/>
  <c r="U45" i="35"/>
  <c r="U41" i="35"/>
  <c r="S44" i="35"/>
  <c r="S40" i="35"/>
  <c r="S36" i="35"/>
  <c r="S35" i="35"/>
  <c r="H4" i="1"/>
  <c r="R43" i="16" l="1"/>
  <c r="T43" i="16"/>
  <c r="D11" i="16"/>
  <c r="I47" i="16"/>
  <c r="M22" i="6"/>
  <c r="T22" i="6" s="1"/>
  <c r="O22" i="6"/>
  <c r="M23" i="6"/>
  <c r="R23" i="6" s="1"/>
  <c r="O23" i="6"/>
  <c r="M24" i="6"/>
  <c r="R24" i="6" s="1"/>
  <c r="O24" i="6"/>
  <c r="M21" i="6"/>
  <c r="T21" i="6" s="1"/>
  <c r="N14" i="62"/>
  <c r="R14" i="62" s="1"/>
  <c r="N15" i="62"/>
  <c r="R15" i="62" s="1"/>
  <c r="N16" i="62"/>
  <c r="R16" i="62" s="1"/>
  <c r="N17" i="62"/>
  <c r="R17" i="62" s="1"/>
  <c r="N18" i="62"/>
  <c r="R18" i="62" s="1"/>
  <c r="N19" i="62"/>
  <c r="R19" i="62" s="1"/>
  <c r="N20" i="62"/>
  <c r="R20" i="62" s="1"/>
  <c r="N21" i="62"/>
  <c r="R21" i="62" s="1"/>
  <c r="N22" i="62"/>
  <c r="R22" i="62" s="1"/>
  <c r="N23" i="62"/>
  <c r="R23" i="62" s="1"/>
  <c r="N24" i="62"/>
  <c r="R24" i="62" s="1"/>
  <c r="N25" i="62"/>
  <c r="N26" i="62"/>
  <c r="R26" i="62" s="1"/>
  <c r="N27" i="62"/>
  <c r="R27" i="62" s="1"/>
  <c r="N28" i="62"/>
  <c r="R28" i="62" s="1"/>
  <c r="N29" i="62"/>
  <c r="R29" i="62" s="1"/>
  <c r="N30" i="62"/>
  <c r="R30" i="62" s="1"/>
  <c r="N31" i="62"/>
  <c r="R31" i="62" s="1"/>
  <c r="N32" i="62"/>
  <c r="R32" i="62" s="1"/>
  <c r="N33" i="62"/>
  <c r="R33" i="62" s="1"/>
  <c r="N34" i="62"/>
  <c r="R34" i="62" s="1"/>
  <c r="N35" i="62"/>
  <c r="R35" i="62" s="1"/>
  <c r="N36" i="62"/>
  <c r="R36" i="62" s="1"/>
  <c r="N37" i="62"/>
  <c r="R37" i="62" s="1"/>
  <c r="N13" i="62"/>
  <c r="N42" i="62"/>
  <c r="R42" i="62" s="1"/>
  <c r="N43" i="62"/>
  <c r="R43" i="62" s="1"/>
  <c r="N44" i="62"/>
  <c r="R44" i="62" s="1"/>
  <c r="N45" i="62"/>
  <c r="R45" i="62" s="1"/>
  <c r="N46" i="62"/>
  <c r="R46" i="62" s="1"/>
  <c r="N47" i="62"/>
  <c r="R47" i="62" s="1"/>
  <c r="N48" i="62"/>
  <c r="R48" i="62" s="1"/>
  <c r="N49" i="62"/>
  <c r="R49" i="62" s="1"/>
  <c r="N50" i="62"/>
  <c r="R50" i="62" s="1"/>
  <c r="N51" i="62"/>
  <c r="R51" i="62" s="1"/>
  <c r="N52" i="62"/>
  <c r="R52" i="62" s="1"/>
  <c r="N53" i="62"/>
  <c r="R53" i="62" s="1"/>
  <c r="N54" i="62"/>
  <c r="R54" i="62" s="1"/>
  <c r="N55" i="62"/>
  <c r="R55" i="62" s="1"/>
  <c r="N56" i="62"/>
  <c r="R56" i="62" s="1"/>
  <c r="N57" i="62"/>
  <c r="N58" i="62"/>
  <c r="R58" i="62" s="1"/>
  <c r="N59" i="62"/>
  <c r="R59" i="62" s="1"/>
  <c r="N60" i="62"/>
  <c r="R60" i="62" s="1"/>
  <c r="N61" i="62"/>
  <c r="R61" i="62" s="1"/>
  <c r="N62" i="62"/>
  <c r="R62" i="62" s="1"/>
  <c r="N63" i="62"/>
  <c r="R63" i="62" s="1"/>
  <c r="N64" i="62"/>
  <c r="R64" i="62" s="1"/>
  <c r="N65" i="62"/>
  <c r="R65" i="62" s="1"/>
  <c r="N41" i="62"/>
  <c r="C41" i="62"/>
  <c r="E41" i="62"/>
  <c r="F41" i="62"/>
  <c r="G41" i="62" s="1"/>
  <c r="I41" i="62"/>
  <c r="P41" i="62" s="1"/>
  <c r="C42" i="62"/>
  <c r="E42" i="62"/>
  <c r="F42" i="62"/>
  <c r="G42" i="62" s="1"/>
  <c r="I42" i="62"/>
  <c r="P42" i="62" s="1"/>
  <c r="C43" i="62"/>
  <c r="E43" i="62"/>
  <c r="F43" i="62"/>
  <c r="G43" i="62" s="1"/>
  <c r="I43" i="62"/>
  <c r="V43" i="62" s="1"/>
  <c r="C44" i="62"/>
  <c r="E44" i="62"/>
  <c r="F44" i="62"/>
  <c r="G44" i="62" s="1"/>
  <c r="I44" i="62"/>
  <c r="J44" i="62" s="1"/>
  <c r="N70" i="62"/>
  <c r="R70" i="62" s="1"/>
  <c r="N71" i="62"/>
  <c r="R71" i="62" s="1"/>
  <c r="N72" i="62"/>
  <c r="R72" i="62" s="1"/>
  <c r="N73" i="62"/>
  <c r="R73" i="62" s="1"/>
  <c r="N74" i="62"/>
  <c r="R74" i="62" s="1"/>
  <c r="N75" i="62"/>
  <c r="R75" i="62" s="1"/>
  <c r="N76" i="62"/>
  <c r="R76" i="62" s="1"/>
  <c r="N77" i="62"/>
  <c r="R77" i="62" s="1"/>
  <c r="N78" i="62"/>
  <c r="R78" i="62" s="1"/>
  <c r="N79" i="62"/>
  <c r="R79" i="62" s="1"/>
  <c r="N80" i="62"/>
  <c r="R80" i="62" s="1"/>
  <c r="N81" i="62"/>
  <c r="R81" i="62" s="1"/>
  <c r="N82" i="62"/>
  <c r="R82" i="62" s="1"/>
  <c r="N83" i="62"/>
  <c r="R83" i="62" s="1"/>
  <c r="N84" i="62"/>
  <c r="R84" i="62" s="1"/>
  <c r="N85" i="62"/>
  <c r="R85" i="62" s="1"/>
  <c r="N86" i="62"/>
  <c r="R86" i="62" s="1"/>
  <c r="N87" i="62"/>
  <c r="R87" i="62" s="1"/>
  <c r="N88" i="62"/>
  <c r="R88" i="62" s="1"/>
  <c r="N89" i="62"/>
  <c r="N90" i="62"/>
  <c r="R90" i="62" s="1"/>
  <c r="N91" i="62"/>
  <c r="R91" i="62" s="1"/>
  <c r="N92" i="62"/>
  <c r="R92" i="62" s="1"/>
  <c r="N93" i="62"/>
  <c r="R93" i="62" s="1"/>
  <c r="N69" i="62"/>
  <c r="C69" i="62"/>
  <c r="E69" i="62"/>
  <c r="F69" i="62"/>
  <c r="G69" i="62" s="1"/>
  <c r="I69" i="62"/>
  <c r="AA69" i="62" s="1"/>
  <c r="C70" i="62"/>
  <c r="E70" i="62"/>
  <c r="F70" i="62"/>
  <c r="G70" i="62" s="1"/>
  <c r="I70" i="62"/>
  <c r="AA70" i="62" s="1"/>
  <c r="C71" i="62"/>
  <c r="E71" i="62"/>
  <c r="F71" i="62"/>
  <c r="G71" i="62" s="1"/>
  <c r="I71" i="62"/>
  <c r="AA71" i="62" s="1"/>
  <c r="C72" i="62"/>
  <c r="E72" i="62"/>
  <c r="F72" i="62"/>
  <c r="G72" i="62" s="1"/>
  <c r="I72" i="62"/>
  <c r="AD72" i="62" s="1"/>
  <c r="N98" i="62"/>
  <c r="R98" i="62" s="1"/>
  <c r="N99" i="62"/>
  <c r="R99" i="62" s="1"/>
  <c r="N100" i="62"/>
  <c r="R100" i="62" s="1"/>
  <c r="N101" i="62"/>
  <c r="R101" i="62" s="1"/>
  <c r="N102" i="62"/>
  <c r="R102" i="62" s="1"/>
  <c r="N103" i="62"/>
  <c r="R103" i="62" s="1"/>
  <c r="N104" i="62"/>
  <c r="R104" i="62" s="1"/>
  <c r="N105" i="62"/>
  <c r="R105" i="62" s="1"/>
  <c r="N106" i="62"/>
  <c r="R106" i="62" s="1"/>
  <c r="N107" i="62"/>
  <c r="R107" i="62" s="1"/>
  <c r="N108" i="62"/>
  <c r="R108" i="62" s="1"/>
  <c r="N109" i="62"/>
  <c r="N110" i="62"/>
  <c r="R110" i="62" s="1"/>
  <c r="N111" i="62"/>
  <c r="R111" i="62" s="1"/>
  <c r="N112" i="62"/>
  <c r="R112" i="62" s="1"/>
  <c r="N113" i="62"/>
  <c r="R113" i="62" s="1"/>
  <c r="N114" i="62"/>
  <c r="R114" i="62" s="1"/>
  <c r="N115" i="62"/>
  <c r="R115" i="62" s="1"/>
  <c r="N116" i="62"/>
  <c r="R116" i="62" s="1"/>
  <c r="N117" i="62"/>
  <c r="R117" i="62" s="1"/>
  <c r="N118" i="62"/>
  <c r="R118" i="62" s="1"/>
  <c r="N119" i="62"/>
  <c r="R119" i="62" s="1"/>
  <c r="N120" i="62"/>
  <c r="R120" i="62" s="1"/>
  <c r="N121" i="62"/>
  <c r="R121" i="62" s="1"/>
  <c r="N97" i="62"/>
  <c r="E97" i="62"/>
  <c r="F97" i="62"/>
  <c r="G97" i="62" s="1"/>
  <c r="I97" i="62"/>
  <c r="AD97" i="62" s="1"/>
  <c r="E98" i="62"/>
  <c r="F98" i="62"/>
  <c r="G98" i="62" s="1"/>
  <c r="I98" i="62"/>
  <c r="J98" i="62" s="1"/>
  <c r="E99" i="62"/>
  <c r="F99" i="62"/>
  <c r="G99" i="62" s="1"/>
  <c r="I99" i="62"/>
  <c r="H99" i="62" s="1"/>
  <c r="AF99" i="62" s="1"/>
  <c r="E100" i="62"/>
  <c r="F100" i="62"/>
  <c r="G100" i="62" s="1"/>
  <c r="I100" i="62"/>
  <c r="AD100" i="62" s="1"/>
  <c r="N126" i="62"/>
  <c r="R126" i="62" s="1"/>
  <c r="N127" i="62"/>
  <c r="R127" i="62" s="1"/>
  <c r="N128" i="62"/>
  <c r="R128" i="62" s="1"/>
  <c r="N129" i="62"/>
  <c r="R129" i="62" s="1"/>
  <c r="N130" i="62"/>
  <c r="R130" i="62" s="1"/>
  <c r="N131" i="62"/>
  <c r="R131" i="62" s="1"/>
  <c r="N132" i="62"/>
  <c r="R132" i="62" s="1"/>
  <c r="N133" i="62"/>
  <c r="R133" i="62" s="1"/>
  <c r="N134" i="62"/>
  <c r="R134" i="62" s="1"/>
  <c r="N135" i="62"/>
  <c r="R135" i="62" s="1"/>
  <c r="N136" i="62"/>
  <c r="R136" i="62" s="1"/>
  <c r="N137" i="62"/>
  <c r="N138" i="62"/>
  <c r="R138" i="62" s="1"/>
  <c r="N139" i="62"/>
  <c r="R139" i="62" s="1"/>
  <c r="N140" i="62"/>
  <c r="R140" i="62" s="1"/>
  <c r="N141" i="62"/>
  <c r="R141" i="62" s="1"/>
  <c r="N142" i="62"/>
  <c r="R142" i="62" s="1"/>
  <c r="N143" i="62"/>
  <c r="R143" i="62" s="1"/>
  <c r="N144" i="62"/>
  <c r="R144" i="62" s="1"/>
  <c r="N145" i="62"/>
  <c r="R145" i="62" s="1"/>
  <c r="N146" i="62"/>
  <c r="R146" i="62" s="1"/>
  <c r="N147" i="62"/>
  <c r="R147" i="62" s="1"/>
  <c r="N148" i="62"/>
  <c r="R148" i="62" s="1"/>
  <c r="N149" i="62"/>
  <c r="R149" i="62" s="1"/>
  <c r="N125" i="62"/>
  <c r="E125" i="62"/>
  <c r="F125" i="62"/>
  <c r="G125" i="62" s="1"/>
  <c r="I125" i="62"/>
  <c r="H125" i="62" s="1"/>
  <c r="E126" i="62"/>
  <c r="F126" i="62"/>
  <c r="G126" i="62" s="1"/>
  <c r="I126" i="62"/>
  <c r="E127" i="62"/>
  <c r="F127" i="62"/>
  <c r="G127" i="62" s="1"/>
  <c r="I127" i="62"/>
  <c r="L127" i="62" s="1"/>
  <c r="E128" i="62"/>
  <c r="F128" i="62"/>
  <c r="G128" i="62" s="1"/>
  <c r="I128" i="62"/>
  <c r="L128" i="62" s="1"/>
  <c r="N154" i="62"/>
  <c r="N155" i="62"/>
  <c r="R155" i="62" s="1"/>
  <c r="N156" i="62"/>
  <c r="R156" i="62" s="1"/>
  <c r="N157" i="62"/>
  <c r="R157" i="62" s="1"/>
  <c r="N158" i="62"/>
  <c r="R158" i="62" s="1"/>
  <c r="N159" i="62"/>
  <c r="N160" i="62"/>
  <c r="R160" i="62" s="1"/>
  <c r="N161" i="62"/>
  <c r="N162" i="62"/>
  <c r="R162" i="62" s="1"/>
  <c r="N163" i="62"/>
  <c r="R163" i="62" s="1"/>
  <c r="N164" i="62"/>
  <c r="R164" i="62" s="1"/>
  <c r="N165" i="62"/>
  <c r="N166" i="62"/>
  <c r="R166" i="62" s="1"/>
  <c r="N167" i="62"/>
  <c r="R167" i="62" s="1"/>
  <c r="N168" i="62"/>
  <c r="R168" i="62" s="1"/>
  <c r="N169" i="62"/>
  <c r="R169" i="62" s="1"/>
  <c r="N170" i="62"/>
  <c r="R170" i="62" s="1"/>
  <c r="N171" i="62"/>
  <c r="R171" i="62" s="1"/>
  <c r="N172" i="62"/>
  <c r="R172" i="62" s="1"/>
  <c r="N173" i="62"/>
  <c r="R173" i="62" s="1"/>
  <c r="N174" i="62"/>
  <c r="R174" i="62" s="1"/>
  <c r="N175" i="62"/>
  <c r="N176" i="62"/>
  <c r="R176" i="62" s="1"/>
  <c r="N177" i="62"/>
  <c r="R177" i="62" s="1"/>
  <c r="N153" i="62"/>
  <c r="E153" i="62"/>
  <c r="F153" i="62"/>
  <c r="G153" i="62" s="1"/>
  <c r="I153" i="62"/>
  <c r="E154" i="62"/>
  <c r="F154" i="62"/>
  <c r="G154" i="62" s="1"/>
  <c r="I154" i="62"/>
  <c r="X154" i="62" s="1"/>
  <c r="E155" i="62"/>
  <c r="F155" i="62"/>
  <c r="G155" i="62" s="1"/>
  <c r="I155" i="62"/>
  <c r="L155" i="62" s="1"/>
  <c r="E156" i="62"/>
  <c r="F156" i="62"/>
  <c r="G156" i="62" s="1"/>
  <c r="I156" i="62"/>
  <c r="X156" i="62" s="1"/>
  <c r="N182" i="62"/>
  <c r="R182" i="62" s="1"/>
  <c r="N183" i="62"/>
  <c r="R183" i="62" s="1"/>
  <c r="N184" i="62"/>
  <c r="R184" i="62" s="1"/>
  <c r="N185" i="62"/>
  <c r="T185" i="62" s="1"/>
  <c r="N186" i="62"/>
  <c r="R186" i="62" s="1"/>
  <c r="N187" i="62"/>
  <c r="R187" i="62" s="1"/>
  <c r="N188" i="62"/>
  <c r="R188" i="62" s="1"/>
  <c r="N189" i="62"/>
  <c r="N190" i="62"/>
  <c r="R190" i="62" s="1"/>
  <c r="N191" i="62"/>
  <c r="R191" i="62" s="1"/>
  <c r="N192" i="62"/>
  <c r="R192" i="62" s="1"/>
  <c r="N193" i="62"/>
  <c r="T193" i="62" s="1"/>
  <c r="N194" i="62"/>
  <c r="R194" i="62" s="1"/>
  <c r="N195" i="62"/>
  <c r="R195" i="62" s="1"/>
  <c r="N196" i="62"/>
  <c r="R196" i="62" s="1"/>
  <c r="N197" i="62"/>
  <c r="N198" i="62"/>
  <c r="R198" i="62" s="1"/>
  <c r="N199" i="62"/>
  <c r="T199" i="62" s="1"/>
  <c r="N200" i="62"/>
  <c r="R200" i="62" s="1"/>
  <c r="N201" i="62"/>
  <c r="T201" i="62" s="1"/>
  <c r="N202" i="62"/>
  <c r="R202" i="62" s="1"/>
  <c r="N203" i="62"/>
  <c r="R203" i="62" s="1"/>
  <c r="N204" i="62"/>
  <c r="R204" i="62" s="1"/>
  <c r="N181" i="62"/>
  <c r="R181" i="62" s="1"/>
  <c r="E181" i="62"/>
  <c r="F181" i="62"/>
  <c r="G181" i="62" s="1"/>
  <c r="I181" i="62"/>
  <c r="AD181" i="62" s="1"/>
  <c r="E182" i="62"/>
  <c r="F182" i="62"/>
  <c r="G182" i="62" s="1"/>
  <c r="I182" i="62"/>
  <c r="H182" i="62" s="1"/>
  <c r="AF182" i="62" s="1"/>
  <c r="E183" i="62"/>
  <c r="F183" i="62"/>
  <c r="G183" i="62" s="1"/>
  <c r="I183" i="62"/>
  <c r="J183" i="62" s="1"/>
  <c r="E184" i="62"/>
  <c r="F184" i="62"/>
  <c r="G184" i="62" s="1"/>
  <c r="I184" i="62"/>
  <c r="J184" i="62" s="1"/>
  <c r="N209" i="62"/>
  <c r="R209" i="62" s="1"/>
  <c r="N210" i="62"/>
  <c r="R210" i="62" s="1"/>
  <c r="N211" i="62"/>
  <c r="R211" i="62" s="1"/>
  <c r="N212" i="62"/>
  <c r="R212" i="62" s="1"/>
  <c r="N213" i="62"/>
  <c r="R213" i="62" s="1"/>
  <c r="N214" i="62"/>
  <c r="N215" i="62"/>
  <c r="R215" i="62" s="1"/>
  <c r="N216" i="62"/>
  <c r="R216" i="62" s="1"/>
  <c r="N217" i="62"/>
  <c r="R217" i="62" s="1"/>
  <c r="N218" i="62"/>
  <c r="R218" i="62" s="1"/>
  <c r="N219" i="62"/>
  <c r="R219" i="62" s="1"/>
  <c r="N220" i="62"/>
  <c r="N221" i="62"/>
  <c r="R221" i="62" s="1"/>
  <c r="N222" i="62"/>
  <c r="R222" i="62" s="1"/>
  <c r="N223" i="62"/>
  <c r="R223" i="62" s="1"/>
  <c r="N224" i="62"/>
  <c r="R224" i="62" s="1"/>
  <c r="N225" i="62"/>
  <c r="R225" i="62" s="1"/>
  <c r="N226" i="62"/>
  <c r="R226" i="62" s="1"/>
  <c r="N227" i="62"/>
  <c r="R227" i="62" s="1"/>
  <c r="N228" i="62"/>
  <c r="R228" i="62" s="1"/>
  <c r="N229" i="62"/>
  <c r="R229" i="62" s="1"/>
  <c r="N230" i="62"/>
  <c r="N231" i="62"/>
  <c r="R231" i="62" s="1"/>
  <c r="N232" i="62"/>
  <c r="N208" i="62"/>
  <c r="E208" i="62"/>
  <c r="F208" i="62"/>
  <c r="G208" i="62" s="1"/>
  <c r="I208" i="62"/>
  <c r="AB208" i="62" s="1"/>
  <c r="E209" i="62"/>
  <c r="F209" i="62"/>
  <c r="G209" i="62" s="1"/>
  <c r="I209" i="62"/>
  <c r="H209" i="62" s="1"/>
  <c r="AF209" i="62" s="1"/>
  <c r="E210" i="62"/>
  <c r="F210" i="62"/>
  <c r="G210" i="62" s="1"/>
  <c r="I210" i="62"/>
  <c r="AC210" i="62" s="1"/>
  <c r="E211" i="62"/>
  <c r="F211" i="62"/>
  <c r="G211" i="62" s="1"/>
  <c r="I211" i="62"/>
  <c r="H211" i="62" s="1"/>
  <c r="AF211" i="62" s="1"/>
  <c r="N237" i="62"/>
  <c r="R237" i="62" s="1"/>
  <c r="N238" i="62"/>
  <c r="R238" i="62" s="1"/>
  <c r="N239" i="62"/>
  <c r="R239" i="62" s="1"/>
  <c r="N240" i="62"/>
  <c r="N241" i="62"/>
  <c r="R241" i="62" s="1"/>
  <c r="N242" i="62"/>
  <c r="R242" i="62" s="1"/>
  <c r="N243" i="62"/>
  <c r="T243" i="62" s="1"/>
  <c r="N244" i="62"/>
  <c r="R244" i="62" s="1"/>
  <c r="N245" i="62"/>
  <c r="N246" i="62"/>
  <c r="R246" i="62" s="1"/>
  <c r="N247" i="62"/>
  <c r="T247" i="62" s="1"/>
  <c r="N248" i="62"/>
  <c r="R248" i="62" s="1"/>
  <c r="N249" i="62"/>
  <c r="T249" i="62" s="1"/>
  <c r="N250" i="62"/>
  <c r="R250" i="62" s="1"/>
  <c r="N251" i="62"/>
  <c r="R251" i="62" s="1"/>
  <c r="N252" i="62"/>
  <c r="R252" i="62" s="1"/>
  <c r="N253" i="62"/>
  <c r="N254" i="62"/>
  <c r="R254" i="62" s="1"/>
  <c r="N255" i="62"/>
  <c r="R255" i="62" s="1"/>
  <c r="N256" i="62"/>
  <c r="R256" i="62" s="1"/>
  <c r="N257" i="62"/>
  <c r="T257" i="62" s="1"/>
  <c r="N258" i="62"/>
  <c r="R258" i="62" s="1"/>
  <c r="N259" i="62"/>
  <c r="T259" i="62" s="1"/>
  <c r="N260" i="62"/>
  <c r="R260" i="62" s="1"/>
  <c r="N236" i="62"/>
  <c r="R236" i="62" s="1"/>
  <c r="C236" i="62"/>
  <c r="E236" i="62"/>
  <c r="F236" i="62"/>
  <c r="G236" i="62" s="1"/>
  <c r="I236" i="62"/>
  <c r="AA236" i="62" s="1"/>
  <c r="C237" i="62"/>
  <c r="E237" i="62"/>
  <c r="F237" i="62"/>
  <c r="G237" i="62" s="1"/>
  <c r="I237" i="62"/>
  <c r="AA237" i="62" s="1"/>
  <c r="C238" i="62"/>
  <c r="E238" i="62"/>
  <c r="F238" i="62"/>
  <c r="G238" i="62" s="1"/>
  <c r="I238" i="62"/>
  <c r="J238" i="62" s="1"/>
  <c r="C239" i="62"/>
  <c r="E239" i="62"/>
  <c r="F239" i="62"/>
  <c r="G239" i="62" s="1"/>
  <c r="I239" i="62"/>
  <c r="H239" i="62" s="1"/>
  <c r="AF239" i="62" s="1"/>
  <c r="N265" i="62"/>
  <c r="N266" i="62"/>
  <c r="N267" i="62"/>
  <c r="R267" i="62" s="1"/>
  <c r="N268" i="62"/>
  <c r="R268" i="62" s="1"/>
  <c r="N269" i="62"/>
  <c r="R269" i="62" s="1"/>
  <c r="N270" i="62"/>
  <c r="R270" i="62" s="1"/>
  <c r="N271" i="62"/>
  <c r="R271" i="62" s="1"/>
  <c r="N272" i="62"/>
  <c r="N273" i="62"/>
  <c r="N274" i="62"/>
  <c r="T274" i="62" s="1"/>
  <c r="N275" i="62"/>
  <c r="N276" i="62"/>
  <c r="T276" i="62" s="1"/>
  <c r="N277" i="62"/>
  <c r="N278" i="62"/>
  <c r="T278" i="62" s="1"/>
  <c r="N279" i="62"/>
  <c r="N280" i="62"/>
  <c r="T280" i="62" s="1"/>
  <c r="N281" i="62"/>
  <c r="R281" i="62" s="1"/>
  <c r="N282" i="62"/>
  <c r="T282" i="62" s="1"/>
  <c r="N283" i="62"/>
  <c r="T283" i="62" s="1"/>
  <c r="N284" i="62"/>
  <c r="N285" i="62"/>
  <c r="T285" i="62" s="1"/>
  <c r="N286" i="62"/>
  <c r="N287" i="62"/>
  <c r="T287" i="62" s="1"/>
  <c r="N288" i="62"/>
  <c r="N264" i="62"/>
  <c r="T264" i="62" s="1"/>
  <c r="E264" i="62"/>
  <c r="F264" i="62"/>
  <c r="G264" i="62" s="1"/>
  <c r="I264" i="62"/>
  <c r="AD264" i="62" s="1"/>
  <c r="E265" i="62"/>
  <c r="F265" i="62"/>
  <c r="G265" i="62" s="1"/>
  <c r="I265" i="62"/>
  <c r="J265" i="62" s="1"/>
  <c r="E266" i="62"/>
  <c r="F266" i="62"/>
  <c r="G266" i="62" s="1"/>
  <c r="I266" i="62"/>
  <c r="J266" i="62" s="1"/>
  <c r="E267" i="62"/>
  <c r="F267" i="62"/>
  <c r="G267" i="62" s="1"/>
  <c r="I267" i="62"/>
  <c r="P267" i="62" s="1"/>
  <c r="N293" i="62"/>
  <c r="R293" i="62" s="1"/>
  <c r="N294" i="62"/>
  <c r="N295" i="62"/>
  <c r="R295" i="62" s="1"/>
  <c r="N296" i="62"/>
  <c r="R296" i="62" s="1"/>
  <c r="N297" i="62"/>
  <c r="R297" i="62" s="1"/>
  <c r="N298" i="62"/>
  <c r="R298" i="62" s="1"/>
  <c r="N299" i="62"/>
  <c r="R299" i="62" s="1"/>
  <c r="N300" i="62"/>
  <c r="R300" i="62" s="1"/>
  <c r="N301" i="62"/>
  <c r="R301" i="62" s="1"/>
  <c r="N302" i="62"/>
  <c r="N303" i="62"/>
  <c r="R303" i="62" s="1"/>
  <c r="N304" i="62"/>
  <c r="R304" i="62" s="1"/>
  <c r="N305" i="62"/>
  <c r="R305" i="62" s="1"/>
  <c r="N306" i="62"/>
  <c r="R306" i="62" s="1"/>
  <c r="N307" i="62"/>
  <c r="R307" i="62" s="1"/>
  <c r="N308" i="62"/>
  <c r="R308" i="62" s="1"/>
  <c r="N309" i="62"/>
  <c r="R309" i="62" s="1"/>
  <c r="N310" i="62"/>
  <c r="N311" i="62"/>
  <c r="R311" i="62" s="1"/>
  <c r="N312" i="62"/>
  <c r="R312" i="62" s="1"/>
  <c r="N313" i="62"/>
  <c r="R313" i="62" s="1"/>
  <c r="N314" i="62"/>
  <c r="R314" i="62" s="1"/>
  <c r="N315" i="62"/>
  <c r="R315" i="62" s="1"/>
  <c r="N316" i="62"/>
  <c r="R316" i="62" s="1"/>
  <c r="N292" i="62"/>
  <c r="R292" i="62" s="1"/>
  <c r="E292" i="62"/>
  <c r="F292" i="62"/>
  <c r="G292" i="62" s="1"/>
  <c r="I292" i="62"/>
  <c r="P292" i="62" s="1"/>
  <c r="E293" i="62"/>
  <c r="F293" i="62"/>
  <c r="G293" i="62" s="1"/>
  <c r="I293" i="62"/>
  <c r="H293" i="62" s="1"/>
  <c r="AF293" i="62" s="1"/>
  <c r="E294" i="62"/>
  <c r="F294" i="62"/>
  <c r="G294" i="62" s="1"/>
  <c r="I294" i="62"/>
  <c r="L294" i="62" s="1"/>
  <c r="E295" i="62"/>
  <c r="F295" i="62"/>
  <c r="G295" i="62" s="1"/>
  <c r="I295" i="62"/>
  <c r="X295" i="62" s="1"/>
  <c r="N321" i="62"/>
  <c r="T321" i="62" s="1"/>
  <c r="N322" i="62"/>
  <c r="R322" i="62" s="1"/>
  <c r="N323" i="62"/>
  <c r="T323" i="62" s="1"/>
  <c r="N324" i="62"/>
  <c r="R324" i="62" s="1"/>
  <c r="N325" i="62"/>
  <c r="T325" i="62" s="1"/>
  <c r="N326" i="62"/>
  <c r="R326" i="62" s="1"/>
  <c r="N327" i="62"/>
  <c r="T327" i="62" s="1"/>
  <c r="N328" i="62"/>
  <c r="N329" i="62"/>
  <c r="T329" i="62" s="1"/>
  <c r="N330" i="62"/>
  <c r="R330" i="62" s="1"/>
  <c r="N331" i="62"/>
  <c r="T331" i="62" s="1"/>
  <c r="N332" i="62"/>
  <c r="R332" i="62" s="1"/>
  <c r="N333" i="62"/>
  <c r="T333" i="62" s="1"/>
  <c r="N334" i="62"/>
  <c r="R334" i="62" s="1"/>
  <c r="N335" i="62"/>
  <c r="T335" i="62" s="1"/>
  <c r="N336" i="62"/>
  <c r="N337" i="62"/>
  <c r="T337" i="62" s="1"/>
  <c r="N338" i="62"/>
  <c r="R338" i="62" s="1"/>
  <c r="N339" i="62"/>
  <c r="T339" i="62" s="1"/>
  <c r="N340" i="62"/>
  <c r="R340" i="62" s="1"/>
  <c r="N341" i="62"/>
  <c r="T341" i="62" s="1"/>
  <c r="N342" i="62"/>
  <c r="R342" i="62" s="1"/>
  <c r="N343" i="62"/>
  <c r="T343" i="62" s="1"/>
  <c r="N344" i="62"/>
  <c r="N320" i="62"/>
  <c r="T320" i="62" s="1"/>
  <c r="E320" i="62"/>
  <c r="F320" i="62"/>
  <c r="G320" i="62" s="1"/>
  <c r="I320" i="62"/>
  <c r="AD320" i="62" s="1"/>
  <c r="E321" i="62"/>
  <c r="F321" i="62"/>
  <c r="G321" i="62" s="1"/>
  <c r="I321" i="62"/>
  <c r="J321" i="62" s="1"/>
  <c r="E322" i="62"/>
  <c r="F322" i="62"/>
  <c r="G322" i="62" s="1"/>
  <c r="I322" i="62"/>
  <c r="E323" i="62"/>
  <c r="F323" i="62"/>
  <c r="G323" i="62" s="1"/>
  <c r="I323" i="62"/>
  <c r="AD323" i="62" s="1"/>
  <c r="E348" i="62"/>
  <c r="F348" i="62"/>
  <c r="G348" i="62" s="1"/>
  <c r="I348" i="62"/>
  <c r="H348" i="62" s="1"/>
  <c r="E349" i="62"/>
  <c r="F349" i="62"/>
  <c r="G349" i="62" s="1"/>
  <c r="I349" i="62"/>
  <c r="L349" i="62" s="1"/>
  <c r="E350" i="62"/>
  <c r="F350" i="62"/>
  <c r="G350" i="62" s="1"/>
  <c r="I350" i="62"/>
  <c r="L350" i="62" s="1"/>
  <c r="E351" i="62"/>
  <c r="F351" i="62"/>
  <c r="G351" i="62" s="1"/>
  <c r="I351" i="62"/>
  <c r="P351" i="62" s="1"/>
  <c r="E376" i="62"/>
  <c r="F376" i="62"/>
  <c r="G376" i="62" s="1"/>
  <c r="I376" i="62"/>
  <c r="AC376" i="62" s="1"/>
  <c r="E377" i="62"/>
  <c r="F377" i="62"/>
  <c r="G377" i="62" s="1"/>
  <c r="I377" i="62"/>
  <c r="J377" i="62" s="1"/>
  <c r="N377" i="62" s="1"/>
  <c r="R377" i="62" s="1"/>
  <c r="E378" i="62"/>
  <c r="F378" i="62"/>
  <c r="G378" i="62" s="1"/>
  <c r="I378" i="62"/>
  <c r="X378" i="62" s="1"/>
  <c r="E379" i="62"/>
  <c r="F379" i="62"/>
  <c r="G379" i="62" s="1"/>
  <c r="I379" i="62"/>
  <c r="AB379" i="62" s="1"/>
  <c r="N405" i="62"/>
  <c r="R405" i="62" s="1"/>
  <c r="N406" i="62"/>
  <c r="R406" i="62" s="1"/>
  <c r="N407" i="62"/>
  <c r="R407" i="62" s="1"/>
  <c r="N408" i="62"/>
  <c r="R408" i="62" s="1"/>
  <c r="N409" i="62"/>
  <c r="R409" i="62" s="1"/>
  <c r="N410" i="62"/>
  <c r="R410" i="62" s="1"/>
  <c r="N411" i="62"/>
  <c r="R411" i="62" s="1"/>
  <c r="N412" i="62"/>
  <c r="R412" i="62" s="1"/>
  <c r="N413" i="62"/>
  <c r="R413" i="62" s="1"/>
  <c r="N414" i="62"/>
  <c r="R414" i="62" s="1"/>
  <c r="N415" i="62"/>
  <c r="R415" i="62" s="1"/>
  <c r="N416" i="62"/>
  <c r="R416" i="62" s="1"/>
  <c r="N417" i="62"/>
  <c r="R417" i="62" s="1"/>
  <c r="N418" i="62"/>
  <c r="R418" i="62" s="1"/>
  <c r="N419" i="62"/>
  <c r="R419" i="62" s="1"/>
  <c r="N420" i="62"/>
  <c r="R420" i="62" s="1"/>
  <c r="N421" i="62"/>
  <c r="R421" i="62" s="1"/>
  <c r="N422" i="62"/>
  <c r="R422" i="62" s="1"/>
  <c r="N423" i="62"/>
  <c r="R423" i="62" s="1"/>
  <c r="N424" i="62"/>
  <c r="R424" i="62" s="1"/>
  <c r="N425" i="62"/>
  <c r="R425" i="62" s="1"/>
  <c r="N426" i="62"/>
  <c r="R426" i="62" s="1"/>
  <c r="N427" i="62"/>
  <c r="R427" i="62" s="1"/>
  <c r="N428" i="62"/>
  <c r="R428" i="62" s="1"/>
  <c r="N404" i="62"/>
  <c r="T404" i="62" s="1"/>
  <c r="E404" i="62"/>
  <c r="F404" i="62"/>
  <c r="G404" i="62" s="1"/>
  <c r="I404" i="62"/>
  <c r="H404" i="62" s="1"/>
  <c r="E405" i="62"/>
  <c r="F405" i="62"/>
  <c r="G405" i="62" s="1"/>
  <c r="I405" i="62"/>
  <c r="V405" i="62" s="1"/>
  <c r="E406" i="62"/>
  <c r="F406" i="62"/>
  <c r="G406" i="62" s="1"/>
  <c r="I406" i="62"/>
  <c r="X406" i="62" s="1"/>
  <c r="E407" i="62"/>
  <c r="F407" i="62"/>
  <c r="G407" i="62" s="1"/>
  <c r="I407" i="62"/>
  <c r="AC407" i="62" s="1"/>
  <c r="N462" i="62"/>
  <c r="R462" i="62" s="1"/>
  <c r="N463" i="62"/>
  <c r="N464" i="62"/>
  <c r="T464" i="62" s="1"/>
  <c r="N465" i="62"/>
  <c r="R465" i="62" s="1"/>
  <c r="N466" i="62"/>
  <c r="R466" i="62" s="1"/>
  <c r="N467" i="62"/>
  <c r="R467" i="62" s="1"/>
  <c r="N468" i="62"/>
  <c r="R468" i="62" s="1"/>
  <c r="N469" i="62"/>
  <c r="R469" i="62" s="1"/>
  <c r="N470" i="62"/>
  <c r="T470" i="62" s="1"/>
  <c r="N471" i="62"/>
  <c r="R471" i="62" s="1"/>
  <c r="N472" i="62"/>
  <c r="T472" i="62" s="1"/>
  <c r="N473" i="62"/>
  <c r="R473" i="62" s="1"/>
  <c r="N474" i="62"/>
  <c r="T474" i="62" s="1"/>
  <c r="N475" i="62"/>
  <c r="R475" i="62" s="1"/>
  <c r="N476" i="62"/>
  <c r="T476" i="62" s="1"/>
  <c r="N477" i="62"/>
  <c r="R477" i="62" s="1"/>
  <c r="N478" i="62"/>
  <c r="T478" i="62" s="1"/>
  <c r="N479" i="62"/>
  <c r="N480" i="62"/>
  <c r="R480" i="62" s="1"/>
  <c r="N481" i="62"/>
  <c r="R481" i="62" s="1"/>
  <c r="N482" i="62"/>
  <c r="R482" i="62" s="1"/>
  <c r="N483" i="62"/>
  <c r="R483" i="62" s="1"/>
  <c r="N484" i="62"/>
  <c r="R484" i="62" s="1"/>
  <c r="N485" i="62"/>
  <c r="R485" i="62" s="1"/>
  <c r="N461" i="62"/>
  <c r="T461" i="62" s="1"/>
  <c r="N490" i="62"/>
  <c r="R490" i="62" s="1"/>
  <c r="N491" i="62"/>
  <c r="R491" i="62" s="1"/>
  <c r="N492" i="62"/>
  <c r="R492" i="62" s="1"/>
  <c r="N493" i="62"/>
  <c r="R493" i="62" s="1"/>
  <c r="N494" i="62"/>
  <c r="R494" i="62" s="1"/>
  <c r="N495" i="62"/>
  <c r="R495" i="62" s="1"/>
  <c r="N496" i="62"/>
  <c r="R496" i="62" s="1"/>
  <c r="N497" i="62"/>
  <c r="R497" i="62" s="1"/>
  <c r="N498" i="62"/>
  <c r="R498" i="62" s="1"/>
  <c r="N499" i="62"/>
  <c r="R499" i="62" s="1"/>
  <c r="N500" i="62"/>
  <c r="R500" i="62" s="1"/>
  <c r="N501" i="62"/>
  <c r="R501" i="62" s="1"/>
  <c r="N502" i="62"/>
  <c r="R502" i="62" s="1"/>
  <c r="N503" i="62"/>
  <c r="R503" i="62" s="1"/>
  <c r="N504" i="62"/>
  <c r="R504" i="62" s="1"/>
  <c r="N505" i="62"/>
  <c r="N506" i="62"/>
  <c r="R506" i="62" s="1"/>
  <c r="N507" i="62"/>
  <c r="R507" i="62" s="1"/>
  <c r="N508" i="62"/>
  <c r="R508" i="62" s="1"/>
  <c r="N509" i="62"/>
  <c r="R509" i="62" s="1"/>
  <c r="N510" i="62"/>
  <c r="R510" i="62" s="1"/>
  <c r="N511" i="62"/>
  <c r="R511" i="62" s="1"/>
  <c r="N512" i="62"/>
  <c r="R512" i="62" s="1"/>
  <c r="N513" i="62"/>
  <c r="R513" i="62" s="1"/>
  <c r="N489" i="62"/>
  <c r="T489" i="62" s="1"/>
  <c r="N518" i="62"/>
  <c r="R518" i="62" s="1"/>
  <c r="N519" i="62"/>
  <c r="R519" i="62" s="1"/>
  <c r="N520" i="62"/>
  <c r="R520" i="62" s="1"/>
  <c r="N521" i="62"/>
  <c r="R521" i="62" s="1"/>
  <c r="N522" i="62"/>
  <c r="R522" i="62" s="1"/>
  <c r="N523" i="62"/>
  <c r="R523" i="62" s="1"/>
  <c r="N524" i="62"/>
  <c r="R524" i="62" s="1"/>
  <c r="N525" i="62"/>
  <c r="R525" i="62" s="1"/>
  <c r="N526" i="62"/>
  <c r="R526" i="62" s="1"/>
  <c r="N527" i="62"/>
  <c r="R527" i="62" s="1"/>
  <c r="N528" i="62"/>
  <c r="R528" i="62" s="1"/>
  <c r="N529" i="62"/>
  <c r="R529" i="62" s="1"/>
  <c r="N530" i="62"/>
  <c r="R530" i="62" s="1"/>
  <c r="N531" i="62"/>
  <c r="R531" i="62" s="1"/>
  <c r="N532" i="62"/>
  <c r="R532" i="62" s="1"/>
  <c r="N533" i="62"/>
  <c r="N534" i="62"/>
  <c r="R534" i="62" s="1"/>
  <c r="N535" i="62"/>
  <c r="R535" i="62" s="1"/>
  <c r="N536" i="62"/>
  <c r="R536" i="62" s="1"/>
  <c r="N537" i="62"/>
  <c r="R537" i="62" s="1"/>
  <c r="N538" i="62"/>
  <c r="R538" i="62" s="1"/>
  <c r="N539" i="62"/>
  <c r="R539" i="62" s="1"/>
  <c r="N540" i="62"/>
  <c r="R540" i="62" s="1"/>
  <c r="N541" i="62"/>
  <c r="R541" i="62" s="1"/>
  <c r="N517" i="62"/>
  <c r="T517" i="62" s="1"/>
  <c r="N546" i="62"/>
  <c r="R546" i="62" s="1"/>
  <c r="N547" i="62"/>
  <c r="R547" i="62" s="1"/>
  <c r="N548" i="62"/>
  <c r="T548" i="62" s="1"/>
  <c r="N549" i="62"/>
  <c r="R549" i="62" s="1"/>
  <c r="N550" i="62"/>
  <c r="R550" i="62" s="1"/>
  <c r="N551" i="62"/>
  <c r="R551" i="62" s="1"/>
  <c r="N552" i="62"/>
  <c r="T552" i="62" s="1"/>
  <c r="N553" i="62"/>
  <c r="R553" i="62" s="1"/>
  <c r="N554" i="62"/>
  <c r="R554" i="62" s="1"/>
  <c r="N555" i="62"/>
  <c r="R555" i="62" s="1"/>
  <c r="N556" i="62"/>
  <c r="R556" i="62" s="1"/>
  <c r="N557" i="62"/>
  <c r="R557" i="62" s="1"/>
  <c r="N558" i="62"/>
  <c r="R558" i="62" s="1"/>
  <c r="N559" i="62"/>
  <c r="R559" i="62" s="1"/>
  <c r="N560" i="62"/>
  <c r="R560" i="62" s="1"/>
  <c r="N561" i="62"/>
  <c r="R561" i="62" s="1"/>
  <c r="N562" i="62"/>
  <c r="R562" i="62" s="1"/>
  <c r="N563" i="62"/>
  <c r="R563" i="62" s="1"/>
  <c r="N564" i="62"/>
  <c r="R564" i="62" s="1"/>
  <c r="N565" i="62"/>
  <c r="R565" i="62" s="1"/>
  <c r="N566" i="62"/>
  <c r="R566" i="62" s="1"/>
  <c r="N567" i="62"/>
  <c r="R567" i="62" s="1"/>
  <c r="N568" i="62"/>
  <c r="R568" i="62" s="1"/>
  <c r="N569" i="62"/>
  <c r="R569" i="62" s="1"/>
  <c r="N545" i="62"/>
  <c r="N574" i="62"/>
  <c r="R574" i="62" s="1"/>
  <c r="N575" i="62"/>
  <c r="R575" i="62" s="1"/>
  <c r="N576" i="62"/>
  <c r="R576" i="62" s="1"/>
  <c r="N577" i="62"/>
  <c r="N578" i="62"/>
  <c r="R578" i="62" s="1"/>
  <c r="N579" i="62"/>
  <c r="T579" i="62" s="1"/>
  <c r="N580" i="62"/>
  <c r="R580" i="62" s="1"/>
  <c r="N581" i="62"/>
  <c r="R581" i="62" s="1"/>
  <c r="N582" i="62"/>
  <c r="R582" i="62" s="1"/>
  <c r="N583" i="62"/>
  <c r="T583" i="62" s="1"/>
  <c r="N584" i="62"/>
  <c r="R584" i="62" s="1"/>
  <c r="N585" i="62"/>
  <c r="N586" i="62"/>
  <c r="R586" i="62" s="1"/>
  <c r="N587" i="62"/>
  <c r="T587" i="62" s="1"/>
  <c r="N588" i="62"/>
  <c r="R588" i="62" s="1"/>
  <c r="N589" i="62"/>
  <c r="R589" i="62" s="1"/>
  <c r="N590" i="62"/>
  <c r="R590" i="62" s="1"/>
  <c r="N591" i="62"/>
  <c r="T591" i="62" s="1"/>
  <c r="N592" i="62"/>
  <c r="R592" i="62" s="1"/>
  <c r="N593" i="62"/>
  <c r="N594" i="62"/>
  <c r="R594" i="62" s="1"/>
  <c r="N595" i="62"/>
  <c r="T595" i="62" s="1"/>
  <c r="N596" i="62"/>
  <c r="R596" i="62" s="1"/>
  <c r="N597" i="62"/>
  <c r="R597" i="62" s="1"/>
  <c r="N573" i="62"/>
  <c r="R573" i="62" s="1"/>
  <c r="N602" i="62"/>
  <c r="R602" i="62" s="1"/>
  <c r="N603" i="62"/>
  <c r="R603" i="62" s="1"/>
  <c r="N604" i="62"/>
  <c r="R604" i="62" s="1"/>
  <c r="N605" i="62"/>
  <c r="R605" i="62" s="1"/>
  <c r="N606" i="62"/>
  <c r="R606" i="62" s="1"/>
  <c r="N607" i="62"/>
  <c r="R607" i="62" s="1"/>
  <c r="N608" i="62"/>
  <c r="R608" i="62" s="1"/>
  <c r="N609" i="62"/>
  <c r="R609" i="62" s="1"/>
  <c r="N610" i="62"/>
  <c r="R610" i="62" s="1"/>
  <c r="N611" i="62"/>
  <c r="R611" i="62" s="1"/>
  <c r="N612" i="62"/>
  <c r="R612" i="62" s="1"/>
  <c r="N613" i="62"/>
  <c r="N614" i="62"/>
  <c r="R614" i="62" s="1"/>
  <c r="N615" i="62"/>
  <c r="R615" i="62" s="1"/>
  <c r="N616" i="62"/>
  <c r="R616" i="62" s="1"/>
  <c r="N617" i="62"/>
  <c r="R617" i="62" s="1"/>
  <c r="N618" i="62"/>
  <c r="R618" i="62" s="1"/>
  <c r="N619" i="62"/>
  <c r="R619" i="62" s="1"/>
  <c r="N620" i="62"/>
  <c r="R620" i="62" s="1"/>
  <c r="N621" i="62"/>
  <c r="R621" i="62" s="1"/>
  <c r="N622" i="62"/>
  <c r="R622" i="62" s="1"/>
  <c r="N623" i="62"/>
  <c r="R623" i="62" s="1"/>
  <c r="N624" i="62"/>
  <c r="R624" i="62" s="1"/>
  <c r="N601" i="62"/>
  <c r="N629" i="62"/>
  <c r="T629" i="62" s="1"/>
  <c r="N630" i="62"/>
  <c r="R630" i="62" s="1"/>
  <c r="N631" i="62"/>
  <c r="T631" i="62" s="1"/>
  <c r="N632" i="62"/>
  <c r="R632" i="62" s="1"/>
  <c r="N633" i="62"/>
  <c r="R633" i="62" s="1"/>
  <c r="N634" i="62"/>
  <c r="R634" i="62" s="1"/>
  <c r="N635" i="62"/>
  <c r="T635" i="62" s="1"/>
  <c r="N636" i="62"/>
  <c r="T636" i="62" s="1"/>
  <c r="N637" i="62"/>
  <c r="R637" i="62" s="1"/>
  <c r="N638" i="62"/>
  <c r="R638" i="62" s="1"/>
  <c r="N639" i="62"/>
  <c r="R639" i="62" s="1"/>
  <c r="N640" i="62"/>
  <c r="R640" i="62" s="1"/>
  <c r="N641" i="62"/>
  <c r="R641" i="62" s="1"/>
  <c r="N642" i="62"/>
  <c r="R642" i="62" s="1"/>
  <c r="N643" i="62"/>
  <c r="T643" i="62" s="1"/>
  <c r="N644" i="62"/>
  <c r="R644" i="62" s="1"/>
  <c r="N645" i="62"/>
  <c r="R645" i="62" s="1"/>
  <c r="N646" i="62"/>
  <c r="R646" i="62" s="1"/>
  <c r="N647" i="62"/>
  <c r="R647" i="62" s="1"/>
  <c r="N648" i="62"/>
  <c r="R648" i="62" s="1"/>
  <c r="N649" i="62"/>
  <c r="R649" i="62" s="1"/>
  <c r="N650" i="62"/>
  <c r="T650" i="62" s="1"/>
  <c r="N651" i="62"/>
  <c r="T651" i="62" s="1"/>
  <c r="N652" i="62"/>
  <c r="T652" i="62" s="1"/>
  <c r="N628" i="62"/>
  <c r="R628" i="62" s="1"/>
  <c r="N657" i="62"/>
  <c r="R657" i="62" s="1"/>
  <c r="N658" i="62"/>
  <c r="R658" i="62" s="1"/>
  <c r="N659" i="62"/>
  <c r="R659" i="62" s="1"/>
  <c r="N660" i="62"/>
  <c r="R660" i="62" s="1"/>
  <c r="N661" i="62"/>
  <c r="R661" i="62" s="1"/>
  <c r="N662" i="62"/>
  <c r="R662" i="62" s="1"/>
  <c r="N663" i="62"/>
  <c r="R663" i="62" s="1"/>
  <c r="N664" i="62"/>
  <c r="R664" i="62" s="1"/>
  <c r="N665" i="62"/>
  <c r="R665" i="62" s="1"/>
  <c r="N666" i="62"/>
  <c r="R666" i="62" s="1"/>
  <c r="N667" i="62"/>
  <c r="R667" i="62" s="1"/>
  <c r="N668" i="62"/>
  <c r="R668" i="62" s="1"/>
  <c r="N669" i="62"/>
  <c r="R669" i="62" s="1"/>
  <c r="N670" i="62"/>
  <c r="R670" i="62" s="1"/>
  <c r="N671" i="62"/>
  <c r="R671" i="62" s="1"/>
  <c r="N672" i="62"/>
  <c r="R672" i="62" s="1"/>
  <c r="N673" i="62"/>
  <c r="R673" i="62" s="1"/>
  <c r="N674" i="62"/>
  <c r="R674" i="62" s="1"/>
  <c r="N675" i="62"/>
  <c r="R675" i="62" s="1"/>
  <c r="N676" i="62"/>
  <c r="R676" i="62" s="1"/>
  <c r="N677" i="62"/>
  <c r="R677" i="62" s="1"/>
  <c r="N678" i="62"/>
  <c r="R678" i="62" s="1"/>
  <c r="N679" i="62"/>
  <c r="R679" i="62" s="1"/>
  <c r="N680" i="62"/>
  <c r="R680" i="62" s="1"/>
  <c r="N656" i="62"/>
  <c r="T656" i="62" s="1"/>
  <c r="N685" i="62"/>
  <c r="R685" i="62" s="1"/>
  <c r="N686" i="62"/>
  <c r="R686" i="62" s="1"/>
  <c r="N687" i="62"/>
  <c r="R687" i="62" s="1"/>
  <c r="N688" i="62"/>
  <c r="R688" i="62" s="1"/>
  <c r="N689" i="62"/>
  <c r="R689" i="62" s="1"/>
  <c r="N690" i="62"/>
  <c r="R690" i="62" s="1"/>
  <c r="N691" i="62"/>
  <c r="R691" i="62" s="1"/>
  <c r="N692" i="62"/>
  <c r="R692" i="62" s="1"/>
  <c r="N693" i="62"/>
  <c r="R693" i="62" s="1"/>
  <c r="N694" i="62"/>
  <c r="R694" i="62" s="1"/>
  <c r="N695" i="62"/>
  <c r="R695" i="62" s="1"/>
  <c r="N696" i="62"/>
  <c r="R696" i="62" s="1"/>
  <c r="N697" i="62"/>
  <c r="R697" i="62" s="1"/>
  <c r="N698" i="62"/>
  <c r="R698" i="62" s="1"/>
  <c r="N699" i="62"/>
  <c r="R699" i="62" s="1"/>
  <c r="N700" i="62"/>
  <c r="R700" i="62" s="1"/>
  <c r="N701" i="62"/>
  <c r="R701" i="62" s="1"/>
  <c r="N702" i="62"/>
  <c r="R702" i="62" s="1"/>
  <c r="N703" i="62"/>
  <c r="R703" i="62" s="1"/>
  <c r="N704" i="62"/>
  <c r="R704" i="62" s="1"/>
  <c r="N705" i="62"/>
  <c r="R705" i="62" s="1"/>
  <c r="N706" i="62"/>
  <c r="R706" i="62" s="1"/>
  <c r="N707" i="62"/>
  <c r="R707" i="62" s="1"/>
  <c r="N708" i="62"/>
  <c r="R708" i="62" s="1"/>
  <c r="N684" i="62"/>
  <c r="T684" i="62" s="1"/>
  <c r="N713" i="62"/>
  <c r="R713" i="62" s="1"/>
  <c r="N714" i="62"/>
  <c r="R714" i="62" s="1"/>
  <c r="N715" i="62"/>
  <c r="R715" i="62" s="1"/>
  <c r="N716" i="62"/>
  <c r="R716" i="62" s="1"/>
  <c r="N717" i="62"/>
  <c r="R717" i="62" s="1"/>
  <c r="N718" i="62"/>
  <c r="R718" i="62" s="1"/>
  <c r="N719" i="62"/>
  <c r="R719" i="62" s="1"/>
  <c r="N720" i="62"/>
  <c r="R720" i="62" s="1"/>
  <c r="N721" i="62"/>
  <c r="R721" i="62" s="1"/>
  <c r="N722" i="62"/>
  <c r="R722" i="62" s="1"/>
  <c r="N723" i="62"/>
  <c r="R723" i="62" s="1"/>
  <c r="N724" i="62"/>
  <c r="R724" i="62" s="1"/>
  <c r="N725" i="62"/>
  <c r="R725" i="62" s="1"/>
  <c r="N726" i="62"/>
  <c r="R726" i="62" s="1"/>
  <c r="N727" i="62"/>
  <c r="R727" i="62" s="1"/>
  <c r="N728" i="62"/>
  <c r="R728" i="62" s="1"/>
  <c r="N729" i="62"/>
  <c r="R729" i="62" s="1"/>
  <c r="N730" i="62"/>
  <c r="R730" i="62" s="1"/>
  <c r="N731" i="62"/>
  <c r="R731" i="62" s="1"/>
  <c r="N732" i="62"/>
  <c r="R732" i="62" s="1"/>
  <c r="N733" i="62"/>
  <c r="R733" i="62" s="1"/>
  <c r="N734" i="62"/>
  <c r="R734" i="62" s="1"/>
  <c r="N735" i="62"/>
  <c r="R735" i="62" s="1"/>
  <c r="N736" i="62"/>
  <c r="R736" i="62" s="1"/>
  <c r="N712" i="62"/>
  <c r="R712" i="62" s="1"/>
  <c r="N769" i="62"/>
  <c r="R769" i="62" s="1"/>
  <c r="N770" i="62"/>
  <c r="R770" i="62" s="1"/>
  <c r="N771" i="62"/>
  <c r="R771" i="62" s="1"/>
  <c r="N772" i="62"/>
  <c r="R772" i="62" s="1"/>
  <c r="N773" i="62"/>
  <c r="R773" i="62" s="1"/>
  <c r="N774" i="62"/>
  <c r="R774" i="62" s="1"/>
  <c r="N775" i="62"/>
  <c r="R775" i="62" s="1"/>
  <c r="N776" i="62"/>
  <c r="R776" i="62" s="1"/>
  <c r="N777" i="62"/>
  <c r="R777" i="62" s="1"/>
  <c r="N778" i="62"/>
  <c r="R778" i="62" s="1"/>
  <c r="N779" i="62"/>
  <c r="R779" i="62" s="1"/>
  <c r="N780" i="62"/>
  <c r="R780" i="62" s="1"/>
  <c r="N781" i="62"/>
  <c r="R781" i="62" s="1"/>
  <c r="N782" i="62"/>
  <c r="R782" i="62" s="1"/>
  <c r="N783" i="62"/>
  <c r="R783" i="62" s="1"/>
  <c r="N784" i="62"/>
  <c r="R784" i="62" s="1"/>
  <c r="N785" i="62"/>
  <c r="R785" i="62" s="1"/>
  <c r="N786" i="62"/>
  <c r="R786" i="62" s="1"/>
  <c r="N787" i="62"/>
  <c r="R787" i="62" s="1"/>
  <c r="N788" i="62"/>
  <c r="R788" i="62" s="1"/>
  <c r="N789" i="62"/>
  <c r="R789" i="62" s="1"/>
  <c r="N790" i="62"/>
  <c r="R790" i="62" s="1"/>
  <c r="N791" i="62"/>
  <c r="R791" i="62" s="1"/>
  <c r="N792" i="62"/>
  <c r="R792" i="62" s="1"/>
  <c r="N741" i="62"/>
  <c r="R741" i="62" s="1"/>
  <c r="N742" i="62"/>
  <c r="R742" i="62" s="1"/>
  <c r="N743" i="62"/>
  <c r="R743" i="62" s="1"/>
  <c r="N744" i="62"/>
  <c r="R744" i="62" s="1"/>
  <c r="N745" i="62"/>
  <c r="R745" i="62" s="1"/>
  <c r="N746" i="62"/>
  <c r="R746" i="62" s="1"/>
  <c r="N747" i="62"/>
  <c r="R747" i="62" s="1"/>
  <c r="N748" i="62"/>
  <c r="R748" i="62" s="1"/>
  <c r="N749" i="62"/>
  <c r="R749" i="62" s="1"/>
  <c r="N750" i="62"/>
  <c r="R750" i="62" s="1"/>
  <c r="N751" i="62"/>
  <c r="R751" i="62" s="1"/>
  <c r="N752" i="62"/>
  <c r="R752" i="62" s="1"/>
  <c r="N753" i="62"/>
  <c r="R753" i="62" s="1"/>
  <c r="N754" i="62"/>
  <c r="R754" i="62" s="1"/>
  <c r="N755" i="62"/>
  <c r="R755" i="62" s="1"/>
  <c r="N756" i="62"/>
  <c r="R756" i="62" s="1"/>
  <c r="N757" i="62"/>
  <c r="R757" i="62" s="1"/>
  <c r="N758" i="62"/>
  <c r="R758" i="62" s="1"/>
  <c r="N759" i="62"/>
  <c r="R759" i="62" s="1"/>
  <c r="N760" i="62"/>
  <c r="R760" i="62" s="1"/>
  <c r="N761" i="62"/>
  <c r="R761" i="62" s="1"/>
  <c r="N762" i="62"/>
  <c r="R762" i="62" s="1"/>
  <c r="N763" i="62"/>
  <c r="R763" i="62" s="1"/>
  <c r="N764" i="62"/>
  <c r="R764" i="62" s="1"/>
  <c r="N740" i="62"/>
  <c r="T740" i="62" s="1"/>
  <c r="N768" i="62"/>
  <c r="R768" i="62" s="1"/>
  <c r="B13" i="62"/>
  <c r="C13" i="62"/>
  <c r="E13" i="62"/>
  <c r="F13" i="62"/>
  <c r="G13" i="62" s="1"/>
  <c r="I13" i="62"/>
  <c r="B14" i="62"/>
  <c r="C14" i="62"/>
  <c r="E14" i="62"/>
  <c r="F14" i="62"/>
  <c r="G14" i="62" s="1"/>
  <c r="I14" i="62"/>
  <c r="P14" i="62" s="1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D75" i="61"/>
  <c r="E75" i="61" s="1"/>
  <c r="F75" i="61"/>
  <c r="G75" i="61" s="1"/>
  <c r="H75" i="61"/>
  <c r="I75" i="61"/>
  <c r="Z75" i="61" s="1"/>
  <c r="M75" i="61"/>
  <c r="T75" i="61" s="1"/>
  <c r="AD75" i="61"/>
  <c r="D76" i="61"/>
  <c r="E76" i="61" s="1"/>
  <c r="F76" i="61"/>
  <c r="G76" i="61" s="1"/>
  <c r="H76" i="61"/>
  <c r="I76" i="61"/>
  <c r="AC76" i="61" s="1"/>
  <c r="M76" i="61"/>
  <c r="AD76" i="61"/>
  <c r="D77" i="61"/>
  <c r="E77" i="61" s="1"/>
  <c r="F77" i="61"/>
  <c r="G77" i="61" s="1"/>
  <c r="H77" i="61"/>
  <c r="I77" i="61"/>
  <c r="M77" i="61"/>
  <c r="T77" i="61" s="1"/>
  <c r="AD77" i="61"/>
  <c r="D78" i="61"/>
  <c r="E78" i="61" s="1"/>
  <c r="F78" i="61"/>
  <c r="G78" i="61" s="1"/>
  <c r="H78" i="61"/>
  <c r="I78" i="61"/>
  <c r="J78" i="61" s="1"/>
  <c r="M78" i="61"/>
  <c r="R78" i="61" s="1"/>
  <c r="AD78" i="61"/>
  <c r="D60" i="61"/>
  <c r="E60" i="61" s="1"/>
  <c r="F60" i="61"/>
  <c r="G60" i="61" s="1"/>
  <c r="H60" i="61"/>
  <c r="I60" i="61"/>
  <c r="O60" i="61" s="1"/>
  <c r="M60" i="61"/>
  <c r="R60" i="61" s="1"/>
  <c r="AD60" i="61"/>
  <c r="D61" i="61"/>
  <c r="E61" i="61" s="1"/>
  <c r="F61" i="61"/>
  <c r="G61" i="61" s="1"/>
  <c r="H61" i="61"/>
  <c r="I61" i="61"/>
  <c r="M61" i="61"/>
  <c r="R61" i="61" s="1"/>
  <c r="AD61" i="61"/>
  <c r="D62" i="61"/>
  <c r="E62" i="61" s="1"/>
  <c r="F62" i="61"/>
  <c r="G62" i="61" s="1"/>
  <c r="H62" i="61"/>
  <c r="I62" i="61"/>
  <c r="M62" i="61"/>
  <c r="R62" i="61" s="1"/>
  <c r="AD62" i="61"/>
  <c r="D63" i="61"/>
  <c r="E63" i="61" s="1"/>
  <c r="F63" i="61"/>
  <c r="G63" i="61" s="1"/>
  <c r="H63" i="61"/>
  <c r="I63" i="61"/>
  <c r="AC63" i="61" s="1"/>
  <c r="M63" i="61"/>
  <c r="T63" i="61" s="1"/>
  <c r="AD63" i="61"/>
  <c r="B45" i="61"/>
  <c r="D45" i="61"/>
  <c r="E45" i="61" s="1"/>
  <c r="F45" i="61"/>
  <c r="G45" i="61" s="1"/>
  <c r="H45" i="61"/>
  <c r="I45" i="61"/>
  <c r="K45" i="61" s="1"/>
  <c r="M45" i="61"/>
  <c r="R45" i="61" s="1"/>
  <c r="AD45" i="61"/>
  <c r="B46" i="61"/>
  <c r="D46" i="61"/>
  <c r="E46" i="61" s="1"/>
  <c r="F46" i="61"/>
  <c r="G46" i="61" s="1"/>
  <c r="H46" i="61"/>
  <c r="I46" i="61"/>
  <c r="M46" i="61"/>
  <c r="R46" i="61" s="1"/>
  <c r="AD46" i="61"/>
  <c r="B47" i="61"/>
  <c r="D47" i="61"/>
  <c r="E47" i="61" s="1"/>
  <c r="F47" i="61"/>
  <c r="G47" i="61" s="1"/>
  <c r="H47" i="61"/>
  <c r="I47" i="61"/>
  <c r="K47" i="61" s="1"/>
  <c r="M47" i="61"/>
  <c r="R47" i="61" s="1"/>
  <c r="AD47" i="61"/>
  <c r="B48" i="61"/>
  <c r="D48" i="61"/>
  <c r="E48" i="61" s="1"/>
  <c r="F48" i="61"/>
  <c r="G48" i="61" s="1"/>
  <c r="H48" i="61"/>
  <c r="I48" i="61"/>
  <c r="M48" i="61"/>
  <c r="R48" i="61" s="1"/>
  <c r="AD48" i="61"/>
  <c r="D210" i="61"/>
  <c r="E210" i="61" s="1"/>
  <c r="F210" i="61"/>
  <c r="G210" i="61" s="1"/>
  <c r="H210" i="61"/>
  <c r="I210" i="61"/>
  <c r="Z210" i="61" s="1"/>
  <c r="M210" i="61"/>
  <c r="R210" i="61" s="1"/>
  <c r="AD210" i="61"/>
  <c r="D211" i="61"/>
  <c r="E211" i="61" s="1"/>
  <c r="F211" i="61"/>
  <c r="G211" i="61" s="1"/>
  <c r="H211" i="61"/>
  <c r="I211" i="61"/>
  <c r="O211" i="61" s="1"/>
  <c r="M211" i="61"/>
  <c r="R211" i="61" s="1"/>
  <c r="AD211" i="61"/>
  <c r="D212" i="61"/>
  <c r="F212" i="61"/>
  <c r="G212" i="61" s="1"/>
  <c r="H212" i="61"/>
  <c r="I212" i="61"/>
  <c r="AC212" i="61" s="1"/>
  <c r="M212" i="61"/>
  <c r="R212" i="61" s="1"/>
  <c r="AD212" i="61"/>
  <c r="D213" i="61"/>
  <c r="E213" i="61" s="1"/>
  <c r="F213" i="61"/>
  <c r="G213" i="61" s="1"/>
  <c r="H213" i="61"/>
  <c r="I213" i="61"/>
  <c r="AC213" i="61" s="1"/>
  <c r="M213" i="61"/>
  <c r="R213" i="61" s="1"/>
  <c r="AD213" i="61"/>
  <c r="D225" i="61"/>
  <c r="E225" i="61" s="1"/>
  <c r="F225" i="61"/>
  <c r="G225" i="61" s="1"/>
  <c r="H225" i="61"/>
  <c r="I225" i="61"/>
  <c r="O225" i="61" s="1"/>
  <c r="M225" i="61"/>
  <c r="R225" i="61" s="1"/>
  <c r="AD225" i="61"/>
  <c r="D226" i="61"/>
  <c r="E226" i="61" s="1"/>
  <c r="F226" i="61"/>
  <c r="G226" i="61" s="1"/>
  <c r="H226" i="61"/>
  <c r="I226" i="61"/>
  <c r="M226" i="61"/>
  <c r="R226" i="61" s="1"/>
  <c r="AD226" i="61"/>
  <c r="D227" i="61"/>
  <c r="F227" i="61"/>
  <c r="G227" i="61" s="1"/>
  <c r="H227" i="61"/>
  <c r="I227" i="61"/>
  <c r="J227" i="61" s="1"/>
  <c r="M227" i="61"/>
  <c r="R227" i="61" s="1"/>
  <c r="AD227" i="61"/>
  <c r="D228" i="61"/>
  <c r="E228" i="61" s="1"/>
  <c r="F228" i="61"/>
  <c r="G228" i="61" s="1"/>
  <c r="H228" i="61"/>
  <c r="I228" i="61"/>
  <c r="J228" i="61" s="1"/>
  <c r="M228" i="61"/>
  <c r="R228" i="61" s="1"/>
  <c r="AD228" i="61"/>
  <c r="I5" i="61"/>
  <c r="B30" i="61"/>
  <c r="D30" i="61"/>
  <c r="E30" i="61" s="1"/>
  <c r="F30" i="61"/>
  <c r="G30" i="61" s="1"/>
  <c r="H30" i="61"/>
  <c r="I30" i="61"/>
  <c r="K30" i="61" s="1"/>
  <c r="M30" i="61"/>
  <c r="R30" i="61" s="1"/>
  <c r="AD30" i="61"/>
  <c r="B31" i="61"/>
  <c r="D31" i="61"/>
  <c r="E31" i="61" s="1"/>
  <c r="F31" i="61"/>
  <c r="G31" i="61" s="1"/>
  <c r="H31" i="61"/>
  <c r="I31" i="61"/>
  <c r="AC31" i="61" s="1"/>
  <c r="M31" i="61"/>
  <c r="R31" i="61" s="1"/>
  <c r="AD31" i="61"/>
  <c r="B32" i="61"/>
  <c r="D32" i="61"/>
  <c r="E32" i="61" s="1"/>
  <c r="F32" i="61"/>
  <c r="G32" i="61" s="1"/>
  <c r="H32" i="61"/>
  <c r="I32" i="61"/>
  <c r="O32" i="61" s="1"/>
  <c r="M32" i="61"/>
  <c r="R32" i="61" s="1"/>
  <c r="AD32" i="61"/>
  <c r="B33" i="61"/>
  <c r="D33" i="61"/>
  <c r="E33" i="61" s="1"/>
  <c r="F33" i="61"/>
  <c r="G33" i="61" s="1"/>
  <c r="H33" i="61"/>
  <c r="I33" i="61"/>
  <c r="V33" i="61" s="1"/>
  <c r="M33" i="61"/>
  <c r="R33" i="61" s="1"/>
  <c r="AD33" i="61"/>
  <c r="O73" i="61"/>
  <c r="O58" i="61"/>
  <c r="O43" i="61"/>
  <c r="B15" i="61"/>
  <c r="D15" i="61"/>
  <c r="E15" i="61" s="1"/>
  <c r="F15" i="61"/>
  <c r="G15" i="61" s="1"/>
  <c r="H15" i="61"/>
  <c r="I15" i="61"/>
  <c r="O15" i="61" s="1"/>
  <c r="M15" i="61"/>
  <c r="T15" i="61" s="1"/>
  <c r="AD15" i="61"/>
  <c r="B16" i="61"/>
  <c r="D16" i="61"/>
  <c r="E16" i="61" s="1"/>
  <c r="F16" i="61"/>
  <c r="G16" i="61" s="1"/>
  <c r="H16" i="61"/>
  <c r="I16" i="61"/>
  <c r="AA16" i="61" s="1"/>
  <c r="M16" i="61"/>
  <c r="R16" i="61" s="1"/>
  <c r="AD16" i="61"/>
  <c r="B17" i="61"/>
  <c r="D17" i="61"/>
  <c r="E17" i="61" s="1"/>
  <c r="F17" i="61"/>
  <c r="G17" i="61" s="1"/>
  <c r="H17" i="61"/>
  <c r="I17" i="61"/>
  <c r="O17" i="61" s="1"/>
  <c r="M17" i="61"/>
  <c r="R17" i="61" s="1"/>
  <c r="AD17" i="61"/>
  <c r="B18" i="61"/>
  <c r="D18" i="61"/>
  <c r="E18" i="61" s="1"/>
  <c r="F18" i="61"/>
  <c r="G18" i="61" s="1"/>
  <c r="H18" i="61"/>
  <c r="I18" i="61"/>
  <c r="AC18" i="61" s="1"/>
  <c r="M18" i="61"/>
  <c r="T18" i="61" s="1"/>
  <c r="AD18" i="61"/>
  <c r="B19" i="61"/>
  <c r="D19" i="61"/>
  <c r="E19" i="61" s="1"/>
  <c r="F19" i="61"/>
  <c r="G19" i="61" s="1"/>
  <c r="H19" i="61"/>
  <c r="I19" i="61"/>
  <c r="V19" i="61" s="1"/>
  <c r="M19" i="61"/>
  <c r="T19" i="61" s="1"/>
  <c r="AD19" i="61"/>
  <c r="B20" i="61"/>
  <c r="D20" i="61"/>
  <c r="E20" i="61" s="1"/>
  <c r="F20" i="61"/>
  <c r="G20" i="61" s="1"/>
  <c r="H20" i="61"/>
  <c r="I20" i="61"/>
  <c r="X20" i="61" s="1"/>
  <c r="M20" i="61"/>
  <c r="R20" i="61" s="1"/>
  <c r="AD20" i="61"/>
  <c r="B21" i="61"/>
  <c r="D21" i="61"/>
  <c r="E21" i="61" s="1"/>
  <c r="F21" i="61"/>
  <c r="G21" i="61" s="1"/>
  <c r="H21" i="61"/>
  <c r="I21" i="61"/>
  <c r="J21" i="61" s="1"/>
  <c r="M21" i="61"/>
  <c r="R21" i="61" s="1"/>
  <c r="AD21" i="61"/>
  <c r="B22" i="61"/>
  <c r="D22" i="61"/>
  <c r="E22" i="61" s="1"/>
  <c r="F22" i="61"/>
  <c r="G22" i="61" s="1"/>
  <c r="H22" i="61"/>
  <c r="I22" i="61"/>
  <c r="J22" i="61" s="1"/>
  <c r="M22" i="61"/>
  <c r="R22" i="61" s="1"/>
  <c r="AD22" i="61"/>
  <c r="B240" i="60"/>
  <c r="B241" i="60"/>
  <c r="B242" i="60"/>
  <c r="B243" i="60"/>
  <c r="B103" i="60"/>
  <c r="C103" i="60"/>
  <c r="D103" i="60" s="1"/>
  <c r="E103" i="60"/>
  <c r="F103" i="60" s="1"/>
  <c r="G103" i="60"/>
  <c r="H103" i="60"/>
  <c r="W103" i="60" s="1"/>
  <c r="L103" i="60"/>
  <c r="R103" i="60" s="1"/>
  <c r="B104" i="60"/>
  <c r="C104" i="60"/>
  <c r="D104" i="60" s="1"/>
  <c r="E104" i="60"/>
  <c r="F104" i="60" s="1"/>
  <c r="G104" i="60"/>
  <c r="H104" i="60"/>
  <c r="Z104" i="60" s="1"/>
  <c r="L104" i="60"/>
  <c r="P104" i="60" s="1"/>
  <c r="B105" i="60"/>
  <c r="C105" i="60"/>
  <c r="D105" i="60" s="1"/>
  <c r="E105" i="60"/>
  <c r="F105" i="60" s="1"/>
  <c r="G105" i="60"/>
  <c r="H105" i="60"/>
  <c r="J105" i="60" s="1"/>
  <c r="L105" i="60"/>
  <c r="P105" i="60" s="1"/>
  <c r="B106" i="60"/>
  <c r="C106" i="60"/>
  <c r="D106" i="60" s="1"/>
  <c r="E106" i="60"/>
  <c r="F106" i="60" s="1"/>
  <c r="G106" i="60"/>
  <c r="H106" i="60"/>
  <c r="Z106" i="60" s="1"/>
  <c r="L106" i="60"/>
  <c r="P106" i="60" s="1"/>
  <c r="B208" i="60"/>
  <c r="C208" i="60"/>
  <c r="D208" i="60" s="1"/>
  <c r="E208" i="60"/>
  <c r="F208" i="60" s="1"/>
  <c r="G208" i="60"/>
  <c r="H208" i="60"/>
  <c r="N208" i="60" s="1"/>
  <c r="L208" i="60"/>
  <c r="P208" i="60" s="1"/>
  <c r="B209" i="60"/>
  <c r="C209" i="60"/>
  <c r="D209" i="60" s="1"/>
  <c r="E209" i="60"/>
  <c r="F209" i="60" s="1"/>
  <c r="G209" i="60"/>
  <c r="H209" i="60"/>
  <c r="Z209" i="60" s="1"/>
  <c r="L209" i="60"/>
  <c r="P209" i="60" s="1"/>
  <c r="B210" i="60"/>
  <c r="C210" i="60"/>
  <c r="D210" i="60" s="1"/>
  <c r="E210" i="60"/>
  <c r="F210" i="60" s="1"/>
  <c r="G210" i="60"/>
  <c r="H210" i="60"/>
  <c r="AA210" i="60" s="1"/>
  <c r="L210" i="60"/>
  <c r="P210" i="60" s="1"/>
  <c r="B211" i="60"/>
  <c r="C211" i="60"/>
  <c r="D211" i="60" s="1"/>
  <c r="E211" i="60"/>
  <c r="F211" i="60" s="1"/>
  <c r="G211" i="60"/>
  <c r="H211" i="60"/>
  <c r="Z211" i="60" s="1"/>
  <c r="L211" i="60"/>
  <c r="P211" i="60" s="1"/>
  <c r="BH449" i="60"/>
  <c r="BI449" i="60" s="1"/>
  <c r="BJ449" i="60" s="1"/>
  <c r="BK449" i="60" s="1"/>
  <c r="BL449" i="60" s="1"/>
  <c r="BM449" i="60" s="1"/>
  <c r="BN449" i="60" s="1"/>
  <c r="BO449" i="60" s="1"/>
  <c r="BP449" i="60" s="1"/>
  <c r="BQ449" i="60" s="1"/>
  <c r="BR449" i="60" s="1"/>
  <c r="BF449" i="60"/>
  <c r="N448" i="60"/>
  <c r="AB448" i="60" s="1"/>
  <c r="BH434" i="60"/>
  <c r="BI434" i="60" s="1"/>
  <c r="BJ434" i="60" s="1"/>
  <c r="BK434" i="60" s="1"/>
  <c r="BL434" i="60" s="1"/>
  <c r="BM434" i="60" s="1"/>
  <c r="BN434" i="60" s="1"/>
  <c r="BO434" i="60" s="1"/>
  <c r="BP434" i="60" s="1"/>
  <c r="BQ434" i="60" s="1"/>
  <c r="BR434" i="60" s="1"/>
  <c r="BF434" i="60"/>
  <c r="N433" i="60"/>
  <c r="AB433" i="60" s="1"/>
  <c r="BH419" i="60"/>
  <c r="BI419" i="60" s="1"/>
  <c r="BJ419" i="60" s="1"/>
  <c r="BK419" i="60" s="1"/>
  <c r="BL419" i="60" s="1"/>
  <c r="BM419" i="60" s="1"/>
  <c r="BN419" i="60" s="1"/>
  <c r="BO419" i="60" s="1"/>
  <c r="BP419" i="60" s="1"/>
  <c r="BQ419" i="60" s="1"/>
  <c r="BR419" i="60" s="1"/>
  <c r="BF419" i="60"/>
  <c r="N418" i="60"/>
  <c r="AB418" i="60" s="1"/>
  <c r="BH404" i="60"/>
  <c r="BI404" i="60" s="1"/>
  <c r="BJ404" i="60" s="1"/>
  <c r="BK404" i="60" s="1"/>
  <c r="BL404" i="60" s="1"/>
  <c r="BM404" i="60" s="1"/>
  <c r="BN404" i="60" s="1"/>
  <c r="BO404" i="60" s="1"/>
  <c r="BP404" i="60" s="1"/>
  <c r="BQ404" i="60" s="1"/>
  <c r="BR404" i="60" s="1"/>
  <c r="BF404" i="60"/>
  <c r="N403" i="60"/>
  <c r="AB403" i="60" s="1"/>
  <c r="BH389" i="60"/>
  <c r="BI389" i="60" s="1"/>
  <c r="BJ389" i="60" s="1"/>
  <c r="BK389" i="60" s="1"/>
  <c r="BL389" i="60" s="1"/>
  <c r="BM389" i="60" s="1"/>
  <c r="BN389" i="60" s="1"/>
  <c r="BO389" i="60" s="1"/>
  <c r="BP389" i="60" s="1"/>
  <c r="BQ389" i="60" s="1"/>
  <c r="BR389" i="60" s="1"/>
  <c r="BF389" i="60"/>
  <c r="N388" i="60"/>
  <c r="AB388" i="60" s="1"/>
  <c r="BH374" i="60"/>
  <c r="BI374" i="60" s="1"/>
  <c r="BJ374" i="60" s="1"/>
  <c r="BK374" i="60" s="1"/>
  <c r="BL374" i="60" s="1"/>
  <c r="BM374" i="60" s="1"/>
  <c r="BN374" i="60" s="1"/>
  <c r="BO374" i="60" s="1"/>
  <c r="BP374" i="60" s="1"/>
  <c r="BQ374" i="60" s="1"/>
  <c r="BR374" i="60" s="1"/>
  <c r="BF374" i="60"/>
  <c r="N373" i="60"/>
  <c r="AB373" i="60" s="1"/>
  <c r="BH359" i="60"/>
  <c r="BI359" i="60" s="1"/>
  <c r="BJ359" i="60" s="1"/>
  <c r="BK359" i="60" s="1"/>
  <c r="BL359" i="60" s="1"/>
  <c r="BM359" i="60" s="1"/>
  <c r="BN359" i="60" s="1"/>
  <c r="BO359" i="60" s="1"/>
  <c r="BP359" i="60" s="1"/>
  <c r="BQ359" i="60" s="1"/>
  <c r="BR359" i="60" s="1"/>
  <c r="BF359" i="60"/>
  <c r="N358" i="60"/>
  <c r="AB358" i="60" s="1"/>
  <c r="BH344" i="60"/>
  <c r="BI344" i="60" s="1"/>
  <c r="BJ344" i="60" s="1"/>
  <c r="BK344" i="60" s="1"/>
  <c r="BL344" i="60" s="1"/>
  <c r="BM344" i="60" s="1"/>
  <c r="BN344" i="60" s="1"/>
  <c r="BO344" i="60" s="1"/>
  <c r="BP344" i="60" s="1"/>
  <c r="BQ344" i="60" s="1"/>
  <c r="BR344" i="60" s="1"/>
  <c r="BF344" i="60"/>
  <c r="N343" i="60"/>
  <c r="AB343" i="60" s="1"/>
  <c r="BH329" i="60"/>
  <c r="BI329" i="60" s="1"/>
  <c r="BJ329" i="60" s="1"/>
  <c r="BK329" i="60" s="1"/>
  <c r="BL329" i="60" s="1"/>
  <c r="BM329" i="60" s="1"/>
  <c r="BN329" i="60" s="1"/>
  <c r="BO329" i="60" s="1"/>
  <c r="BP329" i="60" s="1"/>
  <c r="BQ329" i="60" s="1"/>
  <c r="BR329" i="60" s="1"/>
  <c r="BF329" i="60"/>
  <c r="N328" i="60"/>
  <c r="AB328" i="60" s="1"/>
  <c r="BH314" i="60"/>
  <c r="BI314" i="60" s="1"/>
  <c r="BJ314" i="60" s="1"/>
  <c r="BK314" i="60" s="1"/>
  <c r="BL314" i="60" s="1"/>
  <c r="BM314" i="60" s="1"/>
  <c r="BN314" i="60" s="1"/>
  <c r="BO314" i="60" s="1"/>
  <c r="BP314" i="60" s="1"/>
  <c r="BQ314" i="60" s="1"/>
  <c r="BR314" i="60" s="1"/>
  <c r="BF314" i="60"/>
  <c r="N313" i="60"/>
  <c r="AB313" i="60" s="1"/>
  <c r="BH299" i="60"/>
  <c r="BI299" i="60" s="1"/>
  <c r="BJ299" i="60" s="1"/>
  <c r="BK299" i="60" s="1"/>
  <c r="BL299" i="60" s="1"/>
  <c r="BM299" i="60" s="1"/>
  <c r="BN299" i="60" s="1"/>
  <c r="BO299" i="60" s="1"/>
  <c r="BP299" i="60" s="1"/>
  <c r="BQ299" i="60" s="1"/>
  <c r="BR299" i="60" s="1"/>
  <c r="BF299" i="60"/>
  <c r="BH284" i="60"/>
  <c r="BI284" i="60" s="1"/>
  <c r="BJ284" i="60" s="1"/>
  <c r="BK284" i="60" s="1"/>
  <c r="BL284" i="60" s="1"/>
  <c r="BM284" i="60" s="1"/>
  <c r="BN284" i="60" s="1"/>
  <c r="BO284" i="60" s="1"/>
  <c r="BP284" i="60" s="1"/>
  <c r="BQ284" i="60" s="1"/>
  <c r="BR284" i="60" s="1"/>
  <c r="BF284" i="60"/>
  <c r="BH269" i="60"/>
  <c r="BI269" i="60" s="1"/>
  <c r="BJ269" i="60" s="1"/>
  <c r="BK269" i="60" s="1"/>
  <c r="BL269" i="60" s="1"/>
  <c r="BM269" i="60" s="1"/>
  <c r="BN269" i="60" s="1"/>
  <c r="BO269" i="60" s="1"/>
  <c r="BP269" i="60" s="1"/>
  <c r="BQ269" i="60" s="1"/>
  <c r="BR269" i="60" s="1"/>
  <c r="BF269" i="60"/>
  <c r="BH254" i="60"/>
  <c r="BI254" i="60" s="1"/>
  <c r="BJ254" i="60" s="1"/>
  <c r="BK254" i="60" s="1"/>
  <c r="BL254" i="60" s="1"/>
  <c r="BM254" i="60" s="1"/>
  <c r="BN254" i="60" s="1"/>
  <c r="BO254" i="60" s="1"/>
  <c r="BP254" i="60" s="1"/>
  <c r="BQ254" i="60" s="1"/>
  <c r="BR254" i="60" s="1"/>
  <c r="BF254" i="60"/>
  <c r="B223" i="60"/>
  <c r="C223" i="60"/>
  <c r="D223" i="60" s="1"/>
  <c r="E223" i="60"/>
  <c r="F223" i="60" s="1"/>
  <c r="G223" i="60"/>
  <c r="H223" i="60"/>
  <c r="N223" i="60" s="1"/>
  <c r="L223" i="60"/>
  <c r="P223" i="60" s="1"/>
  <c r="B224" i="60"/>
  <c r="C224" i="60"/>
  <c r="D224" i="60" s="1"/>
  <c r="E224" i="60"/>
  <c r="F224" i="60" s="1"/>
  <c r="G224" i="60"/>
  <c r="H224" i="60"/>
  <c r="X224" i="60" s="1"/>
  <c r="L224" i="60"/>
  <c r="P224" i="60" s="1"/>
  <c r="B225" i="60"/>
  <c r="C225" i="60"/>
  <c r="D225" i="60" s="1"/>
  <c r="E225" i="60"/>
  <c r="F225" i="60" s="1"/>
  <c r="G225" i="60"/>
  <c r="H225" i="60"/>
  <c r="AA225" i="60" s="1"/>
  <c r="L225" i="60"/>
  <c r="P225" i="60" s="1"/>
  <c r="B226" i="60"/>
  <c r="C226" i="60"/>
  <c r="D226" i="60" s="1"/>
  <c r="E226" i="60"/>
  <c r="F226" i="60" s="1"/>
  <c r="G226" i="60"/>
  <c r="H226" i="60"/>
  <c r="Z226" i="60" s="1"/>
  <c r="L226" i="60"/>
  <c r="P226" i="60" s="1"/>
  <c r="BH222" i="60"/>
  <c r="BI222" i="60" s="1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F222" i="60"/>
  <c r="BH207" i="60"/>
  <c r="BI207" i="60" s="1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F207" i="60"/>
  <c r="B193" i="60"/>
  <c r="C193" i="60"/>
  <c r="D193" i="60" s="1"/>
  <c r="E193" i="60"/>
  <c r="F193" i="60" s="1"/>
  <c r="G193" i="60"/>
  <c r="H193" i="60"/>
  <c r="L193" i="60"/>
  <c r="P193" i="60" s="1"/>
  <c r="B194" i="60"/>
  <c r="C194" i="60"/>
  <c r="D194" i="60" s="1"/>
  <c r="E194" i="60"/>
  <c r="F194" i="60" s="1"/>
  <c r="G194" i="60"/>
  <c r="H194" i="60"/>
  <c r="X194" i="60" s="1"/>
  <c r="L194" i="60"/>
  <c r="P194" i="60" s="1"/>
  <c r="B195" i="60"/>
  <c r="C195" i="60"/>
  <c r="D195" i="60" s="1"/>
  <c r="E195" i="60"/>
  <c r="F195" i="60" s="1"/>
  <c r="G195" i="60"/>
  <c r="H195" i="60"/>
  <c r="N195" i="60" s="1"/>
  <c r="L195" i="60"/>
  <c r="P195" i="60" s="1"/>
  <c r="B196" i="60"/>
  <c r="C196" i="60"/>
  <c r="D196" i="60" s="1"/>
  <c r="E196" i="60"/>
  <c r="F196" i="60" s="1"/>
  <c r="G196" i="60"/>
  <c r="H196" i="60"/>
  <c r="Z196" i="60" s="1"/>
  <c r="L196" i="60"/>
  <c r="P196" i="60" s="1"/>
  <c r="B178" i="60"/>
  <c r="C178" i="60"/>
  <c r="D178" i="60" s="1"/>
  <c r="E176" i="60" s="1"/>
  <c r="E178" i="60"/>
  <c r="F178" i="60" s="1"/>
  <c r="G178" i="60"/>
  <c r="H178" i="60"/>
  <c r="L178" i="60"/>
  <c r="R178" i="60" s="1"/>
  <c r="B179" i="60"/>
  <c r="C179" i="60"/>
  <c r="D179" i="60" s="1"/>
  <c r="E179" i="60"/>
  <c r="F179" i="60" s="1"/>
  <c r="G179" i="60"/>
  <c r="H179" i="60"/>
  <c r="X179" i="60" s="1"/>
  <c r="L179" i="60"/>
  <c r="P179" i="60" s="1"/>
  <c r="B180" i="60"/>
  <c r="C180" i="60"/>
  <c r="D180" i="60" s="1"/>
  <c r="E180" i="60"/>
  <c r="F180" i="60" s="1"/>
  <c r="G180" i="60"/>
  <c r="H180" i="60"/>
  <c r="U180" i="60" s="1"/>
  <c r="L180" i="60"/>
  <c r="P180" i="60" s="1"/>
  <c r="B181" i="60"/>
  <c r="C181" i="60"/>
  <c r="D181" i="60" s="1"/>
  <c r="E181" i="60"/>
  <c r="F181" i="60" s="1"/>
  <c r="G181" i="60"/>
  <c r="H181" i="60"/>
  <c r="Z181" i="60" s="1"/>
  <c r="L181" i="60"/>
  <c r="R181" i="60" s="1"/>
  <c r="B163" i="60"/>
  <c r="C163" i="60"/>
  <c r="D163" i="60" s="1"/>
  <c r="E163" i="60"/>
  <c r="F163" i="60" s="1"/>
  <c r="G163" i="60"/>
  <c r="H163" i="60"/>
  <c r="L163" i="60"/>
  <c r="P163" i="60" s="1"/>
  <c r="B164" i="60"/>
  <c r="C164" i="60"/>
  <c r="D164" i="60" s="1"/>
  <c r="E164" i="60"/>
  <c r="F164" i="60" s="1"/>
  <c r="G164" i="60"/>
  <c r="H164" i="60"/>
  <c r="X164" i="60" s="1"/>
  <c r="L164" i="60"/>
  <c r="R164" i="60" s="1"/>
  <c r="B165" i="60"/>
  <c r="C165" i="60"/>
  <c r="D165" i="60" s="1"/>
  <c r="E165" i="60"/>
  <c r="F165" i="60" s="1"/>
  <c r="G165" i="60"/>
  <c r="H165" i="60"/>
  <c r="Z165" i="60" s="1"/>
  <c r="L165" i="60"/>
  <c r="P165" i="60" s="1"/>
  <c r="B166" i="60"/>
  <c r="C166" i="60"/>
  <c r="D166" i="60" s="1"/>
  <c r="E166" i="60"/>
  <c r="F166" i="60" s="1"/>
  <c r="G166" i="60"/>
  <c r="H166" i="60"/>
  <c r="N166" i="60" s="1"/>
  <c r="L166" i="60"/>
  <c r="R166" i="60" s="1"/>
  <c r="B148" i="60"/>
  <c r="C148" i="60"/>
  <c r="D148" i="60" s="1"/>
  <c r="E148" i="60"/>
  <c r="F148" i="60" s="1"/>
  <c r="G148" i="60"/>
  <c r="H148" i="60"/>
  <c r="L148" i="60"/>
  <c r="P148" i="60" s="1"/>
  <c r="B149" i="60"/>
  <c r="C149" i="60"/>
  <c r="D149" i="60" s="1"/>
  <c r="E149" i="60"/>
  <c r="F149" i="60" s="1"/>
  <c r="G149" i="60"/>
  <c r="H149" i="60"/>
  <c r="N149" i="60" s="1"/>
  <c r="L149" i="60"/>
  <c r="P149" i="60" s="1"/>
  <c r="B150" i="60"/>
  <c r="C150" i="60"/>
  <c r="D150" i="60" s="1"/>
  <c r="E150" i="60"/>
  <c r="F150" i="60" s="1"/>
  <c r="G150" i="60"/>
  <c r="H150" i="60"/>
  <c r="Z150" i="60" s="1"/>
  <c r="L150" i="60"/>
  <c r="P150" i="60" s="1"/>
  <c r="B151" i="60"/>
  <c r="C151" i="60"/>
  <c r="D151" i="60" s="1"/>
  <c r="E151" i="60"/>
  <c r="F151" i="60" s="1"/>
  <c r="G151" i="60"/>
  <c r="H151" i="60"/>
  <c r="Z151" i="60" s="1"/>
  <c r="L151" i="60"/>
  <c r="R151" i="60" s="1"/>
  <c r="B133" i="60"/>
  <c r="C133" i="60"/>
  <c r="D133" i="60" s="1"/>
  <c r="E131" i="60" s="1"/>
  <c r="E133" i="60"/>
  <c r="F133" i="60" s="1"/>
  <c r="G133" i="60"/>
  <c r="H133" i="60"/>
  <c r="N133" i="60" s="1"/>
  <c r="L133" i="60"/>
  <c r="P133" i="60" s="1"/>
  <c r="B134" i="60"/>
  <c r="C134" i="60"/>
  <c r="D134" i="60" s="1"/>
  <c r="E134" i="60"/>
  <c r="F134" i="60" s="1"/>
  <c r="G134" i="60"/>
  <c r="H134" i="60"/>
  <c r="X134" i="60" s="1"/>
  <c r="L134" i="60"/>
  <c r="P134" i="60" s="1"/>
  <c r="B135" i="60"/>
  <c r="C135" i="60"/>
  <c r="D135" i="60" s="1"/>
  <c r="E135" i="60"/>
  <c r="F135" i="60" s="1"/>
  <c r="G135" i="60"/>
  <c r="H135" i="60"/>
  <c r="AA135" i="60" s="1"/>
  <c r="L135" i="60"/>
  <c r="P135" i="60" s="1"/>
  <c r="B136" i="60"/>
  <c r="C136" i="60"/>
  <c r="D136" i="60" s="1"/>
  <c r="E136" i="60"/>
  <c r="F136" i="60" s="1"/>
  <c r="G136" i="60"/>
  <c r="H136" i="60"/>
  <c r="Z136" i="60" s="1"/>
  <c r="L136" i="60"/>
  <c r="P136" i="60" s="1"/>
  <c r="B118" i="60"/>
  <c r="C118" i="60"/>
  <c r="D118" i="60" s="1"/>
  <c r="E118" i="60"/>
  <c r="F118" i="60" s="1"/>
  <c r="G118" i="60"/>
  <c r="H118" i="60"/>
  <c r="L118" i="60"/>
  <c r="P118" i="60" s="1"/>
  <c r="B119" i="60"/>
  <c r="C119" i="60"/>
  <c r="D119" i="60" s="1"/>
  <c r="E119" i="60"/>
  <c r="F119" i="60" s="1"/>
  <c r="G119" i="60"/>
  <c r="H119" i="60"/>
  <c r="N119" i="60" s="1"/>
  <c r="L119" i="60"/>
  <c r="P119" i="60" s="1"/>
  <c r="B120" i="60"/>
  <c r="C120" i="60"/>
  <c r="D120" i="60" s="1"/>
  <c r="E120" i="60"/>
  <c r="F120" i="60" s="1"/>
  <c r="G120" i="60"/>
  <c r="H120" i="60"/>
  <c r="V120" i="60" s="1"/>
  <c r="L120" i="60"/>
  <c r="P120" i="60" s="1"/>
  <c r="B121" i="60"/>
  <c r="C121" i="60"/>
  <c r="D121" i="60" s="1"/>
  <c r="E116" i="60" s="1"/>
  <c r="E121" i="60"/>
  <c r="F121" i="60" s="1"/>
  <c r="G121" i="60"/>
  <c r="H121" i="60"/>
  <c r="I121" i="60" s="1"/>
  <c r="L121" i="60"/>
  <c r="P121" i="60" s="1"/>
  <c r="B88" i="60"/>
  <c r="C88" i="60"/>
  <c r="D88" i="60" s="1"/>
  <c r="E88" i="60"/>
  <c r="F88" i="60" s="1"/>
  <c r="G88" i="60"/>
  <c r="H88" i="60"/>
  <c r="L88" i="60"/>
  <c r="P88" i="60" s="1"/>
  <c r="B89" i="60"/>
  <c r="C89" i="60"/>
  <c r="D89" i="60" s="1"/>
  <c r="E89" i="60"/>
  <c r="F89" i="60" s="1"/>
  <c r="G89" i="60"/>
  <c r="H89" i="60"/>
  <c r="X89" i="60" s="1"/>
  <c r="L89" i="60"/>
  <c r="P89" i="60" s="1"/>
  <c r="B90" i="60"/>
  <c r="C90" i="60"/>
  <c r="D90" i="60" s="1"/>
  <c r="E90" i="60"/>
  <c r="F90" i="60" s="1"/>
  <c r="G90" i="60"/>
  <c r="H90" i="60"/>
  <c r="N90" i="60" s="1"/>
  <c r="L90" i="60"/>
  <c r="P90" i="60" s="1"/>
  <c r="B91" i="60"/>
  <c r="C91" i="60"/>
  <c r="D91" i="60" s="1"/>
  <c r="E91" i="60"/>
  <c r="F91" i="60" s="1"/>
  <c r="G91" i="60"/>
  <c r="H91" i="60"/>
  <c r="I91" i="60" s="1"/>
  <c r="L91" i="60"/>
  <c r="P91" i="60" s="1"/>
  <c r="B73" i="60"/>
  <c r="C73" i="60"/>
  <c r="D73" i="60" s="1"/>
  <c r="E73" i="60"/>
  <c r="F73" i="60" s="1"/>
  <c r="G73" i="60"/>
  <c r="H73" i="60"/>
  <c r="J73" i="60" s="1"/>
  <c r="L73" i="60"/>
  <c r="P73" i="60" s="1"/>
  <c r="B74" i="60"/>
  <c r="C74" i="60"/>
  <c r="D74" i="60" s="1"/>
  <c r="E71" i="60" s="1"/>
  <c r="E74" i="60"/>
  <c r="F74" i="60" s="1"/>
  <c r="G74" i="60"/>
  <c r="H74" i="60"/>
  <c r="AA74" i="60" s="1"/>
  <c r="L74" i="60"/>
  <c r="R74" i="60" s="1"/>
  <c r="B75" i="60"/>
  <c r="C75" i="60"/>
  <c r="D75" i="60" s="1"/>
  <c r="E75" i="60"/>
  <c r="F75" i="60" s="1"/>
  <c r="G75" i="60"/>
  <c r="H75" i="60"/>
  <c r="N75" i="60" s="1"/>
  <c r="L75" i="60"/>
  <c r="P75" i="60" s="1"/>
  <c r="B76" i="60"/>
  <c r="C76" i="60"/>
  <c r="D76" i="60" s="1"/>
  <c r="E76" i="60"/>
  <c r="F76" i="60" s="1"/>
  <c r="G76" i="60"/>
  <c r="H76" i="60"/>
  <c r="J76" i="60" s="1"/>
  <c r="L76" i="60"/>
  <c r="P76" i="60" s="1"/>
  <c r="B58" i="60"/>
  <c r="C58" i="60"/>
  <c r="D58" i="60" s="1"/>
  <c r="E58" i="60"/>
  <c r="F58" i="60" s="1"/>
  <c r="G58" i="60"/>
  <c r="H58" i="60"/>
  <c r="N58" i="60" s="1"/>
  <c r="L58" i="60"/>
  <c r="P58" i="60" s="1"/>
  <c r="B59" i="60"/>
  <c r="C59" i="60"/>
  <c r="D59" i="60" s="1"/>
  <c r="E56" i="60" s="1"/>
  <c r="E59" i="60"/>
  <c r="F59" i="60" s="1"/>
  <c r="G59" i="60"/>
  <c r="H59" i="60"/>
  <c r="N59" i="60" s="1"/>
  <c r="L59" i="60"/>
  <c r="P59" i="60" s="1"/>
  <c r="B60" i="60"/>
  <c r="C60" i="60"/>
  <c r="D60" i="60" s="1"/>
  <c r="E60" i="60"/>
  <c r="F60" i="60" s="1"/>
  <c r="G60" i="60"/>
  <c r="H60" i="60"/>
  <c r="Z60" i="60" s="1"/>
  <c r="L60" i="60"/>
  <c r="P60" i="60" s="1"/>
  <c r="B61" i="60"/>
  <c r="C61" i="60"/>
  <c r="D61" i="60" s="1"/>
  <c r="E61" i="60"/>
  <c r="F61" i="60" s="1"/>
  <c r="G61" i="60"/>
  <c r="H61" i="60"/>
  <c r="AA61" i="60" s="1"/>
  <c r="L61" i="60"/>
  <c r="R61" i="60" s="1"/>
  <c r="B47" i="60"/>
  <c r="C47" i="60"/>
  <c r="D47" i="60" s="1"/>
  <c r="E47" i="60"/>
  <c r="F47" i="60" s="1"/>
  <c r="G47" i="60"/>
  <c r="H47" i="60"/>
  <c r="N47" i="60" s="1"/>
  <c r="L47" i="60"/>
  <c r="P47" i="60" s="1"/>
  <c r="B48" i="60"/>
  <c r="C48" i="60"/>
  <c r="D48" i="60" s="1"/>
  <c r="E48" i="60"/>
  <c r="F48" i="60" s="1"/>
  <c r="G48" i="60"/>
  <c r="H48" i="60"/>
  <c r="N48" i="60" s="1"/>
  <c r="L48" i="60"/>
  <c r="P48" i="60" s="1"/>
  <c r="B49" i="60"/>
  <c r="C49" i="60"/>
  <c r="D49" i="60" s="1"/>
  <c r="E49" i="60"/>
  <c r="F49" i="60" s="1"/>
  <c r="G49" i="60"/>
  <c r="H49" i="60"/>
  <c r="N49" i="60" s="1"/>
  <c r="L49" i="60"/>
  <c r="P49" i="60" s="1"/>
  <c r="B50" i="60"/>
  <c r="C50" i="60"/>
  <c r="D50" i="60" s="1"/>
  <c r="E50" i="60"/>
  <c r="F50" i="60" s="1"/>
  <c r="G50" i="60"/>
  <c r="H50" i="60"/>
  <c r="AA50" i="60" s="1"/>
  <c r="L50" i="60"/>
  <c r="R50" i="60" s="1"/>
  <c r="B51" i="60"/>
  <c r="C51" i="60"/>
  <c r="D51" i="60" s="1"/>
  <c r="E51" i="60"/>
  <c r="F51" i="60" s="1"/>
  <c r="G51" i="60"/>
  <c r="H51" i="60"/>
  <c r="Y51" i="60" s="1"/>
  <c r="L51" i="60"/>
  <c r="R51" i="60" s="1"/>
  <c r="B52" i="60"/>
  <c r="C52" i="60"/>
  <c r="D52" i="60" s="1"/>
  <c r="E52" i="60"/>
  <c r="F52" i="60" s="1"/>
  <c r="G52" i="60"/>
  <c r="H52" i="60"/>
  <c r="I52" i="60" s="1"/>
  <c r="L52" i="60"/>
  <c r="P52" i="60" s="1"/>
  <c r="B53" i="60"/>
  <c r="C53" i="60"/>
  <c r="D53" i="60" s="1"/>
  <c r="E53" i="60"/>
  <c r="F53" i="60" s="1"/>
  <c r="G53" i="60"/>
  <c r="H53" i="60"/>
  <c r="I53" i="60" s="1"/>
  <c r="L53" i="60"/>
  <c r="P53" i="60" s="1"/>
  <c r="B54" i="60"/>
  <c r="C54" i="60"/>
  <c r="D54" i="60" s="1"/>
  <c r="E54" i="60"/>
  <c r="F54" i="60" s="1"/>
  <c r="G54" i="60"/>
  <c r="H54" i="60"/>
  <c r="I54" i="60" s="1"/>
  <c r="L54" i="60"/>
  <c r="P54" i="60" s="1"/>
  <c r="B17" i="60"/>
  <c r="C17" i="60"/>
  <c r="D17" i="60" s="1"/>
  <c r="E17" i="60"/>
  <c r="F17" i="60" s="1"/>
  <c r="G17" i="60"/>
  <c r="H17" i="60"/>
  <c r="Z17" i="60" s="1"/>
  <c r="L17" i="60"/>
  <c r="P17" i="60" s="1"/>
  <c r="B18" i="60"/>
  <c r="C18" i="60"/>
  <c r="D18" i="60" s="1"/>
  <c r="E18" i="60"/>
  <c r="F18" i="60" s="1"/>
  <c r="G18" i="60"/>
  <c r="H18" i="60"/>
  <c r="N18" i="60" s="1"/>
  <c r="L18" i="60"/>
  <c r="P18" i="60" s="1"/>
  <c r="B19" i="60"/>
  <c r="C19" i="60"/>
  <c r="D19" i="60" s="1"/>
  <c r="E19" i="60"/>
  <c r="F19" i="60" s="1"/>
  <c r="G19" i="60"/>
  <c r="H19" i="60"/>
  <c r="I19" i="60" s="1"/>
  <c r="L19" i="60"/>
  <c r="P19" i="60" s="1"/>
  <c r="B20" i="60"/>
  <c r="C20" i="60"/>
  <c r="D20" i="60" s="1"/>
  <c r="E20" i="60"/>
  <c r="F20" i="60" s="1"/>
  <c r="G20" i="60"/>
  <c r="H20" i="60"/>
  <c r="AA20" i="60" s="1"/>
  <c r="L20" i="60"/>
  <c r="P20" i="60" s="1"/>
  <c r="B21" i="60"/>
  <c r="C21" i="60"/>
  <c r="D21" i="60" s="1"/>
  <c r="E21" i="60"/>
  <c r="F21" i="60" s="1"/>
  <c r="G21" i="60"/>
  <c r="H21" i="60"/>
  <c r="L21" i="60"/>
  <c r="P21" i="60" s="1"/>
  <c r="B22" i="60"/>
  <c r="C22" i="60"/>
  <c r="D22" i="60" s="1"/>
  <c r="E22" i="60"/>
  <c r="F22" i="60" s="1"/>
  <c r="G22" i="60"/>
  <c r="H22" i="60"/>
  <c r="T22" i="60" s="1"/>
  <c r="L22" i="60"/>
  <c r="P22" i="60" s="1"/>
  <c r="B23" i="60"/>
  <c r="C23" i="60"/>
  <c r="D23" i="60" s="1"/>
  <c r="E23" i="60"/>
  <c r="F23" i="60" s="1"/>
  <c r="G23" i="60"/>
  <c r="H23" i="60"/>
  <c r="T23" i="60" s="1"/>
  <c r="L23" i="60"/>
  <c r="P23" i="60" s="1"/>
  <c r="B24" i="60"/>
  <c r="C24" i="60"/>
  <c r="D24" i="60" s="1"/>
  <c r="E24" i="60"/>
  <c r="F24" i="60" s="1"/>
  <c r="G24" i="60"/>
  <c r="H24" i="60"/>
  <c r="I24" i="60" s="1"/>
  <c r="L24" i="60"/>
  <c r="R24" i="60" s="1"/>
  <c r="B14" i="60"/>
  <c r="C14" i="60"/>
  <c r="D14" i="60" s="1"/>
  <c r="E14" i="60"/>
  <c r="F14" i="60" s="1"/>
  <c r="G14" i="60"/>
  <c r="H14" i="60"/>
  <c r="N14" i="60" s="1"/>
  <c r="L14" i="60"/>
  <c r="P14" i="60" s="1"/>
  <c r="B15" i="60"/>
  <c r="C15" i="60"/>
  <c r="D15" i="60" s="1"/>
  <c r="E15" i="60"/>
  <c r="F15" i="60" s="1"/>
  <c r="G15" i="60"/>
  <c r="H15" i="60"/>
  <c r="T15" i="60" s="1"/>
  <c r="L15" i="60"/>
  <c r="P15" i="60" s="1"/>
  <c r="B16" i="60"/>
  <c r="C16" i="60"/>
  <c r="D16" i="60" s="1"/>
  <c r="E16" i="60"/>
  <c r="F16" i="60" s="1"/>
  <c r="G16" i="60"/>
  <c r="H16" i="60"/>
  <c r="J16" i="60" s="1"/>
  <c r="L16" i="60"/>
  <c r="P16" i="60" s="1"/>
  <c r="B28" i="60"/>
  <c r="C28" i="60"/>
  <c r="D28" i="60" s="1"/>
  <c r="E28" i="60"/>
  <c r="F28" i="60" s="1"/>
  <c r="G28" i="60"/>
  <c r="H28" i="60"/>
  <c r="AA28" i="60" s="1"/>
  <c r="L28" i="60"/>
  <c r="P28" i="60" s="1"/>
  <c r="B29" i="60"/>
  <c r="C29" i="60"/>
  <c r="D29" i="60" s="1"/>
  <c r="E29" i="60"/>
  <c r="F29" i="60" s="1"/>
  <c r="G29" i="60"/>
  <c r="H29" i="60"/>
  <c r="X29" i="60" s="1"/>
  <c r="L29" i="60"/>
  <c r="P29" i="60" s="1"/>
  <c r="B30" i="60"/>
  <c r="C30" i="60"/>
  <c r="D30" i="60" s="1"/>
  <c r="E30" i="60"/>
  <c r="F30" i="60" s="1"/>
  <c r="G30" i="60"/>
  <c r="H30" i="60"/>
  <c r="J30" i="60" s="1"/>
  <c r="L30" i="60"/>
  <c r="P30" i="60" s="1"/>
  <c r="B31" i="60"/>
  <c r="C31" i="60"/>
  <c r="D31" i="60" s="1"/>
  <c r="E31" i="60"/>
  <c r="F31" i="60" s="1"/>
  <c r="G31" i="60"/>
  <c r="H31" i="60"/>
  <c r="T31" i="60" s="1"/>
  <c r="L31" i="60"/>
  <c r="R31" i="60" s="1"/>
  <c r="L13" i="60"/>
  <c r="R13" i="60" s="1"/>
  <c r="H13" i="60"/>
  <c r="AA13" i="60" s="1"/>
  <c r="G13" i="60"/>
  <c r="E13" i="60"/>
  <c r="F13" i="60" s="1"/>
  <c r="C13" i="60"/>
  <c r="D13" i="60" s="1"/>
  <c r="B13" i="60"/>
  <c r="F5" i="45"/>
  <c r="E27" i="51"/>
  <c r="G27" i="51"/>
  <c r="I27" i="51"/>
  <c r="K27" i="51"/>
  <c r="M27" i="51"/>
  <c r="R27" i="51" s="1"/>
  <c r="O27" i="51"/>
  <c r="V27" i="51"/>
  <c r="W27" i="51"/>
  <c r="Y27" i="51"/>
  <c r="Z27" i="51"/>
  <c r="AA27" i="51"/>
  <c r="AB27" i="51"/>
  <c r="AC27" i="51"/>
  <c r="AD27" i="51"/>
  <c r="AE27" i="51"/>
  <c r="AF27" i="51"/>
  <c r="AG27" i="51"/>
  <c r="AH27" i="51"/>
  <c r="E28" i="51"/>
  <c r="G28" i="51"/>
  <c r="I28" i="51"/>
  <c r="K28" i="51"/>
  <c r="M28" i="51"/>
  <c r="T28" i="51" s="1"/>
  <c r="O28" i="51"/>
  <c r="V28" i="51"/>
  <c r="W28" i="51"/>
  <c r="Y28" i="51"/>
  <c r="Z28" i="51"/>
  <c r="AA28" i="51"/>
  <c r="AB28" i="51"/>
  <c r="AC28" i="51"/>
  <c r="AD28" i="51"/>
  <c r="AE28" i="51"/>
  <c r="AF28" i="51"/>
  <c r="AG28" i="51"/>
  <c r="AH28" i="51"/>
  <c r="E29" i="51"/>
  <c r="G29" i="51"/>
  <c r="I29" i="51"/>
  <c r="K29" i="51"/>
  <c r="M29" i="51"/>
  <c r="R29" i="51" s="1"/>
  <c r="O29" i="51"/>
  <c r="V29" i="51"/>
  <c r="W29" i="51"/>
  <c r="Y29" i="51"/>
  <c r="Z29" i="51"/>
  <c r="AA29" i="51"/>
  <c r="AB29" i="51"/>
  <c r="AC29" i="51"/>
  <c r="AD29" i="51"/>
  <c r="AE29" i="51"/>
  <c r="AF29" i="51"/>
  <c r="AG29" i="51"/>
  <c r="AH29" i="51"/>
  <c r="E30" i="51"/>
  <c r="G30" i="51"/>
  <c r="I30" i="51"/>
  <c r="K30" i="51"/>
  <c r="M30" i="51"/>
  <c r="R30" i="51" s="1"/>
  <c r="O30" i="51"/>
  <c r="V30" i="51"/>
  <c r="W30" i="51"/>
  <c r="Y30" i="51"/>
  <c r="Z30" i="51"/>
  <c r="AA30" i="51"/>
  <c r="AB30" i="51"/>
  <c r="AC30" i="51"/>
  <c r="AD30" i="51"/>
  <c r="AE30" i="51"/>
  <c r="AF30" i="51"/>
  <c r="AG30" i="51"/>
  <c r="AH30" i="51"/>
  <c r="E31" i="51"/>
  <c r="G31" i="51"/>
  <c r="I31" i="51"/>
  <c r="K31" i="51"/>
  <c r="M31" i="51"/>
  <c r="R31" i="51" s="1"/>
  <c r="O31" i="51"/>
  <c r="V31" i="51"/>
  <c r="W31" i="51"/>
  <c r="Y31" i="51"/>
  <c r="Z31" i="51"/>
  <c r="AA31" i="51"/>
  <c r="AB31" i="51"/>
  <c r="AC31" i="51"/>
  <c r="AD31" i="51"/>
  <c r="AE31" i="51"/>
  <c r="AF31" i="51"/>
  <c r="AG31" i="51"/>
  <c r="AH31" i="51"/>
  <c r="E32" i="51"/>
  <c r="G32" i="51"/>
  <c r="I32" i="51"/>
  <c r="K32" i="51"/>
  <c r="M32" i="51"/>
  <c r="R32" i="51" s="1"/>
  <c r="O32" i="51"/>
  <c r="V32" i="51"/>
  <c r="W32" i="51"/>
  <c r="Y32" i="51"/>
  <c r="Z32" i="51"/>
  <c r="AA32" i="51"/>
  <c r="AB32" i="51"/>
  <c r="AC32" i="51"/>
  <c r="AD32" i="51"/>
  <c r="AE32" i="51"/>
  <c r="AF32" i="51"/>
  <c r="AG32" i="51"/>
  <c r="AH32" i="51"/>
  <c r="E33" i="51"/>
  <c r="G33" i="51"/>
  <c r="I33" i="51"/>
  <c r="K33" i="51"/>
  <c r="M33" i="51"/>
  <c r="R33" i="51" s="1"/>
  <c r="O33" i="51"/>
  <c r="V33" i="51"/>
  <c r="W33" i="51"/>
  <c r="Y33" i="51"/>
  <c r="Z33" i="51"/>
  <c r="AA33" i="51"/>
  <c r="AB33" i="51"/>
  <c r="AC33" i="51"/>
  <c r="AD33" i="51"/>
  <c r="AE33" i="51"/>
  <c r="AF33" i="51"/>
  <c r="AG33" i="51"/>
  <c r="AH33" i="51"/>
  <c r="E34" i="51"/>
  <c r="G34" i="51"/>
  <c r="I34" i="51"/>
  <c r="K34" i="51"/>
  <c r="M34" i="51"/>
  <c r="T34" i="51" s="1"/>
  <c r="O34" i="51"/>
  <c r="V34" i="51"/>
  <c r="W34" i="51"/>
  <c r="Y34" i="51"/>
  <c r="Z34" i="51"/>
  <c r="AA34" i="51"/>
  <c r="AB34" i="51"/>
  <c r="AC34" i="51"/>
  <c r="AD34" i="51"/>
  <c r="AE34" i="51"/>
  <c r="AF34" i="51"/>
  <c r="AG34" i="51"/>
  <c r="AH34" i="51"/>
  <c r="E35" i="51"/>
  <c r="G35" i="51"/>
  <c r="I35" i="51"/>
  <c r="K35" i="51"/>
  <c r="M35" i="51"/>
  <c r="R35" i="51" s="1"/>
  <c r="O35" i="51"/>
  <c r="V35" i="51"/>
  <c r="W35" i="51"/>
  <c r="Y35" i="51"/>
  <c r="Z35" i="51"/>
  <c r="AA35" i="51"/>
  <c r="AB35" i="51"/>
  <c r="AC35" i="51"/>
  <c r="AD35" i="51"/>
  <c r="AE35" i="51"/>
  <c r="AF35" i="51"/>
  <c r="AG35" i="51"/>
  <c r="AH35" i="51"/>
  <c r="E36" i="51"/>
  <c r="G36" i="51"/>
  <c r="I36" i="51"/>
  <c r="K36" i="51"/>
  <c r="M36" i="51"/>
  <c r="R36" i="51" s="1"/>
  <c r="O36" i="51"/>
  <c r="V36" i="51"/>
  <c r="W36" i="51"/>
  <c r="Y36" i="51"/>
  <c r="Z36" i="51"/>
  <c r="AA36" i="51"/>
  <c r="AB36" i="51"/>
  <c r="AC36" i="51"/>
  <c r="AD36" i="51"/>
  <c r="AE36" i="51"/>
  <c r="AF36" i="51"/>
  <c r="AG36" i="51"/>
  <c r="AH36" i="51"/>
  <c r="E37" i="51"/>
  <c r="G37" i="51"/>
  <c r="I37" i="51"/>
  <c r="K37" i="51"/>
  <c r="M37" i="51"/>
  <c r="R37" i="51" s="1"/>
  <c r="O37" i="51"/>
  <c r="V37" i="51"/>
  <c r="W37" i="51"/>
  <c r="Y37" i="51"/>
  <c r="Z37" i="51"/>
  <c r="AA37" i="51"/>
  <c r="AB37" i="51"/>
  <c r="AC37" i="51"/>
  <c r="AD37" i="51"/>
  <c r="AE37" i="51"/>
  <c r="AF37" i="51"/>
  <c r="AG37" i="51"/>
  <c r="AH37" i="51"/>
  <c r="E38" i="51"/>
  <c r="G38" i="51"/>
  <c r="I38" i="51"/>
  <c r="K38" i="51"/>
  <c r="M38" i="51"/>
  <c r="R38" i="51" s="1"/>
  <c r="O38" i="51"/>
  <c r="V38" i="51"/>
  <c r="W38" i="51"/>
  <c r="Y38" i="51"/>
  <c r="Z38" i="51"/>
  <c r="AA38" i="51"/>
  <c r="AB38" i="51"/>
  <c r="AC38" i="51"/>
  <c r="AD38" i="51"/>
  <c r="AE38" i="51"/>
  <c r="AF38" i="51"/>
  <c r="AG38" i="51"/>
  <c r="AH38" i="51"/>
  <c r="E39" i="51"/>
  <c r="G39" i="51"/>
  <c r="I39" i="51"/>
  <c r="K39" i="51"/>
  <c r="M39" i="51"/>
  <c r="R39" i="51" s="1"/>
  <c r="O39" i="51"/>
  <c r="V39" i="51"/>
  <c r="W39" i="51"/>
  <c r="Y39" i="51"/>
  <c r="Z39" i="51"/>
  <c r="AA39" i="51"/>
  <c r="AB39" i="51"/>
  <c r="AC39" i="51"/>
  <c r="AD39" i="51"/>
  <c r="AE39" i="51"/>
  <c r="AF39" i="51"/>
  <c r="AG39" i="51"/>
  <c r="AH39" i="51"/>
  <c r="B42" i="51"/>
  <c r="C42" i="51"/>
  <c r="D42" i="51" s="1"/>
  <c r="E42" i="51"/>
  <c r="G42" i="51"/>
  <c r="I42" i="51"/>
  <c r="K42" i="51"/>
  <c r="V42" i="51"/>
  <c r="W42" i="51"/>
  <c r="Y42" i="51"/>
  <c r="Z42" i="51"/>
  <c r="AA42" i="51"/>
  <c r="AB42" i="51"/>
  <c r="AC42" i="51"/>
  <c r="AD42" i="51"/>
  <c r="AE42" i="51"/>
  <c r="AF42" i="51"/>
  <c r="AG42" i="51"/>
  <c r="AH42" i="51"/>
  <c r="B43" i="51"/>
  <c r="C43" i="51"/>
  <c r="D43" i="51" s="1"/>
  <c r="E43" i="51"/>
  <c r="G43" i="51"/>
  <c r="I43" i="51"/>
  <c r="K43" i="51"/>
  <c r="V43" i="51"/>
  <c r="W43" i="51"/>
  <c r="Y43" i="51"/>
  <c r="Z43" i="51"/>
  <c r="AA43" i="51"/>
  <c r="AB43" i="51"/>
  <c r="AC43" i="51"/>
  <c r="AD43" i="51"/>
  <c r="AE43" i="51"/>
  <c r="AF43" i="51"/>
  <c r="AG43" i="51"/>
  <c r="AH43" i="51"/>
  <c r="B44" i="51"/>
  <c r="C44" i="51"/>
  <c r="D44" i="51" s="1"/>
  <c r="E44" i="51"/>
  <c r="G44" i="51"/>
  <c r="I44" i="51"/>
  <c r="K44" i="51"/>
  <c r="V44" i="51"/>
  <c r="W44" i="51"/>
  <c r="Y44" i="51"/>
  <c r="Z44" i="51"/>
  <c r="AA44" i="51"/>
  <c r="AB44" i="51"/>
  <c r="AC44" i="51"/>
  <c r="AD44" i="51"/>
  <c r="AE44" i="51"/>
  <c r="AF44" i="51"/>
  <c r="AG44" i="51"/>
  <c r="AH44" i="51"/>
  <c r="B45" i="51"/>
  <c r="C45" i="51"/>
  <c r="D45" i="51" s="1"/>
  <c r="E45" i="51"/>
  <c r="G45" i="51"/>
  <c r="I45" i="51"/>
  <c r="K45" i="51"/>
  <c r="V45" i="51"/>
  <c r="W45" i="51"/>
  <c r="Y45" i="51"/>
  <c r="Z45" i="51"/>
  <c r="AA45" i="51"/>
  <c r="AB45" i="51"/>
  <c r="AC45" i="51"/>
  <c r="AD45" i="51"/>
  <c r="AE45" i="51"/>
  <c r="AF45" i="51"/>
  <c r="AG45" i="51"/>
  <c r="AH45" i="51"/>
  <c r="B46" i="51"/>
  <c r="C46" i="51"/>
  <c r="D46" i="51" s="1"/>
  <c r="E46" i="51"/>
  <c r="G46" i="51"/>
  <c r="I46" i="51"/>
  <c r="K46" i="51"/>
  <c r="V46" i="51"/>
  <c r="W46" i="51"/>
  <c r="Y46" i="51"/>
  <c r="Z46" i="51"/>
  <c r="AA46" i="51"/>
  <c r="AB46" i="51"/>
  <c r="AC46" i="51"/>
  <c r="AD46" i="51"/>
  <c r="AE46" i="51"/>
  <c r="AF46" i="51"/>
  <c r="AG46" i="51"/>
  <c r="AH46" i="51"/>
  <c r="B47" i="51"/>
  <c r="C47" i="51"/>
  <c r="D47" i="51" s="1"/>
  <c r="E47" i="51"/>
  <c r="G47" i="51"/>
  <c r="I47" i="51"/>
  <c r="K47" i="51"/>
  <c r="V47" i="51"/>
  <c r="W47" i="51"/>
  <c r="Y47" i="51"/>
  <c r="Z47" i="51"/>
  <c r="AA47" i="51"/>
  <c r="AB47" i="51"/>
  <c r="AC47" i="51"/>
  <c r="AD47" i="51"/>
  <c r="AE47" i="51"/>
  <c r="AF47" i="51"/>
  <c r="AG47" i="51"/>
  <c r="AH47" i="51"/>
  <c r="B48" i="51"/>
  <c r="C48" i="51"/>
  <c r="D48" i="51" s="1"/>
  <c r="E48" i="51"/>
  <c r="G48" i="51"/>
  <c r="I48" i="51"/>
  <c r="K48" i="51"/>
  <c r="V48" i="51"/>
  <c r="W48" i="51"/>
  <c r="Y48" i="51"/>
  <c r="Z48" i="51"/>
  <c r="AA48" i="51"/>
  <c r="AB48" i="51"/>
  <c r="AC48" i="51"/>
  <c r="AD48" i="51"/>
  <c r="AE48" i="51"/>
  <c r="AF48" i="51"/>
  <c r="AG48" i="51"/>
  <c r="AH48" i="51"/>
  <c r="B49" i="51"/>
  <c r="C49" i="51"/>
  <c r="D49" i="51" s="1"/>
  <c r="E49" i="51"/>
  <c r="G49" i="51"/>
  <c r="I49" i="51"/>
  <c r="K49" i="51"/>
  <c r="V49" i="51"/>
  <c r="W49" i="51"/>
  <c r="Y49" i="51"/>
  <c r="Z49" i="51"/>
  <c r="AA49" i="51"/>
  <c r="AB49" i="51"/>
  <c r="AC49" i="51"/>
  <c r="AD49" i="51"/>
  <c r="AE49" i="51"/>
  <c r="AF49" i="51"/>
  <c r="AG49" i="51"/>
  <c r="AH49" i="51"/>
  <c r="B50" i="51"/>
  <c r="C50" i="51"/>
  <c r="D50" i="51" s="1"/>
  <c r="E50" i="51"/>
  <c r="G50" i="51"/>
  <c r="I50" i="51"/>
  <c r="K50" i="51"/>
  <c r="V50" i="51"/>
  <c r="W50" i="51"/>
  <c r="Y50" i="51"/>
  <c r="Z50" i="51"/>
  <c r="AA50" i="51"/>
  <c r="AB50" i="51"/>
  <c r="AC50" i="51"/>
  <c r="AD50" i="51"/>
  <c r="AE50" i="51"/>
  <c r="AF50" i="51"/>
  <c r="AG50" i="51"/>
  <c r="AH50" i="51"/>
  <c r="B51" i="51"/>
  <c r="C51" i="51"/>
  <c r="D51" i="51" s="1"/>
  <c r="E51" i="51"/>
  <c r="G51" i="51"/>
  <c r="I51" i="51"/>
  <c r="K51" i="51"/>
  <c r="V51" i="51"/>
  <c r="W51" i="51"/>
  <c r="Y51" i="51"/>
  <c r="Z51" i="51"/>
  <c r="AA51" i="51"/>
  <c r="AB51" i="51"/>
  <c r="AC51" i="51"/>
  <c r="AD51" i="51"/>
  <c r="AE51" i="51"/>
  <c r="AF51" i="51"/>
  <c r="AG51" i="51"/>
  <c r="AH51" i="51"/>
  <c r="B52" i="51"/>
  <c r="C52" i="51"/>
  <c r="D52" i="51" s="1"/>
  <c r="E52" i="51"/>
  <c r="G52" i="51"/>
  <c r="I52" i="51"/>
  <c r="K52" i="51"/>
  <c r="V52" i="51"/>
  <c r="W52" i="51"/>
  <c r="Y52" i="51"/>
  <c r="Z52" i="51"/>
  <c r="AA52" i="51"/>
  <c r="AB52" i="51"/>
  <c r="AC52" i="51"/>
  <c r="AD52" i="51"/>
  <c r="AE52" i="51"/>
  <c r="AF52" i="51"/>
  <c r="AG52" i="51"/>
  <c r="AH52" i="51"/>
  <c r="B53" i="51"/>
  <c r="C53" i="51"/>
  <c r="D53" i="51" s="1"/>
  <c r="E53" i="51"/>
  <c r="G53" i="51"/>
  <c r="I53" i="51"/>
  <c r="K53" i="51"/>
  <c r="V53" i="51"/>
  <c r="W53" i="51"/>
  <c r="Y53" i="51"/>
  <c r="Z53" i="51"/>
  <c r="AA53" i="51"/>
  <c r="AB53" i="51"/>
  <c r="AC53" i="51"/>
  <c r="AD53" i="51"/>
  <c r="AE53" i="51"/>
  <c r="AF53" i="51"/>
  <c r="AG53" i="51"/>
  <c r="AH53" i="51"/>
  <c r="B54" i="51"/>
  <c r="C54" i="51"/>
  <c r="D54" i="51" s="1"/>
  <c r="E54" i="51"/>
  <c r="G54" i="51"/>
  <c r="I54" i="51"/>
  <c r="K54" i="51"/>
  <c r="V54" i="51"/>
  <c r="W54" i="51"/>
  <c r="Y54" i="51"/>
  <c r="Z54" i="51"/>
  <c r="AA54" i="51"/>
  <c r="AB54" i="51"/>
  <c r="AC54" i="51"/>
  <c r="AD54" i="51"/>
  <c r="AE54" i="51"/>
  <c r="AF54" i="51"/>
  <c r="AG54" i="51"/>
  <c r="AH54" i="51"/>
  <c r="AH41" i="51"/>
  <c r="AG41" i="51"/>
  <c r="AF41" i="51"/>
  <c r="AE41" i="51"/>
  <c r="AD41" i="51"/>
  <c r="AC41" i="51"/>
  <c r="AB41" i="51"/>
  <c r="AA41" i="51"/>
  <c r="Z41" i="51"/>
  <c r="Y41" i="51"/>
  <c r="W41" i="51"/>
  <c r="V41" i="51"/>
  <c r="K41" i="51"/>
  <c r="I41" i="51"/>
  <c r="G41" i="51"/>
  <c r="E41" i="51"/>
  <c r="C41" i="51"/>
  <c r="D41" i="51" s="1"/>
  <c r="B41" i="51"/>
  <c r="B61" i="48"/>
  <c r="C61" i="48"/>
  <c r="D61" i="48" s="1"/>
  <c r="E61" i="48"/>
  <c r="F61" i="48"/>
  <c r="G61" i="48"/>
  <c r="I61" i="48"/>
  <c r="M61" i="48"/>
  <c r="T61" i="48"/>
  <c r="V61" i="48"/>
  <c r="X61" i="48"/>
  <c r="Y61" i="48"/>
  <c r="Z61" i="48"/>
  <c r="AB61" i="48"/>
  <c r="AC61" i="48"/>
  <c r="AD61" i="48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B27" i="51"/>
  <c r="C27" i="51"/>
  <c r="D27" i="51" s="1"/>
  <c r="B28" i="51"/>
  <c r="C28" i="51"/>
  <c r="D28" i="51" s="1"/>
  <c r="B29" i="51"/>
  <c r="C29" i="51"/>
  <c r="D29" i="51" s="1"/>
  <c r="B30" i="51"/>
  <c r="C30" i="51"/>
  <c r="D30" i="51" s="1"/>
  <c r="B31" i="51"/>
  <c r="C31" i="51"/>
  <c r="D31" i="51" s="1"/>
  <c r="B32" i="51"/>
  <c r="C32" i="51"/>
  <c r="D32" i="51" s="1"/>
  <c r="B33" i="51"/>
  <c r="C33" i="51"/>
  <c r="D33" i="51" s="1"/>
  <c r="B34" i="51"/>
  <c r="C34" i="51"/>
  <c r="D34" i="51" s="1"/>
  <c r="B35" i="51"/>
  <c r="C35" i="51"/>
  <c r="D35" i="51" s="1"/>
  <c r="B36" i="51"/>
  <c r="C36" i="51"/>
  <c r="D36" i="51" s="1"/>
  <c r="B37" i="51"/>
  <c r="C37" i="51"/>
  <c r="D37" i="51" s="1"/>
  <c r="B38" i="51"/>
  <c r="C38" i="51"/>
  <c r="D38" i="51" s="1"/>
  <c r="B39" i="51"/>
  <c r="C39" i="51"/>
  <c r="D39" i="51" s="1"/>
  <c r="B17" i="51"/>
  <c r="C17" i="51"/>
  <c r="D17" i="51" s="1"/>
  <c r="E17" i="51"/>
  <c r="G17" i="51"/>
  <c r="I17" i="51"/>
  <c r="K17" i="51"/>
  <c r="M17" i="51"/>
  <c r="R17" i="51" s="1"/>
  <c r="O17" i="51"/>
  <c r="V17" i="51"/>
  <c r="W17" i="51"/>
  <c r="Y17" i="51"/>
  <c r="Z17" i="51"/>
  <c r="AA17" i="51"/>
  <c r="AB17" i="51"/>
  <c r="AC17" i="51"/>
  <c r="AD17" i="51"/>
  <c r="AE17" i="51"/>
  <c r="AF17" i="51"/>
  <c r="AG17" i="51"/>
  <c r="AH17" i="51"/>
  <c r="B18" i="51"/>
  <c r="C18" i="51"/>
  <c r="D18" i="51" s="1"/>
  <c r="E18" i="51"/>
  <c r="G18" i="51"/>
  <c r="I18" i="51"/>
  <c r="K18" i="51"/>
  <c r="M18" i="51"/>
  <c r="R18" i="51" s="1"/>
  <c r="O18" i="51"/>
  <c r="V18" i="51"/>
  <c r="W18" i="51"/>
  <c r="Y18" i="51"/>
  <c r="Z18" i="51"/>
  <c r="AA18" i="51"/>
  <c r="AB18" i="51"/>
  <c r="AC18" i="51"/>
  <c r="AD18" i="51"/>
  <c r="AE18" i="51"/>
  <c r="AF18" i="51"/>
  <c r="AG18" i="51"/>
  <c r="AH18" i="51"/>
  <c r="B19" i="51"/>
  <c r="C19" i="51"/>
  <c r="D19" i="51" s="1"/>
  <c r="E19" i="51"/>
  <c r="G19" i="51"/>
  <c r="I19" i="51"/>
  <c r="K19" i="51"/>
  <c r="M19" i="51"/>
  <c r="R19" i="51" s="1"/>
  <c r="O19" i="51"/>
  <c r="V19" i="51"/>
  <c r="W19" i="51"/>
  <c r="Y19" i="51"/>
  <c r="Z19" i="51"/>
  <c r="AA19" i="51"/>
  <c r="AB19" i="51"/>
  <c r="AC19" i="51"/>
  <c r="AD19" i="51"/>
  <c r="AE19" i="51"/>
  <c r="AF19" i="51"/>
  <c r="AG19" i="51"/>
  <c r="AH19" i="51"/>
  <c r="B20" i="51"/>
  <c r="C20" i="51"/>
  <c r="D20" i="51" s="1"/>
  <c r="E20" i="51"/>
  <c r="G20" i="51"/>
  <c r="I20" i="51"/>
  <c r="K20" i="51"/>
  <c r="M20" i="51"/>
  <c r="T20" i="51" s="1"/>
  <c r="O20" i="51"/>
  <c r="V20" i="51"/>
  <c r="W20" i="51"/>
  <c r="Y20" i="51"/>
  <c r="Z20" i="51"/>
  <c r="AA20" i="51"/>
  <c r="AB20" i="51"/>
  <c r="AC20" i="51"/>
  <c r="AD20" i="51"/>
  <c r="AE20" i="51"/>
  <c r="AF20" i="51"/>
  <c r="AG20" i="51"/>
  <c r="AH20" i="51"/>
  <c r="B21" i="51"/>
  <c r="C21" i="51"/>
  <c r="D21" i="51" s="1"/>
  <c r="E21" i="51"/>
  <c r="F21" i="51" s="1"/>
  <c r="G21" i="51"/>
  <c r="H21" i="51" s="1"/>
  <c r="I21" i="51"/>
  <c r="J21" i="51" s="1"/>
  <c r="K21" i="51"/>
  <c r="M21" i="51"/>
  <c r="R21" i="51" s="1"/>
  <c r="O21" i="51"/>
  <c r="P21" i="51" s="1"/>
  <c r="V21" i="51"/>
  <c r="W21" i="51"/>
  <c r="X21" i="51" s="1"/>
  <c r="Y21" i="51"/>
  <c r="Z21" i="51"/>
  <c r="AA21" i="51"/>
  <c r="AB21" i="51"/>
  <c r="AC21" i="51"/>
  <c r="AD21" i="51"/>
  <c r="AE21" i="51"/>
  <c r="AF21" i="51"/>
  <c r="AG21" i="51"/>
  <c r="AH21" i="51"/>
  <c r="B22" i="51"/>
  <c r="C22" i="51"/>
  <c r="D22" i="51" s="1"/>
  <c r="E22" i="51"/>
  <c r="G22" i="51"/>
  <c r="I22" i="51"/>
  <c r="K22" i="51"/>
  <c r="M22" i="51"/>
  <c r="R22" i="51" s="1"/>
  <c r="O22" i="51"/>
  <c r="V22" i="51"/>
  <c r="W22" i="51"/>
  <c r="Y22" i="51"/>
  <c r="Z22" i="51"/>
  <c r="AA22" i="51"/>
  <c r="AB22" i="51"/>
  <c r="AC22" i="51"/>
  <c r="AD22" i="51"/>
  <c r="AE22" i="51"/>
  <c r="AF22" i="51"/>
  <c r="AG22" i="51"/>
  <c r="AH22" i="51"/>
  <c r="B23" i="51"/>
  <c r="C23" i="51"/>
  <c r="D23" i="51" s="1"/>
  <c r="E23" i="51"/>
  <c r="G23" i="51"/>
  <c r="I23" i="51"/>
  <c r="K23" i="51"/>
  <c r="M23" i="51"/>
  <c r="R23" i="51" s="1"/>
  <c r="O23" i="51"/>
  <c r="V23" i="51"/>
  <c r="W23" i="51"/>
  <c r="Y23" i="51"/>
  <c r="Z23" i="51"/>
  <c r="AA23" i="51"/>
  <c r="AB23" i="51"/>
  <c r="AC23" i="51"/>
  <c r="AD23" i="51"/>
  <c r="AE23" i="51"/>
  <c r="AF23" i="51"/>
  <c r="AG23" i="51"/>
  <c r="AH23" i="51"/>
  <c r="B24" i="51"/>
  <c r="C24" i="51"/>
  <c r="D24" i="51" s="1"/>
  <c r="E24" i="51"/>
  <c r="G24" i="51"/>
  <c r="I24" i="51"/>
  <c r="K24" i="51"/>
  <c r="M24" i="51"/>
  <c r="T24" i="51" s="1"/>
  <c r="O24" i="51"/>
  <c r="V24" i="51"/>
  <c r="W24" i="51"/>
  <c r="Y24" i="51"/>
  <c r="Z24" i="51"/>
  <c r="AA24" i="51"/>
  <c r="AB24" i="51"/>
  <c r="AC24" i="51"/>
  <c r="AD24" i="51"/>
  <c r="AE24" i="51"/>
  <c r="AF24" i="51"/>
  <c r="AG24" i="51"/>
  <c r="AH24" i="51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H27" i="48" s="1"/>
  <c r="I27" i="48"/>
  <c r="K27" i="48"/>
  <c r="P27" i="48" s="1"/>
  <c r="M27" i="48"/>
  <c r="N27" i="48" s="1"/>
  <c r="T27" i="48"/>
  <c r="U27" i="48" s="1"/>
  <c r="V27" i="48"/>
  <c r="X27" i="48"/>
  <c r="Y27" i="48"/>
  <c r="Z27" i="48"/>
  <c r="AB27" i="48"/>
  <c r="AC27" i="48"/>
  <c r="AD27" i="48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M73" i="16"/>
  <c r="M74" i="16"/>
  <c r="R73" i="16"/>
  <c r="T73" i="16"/>
  <c r="R74" i="16"/>
  <c r="T74" i="16"/>
  <c r="T75" i="16"/>
  <c r="R75" i="16"/>
  <c r="M75" i="16"/>
  <c r="T44" i="16"/>
  <c r="R44" i="16"/>
  <c r="M42" i="16"/>
  <c r="M43" i="16"/>
  <c r="M44" i="16"/>
  <c r="M10" i="16" s="1"/>
  <c r="B72" i="16"/>
  <c r="C72" i="16"/>
  <c r="E72" i="16"/>
  <c r="G72" i="16"/>
  <c r="I72" i="16"/>
  <c r="K72" i="16"/>
  <c r="O72" i="16"/>
  <c r="V72" i="16"/>
  <c r="X72" i="16"/>
  <c r="Z72" i="16"/>
  <c r="AA72" i="16"/>
  <c r="AB72" i="16"/>
  <c r="AC72" i="16"/>
  <c r="AD72" i="16"/>
  <c r="AE72" i="16"/>
  <c r="AF72" i="16"/>
  <c r="AG72" i="16"/>
  <c r="AH72" i="16"/>
  <c r="AI72" i="16"/>
  <c r="B73" i="16"/>
  <c r="C73" i="16"/>
  <c r="E73" i="16"/>
  <c r="G73" i="16"/>
  <c r="I73" i="16"/>
  <c r="K73" i="16"/>
  <c r="O73" i="16"/>
  <c r="V73" i="16"/>
  <c r="X73" i="16"/>
  <c r="Z73" i="16"/>
  <c r="AA73" i="16"/>
  <c r="AB73" i="16"/>
  <c r="AC73" i="16"/>
  <c r="AD73" i="16"/>
  <c r="AE73" i="16"/>
  <c r="AF73" i="16"/>
  <c r="AG73" i="16"/>
  <c r="AH73" i="16"/>
  <c r="AI73" i="16"/>
  <c r="B74" i="16"/>
  <c r="C74" i="16"/>
  <c r="E74" i="16"/>
  <c r="G74" i="16"/>
  <c r="I74" i="16"/>
  <c r="K74" i="16"/>
  <c r="O74" i="16"/>
  <c r="V74" i="16"/>
  <c r="X74" i="16"/>
  <c r="Z74" i="16"/>
  <c r="AA74" i="16"/>
  <c r="AB74" i="16"/>
  <c r="AC74" i="16"/>
  <c r="AD74" i="16"/>
  <c r="AE74" i="16"/>
  <c r="AF74" i="16"/>
  <c r="AG74" i="16"/>
  <c r="AH74" i="16"/>
  <c r="AI74" i="16"/>
  <c r="B75" i="16"/>
  <c r="C75" i="16"/>
  <c r="E75" i="16"/>
  <c r="G75" i="16"/>
  <c r="I75" i="16"/>
  <c r="K75" i="16"/>
  <c r="O75" i="16"/>
  <c r="V75" i="16"/>
  <c r="X75" i="16"/>
  <c r="Z75" i="16"/>
  <c r="AA75" i="16"/>
  <c r="AB75" i="16"/>
  <c r="AC75" i="16"/>
  <c r="AD75" i="16"/>
  <c r="AE75" i="16"/>
  <c r="AF75" i="16"/>
  <c r="AG75" i="16"/>
  <c r="AH75" i="16"/>
  <c r="AI75" i="16"/>
  <c r="B43" i="16"/>
  <c r="C43" i="16"/>
  <c r="E43" i="16"/>
  <c r="G43" i="16"/>
  <c r="I43" i="16"/>
  <c r="K43" i="16"/>
  <c r="O43" i="16"/>
  <c r="V43" i="16"/>
  <c r="X43" i="16"/>
  <c r="Z43" i="16"/>
  <c r="AA43" i="16"/>
  <c r="AB43" i="16"/>
  <c r="AC43" i="16"/>
  <c r="AD43" i="16"/>
  <c r="AE43" i="16"/>
  <c r="AF43" i="16"/>
  <c r="AG43" i="16"/>
  <c r="AH43" i="16"/>
  <c r="AI43" i="16"/>
  <c r="B44" i="16"/>
  <c r="C44" i="16"/>
  <c r="E44" i="16"/>
  <c r="G44" i="16"/>
  <c r="I44" i="16"/>
  <c r="K44" i="16"/>
  <c r="O44" i="16"/>
  <c r="V44" i="16"/>
  <c r="X44" i="16"/>
  <c r="Z44" i="16"/>
  <c r="AA44" i="16"/>
  <c r="AB44" i="16"/>
  <c r="AC44" i="16"/>
  <c r="AD44" i="16"/>
  <c r="AE44" i="16"/>
  <c r="AF44" i="16"/>
  <c r="AG44" i="16"/>
  <c r="AH44" i="16"/>
  <c r="AI44" i="16"/>
  <c r="B35" i="2"/>
  <c r="G35" i="2"/>
  <c r="I35" i="2"/>
  <c r="P35" i="2"/>
  <c r="L35" i="2"/>
  <c r="N35" i="2"/>
  <c r="S35" i="2"/>
  <c r="U35" i="2"/>
  <c r="W35" i="2"/>
  <c r="Y35" i="2"/>
  <c r="Z35" i="2"/>
  <c r="AA35" i="2"/>
  <c r="AB35" i="2"/>
  <c r="AF35" i="2"/>
  <c r="B36" i="2"/>
  <c r="G36" i="2"/>
  <c r="I36" i="2"/>
  <c r="Y48" i="64" s="1"/>
  <c r="P36" i="2"/>
  <c r="L36" i="2"/>
  <c r="N36" i="2"/>
  <c r="S36" i="2"/>
  <c r="U36" i="2"/>
  <c r="W36" i="2"/>
  <c r="Y36" i="2"/>
  <c r="Z36" i="2"/>
  <c r="AA36" i="2"/>
  <c r="AB36" i="2"/>
  <c r="AF36" i="2"/>
  <c r="O28" i="61"/>
  <c r="O88" i="61"/>
  <c r="O103" i="61"/>
  <c r="O118" i="61"/>
  <c r="O133" i="61"/>
  <c r="O148" i="61"/>
  <c r="O163" i="61"/>
  <c r="O178" i="61"/>
  <c r="O193" i="61"/>
  <c r="O208" i="61"/>
  <c r="O223" i="61"/>
  <c r="B364" i="61"/>
  <c r="D364" i="61"/>
  <c r="E364" i="61" s="1"/>
  <c r="C358" i="61" s="1"/>
  <c r="F364" i="61"/>
  <c r="G364" i="61" s="1"/>
  <c r="H364" i="61"/>
  <c r="I364" i="61"/>
  <c r="K364" i="61" s="1"/>
  <c r="AD364" i="61"/>
  <c r="B365" i="61"/>
  <c r="D365" i="61"/>
  <c r="E365" i="61" s="1"/>
  <c r="F365" i="61"/>
  <c r="G365" i="61" s="1"/>
  <c r="H365" i="61"/>
  <c r="I365" i="61"/>
  <c r="P365" i="61" s="1"/>
  <c r="AD365" i="61"/>
  <c r="B366" i="61"/>
  <c r="D366" i="61"/>
  <c r="E366" i="61" s="1"/>
  <c r="F366" i="61"/>
  <c r="G366" i="61" s="1"/>
  <c r="H366" i="61"/>
  <c r="I366" i="61"/>
  <c r="K366" i="61" s="1"/>
  <c r="AD366" i="61"/>
  <c r="AA10" i="50"/>
  <c r="T23" i="6" l="1"/>
  <c r="R21" i="6"/>
  <c r="T24" i="6"/>
  <c r="R22" i="6"/>
  <c r="T270" i="62"/>
  <c r="J351" i="62"/>
  <c r="N351" i="62" s="1"/>
  <c r="T351" i="62" s="1"/>
  <c r="T734" i="62"/>
  <c r="AA404" i="62"/>
  <c r="P76" i="61"/>
  <c r="X31" i="51"/>
  <c r="H30" i="51"/>
  <c r="L348" i="62"/>
  <c r="T306" i="62"/>
  <c r="T704" i="62"/>
  <c r="R464" i="62"/>
  <c r="T790" i="62"/>
  <c r="AF76" i="61"/>
  <c r="AA76" i="61"/>
  <c r="AE75" i="61"/>
  <c r="Y76" i="61"/>
  <c r="R636" i="62"/>
  <c r="R548" i="62"/>
  <c r="AE407" i="62"/>
  <c r="R243" i="62"/>
  <c r="Y211" i="62"/>
  <c r="AB210" i="60"/>
  <c r="T560" i="62"/>
  <c r="Z210" i="60"/>
  <c r="AD351" i="62"/>
  <c r="N210" i="60"/>
  <c r="AA351" i="62"/>
  <c r="Z351" i="62"/>
  <c r="X407" i="62"/>
  <c r="T322" i="62"/>
  <c r="T316" i="62"/>
  <c r="Y210" i="60"/>
  <c r="T640" i="62"/>
  <c r="Z105" i="60"/>
  <c r="X211" i="62"/>
  <c r="N106" i="60"/>
  <c r="AB106" i="60" s="1"/>
  <c r="AF48" i="61"/>
  <c r="T632" i="62"/>
  <c r="T615" i="62"/>
  <c r="T484" i="62"/>
  <c r="V211" i="62"/>
  <c r="X181" i="62"/>
  <c r="R185" i="62"/>
  <c r="T163" i="62"/>
  <c r="T149" i="62"/>
  <c r="T501" i="62"/>
  <c r="R476" i="62"/>
  <c r="W210" i="60"/>
  <c r="U106" i="60"/>
  <c r="AA105" i="60"/>
  <c r="P227" i="61"/>
  <c r="T575" i="62"/>
  <c r="AA265" i="62"/>
  <c r="V210" i="60"/>
  <c r="I208" i="60"/>
  <c r="AC78" i="61"/>
  <c r="Z76" i="61"/>
  <c r="R652" i="62"/>
  <c r="T507" i="62"/>
  <c r="T493" i="62"/>
  <c r="T296" i="62"/>
  <c r="X265" i="62"/>
  <c r="R283" i="62"/>
  <c r="T218" i="62"/>
  <c r="T212" i="62"/>
  <c r="AE61" i="48"/>
  <c r="AC210" i="60"/>
  <c r="X76" i="61"/>
  <c r="AD295" i="62"/>
  <c r="T308" i="62"/>
  <c r="H265" i="62"/>
  <c r="AF265" i="62" s="1"/>
  <c r="L211" i="62"/>
  <c r="V44" i="62"/>
  <c r="P44" i="62"/>
  <c r="AE44" i="62" s="1"/>
  <c r="P37" i="51"/>
  <c r="V76" i="61"/>
  <c r="R650" i="62"/>
  <c r="R643" i="62"/>
  <c r="T537" i="62"/>
  <c r="L295" i="62"/>
  <c r="T216" i="62"/>
  <c r="T210" i="62"/>
  <c r="X71" i="62"/>
  <c r="J42" i="62"/>
  <c r="AD236" i="62"/>
  <c r="AJ27" i="51"/>
  <c r="AB267" i="62"/>
  <c r="AD265" i="62"/>
  <c r="AC264" i="62"/>
  <c r="L236" i="62"/>
  <c r="AD211" i="62"/>
  <c r="T187" i="62"/>
  <c r="X210" i="60"/>
  <c r="Z208" i="60"/>
  <c r="Y106" i="60"/>
  <c r="AC227" i="61"/>
  <c r="O63" i="61"/>
  <c r="AF78" i="61"/>
  <c r="AB76" i="61"/>
  <c r="J76" i="61"/>
  <c r="R75" i="61"/>
  <c r="T786" i="62"/>
  <c r="T706" i="62"/>
  <c r="T535" i="62"/>
  <c r="R478" i="62"/>
  <c r="R472" i="62"/>
  <c r="AD404" i="62"/>
  <c r="Y376" i="62"/>
  <c r="T330" i="62"/>
  <c r="V267" i="62"/>
  <c r="AB265" i="62"/>
  <c r="AB264" i="62"/>
  <c r="R278" i="62"/>
  <c r="T271" i="62"/>
  <c r="J236" i="62"/>
  <c r="AB211" i="62"/>
  <c r="X210" i="62"/>
  <c r="AB225" i="61"/>
  <c r="Y211" i="60"/>
  <c r="U210" i="60"/>
  <c r="AC208" i="60"/>
  <c r="AF225" i="61"/>
  <c r="T46" i="61"/>
  <c r="AE63" i="61"/>
  <c r="R517" i="62"/>
  <c r="AD348" i="62"/>
  <c r="Z320" i="62"/>
  <c r="J294" i="62"/>
  <c r="T314" i="62"/>
  <c r="Z237" i="62"/>
  <c r="X97" i="62"/>
  <c r="T79" i="62"/>
  <c r="X42" i="62"/>
  <c r="N211" i="60"/>
  <c r="T210" i="60"/>
  <c r="AC209" i="60"/>
  <c r="AB208" i="60"/>
  <c r="J208" i="60"/>
  <c r="AE225" i="61"/>
  <c r="J225" i="61"/>
  <c r="AA210" i="61"/>
  <c r="T48" i="61"/>
  <c r="V45" i="61"/>
  <c r="T690" i="62"/>
  <c r="T648" i="62"/>
  <c r="T519" i="62"/>
  <c r="T485" i="62"/>
  <c r="P348" i="62"/>
  <c r="L320" i="62"/>
  <c r="T300" i="62"/>
  <c r="L237" i="62"/>
  <c r="AC236" i="62"/>
  <c r="T236" i="62"/>
  <c r="X209" i="62"/>
  <c r="X183" i="62"/>
  <c r="Y99" i="62"/>
  <c r="T101" i="62"/>
  <c r="T71" i="62"/>
  <c r="V42" i="62"/>
  <c r="W208" i="60"/>
  <c r="T228" i="61"/>
  <c r="AA225" i="61"/>
  <c r="AF45" i="61"/>
  <c r="O76" i="61"/>
  <c r="T688" i="62"/>
  <c r="R629" i="62"/>
  <c r="Z404" i="62"/>
  <c r="T338" i="62"/>
  <c r="T324" i="62"/>
  <c r="AD293" i="62"/>
  <c r="T292" i="62"/>
  <c r="T298" i="62"/>
  <c r="AB210" i="62"/>
  <c r="AA155" i="62"/>
  <c r="Y69" i="62"/>
  <c r="H42" i="62"/>
  <c r="AF42" i="62" s="1"/>
  <c r="AI36" i="51"/>
  <c r="T33" i="51"/>
  <c r="V208" i="60"/>
  <c r="Z225" i="61"/>
  <c r="T31" i="62"/>
  <c r="P36" i="51"/>
  <c r="U208" i="60"/>
  <c r="Y225" i="61"/>
  <c r="J60" i="61"/>
  <c r="Y78" i="61"/>
  <c r="K76" i="61"/>
  <c r="R591" i="62"/>
  <c r="J378" i="62"/>
  <c r="N378" i="62" s="1"/>
  <c r="R378" i="62" s="1"/>
  <c r="P376" i="62"/>
  <c r="P265" i="62"/>
  <c r="T195" i="62"/>
  <c r="T183" i="62"/>
  <c r="AC72" i="62"/>
  <c r="AD42" i="62"/>
  <c r="X208" i="60"/>
  <c r="T208" i="60"/>
  <c r="X225" i="61"/>
  <c r="AE45" i="61"/>
  <c r="X78" i="61"/>
  <c r="AF348" i="62"/>
  <c r="AD294" i="62"/>
  <c r="AB42" i="62"/>
  <c r="T268" i="62"/>
  <c r="AB236" i="62"/>
  <c r="AC211" i="62"/>
  <c r="J211" i="62"/>
  <c r="AB184" i="62"/>
  <c r="AD182" i="62"/>
  <c r="R193" i="62"/>
  <c r="T115" i="62"/>
  <c r="AB72" i="62"/>
  <c r="Y71" i="62"/>
  <c r="X44" i="62"/>
  <c r="AE42" i="62"/>
  <c r="J32" i="51"/>
  <c r="AA209" i="60"/>
  <c r="X105" i="60"/>
  <c r="AC105" i="60"/>
  <c r="AB227" i="61"/>
  <c r="AE227" i="61"/>
  <c r="V225" i="61"/>
  <c r="AF211" i="61"/>
  <c r="Z60" i="61"/>
  <c r="O78" i="61"/>
  <c r="R552" i="62"/>
  <c r="X404" i="62"/>
  <c r="Y351" i="62"/>
  <c r="AD321" i="62"/>
  <c r="AB266" i="62"/>
  <c r="Y236" i="62"/>
  <c r="AD98" i="62"/>
  <c r="X72" i="62"/>
  <c r="AJ28" i="51"/>
  <c r="I210" i="60"/>
  <c r="Y209" i="60"/>
  <c r="W105" i="60"/>
  <c r="AA227" i="61"/>
  <c r="P225" i="61"/>
  <c r="AE213" i="61"/>
  <c r="AB212" i="61"/>
  <c r="AB63" i="61"/>
  <c r="Y60" i="61"/>
  <c r="R651" i="62"/>
  <c r="T642" i="62"/>
  <c r="R587" i="62"/>
  <c r="R470" i="62"/>
  <c r="AF405" i="62"/>
  <c r="AF404" i="62"/>
  <c r="P404" i="62"/>
  <c r="X351" i="62"/>
  <c r="AC348" i="62"/>
  <c r="AB323" i="62"/>
  <c r="AC321" i="62"/>
  <c r="T312" i="62"/>
  <c r="AA266" i="62"/>
  <c r="X236" i="62"/>
  <c r="AA211" i="62"/>
  <c r="T203" i="62"/>
  <c r="AB127" i="62"/>
  <c r="AA98" i="62"/>
  <c r="T107" i="62"/>
  <c r="L72" i="62"/>
  <c r="J71" i="62"/>
  <c r="T65" i="62"/>
  <c r="X209" i="60"/>
  <c r="V105" i="60"/>
  <c r="Z227" i="61"/>
  <c r="AC225" i="61"/>
  <c r="P212" i="61"/>
  <c r="P63" i="61"/>
  <c r="X60" i="61"/>
  <c r="R635" i="62"/>
  <c r="R631" i="62"/>
  <c r="T609" i="62"/>
  <c r="T529" i="62"/>
  <c r="T483" i="62"/>
  <c r="R474" i="62"/>
  <c r="AD405" i="62"/>
  <c r="AE404" i="62"/>
  <c r="L404" i="62"/>
  <c r="AB377" i="62"/>
  <c r="V351" i="62"/>
  <c r="AA348" i="62"/>
  <c r="AB321" i="62"/>
  <c r="AC320" i="62"/>
  <c r="L266" i="62"/>
  <c r="V236" i="62"/>
  <c r="Z211" i="62"/>
  <c r="T224" i="62"/>
  <c r="T191" i="62"/>
  <c r="T169" i="62"/>
  <c r="J127" i="62"/>
  <c r="AF125" i="62"/>
  <c r="T143" i="62"/>
  <c r="AD99" i="62"/>
  <c r="Z98" i="62"/>
  <c r="AA97" i="62"/>
  <c r="T113" i="62"/>
  <c r="J72" i="62"/>
  <c r="AF69" i="62"/>
  <c r="T93" i="62"/>
  <c r="T49" i="62"/>
  <c r="H321" i="62"/>
  <c r="AF321" i="62" s="1"/>
  <c r="AJ38" i="51"/>
  <c r="W209" i="60"/>
  <c r="U105" i="60"/>
  <c r="V60" i="61"/>
  <c r="AA405" i="62"/>
  <c r="Z321" i="62"/>
  <c r="X98" i="62"/>
  <c r="AB60" i="61"/>
  <c r="P405" i="62"/>
  <c r="U209" i="60"/>
  <c r="T105" i="60"/>
  <c r="N104" i="60"/>
  <c r="AB104" i="60" s="1"/>
  <c r="P60" i="61"/>
  <c r="T736" i="62"/>
  <c r="T644" i="62"/>
  <c r="T641" i="62"/>
  <c r="T637" i="62"/>
  <c r="T630" i="62"/>
  <c r="T568" i="62"/>
  <c r="T482" i="62"/>
  <c r="T468" i="62"/>
  <c r="AF406" i="62"/>
  <c r="Y405" i="62"/>
  <c r="AC404" i="62"/>
  <c r="V321" i="62"/>
  <c r="AF292" i="62"/>
  <c r="R264" i="62"/>
  <c r="AA128" i="62"/>
  <c r="AA125" i="62"/>
  <c r="T135" i="62"/>
  <c r="J99" i="62"/>
  <c r="V98" i="62"/>
  <c r="P97" i="62"/>
  <c r="P98" i="62"/>
  <c r="X69" i="62"/>
  <c r="T77" i="62"/>
  <c r="AI52" i="51"/>
  <c r="AJ46" i="51"/>
  <c r="AJ30" i="51"/>
  <c r="N209" i="60"/>
  <c r="N105" i="60"/>
  <c r="AB105" i="60" s="1"/>
  <c r="AF60" i="61"/>
  <c r="AE76" i="61"/>
  <c r="T696" i="62"/>
  <c r="T649" i="62"/>
  <c r="T633" i="62"/>
  <c r="T607" i="62"/>
  <c r="T573" i="62"/>
  <c r="T527" i="62"/>
  <c r="T477" i="62"/>
  <c r="X405" i="62"/>
  <c r="AB404" i="62"/>
  <c r="Y378" i="62"/>
  <c r="AB351" i="62"/>
  <c r="H351" i="62"/>
  <c r="AF351" i="62" s="1"/>
  <c r="L321" i="62"/>
  <c r="R333" i="62"/>
  <c r="Y292" i="62"/>
  <c r="R259" i="62"/>
  <c r="T228" i="62"/>
  <c r="R201" i="62"/>
  <c r="T173" i="62"/>
  <c r="J128" i="62"/>
  <c r="L125" i="62"/>
  <c r="T141" i="62"/>
  <c r="L98" i="62"/>
  <c r="F28" i="51"/>
  <c r="T39" i="51"/>
  <c r="AJ35" i="51"/>
  <c r="F29" i="51"/>
  <c r="R209" i="60"/>
  <c r="V227" i="61"/>
  <c r="AF47" i="61"/>
  <c r="AA63" i="61"/>
  <c r="T646" i="62"/>
  <c r="T638" i="62"/>
  <c r="T556" i="62"/>
  <c r="T491" i="62"/>
  <c r="T480" i="62"/>
  <c r="T466" i="62"/>
  <c r="V407" i="62"/>
  <c r="AB378" i="62"/>
  <c r="X377" i="62"/>
  <c r="J376" i="62"/>
  <c r="N376" i="62" s="1"/>
  <c r="AF349" i="62"/>
  <c r="H349" i="62"/>
  <c r="Z348" i="62"/>
  <c r="P349" i="62"/>
  <c r="Y320" i="62"/>
  <c r="R320" i="62"/>
  <c r="T340" i="62"/>
  <c r="T334" i="62"/>
  <c r="AB295" i="62"/>
  <c r="AA294" i="62"/>
  <c r="AD267" i="62"/>
  <c r="L267" i="62"/>
  <c r="Z266" i="62"/>
  <c r="R285" i="62"/>
  <c r="R280" i="62"/>
  <c r="R274" i="62"/>
  <c r="P266" i="62"/>
  <c r="T255" i="62"/>
  <c r="P238" i="62"/>
  <c r="AE238" i="62" s="1"/>
  <c r="AD208" i="62"/>
  <c r="V183" i="62"/>
  <c r="AB182" i="62"/>
  <c r="P181" i="62"/>
  <c r="Y155" i="62"/>
  <c r="Y128" i="62"/>
  <c r="Y127" i="62"/>
  <c r="Z125" i="62"/>
  <c r="V99" i="62"/>
  <c r="L69" i="62"/>
  <c r="P29" i="51"/>
  <c r="AI29" i="51"/>
  <c r="J104" i="60"/>
  <c r="AB211" i="61"/>
  <c r="V63" i="61"/>
  <c r="R77" i="61"/>
  <c r="R579" i="62"/>
  <c r="T509" i="62"/>
  <c r="T469" i="62"/>
  <c r="AF407" i="62"/>
  <c r="J407" i="62"/>
  <c r="AE349" i="62"/>
  <c r="X348" i="62"/>
  <c r="V320" i="62"/>
  <c r="V295" i="62"/>
  <c r="X294" i="62"/>
  <c r="T307" i="62"/>
  <c r="AC267" i="62"/>
  <c r="J267" i="62"/>
  <c r="X266" i="62"/>
  <c r="T269" i="62"/>
  <c r="X238" i="62"/>
  <c r="Z236" i="62"/>
  <c r="H236" i="62"/>
  <c r="AF236" i="62" s="1"/>
  <c r="R249" i="62"/>
  <c r="AD210" i="62"/>
  <c r="AD209" i="62"/>
  <c r="J208" i="62"/>
  <c r="L183" i="62"/>
  <c r="X182" i="62"/>
  <c r="J181" i="62"/>
  <c r="P182" i="62"/>
  <c r="J155" i="62"/>
  <c r="T155" i="62"/>
  <c r="V128" i="62"/>
  <c r="X127" i="62"/>
  <c r="P125" i="62"/>
  <c r="T129" i="62"/>
  <c r="L99" i="62"/>
  <c r="J69" i="62"/>
  <c r="P72" i="62"/>
  <c r="AE72" i="62" s="1"/>
  <c r="AB44" i="62"/>
  <c r="AF41" i="62"/>
  <c r="T45" i="62"/>
  <c r="T23" i="62"/>
  <c r="T17" i="62"/>
  <c r="N543" i="62"/>
  <c r="AD349" i="62"/>
  <c r="P155" i="62"/>
  <c r="T63" i="62"/>
  <c r="T29" i="62"/>
  <c r="AC211" i="60"/>
  <c r="J210" i="60"/>
  <c r="J209" i="60"/>
  <c r="AC104" i="60"/>
  <c r="Z211" i="61"/>
  <c r="AE47" i="61"/>
  <c r="T645" i="62"/>
  <c r="R545" i="62"/>
  <c r="R489" i="62"/>
  <c r="AD407" i="62"/>
  <c r="H407" i="62"/>
  <c r="AC349" i="62"/>
  <c r="AA267" i="62"/>
  <c r="H267" i="62"/>
  <c r="AF267" i="62" s="1"/>
  <c r="P210" i="62"/>
  <c r="H183" i="62"/>
  <c r="AF183" i="62" s="1"/>
  <c r="AA211" i="61"/>
  <c r="X30" i="51"/>
  <c r="P38" i="51"/>
  <c r="X37" i="51"/>
  <c r="AA211" i="60"/>
  <c r="AA104" i="60"/>
  <c r="AC228" i="61"/>
  <c r="X211" i="61"/>
  <c r="T768" i="62"/>
  <c r="T634" i="62"/>
  <c r="R583" i="62"/>
  <c r="T545" i="62"/>
  <c r="T564" i="62"/>
  <c r="T521" i="62"/>
  <c r="R461" i="62"/>
  <c r="T475" i="62"/>
  <c r="AB407" i="62"/>
  <c r="AB376" i="62"/>
  <c r="Y349" i="62"/>
  <c r="AA321" i="62"/>
  <c r="AF320" i="62"/>
  <c r="H320" i="62"/>
  <c r="T342" i="62"/>
  <c r="T332" i="62"/>
  <c r="T326" i="62"/>
  <c r="H294" i="62"/>
  <c r="AF294" i="62" s="1"/>
  <c r="Z267" i="62"/>
  <c r="H266" i="62"/>
  <c r="AF266" i="62" s="1"/>
  <c r="V265" i="62"/>
  <c r="Y264" i="62"/>
  <c r="R247" i="62"/>
  <c r="V210" i="62"/>
  <c r="AB183" i="62"/>
  <c r="AD125" i="62"/>
  <c r="T127" i="62"/>
  <c r="AC99" i="62"/>
  <c r="Z72" i="62"/>
  <c r="AE69" i="62"/>
  <c r="P71" i="62"/>
  <c r="AE71" i="62" s="1"/>
  <c r="T55" i="62"/>
  <c r="T33" i="62"/>
  <c r="T21" i="62"/>
  <c r="T15" i="62"/>
  <c r="AJ49" i="51"/>
  <c r="J39" i="51"/>
  <c r="Y105" i="60"/>
  <c r="I105" i="60"/>
  <c r="Y104" i="60"/>
  <c r="V211" i="61"/>
  <c r="V47" i="61"/>
  <c r="T792" i="62"/>
  <c r="T647" i="62"/>
  <c r="T639" i="62"/>
  <c r="T617" i="62"/>
  <c r="R595" i="62"/>
  <c r="AA407" i="62"/>
  <c r="P378" i="62"/>
  <c r="X349" i="62"/>
  <c r="P321" i="62"/>
  <c r="T315" i="62"/>
  <c r="T299" i="62"/>
  <c r="P294" i="62"/>
  <c r="Y267" i="62"/>
  <c r="P264" i="62"/>
  <c r="R287" i="62"/>
  <c r="P236" i="62"/>
  <c r="AE236" i="62" s="1"/>
  <c r="R257" i="62"/>
  <c r="T251" i="62"/>
  <c r="J210" i="62"/>
  <c r="T226" i="62"/>
  <c r="P209" i="62"/>
  <c r="AA183" i="62"/>
  <c r="T177" i="62"/>
  <c r="T171" i="62"/>
  <c r="AD128" i="62"/>
  <c r="AC125" i="62"/>
  <c r="T145" i="62"/>
  <c r="P127" i="62"/>
  <c r="AB99" i="62"/>
  <c r="H98" i="62"/>
  <c r="AF98" i="62" s="1"/>
  <c r="T117" i="62"/>
  <c r="T105" i="62"/>
  <c r="T99" i="62"/>
  <c r="Y72" i="62"/>
  <c r="Z70" i="62"/>
  <c r="AD69" i="62"/>
  <c r="T81" i="62"/>
  <c r="H44" i="62"/>
  <c r="AF44" i="62" s="1"/>
  <c r="T61" i="62"/>
  <c r="X39" i="51"/>
  <c r="U211" i="60"/>
  <c r="W104" i="60"/>
  <c r="E227" i="61"/>
  <c r="T770" i="62"/>
  <c r="T623" i="62"/>
  <c r="T499" i="62"/>
  <c r="T467" i="62"/>
  <c r="Y407" i="62"/>
  <c r="AC377" i="62"/>
  <c r="X376" i="62"/>
  <c r="P377" i="62"/>
  <c r="J349" i="62"/>
  <c r="N349" i="62" s="1"/>
  <c r="R349" i="62" s="1"/>
  <c r="AB348" i="62"/>
  <c r="AA320" i="62"/>
  <c r="R341" i="62"/>
  <c r="R325" i="62"/>
  <c r="T304" i="62"/>
  <c r="X267" i="62"/>
  <c r="T281" i="62"/>
  <c r="Z183" i="62"/>
  <c r="AC181" i="62"/>
  <c r="R199" i="62"/>
  <c r="T157" i="62"/>
  <c r="AC128" i="62"/>
  <c r="AD127" i="62"/>
  <c r="AB125" i="62"/>
  <c r="Z99" i="62"/>
  <c r="P99" i="62"/>
  <c r="L70" i="62"/>
  <c r="T87" i="62"/>
  <c r="T47" i="62"/>
  <c r="P61" i="61"/>
  <c r="O61" i="61"/>
  <c r="V61" i="61"/>
  <c r="X61" i="61"/>
  <c r="Y61" i="61"/>
  <c r="J61" i="61"/>
  <c r="AA61" i="61"/>
  <c r="K61" i="61"/>
  <c r="AC61" i="61"/>
  <c r="R533" i="62"/>
  <c r="T533" i="62"/>
  <c r="R463" i="62"/>
  <c r="T463" i="62"/>
  <c r="AC62" i="61"/>
  <c r="P62" i="61"/>
  <c r="V62" i="61"/>
  <c r="Z62" i="61"/>
  <c r="AA62" i="61"/>
  <c r="AB62" i="61"/>
  <c r="O62" i="61"/>
  <c r="P77" i="61"/>
  <c r="V77" i="61"/>
  <c r="Y77" i="61"/>
  <c r="AE77" i="61"/>
  <c r="K77" i="61"/>
  <c r="X38" i="51"/>
  <c r="K48" i="61"/>
  <c r="V48" i="61"/>
  <c r="X48" i="61"/>
  <c r="AE48" i="61"/>
  <c r="J48" i="61"/>
  <c r="N599" i="62"/>
  <c r="T601" i="62"/>
  <c r="R601" i="62"/>
  <c r="T593" i="62"/>
  <c r="R593" i="62"/>
  <c r="R479" i="62"/>
  <c r="T479" i="62"/>
  <c r="K46" i="61"/>
  <c r="V46" i="61"/>
  <c r="X46" i="61"/>
  <c r="AE46" i="61"/>
  <c r="J46" i="61"/>
  <c r="R613" i="62"/>
  <c r="T613" i="62"/>
  <c r="R505" i="62"/>
  <c r="T505" i="62"/>
  <c r="T585" i="62"/>
  <c r="R585" i="62"/>
  <c r="I88" i="60"/>
  <c r="AA118" i="60"/>
  <c r="N148" i="60"/>
  <c r="AB148" i="60" s="1"/>
  <c r="Z163" i="60"/>
  <c r="N178" i="60"/>
  <c r="J193" i="60"/>
  <c r="N103" i="60"/>
  <c r="AB103" i="60" s="1"/>
  <c r="Z103" i="60"/>
  <c r="AA103" i="60"/>
  <c r="T103" i="60"/>
  <c r="U103" i="60"/>
  <c r="V103" i="60"/>
  <c r="I103" i="60"/>
  <c r="X103" i="60"/>
  <c r="J103" i="60"/>
  <c r="Y103" i="60"/>
  <c r="Z61" i="61"/>
  <c r="H19" i="62"/>
  <c r="AF19" i="62" s="1"/>
  <c r="P19" i="62"/>
  <c r="AE19" i="62" s="1"/>
  <c r="K226" i="61"/>
  <c r="O226" i="61"/>
  <c r="X226" i="61"/>
  <c r="Y226" i="61"/>
  <c r="Z226" i="61"/>
  <c r="AC226" i="61"/>
  <c r="J226" i="61"/>
  <c r="AF226" i="61"/>
  <c r="R76" i="61"/>
  <c r="T76" i="61"/>
  <c r="T577" i="62"/>
  <c r="R577" i="62"/>
  <c r="R286" i="62"/>
  <c r="T286" i="62"/>
  <c r="R161" i="62"/>
  <c r="T161" i="62"/>
  <c r="T38" i="51"/>
  <c r="AI37" i="51"/>
  <c r="J37" i="51"/>
  <c r="AI32" i="51"/>
  <c r="AI30" i="51"/>
  <c r="P28" i="51"/>
  <c r="AB228" i="61"/>
  <c r="AE210" i="61"/>
  <c r="AE78" i="61"/>
  <c r="V78" i="61"/>
  <c r="J13" i="62"/>
  <c r="T628" i="62"/>
  <c r="T566" i="62"/>
  <c r="T558" i="62"/>
  <c r="T550" i="62"/>
  <c r="R404" i="62"/>
  <c r="H39" i="51"/>
  <c r="H37" i="51"/>
  <c r="F34" i="51"/>
  <c r="AI27" i="51"/>
  <c r="AC106" i="60"/>
  <c r="X104" i="60"/>
  <c r="V228" i="61"/>
  <c r="O227" i="61"/>
  <c r="X47" i="61"/>
  <c r="X45" i="61"/>
  <c r="R63" i="61"/>
  <c r="AC60" i="61"/>
  <c r="K60" i="61"/>
  <c r="P78" i="61"/>
  <c r="L16" i="62"/>
  <c r="P16" i="62"/>
  <c r="AE16" i="62" s="1"/>
  <c r="T619" i="62"/>
  <c r="T603" i="62"/>
  <c r="T539" i="62"/>
  <c r="T523" i="62"/>
  <c r="T511" i="62"/>
  <c r="T495" i="62"/>
  <c r="T481" i="62"/>
  <c r="T465" i="62"/>
  <c r="J379" i="62"/>
  <c r="N379" i="62" s="1"/>
  <c r="R379" i="62" s="1"/>
  <c r="X379" i="62"/>
  <c r="P379" i="62"/>
  <c r="AC379" i="62"/>
  <c r="R328" i="62"/>
  <c r="T328" i="62"/>
  <c r="R294" i="62"/>
  <c r="T294" i="62"/>
  <c r="N290" i="62"/>
  <c r="U104" i="60"/>
  <c r="AC103" i="60"/>
  <c r="K225" i="61"/>
  <c r="T213" i="61"/>
  <c r="AA212" i="61"/>
  <c r="AE212" i="61"/>
  <c r="O210" i="61"/>
  <c r="T47" i="61"/>
  <c r="AF46" i="61"/>
  <c r="T45" i="61"/>
  <c r="AF61" i="61"/>
  <c r="AB78" i="61"/>
  <c r="T597" i="62"/>
  <c r="T589" i="62"/>
  <c r="T581" i="62"/>
  <c r="AA322" i="62"/>
  <c r="J322" i="62"/>
  <c r="L322" i="62"/>
  <c r="V322" i="62"/>
  <c r="X322" i="62"/>
  <c r="Y322" i="62"/>
  <c r="Z322" i="62"/>
  <c r="P322" i="62"/>
  <c r="H322" i="62"/>
  <c r="AF322" i="62" s="1"/>
  <c r="AC322" i="62"/>
  <c r="R302" i="62"/>
  <c r="T302" i="62"/>
  <c r="F37" i="51"/>
  <c r="H33" i="51"/>
  <c r="F31" i="51"/>
  <c r="R211" i="60"/>
  <c r="R106" i="60"/>
  <c r="R104" i="60"/>
  <c r="P228" i="61"/>
  <c r="Z212" i="61"/>
  <c r="AA78" i="61"/>
  <c r="K78" i="61"/>
  <c r="AA17" i="62"/>
  <c r="P17" i="62"/>
  <c r="AE17" i="62" s="1"/>
  <c r="T718" i="62"/>
  <c r="T708" i="62"/>
  <c r="T621" i="62"/>
  <c r="T605" i="62"/>
  <c r="T562" i="62"/>
  <c r="T554" i="62"/>
  <c r="T546" i="62"/>
  <c r="T541" i="62"/>
  <c r="T525" i="62"/>
  <c r="T513" i="62"/>
  <c r="T497" i="62"/>
  <c r="T471" i="62"/>
  <c r="L406" i="62"/>
  <c r="P406" i="62"/>
  <c r="J406" i="62"/>
  <c r="Y406" i="62"/>
  <c r="R336" i="62"/>
  <c r="T336" i="62"/>
  <c r="H31" i="51"/>
  <c r="F36" i="51"/>
  <c r="J35" i="51"/>
  <c r="T30" i="61"/>
  <c r="AE228" i="61"/>
  <c r="V212" i="61"/>
  <c r="K210" i="61"/>
  <c r="J47" i="61"/>
  <c r="J45" i="61"/>
  <c r="Z78" i="61"/>
  <c r="J20" i="62"/>
  <c r="P20" i="62"/>
  <c r="AE20" i="62" s="1"/>
  <c r="T774" i="62"/>
  <c r="T712" i="62"/>
  <c r="T724" i="62"/>
  <c r="T611" i="62"/>
  <c r="T531" i="62"/>
  <c r="T503" i="62"/>
  <c r="T473" i="62"/>
  <c r="L405" i="62"/>
  <c r="Z405" i="62"/>
  <c r="H405" i="62"/>
  <c r="AC405" i="62"/>
  <c r="J405" i="62"/>
  <c r="AE405" i="62"/>
  <c r="R284" i="62"/>
  <c r="T284" i="62"/>
  <c r="R232" i="62"/>
  <c r="T232" i="62"/>
  <c r="P35" i="51"/>
  <c r="J33" i="51"/>
  <c r="X29" i="51"/>
  <c r="X36" i="51"/>
  <c r="T31" i="51"/>
  <c r="P103" i="60"/>
  <c r="AE62" i="61"/>
  <c r="AC15" i="62"/>
  <c r="P15" i="62"/>
  <c r="AE15" i="62" s="1"/>
  <c r="R310" i="62"/>
  <c r="T310" i="62"/>
  <c r="L126" i="62"/>
  <c r="X126" i="62"/>
  <c r="Y126" i="62"/>
  <c r="AA126" i="62"/>
  <c r="AC126" i="62"/>
  <c r="H126" i="62"/>
  <c r="AF126" i="62" s="1"/>
  <c r="AD126" i="62"/>
  <c r="J126" i="62"/>
  <c r="P126" i="62"/>
  <c r="V126" i="62"/>
  <c r="AJ43" i="51"/>
  <c r="J34" i="51"/>
  <c r="H32" i="51"/>
  <c r="P31" i="51"/>
  <c r="F30" i="51"/>
  <c r="L18" i="62"/>
  <c r="P18" i="62"/>
  <c r="AE18" i="62" s="1"/>
  <c r="R344" i="62"/>
  <c r="T344" i="62"/>
  <c r="R288" i="62"/>
  <c r="T288" i="62"/>
  <c r="R272" i="62"/>
  <c r="T272" i="62"/>
  <c r="N262" i="62"/>
  <c r="N234" i="62" s="1"/>
  <c r="P153" i="62"/>
  <c r="AC153" i="62"/>
  <c r="H153" i="62"/>
  <c r="AF153" i="62" s="1"/>
  <c r="V153" i="62"/>
  <c r="X153" i="62"/>
  <c r="AA153" i="62"/>
  <c r="AC351" i="62"/>
  <c r="L351" i="62"/>
  <c r="V349" i="62"/>
  <c r="AC323" i="62"/>
  <c r="X321" i="62"/>
  <c r="X320" i="62"/>
  <c r="R343" i="62"/>
  <c r="R335" i="62"/>
  <c r="R327" i="62"/>
  <c r="AC295" i="62"/>
  <c r="J295" i="62"/>
  <c r="Y294" i="62"/>
  <c r="T309" i="62"/>
  <c r="T301" i="62"/>
  <c r="T293" i="62"/>
  <c r="Y266" i="62"/>
  <c r="AA264" i="62"/>
  <c r="R275" i="62"/>
  <c r="T275" i="62"/>
  <c r="R266" i="62"/>
  <c r="T266" i="62"/>
  <c r="AA184" i="62"/>
  <c r="R189" i="62"/>
  <c r="T189" i="62"/>
  <c r="AC156" i="62"/>
  <c r="AB156" i="62"/>
  <c r="P156" i="62"/>
  <c r="AD156" i="62"/>
  <c r="N123" i="62"/>
  <c r="X43" i="62"/>
  <c r="AB43" i="62"/>
  <c r="AD43" i="62"/>
  <c r="H43" i="62"/>
  <c r="AF43" i="62" s="1"/>
  <c r="J43" i="62"/>
  <c r="T37" i="62"/>
  <c r="P293" i="62"/>
  <c r="AC238" i="62"/>
  <c r="L238" i="62"/>
  <c r="V238" i="62"/>
  <c r="H238" i="62"/>
  <c r="AF238" i="62" s="1"/>
  <c r="AA238" i="62"/>
  <c r="R230" i="62"/>
  <c r="T230" i="62"/>
  <c r="Y184" i="62"/>
  <c r="R197" i="62"/>
  <c r="T197" i="62"/>
  <c r="R165" i="62"/>
  <c r="T165" i="62"/>
  <c r="R159" i="62"/>
  <c r="T159" i="62"/>
  <c r="N95" i="62"/>
  <c r="V41" i="62"/>
  <c r="X41" i="62"/>
  <c r="AB41" i="62"/>
  <c r="AD41" i="62"/>
  <c r="H41" i="62"/>
  <c r="AE41" i="62"/>
  <c r="J41" i="62"/>
  <c r="P407" i="62"/>
  <c r="Z323" i="62"/>
  <c r="AE320" i="62"/>
  <c r="P320" i="62"/>
  <c r="N318" i="62"/>
  <c r="R337" i="62"/>
  <c r="R329" i="62"/>
  <c r="R321" i="62"/>
  <c r="AA295" i="62"/>
  <c r="H295" i="62"/>
  <c r="AF295" i="62" s="1"/>
  <c r="V294" i="62"/>
  <c r="AB293" i="62"/>
  <c r="AA292" i="62"/>
  <c r="T311" i="62"/>
  <c r="T303" i="62"/>
  <c r="T295" i="62"/>
  <c r="V266" i="62"/>
  <c r="X264" i="62"/>
  <c r="R265" i="62"/>
  <c r="T265" i="62"/>
  <c r="H208" i="62"/>
  <c r="AF208" i="62" s="1"/>
  <c r="P208" i="62"/>
  <c r="X208" i="62"/>
  <c r="Y208" i="62"/>
  <c r="AA208" i="62"/>
  <c r="AC208" i="62"/>
  <c r="N179" i="62"/>
  <c r="H154" i="62"/>
  <c r="AF154" i="62" s="1"/>
  <c r="AD154" i="62"/>
  <c r="P154" i="62"/>
  <c r="T133" i="62"/>
  <c r="T121" i="62"/>
  <c r="T85" i="62"/>
  <c r="T53" i="62"/>
  <c r="P350" i="62"/>
  <c r="X323" i="62"/>
  <c r="Z295" i="62"/>
  <c r="AA293" i="62"/>
  <c r="P295" i="62"/>
  <c r="R277" i="62"/>
  <c r="T277" i="62"/>
  <c r="AB239" i="62"/>
  <c r="AD238" i="62"/>
  <c r="L184" i="62"/>
  <c r="AC184" i="62"/>
  <c r="P184" i="62"/>
  <c r="AD184" i="62"/>
  <c r="V184" i="62"/>
  <c r="X184" i="62"/>
  <c r="H184" i="62"/>
  <c r="AF184" i="62" s="1"/>
  <c r="Z184" i="62"/>
  <c r="L323" i="62"/>
  <c r="AB320" i="62"/>
  <c r="J320" i="62"/>
  <c r="R339" i="62"/>
  <c r="R331" i="62"/>
  <c r="R323" i="62"/>
  <c r="Y295" i="62"/>
  <c r="X293" i="62"/>
  <c r="X292" i="62"/>
  <c r="T313" i="62"/>
  <c r="T305" i="62"/>
  <c r="T297" i="62"/>
  <c r="AD266" i="62"/>
  <c r="J264" i="62"/>
  <c r="R282" i="62"/>
  <c r="R276" i="62"/>
  <c r="R273" i="62"/>
  <c r="T273" i="62"/>
  <c r="T267" i="62"/>
  <c r="V239" i="62"/>
  <c r="AB238" i="62"/>
  <c r="R220" i="62"/>
  <c r="T220" i="62"/>
  <c r="R214" i="62"/>
  <c r="T214" i="62"/>
  <c r="P43" i="62"/>
  <c r="AE43" i="62" s="1"/>
  <c r="R25" i="62"/>
  <c r="T25" i="62"/>
  <c r="P323" i="62"/>
  <c r="Z238" i="62"/>
  <c r="R245" i="62"/>
  <c r="T245" i="62"/>
  <c r="N206" i="62"/>
  <c r="T208" i="62"/>
  <c r="R208" i="62"/>
  <c r="R137" i="62"/>
  <c r="T137" i="62"/>
  <c r="R89" i="62"/>
  <c r="T89" i="62"/>
  <c r="N39" i="62"/>
  <c r="R57" i="62"/>
  <c r="T57" i="62"/>
  <c r="R279" i="62"/>
  <c r="T279" i="62"/>
  <c r="AC239" i="62"/>
  <c r="X239" i="62"/>
  <c r="P239" i="62"/>
  <c r="AE239" i="62" s="1"/>
  <c r="Z239" i="62"/>
  <c r="L239" i="62"/>
  <c r="Y238" i="62"/>
  <c r="R253" i="62"/>
  <c r="T253" i="62"/>
  <c r="R175" i="62"/>
  <c r="T175" i="62"/>
  <c r="R109" i="62"/>
  <c r="T109" i="62"/>
  <c r="P237" i="62"/>
  <c r="AE237" i="62" s="1"/>
  <c r="L210" i="62"/>
  <c r="AB209" i="62"/>
  <c r="T222" i="62"/>
  <c r="Y183" i="62"/>
  <c r="P183" i="62"/>
  <c r="X155" i="62"/>
  <c r="T167" i="62"/>
  <c r="X128" i="62"/>
  <c r="T139" i="62"/>
  <c r="X99" i="62"/>
  <c r="V97" i="62"/>
  <c r="T111" i="62"/>
  <c r="V69" i="62"/>
  <c r="T91" i="62"/>
  <c r="T75" i="62"/>
  <c r="AD44" i="62"/>
  <c r="T59" i="62"/>
  <c r="T43" i="62"/>
  <c r="T27" i="62"/>
  <c r="N151" i="62"/>
  <c r="AA210" i="62"/>
  <c r="H210" i="62"/>
  <c r="AF210" i="62" s="1"/>
  <c r="AB181" i="62"/>
  <c r="AD155" i="62"/>
  <c r="AC100" i="62"/>
  <c r="H97" i="62"/>
  <c r="AF97" i="62" s="1"/>
  <c r="Z210" i="62"/>
  <c r="P211" i="62"/>
  <c r="AD183" i="62"/>
  <c r="AA181" i="62"/>
  <c r="AC155" i="62"/>
  <c r="T147" i="62"/>
  <c r="T131" i="62"/>
  <c r="P128" i="62"/>
  <c r="AB100" i="62"/>
  <c r="AC97" i="62"/>
  <c r="T119" i="62"/>
  <c r="T103" i="62"/>
  <c r="P100" i="62"/>
  <c r="AC69" i="62"/>
  <c r="H69" i="62"/>
  <c r="T83" i="62"/>
  <c r="P70" i="62"/>
  <c r="AE70" i="62" s="1"/>
  <c r="T51" i="62"/>
  <c r="T35" i="62"/>
  <c r="T19" i="62"/>
  <c r="Y210" i="62"/>
  <c r="Y181" i="62"/>
  <c r="AB155" i="62"/>
  <c r="AB128" i="62"/>
  <c r="H128" i="62"/>
  <c r="AF128" i="62" s="1"/>
  <c r="X125" i="62"/>
  <c r="X100" i="62"/>
  <c r="AA99" i="62"/>
  <c r="AB97" i="62"/>
  <c r="Z69" i="62"/>
  <c r="N11" i="62"/>
  <c r="T36" i="62"/>
  <c r="T34" i="62"/>
  <c r="T32" i="62"/>
  <c r="T30" i="62"/>
  <c r="T28" i="62"/>
  <c r="T26" i="62"/>
  <c r="T24" i="62"/>
  <c r="T22" i="62"/>
  <c r="T20" i="62"/>
  <c r="T18" i="62"/>
  <c r="T16" i="62"/>
  <c r="T14" i="62"/>
  <c r="T64" i="62"/>
  <c r="T62" i="62"/>
  <c r="T60" i="62"/>
  <c r="T58" i="62"/>
  <c r="T56" i="62"/>
  <c r="T54" i="62"/>
  <c r="T52" i="62"/>
  <c r="T50" i="62"/>
  <c r="T48" i="62"/>
  <c r="T46" i="62"/>
  <c r="T44" i="62"/>
  <c r="T42" i="62"/>
  <c r="T41" i="62"/>
  <c r="R41" i="62"/>
  <c r="AC44" i="62"/>
  <c r="AC43" i="62"/>
  <c r="AC42" i="62"/>
  <c r="AC41" i="62"/>
  <c r="AA44" i="62"/>
  <c r="AA43" i="62"/>
  <c r="AA42" i="62"/>
  <c r="AA41" i="62"/>
  <c r="Z44" i="62"/>
  <c r="L44" i="62"/>
  <c r="Z43" i="62"/>
  <c r="L43" i="62"/>
  <c r="Z42" i="62"/>
  <c r="L42" i="62"/>
  <c r="Z41" i="62"/>
  <c r="L41" i="62"/>
  <c r="Y44" i="62"/>
  <c r="Y43" i="62"/>
  <c r="Y42" i="62"/>
  <c r="Y41" i="62"/>
  <c r="T73" i="62"/>
  <c r="T92" i="62"/>
  <c r="T90" i="62"/>
  <c r="T88" i="62"/>
  <c r="T86" i="62"/>
  <c r="T84" i="62"/>
  <c r="T82" i="62"/>
  <c r="T80" i="62"/>
  <c r="T78" i="62"/>
  <c r="T76" i="62"/>
  <c r="T74" i="62"/>
  <c r="T72" i="62"/>
  <c r="T70" i="62"/>
  <c r="N67" i="62"/>
  <c r="R69" i="62"/>
  <c r="T69" i="62"/>
  <c r="AA72" i="62"/>
  <c r="Z71" i="62"/>
  <c r="L71" i="62"/>
  <c r="Y70" i="62"/>
  <c r="J70" i="62"/>
  <c r="V70" i="62"/>
  <c r="H70" i="62"/>
  <c r="AF70" i="62" s="1"/>
  <c r="V71" i="62"/>
  <c r="H71" i="62"/>
  <c r="AF71" i="62" s="1"/>
  <c r="AD70" i="62"/>
  <c r="V72" i="62"/>
  <c r="H72" i="62"/>
  <c r="AF72" i="62" s="1"/>
  <c r="AD71" i="62"/>
  <c r="AC70" i="62"/>
  <c r="AB69" i="62"/>
  <c r="P69" i="62"/>
  <c r="AC71" i="62"/>
  <c r="AB70" i="62"/>
  <c r="X70" i="62"/>
  <c r="AB71" i="62"/>
  <c r="T120" i="62"/>
  <c r="T118" i="62"/>
  <c r="T116" i="62"/>
  <c r="T114" i="62"/>
  <c r="T112" i="62"/>
  <c r="T110" i="62"/>
  <c r="T108" i="62"/>
  <c r="T106" i="62"/>
  <c r="T104" i="62"/>
  <c r="T102" i="62"/>
  <c r="T100" i="62"/>
  <c r="T98" i="62"/>
  <c r="AA100" i="62"/>
  <c r="AC98" i="62"/>
  <c r="Z97" i="62"/>
  <c r="L97" i="62"/>
  <c r="Z100" i="62"/>
  <c r="L100" i="62"/>
  <c r="AB98" i="62"/>
  <c r="Y97" i="62"/>
  <c r="J97" i="62"/>
  <c r="Y100" i="62"/>
  <c r="J100" i="62"/>
  <c r="V100" i="62"/>
  <c r="H100" i="62"/>
  <c r="AF100" i="62" s="1"/>
  <c r="Y98" i="62"/>
  <c r="T148" i="62"/>
  <c r="T146" i="62"/>
  <c r="T144" i="62"/>
  <c r="T142" i="62"/>
  <c r="T140" i="62"/>
  <c r="T138" i="62"/>
  <c r="T136" i="62"/>
  <c r="T134" i="62"/>
  <c r="T132" i="62"/>
  <c r="T130" i="62"/>
  <c r="T128" i="62"/>
  <c r="T126" i="62"/>
  <c r="Z128" i="62"/>
  <c r="V127" i="62"/>
  <c r="H127" i="62"/>
  <c r="AF127" i="62" s="1"/>
  <c r="AB126" i="62"/>
  <c r="Y125" i="62"/>
  <c r="J125" i="62"/>
  <c r="AC127" i="62"/>
  <c r="Z126" i="62"/>
  <c r="V125" i="62"/>
  <c r="AA127" i="62"/>
  <c r="Z127" i="62"/>
  <c r="T176" i="62"/>
  <c r="T174" i="62"/>
  <c r="T172" i="62"/>
  <c r="T170" i="62"/>
  <c r="T168" i="62"/>
  <c r="T166" i="62"/>
  <c r="T164" i="62"/>
  <c r="T162" i="62"/>
  <c r="T160" i="62"/>
  <c r="T158" i="62"/>
  <c r="T156" i="62"/>
  <c r="T154" i="62"/>
  <c r="R154" i="62"/>
  <c r="AA156" i="62"/>
  <c r="AC154" i="62"/>
  <c r="Z153" i="62"/>
  <c r="L153" i="62"/>
  <c r="Z156" i="62"/>
  <c r="L156" i="62"/>
  <c r="V155" i="62"/>
  <c r="H155" i="62"/>
  <c r="AF155" i="62" s="1"/>
  <c r="AB154" i="62"/>
  <c r="Y153" i="62"/>
  <c r="J153" i="62"/>
  <c r="Y156" i="62"/>
  <c r="J156" i="62"/>
  <c r="AA154" i="62"/>
  <c r="Z154" i="62"/>
  <c r="L154" i="62"/>
  <c r="V156" i="62"/>
  <c r="H156" i="62"/>
  <c r="AF156" i="62" s="1"/>
  <c r="Y154" i="62"/>
  <c r="J154" i="62"/>
  <c r="AD153" i="62"/>
  <c r="Z155" i="62"/>
  <c r="V154" i="62"/>
  <c r="AB153" i="62"/>
  <c r="T204" i="62"/>
  <c r="T202" i="62"/>
  <c r="T200" i="62"/>
  <c r="T198" i="62"/>
  <c r="T196" i="62"/>
  <c r="T194" i="62"/>
  <c r="T192" i="62"/>
  <c r="T190" i="62"/>
  <c r="T188" i="62"/>
  <c r="T186" i="62"/>
  <c r="T184" i="62"/>
  <c r="T182" i="62"/>
  <c r="AC182" i="62"/>
  <c r="Z181" i="62"/>
  <c r="L181" i="62"/>
  <c r="AA182" i="62"/>
  <c r="AC183" i="62"/>
  <c r="Z182" i="62"/>
  <c r="L182" i="62"/>
  <c r="V181" i="62"/>
  <c r="H181" i="62"/>
  <c r="AF181" i="62" s="1"/>
  <c r="Y182" i="62"/>
  <c r="J182" i="62"/>
  <c r="T181" i="62"/>
  <c r="V182" i="62"/>
  <c r="T231" i="62"/>
  <c r="T229" i="62"/>
  <c r="T227" i="62"/>
  <c r="T225" i="62"/>
  <c r="T223" i="62"/>
  <c r="T221" i="62"/>
  <c r="T219" i="62"/>
  <c r="T217" i="62"/>
  <c r="T215" i="62"/>
  <c r="T213" i="62"/>
  <c r="T211" i="62"/>
  <c r="T209" i="62"/>
  <c r="AC209" i="62"/>
  <c r="Z208" i="62"/>
  <c r="L208" i="62"/>
  <c r="AA209" i="62"/>
  <c r="Z209" i="62"/>
  <c r="L209" i="62"/>
  <c r="V208" i="62"/>
  <c r="Y209" i="62"/>
  <c r="J209" i="62"/>
  <c r="V209" i="62"/>
  <c r="T260" i="62"/>
  <c r="T258" i="62"/>
  <c r="T256" i="62"/>
  <c r="T254" i="62"/>
  <c r="T252" i="62"/>
  <c r="T250" i="62"/>
  <c r="T248" i="62"/>
  <c r="T246" i="62"/>
  <c r="T244" i="62"/>
  <c r="T242" i="62"/>
  <c r="T240" i="62"/>
  <c r="T238" i="62"/>
  <c r="R240" i="62"/>
  <c r="T241" i="62"/>
  <c r="T239" i="62"/>
  <c r="T237" i="62"/>
  <c r="AA239" i="62"/>
  <c r="Y237" i="62"/>
  <c r="J237" i="62"/>
  <c r="Y239" i="62"/>
  <c r="J239" i="62"/>
  <c r="V237" i="62"/>
  <c r="H237" i="62"/>
  <c r="AF237" i="62" s="1"/>
  <c r="AD237" i="62"/>
  <c r="AC237" i="62"/>
  <c r="AD239" i="62"/>
  <c r="AB237" i="62"/>
  <c r="X237" i="62"/>
  <c r="AC265" i="62"/>
  <c r="Z264" i="62"/>
  <c r="L264" i="62"/>
  <c r="AC266" i="62"/>
  <c r="Z265" i="62"/>
  <c r="L265" i="62"/>
  <c r="V264" i="62"/>
  <c r="H264" i="62"/>
  <c r="AF264" i="62" s="1"/>
  <c r="Y265" i="62"/>
  <c r="AC293" i="62"/>
  <c r="Z292" i="62"/>
  <c r="L292" i="62"/>
  <c r="J292" i="62"/>
  <c r="AC294" i="62"/>
  <c r="Z293" i="62"/>
  <c r="L293" i="62"/>
  <c r="AE292" i="62"/>
  <c r="V292" i="62"/>
  <c r="H292" i="62"/>
  <c r="AB294" i="62"/>
  <c r="Y293" i="62"/>
  <c r="J293" i="62"/>
  <c r="AD292" i="62"/>
  <c r="AC292" i="62"/>
  <c r="Z294" i="62"/>
  <c r="V293" i="62"/>
  <c r="AB292" i="62"/>
  <c r="AA323" i="62"/>
  <c r="Y323" i="62"/>
  <c r="J323" i="62"/>
  <c r="AD322" i="62"/>
  <c r="V323" i="62"/>
  <c r="H323" i="62"/>
  <c r="AF323" i="62" s="1"/>
  <c r="AB322" i="62"/>
  <c r="Y321" i="62"/>
  <c r="V350" i="62"/>
  <c r="H350" i="62"/>
  <c r="AF350" i="62" s="1"/>
  <c r="AB349" i="62"/>
  <c r="Y348" i="62"/>
  <c r="J348" i="62"/>
  <c r="N348" i="62" s="1"/>
  <c r="Y350" i="62"/>
  <c r="J350" i="62"/>
  <c r="N350" i="62" s="1"/>
  <c r="X350" i="62"/>
  <c r="AD350" i="62"/>
  <c r="AA349" i="62"/>
  <c r="AC350" i="62"/>
  <c r="Z349" i="62"/>
  <c r="AE348" i="62"/>
  <c r="V348" i="62"/>
  <c r="AB350" i="62"/>
  <c r="AA350" i="62"/>
  <c r="Z350" i="62"/>
  <c r="T377" i="62"/>
  <c r="V379" i="62"/>
  <c r="H379" i="62"/>
  <c r="AA378" i="62"/>
  <c r="AE377" i="62"/>
  <c r="V377" i="62"/>
  <c r="H377" i="62"/>
  <c r="AA376" i="62"/>
  <c r="AD379" i="62"/>
  <c r="Z378" i="62"/>
  <c r="L378" i="62"/>
  <c r="AD377" i="62"/>
  <c r="Z376" i="62"/>
  <c r="L376" i="62"/>
  <c r="AA379" i="62"/>
  <c r="V378" i="62"/>
  <c r="H378" i="62"/>
  <c r="AA377" i="62"/>
  <c r="AE376" i="62"/>
  <c r="V376" i="62"/>
  <c r="H376" i="62"/>
  <c r="Z379" i="62"/>
  <c r="L379" i="62"/>
  <c r="AD378" i="62"/>
  <c r="Z377" i="62"/>
  <c r="L377" i="62"/>
  <c r="AD376" i="62"/>
  <c r="Y379" i="62"/>
  <c r="AC378" i="62"/>
  <c r="Y377" i="62"/>
  <c r="T428" i="62"/>
  <c r="T426" i="62"/>
  <c r="T424" i="62"/>
  <c r="T422" i="62"/>
  <c r="T420" i="62"/>
  <c r="T418" i="62"/>
  <c r="T416" i="62"/>
  <c r="T414" i="62"/>
  <c r="T412" i="62"/>
  <c r="T410" i="62"/>
  <c r="T408" i="62"/>
  <c r="T406" i="62"/>
  <c r="T427" i="62"/>
  <c r="T425" i="62"/>
  <c r="T423" i="62"/>
  <c r="T421" i="62"/>
  <c r="T419" i="62"/>
  <c r="T417" i="62"/>
  <c r="T415" i="62"/>
  <c r="T413" i="62"/>
  <c r="T411" i="62"/>
  <c r="T409" i="62"/>
  <c r="T407" i="62"/>
  <c r="T405" i="62"/>
  <c r="N402" i="62"/>
  <c r="Z407" i="62"/>
  <c r="L407" i="62"/>
  <c r="AE406" i="62"/>
  <c r="V406" i="62"/>
  <c r="H406" i="62"/>
  <c r="AB405" i="62"/>
  <c r="Y404" i="62"/>
  <c r="J404" i="62"/>
  <c r="AD406" i="62"/>
  <c r="AC406" i="62"/>
  <c r="V404" i="62"/>
  <c r="AB406" i="62"/>
  <c r="AA406" i="62"/>
  <c r="Z406" i="62"/>
  <c r="T462" i="62"/>
  <c r="N459" i="62"/>
  <c r="T512" i="62"/>
  <c r="T510" i="62"/>
  <c r="T508" i="62"/>
  <c r="T506" i="62"/>
  <c r="T504" i="62"/>
  <c r="T502" i="62"/>
  <c r="T500" i="62"/>
  <c r="T498" i="62"/>
  <c r="T496" i="62"/>
  <c r="T494" i="62"/>
  <c r="T492" i="62"/>
  <c r="T490" i="62"/>
  <c r="N487" i="62"/>
  <c r="T540" i="62"/>
  <c r="T538" i="62"/>
  <c r="T536" i="62"/>
  <c r="T534" i="62"/>
  <c r="T532" i="62"/>
  <c r="T530" i="62"/>
  <c r="T528" i="62"/>
  <c r="T526" i="62"/>
  <c r="T524" i="62"/>
  <c r="T522" i="62"/>
  <c r="T520" i="62"/>
  <c r="T518" i="62"/>
  <c r="N515" i="62"/>
  <c r="T569" i="62"/>
  <c r="T567" i="62"/>
  <c r="T565" i="62"/>
  <c r="T563" i="62"/>
  <c r="T561" i="62"/>
  <c r="T559" i="62"/>
  <c r="T557" i="62"/>
  <c r="T555" i="62"/>
  <c r="T553" i="62"/>
  <c r="T551" i="62"/>
  <c r="T549" i="62"/>
  <c r="T547" i="62"/>
  <c r="T596" i="62"/>
  <c r="T594" i="62"/>
  <c r="T592" i="62"/>
  <c r="T590" i="62"/>
  <c r="T588" i="62"/>
  <c r="T586" i="62"/>
  <c r="T584" i="62"/>
  <c r="T582" i="62"/>
  <c r="T580" i="62"/>
  <c r="T578" i="62"/>
  <c r="T576" i="62"/>
  <c r="T574" i="62"/>
  <c r="N571" i="62"/>
  <c r="T624" i="62"/>
  <c r="T622" i="62"/>
  <c r="T620" i="62"/>
  <c r="T618" i="62"/>
  <c r="T616" i="62"/>
  <c r="T614" i="62"/>
  <c r="T612" i="62"/>
  <c r="T610" i="62"/>
  <c r="T608" i="62"/>
  <c r="T606" i="62"/>
  <c r="T604" i="62"/>
  <c r="T602" i="62"/>
  <c r="T698" i="62"/>
  <c r="T692" i="62"/>
  <c r="T784" i="62"/>
  <c r="T776" i="62"/>
  <c r="R740" i="62"/>
  <c r="T726" i="62"/>
  <c r="T720" i="62"/>
  <c r="T700" i="62"/>
  <c r="R684" i="62"/>
  <c r="T780" i="62"/>
  <c r="T730" i="62"/>
  <c r="T714" i="62"/>
  <c r="T782" i="62"/>
  <c r="T732" i="62"/>
  <c r="T716" i="62"/>
  <c r="T702" i="62"/>
  <c r="T694" i="62"/>
  <c r="T686" i="62"/>
  <c r="R656" i="62"/>
  <c r="T788" i="62"/>
  <c r="T772" i="62"/>
  <c r="T722" i="62"/>
  <c r="T778" i="62"/>
  <c r="T728" i="62"/>
  <c r="N654" i="62"/>
  <c r="T680" i="62"/>
  <c r="T678" i="62"/>
  <c r="T676" i="62"/>
  <c r="T674" i="62"/>
  <c r="T672" i="62"/>
  <c r="T670" i="62"/>
  <c r="T668" i="62"/>
  <c r="T666" i="62"/>
  <c r="T664" i="62"/>
  <c r="T662" i="62"/>
  <c r="T660" i="62"/>
  <c r="T658" i="62"/>
  <c r="T679" i="62"/>
  <c r="T677" i="62"/>
  <c r="T675" i="62"/>
  <c r="T673" i="62"/>
  <c r="T671" i="62"/>
  <c r="T669" i="62"/>
  <c r="T667" i="62"/>
  <c r="T665" i="62"/>
  <c r="T663" i="62"/>
  <c r="T661" i="62"/>
  <c r="T659" i="62"/>
  <c r="T657" i="62"/>
  <c r="T707" i="62"/>
  <c r="T705" i="62"/>
  <c r="T703" i="62"/>
  <c r="T701" i="62"/>
  <c r="T699" i="62"/>
  <c r="T697" i="62"/>
  <c r="T695" i="62"/>
  <c r="T693" i="62"/>
  <c r="T691" i="62"/>
  <c r="T689" i="62"/>
  <c r="T687" i="62"/>
  <c r="T685" i="62"/>
  <c r="T735" i="62"/>
  <c r="T733" i="62"/>
  <c r="T731" i="62"/>
  <c r="T729" i="62"/>
  <c r="T727" i="62"/>
  <c r="T725" i="62"/>
  <c r="T723" i="62"/>
  <c r="T721" i="62"/>
  <c r="T719" i="62"/>
  <c r="T717" i="62"/>
  <c r="T715" i="62"/>
  <c r="T713" i="62"/>
  <c r="T791" i="62"/>
  <c r="T789" i="62"/>
  <c r="T787" i="62"/>
  <c r="T785" i="62"/>
  <c r="T783" i="62"/>
  <c r="T781" i="62"/>
  <c r="T779" i="62"/>
  <c r="T777" i="62"/>
  <c r="T775" i="62"/>
  <c r="T773" i="62"/>
  <c r="T771" i="62"/>
  <c r="T769" i="62"/>
  <c r="T764" i="62"/>
  <c r="T762" i="62"/>
  <c r="T760" i="62"/>
  <c r="T758" i="62"/>
  <c r="T756" i="62"/>
  <c r="T754" i="62"/>
  <c r="T752" i="62"/>
  <c r="T750" i="62"/>
  <c r="T748" i="62"/>
  <c r="T746" i="62"/>
  <c r="T744" i="62"/>
  <c r="T742" i="62"/>
  <c r="T763" i="62"/>
  <c r="T761" i="62"/>
  <c r="T759" i="62"/>
  <c r="T757" i="62"/>
  <c r="T755" i="62"/>
  <c r="T753" i="62"/>
  <c r="T751" i="62"/>
  <c r="T749" i="62"/>
  <c r="T747" i="62"/>
  <c r="T745" i="62"/>
  <c r="T743" i="62"/>
  <c r="T741" i="62"/>
  <c r="AE14" i="62"/>
  <c r="AC14" i="62"/>
  <c r="AB14" i="62"/>
  <c r="V14" i="62"/>
  <c r="J14" i="62"/>
  <c r="AA19" i="62"/>
  <c r="V20" i="62"/>
  <c r="V19" i="62"/>
  <c r="AB15" i="62"/>
  <c r="V15" i="62"/>
  <c r="X17" i="62"/>
  <c r="Y19" i="62"/>
  <c r="J17" i="62"/>
  <c r="AB16" i="62"/>
  <c r="X19" i="62"/>
  <c r="AD19" i="62"/>
  <c r="AC19" i="62"/>
  <c r="L19" i="62"/>
  <c r="Y18" i="62"/>
  <c r="AC17" i="62"/>
  <c r="AB19" i="62"/>
  <c r="J19" i="62"/>
  <c r="Z17" i="62"/>
  <c r="Z19" i="62"/>
  <c r="V17" i="62"/>
  <c r="V13" i="62"/>
  <c r="AA16" i="62"/>
  <c r="H16" i="62"/>
  <c r="AF16" i="62" s="1"/>
  <c r="AD14" i="62"/>
  <c r="L14" i="62"/>
  <c r="P13" i="62"/>
  <c r="X16" i="62"/>
  <c r="AE13" i="62"/>
  <c r="H13" i="62"/>
  <c r="Y16" i="62"/>
  <c r="V16" i="62"/>
  <c r="AA14" i="62"/>
  <c r="H14" i="62"/>
  <c r="AD13" i="62"/>
  <c r="L17" i="62"/>
  <c r="Z14" i="62"/>
  <c r="AB13" i="62"/>
  <c r="AD16" i="62"/>
  <c r="Y14" i="62"/>
  <c r="AA13" i="62"/>
  <c r="AB18" i="62"/>
  <c r="AC16" i="62"/>
  <c r="J16" i="62"/>
  <c r="AF14" i="62"/>
  <c r="X14" i="62"/>
  <c r="Y13" i="62"/>
  <c r="R13" i="62"/>
  <c r="T13" i="62"/>
  <c r="AD20" i="62"/>
  <c r="H20" i="62"/>
  <c r="AF20" i="62" s="1"/>
  <c r="X18" i="62"/>
  <c r="J18" i="62"/>
  <c r="Y17" i="62"/>
  <c r="Z16" i="62"/>
  <c r="AA15" i="62"/>
  <c r="AC13" i="62"/>
  <c r="AC20" i="62"/>
  <c r="AB20" i="62"/>
  <c r="AD18" i="62"/>
  <c r="H18" i="62"/>
  <c r="AF18" i="62" s="1"/>
  <c r="Y15" i="62"/>
  <c r="V18" i="62"/>
  <c r="Z15" i="62"/>
  <c r="L15" i="62"/>
  <c r="AA20" i="62"/>
  <c r="AC18" i="62"/>
  <c r="AD17" i="62"/>
  <c r="H17" i="62"/>
  <c r="AF17" i="62" s="1"/>
  <c r="X15" i="62"/>
  <c r="J15" i="62"/>
  <c r="Z13" i="62"/>
  <c r="L13" i="62"/>
  <c r="Z20" i="62"/>
  <c r="L20" i="62"/>
  <c r="Y20" i="62"/>
  <c r="AA18" i="62"/>
  <c r="AB17" i="62"/>
  <c r="AD15" i="62"/>
  <c r="H15" i="62"/>
  <c r="AF15" i="62" s="1"/>
  <c r="AF13" i="62"/>
  <c r="X13" i="62"/>
  <c r="X20" i="62"/>
  <c r="Z18" i="62"/>
  <c r="AA77" i="61"/>
  <c r="O77" i="61"/>
  <c r="Y75" i="61"/>
  <c r="K75" i="61"/>
  <c r="Z77" i="61"/>
  <c r="AF75" i="61"/>
  <c r="X75" i="61"/>
  <c r="J75" i="61"/>
  <c r="AF77" i="61"/>
  <c r="X77" i="61"/>
  <c r="J77" i="61"/>
  <c r="AC75" i="61"/>
  <c r="V75" i="61"/>
  <c r="AB75" i="61"/>
  <c r="P75" i="61"/>
  <c r="T78" i="61"/>
  <c r="AC77" i="61"/>
  <c r="AA75" i="61"/>
  <c r="O75" i="61"/>
  <c r="AB77" i="61"/>
  <c r="Z63" i="61"/>
  <c r="Y62" i="61"/>
  <c r="K62" i="61"/>
  <c r="AE60" i="61"/>
  <c r="Y63" i="61"/>
  <c r="K63" i="61"/>
  <c r="AF62" i="61"/>
  <c r="X62" i="61"/>
  <c r="J62" i="61"/>
  <c r="AE61" i="61"/>
  <c r="T60" i="61"/>
  <c r="AF63" i="61"/>
  <c r="X63" i="61"/>
  <c r="J63" i="61"/>
  <c r="T61" i="61"/>
  <c r="T62" i="61"/>
  <c r="AB61" i="61"/>
  <c r="AA60" i="61"/>
  <c r="AC48" i="61"/>
  <c r="AC47" i="61"/>
  <c r="AC46" i="61"/>
  <c r="AC45" i="61"/>
  <c r="AB48" i="61"/>
  <c r="P48" i="61"/>
  <c r="AB47" i="61"/>
  <c r="P47" i="61"/>
  <c r="AB46" i="61"/>
  <c r="P46" i="61"/>
  <c r="AB45" i="61"/>
  <c r="P45" i="61"/>
  <c r="AA48" i="61"/>
  <c r="O48" i="61"/>
  <c r="AA47" i="61"/>
  <c r="O47" i="61"/>
  <c r="AA46" i="61"/>
  <c r="O46" i="61"/>
  <c r="AA45" i="61"/>
  <c r="O45" i="61"/>
  <c r="Z48" i="61"/>
  <c r="Z47" i="61"/>
  <c r="Z46" i="61"/>
  <c r="Z45" i="61"/>
  <c r="Y48" i="61"/>
  <c r="Y47" i="61"/>
  <c r="Y46" i="61"/>
  <c r="Y45" i="61"/>
  <c r="O212" i="61"/>
  <c r="E212" i="61"/>
  <c r="AE226" i="61"/>
  <c r="V226" i="61"/>
  <c r="Z213" i="61"/>
  <c r="Y212" i="61"/>
  <c r="K212" i="61"/>
  <c r="O228" i="61"/>
  <c r="P226" i="61"/>
  <c r="V213" i="61"/>
  <c r="AF212" i="61"/>
  <c r="X212" i="61"/>
  <c r="J212" i="61"/>
  <c r="AE211" i="61"/>
  <c r="P211" i="61"/>
  <c r="AB213" i="61"/>
  <c r="AB226" i="61"/>
  <c r="P213" i="61"/>
  <c r="T212" i="61"/>
  <c r="AC211" i="61"/>
  <c r="J211" i="61"/>
  <c r="Y210" i="61"/>
  <c r="AA228" i="61"/>
  <c r="AA226" i="61"/>
  <c r="V210" i="61"/>
  <c r="AA213" i="61"/>
  <c r="O213" i="61"/>
  <c r="Y211" i="61"/>
  <c r="K211" i="61"/>
  <c r="AF210" i="61"/>
  <c r="X210" i="61"/>
  <c r="J210" i="61"/>
  <c r="Y213" i="61"/>
  <c r="K213" i="61"/>
  <c r="T210" i="61"/>
  <c r="AF213" i="61"/>
  <c r="X213" i="61"/>
  <c r="J213" i="61"/>
  <c r="T211" i="61"/>
  <c r="AC210" i="61"/>
  <c r="AB210" i="61"/>
  <c r="P210" i="61"/>
  <c r="Z228" i="61"/>
  <c r="Y227" i="61"/>
  <c r="K227" i="61"/>
  <c r="Y228" i="61"/>
  <c r="K228" i="61"/>
  <c r="AF227" i="61"/>
  <c r="X227" i="61"/>
  <c r="T225" i="61"/>
  <c r="AF228" i="61"/>
  <c r="X228" i="61"/>
  <c r="T226" i="61"/>
  <c r="T227" i="61"/>
  <c r="Z31" i="61"/>
  <c r="AC33" i="61"/>
  <c r="X30" i="61"/>
  <c r="AF32" i="61"/>
  <c r="AA32" i="61"/>
  <c r="X32" i="61"/>
  <c r="K32" i="61"/>
  <c r="X31" i="61"/>
  <c r="AB33" i="61"/>
  <c r="Z32" i="61"/>
  <c r="V31" i="61"/>
  <c r="J30" i="61"/>
  <c r="AA33" i="61"/>
  <c r="AE31" i="61"/>
  <c r="O31" i="61"/>
  <c r="Y33" i="61"/>
  <c r="X33" i="61"/>
  <c r="AB31" i="61"/>
  <c r="K31" i="61"/>
  <c r="O33" i="61"/>
  <c r="AA31" i="61"/>
  <c r="J31" i="61"/>
  <c r="Y30" i="61"/>
  <c r="AF33" i="61"/>
  <c r="J33" i="61"/>
  <c r="Y31" i="61"/>
  <c r="AF31" i="61"/>
  <c r="Z33" i="61"/>
  <c r="K33" i="61"/>
  <c r="Y32" i="61"/>
  <c r="J32" i="61"/>
  <c r="AE30" i="61"/>
  <c r="V30" i="61"/>
  <c r="AE32" i="61"/>
  <c r="V32" i="61"/>
  <c r="T31" i="61"/>
  <c r="AC30" i="61"/>
  <c r="AF30" i="61"/>
  <c r="AE33" i="61"/>
  <c r="T32" i="61"/>
  <c r="AB30" i="61"/>
  <c r="O30" i="61"/>
  <c r="T33" i="61"/>
  <c r="AC32" i="61"/>
  <c r="AA30" i="61"/>
  <c r="AB32" i="61"/>
  <c r="Z30" i="61"/>
  <c r="O20" i="61"/>
  <c r="J20" i="61"/>
  <c r="Z20" i="61"/>
  <c r="Y20" i="61"/>
  <c r="T20" i="61"/>
  <c r="X17" i="61"/>
  <c r="V17" i="61"/>
  <c r="T16" i="61"/>
  <c r="R15" i="61"/>
  <c r="Z15" i="61"/>
  <c r="AF22" i="61"/>
  <c r="AF19" i="61"/>
  <c r="X16" i="61"/>
  <c r="Y15" i="61"/>
  <c r="AF15" i="61"/>
  <c r="X15" i="61"/>
  <c r="X22" i="61"/>
  <c r="X19" i="61"/>
  <c r="AE15" i="61"/>
  <c r="V15" i="61"/>
  <c r="T22" i="61"/>
  <c r="AC20" i="61"/>
  <c r="R19" i="61"/>
  <c r="AE17" i="61"/>
  <c r="K16" i="61"/>
  <c r="AC15" i="61"/>
  <c r="J19" i="61"/>
  <c r="AA17" i="61"/>
  <c r="AB15" i="61"/>
  <c r="AA15" i="61"/>
  <c r="J15" i="61"/>
  <c r="AB21" i="61"/>
  <c r="AE20" i="61"/>
  <c r="V20" i="61"/>
  <c r="AA19" i="61"/>
  <c r="O18" i="61"/>
  <c r="AF17" i="61"/>
  <c r="J17" i="61"/>
  <c r="AC21" i="61"/>
  <c r="K21" i="61"/>
  <c r="Y19" i="61"/>
  <c r="Z16" i="61"/>
  <c r="K15" i="61"/>
  <c r="AA21" i="61"/>
  <c r="AB20" i="61"/>
  <c r="AF18" i="61"/>
  <c r="Z21" i="61"/>
  <c r="AA20" i="61"/>
  <c r="K20" i="61"/>
  <c r="Y17" i="61"/>
  <c r="X21" i="61"/>
  <c r="AB18" i="61"/>
  <c r="AF21" i="61"/>
  <c r="V21" i="61"/>
  <c r="X18" i="61"/>
  <c r="AE21" i="61"/>
  <c r="O21" i="61"/>
  <c r="AF20" i="61"/>
  <c r="AC19" i="61"/>
  <c r="R18" i="61"/>
  <c r="AF16" i="61"/>
  <c r="AE22" i="61"/>
  <c r="V22" i="61"/>
  <c r="T21" i="61"/>
  <c r="AB19" i="61"/>
  <c r="O19" i="61"/>
  <c r="AA18" i="61"/>
  <c r="Z17" i="61"/>
  <c r="K17" i="61"/>
  <c r="Y16" i="61"/>
  <c r="J16" i="61"/>
  <c r="Z18" i="61"/>
  <c r="K18" i="61"/>
  <c r="AC22" i="61"/>
  <c r="Z19" i="61"/>
  <c r="K19" i="61"/>
  <c r="Y18" i="61"/>
  <c r="J18" i="61"/>
  <c r="AE16" i="61"/>
  <c r="V16" i="61"/>
  <c r="AB22" i="61"/>
  <c r="O22" i="61"/>
  <c r="AA22" i="61"/>
  <c r="AE18" i="61"/>
  <c r="V18" i="61"/>
  <c r="T17" i="61"/>
  <c r="AC16" i="61"/>
  <c r="Z22" i="61"/>
  <c r="K22" i="61"/>
  <c r="Y21" i="61"/>
  <c r="AE19" i="61"/>
  <c r="AC17" i="61"/>
  <c r="AB16" i="61"/>
  <c r="O16" i="61"/>
  <c r="Y22" i="61"/>
  <c r="AB17" i="61"/>
  <c r="X106" i="60"/>
  <c r="V104" i="60"/>
  <c r="I104" i="60"/>
  <c r="W106" i="60"/>
  <c r="J106" i="60"/>
  <c r="V106" i="60"/>
  <c r="I106" i="60"/>
  <c r="T104" i="60"/>
  <c r="T106" i="60"/>
  <c r="R105" i="60"/>
  <c r="AA106" i="60"/>
  <c r="X211" i="60"/>
  <c r="V209" i="60"/>
  <c r="I209" i="60"/>
  <c r="W211" i="60"/>
  <c r="J211" i="60"/>
  <c r="V211" i="60"/>
  <c r="I211" i="60"/>
  <c r="AB209" i="60"/>
  <c r="T209" i="60"/>
  <c r="AA208" i="60"/>
  <c r="R208" i="60"/>
  <c r="AB211" i="60"/>
  <c r="T211" i="60"/>
  <c r="R210" i="60"/>
  <c r="Y208" i="60"/>
  <c r="W226" i="60"/>
  <c r="N226" i="60"/>
  <c r="J226" i="60"/>
  <c r="AC226" i="60"/>
  <c r="Y226" i="60"/>
  <c r="U226" i="60"/>
  <c r="R226" i="60"/>
  <c r="AB225" i="60"/>
  <c r="X225" i="60"/>
  <c r="I225" i="60"/>
  <c r="R194" i="60"/>
  <c r="Z223" i="60"/>
  <c r="Y166" i="60"/>
  <c r="W225" i="60"/>
  <c r="R224" i="60"/>
  <c r="X223" i="60"/>
  <c r="X148" i="60"/>
  <c r="T223" i="60"/>
  <c r="I223" i="60"/>
  <c r="AC148" i="60"/>
  <c r="Y163" i="60"/>
  <c r="Z225" i="60"/>
  <c r="AC223" i="60"/>
  <c r="Y225" i="60"/>
  <c r="J225" i="60"/>
  <c r="AB223" i="60"/>
  <c r="J223" i="60"/>
  <c r="Z166" i="60"/>
  <c r="V225" i="60"/>
  <c r="W223" i="60"/>
  <c r="U225" i="60"/>
  <c r="V223" i="60"/>
  <c r="AC225" i="60"/>
  <c r="T225" i="60"/>
  <c r="U223" i="60"/>
  <c r="N225" i="60"/>
  <c r="W224" i="60"/>
  <c r="J224" i="60"/>
  <c r="X226" i="60"/>
  <c r="V224" i="60"/>
  <c r="I224" i="60"/>
  <c r="V226" i="60"/>
  <c r="I226" i="60"/>
  <c r="AB224" i="60"/>
  <c r="T224" i="60"/>
  <c r="AA223" i="60"/>
  <c r="R223" i="60"/>
  <c r="AC224" i="60"/>
  <c r="AA224" i="60"/>
  <c r="AB226" i="60"/>
  <c r="T226" i="60"/>
  <c r="R225" i="60"/>
  <c r="Z224" i="60"/>
  <c r="Y223" i="60"/>
  <c r="U224" i="60"/>
  <c r="AA226" i="60"/>
  <c r="Y224" i="60"/>
  <c r="N224" i="60"/>
  <c r="AC149" i="60"/>
  <c r="X195" i="60"/>
  <c r="J195" i="60"/>
  <c r="V178" i="60"/>
  <c r="P181" i="60"/>
  <c r="U178" i="60"/>
  <c r="AB195" i="60"/>
  <c r="AC151" i="60"/>
  <c r="AC178" i="60"/>
  <c r="Y118" i="60"/>
  <c r="Z178" i="60"/>
  <c r="X178" i="60"/>
  <c r="AC194" i="60"/>
  <c r="W178" i="60"/>
  <c r="W194" i="60"/>
  <c r="I180" i="60"/>
  <c r="AA196" i="60"/>
  <c r="AC193" i="60"/>
  <c r="AB193" i="60"/>
  <c r="V193" i="60"/>
  <c r="U149" i="60"/>
  <c r="W166" i="60"/>
  <c r="AA165" i="60"/>
  <c r="P164" i="60"/>
  <c r="U163" i="60"/>
  <c r="AC181" i="60"/>
  <c r="U193" i="60"/>
  <c r="V165" i="60"/>
  <c r="R163" i="60"/>
  <c r="Y181" i="60"/>
  <c r="T193" i="60"/>
  <c r="J166" i="60"/>
  <c r="W181" i="60"/>
  <c r="U181" i="60"/>
  <c r="W180" i="60"/>
  <c r="I193" i="60"/>
  <c r="R136" i="60"/>
  <c r="AA148" i="60"/>
  <c r="X166" i="60"/>
  <c r="I166" i="60"/>
  <c r="T163" i="60"/>
  <c r="N181" i="60"/>
  <c r="AB181" i="60" s="1"/>
  <c r="X180" i="60"/>
  <c r="T178" i="60"/>
  <c r="AC196" i="60"/>
  <c r="J196" i="60"/>
  <c r="Z195" i="60"/>
  <c r="I195" i="60"/>
  <c r="U194" i="60"/>
  <c r="U151" i="60"/>
  <c r="Y150" i="60"/>
  <c r="V148" i="60"/>
  <c r="V166" i="60"/>
  <c r="J181" i="60"/>
  <c r="T180" i="60"/>
  <c r="R179" i="60"/>
  <c r="AB178" i="60"/>
  <c r="J178" i="60"/>
  <c r="Y196" i="60"/>
  <c r="W195" i="60"/>
  <c r="AC195" i="60"/>
  <c r="N151" i="60"/>
  <c r="AB151" i="60" s="1"/>
  <c r="AB149" i="60"/>
  <c r="T148" i="60"/>
  <c r="AC166" i="60"/>
  <c r="U166" i="60"/>
  <c r="N163" i="60"/>
  <c r="AB163" i="60" s="1"/>
  <c r="W196" i="60"/>
  <c r="V195" i="60"/>
  <c r="J194" i="60"/>
  <c r="AB166" i="60"/>
  <c r="T166" i="60"/>
  <c r="U196" i="60"/>
  <c r="U195" i="60"/>
  <c r="J148" i="60"/>
  <c r="AA166" i="60"/>
  <c r="R196" i="60"/>
  <c r="T195" i="60"/>
  <c r="N196" i="60"/>
  <c r="AB196" i="60" s="1"/>
  <c r="X196" i="60"/>
  <c r="V194" i="60"/>
  <c r="I194" i="60"/>
  <c r="V196" i="60"/>
  <c r="I196" i="60"/>
  <c r="AB194" i="60"/>
  <c r="T194" i="60"/>
  <c r="AA193" i="60"/>
  <c r="R193" i="60"/>
  <c r="AA194" i="60"/>
  <c r="Z193" i="60"/>
  <c r="T196" i="60"/>
  <c r="AA195" i="60"/>
  <c r="R195" i="60"/>
  <c r="Z194" i="60"/>
  <c r="Y193" i="60"/>
  <c r="N193" i="60"/>
  <c r="Y194" i="60"/>
  <c r="N194" i="60"/>
  <c r="X193" i="60"/>
  <c r="Y195" i="60"/>
  <c r="W193" i="60"/>
  <c r="N134" i="60"/>
  <c r="AB134" i="60" s="1"/>
  <c r="AB133" i="60"/>
  <c r="R149" i="60"/>
  <c r="P166" i="60"/>
  <c r="U165" i="60"/>
  <c r="X163" i="60"/>
  <c r="AA180" i="60"/>
  <c r="N180" i="60"/>
  <c r="AB180" i="60" s="1"/>
  <c r="I178" i="60"/>
  <c r="N165" i="60"/>
  <c r="AB165" i="60" s="1"/>
  <c r="W163" i="60"/>
  <c r="J163" i="60"/>
  <c r="Z180" i="60"/>
  <c r="AC179" i="60"/>
  <c r="J149" i="60"/>
  <c r="W164" i="60"/>
  <c r="V163" i="60"/>
  <c r="I163" i="60"/>
  <c r="Y180" i="60"/>
  <c r="J180" i="60"/>
  <c r="W179" i="60"/>
  <c r="AC165" i="60"/>
  <c r="I165" i="60"/>
  <c r="U164" i="60"/>
  <c r="U179" i="60"/>
  <c r="AC163" i="60"/>
  <c r="AA149" i="60"/>
  <c r="R148" i="60"/>
  <c r="Y165" i="60"/>
  <c r="AA163" i="60"/>
  <c r="V180" i="60"/>
  <c r="AC180" i="60"/>
  <c r="P178" i="60"/>
  <c r="W149" i="60"/>
  <c r="X165" i="60"/>
  <c r="J164" i="60"/>
  <c r="J179" i="60"/>
  <c r="X181" i="60"/>
  <c r="V179" i="60"/>
  <c r="I179" i="60"/>
  <c r="V181" i="60"/>
  <c r="I181" i="60"/>
  <c r="T179" i="60"/>
  <c r="AA178" i="60"/>
  <c r="AA179" i="60"/>
  <c r="T181" i="60"/>
  <c r="R180" i="60"/>
  <c r="Z179" i="60"/>
  <c r="Y178" i="60"/>
  <c r="AA181" i="60"/>
  <c r="Y179" i="60"/>
  <c r="N179" i="60"/>
  <c r="AB179" i="60" s="1"/>
  <c r="W165" i="60"/>
  <c r="J165" i="60"/>
  <c r="V164" i="60"/>
  <c r="I164" i="60"/>
  <c r="AC164" i="60"/>
  <c r="T164" i="60"/>
  <c r="T165" i="60"/>
  <c r="AA164" i="60"/>
  <c r="R165" i="60"/>
  <c r="Z164" i="60"/>
  <c r="Y164" i="60"/>
  <c r="N164" i="60"/>
  <c r="AB164" i="60" s="1"/>
  <c r="AC135" i="60"/>
  <c r="P151" i="60"/>
  <c r="I150" i="60"/>
  <c r="X149" i="60"/>
  <c r="W148" i="60"/>
  <c r="I148" i="60"/>
  <c r="X150" i="60"/>
  <c r="AC150" i="60"/>
  <c r="U148" i="60"/>
  <c r="Z121" i="60"/>
  <c r="V150" i="60"/>
  <c r="V135" i="60"/>
  <c r="AA134" i="60"/>
  <c r="U150" i="60"/>
  <c r="T135" i="60"/>
  <c r="W134" i="60"/>
  <c r="T150" i="60"/>
  <c r="U134" i="60"/>
  <c r="Y151" i="60"/>
  <c r="N150" i="60"/>
  <c r="AB150" i="60" s="1"/>
  <c r="Z148" i="60"/>
  <c r="X151" i="60"/>
  <c r="W150" i="60"/>
  <c r="J150" i="60"/>
  <c r="V149" i="60"/>
  <c r="I149" i="60"/>
  <c r="W151" i="60"/>
  <c r="J151" i="60"/>
  <c r="V151" i="60"/>
  <c r="I151" i="60"/>
  <c r="T149" i="60"/>
  <c r="T151" i="60"/>
  <c r="AA150" i="60"/>
  <c r="R150" i="60"/>
  <c r="Z149" i="60"/>
  <c r="Y148" i="60"/>
  <c r="AA151" i="60"/>
  <c r="Y149" i="60"/>
  <c r="Z14" i="60"/>
  <c r="T133" i="60"/>
  <c r="AC90" i="60"/>
  <c r="Z118" i="60"/>
  <c r="AC118" i="60"/>
  <c r="X121" i="60"/>
  <c r="X118" i="60"/>
  <c r="R134" i="60"/>
  <c r="Z133" i="60"/>
  <c r="AC133" i="60"/>
  <c r="W121" i="60"/>
  <c r="W118" i="60"/>
  <c r="X133" i="60"/>
  <c r="U121" i="60"/>
  <c r="U118" i="60"/>
  <c r="AA136" i="60"/>
  <c r="W133" i="60"/>
  <c r="Y136" i="60"/>
  <c r="V133" i="60"/>
  <c r="J121" i="60"/>
  <c r="I118" i="60"/>
  <c r="U136" i="60"/>
  <c r="W135" i="60"/>
  <c r="U133" i="60"/>
  <c r="AC91" i="60"/>
  <c r="T121" i="60"/>
  <c r="V118" i="60"/>
  <c r="N136" i="60"/>
  <c r="AB136" i="60" s="1"/>
  <c r="N135" i="60"/>
  <c r="AB135" i="60" s="1"/>
  <c r="J133" i="60"/>
  <c r="Y74" i="60"/>
  <c r="V91" i="60"/>
  <c r="AC121" i="60"/>
  <c r="R121" i="60"/>
  <c r="Z135" i="60"/>
  <c r="AC134" i="60"/>
  <c r="J134" i="60"/>
  <c r="I133" i="60"/>
  <c r="U74" i="60"/>
  <c r="U91" i="60"/>
  <c r="AA90" i="60"/>
  <c r="W89" i="60"/>
  <c r="V88" i="60"/>
  <c r="T118" i="60"/>
  <c r="Y135" i="60"/>
  <c r="J135" i="60"/>
  <c r="P61" i="60"/>
  <c r="N74" i="60"/>
  <c r="AB74" i="60" s="1"/>
  <c r="X90" i="60"/>
  <c r="R89" i="60"/>
  <c r="AA121" i="60"/>
  <c r="N121" i="60"/>
  <c r="AB121" i="60" s="1"/>
  <c r="N118" i="60"/>
  <c r="AB118" i="60" s="1"/>
  <c r="AC136" i="60"/>
  <c r="X135" i="60"/>
  <c r="I135" i="60"/>
  <c r="Y134" i="60"/>
  <c r="W120" i="60"/>
  <c r="U120" i="60"/>
  <c r="W119" i="60"/>
  <c r="U135" i="60"/>
  <c r="X136" i="60"/>
  <c r="V134" i="60"/>
  <c r="I134" i="60"/>
  <c r="W136" i="60"/>
  <c r="J136" i="60"/>
  <c r="V136" i="60"/>
  <c r="I136" i="60"/>
  <c r="T134" i="60"/>
  <c r="AA133" i="60"/>
  <c r="R133" i="60"/>
  <c r="T136" i="60"/>
  <c r="R135" i="60"/>
  <c r="Z134" i="60"/>
  <c r="Y133" i="60"/>
  <c r="AC60" i="60"/>
  <c r="T89" i="60"/>
  <c r="U88" i="60"/>
  <c r="Y121" i="60"/>
  <c r="AC120" i="60"/>
  <c r="T120" i="60"/>
  <c r="J119" i="60"/>
  <c r="J118" i="60"/>
  <c r="AC88" i="60"/>
  <c r="T88" i="60"/>
  <c r="AA120" i="60"/>
  <c r="N120" i="60"/>
  <c r="AB120" i="60" s="1"/>
  <c r="Z58" i="60"/>
  <c r="W74" i="60"/>
  <c r="N89" i="60"/>
  <c r="AB89" i="60" s="1"/>
  <c r="AA88" i="60"/>
  <c r="R88" i="60"/>
  <c r="Z120" i="60"/>
  <c r="W58" i="60"/>
  <c r="Z88" i="60"/>
  <c r="N88" i="60"/>
  <c r="AB88" i="60" s="1"/>
  <c r="Y120" i="60"/>
  <c r="J120" i="60"/>
  <c r="AC119" i="60"/>
  <c r="U58" i="60"/>
  <c r="R91" i="60"/>
  <c r="Y88" i="60"/>
  <c r="X120" i="60"/>
  <c r="I120" i="60"/>
  <c r="X119" i="60"/>
  <c r="T58" i="60"/>
  <c r="X88" i="60"/>
  <c r="J88" i="60"/>
  <c r="AA89" i="60"/>
  <c r="W88" i="60"/>
  <c r="U119" i="60"/>
  <c r="V119" i="60"/>
  <c r="I119" i="60"/>
  <c r="V121" i="60"/>
  <c r="AB119" i="60"/>
  <c r="T119" i="60"/>
  <c r="R118" i="60"/>
  <c r="AA119" i="60"/>
  <c r="R119" i="60"/>
  <c r="R120" i="60"/>
  <c r="Z119" i="60"/>
  <c r="Y119" i="60"/>
  <c r="Y76" i="60"/>
  <c r="T91" i="60"/>
  <c r="U90" i="60"/>
  <c r="AA58" i="60"/>
  <c r="J58" i="60"/>
  <c r="N76" i="60"/>
  <c r="AB76" i="60" s="1"/>
  <c r="Z75" i="60"/>
  <c r="Z74" i="60"/>
  <c r="J74" i="60"/>
  <c r="AA91" i="60"/>
  <c r="Z61" i="60"/>
  <c r="Y75" i="60"/>
  <c r="Z91" i="60"/>
  <c r="N91" i="60"/>
  <c r="AB91" i="60" s="1"/>
  <c r="Z89" i="60"/>
  <c r="Y61" i="60"/>
  <c r="Y60" i="60"/>
  <c r="X58" i="60"/>
  <c r="AC58" i="60"/>
  <c r="I76" i="60"/>
  <c r="X74" i="60"/>
  <c r="AC74" i="60"/>
  <c r="Y91" i="60"/>
  <c r="Y89" i="60"/>
  <c r="J89" i="60"/>
  <c r="AB48" i="60"/>
  <c r="U60" i="60"/>
  <c r="X91" i="60"/>
  <c r="J91" i="60"/>
  <c r="U49" i="60"/>
  <c r="X48" i="60"/>
  <c r="V58" i="60"/>
  <c r="AC75" i="60"/>
  <c r="V74" i="60"/>
  <c r="W91" i="60"/>
  <c r="U89" i="60"/>
  <c r="AC89" i="60"/>
  <c r="P50" i="60"/>
  <c r="W90" i="60"/>
  <c r="J90" i="60"/>
  <c r="V89" i="60"/>
  <c r="I89" i="60"/>
  <c r="V90" i="60"/>
  <c r="I90" i="60"/>
  <c r="AB90" i="60"/>
  <c r="T90" i="60"/>
  <c r="R90" i="60"/>
  <c r="Z90" i="60"/>
  <c r="Y90" i="60"/>
  <c r="R58" i="60"/>
  <c r="AC76" i="60"/>
  <c r="AA75" i="60"/>
  <c r="W73" i="60"/>
  <c r="X73" i="60"/>
  <c r="X51" i="60"/>
  <c r="V73" i="60"/>
  <c r="V51" i="60"/>
  <c r="AC73" i="60"/>
  <c r="U73" i="60"/>
  <c r="U54" i="60"/>
  <c r="AC53" i="60"/>
  <c r="I61" i="60"/>
  <c r="N60" i="60"/>
  <c r="AB60" i="60" s="1"/>
  <c r="J59" i="60"/>
  <c r="AB58" i="60"/>
  <c r="X76" i="60"/>
  <c r="X75" i="60"/>
  <c r="T73" i="60"/>
  <c r="R54" i="60"/>
  <c r="T53" i="60"/>
  <c r="J51" i="60"/>
  <c r="V76" i="60"/>
  <c r="U75" i="60"/>
  <c r="AA73" i="60"/>
  <c r="N73" i="60"/>
  <c r="AB73" i="60" s="1"/>
  <c r="U76" i="60"/>
  <c r="Z73" i="60"/>
  <c r="T76" i="60"/>
  <c r="Y73" i="60"/>
  <c r="I73" i="60"/>
  <c r="X52" i="60"/>
  <c r="U51" i="60"/>
  <c r="U52" i="60"/>
  <c r="AC51" i="60"/>
  <c r="T51" i="60"/>
  <c r="T52" i="60"/>
  <c r="P51" i="60"/>
  <c r="AB59" i="60"/>
  <c r="I58" i="60"/>
  <c r="AA76" i="60"/>
  <c r="R76" i="60"/>
  <c r="P74" i="60"/>
  <c r="AA51" i="60"/>
  <c r="N51" i="60"/>
  <c r="AB51" i="60" s="1"/>
  <c r="Z76" i="60"/>
  <c r="Z51" i="60"/>
  <c r="Z50" i="60"/>
  <c r="AC49" i="60"/>
  <c r="W51" i="60"/>
  <c r="I51" i="60"/>
  <c r="T48" i="60"/>
  <c r="W76" i="60"/>
  <c r="W75" i="60"/>
  <c r="J75" i="60"/>
  <c r="I74" i="60"/>
  <c r="V75" i="60"/>
  <c r="I75" i="60"/>
  <c r="T74" i="60"/>
  <c r="R73" i="60"/>
  <c r="AB75" i="60"/>
  <c r="T75" i="60"/>
  <c r="R75" i="60"/>
  <c r="Y53" i="60"/>
  <c r="AC52" i="60"/>
  <c r="R52" i="60"/>
  <c r="V48" i="60"/>
  <c r="V61" i="60"/>
  <c r="AA59" i="60"/>
  <c r="AC59" i="60"/>
  <c r="N52" i="60"/>
  <c r="AB52" i="60" s="1"/>
  <c r="U61" i="60"/>
  <c r="X59" i="60"/>
  <c r="AA52" i="60"/>
  <c r="X47" i="60"/>
  <c r="W59" i="60"/>
  <c r="Y52" i="60"/>
  <c r="J52" i="60"/>
  <c r="J48" i="60"/>
  <c r="V47" i="60"/>
  <c r="U59" i="60"/>
  <c r="R47" i="60"/>
  <c r="N61" i="60"/>
  <c r="AB61" i="60" s="1"/>
  <c r="T59" i="60"/>
  <c r="Y17" i="60"/>
  <c r="W52" i="60"/>
  <c r="AC61" i="60"/>
  <c r="X60" i="60"/>
  <c r="X61" i="60"/>
  <c r="W60" i="60"/>
  <c r="J60" i="60"/>
  <c r="V59" i="60"/>
  <c r="I59" i="60"/>
  <c r="W61" i="60"/>
  <c r="J61" i="60"/>
  <c r="V60" i="60"/>
  <c r="I60" i="60"/>
  <c r="T60" i="60"/>
  <c r="R59" i="60"/>
  <c r="T61" i="60"/>
  <c r="AA60" i="60"/>
  <c r="R60" i="60"/>
  <c r="Z59" i="60"/>
  <c r="Y58" i="60"/>
  <c r="Y59" i="60"/>
  <c r="I21" i="60"/>
  <c r="AC21" i="60"/>
  <c r="J47" i="60"/>
  <c r="X17" i="60"/>
  <c r="AC54" i="60"/>
  <c r="N53" i="60"/>
  <c r="AB53" i="60" s="1"/>
  <c r="N50" i="60"/>
  <c r="AB50" i="60" s="1"/>
  <c r="U48" i="60"/>
  <c r="W47" i="60"/>
  <c r="I47" i="60"/>
  <c r="AC50" i="60"/>
  <c r="I50" i="60"/>
  <c r="X49" i="60"/>
  <c r="AC48" i="60"/>
  <c r="U47" i="60"/>
  <c r="AC47" i="60"/>
  <c r="T47" i="60"/>
  <c r="Z52" i="60"/>
  <c r="Y50" i="60"/>
  <c r="AA48" i="60"/>
  <c r="I48" i="60"/>
  <c r="AB47" i="60"/>
  <c r="V50" i="60"/>
  <c r="AA47" i="60"/>
  <c r="W22" i="60"/>
  <c r="AC17" i="60"/>
  <c r="U53" i="60"/>
  <c r="U50" i="60"/>
  <c r="W48" i="60"/>
  <c r="Z47" i="60"/>
  <c r="T54" i="60"/>
  <c r="AA53" i="60"/>
  <c r="R53" i="60"/>
  <c r="X50" i="60"/>
  <c r="W49" i="60"/>
  <c r="J49" i="60"/>
  <c r="AA54" i="60"/>
  <c r="Z53" i="60"/>
  <c r="W50" i="60"/>
  <c r="J50" i="60"/>
  <c r="V49" i="60"/>
  <c r="I49" i="60"/>
  <c r="Z54" i="60"/>
  <c r="Y54" i="60"/>
  <c r="N54" i="60"/>
  <c r="AB54" i="60" s="1"/>
  <c r="X53" i="60"/>
  <c r="AB49" i="60"/>
  <c r="T49" i="60"/>
  <c r="R48" i="60"/>
  <c r="X54" i="60"/>
  <c r="W53" i="60"/>
  <c r="J53" i="60"/>
  <c r="V52" i="60"/>
  <c r="T50" i="60"/>
  <c r="AA49" i="60"/>
  <c r="R49" i="60"/>
  <c r="Z48" i="60"/>
  <c r="Y47" i="60"/>
  <c r="W54" i="60"/>
  <c r="J54" i="60"/>
  <c r="V53" i="60"/>
  <c r="Z49" i="60"/>
  <c r="Y48" i="60"/>
  <c r="V54" i="60"/>
  <c r="Y49" i="60"/>
  <c r="AA22" i="60"/>
  <c r="U17" i="60"/>
  <c r="J19" i="60"/>
  <c r="N17" i="60"/>
  <c r="AB17" i="60" s="1"/>
  <c r="AC15" i="60"/>
  <c r="X14" i="60"/>
  <c r="W14" i="60"/>
  <c r="X19" i="60"/>
  <c r="V20" i="60"/>
  <c r="W19" i="60"/>
  <c r="Z22" i="60"/>
  <c r="U19" i="60"/>
  <c r="AC19" i="60"/>
  <c r="T19" i="60"/>
  <c r="N22" i="60"/>
  <c r="AB22" i="60" s="1"/>
  <c r="U21" i="60"/>
  <c r="R20" i="60"/>
  <c r="AB19" i="60"/>
  <c r="R19" i="60"/>
  <c r="AA19" i="60"/>
  <c r="Y28" i="60"/>
  <c r="Z19" i="60"/>
  <c r="N19" i="60"/>
  <c r="W18" i="60"/>
  <c r="Y19" i="60"/>
  <c r="X30" i="60"/>
  <c r="AC30" i="60"/>
  <c r="X28" i="60"/>
  <c r="AC16" i="60"/>
  <c r="AA15" i="60"/>
  <c r="V14" i="60"/>
  <c r="W23" i="60"/>
  <c r="Y22" i="60"/>
  <c r="J22" i="60"/>
  <c r="U20" i="60"/>
  <c r="V18" i="60"/>
  <c r="V30" i="60"/>
  <c r="Y15" i="60"/>
  <c r="U14" i="60"/>
  <c r="V23" i="60"/>
  <c r="X22" i="60"/>
  <c r="I22" i="60"/>
  <c r="Y21" i="60"/>
  <c r="T20" i="60"/>
  <c r="AC18" i="60"/>
  <c r="U18" i="60"/>
  <c r="U30" i="60"/>
  <c r="U15" i="60"/>
  <c r="AC24" i="60"/>
  <c r="U23" i="60"/>
  <c r="AB18" i="60"/>
  <c r="T18" i="60"/>
  <c r="T30" i="60"/>
  <c r="AC28" i="60"/>
  <c r="R15" i="60"/>
  <c r="J14" i="60"/>
  <c r="U24" i="60"/>
  <c r="AC23" i="60"/>
  <c r="R23" i="60"/>
  <c r="V22" i="60"/>
  <c r="T21" i="60"/>
  <c r="AC20" i="60"/>
  <c r="V19" i="60"/>
  <c r="AA18" i="60"/>
  <c r="R18" i="60"/>
  <c r="N30" i="60"/>
  <c r="AB30" i="60" s="1"/>
  <c r="AC14" i="60"/>
  <c r="I14" i="60"/>
  <c r="P24" i="60"/>
  <c r="AC22" i="60"/>
  <c r="U22" i="60"/>
  <c r="N21" i="60"/>
  <c r="AB21" i="60" s="1"/>
  <c r="N20" i="60"/>
  <c r="AB20" i="60" s="1"/>
  <c r="Z18" i="60"/>
  <c r="Y30" i="60"/>
  <c r="Y23" i="60"/>
  <c r="R29" i="60"/>
  <c r="N15" i="60"/>
  <c r="AB15" i="60" s="1"/>
  <c r="AA23" i="60"/>
  <c r="Z20" i="60"/>
  <c r="Y18" i="60"/>
  <c r="J18" i="60"/>
  <c r="P31" i="60"/>
  <c r="I30" i="60"/>
  <c r="Z28" i="60"/>
  <c r="Z23" i="60"/>
  <c r="J23" i="60"/>
  <c r="Y20" i="60"/>
  <c r="I20" i="60"/>
  <c r="X18" i="60"/>
  <c r="I18" i="60"/>
  <c r="T24" i="60"/>
  <c r="N23" i="60"/>
  <c r="AB23" i="60" s="1"/>
  <c r="AA21" i="60"/>
  <c r="R21" i="60"/>
  <c r="X20" i="60"/>
  <c r="W17" i="60"/>
  <c r="J17" i="60"/>
  <c r="AA24" i="60"/>
  <c r="X23" i="60"/>
  <c r="Z21" i="60"/>
  <c r="W20" i="60"/>
  <c r="J20" i="60"/>
  <c r="V17" i="60"/>
  <c r="I17" i="60"/>
  <c r="Z24" i="60"/>
  <c r="Y24" i="60"/>
  <c r="N24" i="60"/>
  <c r="AB24" i="60" s="1"/>
  <c r="I23" i="60"/>
  <c r="R22" i="60"/>
  <c r="X21" i="60"/>
  <c r="T17" i="60"/>
  <c r="X24" i="60"/>
  <c r="W21" i="60"/>
  <c r="J21" i="60"/>
  <c r="AA17" i="60"/>
  <c r="R17" i="60"/>
  <c r="W24" i="60"/>
  <c r="J24" i="60"/>
  <c r="V21" i="60"/>
  <c r="V24" i="60"/>
  <c r="P13" i="60"/>
  <c r="U31" i="60"/>
  <c r="T29" i="60"/>
  <c r="U28" i="60"/>
  <c r="X16" i="60"/>
  <c r="V29" i="60"/>
  <c r="U29" i="60"/>
  <c r="AC31" i="60"/>
  <c r="T28" i="60"/>
  <c r="V16" i="60"/>
  <c r="AA31" i="60"/>
  <c r="N31" i="60"/>
  <c r="AB31" i="60" s="1"/>
  <c r="N28" i="60"/>
  <c r="AB28" i="60" s="1"/>
  <c r="U16" i="60"/>
  <c r="Z31" i="60"/>
  <c r="AA29" i="60"/>
  <c r="T16" i="60"/>
  <c r="W31" i="60"/>
  <c r="AC29" i="60"/>
  <c r="Y31" i="60"/>
  <c r="J31" i="60"/>
  <c r="Z29" i="60"/>
  <c r="J29" i="60"/>
  <c r="V31" i="60"/>
  <c r="X31" i="60"/>
  <c r="I31" i="60"/>
  <c r="W29" i="60"/>
  <c r="I29" i="60"/>
  <c r="I16" i="60"/>
  <c r="Z15" i="60"/>
  <c r="AA16" i="60"/>
  <c r="R16" i="60"/>
  <c r="X15" i="60"/>
  <c r="Z16" i="60"/>
  <c r="W15" i="60"/>
  <c r="J15" i="60"/>
  <c r="AB14" i="60"/>
  <c r="T14" i="60"/>
  <c r="Y16" i="60"/>
  <c r="N16" i="60"/>
  <c r="AB16" i="60" s="1"/>
  <c r="V15" i="60"/>
  <c r="I15" i="60"/>
  <c r="AA14" i="60"/>
  <c r="R14" i="60"/>
  <c r="W16" i="60"/>
  <c r="Y14" i="60"/>
  <c r="AA30" i="60"/>
  <c r="R30" i="60"/>
  <c r="Y29" i="60"/>
  <c r="N29" i="60"/>
  <c r="AB29" i="60" s="1"/>
  <c r="W28" i="60"/>
  <c r="J28" i="60"/>
  <c r="Z30" i="60"/>
  <c r="V28" i="60"/>
  <c r="I28" i="60"/>
  <c r="W30" i="60"/>
  <c r="R28" i="60"/>
  <c r="N13" i="60"/>
  <c r="Y13" i="60"/>
  <c r="Z13" i="60"/>
  <c r="T13" i="60"/>
  <c r="J13" i="60"/>
  <c r="W13" i="60"/>
  <c r="U13" i="60"/>
  <c r="I13" i="60"/>
  <c r="V13" i="60"/>
  <c r="X13" i="60"/>
  <c r="AI38" i="51"/>
  <c r="J38" i="51"/>
  <c r="AI35" i="51"/>
  <c r="H35" i="51"/>
  <c r="R34" i="51"/>
  <c r="AJ33" i="51"/>
  <c r="J31" i="51"/>
  <c r="J28" i="51"/>
  <c r="AE63" i="48"/>
  <c r="AI45" i="51"/>
  <c r="H38" i="51"/>
  <c r="J36" i="51"/>
  <c r="F35" i="51"/>
  <c r="P34" i="51"/>
  <c r="X32" i="51"/>
  <c r="J30" i="51"/>
  <c r="J29" i="51"/>
  <c r="X28" i="51"/>
  <c r="H28" i="51"/>
  <c r="P27" i="51"/>
  <c r="P33" i="51"/>
  <c r="H36" i="51"/>
  <c r="H29" i="51"/>
  <c r="AJ53" i="51"/>
  <c r="F39" i="51"/>
  <c r="F38" i="51"/>
  <c r="AJ37" i="51"/>
  <c r="T36" i="51"/>
  <c r="AJ34" i="51"/>
  <c r="X33" i="51"/>
  <c r="F32" i="51"/>
  <c r="R28" i="51"/>
  <c r="P39" i="51"/>
  <c r="AJ36" i="51"/>
  <c r="P32" i="51"/>
  <c r="AI31" i="51"/>
  <c r="AJ31" i="51"/>
  <c r="T30" i="51"/>
  <c r="J27" i="51"/>
  <c r="P30" i="51"/>
  <c r="H27" i="51"/>
  <c r="AJ47" i="51"/>
  <c r="X34" i="51"/>
  <c r="H34" i="51"/>
  <c r="F33" i="51"/>
  <c r="AJ29" i="51"/>
  <c r="AI28" i="51"/>
  <c r="F27" i="51"/>
  <c r="AJ39" i="51"/>
  <c r="X35" i="51"/>
  <c r="AI34" i="51"/>
  <c r="X27" i="51"/>
  <c r="AI39" i="51"/>
  <c r="T35" i="51"/>
  <c r="AI33" i="51"/>
  <c r="T27" i="51"/>
  <c r="T32" i="51"/>
  <c r="T37" i="51"/>
  <c r="AJ32" i="51"/>
  <c r="T29" i="51"/>
  <c r="AI53" i="51"/>
  <c r="AJ42" i="51"/>
  <c r="AJ51" i="51"/>
  <c r="AI51" i="51"/>
  <c r="AJ50" i="51"/>
  <c r="AI48" i="51"/>
  <c r="AJ45" i="51"/>
  <c r="AI42" i="51"/>
  <c r="AI43" i="51"/>
  <c r="AI50" i="51"/>
  <c r="AI47" i="51"/>
  <c r="AI49" i="51"/>
  <c r="AI46" i="51"/>
  <c r="AJ48" i="51"/>
  <c r="AI54" i="51"/>
  <c r="AJ44" i="51"/>
  <c r="AJ52" i="51"/>
  <c r="AI44" i="51"/>
  <c r="AJ54" i="51"/>
  <c r="AJ18" i="51"/>
  <c r="T18" i="51"/>
  <c r="AJ17" i="51"/>
  <c r="AE25" i="48"/>
  <c r="AE43" i="48"/>
  <c r="T36" i="2"/>
  <c r="AJ24" i="51"/>
  <c r="AJ22" i="51"/>
  <c r="AI18" i="51"/>
  <c r="R20" i="51"/>
  <c r="AI22" i="51"/>
  <c r="AJ21" i="51"/>
  <c r="R43" i="48"/>
  <c r="T22" i="51"/>
  <c r="AI21" i="51"/>
  <c r="AJ20" i="51"/>
  <c r="T19" i="51"/>
  <c r="AI17" i="51"/>
  <c r="AE27" i="48"/>
  <c r="AI23" i="51"/>
  <c r="R24" i="51"/>
  <c r="AI19" i="51"/>
  <c r="T23" i="51"/>
  <c r="AJ74" i="16"/>
  <c r="AE45" i="48"/>
  <c r="AI24" i="51"/>
  <c r="T21" i="51"/>
  <c r="AI20" i="51"/>
  <c r="T17" i="51"/>
  <c r="AJ23" i="51"/>
  <c r="AJ19" i="51"/>
  <c r="R45" i="48"/>
  <c r="R25" i="48"/>
  <c r="R27" i="48"/>
  <c r="Q36" i="2"/>
  <c r="P44" i="16"/>
  <c r="J75" i="16"/>
  <c r="AK73" i="16"/>
  <c r="H75" i="16"/>
  <c r="P74" i="16"/>
  <c r="C42" i="2"/>
  <c r="C36" i="2"/>
  <c r="J36" i="2"/>
  <c r="AJ75" i="16"/>
  <c r="F74" i="16"/>
  <c r="F73" i="16"/>
  <c r="AK44" i="16"/>
  <c r="AC36" i="2"/>
  <c r="W73" i="16"/>
  <c r="AK74" i="16"/>
  <c r="C41" i="2"/>
  <c r="AK43" i="16"/>
  <c r="AJ72" i="16"/>
  <c r="Y73" i="16"/>
  <c r="P75" i="16"/>
  <c r="AK72" i="16"/>
  <c r="F44" i="16"/>
  <c r="AJ43" i="16"/>
  <c r="W44" i="16"/>
  <c r="AD36" i="2"/>
  <c r="J44" i="16"/>
  <c r="W75" i="16"/>
  <c r="H73" i="16"/>
  <c r="H44" i="16"/>
  <c r="J73" i="16"/>
  <c r="Y44" i="16"/>
  <c r="Y75" i="16"/>
  <c r="AK75" i="16"/>
  <c r="J74" i="16"/>
  <c r="H74" i="16"/>
  <c r="W74" i="16"/>
  <c r="AG36" i="2"/>
  <c r="P73" i="16"/>
  <c r="F75" i="16"/>
  <c r="Y74" i="16"/>
  <c r="AJ73" i="16"/>
  <c r="AJ44" i="16"/>
  <c r="AG35" i="2"/>
  <c r="E36" i="2"/>
  <c r="AD35" i="2"/>
  <c r="X366" i="61"/>
  <c r="AC365" i="61"/>
  <c r="AA364" i="61"/>
  <c r="J366" i="61"/>
  <c r="AB365" i="61"/>
  <c r="Z364" i="61"/>
  <c r="AA366" i="61"/>
  <c r="AB366" i="61"/>
  <c r="AC366" i="61"/>
  <c r="O365" i="61"/>
  <c r="Z366" i="61"/>
  <c r="AF366" i="61"/>
  <c r="Z365" i="61"/>
  <c r="Y364" i="61"/>
  <c r="Y366" i="61"/>
  <c r="X365" i="61"/>
  <c r="J364" i="61"/>
  <c r="AE366" i="61"/>
  <c r="P366" i="61"/>
  <c r="V365" i="61"/>
  <c r="AF364" i="61"/>
  <c r="O366" i="61"/>
  <c r="AF365" i="61"/>
  <c r="K365" i="61"/>
  <c r="AE364" i="61"/>
  <c r="V366" i="61"/>
  <c r="AA365" i="61"/>
  <c r="J365" i="61"/>
  <c r="X364" i="61"/>
  <c r="P364" i="61"/>
  <c r="Y365" i="61"/>
  <c r="O364" i="61"/>
  <c r="AC364" i="61"/>
  <c r="V364" i="61"/>
  <c r="AE365" i="61"/>
  <c r="AB364" i="61"/>
  <c r="W29" i="2"/>
  <c r="W30" i="2"/>
  <c r="W31" i="2"/>
  <c r="W32" i="2"/>
  <c r="W33" i="2"/>
  <c r="W34" i="2"/>
  <c r="T349" i="62" l="1"/>
  <c r="R351" i="62"/>
  <c r="T378" i="62"/>
  <c r="T379" i="62"/>
  <c r="R376" i="62"/>
  <c r="T376" i="62"/>
  <c r="R348" i="62"/>
  <c r="T348" i="62"/>
  <c r="R350" i="62"/>
  <c r="T350" i="62"/>
  <c r="R97" i="62"/>
  <c r="T97" i="62"/>
  <c r="R125" i="62"/>
  <c r="T125" i="62"/>
  <c r="R153" i="62"/>
  <c r="T153" i="62"/>
  <c r="AH36" i="2"/>
  <c r="AC26" i="51"/>
  <c r="AC16" i="51"/>
  <c r="AC15" i="51"/>
  <c r="AC14" i="51"/>
  <c r="AC13" i="51"/>
  <c r="AC12" i="51"/>
  <c r="AC11" i="51"/>
  <c r="AA59" i="50"/>
  <c r="AA58" i="50"/>
  <c r="AA57" i="50"/>
  <c r="AA56" i="50"/>
  <c r="AA55" i="50"/>
  <c r="AA54" i="50"/>
  <c r="AA53" i="50"/>
  <c r="AA52" i="50"/>
  <c r="AA51" i="50"/>
  <c r="AA50" i="50"/>
  <c r="AA49" i="50"/>
  <c r="AA48" i="50"/>
  <c r="AA47" i="50"/>
  <c r="AA46" i="50"/>
  <c r="AA45" i="50"/>
  <c r="AA44" i="50"/>
  <c r="AA42" i="50"/>
  <c r="AA41" i="50"/>
  <c r="AA40" i="50"/>
  <c r="AA39" i="50"/>
  <c r="AA38" i="50"/>
  <c r="AA37" i="50"/>
  <c r="AA36" i="50"/>
  <c r="AA35" i="50"/>
  <c r="AA34" i="50"/>
  <c r="AA33" i="50"/>
  <c r="AA32" i="50"/>
  <c r="AA31" i="50"/>
  <c r="AA30" i="50"/>
  <c r="AA29" i="50"/>
  <c r="AA28" i="50"/>
  <c r="AA27" i="50"/>
  <c r="AA25" i="50"/>
  <c r="AA24" i="50"/>
  <c r="AA23" i="50"/>
  <c r="AA22" i="50"/>
  <c r="AA21" i="50"/>
  <c r="AA20" i="50"/>
  <c r="AA19" i="50"/>
  <c r="AA18" i="50"/>
  <c r="AA17" i="50"/>
  <c r="AA16" i="50"/>
  <c r="AA15" i="50"/>
  <c r="AA14" i="50"/>
  <c r="AA13" i="50"/>
  <c r="AA12" i="50"/>
  <c r="AA11" i="50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5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AB319" i="48"/>
  <c r="AB318" i="48"/>
  <c r="AB317" i="48"/>
  <c r="AB316" i="48"/>
  <c r="AB315" i="48"/>
  <c r="AB314" i="48"/>
  <c r="AB313" i="48"/>
  <c r="AB312" i="48"/>
  <c r="AB311" i="48"/>
  <c r="AB310" i="48"/>
  <c r="AB309" i="48"/>
  <c r="AB308" i="48"/>
  <c r="AB307" i="48"/>
  <c r="AB306" i="48"/>
  <c r="AB305" i="48"/>
  <c r="AB304" i="48"/>
  <c r="AB303" i="48"/>
  <c r="AB302" i="48"/>
  <c r="AB301" i="48"/>
  <c r="AB300" i="48"/>
  <c r="AB299" i="48"/>
  <c r="AB298" i="48"/>
  <c r="AB297" i="48"/>
  <c r="AB296" i="48"/>
  <c r="AB295" i="48"/>
  <c r="AB294" i="48"/>
  <c r="AB293" i="48"/>
  <c r="AB292" i="48"/>
  <c r="AB291" i="48"/>
  <c r="AB290" i="48"/>
  <c r="AB289" i="48"/>
  <c r="AB288" i="48"/>
  <c r="AB287" i="48"/>
  <c r="AB286" i="48"/>
  <c r="AB285" i="48"/>
  <c r="AB284" i="48"/>
  <c r="AB283" i="48"/>
  <c r="AB282" i="48"/>
  <c r="AB281" i="48"/>
  <c r="AB280" i="48"/>
  <c r="AB279" i="48"/>
  <c r="AB278" i="48"/>
  <c r="AB277" i="48"/>
  <c r="AB276" i="48"/>
  <c r="AB275" i="48"/>
  <c r="AB274" i="48"/>
  <c r="AB273" i="48"/>
  <c r="AB272" i="48"/>
  <c r="AB271" i="48"/>
  <c r="AB270" i="48"/>
  <c r="AB269" i="48"/>
  <c r="AB268" i="48"/>
  <c r="AB267" i="48"/>
  <c r="AB266" i="48"/>
  <c r="AB265" i="48"/>
  <c r="AB264" i="48"/>
  <c r="AB263" i="48"/>
  <c r="AB262" i="48"/>
  <c r="AB261" i="48"/>
  <c r="AB260" i="48"/>
  <c r="AB259" i="48"/>
  <c r="AB258" i="48"/>
  <c r="AB257" i="48"/>
  <c r="AB256" i="48"/>
  <c r="AB255" i="48"/>
  <c r="AB254" i="48"/>
  <c r="AB253" i="48"/>
  <c r="AB252" i="48"/>
  <c r="AB251" i="48"/>
  <c r="AB250" i="48"/>
  <c r="AB249" i="48"/>
  <c r="AB248" i="48"/>
  <c r="AB247" i="48"/>
  <c r="AB246" i="48"/>
  <c r="AB245" i="48"/>
  <c r="AB244" i="48"/>
  <c r="AB243" i="48"/>
  <c r="AB242" i="48"/>
  <c r="AB241" i="48"/>
  <c r="AB240" i="48"/>
  <c r="AB239" i="48"/>
  <c r="AB238" i="48"/>
  <c r="AB237" i="48"/>
  <c r="AB236" i="48"/>
  <c r="AB235" i="48"/>
  <c r="AB234" i="48"/>
  <c r="AB233" i="48"/>
  <c r="AB232" i="48"/>
  <c r="AB231" i="48"/>
  <c r="AB230" i="48"/>
  <c r="AB229" i="48"/>
  <c r="AB228" i="48"/>
  <c r="AB227" i="48"/>
  <c r="AB226" i="48"/>
  <c r="AB225" i="48"/>
  <c r="AB224" i="48"/>
  <c r="AB223" i="48"/>
  <c r="AB222" i="48"/>
  <c r="AB221" i="48"/>
  <c r="AB220" i="48"/>
  <c r="AB219" i="48"/>
  <c r="AB218" i="48"/>
  <c r="AB217" i="48"/>
  <c r="AB216" i="48"/>
  <c r="AB215" i="48"/>
  <c r="AB214" i="48"/>
  <c r="AB213" i="48"/>
  <c r="AB212" i="48"/>
  <c r="AB211" i="48"/>
  <c r="AB210" i="48"/>
  <c r="AB209" i="48"/>
  <c r="AB208" i="48"/>
  <c r="AB207" i="48"/>
  <c r="AB206" i="48"/>
  <c r="AB205" i="48"/>
  <c r="AB204" i="48"/>
  <c r="AB203" i="48"/>
  <c r="AB202" i="48"/>
  <c r="AB201" i="48"/>
  <c r="AB200" i="48"/>
  <c r="AB199" i="48"/>
  <c r="AB198" i="48"/>
  <c r="AB197" i="48"/>
  <c r="AB196" i="48"/>
  <c r="AB195" i="48"/>
  <c r="AB194" i="48"/>
  <c r="AB193" i="48"/>
  <c r="AB192" i="48"/>
  <c r="AB191" i="48"/>
  <c r="AB190" i="48"/>
  <c r="AB189" i="48"/>
  <c r="AB188" i="48"/>
  <c r="AB187" i="48"/>
  <c r="AB186" i="48"/>
  <c r="AB185" i="48"/>
  <c r="AB184" i="48"/>
  <c r="AB183" i="48"/>
  <c r="AB182" i="48"/>
  <c r="AB181" i="48"/>
  <c r="AB180" i="48"/>
  <c r="AB179" i="48"/>
  <c r="AB178" i="48"/>
  <c r="AB177" i="48"/>
  <c r="AB176" i="48"/>
  <c r="AB175" i="48"/>
  <c r="AB174" i="48"/>
  <c r="AB173" i="48"/>
  <c r="AB172" i="48"/>
  <c r="AB171" i="48"/>
  <c r="AB170" i="48"/>
  <c r="AB169" i="48"/>
  <c r="AB168" i="48"/>
  <c r="AB167" i="48"/>
  <c r="AB166" i="48"/>
  <c r="AB165" i="48"/>
  <c r="AB164" i="48"/>
  <c r="AB163" i="48"/>
  <c r="AB162" i="48"/>
  <c r="AB161" i="48"/>
  <c r="AB160" i="48"/>
  <c r="AB159" i="48"/>
  <c r="AB158" i="48"/>
  <c r="AB157" i="48"/>
  <c r="AB156" i="48"/>
  <c r="AB155" i="48"/>
  <c r="AB154" i="48"/>
  <c r="AB153" i="48"/>
  <c r="AB152" i="48"/>
  <c r="AB151" i="48"/>
  <c r="AB150" i="48"/>
  <c r="AB149" i="48"/>
  <c r="AB148" i="48"/>
  <c r="AB147" i="48"/>
  <c r="AB146" i="48"/>
  <c r="AB145" i="48"/>
  <c r="AB144" i="48"/>
  <c r="AB143" i="48"/>
  <c r="AB142" i="48"/>
  <c r="AB141" i="48"/>
  <c r="AB140" i="48"/>
  <c r="AB139" i="48"/>
  <c r="AB138" i="48"/>
  <c r="AB137" i="48"/>
  <c r="AB136" i="48"/>
  <c r="AB135" i="48"/>
  <c r="AB134" i="48"/>
  <c r="AB133" i="48"/>
  <c r="AB132" i="48"/>
  <c r="AB131" i="48"/>
  <c r="AB130" i="48"/>
  <c r="AB129" i="48"/>
  <c r="AB128" i="48"/>
  <c r="AB127" i="48"/>
  <c r="AB126" i="48"/>
  <c r="AB125" i="48"/>
  <c r="AB124" i="48"/>
  <c r="AB123" i="48"/>
  <c r="AB122" i="48"/>
  <c r="AB121" i="48"/>
  <c r="AB120" i="48"/>
  <c r="AB119" i="48"/>
  <c r="AB118" i="48"/>
  <c r="AB117" i="48"/>
  <c r="AB116" i="48"/>
  <c r="AB115" i="48"/>
  <c r="AB114" i="48"/>
  <c r="AB113" i="48"/>
  <c r="AB112" i="48"/>
  <c r="AB111" i="48"/>
  <c r="AB110" i="48"/>
  <c r="AB109" i="48"/>
  <c r="AB108" i="48"/>
  <c r="AB107" i="48"/>
  <c r="AB106" i="48"/>
  <c r="AB105" i="48"/>
  <c r="AB104" i="48"/>
  <c r="AB103" i="48"/>
  <c r="AB102" i="48"/>
  <c r="AB101" i="48"/>
  <c r="AB100" i="48"/>
  <c r="AB99" i="48"/>
  <c r="AB98" i="48"/>
  <c r="AB97" i="48"/>
  <c r="AB96" i="48"/>
  <c r="AB95" i="48"/>
  <c r="AB94" i="48"/>
  <c r="AB93" i="48"/>
  <c r="AB92" i="48"/>
  <c r="AB91" i="48"/>
  <c r="AB90" i="48"/>
  <c r="AB89" i="48"/>
  <c r="AB88" i="48"/>
  <c r="AB87" i="48"/>
  <c r="AB86" i="48"/>
  <c r="AB85" i="48"/>
  <c r="AB84" i="48"/>
  <c r="AB83" i="48"/>
  <c r="AB82" i="48"/>
  <c r="AB81" i="48"/>
  <c r="AB80" i="48"/>
  <c r="AB79" i="48"/>
  <c r="AB78" i="48"/>
  <c r="AB77" i="48"/>
  <c r="AB76" i="48"/>
  <c r="AB75" i="48"/>
  <c r="AB74" i="48"/>
  <c r="AB73" i="48"/>
  <c r="AB72" i="48"/>
  <c r="AB71" i="48"/>
  <c r="AB70" i="48"/>
  <c r="AB69" i="48"/>
  <c r="AB68" i="48"/>
  <c r="AB67" i="48"/>
  <c r="AB66" i="48"/>
  <c r="AB65" i="48"/>
  <c r="AB60" i="48"/>
  <c r="AB59" i="48"/>
  <c r="AB58" i="48"/>
  <c r="AB57" i="48"/>
  <c r="AB56" i="48"/>
  <c r="AB55" i="48"/>
  <c r="AB54" i="48"/>
  <c r="AB53" i="48"/>
  <c r="AB52" i="48"/>
  <c r="AB51" i="48"/>
  <c r="AB50" i="48"/>
  <c r="AB49" i="48"/>
  <c r="AB48" i="48"/>
  <c r="AB47" i="48"/>
  <c r="AB42" i="48"/>
  <c r="AB41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F30" i="45"/>
  <c r="AF29" i="45"/>
  <c r="AF28" i="45"/>
  <c r="AF27" i="45"/>
  <c r="AF26" i="45"/>
  <c r="AF25" i="45"/>
  <c r="AF23" i="45"/>
  <c r="AF22" i="45"/>
  <c r="AF21" i="45"/>
  <c r="AF20" i="45"/>
  <c r="AF19" i="45"/>
  <c r="AF18" i="45"/>
  <c r="AF16" i="45"/>
  <c r="AF15" i="45"/>
  <c r="AF14" i="45"/>
  <c r="AF13" i="45"/>
  <c r="AF12" i="45"/>
  <c r="AF11" i="45"/>
  <c r="AH35" i="44"/>
  <c r="AH34" i="44"/>
  <c r="AH33" i="44"/>
  <c r="AH32" i="44"/>
  <c r="AH31" i="44"/>
  <c r="AH30" i="44"/>
  <c r="AH29" i="44"/>
  <c r="AH28" i="44"/>
  <c r="AH26" i="44"/>
  <c r="AH25" i="44"/>
  <c r="AH24" i="44"/>
  <c r="AH23" i="44"/>
  <c r="AH22" i="44"/>
  <c r="AH21" i="44"/>
  <c r="AH20" i="44"/>
  <c r="AH19" i="44"/>
  <c r="AH17" i="44"/>
  <c r="AH16" i="44"/>
  <c r="AH15" i="44"/>
  <c r="AH14" i="44"/>
  <c r="AH13" i="44"/>
  <c r="AH12" i="44"/>
  <c r="AH11" i="44"/>
  <c r="AH10" i="44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E24" i="6"/>
  <c r="AE23" i="6"/>
  <c r="AE22" i="6"/>
  <c r="AE21" i="6"/>
  <c r="AE19" i="6"/>
  <c r="AE18" i="6"/>
  <c r="AE17" i="6"/>
  <c r="AE16" i="6"/>
  <c r="AE14" i="6"/>
  <c r="AE13" i="6"/>
  <c r="AE12" i="6"/>
  <c r="AE11" i="6"/>
  <c r="H4" i="60" l="1"/>
  <c r="M305" i="61" l="1"/>
  <c r="R305" i="61" s="1"/>
  <c r="M306" i="61"/>
  <c r="R306" i="61" s="1"/>
  <c r="M307" i="61"/>
  <c r="R307" i="61" s="1"/>
  <c r="M308" i="61"/>
  <c r="T308" i="61" s="1"/>
  <c r="M309" i="61"/>
  <c r="R309" i="61" s="1"/>
  <c r="M310" i="61"/>
  <c r="R310" i="61" s="1"/>
  <c r="M311" i="61"/>
  <c r="R311" i="61" s="1"/>
  <c r="M315" i="61"/>
  <c r="R315" i="61" s="1"/>
  <c r="M316" i="61"/>
  <c r="R316" i="61" s="1"/>
  <c r="M317" i="61"/>
  <c r="R317" i="61" s="1"/>
  <c r="M318" i="61"/>
  <c r="R318" i="61" s="1"/>
  <c r="M304" i="61"/>
  <c r="T304" i="61" s="1"/>
  <c r="M290" i="61"/>
  <c r="R290" i="61" s="1"/>
  <c r="M291" i="61"/>
  <c r="R291" i="61" s="1"/>
  <c r="M292" i="61"/>
  <c r="R292" i="61" s="1"/>
  <c r="M293" i="61"/>
  <c r="R293" i="61" s="1"/>
  <c r="M294" i="61"/>
  <c r="R294" i="61" s="1"/>
  <c r="M295" i="61"/>
  <c r="T295" i="61" s="1"/>
  <c r="M296" i="61"/>
  <c r="R296" i="61" s="1"/>
  <c r="M300" i="61"/>
  <c r="R300" i="61" s="1"/>
  <c r="M301" i="61"/>
  <c r="R301" i="61" s="1"/>
  <c r="M302" i="61"/>
  <c r="T302" i="61" s="1"/>
  <c r="M303" i="61"/>
  <c r="R303" i="61" s="1"/>
  <c r="M289" i="61"/>
  <c r="T289" i="61" s="1"/>
  <c r="M275" i="61"/>
  <c r="R275" i="61" s="1"/>
  <c r="M276" i="61"/>
  <c r="R276" i="61" s="1"/>
  <c r="M277" i="61"/>
  <c r="R277" i="61" s="1"/>
  <c r="M278" i="61"/>
  <c r="R278" i="61" s="1"/>
  <c r="M279" i="61"/>
  <c r="R279" i="61" s="1"/>
  <c r="M280" i="61"/>
  <c r="R280" i="61" s="1"/>
  <c r="M281" i="61"/>
  <c r="R281" i="61" s="1"/>
  <c r="M285" i="61"/>
  <c r="R285" i="61" s="1"/>
  <c r="M286" i="61"/>
  <c r="R286" i="61" s="1"/>
  <c r="M287" i="61"/>
  <c r="R287" i="61" s="1"/>
  <c r="M288" i="61"/>
  <c r="R288" i="61" s="1"/>
  <c r="M274" i="61"/>
  <c r="T274" i="61" s="1"/>
  <c r="M260" i="61"/>
  <c r="R260" i="61" s="1"/>
  <c r="M261" i="61"/>
  <c r="R261" i="61" s="1"/>
  <c r="M262" i="61"/>
  <c r="R262" i="61" s="1"/>
  <c r="M263" i="61"/>
  <c r="R263" i="61" s="1"/>
  <c r="M264" i="61"/>
  <c r="R264" i="61" s="1"/>
  <c r="M265" i="61"/>
  <c r="R265" i="61" s="1"/>
  <c r="M266" i="61"/>
  <c r="R266" i="61" s="1"/>
  <c r="M270" i="61"/>
  <c r="R270" i="61" s="1"/>
  <c r="M271" i="61"/>
  <c r="R271" i="61" s="1"/>
  <c r="M272" i="61"/>
  <c r="R272" i="61" s="1"/>
  <c r="M273" i="61"/>
  <c r="R273" i="61" s="1"/>
  <c r="M259" i="61"/>
  <c r="T259" i="61" s="1"/>
  <c r="M245" i="61"/>
  <c r="R245" i="61" s="1"/>
  <c r="M246" i="61"/>
  <c r="R246" i="61" s="1"/>
  <c r="M247" i="61"/>
  <c r="R247" i="61" s="1"/>
  <c r="M248" i="61"/>
  <c r="R248" i="61" s="1"/>
  <c r="M249" i="61"/>
  <c r="R249" i="61" s="1"/>
  <c r="M250" i="61"/>
  <c r="R250" i="61" s="1"/>
  <c r="M251" i="61"/>
  <c r="R251" i="61" s="1"/>
  <c r="M255" i="61"/>
  <c r="R255" i="61" s="1"/>
  <c r="M256" i="61"/>
  <c r="R256" i="61" s="1"/>
  <c r="M257" i="61"/>
  <c r="R257" i="61" s="1"/>
  <c r="M258" i="61"/>
  <c r="R258" i="61" s="1"/>
  <c r="M244" i="61"/>
  <c r="T244" i="61" s="1"/>
  <c r="M230" i="61"/>
  <c r="R230" i="61" s="1"/>
  <c r="M231" i="61"/>
  <c r="R231" i="61" s="1"/>
  <c r="M232" i="61"/>
  <c r="R232" i="61" s="1"/>
  <c r="M233" i="61"/>
  <c r="R233" i="61" s="1"/>
  <c r="M234" i="61"/>
  <c r="R234" i="61" s="1"/>
  <c r="M235" i="61"/>
  <c r="R235" i="61" s="1"/>
  <c r="M236" i="61"/>
  <c r="R236" i="61" s="1"/>
  <c r="M240" i="61"/>
  <c r="R240" i="61" s="1"/>
  <c r="M241" i="61"/>
  <c r="R241" i="61" s="1"/>
  <c r="M242" i="61"/>
  <c r="R242" i="61" s="1"/>
  <c r="M243" i="61"/>
  <c r="R243" i="61" s="1"/>
  <c r="M229" i="61"/>
  <c r="T229" i="61" s="1"/>
  <c r="B230" i="61"/>
  <c r="B231" i="61"/>
  <c r="B232" i="61"/>
  <c r="B233" i="61"/>
  <c r="B234" i="61"/>
  <c r="B235" i="61"/>
  <c r="B236" i="61"/>
  <c r="B240" i="61"/>
  <c r="B241" i="61"/>
  <c r="B242" i="61"/>
  <c r="B243" i="61"/>
  <c r="B229" i="61"/>
  <c r="M215" i="61"/>
  <c r="R215" i="61" s="1"/>
  <c r="M216" i="61"/>
  <c r="R216" i="61" s="1"/>
  <c r="M217" i="61"/>
  <c r="R217" i="61" s="1"/>
  <c r="M218" i="61"/>
  <c r="R218" i="61" s="1"/>
  <c r="M219" i="61"/>
  <c r="R219" i="61" s="1"/>
  <c r="M220" i="61"/>
  <c r="R220" i="61" s="1"/>
  <c r="M221" i="61"/>
  <c r="R221" i="61" s="1"/>
  <c r="M214" i="61"/>
  <c r="T214" i="61" s="1"/>
  <c r="M200" i="61"/>
  <c r="R200" i="61" s="1"/>
  <c r="M201" i="61"/>
  <c r="R201" i="61" s="1"/>
  <c r="M202" i="61"/>
  <c r="R202" i="61" s="1"/>
  <c r="M203" i="61"/>
  <c r="T203" i="61" s="1"/>
  <c r="M204" i="61"/>
  <c r="R204" i="61" s="1"/>
  <c r="M205" i="61"/>
  <c r="R205" i="61" s="1"/>
  <c r="M206" i="61"/>
  <c r="R206" i="61" s="1"/>
  <c r="M199" i="61"/>
  <c r="T199" i="61" s="1"/>
  <c r="M185" i="61"/>
  <c r="R185" i="61" s="1"/>
  <c r="M186" i="61"/>
  <c r="T186" i="61" s="1"/>
  <c r="M187" i="61"/>
  <c r="R187" i="61" s="1"/>
  <c r="M188" i="61"/>
  <c r="T188" i="61" s="1"/>
  <c r="M189" i="61"/>
  <c r="R189" i="61" s="1"/>
  <c r="M190" i="61"/>
  <c r="T190" i="61" s="1"/>
  <c r="M191" i="61"/>
  <c r="R191" i="61" s="1"/>
  <c r="M195" i="61"/>
  <c r="T195" i="61" s="1"/>
  <c r="M196" i="61"/>
  <c r="R196" i="61" s="1"/>
  <c r="M197" i="61"/>
  <c r="T197" i="61" s="1"/>
  <c r="M198" i="61"/>
  <c r="R198" i="61" s="1"/>
  <c r="M184" i="61"/>
  <c r="T184" i="61" s="1"/>
  <c r="M170" i="61"/>
  <c r="R170" i="61" s="1"/>
  <c r="M171" i="61"/>
  <c r="R171" i="61" s="1"/>
  <c r="M172" i="61"/>
  <c r="R172" i="61" s="1"/>
  <c r="M173" i="61"/>
  <c r="R173" i="61" s="1"/>
  <c r="M174" i="61"/>
  <c r="R174" i="61" s="1"/>
  <c r="M175" i="61"/>
  <c r="R175" i="61" s="1"/>
  <c r="M176" i="61"/>
  <c r="R176" i="61" s="1"/>
  <c r="M180" i="61"/>
  <c r="R180" i="61" s="1"/>
  <c r="M181" i="61"/>
  <c r="R181" i="61" s="1"/>
  <c r="M182" i="61"/>
  <c r="T182" i="61" s="1"/>
  <c r="M183" i="61"/>
  <c r="R183" i="61" s="1"/>
  <c r="M169" i="61"/>
  <c r="T169" i="61" s="1"/>
  <c r="M155" i="61"/>
  <c r="R155" i="61" s="1"/>
  <c r="M156" i="61"/>
  <c r="T156" i="61" s="1"/>
  <c r="M157" i="61"/>
  <c r="R157" i="61" s="1"/>
  <c r="M158" i="61"/>
  <c r="T158" i="61" s="1"/>
  <c r="M159" i="61"/>
  <c r="R159" i="61" s="1"/>
  <c r="M160" i="61"/>
  <c r="T160" i="61" s="1"/>
  <c r="M161" i="61"/>
  <c r="T161" i="61" s="1"/>
  <c r="M165" i="61"/>
  <c r="T165" i="61" s="1"/>
  <c r="M166" i="61"/>
  <c r="T166" i="61" s="1"/>
  <c r="M167" i="61"/>
  <c r="T167" i="61" s="1"/>
  <c r="M168" i="61"/>
  <c r="R168" i="61" s="1"/>
  <c r="M154" i="61"/>
  <c r="R154" i="61" s="1"/>
  <c r="B155" i="61"/>
  <c r="B156" i="61"/>
  <c r="B157" i="61"/>
  <c r="B158" i="61"/>
  <c r="B159" i="61"/>
  <c r="B160" i="61"/>
  <c r="B161" i="61"/>
  <c r="B165" i="61"/>
  <c r="B166" i="61"/>
  <c r="B167" i="61"/>
  <c r="B168" i="61"/>
  <c r="M140" i="61"/>
  <c r="R140" i="61" s="1"/>
  <c r="M141" i="61"/>
  <c r="T141" i="61" s="1"/>
  <c r="M142" i="61"/>
  <c r="T142" i="61" s="1"/>
  <c r="M143" i="61"/>
  <c r="T143" i="61" s="1"/>
  <c r="M144" i="61"/>
  <c r="R144" i="61" s="1"/>
  <c r="M145" i="61"/>
  <c r="T145" i="61" s="1"/>
  <c r="M146" i="61"/>
  <c r="R146" i="61" s="1"/>
  <c r="M150" i="61"/>
  <c r="T150" i="61" s="1"/>
  <c r="M151" i="61"/>
  <c r="R151" i="61" s="1"/>
  <c r="M152" i="61"/>
  <c r="T152" i="61" s="1"/>
  <c r="M153" i="61"/>
  <c r="T153" i="61" s="1"/>
  <c r="M139" i="61"/>
  <c r="R139" i="61" s="1"/>
  <c r="B140" i="61"/>
  <c r="B141" i="61"/>
  <c r="B142" i="61"/>
  <c r="B143" i="61"/>
  <c r="B144" i="61"/>
  <c r="B145" i="61"/>
  <c r="B146" i="61"/>
  <c r="B150" i="61"/>
  <c r="B151" i="61"/>
  <c r="B152" i="61"/>
  <c r="B153" i="61"/>
  <c r="M125" i="61"/>
  <c r="R125" i="61" s="1"/>
  <c r="M126" i="61"/>
  <c r="T126" i="61" s="1"/>
  <c r="M127" i="61"/>
  <c r="R127" i="61" s="1"/>
  <c r="M128" i="61"/>
  <c r="R128" i="61" s="1"/>
  <c r="M129" i="61"/>
  <c r="R129" i="61" s="1"/>
  <c r="M130" i="61"/>
  <c r="T130" i="61" s="1"/>
  <c r="M131" i="61"/>
  <c r="R131" i="61" s="1"/>
  <c r="M135" i="61"/>
  <c r="R135" i="61" s="1"/>
  <c r="M136" i="61"/>
  <c r="R136" i="61" s="1"/>
  <c r="M137" i="61"/>
  <c r="T137" i="61" s="1"/>
  <c r="M138" i="61"/>
  <c r="R138" i="61" s="1"/>
  <c r="M124" i="61"/>
  <c r="T124" i="61" s="1"/>
  <c r="B110" i="61"/>
  <c r="B111" i="61"/>
  <c r="B112" i="61"/>
  <c r="B113" i="61"/>
  <c r="B114" i="61"/>
  <c r="B115" i="61"/>
  <c r="B116" i="61"/>
  <c r="B120" i="61"/>
  <c r="B121" i="61"/>
  <c r="B122" i="61"/>
  <c r="B123" i="61"/>
  <c r="M110" i="61"/>
  <c r="R110" i="61" s="1"/>
  <c r="M111" i="61"/>
  <c r="T111" i="61" s="1"/>
  <c r="M112" i="61"/>
  <c r="R112" i="61" s="1"/>
  <c r="M113" i="61"/>
  <c r="R113" i="61" s="1"/>
  <c r="M114" i="61"/>
  <c r="R114" i="61" s="1"/>
  <c r="M115" i="61"/>
  <c r="R115" i="61" s="1"/>
  <c r="M116" i="61"/>
  <c r="R116" i="61" s="1"/>
  <c r="M120" i="61"/>
  <c r="R120" i="61" s="1"/>
  <c r="M121" i="61"/>
  <c r="R121" i="61" s="1"/>
  <c r="M122" i="61"/>
  <c r="R122" i="61" s="1"/>
  <c r="M123" i="61"/>
  <c r="R123" i="61" s="1"/>
  <c r="M109" i="61"/>
  <c r="R109" i="61" s="1"/>
  <c r="B95" i="61"/>
  <c r="B96" i="61"/>
  <c r="B97" i="61"/>
  <c r="B98" i="61"/>
  <c r="B99" i="61"/>
  <c r="B100" i="61"/>
  <c r="B101" i="61"/>
  <c r="B105" i="61"/>
  <c r="B106" i="61"/>
  <c r="B107" i="61"/>
  <c r="B108" i="61"/>
  <c r="B94" i="61"/>
  <c r="M95" i="61"/>
  <c r="R95" i="61" s="1"/>
  <c r="M96" i="61"/>
  <c r="R96" i="61" s="1"/>
  <c r="M97" i="61"/>
  <c r="R97" i="61" s="1"/>
  <c r="M98" i="61"/>
  <c r="R98" i="61" s="1"/>
  <c r="M99" i="61"/>
  <c r="R99" i="61" s="1"/>
  <c r="M100" i="61"/>
  <c r="R100" i="61" s="1"/>
  <c r="M101" i="61"/>
  <c r="R101" i="61" s="1"/>
  <c r="M105" i="61"/>
  <c r="R105" i="61" s="1"/>
  <c r="M106" i="61"/>
  <c r="R106" i="61" s="1"/>
  <c r="M107" i="61"/>
  <c r="R107" i="61" s="1"/>
  <c r="M108" i="61"/>
  <c r="R108" i="61" s="1"/>
  <c r="M94" i="61"/>
  <c r="T94" i="61" s="1"/>
  <c r="M80" i="61"/>
  <c r="R80" i="61" s="1"/>
  <c r="M81" i="61"/>
  <c r="R81" i="61" s="1"/>
  <c r="M82" i="61"/>
  <c r="T82" i="61" s="1"/>
  <c r="M83" i="61"/>
  <c r="R83" i="61" s="1"/>
  <c r="M84" i="61"/>
  <c r="T84" i="61" s="1"/>
  <c r="M85" i="61"/>
  <c r="R85" i="61" s="1"/>
  <c r="M86" i="61"/>
  <c r="T86" i="61" s="1"/>
  <c r="M90" i="61"/>
  <c r="R90" i="61" s="1"/>
  <c r="M91" i="61"/>
  <c r="T91" i="61" s="1"/>
  <c r="M92" i="61"/>
  <c r="R92" i="61" s="1"/>
  <c r="M93" i="61"/>
  <c r="T93" i="61" s="1"/>
  <c r="M79" i="61"/>
  <c r="R79" i="61" s="1"/>
  <c r="M65" i="61"/>
  <c r="R65" i="61" s="1"/>
  <c r="M66" i="61"/>
  <c r="R66" i="61" s="1"/>
  <c r="M67" i="61"/>
  <c r="R67" i="61" s="1"/>
  <c r="M68" i="61"/>
  <c r="T68" i="61" s="1"/>
  <c r="M69" i="61"/>
  <c r="R69" i="61" s="1"/>
  <c r="M70" i="61"/>
  <c r="T70" i="61" s="1"/>
  <c r="M71" i="61"/>
  <c r="R71" i="61" s="1"/>
  <c r="M64" i="61"/>
  <c r="T64" i="61" s="1"/>
  <c r="B215" i="61"/>
  <c r="B216" i="61"/>
  <c r="B217" i="61"/>
  <c r="B218" i="61"/>
  <c r="B219" i="61"/>
  <c r="B220" i="61"/>
  <c r="B221" i="61"/>
  <c r="B225" i="61"/>
  <c r="B226" i="61"/>
  <c r="B227" i="61"/>
  <c r="B228" i="61"/>
  <c r="B214" i="61"/>
  <c r="B200" i="61"/>
  <c r="B201" i="61"/>
  <c r="B202" i="61"/>
  <c r="B203" i="61"/>
  <c r="B204" i="61"/>
  <c r="B205" i="61"/>
  <c r="B206" i="61"/>
  <c r="B210" i="61"/>
  <c r="B211" i="61"/>
  <c r="B212" i="61"/>
  <c r="B213" i="61"/>
  <c r="B199" i="61"/>
  <c r="B185" i="61"/>
  <c r="B186" i="61"/>
  <c r="B187" i="61"/>
  <c r="B188" i="61"/>
  <c r="B189" i="61"/>
  <c r="B190" i="61"/>
  <c r="B191" i="61"/>
  <c r="B195" i="61"/>
  <c r="B196" i="61"/>
  <c r="B197" i="61"/>
  <c r="B198" i="61"/>
  <c r="B184" i="61"/>
  <c r="B170" i="61"/>
  <c r="B171" i="61"/>
  <c r="B172" i="61"/>
  <c r="B173" i="61"/>
  <c r="B174" i="61"/>
  <c r="B175" i="61"/>
  <c r="B176" i="61"/>
  <c r="B180" i="61"/>
  <c r="B181" i="61"/>
  <c r="B182" i="61"/>
  <c r="B183" i="61"/>
  <c r="B169" i="61"/>
  <c r="B154" i="61"/>
  <c r="B139" i="61"/>
  <c r="B125" i="61"/>
  <c r="B126" i="61"/>
  <c r="B127" i="61"/>
  <c r="B128" i="61"/>
  <c r="B129" i="61"/>
  <c r="B130" i="61"/>
  <c r="B131" i="61"/>
  <c r="B135" i="61"/>
  <c r="B136" i="61"/>
  <c r="B137" i="61"/>
  <c r="B138" i="61"/>
  <c r="B124" i="61"/>
  <c r="B109" i="61"/>
  <c r="B80" i="61"/>
  <c r="B81" i="61"/>
  <c r="B82" i="61"/>
  <c r="B83" i="61"/>
  <c r="B84" i="61"/>
  <c r="B85" i="61"/>
  <c r="B86" i="61"/>
  <c r="B90" i="61"/>
  <c r="B91" i="61"/>
  <c r="B92" i="61"/>
  <c r="B93" i="61"/>
  <c r="B79" i="61"/>
  <c r="B65" i="61"/>
  <c r="B66" i="61"/>
  <c r="B67" i="61"/>
  <c r="B68" i="61"/>
  <c r="B69" i="61"/>
  <c r="B70" i="61"/>
  <c r="B71" i="61"/>
  <c r="B75" i="61"/>
  <c r="B76" i="61"/>
  <c r="B77" i="61"/>
  <c r="B78" i="61"/>
  <c r="B64" i="61"/>
  <c r="M50" i="61"/>
  <c r="R50" i="61" s="1"/>
  <c r="M51" i="61"/>
  <c r="R51" i="61" s="1"/>
  <c r="M52" i="61"/>
  <c r="R52" i="61" s="1"/>
  <c r="M53" i="61"/>
  <c r="R53" i="61" s="1"/>
  <c r="M54" i="61"/>
  <c r="R54" i="61" s="1"/>
  <c r="M55" i="61"/>
  <c r="R55" i="61" s="1"/>
  <c r="M56" i="61"/>
  <c r="R56" i="61" s="1"/>
  <c r="M49" i="61"/>
  <c r="R49" i="61" s="1"/>
  <c r="M35" i="61"/>
  <c r="R35" i="61" s="1"/>
  <c r="M36" i="61"/>
  <c r="R36" i="61" s="1"/>
  <c r="M37" i="61"/>
  <c r="R37" i="61" s="1"/>
  <c r="M38" i="61"/>
  <c r="R38" i="61" s="1"/>
  <c r="M39" i="61"/>
  <c r="R39" i="61" s="1"/>
  <c r="M40" i="61"/>
  <c r="T40" i="61" s="1"/>
  <c r="M41" i="61"/>
  <c r="R41" i="61" s="1"/>
  <c r="M34" i="61"/>
  <c r="T34" i="61" s="1"/>
  <c r="M23" i="61"/>
  <c r="T23" i="61" s="1"/>
  <c r="M24" i="61"/>
  <c r="R24" i="61" s="1"/>
  <c r="M25" i="61"/>
  <c r="R25" i="61" s="1"/>
  <c r="M26" i="61"/>
  <c r="T26" i="61" s="1"/>
  <c r="N11" i="50"/>
  <c r="Q11" i="50" s="1"/>
  <c r="N12" i="50"/>
  <c r="Q12" i="50" s="1"/>
  <c r="N13" i="50"/>
  <c r="Q13" i="50" s="1"/>
  <c r="N14" i="50"/>
  <c r="S14" i="50" s="1"/>
  <c r="N15" i="50"/>
  <c r="Q15" i="50" s="1"/>
  <c r="N16" i="50"/>
  <c r="Q16" i="50" s="1"/>
  <c r="N17" i="50"/>
  <c r="Q17" i="50" s="1"/>
  <c r="N18" i="50"/>
  <c r="S18" i="50" s="1"/>
  <c r="N19" i="50"/>
  <c r="Q19" i="50" s="1"/>
  <c r="N20" i="50"/>
  <c r="Q20" i="50" s="1"/>
  <c r="N21" i="50"/>
  <c r="Q21" i="50" s="1"/>
  <c r="N22" i="50"/>
  <c r="Q22" i="50" s="1"/>
  <c r="N23" i="50"/>
  <c r="Q23" i="50" s="1"/>
  <c r="N24" i="50"/>
  <c r="Q24" i="50" s="1"/>
  <c r="N25" i="50"/>
  <c r="Q25" i="50" s="1"/>
  <c r="N27" i="50"/>
  <c r="S27" i="50" s="1"/>
  <c r="N28" i="50"/>
  <c r="Q28" i="50" s="1"/>
  <c r="N29" i="50"/>
  <c r="Q29" i="50" s="1"/>
  <c r="N30" i="50"/>
  <c r="Q30" i="50" s="1"/>
  <c r="N31" i="50"/>
  <c r="Q31" i="50" s="1"/>
  <c r="N32" i="50"/>
  <c r="Q32" i="50" s="1"/>
  <c r="N33" i="50"/>
  <c r="Q33" i="50" s="1"/>
  <c r="N34" i="50"/>
  <c r="Q34" i="50" s="1"/>
  <c r="N35" i="50"/>
  <c r="S35" i="50" s="1"/>
  <c r="N36" i="50"/>
  <c r="Q36" i="50" s="1"/>
  <c r="N37" i="50"/>
  <c r="Q37" i="50" s="1"/>
  <c r="N38" i="50"/>
  <c r="Q38" i="50" s="1"/>
  <c r="N39" i="50"/>
  <c r="Q39" i="50" s="1"/>
  <c r="N40" i="50"/>
  <c r="Q40" i="50" s="1"/>
  <c r="N41" i="50"/>
  <c r="Q41" i="50" s="1"/>
  <c r="N42" i="50"/>
  <c r="Q42" i="50" s="1"/>
  <c r="N10" i="50"/>
  <c r="Q10" i="50" s="1"/>
  <c r="M12" i="47"/>
  <c r="S12" i="47" s="1"/>
  <c r="M13" i="47"/>
  <c r="S13" i="47" s="1"/>
  <c r="M14" i="47"/>
  <c r="S14" i="47" s="1"/>
  <c r="M15" i="47"/>
  <c r="U15" i="47" s="1"/>
  <c r="M16" i="47"/>
  <c r="S16" i="47" s="1"/>
  <c r="M17" i="47"/>
  <c r="S17" i="47" s="1"/>
  <c r="M18" i="47"/>
  <c r="S18" i="47" s="1"/>
  <c r="M19" i="47"/>
  <c r="U19" i="47" s="1"/>
  <c r="M20" i="47"/>
  <c r="S20" i="47" s="1"/>
  <c r="M22" i="47"/>
  <c r="S22" i="47" s="1"/>
  <c r="M23" i="47"/>
  <c r="S23" i="47" s="1"/>
  <c r="M24" i="47"/>
  <c r="U24" i="47" s="1"/>
  <c r="M25" i="47"/>
  <c r="S25" i="47" s="1"/>
  <c r="M26" i="47"/>
  <c r="S26" i="47" s="1"/>
  <c r="M27" i="47"/>
  <c r="S27" i="47" s="1"/>
  <c r="M28" i="47"/>
  <c r="U28" i="47" s="1"/>
  <c r="M29" i="47"/>
  <c r="S29" i="47" s="1"/>
  <c r="M30" i="47"/>
  <c r="S30" i="47" s="1"/>
  <c r="M31" i="47"/>
  <c r="S31" i="47" s="1"/>
  <c r="M11" i="47"/>
  <c r="S11" i="47" s="1"/>
  <c r="M26" i="51"/>
  <c r="R26" i="51" s="1"/>
  <c r="M12" i="51"/>
  <c r="R12" i="51" s="1"/>
  <c r="M13" i="51"/>
  <c r="R13" i="51" s="1"/>
  <c r="M14" i="51"/>
  <c r="R14" i="51" s="1"/>
  <c r="M15" i="51"/>
  <c r="T15" i="51" s="1"/>
  <c r="M16" i="51"/>
  <c r="R16" i="51" s="1"/>
  <c r="M11" i="51"/>
  <c r="R11" i="51" s="1"/>
  <c r="K27" i="49"/>
  <c r="P27" i="49" s="1"/>
  <c r="K28" i="49"/>
  <c r="R28" i="49" s="1"/>
  <c r="K29" i="49"/>
  <c r="P29" i="49" s="1"/>
  <c r="K30" i="49"/>
  <c r="P30" i="49" s="1"/>
  <c r="K31" i="49"/>
  <c r="P31" i="49" s="1"/>
  <c r="K32" i="49"/>
  <c r="R32" i="49" s="1"/>
  <c r="K33" i="49"/>
  <c r="P33" i="49" s="1"/>
  <c r="K34" i="49"/>
  <c r="P34" i="49" s="1"/>
  <c r="K35" i="49"/>
  <c r="P35" i="49" s="1"/>
  <c r="K36" i="49"/>
  <c r="R36" i="49" s="1"/>
  <c r="K37" i="49"/>
  <c r="P37" i="49" s="1"/>
  <c r="K38" i="49"/>
  <c r="P38" i="49" s="1"/>
  <c r="K39" i="49"/>
  <c r="P39" i="49" s="1"/>
  <c r="K40" i="49"/>
  <c r="R40" i="49" s="1"/>
  <c r="K41" i="49"/>
  <c r="P41" i="49" s="1"/>
  <c r="K12" i="49"/>
  <c r="P12" i="49" s="1"/>
  <c r="K13" i="49"/>
  <c r="P13" i="49" s="1"/>
  <c r="K14" i="49"/>
  <c r="P14" i="49" s="1"/>
  <c r="K15" i="49"/>
  <c r="P15" i="49" s="1"/>
  <c r="K16" i="49"/>
  <c r="P16" i="49" s="1"/>
  <c r="K17" i="49"/>
  <c r="P17" i="49" s="1"/>
  <c r="K18" i="49"/>
  <c r="P18" i="49" s="1"/>
  <c r="K19" i="49"/>
  <c r="R19" i="49" s="1"/>
  <c r="K20" i="49"/>
  <c r="P20" i="49" s="1"/>
  <c r="K21" i="49"/>
  <c r="P21" i="49" s="1"/>
  <c r="K22" i="49"/>
  <c r="P22" i="49" s="1"/>
  <c r="K23" i="49"/>
  <c r="P23" i="49" s="1"/>
  <c r="K24" i="49"/>
  <c r="P24" i="49" s="1"/>
  <c r="K25" i="49"/>
  <c r="P25" i="49" s="1"/>
  <c r="K11" i="49"/>
  <c r="R11" i="49" s="1"/>
  <c r="L260" i="60"/>
  <c r="P260" i="60" s="1"/>
  <c r="L261" i="60"/>
  <c r="P261" i="60" s="1"/>
  <c r="L262" i="60"/>
  <c r="P262" i="60" s="1"/>
  <c r="L263" i="60"/>
  <c r="R263" i="60" s="1"/>
  <c r="L264" i="60"/>
  <c r="P264" i="60" s="1"/>
  <c r="L265" i="60"/>
  <c r="R265" i="60" s="1"/>
  <c r="L266" i="60"/>
  <c r="P266" i="60" s="1"/>
  <c r="L270" i="60"/>
  <c r="R270" i="60" s="1"/>
  <c r="L271" i="60"/>
  <c r="P271" i="60" s="1"/>
  <c r="L272" i="60"/>
  <c r="R272" i="60" s="1"/>
  <c r="L273" i="60"/>
  <c r="P273" i="60" s="1"/>
  <c r="L259" i="60"/>
  <c r="R259" i="60" s="1"/>
  <c r="L245" i="60"/>
  <c r="P245" i="60" s="1"/>
  <c r="L246" i="60"/>
  <c r="R246" i="60" s="1"/>
  <c r="L247" i="60"/>
  <c r="P247" i="60" s="1"/>
  <c r="L248" i="60"/>
  <c r="R248" i="60" s="1"/>
  <c r="L249" i="60"/>
  <c r="P249" i="60" s="1"/>
  <c r="L250" i="60"/>
  <c r="R250" i="60" s="1"/>
  <c r="L251" i="60"/>
  <c r="P251" i="60" s="1"/>
  <c r="L255" i="60"/>
  <c r="R255" i="60" s="1"/>
  <c r="L256" i="60"/>
  <c r="P256" i="60" s="1"/>
  <c r="L257" i="60"/>
  <c r="R257" i="60" s="1"/>
  <c r="L258" i="60"/>
  <c r="P258" i="60" s="1"/>
  <c r="L244" i="60"/>
  <c r="R244" i="60" s="1"/>
  <c r="L228" i="60"/>
  <c r="P228" i="60" s="1"/>
  <c r="L229" i="60"/>
  <c r="R229" i="60" s="1"/>
  <c r="L230" i="60"/>
  <c r="P230" i="60" s="1"/>
  <c r="L231" i="60"/>
  <c r="R231" i="60" s="1"/>
  <c r="L232" i="60"/>
  <c r="P232" i="60" s="1"/>
  <c r="L233" i="60"/>
  <c r="R233" i="60" s="1"/>
  <c r="L234" i="60"/>
  <c r="P234" i="60" s="1"/>
  <c r="L240" i="60"/>
  <c r="R240" i="60" s="1"/>
  <c r="L241" i="60"/>
  <c r="P241" i="60" s="1"/>
  <c r="L242" i="60"/>
  <c r="R242" i="60" s="1"/>
  <c r="L243" i="60"/>
  <c r="P243" i="60" s="1"/>
  <c r="L227" i="60"/>
  <c r="R227" i="60" s="1"/>
  <c r="L213" i="60"/>
  <c r="P213" i="60" s="1"/>
  <c r="L214" i="60"/>
  <c r="R214" i="60" s="1"/>
  <c r="L215" i="60"/>
  <c r="P215" i="60" s="1"/>
  <c r="L216" i="60"/>
  <c r="P216" i="60" s="1"/>
  <c r="L217" i="60"/>
  <c r="P217" i="60" s="1"/>
  <c r="L218" i="60"/>
  <c r="R218" i="60" s="1"/>
  <c r="L219" i="60"/>
  <c r="P219" i="60" s="1"/>
  <c r="L212" i="60"/>
  <c r="P212" i="60" s="1"/>
  <c r="L198" i="60"/>
  <c r="P198" i="60" s="1"/>
  <c r="L199" i="60"/>
  <c r="P199" i="60" s="1"/>
  <c r="L200" i="60"/>
  <c r="P200" i="60" s="1"/>
  <c r="L201" i="60"/>
  <c r="P201" i="60" s="1"/>
  <c r="L202" i="60"/>
  <c r="P202" i="60" s="1"/>
  <c r="L203" i="60"/>
  <c r="R203" i="60" s="1"/>
  <c r="L204" i="60"/>
  <c r="P204" i="60" s="1"/>
  <c r="L197" i="60"/>
  <c r="R197" i="60" s="1"/>
  <c r="L183" i="60"/>
  <c r="P183" i="60" s="1"/>
  <c r="L184" i="60"/>
  <c r="P184" i="60" s="1"/>
  <c r="L185" i="60"/>
  <c r="P185" i="60" s="1"/>
  <c r="L186" i="60"/>
  <c r="P186" i="60" s="1"/>
  <c r="L187" i="60"/>
  <c r="P187" i="60" s="1"/>
  <c r="L188" i="60"/>
  <c r="P188" i="60" s="1"/>
  <c r="L189" i="60"/>
  <c r="P189" i="60" s="1"/>
  <c r="L182" i="60"/>
  <c r="R182" i="60" s="1"/>
  <c r="L168" i="60"/>
  <c r="P168" i="60" s="1"/>
  <c r="L169" i="60"/>
  <c r="P169" i="60" s="1"/>
  <c r="L170" i="60"/>
  <c r="P170" i="60" s="1"/>
  <c r="L171" i="60"/>
  <c r="R171" i="60" s="1"/>
  <c r="L172" i="60"/>
  <c r="P172" i="60" s="1"/>
  <c r="L173" i="60"/>
  <c r="P173" i="60" s="1"/>
  <c r="L174" i="60"/>
  <c r="P174" i="60" s="1"/>
  <c r="L167" i="60"/>
  <c r="R167" i="60" s="1"/>
  <c r="L153" i="60"/>
  <c r="P153" i="60" s="1"/>
  <c r="L154" i="60"/>
  <c r="P154" i="60" s="1"/>
  <c r="L155" i="60"/>
  <c r="P155" i="60" s="1"/>
  <c r="L156" i="60"/>
  <c r="P156" i="60" s="1"/>
  <c r="L157" i="60"/>
  <c r="P157" i="60" s="1"/>
  <c r="L158" i="60"/>
  <c r="P158" i="60" s="1"/>
  <c r="L159" i="60"/>
  <c r="P159" i="60" s="1"/>
  <c r="L152" i="60"/>
  <c r="R152" i="60" s="1"/>
  <c r="L138" i="60"/>
  <c r="P138" i="60" s="1"/>
  <c r="L139" i="60"/>
  <c r="R139" i="60" s="1"/>
  <c r="L140" i="60"/>
  <c r="P140" i="60" s="1"/>
  <c r="L141" i="60"/>
  <c r="R141" i="60" s="1"/>
  <c r="L142" i="60"/>
  <c r="P142" i="60" s="1"/>
  <c r="L143" i="60"/>
  <c r="R143" i="60" s="1"/>
  <c r="L144" i="60"/>
  <c r="P144" i="60" s="1"/>
  <c r="L137" i="60"/>
  <c r="R137" i="60" s="1"/>
  <c r="L123" i="60"/>
  <c r="P123" i="60" s="1"/>
  <c r="L124" i="60"/>
  <c r="P124" i="60" s="1"/>
  <c r="L125" i="60"/>
  <c r="P125" i="60" s="1"/>
  <c r="L126" i="60"/>
  <c r="R126" i="60" s="1"/>
  <c r="L127" i="60"/>
  <c r="P127" i="60" s="1"/>
  <c r="L128" i="60"/>
  <c r="P128" i="60" s="1"/>
  <c r="L129" i="60"/>
  <c r="P129" i="60" s="1"/>
  <c r="L122" i="60"/>
  <c r="R122" i="60" s="1"/>
  <c r="L108" i="60"/>
  <c r="P108" i="60" s="1"/>
  <c r="L109" i="60"/>
  <c r="R109" i="60" s="1"/>
  <c r="L110" i="60"/>
  <c r="P110" i="60" s="1"/>
  <c r="L111" i="60"/>
  <c r="P111" i="60" s="1"/>
  <c r="L112" i="60"/>
  <c r="P112" i="60" s="1"/>
  <c r="L113" i="60"/>
  <c r="R113" i="60" s="1"/>
  <c r="L114" i="60"/>
  <c r="P114" i="60" s="1"/>
  <c r="L107" i="60"/>
  <c r="R107" i="60" s="1"/>
  <c r="L93" i="60"/>
  <c r="P93" i="60" s="1"/>
  <c r="L94" i="60"/>
  <c r="P94" i="60" s="1"/>
  <c r="L95" i="60"/>
  <c r="P95" i="60" s="1"/>
  <c r="L96" i="60"/>
  <c r="R96" i="60" s="1"/>
  <c r="L97" i="60"/>
  <c r="P97" i="60" s="1"/>
  <c r="L98" i="60"/>
  <c r="P98" i="60" s="1"/>
  <c r="L99" i="60"/>
  <c r="P99" i="60" s="1"/>
  <c r="L92" i="60"/>
  <c r="R92" i="60" s="1"/>
  <c r="L78" i="60"/>
  <c r="P78" i="60" s="1"/>
  <c r="L79" i="60"/>
  <c r="R79" i="60" s="1"/>
  <c r="L80" i="60"/>
  <c r="P80" i="60" s="1"/>
  <c r="L81" i="60"/>
  <c r="P81" i="60" s="1"/>
  <c r="L82" i="60"/>
  <c r="P82" i="60" s="1"/>
  <c r="L83" i="60"/>
  <c r="R83" i="60" s="1"/>
  <c r="L84" i="60"/>
  <c r="P84" i="60" s="1"/>
  <c r="L77" i="60"/>
  <c r="R77" i="60" s="1"/>
  <c r="L63" i="60"/>
  <c r="P63" i="60" s="1"/>
  <c r="L64" i="60"/>
  <c r="P64" i="60" s="1"/>
  <c r="L65" i="60"/>
  <c r="P65" i="60" s="1"/>
  <c r="L66" i="60"/>
  <c r="R66" i="60" s="1"/>
  <c r="L67" i="60"/>
  <c r="P67" i="60" s="1"/>
  <c r="L68" i="60"/>
  <c r="P68" i="60" s="1"/>
  <c r="L69" i="60"/>
  <c r="P69" i="60" s="1"/>
  <c r="L62" i="60"/>
  <c r="R62" i="60" s="1"/>
  <c r="L33" i="60"/>
  <c r="R33" i="60" s="1"/>
  <c r="L34" i="60"/>
  <c r="P34" i="60" s="1"/>
  <c r="L35" i="60"/>
  <c r="R35" i="60" s="1"/>
  <c r="L36" i="60"/>
  <c r="P36" i="60" s="1"/>
  <c r="L37" i="60"/>
  <c r="R37" i="60" s="1"/>
  <c r="L38" i="60"/>
  <c r="P38" i="60" s="1"/>
  <c r="L39" i="60"/>
  <c r="R39" i="60" s="1"/>
  <c r="L43" i="60"/>
  <c r="P43" i="60" s="1"/>
  <c r="L44" i="60"/>
  <c r="R44" i="60" s="1"/>
  <c r="L45" i="60"/>
  <c r="P45" i="60" s="1"/>
  <c r="L46" i="60"/>
  <c r="R46" i="60" s="1"/>
  <c r="L32" i="60"/>
  <c r="R32" i="60" s="1"/>
  <c r="K12" i="48"/>
  <c r="P12" i="48" s="1"/>
  <c r="K13" i="48"/>
  <c r="R13" i="48" s="1"/>
  <c r="K14" i="48"/>
  <c r="P14" i="48" s="1"/>
  <c r="K15" i="48"/>
  <c r="R15" i="48" s="1"/>
  <c r="K16" i="48"/>
  <c r="P16" i="48" s="1"/>
  <c r="K17" i="48"/>
  <c r="R17" i="48" s="1"/>
  <c r="K18" i="48"/>
  <c r="P18" i="48" s="1"/>
  <c r="K19" i="48"/>
  <c r="P19" i="48" s="1"/>
  <c r="K20" i="48"/>
  <c r="P20" i="48" s="1"/>
  <c r="K21" i="48"/>
  <c r="R21" i="48" s="1"/>
  <c r="K22" i="48"/>
  <c r="P22" i="48" s="1"/>
  <c r="K23" i="48"/>
  <c r="P23" i="48" s="1"/>
  <c r="K24" i="48"/>
  <c r="P24" i="48" s="1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K11" i="48"/>
  <c r="P11" i="48" s="1"/>
  <c r="R11" i="62" s="1"/>
  <c r="M10" i="46"/>
  <c r="R10" i="46" s="1"/>
  <c r="M11" i="46"/>
  <c r="R11" i="46" s="1"/>
  <c r="M12" i="46"/>
  <c r="R12" i="46" s="1"/>
  <c r="M13" i="46"/>
  <c r="R13" i="46" s="1"/>
  <c r="M14" i="46"/>
  <c r="R14" i="46" s="1"/>
  <c r="M15" i="46"/>
  <c r="R15" i="46" s="1"/>
  <c r="M16" i="46"/>
  <c r="R16" i="46" s="1"/>
  <c r="M17" i="46"/>
  <c r="R17" i="46" s="1"/>
  <c r="M18" i="46"/>
  <c r="R18" i="46" s="1"/>
  <c r="M19" i="46"/>
  <c r="R19" i="46" s="1"/>
  <c r="M20" i="46"/>
  <c r="R20" i="46" s="1"/>
  <c r="M21" i="46"/>
  <c r="T21" i="46" s="1"/>
  <c r="M22" i="46"/>
  <c r="R22" i="46" s="1"/>
  <c r="M23" i="46"/>
  <c r="R23" i="46" s="1"/>
  <c r="M24" i="46"/>
  <c r="R24" i="46" s="1"/>
  <c r="M25" i="46"/>
  <c r="R25" i="46" s="1"/>
  <c r="M26" i="46"/>
  <c r="R26" i="46" s="1"/>
  <c r="M27" i="46"/>
  <c r="R27" i="46" s="1"/>
  <c r="M28" i="46"/>
  <c r="R28" i="46" s="1"/>
  <c r="M29" i="46"/>
  <c r="T29" i="46" s="1"/>
  <c r="M30" i="46"/>
  <c r="R30" i="46" s="1"/>
  <c r="M31" i="46"/>
  <c r="R31" i="46" s="1"/>
  <c r="M32" i="46"/>
  <c r="R32" i="46" s="1"/>
  <c r="M33" i="46"/>
  <c r="R33" i="46" s="1"/>
  <c r="M35" i="46"/>
  <c r="R35" i="46" s="1"/>
  <c r="M36" i="46"/>
  <c r="R36" i="46" s="1"/>
  <c r="M37" i="46"/>
  <c r="R37" i="46" s="1"/>
  <c r="M38" i="46"/>
  <c r="T38" i="46" s="1"/>
  <c r="M39" i="46"/>
  <c r="R39" i="46" s="1"/>
  <c r="M40" i="46"/>
  <c r="R40" i="46" s="1"/>
  <c r="M41" i="46"/>
  <c r="R41" i="46" s="1"/>
  <c r="M42" i="46"/>
  <c r="R42" i="46" s="1"/>
  <c r="M43" i="46"/>
  <c r="R43" i="46" s="1"/>
  <c r="M44" i="46"/>
  <c r="R44" i="46" s="1"/>
  <c r="M45" i="46"/>
  <c r="R45" i="46" s="1"/>
  <c r="M46" i="46"/>
  <c r="T46" i="46" s="1"/>
  <c r="M47" i="46"/>
  <c r="R47" i="46" s="1"/>
  <c r="M48" i="46"/>
  <c r="R48" i="46" s="1"/>
  <c r="M49" i="46"/>
  <c r="R49" i="46" s="1"/>
  <c r="M50" i="46"/>
  <c r="R50" i="46" s="1"/>
  <c r="M51" i="46"/>
  <c r="R51" i="46" s="1"/>
  <c r="M52" i="46"/>
  <c r="R52" i="46" s="1"/>
  <c r="M53" i="46"/>
  <c r="R53" i="46" s="1"/>
  <c r="M54" i="46"/>
  <c r="T54" i="46" s="1"/>
  <c r="M55" i="46"/>
  <c r="R55" i="46" s="1"/>
  <c r="M56" i="46"/>
  <c r="R56" i="46" s="1"/>
  <c r="M57" i="46"/>
  <c r="R57" i="46" s="1"/>
  <c r="M58" i="46"/>
  <c r="R58" i="46" s="1"/>
  <c r="M59" i="46"/>
  <c r="R59" i="46" s="1"/>
  <c r="M9" i="46"/>
  <c r="T9" i="46" s="1"/>
  <c r="N18" i="45"/>
  <c r="S18" i="45" s="1"/>
  <c r="N19" i="45"/>
  <c r="S19" i="45" s="1"/>
  <c r="N20" i="45"/>
  <c r="S20" i="45" s="1"/>
  <c r="N21" i="45"/>
  <c r="S21" i="45" s="1"/>
  <c r="N22" i="45"/>
  <c r="U22" i="45" s="1"/>
  <c r="N23" i="45"/>
  <c r="S23" i="45" s="1"/>
  <c r="O20" i="44"/>
  <c r="O21" i="44"/>
  <c r="O22" i="44"/>
  <c r="O23" i="44"/>
  <c r="O24" i="44"/>
  <c r="O25" i="44"/>
  <c r="O26" i="44"/>
  <c r="O19" i="44"/>
  <c r="O11" i="44"/>
  <c r="O12" i="44"/>
  <c r="O13" i="44"/>
  <c r="O14" i="44"/>
  <c r="O15" i="44"/>
  <c r="O16" i="44"/>
  <c r="O17" i="44"/>
  <c r="O10" i="44"/>
  <c r="N12" i="45"/>
  <c r="U12" i="45" s="1"/>
  <c r="N13" i="45"/>
  <c r="U13" i="45" s="1"/>
  <c r="N14" i="45"/>
  <c r="S14" i="45" s="1"/>
  <c r="N15" i="45"/>
  <c r="S15" i="45" s="1"/>
  <c r="N16" i="45"/>
  <c r="S16" i="45" s="1"/>
  <c r="N11" i="45"/>
  <c r="S11" i="45" s="1"/>
  <c r="P26" i="60" l="1"/>
  <c r="R39" i="62"/>
  <c r="P143" i="60"/>
  <c r="R174" i="60"/>
  <c r="T96" i="61"/>
  <c r="R154" i="60"/>
  <c r="P240" i="60"/>
  <c r="R173" i="60"/>
  <c r="P66" i="60"/>
  <c r="P83" i="60"/>
  <c r="P263" i="60"/>
  <c r="R161" i="61"/>
  <c r="R195" i="61"/>
  <c r="R128" i="60"/>
  <c r="P214" i="60"/>
  <c r="R145" i="61"/>
  <c r="P246" i="60"/>
  <c r="T115" i="61"/>
  <c r="P113" i="60"/>
  <c r="R188" i="60"/>
  <c r="T309" i="61"/>
  <c r="U20" i="45"/>
  <c r="R98" i="60"/>
  <c r="P126" i="60"/>
  <c r="R295" i="61"/>
  <c r="R232" i="60"/>
  <c r="P96" i="60"/>
  <c r="P109" i="60"/>
  <c r="P171" i="60"/>
  <c r="P203" i="60"/>
  <c r="R216" i="60"/>
  <c r="R64" i="60"/>
  <c r="P79" i="60"/>
  <c r="R124" i="60"/>
  <c r="R302" i="61"/>
  <c r="P37" i="60"/>
  <c r="P255" i="60"/>
  <c r="P46" i="60"/>
  <c r="R172" i="60"/>
  <c r="R212" i="60"/>
  <c r="P218" i="60"/>
  <c r="R228" i="60"/>
  <c r="T300" i="61"/>
  <c r="T291" i="61"/>
  <c r="R308" i="61"/>
  <c r="R111" i="60"/>
  <c r="T311" i="61"/>
  <c r="P35" i="60"/>
  <c r="U23" i="45"/>
  <c r="R199" i="60"/>
  <c r="P272" i="60"/>
  <c r="T310" i="61"/>
  <c r="R241" i="60"/>
  <c r="P231" i="60"/>
  <c r="P257" i="60"/>
  <c r="R165" i="61"/>
  <c r="R156" i="61"/>
  <c r="P33" i="60"/>
  <c r="P141" i="60"/>
  <c r="R158" i="60"/>
  <c r="R169" i="60"/>
  <c r="P242" i="60"/>
  <c r="P229" i="60"/>
  <c r="Q35" i="50"/>
  <c r="T250" i="61"/>
  <c r="T316" i="61"/>
  <c r="T306" i="61"/>
  <c r="P39" i="60"/>
  <c r="P182" i="60"/>
  <c r="R184" i="60"/>
  <c r="R234" i="60"/>
  <c r="P248" i="60"/>
  <c r="P265" i="60"/>
  <c r="Q14" i="50"/>
  <c r="R150" i="61"/>
  <c r="T318" i="61"/>
  <c r="S22" i="45"/>
  <c r="R68" i="60"/>
  <c r="R81" i="60"/>
  <c r="R94" i="60"/>
  <c r="T293" i="61"/>
  <c r="T315" i="61"/>
  <c r="P44" i="60"/>
  <c r="R168" i="60"/>
  <c r="R186" i="60"/>
  <c r="R201" i="60"/>
  <c r="P233" i="60"/>
  <c r="P250" i="60"/>
  <c r="P270" i="60"/>
  <c r="R261" i="60"/>
  <c r="T155" i="61"/>
  <c r="T317" i="61"/>
  <c r="T305" i="61"/>
  <c r="P139" i="60"/>
  <c r="R156" i="60"/>
  <c r="R170" i="60"/>
  <c r="R243" i="60"/>
  <c r="R230" i="60"/>
  <c r="T218" i="61"/>
  <c r="T307" i="61"/>
  <c r="R304" i="61"/>
  <c r="T303" i="61"/>
  <c r="T301" i="61"/>
  <c r="T296" i="61"/>
  <c r="T294" i="61"/>
  <c r="T292" i="61"/>
  <c r="T290" i="61"/>
  <c r="R289" i="61"/>
  <c r="T144" i="61"/>
  <c r="T220" i="61"/>
  <c r="T280" i="61"/>
  <c r="T120" i="61"/>
  <c r="T265" i="61"/>
  <c r="T157" i="61"/>
  <c r="R68" i="61"/>
  <c r="R111" i="61"/>
  <c r="R137" i="61"/>
  <c r="R153" i="61"/>
  <c r="R166" i="61"/>
  <c r="R158" i="61"/>
  <c r="T107" i="61"/>
  <c r="R143" i="61"/>
  <c r="R182" i="61"/>
  <c r="R186" i="61"/>
  <c r="T276" i="61"/>
  <c r="T171" i="61"/>
  <c r="R130" i="61"/>
  <c r="R142" i="61"/>
  <c r="T270" i="61"/>
  <c r="R167" i="61"/>
  <c r="T216" i="61"/>
  <c r="T246" i="61"/>
  <c r="T285" i="61"/>
  <c r="T105" i="61"/>
  <c r="T122" i="61"/>
  <c r="R229" i="61"/>
  <c r="T255" i="61"/>
  <c r="T272" i="61"/>
  <c r="T261" i="61"/>
  <c r="R126" i="61"/>
  <c r="T278" i="61"/>
  <c r="R152" i="61"/>
  <c r="T175" i="61"/>
  <c r="T248" i="61"/>
  <c r="T263" i="61"/>
  <c r="T287" i="61"/>
  <c r="R94" i="61"/>
  <c r="T113" i="61"/>
  <c r="R190" i="61"/>
  <c r="T257" i="61"/>
  <c r="T288" i="61"/>
  <c r="T286" i="61"/>
  <c r="T281" i="61"/>
  <c r="T279" i="61"/>
  <c r="T277" i="61"/>
  <c r="T275" i="61"/>
  <c r="R274" i="61"/>
  <c r="T273" i="61"/>
  <c r="T271" i="61"/>
  <c r="T266" i="61"/>
  <c r="T264" i="61"/>
  <c r="T262" i="61"/>
  <c r="T260" i="61"/>
  <c r="R259" i="61"/>
  <c r="T258" i="61"/>
  <c r="T256" i="61"/>
  <c r="T251" i="61"/>
  <c r="T249" i="61"/>
  <c r="T247" i="61"/>
  <c r="T245" i="61"/>
  <c r="R244" i="61"/>
  <c r="T242" i="61"/>
  <c r="T240" i="61"/>
  <c r="T235" i="61"/>
  <c r="T233" i="61"/>
  <c r="T231" i="61"/>
  <c r="T243" i="61"/>
  <c r="T241" i="61"/>
  <c r="T236" i="61"/>
  <c r="T234" i="61"/>
  <c r="T232" i="61"/>
  <c r="T230" i="61"/>
  <c r="T135" i="61"/>
  <c r="T159" i="61"/>
  <c r="T173" i="61"/>
  <c r="R188" i="61"/>
  <c r="R91" i="61"/>
  <c r="T140" i="61"/>
  <c r="R197" i="61"/>
  <c r="T66" i="61"/>
  <c r="T154" i="61"/>
  <c r="T90" i="61"/>
  <c r="T98" i="61"/>
  <c r="T168" i="61"/>
  <c r="T128" i="61"/>
  <c r="T146" i="61"/>
  <c r="T180" i="61"/>
  <c r="T139" i="61"/>
  <c r="T151" i="61"/>
  <c r="R160" i="61"/>
  <c r="R214" i="61"/>
  <c r="R93" i="61"/>
  <c r="R86" i="61"/>
  <c r="T100" i="61"/>
  <c r="R141" i="61"/>
  <c r="R184" i="61"/>
  <c r="T221" i="61"/>
  <c r="T219" i="61"/>
  <c r="T217" i="61"/>
  <c r="T215" i="61"/>
  <c r="T205" i="61"/>
  <c r="T201" i="61"/>
  <c r="R203" i="61"/>
  <c r="T206" i="61"/>
  <c r="T204" i="61"/>
  <c r="T202" i="61"/>
  <c r="T200" i="61"/>
  <c r="R199" i="61"/>
  <c r="T198" i="61"/>
  <c r="T196" i="61"/>
  <c r="T191" i="61"/>
  <c r="T189" i="61"/>
  <c r="T187" i="61"/>
  <c r="T185" i="61"/>
  <c r="T183" i="61"/>
  <c r="T181" i="61"/>
  <c r="T176" i="61"/>
  <c r="T174" i="61"/>
  <c r="T172" i="61"/>
  <c r="T170" i="61"/>
  <c r="R169" i="61"/>
  <c r="T138" i="61"/>
  <c r="T136" i="61"/>
  <c r="T131" i="61"/>
  <c r="T129" i="61"/>
  <c r="T127" i="61"/>
  <c r="T125" i="61"/>
  <c r="R124" i="61"/>
  <c r="T123" i="61"/>
  <c r="T121" i="61"/>
  <c r="T116" i="61"/>
  <c r="T114" i="61"/>
  <c r="T112" i="61"/>
  <c r="T110" i="61"/>
  <c r="T109" i="61"/>
  <c r="T108" i="61"/>
  <c r="T106" i="61"/>
  <c r="T101" i="61"/>
  <c r="T99" i="61"/>
  <c r="T97" i="61"/>
  <c r="T95" i="61"/>
  <c r="R70" i="61"/>
  <c r="R84" i="61"/>
  <c r="T81" i="61"/>
  <c r="T83" i="61"/>
  <c r="T85" i="61"/>
  <c r="T92" i="61"/>
  <c r="R82" i="61"/>
  <c r="T80" i="61"/>
  <c r="T79" i="61"/>
  <c r="T71" i="61"/>
  <c r="T69" i="61"/>
  <c r="T67" i="61"/>
  <c r="T65" i="61"/>
  <c r="R64" i="61"/>
  <c r="T56" i="61"/>
  <c r="T51" i="61"/>
  <c r="T55" i="61"/>
  <c r="T54" i="61"/>
  <c r="T36" i="61"/>
  <c r="T53" i="61"/>
  <c r="R40" i="61"/>
  <c r="T49" i="61"/>
  <c r="T38" i="61"/>
  <c r="T50" i="61"/>
  <c r="T52" i="61"/>
  <c r="T41" i="61"/>
  <c r="T39" i="61"/>
  <c r="T37" i="61"/>
  <c r="T35" i="61"/>
  <c r="R34" i="61"/>
  <c r="R23" i="61"/>
  <c r="T24" i="61"/>
  <c r="R26" i="61"/>
  <c r="T25" i="61"/>
  <c r="S31" i="50"/>
  <c r="Q27" i="50"/>
  <c r="S22" i="50"/>
  <c r="S10" i="50"/>
  <c r="S39" i="50"/>
  <c r="Q18" i="50"/>
  <c r="S42" i="50"/>
  <c r="S38" i="50"/>
  <c r="S34" i="50"/>
  <c r="S30" i="50"/>
  <c r="S25" i="50"/>
  <c r="S21" i="50"/>
  <c r="S17" i="50"/>
  <c r="S13" i="50"/>
  <c r="S41" i="50"/>
  <c r="S37" i="50"/>
  <c r="S33" i="50"/>
  <c r="S29" i="50"/>
  <c r="S24" i="50"/>
  <c r="S20" i="50"/>
  <c r="S16" i="50"/>
  <c r="S12" i="50"/>
  <c r="S40" i="50"/>
  <c r="S36" i="50"/>
  <c r="S32" i="50"/>
  <c r="S28" i="50"/>
  <c r="S23" i="50"/>
  <c r="S19" i="50"/>
  <c r="S15" i="50"/>
  <c r="S11" i="50"/>
  <c r="S15" i="47"/>
  <c r="U11" i="47"/>
  <c r="S28" i="47"/>
  <c r="S24" i="47"/>
  <c r="S19" i="47"/>
  <c r="U31" i="47"/>
  <c r="U27" i="47"/>
  <c r="U23" i="47"/>
  <c r="U18" i="47"/>
  <c r="U14" i="47"/>
  <c r="U30" i="47"/>
  <c r="U26" i="47"/>
  <c r="U22" i="47"/>
  <c r="U17" i="47"/>
  <c r="U13" i="47"/>
  <c r="U29" i="47"/>
  <c r="U25" i="47"/>
  <c r="U20" i="47"/>
  <c r="U16" i="47"/>
  <c r="U12" i="47"/>
  <c r="T11" i="51"/>
  <c r="R15" i="51"/>
  <c r="T14" i="51"/>
  <c r="T12" i="51"/>
  <c r="T16" i="51"/>
  <c r="T26" i="51"/>
  <c r="T13" i="51"/>
  <c r="P40" i="49"/>
  <c r="P36" i="49"/>
  <c r="P32" i="49"/>
  <c r="P28" i="49"/>
  <c r="P19" i="49"/>
  <c r="R23" i="49"/>
  <c r="R15" i="49"/>
  <c r="R39" i="49"/>
  <c r="R35" i="49"/>
  <c r="R31" i="49"/>
  <c r="R27" i="49"/>
  <c r="R22" i="49"/>
  <c r="R18" i="49"/>
  <c r="R14" i="49"/>
  <c r="P11" i="49"/>
  <c r="R38" i="49"/>
  <c r="R34" i="49"/>
  <c r="R30" i="49"/>
  <c r="R25" i="49"/>
  <c r="R21" i="49"/>
  <c r="R17" i="49"/>
  <c r="R13" i="49"/>
  <c r="R41" i="49"/>
  <c r="R37" i="49"/>
  <c r="R33" i="49"/>
  <c r="R29" i="49"/>
  <c r="R24" i="49"/>
  <c r="R20" i="49"/>
  <c r="R16" i="49"/>
  <c r="R12" i="49"/>
  <c r="R273" i="60"/>
  <c r="R271" i="60"/>
  <c r="R266" i="60"/>
  <c r="R264" i="60"/>
  <c r="R262" i="60"/>
  <c r="R260" i="60"/>
  <c r="P259" i="60"/>
  <c r="R258" i="60"/>
  <c r="R256" i="60"/>
  <c r="R251" i="60"/>
  <c r="R249" i="60"/>
  <c r="R247" i="60"/>
  <c r="R245" i="60"/>
  <c r="P244" i="60"/>
  <c r="P227" i="60"/>
  <c r="R219" i="60"/>
  <c r="R217" i="60"/>
  <c r="R215" i="60"/>
  <c r="R213" i="60"/>
  <c r="R204" i="60"/>
  <c r="R202" i="60"/>
  <c r="R200" i="60"/>
  <c r="R198" i="60"/>
  <c r="P197" i="60"/>
  <c r="R189" i="60"/>
  <c r="R187" i="60"/>
  <c r="R185" i="60"/>
  <c r="R183" i="60"/>
  <c r="P167" i="60"/>
  <c r="R159" i="60"/>
  <c r="R157" i="60"/>
  <c r="R155" i="60"/>
  <c r="R153" i="60"/>
  <c r="P152" i="60"/>
  <c r="R144" i="60"/>
  <c r="R142" i="60"/>
  <c r="R140" i="60"/>
  <c r="R138" i="60"/>
  <c r="P137" i="60"/>
  <c r="R129" i="60"/>
  <c r="R127" i="60"/>
  <c r="R125" i="60"/>
  <c r="R123" i="60"/>
  <c r="P122" i="60"/>
  <c r="R114" i="60"/>
  <c r="R112" i="60"/>
  <c r="R110" i="60"/>
  <c r="R108" i="60"/>
  <c r="P107" i="60"/>
  <c r="R99" i="60"/>
  <c r="R97" i="60"/>
  <c r="R95" i="60"/>
  <c r="R93" i="60"/>
  <c r="P92" i="60"/>
  <c r="R84" i="60"/>
  <c r="R82" i="60"/>
  <c r="R80" i="60"/>
  <c r="R78" i="60"/>
  <c r="P77" i="60"/>
  <c r="R69" i="60"/>
  <c r="R67" i="60"/>
  <c r="R65" i="60"/>
  <c r="R63" i="60"/>
  <c r="P62" i="60"/>
  <c r="R45" i="60"/>
  <c r="R43" i="60"/>
  <c r="R38" i="60"/>
  <c r="R36" i="60"/>
  <c r="R34" i="60"/>
  <c r="P32" i="60"/>
  <c r="R30" i="48"/>
  <c r="R11" i="48"/>
  <c r="T11" i="62" s="1"/>
  <c r="P40" i="48"/>
  <c r="P21" i="48"/>
  <c r="R38" i="48"/>
  <c r="R19" i="48"/>
  <c r="P36" i="48"/>
  <c r="P17" i="48"/>
  <c r="P32" i="48"/>
  <c r="P13" i="48"/>
  <c r="P15" i="48"/>
  <c r="R41" i="48"/>
  <c r="R37" i="48"/>
  <c r="R33" i="48"/>
  <c r="R29" i="48"/>
  <c r="R22" i="48"/>
  <c r="R18" i="48"/>
  <c r="R14" i="48"/>
  <c r="R42" i="48"/>
  <c r="R34" i="48"/>
  <c r="R23" i="48"/>
  <c r="R39" i="48"/>
  <c r="R35" i="48"/>
  <c r="R31" i="48"/>
  <c r="R24" i="48"/>
  <c r="R20" i="48"/>
  <c r="R16" i="48"/>
  <c r="R12" i="48"/>
  <c r="T17" i="46"/>
  <c r="T58" i="46"/>
  <c r="T50" i="46"/>
  <c r="T42" i="46"/>
  <c r="T33" i="46"/>
  <c r="T25" i="46"/>
  <c r="T13" i="46"/>
  <c r="R54" i="46"/>
  <c r="R46" i="46"/>
  <c r="R38" i="46"/>
  <c r="R29" i="46"/>
  <c r="R21" i="46"/>
  <c r="T57" i="46"/>
  <c r="T53" i="46"/>
  <c r="T49" i="46"/>
  <c r="T45" i="46"/>
  <c r="T41" i="46"/>
  <c r="T37" i="46"/>
  <c r="T32" i="46"/>
  <c r="T28" i="46"/>
  <c r="T24" i="46"/>
  <c r="T20" i="46"/>
  <c r="T16" i="46"/>
  <c r="T12" i="46"/>
  <c r="R9" i="46"/>
  <c r="T56" i="46"/>
  <c r="T52" i="46"/>
  <c r="T48" i="46"/>
  <c r="T44" i="46"/>
  <c r="T40" i="46"/>
  <c r="T36" i="46"/>
  <c r="T31" i="46"/>
  <c r="T27" i="46"/>
  <c r="T23" i="46"/>
  <c r="T19" i="46"/>
  <c r="T15" i="46"/>
  <c r="T11" i="46"/>
  <c r="T59" i="46"/>
  <c r="T55" i="46"/>
  <c r="T51" i="46"/>
  <c r="T47" i="46"/>
  <c r="T43" i="46"/>
  <c r="T39" i="46"/>
  <c r="T35" i="46"/>
  <c r="T30" i="46"/>
  <c r="T26" i="46"/>
  <c r="T22" i="46"/>
  <c r="T18" i="46"/>
  <c r="T14" i="46"/>
  <c r="T10" i="46"/>
  <c r="S13" i="45"/>
  <c r="U19" i="45"/>
  <c r="U18" i="45"/>
  <c r="U21" i="45"/>
  <c r="S12" i="45"/>
  <c r="U11" i="45"/>
  <c r="U16" i="45"/>
  <c r="U15" i="45"/>
  <c r="U14" i="45"/>
  <c r="H117" i="1"/>
  <c r="J117" i="1"/>
  <c r="H118" i="1"/>
  <c r="J118" i="1"/>
  <c r="H119" i="1"/>
  <c r="J119" i="1"/>
  <c r="H120" i="1"/>
  <c r="J120" i="1"/>
  <c r="H121" i="1"/>
  <c r="J121" i="1"/>
  <c r="H122" i="1"/>
  <c r="J122" i="1"/>
  <c r="H123" i="1"/>
  <c r="J123" i="1"/>
  <c r="H124" i="1"/>
  <c r="J124" i="1"/>
  <c r="H125" i="1"/>
  <c r="J125" i="1"/>
  <c r="H126" i="1"/>
  <c r="J126" i="1"/>
  <c r="H127" i="1"/>
  <c r="J127" i="1"/>
  <c r="H128" i="1"/>
  <c r="J128" i="1"/>
  <c r="H129" i="1"/>
  <c r="J129" i="1"/>
  <c r="H130" i="1"/>
  <c r="J130" i="1"/>
  <c r="H131" i="1"/>
  <c r="J131" i="1"/>
  <c r="H132" i="1"/>
  <c r="J132" i="1"/>
  <c r="H133" i="1"/>
  <c r="J133" i="1"/>
  <c r="H134" i="1"/>
  <c r="J134" i="1"/>
  <c r="H135" i="1"/>
  <c r="J135" i="1"/>
  <c r="H136" i="1"/>
  <c r="J136" i="1"/>
  <c r="H137" i="1"/>
  <c r="J137" i="1"/>
  <c r="H138" i="1"/>
  <c r="J138" i="1"/>
  <c r="H139" i="1"/>
  <c r="J139" i="1"/>
  <c r="H140" i="1"/>
  <c r="J140" i="1"/>
  <c r="H141" i="1"/>
  <c r="J141" i="1"/>
  <c r="H142" i="1"/>
  <c r="J142" i="1"/>
  <c r="H143" i="1"/>
  <c r="J143" i="1"/>
  <c r="H144" i="1"/>
  <c r="J144" i="1"/>
  <c r="H145" i="1"/>
  <c r="J145" i="1"/>
  <c r="H146" i="1"/>
  <c r="J146" i="1"/>
  <c r="H147" i="1"/>
  <c r="J147" i="1"/>
  <c r="H148" i="1"/>
  <c r="J148" i="1"/>
  <c r="H149" i="1"/>
  <c r="J149" i="1"/>
  <c r="H150" i="1"/>
  <c r="J150" i="1"/>
  <c r="H151" i="1"/>
  <c r="J151" i="1"/>
  <c r="H152" i="1"/>
  <c r="J152" i="1"/>
  <c r="H153" i="1"/>
  <c r="J153" i="1"/>
  <c r="H154" i="1"/>
  <c r="J154" i="1"/>
  <c r="H155" i="1"/>
  <c r="J155" i="1"/>
  <c r="H156" i="1"/>
  <c r="J156" i="1"/>
  <c r="H157" i="1"/>
  <c r="J157" i="1"/>
  <c r="H158" i="1"/>
  <c r="J158" i="1"/>
  <c r="H159" i="1"/>
  <c r="J159" i="1"/>
  <c r="H160" i="1"/>
  <c r="J160" i="1"/>
  <c r="H161" i="1"/>
  <c r="J161" i="1"/>
  <c r="H162" i="1"/>
  <c r="J162" i="1"/>
  <c r="H163" i="1"/>
  <c r="J163" i="1"/>
  <c r="H164" i="1"/>
  <c r="J164" i="1"/>
  <c r="H165" i="1"/>
  <c r="J165" i="1"/>
  <c r="H166" i="1"/>
  <c r="J166" i="1"/>
  <c r="H167" i="1"/>
  <c r="J167" i="1"/>
  <c r="J116" i="1"/>
  <c r="H116" i="1"/>
  <c r="T22" i="44"/>
  <c r="T19" i="44"/>
  <c r="T20" i="44"/>
  <c r="V21" i="44"/>
  <c r="V22" i="44"/>
  <c r="T23" i="44"/>
  <c r="T24" i="44"/>
  <c r="T25" i="44"/>
  <c r="T26" i="44"/>
  <c r="T11" i="44"/>
  <c r="T12" i="44"/>
  <c r="V13" i="44"/>
  <c r="V14" i="44"/>
  <c r="T15" i="44"/>
  <c r="T16" i="44"/>
  <c r="T17" i="44"/>
  <c r="V10" i="44"/>
  <c r="T10" i="16"/>
  <c r="R26" i="60" l="1"/>
  <c r="T39" i="62"/>
  <c r="R10" i="16"/>
  <c r="M11" i="16"/>
  <c r="R11" i="16"/>
  <c r="T11" i="16"/>
  <c r="T14" i="44"/>
  <c r="T13" i="44"/>
  <c r="T21" i="44"/>
  <c r="V17" i="44"/>
  <c r="V25" i="44"/>
  <c r="V16" i="44"/>
  <c r="V12" i="44"/>
  <c r="V24" i="44"/>
  <c r="V20" i="44"/>
  <c r="T10" i="44"/>
  <c r="V26" i="44"/>
  <c r="V15" i="44"/>
  <c r="V11" i="44"/>
  <c r="V23" i="44"/>
  <c r="V19" i="44"/>
  <c r="M12" i="6" l="1"/>
  <c r="T12" i="6" s="1"/>
  <c r="M13" i="6"/>
  <c r="R13" i="6" s="1"/>
  <c r="M14" i="6"/>
  <c r="T14" i="6" s="1"/>
  <c r="M16" i="6"/>
  <c r="T16" i="6" s="1"/>
  <c r="M17" i="6"/>
  <c r="T17" i="6" s="1"/>
  <c r="M18" i="6"/>
  <c r="R18" i="6" s="1"/>
  <c r="M19" i="6"/>
  <c r="R19" i="6" s="1"/>
  <c r="M11" i="6"/>
  <c r="R11" i="6" s="1"/>
  <c r="R14" i="6" l="1"/>
  <c r="R16" i="6"/>
  <c r="T11" i="6"/>
  <c r="R17" i="6"/>
  <c r="R12" i="6"/>
  <c r="T19" i="6"/>
  <c r="T18" i="6"/>
  <c r="T13" i="6"/>
  <c r="L10" i="35" l="1"/>
  <c r="S10" i="35" s="1"/>
  <c r="L11" i="35"/>
  <c r="S11" i="35" s="1"/>
  <c r="L12" i="35"/>
  <c r="U12" i="35" s="1"/>
  <c r="L13" i="35"/>
  <c r="S13" i="35" s="1"/>
  <c r="L14" i="35"/>
  <c r="S14" i="35" s="1"/>
  <c r="L15" i="35"/>
  <c r="S15" i="35" s="1"/>
  <c r="L16" i="35"/>
  <c r="S16" i="35" s="1"/>
  <c r="L17" i="35"/>
  <c r="U17" i="35" s="1"/>
  <c r="L18" i="35"/>
  <c r="S18" i="35" s="1"/>
  <c r="L19" i="35"/>
  <c r="S19" i="35" s="1"/>
  <c r="L20" i="35"/>
  <c r="S20" i="35" s="1"/>
  <c r="L22" i="35"/>
  <c r="S22" i="35" s="1"/>
  <c r="L23" i="35"/>
  <c r="S23" i="35" s="1"/>
  <c r="L24" i="35"/>
  <c r="S24" i="35" s="1"/>
  <c r="L25" i="35"/>
  <c r="S25" i="35" s="1"/>
  <c r="L26" i="35"/>
  <c r="U26" i="35" s="1"/>
  <c r="L27" i="35"/>
  <c r="S27" i="35" s="1"/>
  <c r="L28" i="35"/>
  <c r="S28" i="35" s="1"/>
  <c r="L29" i="35"/>
  <c r="S29" i="35" s="1"/>
  <c r="L30" i="35"/>
  <c r="S30" i="35" s="1"/>
  <c r="L31" i="35"/>
  <c r="S31" i="35" s="1"/>
  <c r="L32" i="35"/>
  <c r="S32" i="35" s="1"/>
  <c r="L33" i="35"/>
  <c r="S33" i="35" s="1"/>
  <c r="L9" i="35"/>
  <c r="S9" i="35" s="1"/>
  <c r="L34" i="2"/>
  <c r="N34" i="2"/>
  <c r="G34" i="2"/>
  <c r="U11" i="35" l="1"/>
  <c r="S17" i="35"/>
  <c r="U16" i="35"/>
  <c r="S12" i="35"/>
  <c r="S26" i="35"/>
  <c r="U10" i="35"/>
  <c r="U33" i="35"/>
  <c r="U25" i="35"/>
  <c r="U9" i="35"/>
  <c r="U32" i="35"/>
  <c r="U24" i="35"/>
  <c r="U15" i="35"/>
  <c r="U31" i="35"/>
  <c r="U23" i="35"/>
  <c r="U14" i="35"/>
  <c r="U30" i="35"/>
  <c r="U22" i="35"/>
  <c r="U13" i="35"/>
  <c r="U29" i="35"/>
  <c r="U20" i="35"/>
  <c r="U28" i="35"/>
  <c r="U19" i="35"/>
  <c r="U27" i="35"/>
  <c r="U18" i="35"/>
  <c r="J2" i="46" l="1"/>
  <c r="K2" i="16"/>
  <c r="H2" i="6"/>
  <c r="W2" i="35"/>
  <c r="Y2" i="1"/>
  <c r="B829" i="62" l="1"/>
  <c r="C829" i="62"/>
  <c r="E829" i="62"/>
  <c r="F829" i="62"/>
  <c r="G829" i="62" s="1"/>
  <c r="I829" i="62"/>
  <c r="J829" i="62" s="1"/>
  <c r="N829" i="62" s="1"/>
  <c r="B830" i="62"/>
  <c r="C830" i="62"/>
  <c r="E830" i="62"/>
  <c r="F830" i="62"/>
  <c r="G830" i="62" s="1"/>
  <c r="I830" i="62"/>
  <c r="X830" i="62" s="1"/>
  <c r="B831" i="62"/>
  <c r="C831" i="62"/>
  <c r="E831" i="62"/>
  <c r="F831" i="62"/>
  <c r="G831" i="62" s="1"/>
  <c r="I831" i="62"/>
  <c r="J831" i="62" s="1"/>
  <c r="N831" i="62" s="1"/>
  <c r="B832" i="62"/>
  <c r="C832" i="62"/>
  <c r="E832" i="62"/>
  <c r="F832" i="62"/>
  <c r="G832" i="62" s="1"/>
  <c r="I832" i="62"/>
  <c r="L832" i="62" s="1"/>
  <c r="B833" i="62"/>
  <c r="C833" i="62"/>
  <c r="E833" i="62"/>
  <c r="F833" i="62"/>
  <c r="G833" i="62" s="1"/>
  <c r="I833" i="62"/>
  <c r="Y833" i="62" s="1"/>
  <c r="B834" i="62"/>
  <c r="C834" i="62"/>
  <c r="E834" i="62"/>
  <c r="F834" i="62"/>
  <c r="G834" i="62" s="1"/>
  <c r="I834" i="62"/>
  <c r="J834" i="62" s="1"/>
  <c r="N834" i="62" s="1"/>
  <c r="B835" i="62"/>
  <c r="C835" i="62"/>
  <c r="E835" i="62"/>
  <c r="F835" i="62"/>
  <c r="G835" i="62" s="1"/>
  <c r="I835" i="62"/>
  <c r="X835" i="62" s="1"/>
  <c r="B836" i="62"/>
  <c r="C836" i="62"/>
  <c r="E836" i="62"/>
  <c r="F836" i="62"/>
  <c r="G836" i="62" s="1"/>
  <c r="I836" i="62"/>
  <c r="L836" i="62" s="1"/>
  <c r="B837" i="62"/>
  <c r="C837" i="62"/>
  <c r="E837" i="62"/>
  <c r="F837" i="62"/>
  <c r="G837" i="62" s="1"/>
  <c r="I837" i="62"/>
  <c r="J837" i="62" s="1"/>
  <c r="N837" i="62" s="1"/>
  <c r="B838" i="62"/>
  <c r="C838" i="62"/>
  <c r="E838" i="62"/>
  <c r="F838" i="62"/>
  <c r="G838" i="62" s="1"/>
  <c r="I838" i="62"/>
  <c r="X838" i="62" s="1"/>
  <c r="B839" i="62"/>
  <c r="C839" i="62"/>
  <c r="E839" i="62"/>
  <c r="F839" i="62"/>
  <c r="G839" i="62" s="1"/>
  <c r="I839" i="62"/>
  <c r="J839" i="62" s="1"/>
  <c r="N839" i="62" s="1"/>
  <c r="B840" i="62"/>
  <c r="C840" i="62"/>
  <c r="E840" i="62"/>
  <c r="F840" i="62"/>
  <c r="G840" i="62" s="1"/>
  <c r="I840" i="62"/>
  <c r="L840" i="62" s="1"/>
  <c r="B841" i="62"/>
  <c r="C841" i="62"/>
  <c r="E841" i="62"/>
  <c r="F841" i="62"/>
  <c r="G841" i="62" s="1"/>
  <c r="I841" i="62"/>
  <c r="AA841" i="62" s="1"/>
  <c r="B842" i="62"/>
  <c r="C842" i="62"/>
  <c r="E842" i="62"/>
  <c r="F842" i="62"/>
  <c r="G842" i="62" s="1"/>
  <c r="I842" i="62"/>
  <c r="J842" i="62" s="1"/>
  <c r="N842" i="62" s="1"/>
  <c r="B843" i="62"/>
  <c r="C843" i="62"/>
  <c r="E843" i="62"/>
  <c r="F843" i="62"/>
  <c r="G843" i="62" s="1"/>
  <c r="I843" i="62"/>
  <c r="X843" i="62" s="1"/>
  <c r="B844" i="62"/>
  <c r="C844" i="62"/>
  <c r="E844" i="62"/>
  <c r="F844" i="62"/>
  <c r="G844" i="62" s="1"/>
  <c r="I844" i="62"/>
  <c r="X844" i="62" s="1"/>
  <c r="B845" i="62"/>
  <c r="C845" i="62"/>
  <c r="E845" i="62"/>
  <c r="F845" i="62"/>
  <c r="G845" i="62" s="1"/>
  <c r="I845" i="62"/>
  <c r="J845" i="62" s="1"/>
  <c r="N845" i="62" s="1"/>
  <c r="B846" i="62"/>
  <c r="C846" i="62"/>
  <c r="E846" i="62"/>
  <c r="F846" i="62"/>
  <c r="G846" i="62" s="1"/>
  <c r="I846" i="62"/>
  <c r="P846" i="62" s="1"/>
  <c r="B847" i="62"/>
  <c r="C847" i="62"/>
  <c r="E847" i="62"/>
  <c r="F847" i="62"/>
  <c r="G847" i="62" s="1"/>
  <c r="I847" i="62"/>
  <c r="J847" i="62" s="1"/>
  <c r="N847" i="62" s="1"/>
  <c r="B848" i="62"/>
  <c r="C848" i="62"/>
  <c r="E848" i="62"/>
  <c r="F848" i="62"/>
  <c r="G848" i="62" s="1"/>
  <c r="I848" i="62"/>
  <c r="L848" i="62" s="1"/>
  <c r="I828" i="62"/>
  <c r="AC828" i="62" s="1"/>
  <c r="F828" i="62"/>
  <c r="G828" i="62" s="1"/>
  <c r="E828" i="62"/>
  <c r="C828" i="62"/>
  <c r="B828" i="62"/>
  <c r="B801" i="62"/>
  <c r="C801" i="62"/>
  <c r="E801" i="62"/>
  <c r="F801" i="62"/>
  <c r="G801" i="62" s="1"/>
  <c r="I801" i="62"/>
  <c r="J801" i="62" s="1"/>
  <c r="N801" i="62" s="1"/>
  <c r="B802" i="62"/>
  <c r="C802" i="62"/>
  <c r="E802" i="62"/>
  <c r="F802" i="62"/>
  <c r="G802" i="62" s="1"/>
  <c r="I802" i="62"/>
  <c r="P802" i="62" s="1"/>
  <c r="B803" i="62"/>
  <c r="C803" i="62"/>
  <c r="E803" i="62"/>
  <c r="F803" i="62"/>
  <c r="G803" i="62" s="1"/>
  <c r="I803" i="62"/>
  <c r="J803" i="62" s="1"/>
  <c r="N803" i="62" s="1"/>
  <c r="B804" i="62"/>
  <c r="C804" i="62"/>
  <c r="E804" i="62"/>
  <c r="F804" i="62"/>
  <c r="G804" i="62" s="1"/>
  <c r="I804" i="62"/>
  <c r="J804" i="62" s="1"/>
  <c r="N804" i="62" s="1"/>
  <c r="B805" i="62"/>
  <c r="C805" i="62"/>
  <c r="E805" i="62"/>
  <c r="F805" i="62"/>
  <c r="G805" i="62" s="1"/>
  <c r="I805" i="62"/>
  <c r="Y805" i="62" s="1"/>
  <c r="B806" i="62"/>
  <c r="C806" i="62"/>
  <c r="E806" i="62"/>
  <c r="F806" i="62"/>
  <c r="G806" i="62" s="1"/>
  <c r="I806" i="62"/>
  <c r="J806" i="62" s="1"/>
  <c r="N806" i="62" s="1"/>
  <c r="B807" i="62"/>
  <c r="C807" i="62"/>
  <c r="E807" i="62"/>
  <c r="F807" i="62"/>
  <c r="G807" i="62" s="1"/>
  <c r="I807" i="62"/>
  <c r="P807" i="62" s="1"/>
  <c r="B808" i="62"/>
  <c r="C808" i="62"/>
  <c r="E808" i="62"/>
  <c r="F808" i="62"/>
  <c r="G808" i="62" s="1"/>
  <c r="I808" i="62"/>
  <c r="H808" i="62" s="1"/>
  <c r="B809" i="62"/>
  <c r="C809" i="62"/>
  <c r="E809" i="62"/>
  <c r="F809" i="62"/>
  <c r="G809" i="62" s="1"/>
  <c r="I809" i="62"/>
  <c r="J809" i="62" s="1"/>
  <c r="N809" i="62" s="1"/>
  <c r="B810" i="62"/>
  <c r="C810" i="62"/>
  <c r="E810" i="62"/>
  <c r="F810" i="62"/>
  <c r="G810" i="62" s="1"/>
  <c r="I810" i="62"/>
  <c r="P810" i="62" s="1"/>
  <c r="B811" i="62"/>
  <c r="C811" i="62"/>
  <c r="E811" i="62"/>
  <c r="F811" i="62"/>
  <c r="G811" i="62" s="1"/>
  <c r="I811" i="62"/>
  <c r="Y811" i="62" s="1"/>
  <c r="B812" i="62"/>
  <c r="C812" i="62"/>
  <c r="E812" i="62"/>
  <c r="F812" i="62"/>
  <c r="G812" i="62" s="1"/>
  <c r="I812" i="62"/>
  <c r="AE812" i="62" s="1"/>
  <c r="B813" i="62"/>
  <c r="C813" i="62"/>
  <c r="E813" i="62"/>
  <c r="F813" i="62"/>
  <c r="G813" i="62" s="1"/>
  <c r="I813" i="62"/>
  <c r="Y813" i="62" s="1"/>
  <c r="B814" i="62"/>
  <c r="C814" i="62"/>
  <c r="E814" i="62"/>
  <c r="F814" i="62"/>
  <c r="G814" i="62" s="1"/>
  <c r="I814" i="62"/>
  <c r="J814" i="62" s="1"/>
  <c r="N814" i="62" s="1"/>
  <c r="B815" i="62"/>
  <c r="C815" i="62"/>
  <c r="E815" i="62"/>
  <c r="F815" i="62"/>
  <c r="G815" i="62" s="1"/>
  <c r="I815" i="62"/>
  <c r="P815" i="62" s="1"/>
  <c r="B816" i="62"/>
  <c r="C816" i="62"/>
  <c r="E816" i="62"/>
  <c r="F816" i="62"/>
  <c r="G816" i="62" s="1"/>
  <c r="I816" i="62"/>
  <c r="Y816" i="62" s="1"/>
  <c r="B817" i="62"/>
  <c r="C817" i="62"/>
  <c r="E817" i="62"/>
  <c r="F817" i="62"/>
  <c r="G817" i="62" s="1"/>
  <c r="I817" i="62"/>
  <c r="J817" i="62" s="1"/>
  <c r="N817" i="62" s="1"/>
  <c r="B818" i="62"/>
  <c r="C818" i="62"/>
  <c r="E818" i="62"/>
  <c r="F818" i="62"/>
  <c r="G818" i="62" s="1"/>
  <c r="I818" i="62"/>
  <c r="B819" i="62"/>
  <c r="C819" i="62"/>
  <c r="E819" i="62"/>
  <c r="F819" i="62"/>
  <c r="G819" i="62" s="1"/>
  <c r="I819" i="62"/>
  <c r="J819" i="62" s="1"/>
  <c r="N819" i="62" s="1"/>
  <c r="B820" i="62"/>
  <c r="C820" i="62"/>
  <c r="E820" i="62"/>
  <c r="F820" i="62"/>
  <c r="G820" i="62" s="1"/>
  <c r="I820" i="62"/>
  <c r="V820" i="62" s="1"/>
  <c r="B824" i="62"/>
  <c r="C824" i="62"/>
  <c r="E824" i="62"/>
  <c r="F824" i="62"/>
  <c r="G824" i="62" s="1"/>
  <c r="I824" i="62"/>
  <c r="B825" i="62"/>
  <c r="C825" i="62"/>
  <c r="E825" i="62"/>
  <c r="F825" i="62"/>
  <c r="G825" i="62" s="1"/>
  <c r="I825" i="62"/>
  <c r="J825" i="62" s="1"/>
  <c r="N825" i="62" s="1"/>
  <c r="B826" i="62"/>
  <c r="C826" i="62"/>
  <c r="E826" i="62"/>
  <c r="F826" i="62"/>
  <c r="G826" i="62" s="1"/>
  <c r="I826" i="62"/>
  <c r="P826" i="62" s="1"/>
  <c r="B827" i="62"/>
  <c r="C827" i="62"/>
  <c r="E827" i="62"/>
  <c r="F827" i="62"/>
  <c r="G827" i="62" s="1"/>
  <c r="I827" i="62"/>
  <c r="Y827" i="62" s="1"/>
  <c r="I800" i="62"/>
  <c r="AD800" i="62" s="1"/>
  <c r="F800" i="62"/>
  <c r="G800" i="62" s="1"/>
  <c r="E800" i="62"/>
  <c r="C800" i="62"/>
  <c r="B800" i="62"/>
  <c r="B773" i="62"/>
  <c r="C773" i="62"/>
  <c r="E773" i="62"/>
  <c r="F773" i="62"/>
  <c r="G773" i="62" s="1"/>
  <c r="I773" i="62"/>
  <c r="B774" i="62"/>
  <c r="C774" i="62"/>
  <c r="E774" i="62"/>
  <c r="F774" i="62"/>
  <c r="G774" i="62" s="1"/>
  <c r="I774" i="62"/>
  <c r="B775" i="62"/>
  <c r="C775" i="62"/>
  <c r="E775" i="62"/>
  <c r="F775" i="62"/>
  <c r="G775" i="62" s="1"/>
  <c r="I775" i="62"/>
  <c r="B776" i="62"/>
  <c r="C776" i="62"/>
  <c r="E776" i="62"/>
  <c r="F776" i="62"/>
  <c r="G776" i="62" s="1"/>
  <c r="I776" i="62"/>
  <c r="B777" i="62"/>
  <c r="C777" i="62"/>
  <c r="E777" i="62"/>
  <c r="F777" i="62"/>
  <c r="G777" i="62" s="1"/>
  <c r="I777" i="62"/>
  <c r="B778" i="62"/>
  <c r="C778" i="62"/>
  <c r="E778" i="62"/>
  <c r="F778" i="62"/>
  <c r="G778" i="62" s="1"/>
  <c r="I778" i="62"/>
  <c r="B779" i="62"/>
  <c r="C779" i="62"/>
  <c r="E779" i="62"/>
  <c r="F779" i="62"/>
  <c r="G779" i="62" s="1"/>
  <c r="I779" i="62"/>
  <c r="P779" i="62" s="1"/>
  <c r="B780" i="62"/>
  <c r="C780" i="62"/>
  <c r="E780" i="62"/>
  <c r="F780" i="62"/>
  <c r="G780" i="62" s="1"/>
  <c r="I780" i="62"/>
  <c r="B781" i="62"/>
  <c r="C781" i="62"/>
  <c r="E781" i="62"/>
  <c r="F781" i="62"/>
  <c r="G781" i="62" s="1"/>
  <c r="I781" i="62"/>
  <c r="B782" i="62"/>
  <c r="C782" i="62"/>
  <c r="E782" i="62"/>
  <c r="F782" i="62"/>
  <c r="G782" i="62" s="1"/>
  <c r="I782" i="62"/>
  <c r="B783" i="62"/>
  <c r="C783" i="62"/>
  <c r="E783" i="62"/>
  <c r="F783" i="62"/>
  <c r="G783" i="62" s="1"/>
  <c r="I783" i="62"/>
  <c r="B784" i="62"/>
  <c r="C784" i="62"/>
  <c r="E784" i="62"/>
  <c r="F784" i="62"/>
  <c r="G784" i="62" s="1"/>
  <c r="I784" i="62"/>
  <c r="B785" i="62"/>
  <c r="C785" i="62"/>
  <c r="E785" i="62"/>
  <c r="F785" i="62"/>
  <c r="G785" i="62" s="1"/>
  <c r="I785" i="62"/>
  <c r="B786" i="62"/>
  <c r="C786" i="62"/>
  <c r="E786" i="62"/>
  <c r="F786" i="62"/>
  <c r="G786" i="62" s="1"/>
  <c r="I786" i="62"/>
  <c r="B787" i="62"/>
  <c r="C787" i="62"/>
  <c r="E787" i="62"/>
  <c r="F787" i="62"/>
  <c r="G787" i="62" s="1"/>
  <c r="I787" i="62"/>
  <c r="P787" i="62" s="1"/>
  <c r="B788" i="62"/>
  <c r="C788" i="62"/>
  <c r="E788" i="62"/>
  <c r="F788" i="62"/>
  <c r="G788" i="62" s="1"/>
  <c r="I788" i="62"/>
  <c r="B789" i="62"/>
  <c r="C789" i="62"/>
  <c r="E789" i="62"/>
  <c r="F789" i="62"/>
  <c r="G789" i="62" s="1"/>
  <c r="I789" i="62"/>
  <c r="B790" i="62"/>
  <c r="C790" i="62"/>
  <c r="E790" i="62"/>
  <c r="F790" i="62"/>
  <c r="G790" i="62" s="1"/>
  <c r="I790" i="62"/>
  <c r="B791" i="62"/>
  <c r="C791" i="62"/>
  <c r="E791" i="62"/>
  <c r="F791" i="62"/>
  <c r="G791" i="62" s="1"/>
  <c r="I791" i="62"/>
  <c r="B792" i="62"/>
  <c r="C792" i="62"/>
  <c r="E792" i="62"/>
  <c r="F792" i="62"/>
  <c r="G792" i="62" s="1"/>
  <c r="I792" i="62"/>
  <c r="B796" i="62"/>
  <c r="C796" i="62"/>
  <c r="E796" i="62"/>
  <c r="F796" i="62"/>
  <c r="G796" i="62" s="1"/>
  <c r="I796" i="62"/>
  <c r="B797" i="62"/>
  <c r="C797" i="62"/>
  <c r="E797" i="62"/>
  <c r="F797" i="62"/>
  <c r="G797" i="62" s="1"/>
  <c r="I797" i="62"/>
  <c r="J797" i="62" s="1"/>
  <c r="N797" i="62" s="1"/>
  <c r="B798" i="62"/>
  <c r="C798" i="62"/>
  <c r="E798" i="62"/>
  <c r="F798" i="62"/>
  <c r="G798" i="62" s="1"/>
  <c r="I798" i="62"/>
  <c r="AB798" i="62" s="1"/>
  <c r="B799" i="62"/>
  <c r="C799" i="62"/>
  <c r="E799" i="62"/>
  <c r="F799" i="62"/>
  <c r="G799" i="62" s="1"/>
  <c r="I799" i="62"/>
  <c r="L799" i="62" s="1"/>
  <c r="I772" i="62"/>
  <c r="F772" i="62"/>
  <c r="G772" i="62" s="1"/>
  <c r="E772" i="62"/>
  <c r="C772" i="62"/>
  <c r="B772" i="62"/>
  <c r="B745" i="62"/>
  <c r="C745" i="62"/>
  <c r="E745" i="62"/>
  <c r="F745" i="62"/>
  <c r="G745" i="62" s="1"/>
  <c r="I745" i="62"/>
  <c r="B746" i="62"/>
  <c r="C746" i="62"/>
  <c r="E746" i="62"/>
  <c r="F746" i="62"/>
  <c r="G746" i="62" s="1"/>
  <c r="I746" i="62"/>
  <c r="B747" i="62"/>
  <c r="C747" i="62"/>
  <c r="E747" i="62"/>
  <c r="F747" i="62"/>
  <c r="G747" i="62" s="1"/>
  <c r="I747" i="62"/>
  <c r="B748" i="62"/>
  <c r="C748" i="62"/>
  <c r="E748" i="62"/>
  <c r="F748" i="62"/>
  <c r="G748" i="62" s="1"/>
  <c r="I748" i="62"/>
  <c r="B749" i="62"/>
  <c r="C749" i="62"/>
  <c r="E749" i="62"/>
  <c r="F749" i="62"/>
  <c r="G749" i="62" s="1"/>
  <c r="I749" i="62"/>
  <c r="B750" i="62"/>
  <c r="C750" i="62"/>
  <c r="E750" i="62"/>
  <c r="F750" i="62"/>
  <c r="G750" i="62" s="1"/>
  <c r="I750" i="62"/>
  <c r="B751" i="62"/>
  <c r="C751" i="62"/>
  <c r="E751" i="62"/>
  <c r="F751" i="62"/>
  <c r="G751" i="62" s="1"/>
  <c r="I751" i="62"/>
  <c r="P751" i="62" s="1"/>
  <c r="B752" i="62"/>
  <c r="C752" i="62"/>
  <c r="E752" i="62"/>
  <c r="F752" i="62"/>
  <c r="G752" i="62" s="1"/>
  <c r="I752" i="62"/>
  <c r="P752" i="62" s="1"/>
  <c r="B753" i="62"/>
  <c r="C753" i="62"/>
  <c r="E753" i="62"/>
  <c r="F753" i="62"/>
  <c r="G753" i="62" s="1"/>
  <c r="I753" i="62"/>
  <c r="B754" i="62"/>
  <c r="C754" i="62"/>
  <c r="E754" i="62"/>
  <c r="F754" i="62"/>
  <c r="G754" i="62" s="1"/>
  <c r="I754" i="62"/>
  <c r="B755" i="62"/>
  <c r="C755" i="62"/>
  <c r="E755" i="62"/>
  <c r="F755" i="62"/>
  <c r="G755" i="62" s="1"/>
  <c r="I755" i="62"/>
  <c r="B756" i="62"/>
  <c r="C756" i="62"/>
  <c r="E756" i="62"/>
  <c r="F756" i="62"/>
  <c r="G756" i="62" s="1"/>
  <c r="I756" i="62"/>
  <c r="B757" i="62"/>
  <c r="C757" i="62"/>
  <c r="E757" i="62"/>
  <c r="F757" i="62"/>
  <c r="G757" i="62" s="1"/>
  <c r="I757" i="62"/>
  <c r="B758" i="62"/>
  <c r="C758" i="62"/>
  <c r="E758" i="62"/>
  <c r="F758" i="62"/>
  <c r="G758" i="62" s="1"/>
  <c r="I758" i="62"/>
  <c r="B759" i="62"/>
  <c r="C759" i="62"/>
  <c r="E759" i="62"/>
  <c r="F759" i="62"/>
  <c r="G759" i="62" s="1"/>
  <c r="I759" i="62"/>
  <c r="B760" i="62"/>
  <c r="C760" i="62"/>
  <c r="E760" i="62"/>
  <c r="F760" i="62"/>
  <c r="G760" i="62" s="1"/>
  <c r="I760" i="62"/>
  <c r="B761" i="62"/>
  <c r="C761" i="62"/>
  <c r="E761" i="62"/>
  <c r="F761" i="62"/>
  <c r="G761" i="62" s="1"/>
  <c r="I761" i="62"/>
  <c r="B762" i="62"/>
  <c r="C762" i="62"/>
  <c r="E762" i="62"/>
  <c r="F762" i="62"/>
  <c r="G762" i="62" s="1"/>
  <c r="I762" i="62"/>
  <c r="B763" i="62"/>
  <c r="C763" i="62"/>
  <c r="E763" i="62"/>
  <c r="F763" i="62"/>
  <c r="G763" i="62" s="1"/>
  <c r="I763" i="62"/>
  <c r="B764" i="62"/>
  <c r="C764" i="62"/>
  <c r="E764" i="62"/>
  <c r="F764" i="62"/>
  <c r="G764" i="62" s="1"/>
  <c r="I764" i="62"/>
  <c r="B768" i="62"/>
  <c r="C768" i="62"/>
  <c r="E768" i="62"/>
  <c r="F768" i="62"/>
  <c r="G768" i="62" s="1"/>
  <c r="I768" i="62"/>
  <c r="B769" i="62"/>
  <c r="C769" i="62"/>
  <c r="E769" i="62"/>
  <c r="F769" i="62"/>
  <c r="G769" i="62" s="1"/>
  <c r="I769" i="62"/>
  <c r="B770" i="62"/>
  <c r="C770" i="62"/>
  <c r="E770" i="62"/>
  <c r="F770" i="62"/>
  <c r="G770" i="62" s="1"/>
  <c r="I770" i="62"/>
  <c r="B771" i="62"/>
  <c r="C771" i="62"/>
  <c r="E771" i="62"/>
  <c r="F771" i="62"/>
  <c r="G771" i="62" s="1"/>
  <c r="I771" i="62"/>
  <c r="I744" i="62"/>
  <c r="F744" i="62"/>
  <c r="G744" i="62" s="1"/>
  <c r="E744" i="62"/>
  <c r="C744" i="62"/>
  <c r="B744" i="62"/>
  <c r="B717" i="62"/>
  <c r="C717" i="62"/>
  <c r="E717" i="62"/>
  <c r="F717" i="62"/>
  <c r="G717" i="62" s="1"/>
  <c r="I717" i="62"/>
  <c r="B718" i="62"/>
  <c r="C718" i="62"/>
  <c r="E718" i="62"/>
  <c r="F718" i="62"/>
  <c r="G718" i="62" s="1"/>
  <c r="I718" i="62"/>
  <c r="P718" i="62" s="1"/>
  <c r="B719" i="62"/>
  <c r="C719" i="62"/>
  <c r="E719" i="62"/>
  <c r="F719" i="62"/>
  <c r="G719" i="62" s="1"/>
  <c r="I719" i="62"/>
  <c r="B720" i="62"/>
  <c r="C720" i="62"/>
  <c r="E720" i="62"/>
  <c r="F720" i="62"/>
  <c r="G720" i="62" s="1"/>
  <c r="I720" i="62"/>
  <c r="B721" i="62"/>
  <c r="C721" i="62"/>
  <c r="E721" i="62"/>
  <c r="F721" i="62"/>
  <c r="G721" i="62" s="1"/>
  <c r="I721" i="62"/>
  <c r="B722" i="62"/>
  <c r="C722" i="62"/>
  <c r="E722" i="62"/>
  <c r="F722" i="62"/>
  <c r="G722" i="62" s="1"/>
  <c r="I722" i="62"/>
  <c r="B723" i="62"/>
  <c r="C723" i="62"/>
  <c r="E723" i="62"/>
  <c r="F723" i="62"/>
  <c r="G723" i="62" s="1"/>
  <c r="I723" i="62"/>
  <c r="B724" i="62"/>
  <c r="C724" i="62"/>
  <c r="E724" i="62"/>
  <c r="F724" i="62"/>
  <c r="G724" i="62" s="1"/>
  <c r="I724" i="62"/>
  <c r="B725" i="62"/>
  <c r="C725" i="62"/>
  <c r="E725" i="62"/>
  <c r="F725" i="62"/>
  <c r="G725" i="62" s="1"/>
  <c r="I725" i="62"/>
  <c r="B726" i="62"/>
  <c r="C726" i="62"/>
  <c r="E726" i="62"/>
  <c r="F726" i="62"/>
  <c r="G726" i="62" s="1"/>
  <c r="I726" i="62"/>
  <c r="B727" i="62"/>
  <c r="C727" i="62"/>
  <c r="E727" i="62"/>
  <c r="F727" i="62"/>
  <c r="G727" i="62" s="1"/>
  <c r="I727" i="62"/>
  <c r="B728" i="62"/>
  <c r="C728" i="62"/>
  <c r="E728" i="62"/>
  <c r="F728" i="62"/>
  <c r="G728" i="62" s="1"/>
  <c r="I728" i="62"/>
  <c r="B729" i="62"/>
  <c r="C729" i="62"/>
  <c r="E729" i="62"/>
  <c r="F729" i="62"/>
  <c r="G729" i="62" s="1"/>
  <c r="I729" i="62"/>
  <c r="B730" i="62"/>
  <c r="C730" i="62"/>
  <c r="E730" i="62"/>
  <c r="F730" i="62"/>
  <c r="G730" i="62" s="1"/>
  <c r="I730" i="62"/>
  <c r="B731" i="62"/>
  <c r="C731" i="62"/>
  <c r="E731" i="62"/>
  <c r="F731" i="62"/>
  <c r="G731" i="62" s="1"/>
  <c r="I731" i="62"/>
  <c r="B732" i="62"/>
  <c r="C732" i="62"/>
  <c r="E732" i="62"/>
  <c r="F732" i="62"/>
  <c r="G732" i="62" s="1"/>
  <c r="I732" i="62"/>
  <c r="B733" i="62"/>
  <c r="C733" i="62"/>
  <c r="E733" i="62"/>
  <c r="F733" i="62"/>
  <c r="G733" i="62" s="1"/>
  <c r="I733" i="62"/>
  <c r="B734" i="62"/>
  <c r="C734" i="62"/>
  <c r="E734" i="62"/>
  <c r="F734" i="62"/>
  <c r="G734" i="62" s="1"/>
  <c r="I734" i="62"/>
  <c r="P734" i="62" s="1"/>
  <c r="B735" i="62"/>
  <c r="C735" i="62"/>
  <c r="E735" i="62"/>
  <c r="F735" i="62"/>
  <c r="G735" i="62" s="1"/>
  <c r="I735" i="62"/>
  <c r="B736" i="62"/>
  <c r="C736" i="62"/>
  <c r="E736" i="62"/>
  <c r="F736" i="62"/>
  <c r="G736" i="62" s="1"/>
  <c r="I736" i="62"/>
  <c r="B740" i="62"/>
  <c r="C740" i="62"/>
  <c r="E740" i="62"/>
  <c r="F740" i="62"/>
  <c r="G740" i="62" s="1"/>
  <c r="I740" i="62"/>
  <c r="B741" i="62"/>
  <c r="C741" i="62"/>
  <c r="E741" i="62"/>
  <c r="F741" i="62"/>
  <c r="G741" i="62" s="1"/>
  <c r="I741" i="62"/>
  <c r="P741" i="62" s="1"/>
  <c r="B742" i="62"/>
  <c r="C742" i="62"/>
  <c r="E742" i="62"/>
  <c r="F742" i="62"/>
  <c r="G742" i="62" s="1"/>
  <c r="I742" i="62"/>
  <c r="B743" i="62"/>
  <c r="C743" i="62"/>
  <c r="E743" i="62"/>
  <c r="F743" i="62"/>
  <c r="G743" i="62" s="1"/>
  <c r="I743" i="62"/>
  <c r="I716" i="62"/>
  <c r="F716" i="62"/>
  <c r="G716" i="62" s="1"/>
  <c r="E716" i="62"/>
  <c r="C716" i="62"/>
  <c r="B716" i="62"/>
  <c r="B689" i="62"/>
  <c r="C689" i="62"/>
  <c r="E689" i="62"/>
  <c r="F689" i="62"/>
  <c r="G689" i="62" s="1"/>
  <c r="I689" i="62"/>
  <c r="B690" i="62"/>
  <c r="C690" i="62"/>
  <c r="E690" i="62"/>
  <c r="F690" i="62"/>
  <c r="G690" i="62" s="1"/>
  <c r="I690" i="62"/>
  <c r="B691" i="62"/>
  <c r="C691" i="62"/>
  <c r="E691" i="62"/>
  <c r="F691" i="62"/>
  <c r="G691" i="62" s="1"/>
  <c r="I691" i="62"/>
  <c r="B692" i="62"/>
  <c r="C692" i="62"/>
  <c r="E692" i="62"/>
  <c r="F692" i="62"/>
  <c r="G692" i="62" s="1"/>
  <c r="I692" i="62"/>
  <c r="B693" i="62"/>
  <c r="C693" i="62"/>
  <c r="E693" i="62"/>
  <c r="F693" i="62"/>
  <c r="G693" i="62" s="1"/>
  <c r="I693" i="62"/>
  <c r="B694" i="62"/>
  <c r="C694" i="62"/>
  <c r="E694" i="62"/>
  <c r="F694" i="62"/>
  <c r="G694" i="62" s="1"/>
  <c r="I694" i="62"/>
  <c r="B695" i="62"/>
  <c r="C695" i="62"/>
  <c r="E695" i="62"/>
  <c r="F695" i="62"/>
  <c r="G695" i="62" s="1"/>
  <c r="I695" i="62"/>
  <c r="B696" i="62"/>
  <c r="C696" i="62"/>
  <c r="E696" i="62"/>
  <c r="F696" i="62"/>
  <c r="G696" i="62" s="1"/>
  <c r="I696" i="62"/>
  <c r="B697" i="62"/>
  <c r="C697" i="62"/>
  <c r="E697" i="62"/>
  <c r="F697" i="62"/>
  <c r="G697" i="62" s="1"/>
  <c r="I697" i="62"/>
  <c r="B698" i="62"/>
  <c r="C698" i="62"/>
  <c r="E698" i="62"/>
  <c r="F698" i="62"/>
  <c r="G698" i="62" s="1"/>
  <c r="I698" i="62"/>
  <c r="B699" i="62"/>
  <c r="C699" i="62"/>
  <c r="E699" i="62"/>
  <c r="F699" i="62"/>
  <c r="G699" i="62" s="1"/>
  <c r="I699" i="62"/>
  <c r="B700" i="62"/>
  <c r="C700" i="62"/>
  <c r="E700" i="62"/>
  <c r="F700" i="62"/>
  <c r="G700" i="62" s="1"/>
  <c r="I700" i="62"/>
  <c r="B701" i="62"/>
  <c r="C701" i="62"/>
  <c r="E701" i="62"/>
  <c r="F701" i="62"/>
  <c r="G701" i="62" s="1"/>
  <c r="I701" i="62"/>
  <c r="B702" i="62"/>
  <c r="C702" i="62"/>
  <c r="E702" i="62"/>
  <c r="F702" i="62"/>
  <c r="G702" i="62" s="1"/>
  <c r="I702" i="62"/>
  <c r="B703" i="62"/>
  <c r="C703" i="62"/>
  <c r="E703" i="62"/>
  <c r="F703" i="62"/>
  <c r="G703" i="62" s="1"/>
  <c r="I703" i="62"/>
  <c r="B704" i="62"/>
  <c r="C704" i="62"/>
  <c r="E704" i="62"/>
  <c r="F704" i="62"/>
  <c r="G704" i="62" s="1"/>
  <c r="I704" i="62"/>
  <c r="B705" i="62"/>
  <c r="C705" i="62"/>
  <c r="E705" i="62"/>
  <c r="F705" i="62"/>
  <c r="G705" i="62" s="1"/>
  <c r="I705" i="62"/>
  <c r="B706" i="62"/>
  <c r="C706" i="62"/>
  <c r="E706" i="62"/>
  <c r="F706" i="62"/>
  <c r="G706" i="62" s="1"/>
  <c r="I706" i="62"/>
  <c r="P706" i="62" s="1"/>
  <c r="B707" i="62"/>
  <c r="C707" i="62"/>
  <c r="E707" i="62"/>
  <c r="F707" i="62"/>
  <c r="G707" i="62" s="1"/>
  <c r="I707" i="62"/>
  <c r="B708" i="62"/>
  <c r="C708" i="62"/>
  <c r="E708" i="62"/>
  <c r="F708" i="62"/>
  <c r="G708" i="62" s="1"/>
  <c r="I708" i="62"/>
  <c r="B712" i="62"/>
  <c r="C712" i="62"/>
  <c r="E712" i="62"/>
  <c r="F712" i="62"/>
  <c r="G712" i="62" s="1"/>
  <c r="I712" i="62"/>
  <c r="B713" i="62"/>
  <c r="C713" i="62"/>
  <c r="E713" i="62"/>
  <c r="F713" i="62"/>
  <c r="G713" i="62" s="1"/>
  <c r="I713" i="62"/>
  <c r="B714" i="62"/>
  <c r="C714" i="62"/>
  <c r="E714" i="62"/>
  <c r="F714" i="62"/>
  <c r="G714" i="62" s="1"/>
  <c r="I714" i="62"/>
  <c r="B715" i="62"/>
  <c r="C715" i="62"/>
  <c r="E715" i="62"/>
  <c r="F715" i="62"/>
  <c r="G715" i="62" s="1"/>
  <c r="I715" i="62"/>
  <c r="I688" i="62"/>
  <c r="F688" i="62"/>
  <c r="G688" i="62" s="1"/>
  <c r="E688" i="62"/>
  <c r="C688" i="62"/>
  <c r="B688" i="62"/>
  <c r="B661" i="62"/>
  <c r="C661" i="62"/>
  <c r="E661" i="62"/>
  <c r="F661" i="62"/>
  <c r="G661" i="62" s="1"/>
  <c r="I661" i="62"/>
  <c r="B662" i="62"/>
  <c r="C662" i="62"/>
  <c r="E662" i="62"/>
  <c r="F662" i="62"/>
  <c r="G662" i="62" s="1"/>
  <c r="I662" i="62"/>
  <c r="B663" i="62"/>
  <c r="C663" i="62"/>
  <c r="E663" i="62"/>
  <c r="F663" i="62"/>
  <c r="G663" i="62" s="1"/>
  <c r="I663" i="62"/>
  <c r="B664" i="62"/>
  <c r="C664" i="62"/>
  <c r="E664" i="62"/>
  <c r="F664" i="62"/>
  <c r="G664" i="62" s="1"/>
  <c r="I664" i="62"/>
  <c r="B665" i="62"/>
  <c r="C665" i="62"/>
  <c r="E665" i="62"/>
  <c r="F665" i="62"/>
  <c r="G665" i="62" s="1"/>
  <c r="I665" i="62"/>
  <c r="B666" i="62"/>
  <c r="C666" i="62"/>
  <c r="E666" i="62"/>
  <c r="F666" i="62"/>
  <c r="G666" i="62" s="1"/>
  <c r="I666" i="62"/>
  <c r="B667" i="62"/>
  <c r="C667" i="62"/>
  <c r="E667" i="62"/>
  <c r="F667" i="62"/>
  <c r="G667" i="62" s="1"/>
  <c r="I667" i="62"/>
  <c r="B668" i="62"/>
  <c r="C668" i="62"/>
  <c r="E668" i="62"/>
  <c r="F668" i="62"/>
  <c r="G668" i="62" s="1"/>
  <c r="I668" i="62"/>
  <c r="B669" i="62"/>
  <c r="C669" i="62"/>
  <c r="E669" i="62"/>
  <c r="F669" i="62"/>
  <c r="G669" i="62" s="1"/>
  <c r="I669" i="62"/>
  <c r="B670" i="62"/>
  <c r="C670" i="62"/>
  <c r="E670" i="62"/>
  <c r="F670" i="62"/>
  <c r="G670" i="62" s="1"/>
  <c r="I670" i="62"/>
  <c r="P670" i="62" s="1"/>
  <c r="B671" i="62"/>
  <c r="C671" i="62"/>
  <c r="E671" i="62"/>
  <c r="F671" i="62"/>
  <c r="G671" i="62" s="1"/>
  <c r="I671" i="62"/>
  <c r="P671" i="62" s="1"/>
  <c r="B672" i="62"/>
  <c r="C672" i="62"/>
  <c r="E672" i="62"/>
  <c r="F672" i="62"/>
  <c r="G672" i="62" s="1"/>
  <c r="I672" i="62"/>
  <c r="B673" i="62"/>
  <c r="C673" i="62"/>
  <c r="E673" i="62"/>
  <c r="F673" i="62"/>
  <c r="G673" i="62" s="1"/>
  <c r="I673" i="62"/>
  <c r="B674" i="62"/>
  <c r="C674" i="62"/>
  <c r="E674" i="62"/>
  <c r="F674" i="62"/>
  <c r="G674" i="62" s="1"/>
  <c r="I674" i="62"/>
  <c r="B675" i="62"/>
  <c r="C675" i="62"/>
  <c r="E675" i="62"/>
  <c r="F675" i="62"/>
  <c r="G675" i="62" s="1"/>
  <c r="I675" i="62"/>
  <c r="B676" i="62"/>
  <c r="C676" i="62"/>
  <c r="E676" i="62"/>
  <c r="F676" i="62"/>
  <c r="G676" i="62" s="1"/>
  <c r="I676" i="62"/>
  <c r="B677" i="62"/>
  <c r="C677" i="62"/>
  <c r="E677" i="62"/>
  <c r="F677" i="62"/>
  <c r="G677" i="62" s="1"/>
  <c r="I677" i="62"/>
  <c r="B678" i="62"/>
  <c r="C678" i="62"/>
  <c r="E678" i="62"/>
  <c r="F678" i="62"/>
  <c r="G678" i="62" s="1"/>
  <c r="I678" i="62"/>
  <c r="P678" i="62" s="1"/>
  <c r="B679" i="62"/>
  <c r="C679" i="62"/>
  <c r="E679" i="62"/>
  <c r="F679" i="62"/>
  <c r="G679" i="62" s="1"/>
  <c r="I679" i="62"/>
  <c r="P679" i="62" s="1"/>
  <c r="B680" i="62"/>
  <c r="C680" i="62"/>
  <c r="E680" i="62"/>
  <c r="F680" i="62"/>
  <c r="G680" i="62" s="1"/>
  <c r="I680" i="62"/>
  <c r="B684" i="62"/>
  <c r="C684" i="62"/>
  <c r="E684" i="62"/>
  <c r="F684" i="62"/>
  <c r="G684" i="62" s="1"/>
  <c r="I684" i="62"/>
  <c r="B685" i="62"/>
  <c r="C685" i="62"/>
  <c r="E685" i="62"/>
  <c r="F685" i="62"/>
  <c r="G685" i="62" s="1"/>
  <c r="I685" i="62"/>
  <c r="B686" i="62"/>
  <c r="C686" i="62"/>
  <c r="E686" i="62"/>
  <c r="F686" i="62"/>
  <c r="G686" i="62" s="1"/>
  <c r="I686" i="62"/>
  <c r="B687" i="62"/>
  <c r="C687" i="62"/>
  <c r="E687" i="62"/>
  <c r="F687" i="62"/>
  <c r="G687" i="62" s="1"/>
  <c r="I687" i="62"/>
  <c r="I660" i="62"/>
  <c r="F660" i="62"/>
  <c r="G660" i="62" s="1"/>
  <c r="E660" i="62"/>
  <c r="C660" i="62"/>
  <c r="B660" i="62"/>
  <c r="B633" i="62"/>
  <c r="C633" i="62"/>
  <c r="E633" i="62"/>
  <c r="F633" i="62"/>
  <c r="G633" i="62" s="1"/>
  <c r="I633" i="62"/>
  <c r="B634" i="62"/>
  <c r="C634" i="62"/>
  <c r="E634" i="62"/>
  <c r="F634" i="62"/>
  <c r="G634" i="62" s="1"/>
  <c r="I634" i="62"/>
  <c r="B635" i="62"/>
  <c r="C635" i="62"/>
  <c r="E635" i="62"/>
  <c r="F635" i="62"/>
  <c r="G635" i="62" s="1"/>
  <c r="I635" i="62"/>
  <c r="B636" i="62"/>
  <c r="C636" i="62"/>
  <c r="E636" i="62"/>
  <c r="F636" i="62"/>
  <c r="G636" i="62" s="1"/>
  <c r="I636" i="62"/>
  <c r="B637" i="62"/>
  <c r="C637" i="62"/>
  <c r="E637" i="62"/>
  <c r="F637" i="62"/>
  <c r="G637" i="62" s="1"/>
  <c r="I637" i="62"/>
  <c r="B638" i="62"/>
  <c r="C638" i="62"/>
  <c r="E638" i="62"/>
  <c r="F638" i="62"/>
  <c r="G638" i="62" s="1"/>
  <c r="I638" i="62"/>
  <c r="B639" i="62"/>
  <c r="C639" i="62"/>
  <c r="E639" i="62"/>
  <c r="F639" i="62"/>
  <c r="G639" i="62" s="1"/>
  <c r="I639" i="62"/>
  <c r="B640" i="62"/>
  <c r="C640" i="62"/>
  <c r="E640" i="62"/>
  <c r="F640" i="62"/>
  <c r="G640" i="62" s="1"/>
  <c r="I640" i="62"/>
  <c r="B641" i="62"/>
  <c r="C641" i="62"/>
  <c r="E641" i="62"/>
  <c r="F641" i="62"/>
  <c r="G641" i="62" s="1"/>
  <c r="I641" i="62"/>
  <c r="B642" i="62"/>
  <c r="C642" i="62"/>
  <c r="E642" i="62"/>
  <c r="F642" i="62"/>
  <c r="G642" i="62" s="1"/>
  <c r="I642" i="62"/>
  <c r="B643" i="62"/>
  <c r="C643" i="62"/>
  <c r="E643" i="62"/>
  <c r="F643" i="62"/>
  <c r="G643" i="62" s="1"/>
  <c r="I643" i="62"/>
  <c r="B644" i="62"/>
  <c r="C644" i="62"/>
  <c r="E644" i="62"/>
  <c r="F644" i="62"/>
  <c r="G644" i="62" s="1"/>
  <c r="I644" i="62"/>
  <c r="B645" i="62"/>
  <c r="C645" i="62"/>
  <c r="E645" i="62"/>
  <c r="F645" i="62"/>
  <c r="G645" i="62" s="1"/>
  <c r="I645" i="62"/>
  <c r="B646" i="62"/>
  <c r="C646" i="62"/>
  <c r="E646" i="62"/>
  <c r="F646" i="62"/>
  <c r="G646" i="62" s="1"/>
  <c r="I646" i="62"/>
  <c r="B647" i="62"/>
  <c r="C647" i="62"/>
  <c r="E647" i="62"/>
  <c r="F647" i="62"/>
  <c r="G647" i="62" s="1"/>
  <c r="I647" i="62"/>
  <c r="P647" i="62" s="1"/>
  <c r="B648" i="62"/>
  <c r="C648" i="62"/>
  <c r="E648" i="62"/>
  <c r="F648" i="62"/>
  <c r="G648" i="62" s="1"/>
  <c r="I648" i="62"/>
  <c r="B649" i="62"/>
  <c r="C649" i="62"/>
  <c r="E649" i="62"/>
  <c r="F649" i="62"/>
  <c r="G649" i="62" s="1"/>
  <c r="I649" i="62"/>
  <c r="B650" i="62"/>
  <c r="C650" i="62"/>
  <c r="E650" i="62"/>
  <c r="F650" i="62"/>
  <c r="G650" i="62" s="1"/>
  <c r="I650" i="62"/>
  <c r="B651" i="62"/>
  <c r="C651" i="62"/>
  <c r="E651" i="62"/>
  <c r="F651" i="62"/>
  <c r="G651" i="62" s="1"/>
  <c r="I651" i="62"/>
  <c r="B652" i="62"/>
  <c r="C652" i="62"/>
  <c r="E652" i="62"/>
  <c r="F652" i="62"/>
  <c r="G652" i="62" s="1"/>
  <c r="I652" i="62"/>
  <c r="B656" i="62"/>
  <c r="C656" i="62"/>
  <c r="E656" i="62"/>
  <c r="F656" i="62"/>
  <c r="G656" i="62" s="1"/>
  <c r="I656" i="62"/>
  <c r="B657" i="62"/>
  <c r="C657" i="62"/>
  <c r="E657" i="62"/>
  <c r="F657" i="62"/>
  <c r="G657" i="62" s="1"/>
  <c r="I657" i="62"/>
  <c r="B658" i="62"/>
  <c r="C658" i="62"/>
  <c r="E658" i="62"/>
  <c r="F658" i="62"/>
  <c r="G658" i="62" s="1"/>
  <c r="I658" i="62"/>
  <c r="P658" i="62" s="1"/>
  <c r="B659" i="62"/>
  <c r="C659" i="62"/>
  <c r="E659" i="62"/>
  <c r="F659" i="62"/>
  <c r="G659" i="62" s="1"/>
  <c r="I659" i="62"/>
  <c r="I632" i="62"/>
  <c r="F632" i="62"/>
  <c r="G632" i="62" s="1"/>
  <c r="E632" i="62"/>
  <c r="C632" i="62"/>
  <c r="B632" i="62"/>
  <c r="B606" i="62"/>
  <c r="C606" i="62"/>
  <c r="E606" i="62"/>
  <c r="F606" i="62"/>
  <c r="G606" i="62" s="1"/>
  <c r="I606" i="62"/>
  <c r="B607" i="62"/>
  <c r="C607" i="62"/>
  <c r="E607" i="62"/>
  <c r="F607" i="62"/>
  <c r="G607" i="62" s="1"/>
  <c r="I607" i="62"/>
  <c r="P607" i="62" s="1"/>
  <c r="B608" i="62"/>
  <c r="C608" i="62"/>
  <c r="E608" i="62"/>
  <c r="F608" i="62"/>
  <c r="G608" i="62" s="1"/>
  <c r="I608" i="62"/>
  <c r="B609" i="62"/>
  <c r="C609" i="62"/>
  <c r="E609" i="62"/>
  <c r="F609" i="62"/>
  <c r="G609" i="62" s="1"/>
  <c r="I609" i="62"/>
  <c r="B610" i="62"/>
  <c r="C610" i="62"/>
  <c r="E610" i="62"/>
  <c r="F610" i="62"/>
  <c r="G610" i="62" s="1"/>
  <c r="I610" i="62"/>
  <c r="B611" i="62"/>
  <c r="C611" i="62"/>
  <c r="E611" i="62"/>
  <c r="F611" i="62"/>
  <c r="G611" i="62" s="1"/>
  <c r="I611" i="62"/>
  <c r="B612" i="62"/>
  <c r="C612" i="62"/>
  <c r="E612" i="62"/>
  <c r="F612" i="62"/>
  <c r="G612" i="62" s="1"/>
  <c r="I612" i="62"/>
  <c r="B613" i="62"/>
  <c r="C613" i="62"/>
  <c r="E613" i="62"/>
  <c r="F613" i="62"/>
  <c r="G613" i="62" s="1"/>
  <c r="I613" i="62"/>
  <c r="B614" i="62"/>
  <c r="C614" i="62"/>
  <c r="E614" i="62"/>
  <c r="F614" i="62"/>
  <c r="G614" i="62" s="1"/>
  <c r="I614" i="62"/>
  <c r="B615" i="62"/>
  <c r="C615" i="62"/>
  <c r="E615" i="62"/>
  <c r="F615" i="62"/>
  <c r="G615" i="62" s="1"/>
  <c r="I615" i="62"/>
  <c r="P615" i="62" s="1"/>
  <c r="B616" i="62"/>
  <c r="C616" i="62"/>
  <c r="E616" i="62"/>
  <c r="F616" i="62"/>
  <c r="G616" i="62" s="1"/>
  <c r="I616" i="62"/>
  <c r="P616" i="62" s="1"/>
  <c r="B617" i="62"/>
  <c r="C617" i="62"/>
  <c r="E617" i="62"/>
  <c r="F617" i="62"/>
  <c r="G617" i="62" s="1"/>
  <c r="I617" i="62"/>
  <c r="B618" i="62"/>
  <c r="C618" i="62"/>
  <c r="E618" i="62"/>
  <c r="F618" i="62"/>
  <c r="G618" i="62" s="1"/>
  <c r="I618" i="62"/>
  <c r="B619" i="62"/>
  <c r="C619" i="62"/>
  <c r="E619" i="62"/>
  <c r="F619" i="62"/>
  <c r="G619" i="62" s="1"/>
  <c r="I619" i="62"/>
  <c r="B620" i="62"/>
  <c r="C620" i="62"/>
  <c r="E620" i="62"/>
  <c r="F620" i="62"/>
  <c r="G620" i="62" s="1"/>
  <c r="I620" i="62"/>
  <c r="B621" i="62"/>
  <c r="C621" i="62"/>
  <c r="E621" i="62"/>
  <c r="F621" i="62"/>
  <c r="G621" i="62" s="1"/>
  <c r="I621" i="62"/>
  <c r="B622" i="62"/>
  <c r="C622" i="62"/>
  <c r="E622" i="62"/>
  <c r="F622" i="62"/>
  <c r="G622" i="62" s="1"/>
  <c r="I622" i="62"/>
  <c r="B623" i="62"/>
  <c r="C623" i="62"/>
  <c r="E623" i="62"/>
  <c r="F623" i="62"/>
  <c r="G623" i="62" s="1"/>
  <c r="I623" i="62"/>
  <c r="B624" i="62"/>
  <c r="C624" i="62"/>
  <c r="E624" i="62"/>
  <c r="F624" i="62"/>
  <c r="G624" i="62" s="1"/>
  <c r="I624" i="62"/>
  <c r="P624" i="62" s="1"/>
  <c r="B628" i="62"/>
  <c r="C628" i="62"/>
  <c r="E628" i="62"/>
  <c r="F628" i="62"/>
  <c r="G628" i="62" s="1"/>
  <c r="I628" i="62"/>
  <c r="B629" i="62"/>
  <c r="C629" i="62"/>
  <c r="E629" i="62"/>
  <c r="F629" i="62"/>
  <c r="G629" i="62" s="1"/>
  <c r="I629" i="62"/>
  <c r="B630" i="62"/>
  <c r="C630" i="62"/>
  <c r="E630" i="62"/>
  <c r="F630" i="62"/>
  <c r="G630" i="62" s="1"/>
  <c r="I630" i="62"/>
  <c r="B631" i="62"/>
  <c r="C631" i="62"/>
  <c r="E631" i="62"/>
  <c r="F631" i="62"/>
  <c r="G631" i="62" s="1"/>
  <c r="I631" i="62"/>
  <c r="I605" i="62"/>
  <c r="F605" i="62"/>
  <c r="G605" i="62" s="1"/>
  <c r="E605" i="62"/>
  <c r="C605" i="62"/>
  <c r="B605" i="62"/>
  <c r="B578" i="62"/>
  <c r="C578" i="62"/>
  <c r="E578" i="62"/>
  <c r="F578" i="62"/>
  <c r="G578" i="62" s="1"/>
  <c r="I578" i="62"/>
  <c r="B579" i="62"/>
  <c r="C579" i="62"/>
  <c r="E579" i="62"/>
  <c r="F579" i="62"/>
  <c r="G579" i="62" s="1"/>
  <c r="I579" i="62"/>
  <c r="B580" i="62"/>
  <c r="C580" i="62"/>
  <c r="E580" i="62"/>
  <c r="F580" i="62"/>
  <c r="G580" i="62" s="1"/>
  <c r="I580" i="62"/>
  <c r="B581" i="62"/>
  <c r="C581" i="62"/>
  <c r="E581" i="62"/>
  <c r="F581" i="62"/>
  <c r="G581" i="62" s="1"/>
  <c r="I581" i="62"/>
  <c r="B582" i="62"/>
  <c r="C582" i="62"/>
  <c r="E582" i="62"/>
  <c r="F582" i="62"/>
  <c r="G582" i="62" s="1"/>
  <c r="I582" i="62"/>
  <c r="B583" i="62"/>
  <c r="C583" i="62"/>
  <c r="E583" i="62"/>
  <c r="F583" i="62"/>
  <c r="G583" i="62" s="1"/>
  <c r="I583" i="62"/>
  <c r="B584" i="62"/>
  <c r="C584" i="62"/>
  <c r="E584" i="62"/>
  <c r="F584" i="62"/>
  <c r="G584" i="62" s="1"/>
  <c r="I584" i="62"/>
  <c r="B585" i="62"/>
  <c r="C585" i="62"/>
  <c r="E585" i="62"/>
  <c r="F585" i="62"/>
  <c r="G585" i="62" s="1"/>
  <c r="I585" i="62"/>
  <c r="B586" i="62"/>
  <c r="C586" i="62"/>
  <c r="E586" i="62"/>
  <c r="F586" i="62"/>
  <c r="G586" i="62" s="1"/>
  <c r="I586" i="62"/>
  <c r="B587" i="62"/>
  <c r="C587" i="62"/>
  <c r="E587" i="62"/>
  <c r="F587" i="62"/>
  <c r="G587" i="62" s="1"/>
  <c r="I587" i="62"/>
  <c r="P587" i="62" s="1"/>
  <c r="B588" i="62"/>
  <c r="C588" i="62"/>
  <c r="E588" i="62"/>
  <c r="F588" i="62"/>
  <c r="G588" i="62" s="1"/>
  <c r="I588" i="62"/>
  <c r="B589" i="62"/>
  <c r="C589" i="62"/>
  <c r="E589" i="62"/>
  <c r="F589" i="62"/>
  <c r="G589" i="62" s="1"/>
  <c r="I589" i="62"/>
  <c r="B590" i="62"/>
  <c r="C590" i="62"/>
  <c r="E590" i="62"/>
  <c r="F590" i="62"/>
  <c r="G590" i="62" s="1"/>
  <c r="I590" i="62"/>
  <c r="B591" i="62"/>
  <c r="C591" i="62"/>
  <c r="E591" i="62"/>
  <c r="F591" i="62"/>
  <c r="G591" i="62" s="1"/>
  <c r="I591" i="62"/>
  <c r="B592" i="62"/>
  <c r="C592" i="62"/>
  <c r="E592" i="62"/>
  <c r="F592" i="62"/>
  <c r="G592" i="62" s="1"/>
  <c r="I592" i="62"/>
  <c r="B593" i="62"/>
  <c r="C593" i="62"/>
  <c r="E593" i="62"/>
  <c r="F593" i="62"/>
  <c r="G593" i="62" s="1"/>
  <c r="I593" i="62"/>
  <c r="B594" i="62"/>
  <c r="C594" i="62"/>
  <c r="E594" i="62"/>
  <c r="F594" i="62"/>
  <c r="G594" i="62" s="1"/>
  <c r="I594" i="62"/>
  <c r="B595" i="62"/>
  <c r="C595" i="62"/>
  <c r="E595" i="62"/>
  <c r="F595" i="62"/>
  <c r="G595" i="62" s="1"/>
  <c r="I595" i="62"/>
  <c r="P595" i="62" s="1"/>
  <c r="B596" i="62"/>
  <c r="C596" i="62"/>
  <c r="E596" i="62"/>
  <c r="F596" i="62"/>
  <c r="G596" i="62" s="1"/>
  <c r="I596" i="62"/>
  <c r="B597" i="62"/>
  <c r="C597" i="62"/>
  <c r="E597" i="62"/>
  <c r="F597" i="62"/>
  <c r="G597" i="62" s="1"/>
  <c r="I597" i="62"/>
  <c r="B601" i="62"/>
  <c r="C601" i="62"/>
  <c r="E601" i="62"/>
  <c r="F601" i="62"/>
  <c r="G601" i="62" s="1"/>
  <c r="I601" i="62"/>
  <c r="B602" i="62"/>
  <c r="C602" i="62"/>
  <c r="E602" i="62"/>
  <c r="F602" i="62"/>
  <c r="G602" i="62" s="1"/>
  <c r="I602" i="62"/>
  <c r="B603" i="62"/>
  <c r="C603" i="62"/>
  <c r="E603" i="62"/>
  <c r="F603" i="62"/>
  <c r="G603" i="62" s="1"/>
  <c r="I603" i="62"/>
  <c r="B604" i="62"/>
  <c r="C604" i="62"/>
  <c r="E604" i="62"/>
  <c r="F604" i="62"/>
  <c r="G604" i="62" s="1"/>
  <c r="I604" i="62"/>
  <c r="I577" i="62"/>
  <c r="F577" i="62"/>
  <c r="G577" i="62" s="1"/>
  <c r="E577" i="62"/>
  <c r="C577" i="62"/>
  <c r="B577" i="62"/>
  <c r="B550" i="62"/>
  <c r="C550" i="62"/>
  <c r="E550" i="62"/>
  <c r="F550" i="62"/>
  <c r="G550" i="62" s="1"/>
  <c r="I550" i="62"/>
  <c r="B551" i="62"/>
  <c r="C551" i="62"/>
  <c r="E551" i="62"/>
  <c r="F551" i="62"/>
  <c r="G551" i="62" s="1"/>
  <c r="I551" i="62"/>
  <c r="B552" i="62"/>
  <c r="C552" i="62"/>
  <c r="E552" i="62"/>
  <c r="F552" i="62"/>
  <c r="G552" i="62" s="1"/>
  <c r="I552" i="62"/>
  <c r="B553" i="62"/>
  <c r="C553" i="62"/>
  <c r="E553" i="62"/>
  <c r="F553" i="62"/>
  <c r="G553" i="62" s="1"/>
  <c r="I553" i="62"/>
  <c r="P553" i="62" s="1"/>
  <c r="B554" i="62"/>
  <c r="C554" i="62"/>
  <c r="E554" i="62"/>
  <c r="F554" i="62"/>
  <c r="G554" i="62" s="1"/>
  <c r="I554" i="62"/>
  <c r="B555" i="62"/>
  <c r="C555" i="62"/>
  <c r="E555" i="62"/>
  <c r="F555" i="62"/>
  <c r="G555" i="62" s="1"/>
  <c r="I555" i="62"/>
  <c r="B556" i="62"/>
  <c r="C556" i="62"/>
  <c r="E556" i="62"/>
  <c r="F556" i="62"/>
  <c r="G556" i="62" s="1"/>
  <c r="I556" i="62"/>
  <c r="B557" i="62"/>
  <c r="C557" i="62"/>
  <c r="E557" i="62"/>
  <c r="F557" i="62"/>
  <c r="G557" i="62" s="1"/>
  <c r="I557" i="62"/>
  <c r="B558" i="62"/>
  <c r="C558" i="62"/>
  <c r="E558" i="62"/>
  <c r="F558" i="62"/>
  <c r="G558" i="62" s="1"/>
  <c r="I558" i="62"/>
  <c r="B559" i="62"/>
  <c r="C559" i="62"/>
  <c r="E559" i="62"/>
  <c r="F559" i="62"/>
  <c r="G559" i="62" s="1"/>
  <c r="I559" i="62"/>
  <c r="P559" i="62" s="1"/>
  <c r="B560" i="62"/>
  <c r="C560" i="62"/>
  <c r="E560" i="62"/>
  <c r="F560" i="62"/>
  <c r="G560" i="62" s="1"/>
  <c r="I560" i="62"/>
  <c r="B561" i="62"/>
  <c r="C561" i="62"/>
  <c r="E561" i="62"/>
  <c r="F561" i="62"/>
  <c r="G561" i="62" s="1"/>
  <c r="I561" i="62"/>
  <c r="B562" i="62"/>
  <c r="C562" i="62"/>
  <c r="E562" i="62"/>
  <c r="F562" i="62"/>
  <c r="G562" i="62" s="1"/>
  <c r="I562" i="62"/>
  <c r="B563" i="62"/>
  <c r="C563" i="62"/>
  <c r="E563" i="62"/>
  <c r="F563" i="62"/>
  <c r="G563" i="62" s="1"/>
  <c r="I563" i="62"/>
  <c r="B564" i="62"/>
  <c r="C564" i="62"/>
  <c r="E564" i="62"/>
  <c r="F564" i="62"/>
  <c r="G564" i="62" s="1"/>
  <c r="I564" i="62"/>
  <c r="P564" i="62" s="1"/>
  <c r="B565" i="62"/>
  <c r="C565" i="62"/>
  <c r="E565" i="62"/>
  <c r="F565" i="62"/>
  <c r="G565" i="62" s="1"/>
  <c r="I565" i="62"/>
  <c r="B566" i="62"/>
  <c r="C566" i="62"/>
  <c r="E566" i="62"/>
  <c r="F566" i="62"/>
  <c r="G566" i="62" s="1"/>
  <c r="I566" i="62"/>
  <c r="B567" i="62"/>
  <c r="C567" i="62"/>
  <c r="E567" i="62"/>
  <c r="F567" i="62"/>
  <c r="G567" i="62" s="1"/>
  <c r="I567" i="62"/>
  <c r="P567" i="62" s="1"/>
  <c r="B568" i="62"/>
  <c r="C568" i="62"/>
  <c r="E568" i="62"/>
  <c r="F568" i="62"/>
  <c r="G568" i="62" s="1"/>
  <c r="I568" i="62"/>
  <c r="B569" i="62"/>
  <c r="C569" i="62"/>
  <c r="E569" i="62"/>
  <c r="F569" i="62"/>
  <c r="G569" i="62" s="1"/>
  <c r="I569" i="62"/>
  <c r="B573" i="62"/>
  <c r="C573" i="62"/>
  <c r="E573" i="62"/>
  <c r="F573" i="62"/>
  <c r="G573" i="62" s="1"/>
  <c r="I573" i="62"/>
  <c r="B574" i="62"/>
  <c r="C574" i="62"/>
  <c r="E574" i="62"/>
  <c r="F574" i="62"/>
  <c r="G574" i="62" s="1"/>
  <c r="I574" i="62"/>
  <c r="B575" i="62"/>
  <c r="C575" i="62"/>
  <c r="E575" i="62"/>
  <c r="F575" i="62"/>
  <c r="G575" i="62" s="1"/>
  <c r="I575" i="62"/>
  <c r="P575" i="62" s="1"/>
  <c r="B576" i="62"/>
  <c r="C576" i="62"/>
  <c r="E576" i="62"/>
  <c r="F576" i="62"/>
  <c r="G576" i="62" s="1"/>
  <c r="I576" i="62"/>
  <c r="I549" i="62"/>
  <c r="F549" i="62"/>
  <c r="G549" i="62" s="1"/>
  <c r="E549" i="62"/>
  <c r="C549" i="62"/>
  <c r="B549" i="62"/>
  <c r="B522" i="62"/>
  <c r="C522" i="62"/>
  <c r="E522" i="62"/>
  <c r="F522" i="62"/>
  <c r="G522" i="62" s="1"/>
  <c r="I522" i="62"/>
  <c r="B523" i="62"/>
  <c r="C523" i="62"/>
  <c r="E523" i="62"/>
  <c r="F523" i="62"/>
  <c r="G523" i="62" s="1"/>
  <c r="I523" i="62"/>
  <c r="B524" i="62"/>
  <c r="C524" i="62"/>
  <c r="E524" i="62"/>
  <c r="F524" i="62"/>
  <c r="G524" i="62" s="1"/>
  <c r="I524" i="62"/>
  <c r="B525" i="62"/>
  <c r="C525" i="62"/>
  <c r="E525" i="62"/>
  <c r="F525" i="62"/>
  <c r="G525" i="62" s="1"/>
  <c r="I525" i="62"/>
  <c r="B526" i="62"/>
  <c r="C526" i="62"/>
  <c r="E526" i="62"/>
  <c r="F526" i="62"/>
  <c r="G526" i="62" s="1"/>
  <c r="I526" i="62"/>
  <c r="B527" i="62"/>
  <c r="C527" i="62"/>
  <c r="E527" i="62"/>
  <c r="F527" i="62"/>
  <c r="G527" i="62" s="1"/>
  <c r="I527" i="62"/>
  <c r="B528" i="62"/>
  <c r="C528" i="62"/>
  <c r="E528" i="62"/>
  <c r="F528" i="62"/>
  <c r="G528" i="62" s="1"/>
  <c r="I528" i="62"/>
  <c r="B529" i="62"/>
  <c r="C529" i="62"/>
  <c r="E529" i="62"/>
  <c r="F529" i="62"/>
  <c r="G529" i="62" s="1"/>
  <c r="I529" i="62"/>
  <c r="B530" i="62"/>
  <c r="C530" i="62"/>
  <c r="E530" i="62"/>
  <c r="F530" i="62"/>
  <c r="G530" i="62" s="1"/>
  <c r="I530" i="62"/>
  <c r="B531" i="62"/>
  <c r="C531" i="62"/>
  <c r="E531" i="62"/>
  <c r="F531" i="62"/>
  <c r="G531" i="62" s="1"/>
  <c r="I531" i="62"/>
  <c r="P531" i="62" s="1"/>
  <c r="B532" i="62"/>
  <c r="C532" i="62"/>
  <c r="E532" i="62"/>
  <c r="F532" i="62"/>
  <c r="G532" i="62" s="1"/>
  <c r="I532" i="62"/>
  <c r="B533" i="62"/>
  <c r="C533" i="62"/>
  <c r="E533" i="62"/>
  <c r="F533" i="62"/>
  <c r="G533" i="62" s="1"/>
  <c r="I533" i="62"/>
  <c r="B534" i="62"/>
  <c r="C534" i="62"/>
  <c r="E534" i="62"/>
  <c r="F534" i="62"/>
  <c r="G534" i="62" s="1"/>
  <c r="I534" i="62"/>
  <c r="B535" i="62"/>
  <c r="C535" i="62"/>
  <c r="E535" i="62"/>
  <c r="F535" i="62"/>
  <c r="G535" i="62" s="1"/>
  <c r="I535" i="62"/>
  <c r="B536" i="62"/>
  <c r="C536" i="62"/>
  <c r="E536" i="62"/>
  <c r="F536" i="62"/>
  <c r="G536" i="62" s="1"/>
  <c r="I536" i="62"/>
  <c r="B537" i="62"/>
  <c r="C537" i="62"/>
  <c r="E537" i="62"/>
  <c r="F537" i="62"/>
  <c r="G537" i="62" s="1"/>
  <c r="I537" i="62"/>
  <c r="B538" i="62"/>
  <c r="C538" i="62"/>
  <c r="E538" i="62"/>
  <c r="F538" i="62"/>
  <c r="G538" i="62" s="1"/>
  <c r="I538" i="62"/>
  <c r="B539" i="62"/>
  <c r="C539" i="62"/>
  <c r="E539" i="62"/>
  <c r="F539" i="62"/>
  <c r="G539" i="62" s="1"/>
  <c r="I539" i="62"/>
  <c r="P539" i="62" s="1"/>
  <c r="B540" i="62"/>
  <c r="C540" i="62"/>
  <c r="E540" i="62"/>
  <c r="F540" i="62"/>
  <c r="G540" i="62" s="1"/>
  <c r="I540" i="62"/>
  <c r="B541" i="62"/>
  <c r="C541" i="62"/>
  <c r="E541" i="62"/>
  <c r="F541" i="62"/>
  <c r="G541" i="62" s="1"/>
  <c r="I541" i="62"/>
  <c r="B545" i="62"/>
  <c r="C545" i="62"/>
  <c r="E545" i="62"/>
  <c r="F545" i="62"/>
  <c r="G545" i="62" s="1"/>
  <c r="I545" i="62"/>
  <c r="B546" i="62"/>
  <c r="C546" i="62"/>
  <c r="E546" i="62"/>
  <c r="F546" i="62"/>
  <c r="G546" i="62" s="1"/>
  <c r="I546" i="62"/>
  <c r="B547" i="62"/>
  <c r="C547" i="62"/>
  <c r="E547" i="62"/>
  <c r="F547" i="62"/>
  <c r="G547" i="62" s="1"/>
  <c r="I547" i="62"/>
  <c r="P547" i="62" s="1"/>
  <c r="B548" i="62"/>
  <c r="C548" i="62"/>
  <c r="E548" i="62"/>
  <c r="F548" i="62"/>
  <c r="G548" i="62" s="1"/>
  <c r="I548" i="62"/>
  <c r="I521" i="62"/>
  <c r="F521" i="62"/>
  <c r="G521" i="62" s="1"/>
  <c r="E521" i="62"/>
  <c r="C521" i="62"/>
  <c r="B521" i="62"/>
  <c r="B494" i="62"/>
  <c r="C494" i="62"/>
  <c r="E494" i="62"/>
  <c r="F494" i="62"/>
  <c r="G494" i="62" s="1"/>
  <c r="I494" i="62"/>
  <c r="B495" i="62"/>
  <c r="C495" i="62"/>
  <c r="E495" i="62"/>
  <c r="F495" i="62"/>
  <c r="G495" i="62" s="1"/>
  <c r="I495" i="62"/>
  <c r="P495" i="62" s="1"/>
  <c r="B496" i="62"/>
  <c r="C496" i="62"/>
  <c r="E496" i="62"/>
  <c r="F496" i="62"/>
  <c r="G496" i="62" s="1"/>
  <c r="I496" i="62"/>
  <c r="B497" i="62"/>
  <c r="C497" i="62"/>
  <c r="E497" i="62"/>
  <c r="F497" i="62"/>
  <c r="G497" i="62" s="1"/>
  <c r="I497" i="62"/>
  <c r="P497" i="62" s="1"/>
  <c r="B498" i="62"/>
  <c r="C498" i="62"/>
  <c r="E498" i="62"/>
  <c r="F498" i="62"/>
  <c r="G498" i="62" s="1"/>
  <c r="I498" i="62"/>
  <c r="B499" i="62"/>
  <c r="C499" i="62"/>
  <c r="E499" i="62"/>
  <c r="F499" i="62"/>
  <c r="G499" i="62" s="1"/>
  <c r="I499" i="62"/>
  <c r="B500" i="62"/>
  <c r="C500" i="62"/>
  <c r="E500" i="62"/>
  <c r="F500" i="62"/>
  <c r="G500" i="62" s="1"/>
  <c r="I500" i="62"/>
  <c r="B501" i="62"/>
  <c r="C501" i="62"/>
  <c r="E501" i="62"/>
  <c r="F501" i="62"/>
  <c r="G501" i="62" s="1"/>
  <c r="I501" i="62"/>
  <c r="B502" i="62"/>
  <c r="C502" i="62"/>
  <c r="E502" i="62"/>
  <c r="F502" i="62"/>
  <c r="G502" i="62" s="1"/>
  <c r="I502" i="62"/>
  <c r="B503" i="62"/>
  <c r="C503" i="62"/>
  <c r="E503" i="62"/>
  <c r="F503" i="62"/>
  <c r="G503" i="62" s="1"/>
  <c r="I503" i="62"/>
  <c r="P503" i="62" s="1"/>
  <c r="B504" i="62"/>
  <c r="C504" i="62"/>
  <c r="E504" i="62"/>
  <c r="F504" i="62"/>
  <c r="G504" i="62" s="1"/>
  <c r="I504" i="62"/>
  <c r="B505" i="62"/>
  <c r="C505" i="62"/>
  <c r="E505" i="62"/>
  <c r="F505" i="62"/>
  <c r="G505" i="62" s="1"/>
  <c r="I505" i="62"/>
  <c r="B506" i="62"/>
  <c r="C506" i="62"/>
  <c r="E506" i="62"/>
  <c r="F506" i="62"/>
  <c r="G506" i="62" s="1"/>
  <c r="I506" i="62"/>
  <c r="B507" i="62"/>
  <c r="C507" i="62"/>
  <c r="E507" i="62"/>
  <c r="F507" i="62"/>
  <c r="G507" i="62" s="1"/>
  <c r="I507" i="62"/>
  <c r="B508" i="62"/>
  <c r="C508" i="62"/>
  <c r="E508" i="62"/>
  <c r="F508" i="62"/>
  <c r="G508" i="62" s="1"/>
  <c r="I508" i="62"/>
  <c r="B509" i="62"/>
  <c r="C509" i="62"/>
  <c r="E509" i="62"/>
  <c r="F509" i="62"/>
  <c r="G509" i="62" s="1"/>
  <c r="I509" i="62"/>
  <c r="B510" i="62"/>
  <c r="C510" i="62"/>
  <c r="E510" i="62"/>
  <c r="F510" i="62"/>
  <c r="G510" i="62" s="1"/>
  <c r="I510" i="62"/>
  <c r="B511" i="62"/>
  <c r="C511" i="62"/>
  <c r="E511" i="62"/>
  <c r="F511" i="62"/>
  <c r="G511" i="62" s="1"/>
  <c r="I511" i="62"/>
  <c r="P511" i="62" s="1"/>
  <c r="B512" i="62"/>
  <c r="C512" i="62"/>
  <c r="E512" i="62"/>
  <c r="F512" i="62"/>
  <c r="G512" i="62" s="1"/>
  <c r="I512" i="62"/>
  <c r="B513" i="62"/>
  <c r="C513" i="62"/>
  <c r="E513" i="62"/>
  <c r="F513" i="62"/>
  <c r="G513" i="62" s="1"/>
  <c r="I513" i="62"/>
  <c r="B517" i="62"/>
  <c r="C517" i="62"/>
  <c r="E517" i="62"/>
  <c r="F517" i="62"/>
  <c r="G517" i="62" s="1"/>
  <c r="I517" i="62"/>
  <c r="B518" i="62"/>
  <c r="C518" i="62"/>
  <c r="E518" i="62"/>
  <c r="F518" i="62"/>
  <c r="G518" i="62" s="1"/>
  <c r="I518" i="62"/>
  <c r="B519" i="62"/>
  <c r="C519" i="62"/>
  <c r="E519" i="62"/>
  <c r="F519" i="62"/>
  <c r="G519" i="62" s="1"/>
  <c r="I519" i="62"/>
  <c r="B520" i="62"/>
  <c r="C520" i="62"/>
  <c r="E520" i="62"/>
  <c r="F520" i="62"/>
  <c r="G520" i="62" s="1"/>
  <c r="I520" i="62"/>
  <c r="I493" i="62"/>
  <c r="F493" i="62"/>
  <c r="G493" i="62" s="1"/>
  <c r="E493" i="62"/>
  <c r="C493" i="62"/>
  <c r="B493" i="62"/>
  <c r="B466" i="62"/>
  <c r="C466" i="62"/>
  <c r="E466" i="62"/>
  <c r="F466" i="62"/>
  <c r="G466" i="62" s="1"/>
  <c r="I466" i="62"/>
  <c r="B467" i="62"/>
  <c r="C467" i="62"/>
  <c r="E467" i="62"/>
  <c r="F467" i="62"/>
  <c r="G467" i="62" s="1"/>
  <c r="I467" i="62"/>
  <c r="B468" i="62"/>
  <c r="C468" i="62"/>
  <c r="E468" i="62"/>
  <c r="F468" i="62"/>
  <c r="G468" i="62" s="1"/>
  <c r="I468" i="62"/>
  <c r="B469" i="62"/>
  <c r="C469" i="62"/>
  <c r="E469" i="62"/>
  <c r="F469" i="62"/>
  <c r="G469" i="62" s="1"/>
  <c r="I469" i="62"/>
  <c r="P469" i="62" s="1"/>
  <c r="B470" i="62"/>
  <c r="C470" i="62"/>
  <c r="E470" i="62"/>
  <c r="F470" i="62"/>
  <c r="G470" i="62" s="1"/>
  <c r="I470" i="62"/>
  <c r="B471" i="62"/>
  <c r="C471" i="62"/>
  <c r="E471" i="62"/>
  <c r="F471" i="62"/>
  <c r="G471" i="62" s="1"/>
  <c r="I471" i="62"/>
  <c r="B472" i="62"/>
  <c r="C472" i="62"/>
  <c r="E472" i="62"/>
  <c r="F472" i="62"/>
  <c r="G472" i="62" s="1"/>
  <c r="I472" i="62"/>
  <c r="B473" i="62"/>
  <c r="C473" i="62"/>
  <c r="E473" i="62"/>
  <c r="F473" i="62"/>
  <c r="G473" i="62" s="1"/>
  <c r="I473" i="62"/>
  <c r="B474" i="62"/>
  <c r="C474" i="62"/>
  <c r="E474" i="62"/>
  <c r="F474" i="62"/>
  <c r="G474" i="62" s="1"/>
  <c r="I474" i="62"/>
  <c r="B475" i="62"/>
  <c r="C475" i="62"/>
  <c r="E475" i="62"/>
  <c r="F475" i="62"/>
  <c r="G475" i="62" s="1"/>
  <c r="I475" i="62"/>
  <c r="P475" i="62" s="1"/>
  <c r="B476" i="62"/>
  <c r="C476" i="62"/>
  <c r="E476" i="62"/>
  <c r="F476" i="62"/>
  <c r="G476" i="62" s="1"/>
  <c r="I476" i="62"/>
  <c r="B477" i="62"/>
  <c r="C477" i="62"/>
  <c r="E477" i="62"/>
  <c r="F477" i="62"/>
  <c r="G477" i="62" s="1"/>
  <c r="I477" i="62"/>
  <c r="P477" i="62" s="1"/>
  <c r="B478" i="62"/>
  <c r="C478" i="62"/>
  <c r="E478" i="62"/>
  <c r="F478" i="62"/>
  <c r="G478" i="62" s="1"/>
  <c r="I478" i="62"/>
  <c r="B479" i="62"/>
  <c r="C479" i="62"/>
  <c r="E479" i="62"/>
  <c r="F479" i="62"/>
  <c r="G479" i="62" s="1"/>
  <c r="I479" i="62"/>
  <c r="B480" i="62"/>
  <c r="C480" i="62"/>
  <c r="E480" i="62"/>
  <c r="F480" i="62"/>
  <c r="G480" i="62" s="1"/>
  <c r="I480" i="62"/>
  <c r="B481" i="62"/>
  <c r="C481" i="62"/>
  <c r="E481" i="62"/>
  <c r="F481" i="62"/>
  <c r="G481" i="62" s="1"/>
  <c r="I481" i="62"/>
  <c r="B482" i="62"/>
  <c r="C482" i="62"/>
  <c r="E482" i="62"/>
  <c r="F482" i="62"/>
  <c r="G482" i="62" s="1"/>
  <c r="I482" i="62"/>
  <c r="B483" i="62"/>
  <c r="C483" i="62"/>
  <c r="E483" i="62"/>
  <c r="F483" i="62"/>
  <c r="G483" i="62" s="1"/>
  <c r="I483" i="62"/>
  <c r="P483" i="62" s="1"/>
  <c r="B484" i="62"/>
  <c r="C484" i="62"/>
  <c r="E484" i="62"/>
  <c r="F484" i="62"/>
  <c r="G484" i="62" s="1"/>
  <c r="I484" i="62"/>
  <c r="B485" i="62"/>
  <c r="C485" i="62"/>
  <c r="E485" i="62"/>
  <c r="F485" i="62"/>
  <c r="G485" i="62" s="1"/>
  <c r="I485" i="62"/>
  <c r="P485" i="62" s="1"/>
  <c r="B489" i="62"/>
  <c r="C489" i="62"/>
  <c r="E489" i="62"/>
  <c r="F489" i="62"/>
  <c r="G489" i="62" s="1"/>
  <c r="I489" i="62"/>
  <c r="B490" i="62"/>
  <c r="C490" i="62"/>
  <c r="E490" i="62"/>
  <c r="F490" i="62"/>
  <c r="G490" i="62" s="1"/>
  <c r="I490" i="62"/>
  <c r="B491" i="62"/>
  <c r="C491" i="62"/>
  <c r="E491" i="62"/>
  <c r="F491" i="62"/>
  <c r="G491" i="62" s="1"/>
  <c r="I491" i="62"/>
  <c r="B492" i="62"/>
  <c r="C492" i="62"/>
  <c r="E492" i="62"/>
  <c r="F492" i="62"/>
  <c r="G492" i="62" s="1"/>
  <c r="I492" i="62"/>
  <c r="I465" i="62"/>
  <c r="F465" i="62"/>
  <c r="G465" i="62" s="1"/>
  <c r="E465" i="62"/>
  <c r="C465" i="62"/>
  <c r="B465" i="62"/>
  <c r="J538" i="62" l="1"/>
  <c r="P538" i="62"/>
  <c r="J580" i="62"/>
  <c r="P580" i="62"/>
  <c r="AE580" i="62" s="1"/>
  <c r="J608" i="62"/>
  <c r="P608" i="62"/>
  <c r="AE608" i="62" s="1"/>
  <c r="L644" i="62"/>
  <c r="P644" i="62"/>
  <c r="AE644" i="62" s="1"/>
  <c r="L636" i="62"/>
  <c r="P636" i="62"/>
  <c r="AD465" i="62"/>
  <c r="P465" i="62"/>
  <c r="Y478" i="62"/>
  <c r="P478" i="62"/>
  <c r="L499" i="62"/>
  <c r="P499" i="62"/>
  <c r="AE499" i="62" s="1"/>
  <c r="J492" i="62"/>
  <c r="P492" i="62"/>
  <c r="J481" i="62"/>
  <c r="P481" i="62"/>
  <c r="AE481" i="62" s="1"/>
  <c r="H473" i="62"/>
  <c r="P473" i="62"/>
  <c r="AE473" i="62" s="1"/>
  <c r="J510" i="62"/>
  <c r="P510" i="62"/>
  <c r="J502" i="62"/>
  <c r="P502" i="62"/>
  <c r="J494" i="62"/>
  <c r="P494" i="62"/>
  <c r="X523" i="62"/>
  <c r="P523" i="62"/>
  <c r="AE523" i="62" s="1"/>
  <c r="J568" i="62"/>
  <c r="P568" i="62"/>
  <c r="J560" i="62"/>
  <c r="P560" i="62"/>
  <c r="J552" i="62"/>
  <c r="P552" i="62"/>
  <c r="AE552" i="62" s="1"/>
  <c r="L597" i="62"/>
  <c r="P597" i="62"/>
  <c r="AE597" i="62" s="1"/>
  <c r="L589" i="62"/>
  <c r="P589" i="62"/>
  <c r="AE589" i="62" s="1"/>
  <c r="V581" i="62"/>
  <c r="P581" i="62"/>
  <c r="AD605" i="62"/>
  <c r="P605" i="62"/>
  <c r="L628" i="62"/>
  <c r="I626" i="62"/>
  <c r="L617" i="62"/>
  <c r="P617" i="62"/>
  <c r="AE617" i="62" s="1"/>
  <c r="L609" i="62"/>
  <c r="P609" i="62"/>
  <c r="AD632" i="62"/>
  <c r="P632" i="62"/>
  <c r="Y645" i="62"/>
  <c r="P645" i="62"/>
  <c r="H637" i="62"/>
  <c r="AF637" i="62" s="1"/>
  <c r="P637" i="62"/>
  <c r="AE637" i="62" s="1"/>
  <c r="J527" i="62"/>
  <c r="P527" i="62"/>
  <c r="H621" i="62"/>
  <c r="P621" i="62"/>
  <c r="AE621" i="62" s="1"/>
  <c r="V491" i="62"/>
  <c r="P491" i="62"/>
  <c r="AE491" i="62" s="1"/>
  <c r="J509" i="62"/>
  <c r="P509" i="62"/>
  <c r="AE509" i="62" s="1"/>
  <c r="H596" i="62"/>
  <c r="AF596" i="62" s="1"/>
  <c r="P596" i="62"/>
  <c r="H588" i="62"/>
  <c r="AF588" i="62" s="1"/>
  <c r="P588" i="62"/>
  <c r="AE588" i="62" s="1"/>
  <c r="J484" i="62"/>
  <c r="P484" i="62"/>
  <c r="J476" i="62"/>
  <c r="P476" i="62"/>
  <c r="AE476" i="62" s="1"/>
  <c r="J468" i="62"/>
  <c r="P468" i="62"/>
  <c r="L513" i="62"/>
  <c r="P513" i="62"/>
  <c r="AE513" i="62" s="1"/>
  <c r="L505" i="62"/>
  <c r="P505" i="62"/>
  <c r="AE505" i="62" s="1"/>
  <c r="AD521" i="62"/>
  <c r="P521" i="62"/>
  <c r="Y545" i="62"/>
  <c r="I543" i="62"/>
  <c r="L534" i="62"/>
  <c r="P534" i="62"/>
  <c r="L526" i="62"/>
  <c r="P526" i="62"/>
  <c r="AE526" i="62" s="1"/>
  <c r="J574" i="62"/>
  <c r="P574" i="62"/>
  <c r="AE574" i="62" s="1"/>
  <c r="J563" i="62"/>
  <c r="P563" i="62"/>
  <c r="J555" i="62"/>
  <c r="P555" i="62"/>
  <c r="V603" i="62"/>
  <c r="P603" i="62"/>
  <c r="AE603" i="62" s="1"/>
  <c r="V592" i="62"/>
  <c r="P592" i="62"/>
  <c r="AE592" i="62" s="1"/>
  <c r="L584" i="62"/>
  <c r="P584" i="62"/>
  <c r="J631" i="62"/>
  <c r="P631" i="62"/>
  <c r="AE631" i="62" s="1"/>
  <c r="X620" i="62"/>
  <c r="P620" i="62"/>
  <c r="AE620" i="62" s="1"/>
  <c r="L612" i="62"/>
  <c r="P612" i="62"/>
  <c r="AE612" i="62" s="1"/>
  <c r="H648" i="62"/>
  <c r="AF648" i="62" s="1"/>
  <c r="P648" i="62"/>
  <c r="AE648" i="62" s="1"/>
  <c r="J640" i="62"/>
  <c r="P640" i="62"/>
  <c r="AE640" i="62" s="1"/>
  <c r="AB493" i="62"/>
  <c r="P493" i="62"/>
  <c r="J546" i="62"/>
  <c r="P546" i="62"/>
  <c r="AE546" i="62" s="1"/>
  <c r="V613" i="62"/>
  <c r="P613" i="62"/>
  <c r="X467" i="62"/>
  <c r="P467" i="62"/>
  <c r="AE467" i="62" s="1"/>
  <c r="Y489" i="62"/>
  <c r="I487" i="62"/>
  <c r="Y470" i="62"/>
  <c r="P470" i="62"/>
  <c r="AE470" i="62" s="1"/>
  <c r="L518" i="62"/>
  <c r="P518" i="62"/>
  <c r="J490" i="62"/>
  <c r="P490" i="62"/>
  <c r="J479" i="62"/>
  <c r="P479" i="62"/>
  <c r="AE479" i="62" s="1"/>
  <c r="J471" i="62"/>
  <c r="P471" i="62"/>
  <c r="AE471" i="62" s="1"/>
  <c r="V519" i="62"/>
  <c r="P519" i="62"/>
  <c r="V508" i="62"/>
  <c r="P508" i="62"/>
  <c r="X500" i="62"/>
  <c r="P500" i="62"/>
  <c r="AE500" i="62" s="1"/>
  <c r="H548" i="62"/>
  <c r="AF548" i="62" s="1"/>
  <c r="P548" i="62"/>
  <c r="AE548" i="62" s="1"/>
  <c r="H537" i="62"/>
  <c r="P537" i="62"/>
  <c r="H529" i="62"/>
  <c r="P529" i="62"/>
  <c r="AE529" i="62" s="1"/>
  <c r="J566" i="62"/>
  <c r="P566" i="62"/>
  <c r="AE566" i="62" s="1"/>
  <c r="J558" i="62"/>
  <c r="P558" i="62"/>
  <c r="AE558" i="62" s="1"/>
  <c r="J550" i="62"/>
  <c r="P550" i="62"/>
  <c r="X579" i="62"/>
  <c r="P579" i="62"/>
  <c r="AE579" i="62" s="1"/>
  <c r="X623" i="62"/>
  <c r="P623" i="62"/>
  <c r="V651" i="62"/>
  <c r="P651" i="62"/>
  <c r="L643" i="62"/>
  <c r="P643" i="62"/>
  <c r="AE643" i="62" s="1"/>
  <c r="J635" i="62"/>
  <c r="P635" i="62"/>
  <c r="AE635" i="62" s="1"/>
  <c r="X498" i="62"/>
  <c r="P498" i="62"/>
  <c r="AE498" i="62" s="1"/>
  <c r="X556" i="62"/>
  <c r="P556" i="62"/>
  <c r="AE556" i="62" s="1"/>
  <c r="Y593" i="62"/>
  <c r="P593" i="62"/>
  <c r="Y649" i="62"/>
  <c r="P649" i="62"/>
  <c r="AE649" i="62" s="1"/>
  <c r="V480" i="62"/>
  <c r="P480" i="62"/>
  <c r="AE480" i="62" s="1"/>
  <c r="L507" i="62"/>
  <c r="P507" i="62"/>
  <c r="AE507" i="62" s="1"/>
  <c r="J482" i="62"/>
  <c r="P482" i="62"/>
  <c r="J474" i="62"/>
  <c r="P474" i="62"/>
  <c r="AE474" i="62" s="1"/>
  <c r="J466" i="62"/>
  <c r="P466" i="62"/>
  <c r="AE466" i="62" s="1"/>
  <c r="L540" i="62"/>
  <c r="P540" i="62"/>
  <c r="J532" i="62"/>
  <c r="P532" i="62"/>
  <c r="J524" i="62"/>
  <c r="P524" i="62"/>
  <c r="AE524" i="62" s="1"/>
  <c r="V569" i="62"/>
  <c r="P569" i="62"/>
  <c r="AE569" i="62" s="1"/>
  <c r="V561" i="62"/>
  <c r="P561" i="62"/>
  <c r="AE561" i="62" s="1"/>
  <c r="AD577" i="62"/>
  <c r="P577" i="62"/>
  <c r="V601" i="62"/>
  <c r="I599" i="62"/>
  <c r="Y590" i="62"/>
  <c r="P590" i="62"/>
  <c r="L582" i="62"/>
  <c r="P582" i="62"/>
  <c r="AE582" i="62" s="1"/>
  <c r="Y629" i="62"/>
  <c r="P629" i="62"/>
  <c r="AE629" i="62" s="1"/>
  <c r="Y618" i="62"/>
  <c r="P618" i="62"/>
  <c r="Y610" i="62"/>
  <c r="P610" i="62"/>
  <c r="AE610" i="62" s="1"/>
  <c r="J646" i="62"/>
  <c r="P646" i="62"/>
  <c r="J638" i="62"/>
  <c r="P638" i="62"/>
  <c r="V641" i="62"/>
  <c r="P641" i="62"/>
  <c r="AE641" i="62" s="1"/>
  <c r="L633" i="62"/>
  <c r="P633" i="62"/>
  <c r="AE633" i="62" s="1"/>
  <c r="J535" i="62"/>
  <c r="P535" i="62"/>
  <c r="V604" i="62"/>
  <c r="P604" i="62"/>
  <c r="AE604" i="62" s="1"/>
  <c r="H585" i="62"/>
  <c r="P585" i="62"/>
  <c r="AE585" i="62" s="1"/>
  <c r="V472" i="62"/>
  <c r="P472" i="62"/>
  <c r="AE472" i="62" s="1"/>
  <c r="H520" i="62"/>
  <c r="AF520" i="62" s="1"/>
  <c r="P520" i="62"/>
  <c r="AE520" i="62" s="1"/>
  <c r="J530" i="62"/>
  <c r="P530" i="62"/>
  <c r="X551" i="62"/>
  <c r="P551" i="62"/>
  <c r="L652" i="62"/>
  <c r="P652" i="62"/>
  <c r="AE652" i="62" s="1"/>
  <c r="H512" i="62"/>
  <c r="P512" i="62"/>
  <c r="H504" i="62"/>
  <c r="P504" i="62"/>
  <c r="H496" i="62"/>
  <c r="P496" i="62"/>
  <c r="AE496" i="62" s="1"/>
  <c r="V541" i="62"/>
  <c r="P541" i="62"/>
  <c r="AE541" i="62" s="1"/>
  <c r="V533" i="62"/>
  <c r="P533" i="62"/>
  <c r="AE533" i="62" s="1"/>
  <c r="H525" i="62"/>
  <c r="AF525" i="62" s="1"/>
  <c r="P525" i="62"/>
  <c r="AC549" i="62"/>
  <c r="P549" i="62"/>
  <c r="X573" i="62"/>
  <c r="I571" i="62"/>
  <c r="X562" i="62"/>
  <c r="P562" i="62"/>
  <c r="X554" i="62"/>
  <c r="P554" i="62"/>
  <c r="L602" i="62"/>
  <c r="P602" i="62"/>
  <c r="AE602" i="62" s="1"/>
  <c r="V591" i="62"/>
  <c r="P591" i="62"/>
  <c r="AE591" i="62" s="1"/>
  <c r="J583" i="62"/>
  <c r="P583" i="62"/>
  <c r="AE583" i="62" s="1"/>
  <c r="J630" i="62"/>
  <c r="P630" i="62"/>
  <c r="J619" i="62"/>
  <c r="P619" i="62"/>
  <c r="AE619" i="62" s="1"/>
  <c r="J611" i="62"/>
  <c r="P611" i="62"/>
  <c r="AE611" i="62" s="1"/>
  <c r="V639" i="62"/>
  <c r="P639" i="62"/>
  <c r="AE639" i="62" s="1"/>
  <c r="X517" i="62"/>
  <c r="I515" i="62"/>
  <c r="X506" i="62"/>
  <c r="P506" i="62"/>
  <c r="H501" i="62"/>
  <c r="P501" i="62"/>
  <c r="AE501" i="62" s="1"/>
  <c r="J522" i="62"/>
  <c r="P522" i="62"/>
  <c r="AE522" i="62" s="1"/>
  <c r="L536" i="62"/>
  <c r="P536" i="62"/>
  <c r="X528" i="62"/>
  <c r="P528" i="62"/>
  <c r="X576" i="62"/>
  <c r="P576" i="62"/>
  <c r="AE576" i="62" s="1"/>
  <c r="L565" i="62"/>
  <c r="P565" i="62"/>
  <c r="AE565" i="62" s="1"/>
  <c r="X557" i="62"/>
  <c r="P557" i="62"/>
  <c r="J594" i="62"/>
  <c r="P594" i="62"/>
  <c r="AE594" i="62" s="1"/>
  <c r="J586" i="62"/>
  <c r="P586" i="62"/>
  <c r="AE586" i="62" s="1"/>
  <c r="J578" i="62"/>
  <c r="P578" i="62"/>
  <c r="AE578" i="62" s="1"/>
  <c r="Y622" i="62"/>
  <c r="P622" i="62"/>
  <c r="AE622" i="62" s="1"/>
  <c r="Y614" i="62"/>
  <c r="P614" i="62"/>
  <c r="AE614" i="62" s="1"/>
  <c r="V606" i="62"/>
  <c r="P606" i="62"/>
  <c r="AE606" i="62" s="1"/>
  <c r="J650" i="62"/>
  <c r="P650" i="62"/>
  <c r="AE650" i="62" s="1"/>
  <c r="X642" i="62"/>
  <c r="P642" i="62"/>
  <c r="AE642" i="62" s="1"/>
  <c r="Y634" i="62"/>
  <c r="P634" i="62"/>
  <c r="AE634" i="62" s="1"/>
  <c r="Y774" i="62"/>
  <c r="P774" i="62"/>
  <c r="H659" i="62"/>
  <c r="AF659" i="62" s="1"/>
  <c r="P659" i="62"/>
  <c r="AE659" i="62" s="1"/>
  <c r="J677" i="62"/>
  <c r="P677" i="62"/>
  <c r="AE677" i="62" s="1"/>
  <c r="J669" i="62"/>
  <c r="P669" i="62"/>
  <c r="AE669" i="62" s="1"/>
  <c r="J661" i="62"/>
  <c r="P661" i="62"/>
  <c r="AE661" i="62" s="1"/>
  <c r="Y698" i="62"/>
  <c r="P698" i="62"/>
  <c r="AE698" i="62" s="1"/>
  <c r="X690" i="62"/>
  <c r="P690" i="62"/>
  <c r="AE690" i="62" s="1"/>
  <c r="H735" i="62"/>
  <c r="P735" i="62"/>
  <c r="H727" i="62"/>
  <c r="P727" i="62"/>
  <c r="AE727" i="62" s="1"/>
  <c r="H719" i="62"/>
  <c r="AF719" i="62" s="1"/>
  <c r="P719" i="62"/>
  <c r="AE719" i="62" s="1"/>
  <c r="L764" i="62"/>
  <c r="P764" i="62"/>
  <c r="L756" i="62"/>
  <c r="P756" i="62"/>
  <c r="H748" i="62"/>
  <c r="AF748" i="62" s="1"/>
  <c r="P748" i="62"/>
  <c r="AE748" i="62" s="1"/>
  <c r="AD772" i="62"/>
  <c r="P772" i="62"/>
  <c r="Y796" i="62"/>
  <c r="I794" i="62"/>
  <c r="Y785" i="62"/>
  <c r="P785" i="62"/>
  <c r="H777" i="62"/>
  <c r="P777" i="62"/>
  <c r="J666" i="62"/>
  <c r="P666" i="62"/>
  <c r="AE666" i="62" s="1"/>
  <c r="V680" i="62"/>
  <c r="P680" i="62"/>
  <c r="AE680" i="62" s="1"/>
  <c r="V672" i="62"/>
  <c r="P672" i="62"/>
  <c r="AE672" i="62" s="1"/>
  <c r="H664" i="62"/>
  <c r="AF664" i="62" s="1"/>
  <c r="P664" i="62"/>
  <c r="AE664" i="62" s="1"/>
  <c r="AC688" i="62"/>
  <c r="P688" i="62"/>
  <c r="X712" i="62"/>
  <c r="I710" i="62"/>
  <c r="X701" i="62"/>
  <c r="P701" i="62"/>
  <c r="X693" i="62"/>
  <c r="P693" i="62"/>
  <c r="AE693" i="62" s="1"/>
  <c r="L730" i="62"/>
  <c r="P730" i="62"/>
  <c r="J722" i="62"/>
  <c r="P722" i="62"/>
  <c r="AE722" i="62" s="1"/>
  <c r="H770" i="62"/>
  <c r="P770" i="62"/>
  <c r="Y759" i="62"/>
  <c r="P759" i="62"/>
  <c r="AE759" i="62" s="1"/>
  <c r="H788" i="62"/>
  <c r="P788" i="62"/>
  <c r="Y780" i="62"/>
  <c r="P780" i="62"/>
  <c r="AE780" i="62" s="1"/>
  <c r="J714" i="62"/>
  <c r="P714" i="62"/>
  <c r="AE714" i="62" s="1"/>
  <c r="Y732" i="62"/>
  <c r="P732" i="62"/>
  <c r="Y724" i="62"/>
  <c r="P724" i="62"/>
  <c r="AE724" i="62" s="1"/>
  <c r="J761" i="62"/>
  <c r="P761" i="62"/>
  <c r="J745" i="62"/>
  <c r="P745" i="62"/>
  <c r="AE745" i="62" s="1"/>
  <c r="J657" i="62"/>
  <c r="P657" i="62"/>
  <c r="AE657" i="62" s="1"/>
  <c r="X686" i="62"/>
  <c r="P686" i="62"/>
  <c r="AE686" i="62" s="1"/>
  <c r="J675" i="62"/>
  <c r="P675" i="62"/>
  <c r="AE675" i="62" s="1"/>
  <c r="L667" i="62"/>
  <c r="P667" i="62"/>
  <c r="AE667" i="62" s="1"/>
  <c r="V715" i="62"/>
  <c r="P715" i="62"/>
  <c r="AE715" i="62" s="1"/>
  <c r="V704" i="62"/>
  <c r="P704" i="62"/>
  <c r="AE704" i="62" s="1"/>
  <c r="V696" i="62"/>
  <c r="P696" i="62"/>
  <c r="AE696" i="62" s="1"/>
  <c r="J733" i="62"/>
  <c r="P733" i="62"/>
  <c r="J725" i="62"/>
  <c r="P725" i="62"/>
  <c r="AE725" i="62" s="1"/>
  <c r="J717" i="62"/>
  <c r="P717" i="62"/>
  <c r="AE717" i="62" s="1"/>
  <c r="J762" i="62"/>
  <c r="P762" i="62"/>
  <c r="J754" i="62"/>
  <c r="P754" i="62"/>
  <c r="Y746" i="62"/>
  <c r="P746" i="62"/>
  <c r="AE746" i="62" s="1"/>
  <c r="Y791" i="62"/>
  <c r="P791" i="62"/>
  <c r="Y783" i="62"/>
  <c r="P783" i="62"/>
  <c r="J775" i="62"/>
  <c r="P775" i="62"/>
  <c r="J685" i="62"/>
  <c r="P685" i="62"/>
  <c r="AE685" i="62" s="1"/>
  <c r="X703" i="62"/>
  <c r="P703" i="62"/>
  <c r="AE703" i="62" s="1"/>
  <c r="X695" i="62"/>
  <c r="P695" i="62"/>
  <c r="AE695" i="62" s="1"/>
  <c r="Y743" i="62"/>
  <c r="P743" i="62"/>
  <c r="AE743" i="62" s="1"/>
  <c r="X662" i="62"/>
  <c r="P662" i="62"/>
  <c r="AE662" i="62" s="1"/>
  <c r="H707" i="62"/>
  <c r="AF707" i="62" s="1"/>
  <c r="P707" i="62"/>
  <c r="H699" i="62"/>
  <c r="AF699" i="62" s="1"/>
  <c r="P699" i="62"/>
  <c r="AE699" i="62" s="1"/>
  <c r="J691" i="62"/>
  <c r="P691" i="62"/>
  <c r="AE691" i="62" s="1"/>
  <c r="X736" i="62"/>
  <c r="P736" i="62"/>
  <c r="AE736" i="62" s="1"/>
  <c r="L728" i="62"/>
  <c r="P728" i="62"/>
  <c r="AE728" i="62" s="1"/>
  <c r="V720" i="62"/>
  <c r="P720" i="62"/>
  <c r="AE720" i="62" s="1"/>
  <c r="AA744" i="62"/>
  <c r="P744" i="62"/>
  <c r="X768" i="62"/>
  <c r="I766" i="62"/>
  <c r="X757" i="62"/>
  <c r="P757" i="62"/>
  <c r="X749" i="62"/>
  <c r="P749" i="62"/>
  <c r="J786" i="62"/>
  <c r="P786" i="62"/>
  <c r="J778" i="62"/>
  <c r="P778" i="62"/>
  <c r="AB660" i="62"/>
  <c r="P660" i="62"/>
  <c r="Y684" i="62"/>
  <c r="I682" i="62"/>
  <c r="Y673" i="62"/>
  <c r="P673" i="62"/>
  <c r="Y665" i="62"/>
  <c r="P665" i="62"/>
  <c r="AE665" i="62" s="1"/>
  <c r="L713" i="62"/>
  <c r="P713" i="62"/>
  <c r="AE713" i="62" s="1"/>
  <c r="L702" i="62"/>
  <c r="P702" i="62"/>
  <c r="J694" i="62"/>
  <c r="P694" i="62"/>
  <c r="AE694" i="62" s="1"/>
  <c r="V742" i="62"/>
  <c r="P742" i="62"/>
  <c r="V731" i="62"/>
  <c r="P731" i="62"/>
  <c r="AE731" i="62" s="1"/>
  <c r="V723" i="62"/>
  <c r="P723" i="62"/>
  <c r="AE723" i="62" s="1"/>
  <c r="L771" i="62"/>
  <c r="P771" i="62"/>
  <c r="L760" i="62"/>
  <c r="P760" i="62"/>
  <c r="AE760" i="62" s="1"/>
  <c r="V789" i="62"/>
  <c r="P789" i="62"/>
  <c r="L781" i="62"/>
  <c r="P781" i="62"/>
  <c r="V773" i="62"/>
  <c r="P773" i="62"/>
  <c r="AE773" i="62" s="1"/>
  <c r="Y656" i="62"/>
  <c r="I654" i="62"/>
  <c r="J674" i="62"/>
  <c r="P674" i="62"/>
  <c r="X790" i="62"/>
  <c r="P790" i="62"/>
  <c r="AE790" i="62" s="1"/>
  <c r="X782" i="62"/>
  <c r="P782" i="62"/>
  <c r="H687" i="62"/>
  <c r="P687" i="62"/>
  <c r="AE687" i="62" s="1"/>
  <c r="H676" i="62"/>
  <c r="AF676" i="62" s="1"/>
  <c r="P676" i="62"/>
  <c r="AE676" i="62" s="1"/>
  <c r="H668" i="62"/>
  <c r="P668" i="62"/>
  <c r="AE668" i="62" s="1"/>
  <c r="J705" i="62"/>
  <c r="P705" i="62"/>
  <c r="J697" i="62"/>
  <c r="P697" i="62"/>
  <c r="AE697" i="62" s="1"/>
  <c r="J689" i="62"/>
  <c r="P689" i="62"/>
  <c r="AE689" i="62" s="1"/>
  <c r="X726" i="62"/>
  <c r="P726" i="62"/>
  <c r="AE726" i="62" s="1"/>
  <c r="H763" i="62"/>
  <c r="P763" i="62"/>
  <c r="H755" i="62"/>
  <c r="P755" i="62"/>
  <c r="AE755" i="62" s="1"/>
  <c r="H747" i="62"/>
  <c r="AF747" i="62" s="1"/>
  <c r="P747" i="62"/>
  <c r="AE747" i="62" s="1"/>
  <c r="L792" i="62"/>
  <c r="P792" i="62"/>
  <c r="L784" i="62"/>
  <c r="P784" i="62"/>
  <c r="L776" i="62"/>
  <c r="P776" i="62"/>
  <c r="L824" i="62"/>
  <c r="I822" i="62"/>
  <c r="J753" i="62"/>
  <c r="P753" i="62"/>
  <c r="J663" i="62"/>
  <c r="P663" i="62"/>
  <c r="AE663" i="62" s="1"/>
  <c r="L708" i="62"/>
  <c r="P708" i="62"/>
  <c r="AE708" i="62" s="1"/>
  <c r="L700" i="62"/>
  <c r="P700" i="62"/>
  <c r="AE700" i="62" s="1"/>
  <c r="L692" i="62"/>
  <c r="P692" i="62"/>
  <c r="AE692" i="62" s="1"/>
  <c r="AD716" i="62"/>
  <c r="P716" i="62"/>
  <c r="X740" i="62"/>
  <c r="I738" i="62"/>
  <c r="X729" i="62"/>
  <c r="P729" i="62"/>
  <c r="X721" i="62"/>
  <c r="P721" i="62"/>
  <c r="L769" i="62"/>
  <c r="P769" i="62"/>
  <c r="L758" i="62"/>
  <c r="P758" i="62"/>
  <c r="L750" i="62"/>
  <c r="P750" i="62"/>
  <c r="AE750" i="62" s="1"/>
  <c r="T847" i="62"/>
  <c r="R847" i="62"/>
  <c r="T839" i="62"/>
  <c r="R839" i="62"/>
  <c r="T831" i="62"/>
  <c r="R831" i="62"/>
  <c r="T842" i="62"/>
  <c r="R842" i="62"/>
  <c r="T834" i="62"/>
  <c r="R834" i="62"/>
  <c r="R845" i="62"/>
  <c r="T845" i="62"/>
  <c r="R837" i="62"/>
  <c r="T837" i="62"/>
  <c r="R829" i="62"/>
  <c r="T829" i="62"/>
  <c r="T819" i="62"/>
  <c r="R819" i="62"/>
  <c r="T803" i="62"/>
  <c r="R803" i="62"/>
  <c r="T825" i="62"/>
  <c r="R825" i="62"/>
  <c r="T814" i="62"/>
  <c r="R814" i="62"/>
  <c r="T806" i="62"/>
  <c r="R806" i="62"/>
  <c r="R797" i="62"/>
  <c r="T797" i="62"/>
  <c r="T817" i="62"/>
  <c r="R817" i="62"/>
  <c r="T809" i="62"/>
  <c r="R809" i="62"/>
  <c r="T801" i="62"/>
  <c r="R801" i="62"/>
  <c r="T804" i="62"/>
  <c r="R804" i="62"/>
  <c r="AE782" i="62"/>
  <c r="AA782" i="62"/>
  <c r="X811" i="62"/>
  <c r="AC782" i="62"/>
  <c r="V826" i="62"/>
  <c r="AB782" i="62"/>
  <c r="P842" i="62"/>
  <c r="Z831" i="62"/>
  <c r="AA842" i="62"/>
  <c r="AA791" i="62"/>
  <c r="AA804" i="62"/>
  <c r="Y842" i="62"/>
  <c r="AC748" i="62"/>
  <c r="AA748" i="62"/>
  <c r="AC835" i="62"/>
  <c r="AF811" i="62"/>
  <c r="AB835" i="62"/>
  <c r="Z791" i="62"/>
  <c r="X791" i="62"/>
  <c r="J815" i="62"/>
  <c r="N815" i="62" s="1"/>
  <c r="AE679" i="62"/>
  <c r="Z835" i="62"/>
  <c r="AB748" i="62"/>
  <c r="AF831" i="62"/>
  <c r="AA811" i="62"/>
  <c r="J782" i="62"/>
  <c r="J811" i="62"/>
  <c r="N811" i="62" s="1"/>
  <c r="H842" i="62"/>
  <c r="AE799" i="62"/>
  <c r="Z847" i="62"/>
  <c r="AA844" i="62"/>
  <c r="L825" i="62"/>
  <c r="V803" i="62"/>
  <c r="AA834" i="62"/>
  <c r="L752" i="62"/>
  <c r="X752" i="62"/>
  <c r="P798" i="62"/>
  <c r="J798" i="62"/>
  <c r="N798" i="62" s="1"/>
  <c r="AD798" i="62"/>
  <c r="Y841" i="62"/>
  <c r="V841" i="62"/>
  <c r="X841" i="62"/>
  <c r="J734" i="62"/>
  <c r="L734" i="62"/>
  <c r="P818" i="62"/>
  <c r="V818" i="62"/>
  <c r="V812" i="62"/>
  <c r="L812" i="62"/>
  <c r="AB812" i="62"/>
  <c r="H799" i="62"/>
  <c r="J799" i="62"/>
  <c r="N799" i="62" s="1"/>
  <c r="AC799" i="62"/>
  <c r="AD799" i="62"/>
  <c r="J751" i="62"/>
  <c r="AE751" i="62"/>
  <c r="AF762" i="62"/>
  <c r="AE831" i="62"/>
  <c r="AB791" i="62"/>
  <c r="P800" i="62"/>
  <c r="AE842" i="62"/>
  <c r="AC831" i="62"/>
  <c r="AD803" i="62"/>
  <c r="Z842" i="62"/>
  <c r="Y831" i="62"/>
  <c r="P830" i="62"/>
  <c r="J833" i="62"/>
  <c r="N833" i="62" s="1"/>
  <c r="V831" i="62"/>
  <c r="V830" i="62"/>
  <c r="H791" i="62"/>
  <c r="P841" i="62"/>
  <c r="J836" i="62"/>
  <c r="N836" i="62" s="1"/>
  <c r="AA835" i="62"/>
  <c r="X831" i="62"/>
  <c r="Z829" i="62"/>
  <c r="H734" i="62"/>
  <c r="AF734" i="62" s="1"/>
  <c r="AF833" i="62"/>
  <c r="AA715" i="62"/>
  <c r="X748" i="62"/>
  <c r="J820" i="62"/>
  <c r="N820" i="62" s="1"/>
  <c r="Y844" i="62"/>
  <c r="AB843" i="62"/>
  <c r="AE838" i="62"/>
  <c r="P835" i="62"/>
  <c r="AE833" i="62"/>
  <c r="AD751" i="62"/>
  <c r="AD788" i="62"/>
  <c r="AC777" i="62"/>
  <c r="AE826" i="62"/>
  <c r="Z845" i="62"/>
  <c r="P844" i="62"/>
  <c r="Z843" i="62"/>
  <c r="AD838" i="62"/>
  <c r="J835" i="62"/>
  <c r="N835" i="62" s="1"/>
  <c r="AD833" i="62"/>
  <c r="AD831" i="62"/>
  <c r="H831" i="62"/>
  <c r="AC751" i="62"/>
  <c r="AB788" i="62"/>
  <c r="V777" i="62"/>
  <c r="AC826" i="62"/>
  <c r="AE825" i="62"/>
  <c r="AA846" i="62"/>
  <c r="V844" i="62"/>
  <c r="Y843" i="62"/>
  <c r="AF839" i="62"/>
  <c r="P838" i="62"/>
  <c r="AB833" i="62"/>
  <c r="Y751" i="62"/>
  <c r="L788" i="62"/>
  <c r="AA826" i="62"/>
  <c r="Z825" i="62"/>
  <c r="AA801" i="62"/>
  <c r="L846" i="62"/>
  <c r="L838" i="62"/>
  <c r="X833" i="62"/>
  <c r="AA831" i="62"/>
  <c r="AB743" i="62"/>
  <c r="AB770" i="62"/>
  <c r="AB773" i="62"/>
  <c r="Y826" i="62"/>
  <c r="H825" i="62"/>
  <c r="V824" i="62"/>
  <c r="X816" i="62"/>
  <c r="P806" i="62"/>
  <c r="AE806" i="62" s="1"/>
  <c r="Z805" i="62"/>
  <c r="Z803" i="62"/>
  <c r="H828" i="62"/>
  <c r="AA847" i="62"/>
  <c r="AC846" i="62"/>
  <c r="AD844" i="62"/>
  <c r="AD841" i="62"/>
  <c r="AA836" i="62"/>
  <c r="AD835" i="62"/>
  <c r="L835" i="62"/>
  <c r="V833" i="62"/>
  <c r="AC830" i="62"/>
  <c r="AA829" i="62"/>
  <c r="V744" i="62"/>
  <c r="L826" i="62"/>
  <c r="AC808" i="62"/>
  <c r="L803" i="62"/>
  <c r="V846" i="62"/>
  <c r="AD839" i="62"/>
  <c r="Y755" i="62"/>
  <c r="L782" i="62"/>
  <c r="AA778" i="62"/>
  <c r="AD826" i="62"/>
  <c r="J826" i="62"/>
  <c r="N826" i="62" s="1"/>
  <c r="AC825" i="62"/>
  <c r="AF813" i="62"/>
  <c r="Y808" i="62"/>
  <c r="AA840" i="62"/>
  <c r="L839" i="62"/>
  <c r="H835" i="62"/>
  <c r="H829" i="62"/>
  <c r="AF829" i="62" s="1"/>
  <c r="AC671" i="62"/>
  <c r="X762" i="62"/>
  <c r="AA814" i="62"/>
  <c r="AB813" i="62"/>
  <c r="X808" i="62"/>
  <c r="AB730" i="62"/>
  <c r="AB756" i="62"/>
  <c r="AB826" i="62"/>
  <c r="H826" i="62"/>
  <c r="P825" i="62"/>
  <c r="AD824" i="62"/>
  <c r="Z814" i="62"/>
  <c r="P813" i="62"/>
  <c r="AA812" i="62"/>
  <c r="L808" i="62"/>
  <c r="Y835" i="62"/>
  <c r="AA833" i="62"/>
  <c r="P831" i="62"/>
  <c r="AB824" i="62"/>
  <c r="Z826" i="62"/>
  <c r="Z824" i="62"/>
  <c r="AA805" i="62"/>
  <c r="AB803" i="62"/>
  <c r="AC847" i="62"/>
  <c r="AD846" i="62"/>
  <c r="AE844" i="62"/>
  <c r="AE841" i="62"/>
  <c r="AB836" i="62"/>
  <c r="AE835" i="62"/>
  <c r="V835" i="62"/>
  <c r="P833" i="62"/>
  <c r="L831" i="62"/>
  <c r="AE830" i="62"/>
  <c r="AE757" i="62"/>
  <c r="AA756" i="62"/>
  <c r="AA751" i="62"/>
  <c r="Y778" i="62"/>
  <c r="H815" i="62"/>
  <c r="P814" i="62"/>
  <c r="X805" i="62"/>
  <c r="V828" i="62"/>
  <c r="Y847" i="62"/>
  <c r="H845" i="62"/>
  <c r="AC844" i="62"/>
  <c r="L844" i="62"/>
  <c r="AF843" i="62"/>
  <c r="P843" i="62"/>
  <c r="AF841" i="62"/>
  <c r="J841" i="62"/>
  <c r="N841" i="62" s="1"/>
  <c r="AC839" i="62"/>
  <c r="H839" i="62"/>
  <c r="AC838" i="62"/>
  <c r="Z836" i="62"/>
  <c r="H836" i="62"/>
  <c r="Z834" i="62"/>
  <c r="L830" i="62"/>
  <c r="AB671" i="62"/>
  <c r="AC780" i="62"/>
  <c r="X778" i="62"/>
  <c r="Y777" i="62"/>
  <c r="AE820" i="62"/>
  <c r="L814" i="62"/>
  <c r="H811" i="62"/>
  <c r="J805" i="62"/>
  <c r="N805" i="62" s="1"/>
  <c r="AC803" i="62"/>
  <c r="H803" i="62"/>
  <c r="AF803" i="62" s="1"/>
  <c r="P828" i="62"/>
  <c r="X847" i="62"/>
  <c r="AB844" i="62"/>
  <c r="J844" i="62"/>
  <c r="N844" i="62" s="1"/>
  <c r="AE843" i="62"/>
  <c r="V843" i="62"/>
  <c r="AA839" i="62"/>
  <c r="AA838" i="62"/>
  <c r="Y836" i="62"/>
  <c r="Y834" i="62"/>
  <c r="AA832" i="62"/>
  <c r="AA671" i="62"/>
  <c r="AA759" i="62"/>
  <c r="AA781" i="62"/>
  <c r="AC820" i="62"/>
  <c r="AD815" i="62"/>
  <c r="X828" i="62"/>
  <c r="V847" i="62"/>
  <c r="AD843" i="62"/>
  <c r="L843" i="62"/>
  <c r="Z839" i="62"/>
  <c r="AA837" i="62"/>
  <c r="AF836" i="62"/>
  <c r="X836" i="62"/>
  <c r="Z675" i="62"/>
  <c r="AC741" i="62"/>
  <c r="X759" i="62"/>
  <c r="L751" i="62"/>
  <c r="AB820" i="62"/>
  <c r="AC815" i="62"/>
  <c r="H814" i="62"/>
  <c r="Y812" i="62"/>
  <c r="AB811" i="62"/>
  <c r="AF808" i="62"/>
  <c r="H805" i="62"/>
  <c r="AF805" i="62" s="1"/>
  <c r="AA803" i="62"/>
  <c r="Z828" i="62"/>
  <c r="AD847" i="62"/>
  <c r="L847" i="62"/>
  <c r="Z844" i="62"/>
  <c r="H844" i="62"/>
  <c r="AC843" i="62"/>
  <c r="J843" i="62"/>
  <c r="N843" i="62" s="1"/>
  <c r="AB841" i="62"/>
  <c r="Y839" i="62"/>
  <c r="V838" i="62"/>
  <c r="Z837" i="62"/>
  <c r="AE836" i="62"/>
  <c r="P836" i="62"/>
  <c r="H834" i="62"/>
  <c r="AD830" i="62"/>
  <c r="AE702" i="62"/>
  <c r="Y726" i="62"/>
  <c r="AA820" i="62"/>
  <c r="AD818" i="62"/>
  <c r="AB815" i="62"/>
  <c r="AA806" i="62"/>
  <c r="AD828" i="62"/>
  <c r="X839" i="62"/>
  <c r="AD836" i="62"/>
  <c r="V836" i="62"/>
  <c r="P768" i="62"/>
  <c r="J759" i="62"/>
  <c r="AD796" i="62"/>
  <c r="X827" i="62"/>
  <c r="AA825" i="62"/>
  <c r="P820" i="62"/>
  <c r="AA819" i="62"/>
  <c r="AA818" i="62"/>
  <c r="AA817" i="62"/>
  <c r="Z815" i="62"/>
  <c r="AC814" i="62"/>
  <c r="Z811" i="62"/>
  <c r="AA808" i="62"/>
  <c r="Z806" i="62"/>
  <c r="AB805" i="62"/>
  <c r="Y803" i="62"/>
  <c r="AB847" i="62"/>
  <c r="H847" i="62"/>
  <c r="AF847" i="62" s="1"/>
  <c r="AA845" i="62"/>
  <c r="AF844" i="62"/>
  <c r="AA843" i="62"/>
  <c r="H843" i="62"/>
  <c r="V839" i="62"/>
  <c r="H837" i="62"/>
  <c r="AC836" i="62"/>
  <c r="AA830" i="62"/>
  <c r="AA848" i="62"/>
  <c r="AB848" i="62"/>
  <c r="J848" i="62"/>
  <c r="N848" i="62" s="1"/>
  <c r="AB840" i="62"/>
  <c r="J840" i="62"/>
  <c r="N840" i="62" s="1"/>
  <c r="AB832" i="62"/>
  <c r="J832" i="62"/>
  <c r="N832" i="62" s="1"/>
  <c r="Z848" i="62"/>
  <c r="H848" i="62"/>
  <c r="P847" i="62"/>
  <c r="AE847" i="62" s="1"/>
  <c r="AB846" i="62"/>
  <c r="J846" i="62"/>
  <c r="N846" i="62" s="1"/>
  <c r="Y845" i="62"/>
  <c r="AF842" i="62"/>
  <c r="X842" i="62"/>
  <c r="AC841" i="62"/>
  <c r="L841" i="62"/>
  <c r="Z840" i="62"/>
  <c r="H840" i="62"/>
  <c r="AE839" i="62"/>
  <c r="P839" i="62"/>
  <c r="AB838" i="62"/>
  <c r="J838" i="62"/>
  <c r="N838" i="62" s="1"/>
  <c r="Y837" i="62"/>
  <c r="AF834" i="62"/>
  <c r="X834" i="62"/>
  <c r="AC833" i="62"/>
  <c r="L833" i="62"/>
  <c r="Z832" i="62"/>
  <c r="H832" i="62"/>
  <c r="AB830" i="62"/>
  <c r="J830" i="62"/>
  <c r="N830" i="62" s="1"/>
  <c r="Y829" i="62"/>
  <c r="Y848" i="62"/>
  <c r="AF845" i="62"/>
  <c r="X845" i="62"/>
  <c r="Y840" i="62"/>
  <c r="AF837" i="62"/>
  <c r="X837" i="62"/>
  <c r="AE834" i="62"/>
  <c r="P834" i="62"/>
  <c r="Y832" i="62"/>
  <c r="X829" i="62"/>
  <c r="AF848" i="62"/>
  <c r="X848" i="62"/>
  <c r="Z846" i="62"/>
  <c r="H846" i="62"/>
  <c r="AE845" i="62"/>
  <c r="P845" i="62"/>
  <c r="AD842" i="62"/>
  <c r="V842" i="62"/>
  <c r="AF840" i="62"/>
  <c r="X840" i="62"/>
  <c r="Z838" i="62"/>
  <c r="H838" i="62"/>
  <c r="AE837" i="62"/>
  <c r="P837" i="62"/>
  <c r="AD834" i="62"/>
  <c r="V834" i="62"/>
  <c r="AF832" i="62"/>
  <c r="X832" i="62"/>
  <c r="Z830" i="62"/>
  <c r="H830" i="62"/>
  <c r="P829" i="62"/>
  <c r="AE829" i="62" s="1"/>
  <c r="AE848" i="62"/>
  <c r="P848" i="62"/>
  <c r="Y846" i="62"/>
  <c r="AD845" i="62"/>
  <c r="V845" i="62"/>
  <c r="AC842" i="62"/>
  <c r="L842" i="62"/>
  <c r="Z841" i="62"/>
  <c r="H841" i="62"/>
  <c r="AE840" i="62"/>
  <c r="P840" i="62"/>
  <c r="AB839" i="62"/>
  <c r="Y838" i="62"/>
  <c r="AD837" i="62"/>
  <c r="V837" i="62"/>
  <c r="AF835" i="62"/>
  <c r="AC834" i="62"/>
  <c r="L834" i="62"/>
  <c r="Z833" i="62"/>
  <c r="H833" i="62"/>
  <c r="AE832" i="62"/>
  <c r="P832" i="62"/>
  <c r="AB831" i="62"/>
  <c r="Y830" i="62"/>
  <c r="AD829" i="62"/>
  <c r="V829" i="62"/>
  <c r="AD848" i="62"/>
  <c r="V848" i="62"/>
  <c r="AF846" i="62"/>
  <c r="X846" i="62"/>
  <c r="AC845" i="62"/>
  <c r="L845" i="62"/>
  <c r="AB842" i="62"/>
  <c r="AD840" i="62"/>
  <c r="V840" i="62"/>
  <c r="AF838" i="62"/>
  <c r="AC837" i="62"/>
  <c r="L837" i="62"/>
  <c r="AB834" i="62"/>
  <c r="AD832" i="62"/>
  <c r="V832" i="62"/>
  <c r="AF830" i="62"/>
  <c r="AC829" i="62"/>
  <c r="L829" i="62"/>
  <c r="AC848" i="62"/>
  <c r="AE846" i="62"/>
  <c r="AB845" i="62"/>
  <c r="AC840" i="62"/>
  <c r="AB837" i="62"/>
  <c r="AC832" i="62"/>
  <c r="AB829" i="62"/>
  <c r="Y828" i="62"/>
  <c r="AA828" i="62"/>
  <c r="J828" i="62"/>
  <c r="N828" i="62" s="1"/>
  <c r="AB828" i="62"/>
  <c r="L828" i="62"/>
  <c r="AA770" i="62"/>
  <c r="AC762" i="62"/>
  <c r="AA760" i="62"/>
  <c r="AB759" i="62"/>
  <c r="Y757" i="62"/>
  <c r="X751" i="62"/>
  <c r="AA788" i="62"/>
  <c r="AB780" i="62"/>
  <c r="H780" i="62"/>
  <c r="AF780" i="62" s="1"/>
  <c r="AF827" i="62"/>
  <c r="Y824" i="62"/>
  <c r="Y820" i="62"/>
  <c r="Z819" i="62"/>
  <c r="H819" i="62"/>
  <c r="AF816" i="62"/>
  <c r="X815" i="62"/>
  <c r="AE813" i="62"/>
  <c r="V813" i="62"/>
  <c r="J812" i="62"/>
  <c r="N812" i="62" s="1"/>
  <c r="AE811" i="62"/>
  <c r="P811" i="62"/>
  <c r="AD807" i="62"/>
  <c r="H807" i="62"/>
  <c r="P805" i="62"/>
  <c r="AE805" i="62" s="1"/>
  <c r="Z804" i="62"/>
  <c r="H804" i="62"/>
  <c r="AD802" i="62"/>
  <c r="Y770" i="62"/>
  <c r="AA762" i="62"/>
  <c r="AA798" i="62"/>
  <c r="Y786" i="62"/>
  <c r="AA780" i="62"/>
  <c r="AC827" i="62"/>
  <c r="AF824" i="62"/>
  <c r="X824" i="62"/>
  <c r="Y819" i="62"/>
  <c r="AC816" i="62"/>
  <c r="V815" i="62"/>
  <c r="AD813" i="62"/>
  <c r="L813" i="62"/>
  <c r="AD811" i="62"/>
  <c r="V811" i="62"/>
  <c r="AC807" i="62"/>
  <c r="AD805" i="62"/>
  <c r="V805" i="62"/>
  <c r="Y804" i="62"/>
  <c r="AA802" i="62"/>
  <c r="AC715" i="62"/>
  <c r="Y736" i="62"/>
  <c r="AD726" i="62"/>
  <c r="X770" i="62"/>
  <c r="AE768" i="62"/>
  <c r="Z762" i="62"/>
  <c r="Z759" i="62"/>
  <c r="Y752" i="62"/>
  <c r="V751" i="62"/>
  <c r="V798" i="62"/>
  <c r="X797" i="62"/>
  <c r="AA792" i="62"/>
  <c r="V788" i="62"/>
  <c r="AD787" i="62"/>
  <c r="X786" i="62"/>
  <c r="AB783" i="62"/>
  <c r="Z780" i="62"/>
  <c r="AA777" i="62"/>
  <c r="AA827" i="62"/>
  <c r="AF826" i="62"/>
  <c r="X826" i="62"/>
  <c r="AE824" i="62"/>
  <c r="P824" i="62"/>
  <c r="L820" i="62"/>
  <c r="AF819" i="62"/>
  <c r="X819" i="62"/>
  <c r="AA816" i="62"/>
  <c r="AF815" i="62"/>
  <c r="L815" i="62"/>
  <c r="AE814" i="62"/>
  <c r="AC813" i="62"/>
  <c r="J813" i="62"/>
  <c r="N813" i="62" s="1"/>
  <c r="AC812" i="62"/>
  <c r="AC811" i="62"/>
  <c r="L811" i="62"/>
  <c r="AA807" i="62"/>
  <c r="H806" i="62"/>
  <c r="AF806" i="62" s="1"/>
  <c r="AC805" i="62"/>
  <c r="L805" i="62"/>
  <c r="AF804" i="62"/>
  <c r="X804" i="62"/>
  <c r="V802" i="62"/>
  <c r="AF770" i="62"/>
  <c r="AB790" i="62"/>
  <c r="X780" i="62"/>
  <c r="AE819" i="62"/>
  <c r="P819" i="62"/>
  <c r="Z807" i="62"/>
  <c r="P804" i="62"/>
  <c r="AE804" i="62" s="1"/>
  <c r="AF807" i="62"/>
  <c r="J671" i="62"/>
  <c r="V726" i="62"/>
  <c r="AE770" i="62"/>
  <c r="V770" i="62"/>
  <c r="J769" i="62"/>
  <c r="AA790" i="62"/>
  <c r="AB789" i="62"/>
  <c r="AE788" i="62"/>
  <c r="J788" i="62"/>
  <c r="Z782" i="62"/>
  <c r="X777" i="62"/>
  <c r="L827" i="62"/>
  <c r="AC824" i="62"/>
  <c r="J824" i="62"/>
  <c r="N824" i="62" s="1"/>
  <c r="AD819" i="62"/>
  <c r="V819" i="62"/>
  <c r="L816" i="62"/>
  <c r="AA813" i="62"/>
  <c r="H813" i="62"/>
  <c r="AD810" i="62"/>
  <c r="X807" i="62"/>
  <c r="AD804" i="62"/>
  <c r="V804" i="62"/>
  <c r="AD770" i="62"/>
  <c r="L770" i="62"/>
  <c r="AC754" i="62"/>
  <c r="H751" i="62"/>
  <c r="AF751" i="62" s="1"/>
  <c r="Z790" i="62"/>
  <c r="AA789" i="62"/>
  <c r="V780" i="62"/>
  <c r="AC819" i="62"/>
  <c r="L819" i="62"/>
  <c r="Z813" i="62"/>
  <c r="AA810" i="62"/>
  <c r="V807" i="62"/>
  <c r="AC804" i="62"/>
  <c r="L804" i="62"/>
  <c r="Y721" i="62"/>
  <c r="AC770" i="62"/>
  <c r="J770" i="62"/>
  <c r="Z754" i="62"/>
  <c r="Z751" i="62"/>
  <c r="J789" i="62"/>
  <c r="AC788" i="62"/>
  <c r="AD780" i="62"/>
  <c r="L780" i="62"/>
  <c r="J779" i="62"/>
  <c r="AA824" i="62"/>
  <c r="H824" i="62"/>
  <c r="AB819" i="62"/>
  <c r="AA815" i="62"/>
  <c r="X813" i="62"/>
  <c r="P812" i="62"/>
  <c r="V810" i="62"/>
  <c r="L807" i="62"/>
  <c r="AB804" i="62"/>
  <c r="AA809" i="62"/>
  <c r="AE827" i="62"/>
  <c r="P827" i="62"/>
  <c r="Y825" i="62"/>
  <c r="AC818" i="62"/>
  <c r="L818" i="62"/>
  <c r="Z817" i="62"/>
  <c r="H817" i="62"/>
  <c r="AE816" i="62"/>
  <c r="P816" i="62"/>
  <c r="Y814" i="62"/>
  <c r="AC810" i="62"/>
  <c r="L810" i="62"/>
  <c r="Z809" i="62"/>
  <c r="H809" i="62"/>
  <c r="P808" i="62"/>
  <c r="AE808" i="62" s="1"/>
  <c r="AB807" i="62"/>
  <c r="J807" i="62"/>
  <c r="N807" i="62" s="1"/>
  <c r="Y806" i="62"/>
  <c r="X803" i="62"/>
  <c r="AC802" i="62"/>
  <c r="L802" i="62"/>
  <c r="Z801" i="62"/>
  <c r="H801" i="62"/>
  <c r="AF801" i="62" s="1"/>
  <c r="AD827" i="62"/>
  <c r="V827" i="62"/>
  <c r="AF825" i="62"/>
  <c r="X825" i="62"/>
  <c r="Z820" i="62"/>
  <c r="H820" i="62"/>
  <c r="AB818" i="62"/>
  <c r="J818" i="62"/>
  <c r="N818" i="62" s="1"/>
  <c r="Y817" i="62"/>
  <c r="AD816" i="62"/>
  <c r="V816" i="62"/>
  <c r="AF814" i="62"/>
  <c r="X814" i="62"/>
  <c r="Z812" i="62"/>
  <c r="H812" i="62"/>
  <c r="AB810" i="62"/>
  <c r="J810" i="62"/>
  <c r="N810" i="62" s="1"/>
  <c r="Y809" i="62"/>
  <c r="AD808" i="62"/>
  <c r="V808" i="62"/>
  <c r="X806" i="62"/>
  <c r="P803" i="62"/>
  <c r="AE803" i="62" s="1"/>
  <c r="AB802" i="62"/>
  <c r="J802" i="62"/>
  <c r="N802" i="62" s="1"/>
  <c r="Y801" i="62"/>
  <c r="AF817" i="62"/>
  <c r="X817" i="62"/>
  <c r="AF809" i="62"/>
  <c r="X809" i="62"/>
  <c r="X801" i="62"/>
  <c r="AB827" i="62"/>
  <c r="J827" i="62"/>
  <c r="N827" i="62" s="1"/>
  <c r="AD825" i="62"/>
  <c r="V825" i="62"/>
  <c r="AF820" i="62"/>
  <c r="X820" i="62"/>
  <c r="Z818" i="62"/>
  <c r="H818" i="62"/>
  <c r="AE817" i="62"/>
  <c r="P817" i="62"/>
  <c r="AB816" i="62"/>
  <c r="J816" i="62"/>
  <c r="N816" i="62" s="1"/>
  <c r="Y815" i="62"/>
  <c r="AD814" i="62"/>
  <c r="V814" i="62"/>
  <c r="AF812" i="62"/>
  <c r="X812" i="62"/>
  <c r="Z810" i="62"/>
  <c r="H810" i="62"/>
  <c r="AF810" i="62" s="1"/>
  <c r="AE809" i="62"/>
  <c r="P809" i="62"/>
  <c r="AB808" i="62"/>
  <c r="J808" i="62"/>
  <c r="N808" i="62" s="1"/>
  <c r="Y807" i="62"/>
  <c r="AD806" i="62"/>
  <c r="V806" i="62"/>
  <c r="Z802" i="62"/>
  <c r="H802" i="62"/>
  <c r="AF802" i="62" s="1"/>
  <c r="P801" i="62"/>
  <c r="AE801" i="62" s="1"/>
  <c r="Y818" i="62"/>
  <c r="AD817" i="62"/>
  <c r="V817" i="62"/>
  <c r="Y810" i="62"/>
  <c r="AD809" i="62"/>
  <c r="V809" i="62"/>
  <c r="AC806" i="62"/>
  <c r="L806" i="62"/>
  <c r="Y802" i="62"/>
  <c r="AD801" i="62"/>
  <c r="V801" i="62"/>
  <c r="Z827" i="62"/>
  <c r="H827" i="62"/>
  <c r="AB825" i="62"/>
  <c r="AD820" i="62"/>
  <c r="AF818" i="62"/>
  <c r="X818" i="62"/>
  <c r="AC817" i="62"/>
  <c r="L817" i="62"/>
  <c r="Z816" i="62"/>
  <c r="H816" i="62"/>
  <c r="AE815" i="62"/>
  <c r="AB814" i="62"/>
  <c r="AD812" i="62"/>
  <c r="X810" i="62"/>
  <c r="AC809" i="62"/>
  <c r="L809" i="62"/>
  <c r="Z808" i="62"/>
  <c r="AE807" i="62"/>
  <c r="AB806" i="62"/>
  <c r="X802" i="62"/>
  <c r="AC801" i="62"/>
  <c r="L801" i="62"/>
  <c r="AE818" i="62"/>
  <c r="AB817" i="62"/>
  <c r="AE810" i="62"/>
  <c r="AB809" i="62"/>
  <c r="AE802" i="62"/>
  <c r="AB801" i="62"/>
  <c r="X800" i="62"/>
  <c r="Y800" i="62"/>
  <c r="H800" i="62"/>
  <c r="Z800" i="62"/>
  <c r="AA800" i="62"/>
  <c r="J800" i="62"/>
  <c r="N800" i="62" s="1"/>
  <c r="AB800" i="62"/>
  <c r="L800" i="62"/>
  <c r="AC800" i="62"/>
  <c r="V800" i="62"/>
  <c r="AD688" i="62"/>
  <c r="L699" i="62"/>
  <c r="V695" i="62"/>
  <c r="Y742" i="62"/>
  <c r="L744" i="62"/>
  <c r="J764" i="62"/>
  <c r="Y763" i="62"/>
  <c r="J758" i="62"/>
  <c r="AA757" i="62"/>
  <c r="AA752" i="62"/>
  <c r="AE749" i="62"/>
  <c r="V799" i="62"/>
  <c r="Y797" i="62"/>
  <c r="AC789" i="62"/>
  <c r="L789" i="62"/>
  <c r="AA786" i="62"/>
  <c r="L785" i="62"/>
  <c r="AC783" i="62"/>
  <c r="J783" i="62"/>
  <c r="AB781" i="62"/>
  <c r="J781" i="62"/>
  <c r="V779" i="62"/>
  <c r="AE775" i="62"/>
  <c r="AE774" i="62"/>
  <c r="J774" i="62"/>
  <c r="AC773" i="62"/>
  <c r="J773" i="62"/>
  <c r="AD758" i="62"/>
  <c r="H758" i="62"/>
  <c r="AF758" i="62" s="1"/>
  <c r="H746" i="62"/>
  <c r="AF746" i="62" s="1"/>
  <c r="AF785" i="62"/>
  <c r="AA783" i="62"/>
  <c r="H783" i="62"/>
  <c r="Z781" i="62"/>
  <c r="H781" i="62"/>
  <c r="H775" i="62"/>
  <c r="AF775" i="62" s="1"/>
  <c r="AB774" i="62"/>
  <c r="AA773" i="62"/>
  <c r="H773" i="62"/>
  <c r="AF773" i="62" s="1"/>
  <c r="J715" i="62"/>
  <c r="AD732" i="62"/>
  <c r="AD764" i="62"/>
  <c r="Z760" i="62"/>
  <c r="AB758" i="62"/>
  <c r="AC796" i="62"/>
  <c r="Z789" i="62"/>
  <c r="H789" i="62"/>
  <c r="AD785" i="62"/>
  <c r="Z783" i="62"/>
  <c r="Y781" i="62"/>
  <c r="AA774" i="62"/>
  <c r="Z773" i="62"/>
  <c r="L645" i="62"/>
  <c r="AD642" i="62"/>
  <c r="AA732" i="62"/>
  <c r="AB764" i="62"/>
  <c r="Y760" i="62"/>
  <c r="AA758" i="62"/>
  <c r="J756" i="62"/>
  <c r="Y754" i="62"/>
  <c r="AB751" i="62"/>
  <c r="AD750" i="62"/>
  <c r="Y747" i="62"/>
  <c r="AB799" i="62"/>
  <c r="AA796" i="62"/>
  <c r="AF791" i="62"/>
  <c r="L790" i="62"/>
  <c r="Y789" i="62"/>
  <c r="AB787" i="62"/>
  <c r="AC785" i="62"/>
  <c r="X783" i="62"/>
  <c r="AF781" i="62"/>
  <c r="X781" i="62"/>
  <c r="J780" i="62"/>
  <c r="AF777" i="62"/>
  <c r="L777" i="62"/>
  <c r="AD775" i="62"/>
  <c r="Z774" i="62"/>
  <c r="Y773" i="62"/>
  <c r="AC774" i="62"/>
  <c r="Z732" i="62"/>
  <c r="AD720" i="62"/>
  <c r="Z770" i="62"/>
  <c r="AA764" i="62"/>
  <c r="H759" i="62"/>
  <c r="AF759" i="62" s="1"/>
  <c r="Z758" i="62"/>
  <c r="AB750" i="62"/>
  <c r="J748" i="62"/>
  <c r="AD746" i="62"/>
  <c r="AA799" i="62"/>
  <c r="X796" i="62"/>
  <c r="AE791" i="62"/>
  <c r="V791" i="62"/>
  <c r="J790" i="62"/>
  <c r="AF789" i="62"/>
  <c r="X789" i="62"/>
  <c r="AA787" i="62"/>
  <c r="AA785" i="62"/>
  <c r="AF783" i="62"/>
  <c r="AE781" i="62"/>
  <c r="AD779" i="62"/>
  <c r="AD777" i="62"/>
  <c r="J777" i="62"/>
  <c r="AA775" i="62"/>
  <c r="X774" i="62"/>
  <c r="X773" i="62"/>
  <c r="AB695" i="62"/>
  <c r="AA734" i="62"/>
  <c r="J732" i="62"/>
  <c r="AA721" i="62"/>
  <c r="AB720" i="62"/>
  <c r="X764" i="62"/>
  <c r="J760" i="62"/>
  <c r="Y758" i="62"/>
  <c r="AA750" i="62"/>
  <c r="AA749" i="62"/>
  <c r="AA746" i="62"/>
  <c r="Y799" i="62"/>
  <c r="V796" i="62"/>
  <c r="AD791" i="62"/>
  <c r="L791" i="62"/>
  <c r="AE789" i="62"/>
  <c r="V787" i="62"/>
  <c r="X785" i="62"/>
  <c r="AE783" i="62"/>
  <c r="V783" i="62"/>
  <c r="AD781" i="62"/>
  <c r="V781" i="62"/>
  <c r="AB779" i="62"/>
  <c r="Z775" i="62"/>
  <c r="AD699" i="62"/>
  <c r="Z695" i="62"/>
  <c r="AC742" i="62"/>
  <c r="V764" i="62"/>
  <c r="AA763" i="62"/>
  <c r="V758" i="62"/>
  <c r="Y749" i="62"/>
  <c r="X746" i="62"/>
  <c r="P799" i="62"/>
  <c r="AA797" i="62"/>
  <c r="L796" i="62"/>
  <c r="AC791" i="62"/>
  <c r="J791" i="62"/>
  <c r="AC790" i="62"/>
  <c r="H790" i="62"/>
  <c r="AF790" i="62" s="1"/>
  <c r="AD789" i="62"/>
  <c r="Y788" i="62"/>
  <c r="J787" i="62"/>
  <c r="AF786" i="62"/>
  <c r="V785" i="62"/>
  <c r="AA784" i="62"/>
  <c r="AD783" i="62"/>
  <c r="L783" i="62"/>
  <c r="AC781" i="62"/>
  <c r="AA779" i="62"/>
  <c r="AB777" i="62"/>
  <c r="X775" i="62"/>
  <c r="AF774" i="62"/>
  <c r="L774" i="62"/>
  <c r="L773" i="62"/>
  <c r="AA776" i="62"/>
  <c r="AF799" i="62"/>
  <c r="X799" i="62"/>
  <c r="AC798" i="62"/>
  <c r="L798" i="62"/>
  <c r="Z797" i="62"/>
  <c r="H797" i="62"/>
  <c r="AF797" i="62" s="1"/>
  <c r="P796" i="62"/>
  <c r="AE796" i="62" s="1"/>
  <c r="AB792" i="62"/>
  <c r="J792" i="62"/>
  <c r="AD790" i="62"/>
  <c r="V790" i="62"/>
  <c r="AF788" i="62"/>
  <c r="X788" i="62"/>
  <c r="AC787" i="62"/>
  <c r="L787" i="62"/>
  <c r="Z786" i="62"/>
  <c r="H786" i="62"/>
  <c r="AE785" i="62"/>
  <c r="AB784" i="62"/>
  <c r="J784" i="62"/>
  <c r="AD782" i="62"/>
  <c r="V782" i="62"/>
  <c r="AC779" i="62"/>
  <c r="L779" i="62"/>
  <c r="Z778" i="62"/>
  <c r="H778" i="62"/>
  <c r="AF778" i="62" s="1"/>
  <c r="AE777" i="62"/>
  <c r="AB776" i="62"/>
  <c r="J776" i="62"/>
  <c r="Y775" i="62"/>
  <c r="AD774" i="62"/>
  <c r="V774" i="62"/>
  <c r="Z792" i="62"/>
  <c r="H792" i="62"/>
  <c r="Z784" i="62"/>
  <c r="H784" i="62"/>
  <c r="AF784" i="62" s="1"/>
  <c r="Z776" i="62"/>
  <c r="H776" i="62"/>
  <c r="AF776" i="62" s="1"/>
  <c r="Z798" i="62"/>
  <c r="H798" i="62"/>
  <c r="P797" i="62"/>
  <c r="AE797" i="62" s="1"/>
  <c r="AB796" i="62"/>
  <c r="J796" i="62"/>
  <c r="N796" i="62" s="1"/>
  <c r="Y792" i="62"/>
  <c r="Z787" i="62"/>
  <c r="H787" i="62"/>
  <c r="AF787" i="62" s="1"/>
  <c r="AE786" i="62"/>
  <c r="AB785" i="62"/>
  <c r="J785" i="62"/>
  <c r="Y784" i="62"/>
  <c r="Z779" i="62"/>
  <c r="H779" i="62"/>
  <c r="AE778" i="62"/>
  <c r="Y776" i="62"/>
  <c r="V775" i="62"/>
  <c r="Y798" i="62"/>
  <c r="AD797" i="62"/>
  <c r="V797" i="62"/>
  <c r="AF792" i="62"/>
  <c r="X792" i="62"/>
  <c r="Y787" i="62"/>
  <c r="AD786" i="62"/>
  <c r="V786" i="62"/>
  <c r="X784" i="62"/>
  <c r="H782" i="62"/>
  <c r="AF782" i="62" s="1"/>
  <c r="Y779" i="62"/>
  <c r="AD778" i="62"/>
  <c r="V778" i="62"/>
  <c r="X776" i="62"/>
  <c r="AC775" i="62"/>
  <c r="L775" i="62"/>
  <c r="H774" i="62"/>
  <c r="AF798" i="62"/>
  <c r="X798" i="62"/>
  <c r="AC797" i="62"/>
  <c r="L797" i="62"/>
  <c r="Z796" i="62"/>
  <c r="H796" i="62"/>
  <c r="AF796" i="62" s="1"/>
  <c r="AE792" i="62"/>
  <c r="Y790" i="62"/>
  <c r="X787" i="62"/>
  <c r="AC786" i="62"/>
  <c r="L786" i="62"/>
  <c r="Z785" i="62"/>
  <c r="H785" i="62"/>
  <c r="AE784" i="62"/>
  <c r="Y782" i="62"/>
  <c r="AF779" i="62"/>
  <c r="X779" i="62"/>
  <c r="AC778" i="62"/>
  <c r="L778" i="62"/>
  <c r="Z777" i="62"/>
  <c r="AE776" i="62"/>
  <c r="AB775" i="62"/>
  <c r="AD773" i="62"/>
  <c r="Z799" i="62"/>
  <c r="AE798" i="62"/>
  <c r="AB797" i="62"/>
  <c r="AD792" i="62"/>
  <c r="V792" i="62"/>
  <c r="Z788" i="62"/>
  <c r="AE787" i="62"/>
  <c r="AB786" i="62"/>
  <c r="AD784" i="62"/>
  <c r="V784" i="62"/>
  <c r="AE779" i="62"/>
  <c r="AB778" i="62"/>
  <c r="AD776" i="62"/>
  <c r="V776" i="62"/>
  <c r="AC792" i="62"/>
  <c r="AC784" i="62"/>
  <c r="AC776" i="62"/>
  <c r="AC772" i="62"/>
  <c r="X772" i="62"/>
  <c r="Y772" i="62"/>
  <c r="H772" i="62"/>
  <c r="Z772" i="62"/>
  <c r="AA772" i="62"/>
  <c r="J772" i="62"/>
  <c r="AB772" i="62"/>
  <c r="L772" i="62"/>
  <c r="V772" i="62"/>
  <c r="H675" i="62"/>
  <c r="AF675" i="62" s="1"/>
  <c r="AE742" i="62"/>
  <c r="Z730" i="62"/>
  <c r="AA726" i="62"/>
  <c r="H722" i="62"/>
  <c r="AF722" i="62" s="1"/>
  <c r="AE721" i="62"/>
  <c r="AA720" i="62"/>
  <c r="Y719" i="62"/>
  <c r="X744" i="62"/>
  <c r="AA771" i="62"/>
  <c r="AD769" i="62"/>
  <c r="H769" i="62"/>
  <c r="AF769" i="62" s="1"/>
  <c r="AA768" i="62"/>
  <c r="AE762" i="62"/>
  <c r="V762" i="62"/>
  <c r="AD759" i="62"/>
  <c r="V759" i="62"/>
  <c r="X756" i="62"/>
  <c r="X754" i="62"/>
  <c r="AE752" i="62"/>
  <c r="Z750" i="62"/>
  <c r="V748" i="62"/>
  <c r="V746" i="62"/>
  <c r="AA745" i="62"/>
  <c r="V712" i="62"/>
  <c r="AA690" i="62"/>
  <c r="Y730" i="62"/>
  <c r="Y720" i="62"/>
  <c r="Y744" i="62"/>
  <c r="Z771" i="62"/>
  <c r="AB769" i="62"/>
  <c r="Y768" i="62"/>
  <c r="AD762" i="62"/>
  <c r="L762" i="62"/>
  <c r="AA761" i="62"/>
  <c r="AB760" i="62"/>
  <c r="H760" i="62"/>
  <c r="AF760" i="62" s="1"/>
  <c r="AC759" i="62"/>
  <c r="L759" i="62"/>
  <c r="V756" i="62"/>
  <c r="AA755" i="62"/>
  <c r="AE754" i="62"/>
  <c r="J752" i="62"/>
  <c r="Y750" i="62"/>
  <c r="AD748" i="62"/>
  <c r="L748" i="62"/>
  <c r="AA747" i="62"/>
  <c r="H714" i="62"/>
  <c r="AF714" i="62" s="1"/>
  <c r="H771" i="62"/>
  <c r="AF771" i="62" s="1"/>
  <c r="V670" i="62"/>
  <c r="V743" i="62"/>
  <c r="X730" i="62"/>
  <c r="AB744" i="62"/>
  <c r="Y771" i="62"/>
  <c r="AA769" i="62"/>
  <c r="V754" i="62"/>
  <c r="V750" i="62"/>
  <c r="L680" i="62"/>
  <c r="J672" i="62"/>
  <c r="V688" i="62"/>
  <c r="AE734" i="62"/>
  <c r="AA731" i="62"/>
  <c r="AE730" i="62"/>
  <c r="AC722" i="62"/>
  <c r="H720" i="62"/>
  <c r="AF720" i="62" s="1"/>
  <c r="AC744" i="62"/>
  <c r="X771" i="62"/>
  <c r="Z769" i="62"/>
  <c r="H762" i="62"/>
  <c r="AD754" i="62"/>
  <c r="L754" i="62"/>
  <c r="AA753" i="62"/>
  <c r="AB752" i="62"/>
  <c r="H752" i="62"/>
  <c r="AF752" i="62" s="1"/>
  <c r="J750" i="62"/>
  <c r="H730" i="62"/>
  <c r="AF730" i="62" s="1"/>
  <c r="AB673" i="62"/>
  <c r="V730" i="62"/>
  <c r="Z723" i="62"/>
  <c r="AA722" i="62"/>
  <c r="AD744" i="62"/>
  <c r="AE771" i="62"/>
  <c r="Y769" i="62"/>
  <c r="AA730" i="62"/>
  <c r="AB771" i="62"/>
  <c r="AA675" i="62"/>
  <c r="V673" i="62"/>
  <c r="AC714" i="62"/>
  <c r="AD736" i="62"/>
  <c r="L731" i="62"/>
  <c r="AD730" i="62"/>
  <c r="J730" i="62"/>
  <c r="X724" i="62"/>
  <c r="Z722" i="62"/>
  <c r="J744" i="62"/>
  <c r="J771" i="62"/>
  <c r="V769" i="62"/>
  <c r="Y762" i="62"/>
  <c r="X760" i="62"/>
  <c r="AD756" i="62"/>
  <c r="AA754" i="62"/>
  <c r="H754" i="62"/>
  <c r="AF754" i="62" s="1"/>
  <c r="Z752" i="62"/>
  <c r="AC750" i="62"/>
  <c r="H750" i="62"/>
  <c r="AF750" i="62" s="1"/>
  <c r="Y748" i="62"/>
  <c r="Z746" i="62"/>
  <c r="AD768" i="62"/>
  <c r="V768" i="62"/>
  <c r="AF763" i="62"/>
  <c r="X763" i="62"/>
  <c r="Z761" i="62"/>
  <c r="H761" i="62"/>
  <c r="AD757" i="62"/>
  <c r="V757" i="62"/>
  <c r="AF755" i="62"/>
  <c r="X755" i="62"/>
  <c r="Z753" i="62"/>
  <c r="H753" i="62"/>
  <c r="AF753" i="62" s="1"/>
  <c r="AD749" i="62"/>
  <c r="V749" i="62"/>
  <c r="X747" i="62"/>
  <c r="AC746" i="62"/>
  <c r="L746" i="62"/>
  <c r="Z745" i="62"/>
  <c r="H745" i="62"/>
  <c r="AF745" i="62" s="1"/>
  <c r="AD771" i="62"/>
  <c r="V771" i="62"/>
  <c r="X769" i="62"/>
  <c r="AC768" i="62"/>
  <c r="L768" i="62"/>
  <c r="Z764" i="62"/>
  <c r="H764" i="62"/>
  <c r="AF764" i="62" s="1"/>
  <c r="AE763" i="62"/>
  <c r="AB762" i="62"/>
  <c r="Y761" i="62"/>
  <c r="AD760" i="62"/>
  <c r="V760" i="62"/>
  <c r="X758" i="62"/>
  <c r="AC757" i="62"/>
  <c r="L757" i="62"/>
  <c r="Z756" i="62"/>
  <c r="H756" i="62"/>
  <c r="AF756" i="62" s="1"/>
  <c r="AB754" i="62"/>
  <c r="Y753" i="62"/>
  <c r="AD752" i="62"/>
  <c r="V752" i="62"/>
  <c r="X750" i="62"/>
  <c r="AC749" i="62"/>
  <c r="L749" i="62"/>
  <c r="Z748" i="62"/>
  <c r="AB746" i="62"/>
  <c r="J746" i="62"/>
  <c r="Y745" i="62"/>
  <c r="AC771" i="62"/>
  <c r="AE769" i="62"/>
  <c r="AB768" i="62"/>
  <c r="J768" i="62"/>
  <c r="Y764" i="62"/>
  <c r="AD763" i="62"/>
  <c r="V763" i="62"/>
  <c r="AF761" i="62"/>
  <c r="X761" i="62"/>
  <c r="AC760" i="62"/>
  <c r="AE758" i="62"/>
  <c r="AB757" i="62"/>
  <c r="J757" i="62"/>
  <c r="Y756" i="62"/>
  <c r="AD755" i="62"/>
  <c r="V755" i="62"/>
  <c r="X753" i="62"/>
  <c r="AC752" i="62"/>
  <c r="AB749" i="62"/>
  <c r="J749" i="62"/>
  <c r="AD747" i="62"/>
  <c r="V747" i="62"/>
  <c r="X745" i="62"/>
  <c r="AC763" i="62"/>
  <c r="L763" i="62"/>
  <c r="AE761" i="62"/>
  <c r="AC755" i="62"/>
  <c r="L755" i="62"/>
  <c r="AE753" i="62"/>
  <c r="AC747" i="62"/>
  <c r="L747" i="62"/>
  <c r="AC769" i="62"/>
  <c r="Z768" i="62"/>
  <c r="H768" i="62"/>
  <c r="AE764" i="62"/>
  <c r="AB763" i="62"/>
  <c r="J763" i="62"/>
  <c r="AD761" i="62"/>
  <c r="V761" i="62"/>
  <c r="AC758" i="62"/>
  <c r="Z757" i="62"/>
  <c r="H757" i="62"/>
  <c r="AF757" i="62" s="1"/>
  <c r="AE756" i="62"/>
  <c r="AB755" i="62"/>
  <c r="J755" i="62"/>
  <c r="AD753" i="62"/>
  <c r="V753" i="62"/>
  <c r="Z749" i="62"/>
  <c r="H749" i="62"/>
  <c r="AF749" i="62" s="1"/>
  <c r="AB747" i="62"/>
  <c r="J747" i="62"/>
  <c r="AD745" i="62"/>
  <c r="V745" i="62"/>
  <c r="AC761" i="62"/>
  <c r="AC753" i="62"/>
  <c r="L753" i="62"/>
  <c r="AC745" i="62"/>
  <c r="L745" i="62"/>
  <c r="L761" i="62"/>
  <c r="AF768" i="62"/>
  <c r="AC764" i="62"/>
  <c r="Z763" i="62"/>
  <c r="AB761" i="62"/>
  <c r="AC756" i="62"/>
  <c r="Z755" i="62"/>
  <c r="AB753" i="62"/>
  <c r="Z747" i="62"/>
  <c r="AB745" i="62"/>
  <c r="H744" i="62"/>
  <c r="Z744" i="62"/>
  <c r="AC645" i="62"/>
  <c r="J687" i="62"/>
  <c r="X672" i="62"/>
  <c r="H663" i="62"/>
  <c r="AF663" i="62" s="1"/>
  <c r="X715" i="62"/>
  <c r="AB704" i="62"/>
  <c r="Z743" i="62"/>
  <c r="X732" i="62"/>
  <c r="V728" i="62"/>
  <c r="Z720" i="62"/>
  <c r="AA714" i="62"/>
  <c r="AB696" i="62"/>
  <c r="AA693" i="62"/>
  <c r="H728" i="62"/>
  <c r="AF728" i="62" s="1"/>
  <c r="L722" i="62"/>
  <c r="X720" i="62"/>
  <c r="AE674" i="62"/>
  <c r="H715" i="62"/>
  <c r="AF715" i="62" s="1"/>
  <c r="V714" i="62"/>
  <c r="AA713" i="62"/>
  <c r="Z706" i="62"/>
  <c r="AD702" i="62"/>
  <c r="L696" i="62"/>
  <c r="Y694" i="62"/>
  <c r="V693" i="62"/>
  <c r="H743" i="62"/>
  <c r="AF743" i="62" s="1"/>
  <c r="AA742" i="62"/>
  <c r="AA736" i="62"/>
  <c r="Y735" i="62"/>
  <c r="AC734" i="62"/>
  <c r="H732" i="62"/>
  <c r="AF732" i="62" s="1"/>
  <c r="AC687" i="62"/>
  <c r="AD724" i="62"/>
  <c r="L720" i="62"/>
  <c r="AA687" i="62"/>
  <c r="Y707" i="62"/>
  <c r="H706" i="62"/>
  <c r="AF706" i="62" s="1"/>
  <c r="Y699" i="62"/>
  <c r="AD698" i="62"/>
  <c r="H694" i="62"/>
  <c r="AF694" i="62" s="1"/>
  <c r="V690" i="62"/>
  <c r="L742" i="62"/>
  <c r="Z741" i="62"/>
  <c r="V736" i="62"/>
  <c r="Z734" i="62"/>
  <c r="AB732" i="62"/>
  <c r="Y729" i="62"/>
  <c r="AD728" i="62"/>
  <c r="AB724" i="62"/>
  <c r="AC723" i="62"/>
  <c r="AC720" i="62"/>
  <c r="J720" i="62"/>
  <c r="AC719" i="62"/>
  <c r="Z718" i="62"/>
  <c r="AB604" i="62"/>
  <c r="AD651" i="62"/>
  <c r="AC648" i="62"/>
  <c r="Z635" i="62"/>
  <c r="Y687" i="62"/>
  <c r="X699" i="62"/>
  <c r="Z698" i="62"/>
  <c r="Z691" i="62"/>
  <c r="AD743" i="62"/>
  <c r="AB728" i="62"/>
  <c r="X604" i="62"/>
  <c r="AD645" i="62"/>
  <c r="X687" i="62"/>
  <c r="X728" i="62"/>
  <c r="Y604" i="62"/>
  <c r="V658" i="62"/>
  <c r="L649" i="62"/>
  <c r="AA680" i="62"/>
  <c r="L679" i="62"/>
  <c r="Z674" i="62"/>
  <c r="AA666" i="62"/>
  <c r="L664" i="62"/>
  <c r="V662" i="62"/>
  <c r="AB713" i="62"/>
  <c r="AA698" i="62"/>
  <c r="AA741" i="62"/>
  <c r="P740" i="62"/>
  <c r="AE740" i="62" s="1"/>
  <c r="Y727" i="62"/>
  <c r="Z724" i="62"/>
  <c r="AA723" i="62"/>
  <c r="AA718" i="62"/>
  <c r="AD686" i="62"/>
  <c r="Z714" i="62"/>
  <c r="Z713" i="62"/>
  <c r="AD703" i="62"/>
  <c r="X698" i="62"/>
  <c r="AD695" i="62"/>
  <c r="L695" i="62"/>
  <c r="X741" i="62"/>
  <c r="AC736" i="62"/>
  <c r="L736" i="62"/>
  <c r="Y734" i="62"/>
  <c r="AA728" i="62"/>
  <c r="AC726" i="62"/>
  <c r="L726" i="62"/>
  <c r="V724" i="62"/>
  <c r="Y723" i="62"/>
  <c r="Y722" i="62"/>
  <c r="X718" i="62"/>
  <c r="X656" i="62"/>
  <c r="AC649" i="62"/>
  <c r="AB642" i="62"/>
  <c r="AA636" i="62"/>
  <c r="H635" i="62"/>
  <c r="AF635" i="62" s="1"/>
  <c r="AA686" i="62"/>
  <c r="H674" i="62"/>
  <c r="AF674" i="62" s="1"/>
  <c r="AB715" i="62"/>
  <c r="Y714" i="62"/>
  <c r="Y713" i="62"/>
  <c r="AD706" i="62"/>
  <c r="AA703" i="62"/>
  <c r="AA700" i="62"/>
  <c r="AA699" i="62"/>
  <c r="Y696" i="62"/>
  <c r="AC695" i="62"/>
  <c r="J695" i="62"/>
  <c r="AD694" i="62"/>
  <c r="AD693" i="62"/>
  <c r="AD691" i="62"/>
  <c r="AD690" i="62"/>
  <c r="AA743" i="62"/>
  <c r="V741" i="62"/>
  <c r="AB736" i="62"/>
  <c r="J736" i="62"/>
  <c r="AA735" i="62"/>
  <c r="X734" i="62"/>
  <c r="V732" i="62"/>
  <c r="AC730" i="62"/>
  <c r="Z728" i="62"/>
  <c r="AB726" i="62"/>
  <c r="J726" i="62"/>
  <c r="AA725" i="62"/>
  <c r="J724" i="62"/>
  <c r="X723" i="62"/>
  <c r="X722" i="62"/>
  <c r="V718" i="62"/>
  <c r="Y621" i="62"/>
  <c r="AB649" i="62"/>
  <c r="Y686" i="62"/>
  <c r="X714" i="62"/>
  <c r="AC706" i="62"/>
  <c r="Y703" i="62"/>
  <c r="V698" i="62"/>
  <c r="AB692" i="62"/>
  <c r="AE741" i="62"/>
  <c r="L741" i="62"/>
  <c r="AE718" i="62"/>
  <c r="AA649" i="62"/>
  <c r="V686" i="62"/>
  <c r="V713" i="62"/>
  <c r="AD712" i="62"/>
  <c r="AA706" i="62"/>
  <c r="V703" i="62"/>
  <c r="AA702" i="62"/>
  <c r="L698" i="62"/>
  <c r="AA695" i="62"/>
  <c r="H695" i="62"/>
  <c r="AF695" i="62" s="1"/>
  <c r="AA692" i="62"/>
  <c r="Z690" i="62"/>
  <c r="X743" i="62"/>
  <c r="AD741" i="62"/>
  <c r="J741" i="62"/>
  <c r="Z736" i="62"/>
  <c r="H736" i="62"/>
  <c r="AF736" i="62" s="1"/>
  <c r="AD734" i="62"/>
  <c r="V734" i="62"/>
  <c r="AC731" i="62"/>
  <c r="AA729" i="62"/>
  <c r="Z726" i="62"/>
  <c r="H726" i="62"/>
  <c r="AF726" i="62" s="1"/>
  <c r="AC724" i="62"/>
  <c r="H724" i="62"/>
  <c r="AF724" i="62" s="1"/>
  <c r="AD723" i="62"/>
  <c r="L723" i="62"/>
  <c r="AD722" i="62"/>
  <c r="V722" i="62"/>
  <c r="AA719" i="62"/>
  <c r="H718" i="62"/>
  <c r="AF718" i="62" s="1"/>
  <c r="X649" i="62"/>
  <c r="AA664" i="62"/>
  <c r="AA662" i="62"/>
  <c r="AA740" i="62"/>
  <c r="X605" i="62"/>
  <c r="AA658" i="62"/>
  <c r="Y651" i="62"/>
  <c r="Y648" i="62"/>
  <c r="AB680" i="62"/>
  <c r="AB679" i="62"/>
  <c r="AA674" i="62"/>
  <c r="AB672" i="62"/>
  <c r="V664" i="62"/>
  <c r="AD663" i="62"/>
  <c r="AD714" i="62"/>
  <c r="L714" i="62"/>
  <c r="AD713" i="62"/>
  <c r="H713" i="62"/>
  <c r="AF713" i="62" s="1"/>
  <c r="L706" i="62"/>
  <c r="AC698" i="62"/>
  <c r="H698" i="62"/>
  <c r="AF698" i="62" s="1"/>
  <c r="Y695" i="62"/>
  <c r="L690" i="62"/>
  <c r="X716" i="62"/>
  <c r="J743" i="62"/>
  <c r="AB741" i="62"/>
  <c r="H741" i="62"/>
  <c r="AF741" i="62" s="1"/>
  <c r="Y740" i="62"/>
  <c r="AB734" i="62"/>
  <c r="Y731" i="62"/>
  <c r="AE729" i="62"/>
  <c r="J728" i="62"/>
  <c r="AA727" i="62"/>
  <c r="AA724" i="62"/>
  <c r="AB723" i="62"/>
  <c r="AB722" i="62"/>
  <c r="L719" i="62"/>
  <c r="AD718" i="62"/>
  <c r="AA733" i="62"/>
  <c r="AB742" i="62"/>
  <c r="J742" i="62"/>
  <c r="Y741" i="62"/>
  <c r="AD740" i="62"/>
  <c r="V740" i="62"/>
  <c r="AF735" i="62"/>
  <c r="X735" i="62"/>
  <c r="Z733" i="62"/>
  <c r="H733" i="62"/>
  <c r="AE732" i="62"/>
  <c r="AB731" i="62"/>
  <c r="J731" i="62"/>
  <c r="AD729" i="62"/>
  <c r="V729" i="62"/>
  <c r="AF727" i="62"/>
  <c r="X727" i="62"/>
  <c r="Z725" i="62"/>
  <c r="H725" i="62"/>
  <c r="AF725" i="62" s="1"/>
  <c r="J723" i="62"/>
  <c r="AD721" i="62"/>
  <c r="V721" i="62"/>
  <c r="X719" i="62"/>
  <c r="AC718" i="62"/>
  <c r="L718" i="62"/>
  <c r="Z717" i="62"/>
  <c r="H717" i="62"/>
  <c r="AF717" i="62" s="1"/>
  <c r="AA717" i="62"/>
  <c r="AC740" i="62"/>
  <c r="L740" i="62"/>
  <c r="AE735" i="62"/>
  <c r="Y733" i="62"/>
  <c r="AC729" i="62"/>
  <c r="L729" i="62"/>
  <c r="Y725" i="62"/>
  <c r="AC721" i="62"/>
  <c r="L721" i="62"/>
  <c r="AB718" i="62"/>
  <c r="J718" i="62"/>
  <c r="Y717" i="62"/>
  <c r="AC743" i="62"/>
  <c r="L743" i="62"/>
  <c r="Z742" i="62"/>
  <c r="H742" i="62"/>
  <c r="AF742" i="62" s="1"/>
  <c r="AB740" i="62"/>
  <c r="J740" i="62"/>
  <c r="AD735" i="62"/>
  <c r="V735" i="62"/>
  <c r="AF733" i="62"/>
  <c r="X733" i="62"/>
  <c r="AC732" i="62"/>
  <c r="L732" i="62"/>
  <c r="Z731" i="62"/>
  <c r="H731" i="62"/>
  <c r="AF731" i="62" s="1"/>
  <c r="AB729" i="62"/>
  <c r="J729" i="62"/>
  <c r="Y728" i="62"/>
  <c r="AD727" i="62"/>
  <c r="V727" i="62"/>
  <c r="X725" i="62"/>
  <c r="L724" i="62"/>
  <c r="H723" i="62"/>
  <c r="AF723" i="62" s="1"/>
  <c r="AB721" i="62"/>
  <c r="J721" i="62"/>
  <c r="AD719" i="62"/>
  <c r="V719" i="62"/>
  <c r="X717" i="62"/>
  <c r="AC735" i="62"/>
  <c r="L735" i="62"/>
  <c r="AE733" i="62"/>
  <c r="AC727" i="62"/>
  <c r="L727" i="62"/>
  <c r="X742" i="62"/>
  <c r="Z740" i="62"/>
  <c r="H740" i="62"/>
  <c r="AF740" i="62" s="1"/>
  <c r="AB735" i="62"/>
  <c r="J735" i="62"/>
  <c r="AD733" i="62"/>
  <c r="V733" i="62"/>
  <c r="X731" i="62"/>
  <c r="Z729" i="62"/>
  <c r="H729" i="62"/>
  <c r="AF729" i="62" s="1"/>
  <c r="AB727" i="62"/>
  <c r="J727" i="62"/>
  <c r="AD725" i="62"/>
  <c r="V725" i="62"/>
  <c r="Z721" i="62"/>
  <c r="H721" i="62"/>
  <c r="AF721" i="62" s="1"/>
  <c r="AB719" i="62"/>
  <c r="J719" i="62"/>
  <c r="Y718" i="62"/>
  <c r="AD717" i="62"/>
  <c r="V717" i="62"/>
  <c r="AC733" i="62"/>
  <c r="L733" i="62"/>
  <c r="AC725" i="62"/>
  <c r="L725" i="62"/>
  <c r="AC717" i="62"/>
  <c r="L717" i="62"/>
  <c r="AD742" i="62"/>
  <c r="Z735" i="62"/>
  <c r="AB733" i="62"/>
  <c r="AD731" i="62"/>
  <c r="AC728" i="62"/>
  <c r="Z727" i="62"/>
  <c r="AB725" i="62"/>
  <c r="Z719" i="62"/>
  <c r="AB717" i="62"/>
  <c r="Y716" i="62"/>
  <c r="H716" i="62"/>
  <c r="Z716" i="62"/>
  <c r="AA716" i="62"/>
  <c r="J716" i="62"/>
  <c r="AB716" i="62"/>
  <c r="L716" i="62"/>
  <c r="AC716" i="62"/>
  <c r="V716" i="62"/>
  <c r="Y580" i="62"/>
  <c r="Z614" i="62"/>
  <c r="Z648" i="62"/>
  <c r="X646" i="62"/>
  <c r="V645" i="62"/>
  <c r="AF687" i="62"/>
  <c r="L687" i="62"/>
  <c r="AD679" i="62"/>
  <c r="L676" i="62"/>
  <c r="V671" i="62"/>
  <c r="V665" i="62"/>
  <c r="AB664" i="62"/>
  <c r="X688" i="62"/>
  <c r="Y715" i="62"/>
  <c r="J708" i="62"/>
  <c r="AA707" i="62"/>
  <c r="V706" i="62"/>
  <c r="AC704" i="62"/>
  <c r="J704" i="62"/>
  <c r="Y702" i="62"/>
  <c r="V701" i="62"/>
  <c r="AB700" i="62"/>
  <c r="Z696" i="62"/>
  <c r="Z694" i="62"/>
  <c r="AA691" i="62"/>
  <c r="AA604" i="62"/>
  <c r="AD658" i="62"/>
  <c r="AC686" i="62"/>
  <c r="L686" i="62"/>
  <c r="Z679" i="62"/>
  <c r="X673" i="62"/>
  <c r="AD670" i="62"/>
  <c r="X664" i="62"/>
  <c r="AA712" i="62"/>
  <c r="X707" i="62"/>
  <c r="AA704" i="62"/>
  <c r="H704" i="62"/>
  <c r="AF704" i="62" s="1"/>
  <c r="AC703" i="62"/>
  <c r="L703" i="62"/>
  <c r="V702" i="62"/>
  <c r="J700" i="62"/>
  <c r="AC699" i="62"/>
  <c r="X696" i="62"/>
  <c r="V694" i="62"/>
  <c r="Y691" i="62"/>
  <c r="Z604" i="62"/>
  <c r="AB612" i="62"/>
  <c r="AB658" i="62"/>
  <c r="V648" i="62"/>
  <c r="AB639" i="62"/>
  <c r="AB687" i="62"/>
  <c r="AB686" i="62"/>
  <c r="J686" i="62"/>
  <c r="H685" i="62"/>
  <c r="AF685" i="62" s="1"/>
  <c r="Y679" i="62"/>
  <c r="AE673" i="62"/>
  <c r="AC672" i="62"/>
  <c r="H671" i="62"/>
  <c r="AF671" i="62" s="1"/>
  <c r="AA670" i="62"/>
  <c r="AD662" i="62"/>
  <c r="L715" i="62"/>
  <c r="P712" i="62"/>
  <c r="AE712" i="62" s="1"/>
  <c r="L707" i="62"/>
  <c r="Z704" i="62"/>
  <c r="AB703" i="62"/>
  <c r="J703" i="62"/>
  <c r="J702" i="62"/>
  <c r="X691" i="62"/>
  <c r="J612" i="62"/>
  <c r="J639" i="62"/>
  <c r="AD665" i="62"/>
  <c r="Y704" i="62"/>
  <c r="V691" i="62"/>
  <c r="Z686" i="62"/>
  <c r="H686" i="62"/>
  <c r="AF686" i="62" s="1"/>
  <c r="AC676" i="62"/>
  <c r="J673" i="62"/>
  <c r="AA665" i="62"/>
  <c r="AB708" i="62"/>
  <c r="X704" i="62"/>
  <c r="Z703" i="62"/>
  <c r="H703" i="62"/>
  <c r="AF703" i="62" s="1"/>
  <c r="AB702" i="62"/>
  <c r="H702" i="62"/>
  <c r="AF702" i="62" s="1"/>
  <c r="AD701" i="62"/>
  <c r="AC696" i="62"/>
  <c r="J696" i="62"/>
  <c r="L691" i="62"/>
  <c r="AB561" i="62"/>
  <c r="AD614" i="62"/>
  <c r="AE607" i="62"/>
  <c r="J658" i="62"/>
  <c r="AB648" i="62"/>
  <c r="AA676" i="62"/>
  <c r="X665" i="62"/>
  <c r="AA708" i="62"/>
  <c r="AA701" i="62"/>
  <c r="AA561" i="62"/>
  <c r="Z580" i="62"/>
  <c r="AB614" i="62"/>
  <c r="AA648" i="62"/>
  <c r="Y646" i="62"/>
  <c r="Y676" i="62"/>
  <c r="Z671" i="62"/>
  <c r="AD664" i="62"/>
  <c r="Z715" i="62"/>
  <c r="AB714" i="62"/>
  <c r="J713" i="62"/>
  <c r="X708" i="62"/>
  <c r="AC707" i="62"/>
  <c r="X706" i="62"/>
  <c r="L704" i="62"/>
  <c r="Z702" i="62"/>
  <c r="AE701" i="62"/>
  <c r="AA696" i="62"/>
  <c r="H696" i="62"/>
  <c r="AF696" i="62" s="1"/>
  <c r="AA694" i="62"/>
  <c r="J692" i="62"/>
  <c r="AC691" i="62"/>
  <c r="H691" i="62"/>
  <c r="AF691" i="62" s="1"/>
  <c r="AC690" i="62"/>
  <c r="AA705" i="62"/>
  <c r="AA689" i="62"/>
  <c r="Z705" i="62"/>
  <c r="H705" i="62"/>
  <c r="Z697" i="62"/>
  <c r="H697" i="62"/>
  <c r="AF697" i="62" s="1"/>
  <c r="Z689" i="62"/>
  <c r="H689" i="62"/>
  <c r="AF689" i="62" s="1"/>
  <c r="AD715" i="62"/>
  <c r="X713" i="62"/>
  <c r="AC712" i="62"/>
  <c r="L712" i="62"/>
  <c r="Z708" i="62"/>
  <c r="H708" i="62"/>
  <c r="AF708" i="62" s="1"/>
  <c r="AE707" i="62"/>
  <c r="AB706" i="62"/>
  <c r="J706" i="62"/>
  <c r="Y705" i="62"/>
  <c r="AD704" i="62"/>
  <c r="X702" i="62"/>
  <c r="AC701" i="62"/>
  <c r="L701" i="62"/>
  <c r="Z700" i="62"/>
  <c r="H700" i="62"/>
  <c r="AF700" i="62" s="1"/>
  <c r="AB698" i="62"/>
  <c r="J698" i="62"/>
  <c r="Y697" i="62"/>
  <c r="AD696" i="62"/>
  <c r="X694" i="62"/>
  <c r="AC693" i="62"/>
  <c r="L693" i="62"/>
  <c r="Z692" i="62"/>
  <c r="H692" i="62"/>
  <c r="AF692" i="62" s="1"/>
  <c r="AB690" i="62"/>
  <c r="J690" i="62"/>
  <c r="Y689" i="62"/>
  <c r="AB712" i="62"/>
  <c r="J712" i="62"/>
  <c r="Y708" i="62"/>
  <c r="AD707" i="62"/>
  <c r="V707" i="62"/>
  <c r="AF705" i="62"/>
  <c r="X705" i="62"/>
  <c r="AB701" i="62"/>
  <c r="J701" i="62"/>
  <c r="Y700" i="62"/>
  <c r="V699" i="62"/>
  <c r="X697" i="62"/>
  <c r="AB693" i="62"/>
  <c r="J693" i="62"/>
  <c r="Y692" i="62"/>
  <c r="X689" i="62"/>
  <c r="AE705" i="62"/>
  <c r="X700" i="62"/>
  <c r="X692" i="62"/>
  <c r="H690" i="62"/>
  <c r="AF690" i="62" s="1"/>
  <c r="AC713" i="62"/>
  <c r="Z712" i="62"/>
  <c r="H712" i="62"/>
  <c r="AF712" i="62" s="1"/>
  <c r="AB707" i="62"/>
  <c r="J707" i="62"/>
  <c r="Y706" i="62"/>
  <c r="AD705" i="62"/>
  <c r="V705" i="62"/>
  <c r="AC702" i="62"/>
  <c r="Z701" i="62"/>
  <c r="H701" i="62"/>
  <c r="AF701" i="62" s="1"/>
  <c r="AB699" i="62"/>
  <c r="J699" i="62"/>
  <c r="AD697" i="62"/>
  <c r="V697" i="62"/>
  <c r="AC694" i="62"/>
  <c r="L694" i="62"/>
  <c r="Z693" i="62"/>
  <c r="H693" i="62"/>
  <c r="AF693" i="62" s="1"/>
  <c r="AB691" i="62"/>
  <c r="Y690" i="62"/>
  <c r="AD689" i="62"/>
  <c r="V689" i="62"/>
  <c r="AA697" i="62"/>
  <c r="Y712" i="62"/>
  <c r="AD708" i="62"/>
  <c r="V708" i="62"/>
  <c r="AC705" i="62"/>
  <c r="L705" i="62"/>
  <c r="Y701" i="62"/>
  <c r="AD700" i="62"/>
  <c r="V700" i="62"/>
  <c r="AC697" i="62"/>
  <c r="L697" i="62"/>
  <c r="AB694" i="62"/>
  <c r="Y693" i="62"/>
  <c r="AD692" i="62"/>
  <c r="V692" i="62"/>
  <c r="AC689" i="62"/>
  <c r="L689" i="62"/>
  <c r="AC708" i="62"/>
  <c r="Z707" i="62"/>
  <c r="AE706" i="62"/>
  <c r="AB705" i="62"/>
  <c r="AC700" i="62"/>
  <c r="Z699" i="62"/>
  <c r="AB697" i="62"/>
  <c r="AC692" i="62"/>
  <c r="AB689" i="62"/>
  <c r="Y688" i="62"/>
  <c r="H688" i="62"/>
  <c r="Z688" i="62"/>
  <c r="AA688" i="62"/>
  <c r="J688" i="62"/>
  <c r="AB688" i="62"/>
  <c r="L688" i="62"/>
  <c r="AA656" i="62"/>
  <c r="Z651" i="62"/>
  <c r="AD640" i="62"/>
  <c r="L640" i="62"/>
  <c r="J637" i="62"/>
  <c r="H660" i="62"/>
  <c r="AD660" i="62"/>
  <c r="J684" i="62"/>
  <c r="V678" i="62"/>
  <c r="J668" i="62"/>
  <c r="AB667" i="62"/>
  <c r="J667" i="62"/>
  <c r="AC612" i="62"/>
  <c r="AA611" i="62"/>
  <c r="Z608" i="62"/>
  <c r="V656" i="62"/>
  <c r="AE651" i="62"/>
  <c r="AA650" i="62"/>
  <c r="J649" i="62"/>
  <c r="AA643" i="62"/>
  <c r="AA640" i="62"/>
  <c r="H640" i="62"/>
  <c r="AF640" i="62" s="1"/>
  <c r="AA639" i="62"/>
  <c r="AA638" i="62"/>
  <c r="AD637" i="62"/>
  <c r="L660" i="62"/>
  <c r="AD684" i="62"/>
  <c r="Y680" i="62"/>
  <c r="X679" i="62"/>
  <c r="X676" i="62"/>
  <c r="Y675" i="62"/>
  <c r="AA672" i="62"/>
  <c r="Y671" i="62"/>
  <c r="AB668" i="62"/>
  <c r="Z667" i="62"/>
  <c r="H667" i="62"/>
  <c r="AF667" i="62" s="1"/>
  <c r="Z666" i="62"/>
  <c r="J665" i="62"/>
  <c r="AC664" i="62"/>
  <c r="J664" i="62"/>
  <c r="AC663" i="62"/>
  <c r="AC640" i="62"/>
  <c r="AC668" i="62"/>
  <c r="L656" i="62"/>
  <c r="L651" i="62"/>
  <c r="Y650" i="62"/>
  <c r="Z640" i="62"/>
  <c r="X638" i="62"/>
  <c r="AC637" i="62"/>
  <c r="V660" i="62"/>
  <c r="AB684" i="62"/>
  <c r="X680" i="62"/>
  <c r="V679" i="62"/>
  <c r="X675" i="62"/>
  <c r="AD673" i="62"/>
  <c r="Y672" i="62"/>
  <c r="X671" i="62"/>
  <c r="AA668" i="62"/>
  <c r="Y667" i="62"/>
  <c r="AA663" i="62"/>
  <c r="L604" i="62"/>
  <c r="Z620" i="62"/>
  <c r="Y640" i="62"/>
  <c r="AB637" i="62"/>
  <c r="X660" i="62"/>
  <c r="AA684" i="62"/>
  <c r="Y668" i="62"/>
  <c r="X667" i="62"/>
  <c r="Z663" i="62"/>
  <c r="AC604" i="62"/>
  <c r="J604" i="62"/>
  <c r="AA630" i="62"/>
  <c r="Y620" i="62"/>
  <c r="X640" i="62"/>
  <c r="X637" i="62"/>
  <c r="AA635" i="62"/>
  <c r="AB634" i="62"/>
  <c r="Y660" i="62"/>
  <c r="AA685" i="62"/>
  <c r="X684" i="62"/>
  <c r="J680" i="62"/>
  <c r="AC679" i="62"/>
  <c r="J679" i="62"/>
  <c r="J676" i="62"/>
  <c r="AD675" i="62"/>
  <c r="V675" i="62"/>
  <c r="AA673" i="62"/>
  <c r="L672" i="62"/>
  <c r="AD671" i="62"/>
  <c r="L671" i="62"/>
  <c r="X668" i="62"/>
  <c r="H666" i="62"/>
  <c r="AF666" i="62" s="1"/>
  <c r="AB665" i="62"/>
  <c r="Y664" i="62"/>
  <c r="Y663" i="62"/>
  <c r="AD656" i="62"/>
  <c r="AA634" i="62"/>
  <c r="Z660" i="62"/>
  <c r="Z685" i="62"/>
  <c r="P684" i="62"/>
  <c r="AE684" i="62" s="1"/>
  <c r="AD678" i="62"/>
  <c r="AC675" i="62"/>
  <c r="L675" i="62"/>
  <c r="AD667" i="62"/>
  <c r="V667" i="62"/>
  <c r="V663" i="62"/>
  <c r="AA667" i="62"/>
  <c r="H604" i="62"/>
  <c r="AF604" i="62" s="1"/>
  <c r="AC656" i="62"/>
  <c r="AB651" i="62"/>
  <c r="AB641" i="62"/>
  <c r="V640" i="62"/>
  <c r="L637" i="62"/>
  <c r="X634" i="62"/>
  <c r="AC660" i="62"/>
  <c r="V684" i="62"/>
  <c r="AC680" i="62"/>
  <c r="AA679" i="62"/>
  <c r="H679" i="62"/>
  <c r="AF679" i="62" s="1"/>
  <c r="AA678" i="62"/>
  <c r="AB676" i="62"/>
  <c r="AB675" i="62"/>
  <c r="AF668" i="62"/>
  <c r="L668" i="62"/>
  <c r="AC667" i="62"/>
  <c r="L663" i="62"/>
  <c r="Y685" i="62"/>
  <c r="AC678" i="62"/>
  <c r="L678" i="62"/>
  <c r="Z677" i="62"/>
  <c r="H677" i="62"/>
  <c r="AF677" i="62" s="1"/>
  <c r="Y674" i="62"/>
  <c r="AC670" i="62"/>
  <c r="L670" i="62"/>
  <c r="Z669" i="62"/>
  <c r="H669" i="62"/>
  <c r="AF669" i="62" s="1"/>
  <c r="Y666" i="62"/>
  <c r="X663" i="62"/>
  <c r="AC662" i="62"/>
  <c r="L662" i="62"/>
  <c r="Z661" i="62"/>
  <c r="H661" i="62"/>
  <c r="AF661" i="62" s="1"/>
  <c r="AA677" i="62"/>
  <c r="AA661" i="62"/>
  <c r="AD687" i="62"/>
  <c r="V687" i="62"/>
  <c r="X685" i="62"/>
  <c r="AC684" i="62"/>
  <c r="L684" i="62"/>
  <c r="Z680" i="62"/>
  <c r="H680" i="62"/>
  <c r="AF680" i="62" s="1"/>
  <c r="AB678" i="62"/>
  <c r="J678" i="62"/>
  <c r="Y677" i="62"/>
  <c r="AD676" i="62"/>
  <c r="V676" i="62"/>
  <c r="X674" i="62"/>
  <c r="AC673" i="62"/>
  <c r="L673" i="62"/>
  <c r="Z672" i="62"/>
  <c r="H672" i="62"/>
  <c r="AF672" i="62" s="1"/>
  <c r="AE671" i="62"/>
  <c r="AB670" i="62"/>
  <c r="J670" i="62"/>
  <c r="Y669" i="62"/>
  <c r="AD668" i="62"/>
  <c r="V668" i="62"/>
  <c r="X666" i="62"/>
  <c r="AC665" i="62"/>
  <c r="L665" i="62"/>
  <c r="Z664" i="62"/>
  <c r="AB662" i="62"/>
  <c r="J662" i="62"/>
  <c r="Y661" i="62"/>
  <c r="AA669" i="62"/>
  <c r="X677" i="62"/>
  <c r="X669" i="62"/>
  <c r="X661" i="62"/>
  <c r="AD685" i="62"/>
  <c r="V685" i="62"/>
  <c r="Z678" i="62"/>
  <c r="H678" i="62"/>
  <c r="AF678" i="62" s="1"/>
  <c r="AD674" i="62"/>
  <c r="V674" i="62"/>
  <c r="Z670" i="62"/>
  <c r="H670" i="62"/>
  <c r="AF670" i="62" s="1"/>
  <c r="AD666" i="62"/>
  <c r="V666" i="62"/>
  <c r="Z662" i="62"/>
  <c r="H662" i="62"/>
  <c r="AF662" i="62" s="1"/>
  <c r="AC685" i="62"/>
  <c r="L685" i="62"/>
  <c r="Z684" i="62"/>
  <c r="H684" i="62"/>
  <c r="AF684" i="62" s="1"/>
  <c r="Y678" i="62"/>
  <c r="AD677" i="62"/>
  <c r="V677" i="62"/>
  <c r="AC674" i="62"/>
  <c r="L674" i="62"/>
  <c r="Z673" i="62"/>
  <c r="H673" i="62"/>
  <c r="AF673" i="62" s="1"/>
  <c r="Y670" i="62"/>
  <c r="AD669" i="62"/>
  <c r="V669" i="62"/>
  <c r="AC666" i="62"/>
  <c r="L666" i="62"/>
  <c r="Z665" i="62"/>
  <c r="H665" i="62"/>
  <c r="AF665" i="62" s="1"/>
  <c r="AB663" i="62"/>
  <c r="Y662" i="62"/>
  <c r="AD661" i="62"/>
  <c r="V661" i="62"/>
  <c r="Z687" i="62"/>
  <c r="AB685" i="62"/>
  <c r="AD680" i="62"/>
  <c r="X678" i="62"/>
  <c r="AC677" i="62"/>
  <c r="L677" i="62"/>
  <c r="Z676" i="62"/>
  <c r="AB674" i="62"/>
  <c r="AD672" i="62"/>
  <c r="X670" i="62"/>
  <c r="AC669" i="62"/>
  <c r="L669" i="62"/>
  <c r="Z668" i="62"/>
  <c r="AB666" i="62"/>
  <c r="AC661" i="62"/>
  <c r="L661" i="62"/>
  <c r="AE678" i="62"/>
  <c r="AB677" i="62"/>
  <c r="AE670" i="62"/>
  <c r="AB669" i="62"/>
  <c r="AB661" i="62"/>
  <c r="AA660" i="62"/>
  <c r="J660" i="62"/>
  <c r="AA601" i="62"/>
  <c r="L622" i="62"/>
  <c r="AC621" i="62"/>
  <c r="AA620" i="62"/>
  <c r="AC614" i="62"/>
  <c r="AD612" i="62"/>
  <c r="V612" i="62"/>
  <c r="J659" i="62"/>
  <c r="X651" i="62"/>
  <c r="Z650" i="62"/>
  <c r="H650" i="62"/>
  <c r="AF650" i="62" s="1"/>
  <c r="AD649" i="62"/>
  <c r="V649" i="62"/>
  <c r="J647" i="62"/>
  <c r="AA646" i="62"/>
  <c r="AB643" i="62"/>
  <c r="J643" i="62"/>
  <c r="AC642" i="62"/>
  <c r="H642" i="62"/>
  <c r="AF642" i="62" s="1"/>
  <c r="AC641" i="62"/>
  <c r="J641" i="62"/>
  <c r="Y638" i="62"/>
  <c r="V637" i="62"/>
  <c r="Z634" i="62"/>
  <c r="J633" i="62"/>
  <c r="AD659" i="62"/>
  <c r="X650" i="62"/>
  <c r="Z643" i="62"/>
  <c r="H643" i="62"/>
  <c r="AF643" i="62" s="1"/>
  <c r="AA642" i="62"/>
  <c r="AA641" i="62"/>
  <c r="H641" i="62"/>
  <c r="AF641" i="62" s="1"/>
  <c r="H633" i="62"/>
  <c r="AF633" i="62" s="1"/>
  <c r="AA531" i="62"/>
  <c r="Z561" i="62"/>
  <c r="X593" i="62"/>
  <c r="AB629" i="62"/>
  <c r="AA619" i="62"/>
  <c r="L614" i="62"/>
  <c r="AA612" i="62"/>
  <c r="H612" i="62"/>
  <c r="AF612" i="62" s="1"/>
  <c r="AB659" i="62"/>
  <c r="AC651" i="62"/>
  <c r="J651" i="62"/>
  <c r="Y643" i="62"/>
  <c r="Z642" i="62"/>
  <c r="Z641" i="62"/>
  <c r="Y635" i="62"/>
  <c r="V634" i="62"/>
  <c r="AC633" i="62"/>
  <c r="V531" i="62"/>
  <c r="X629" i="62"/>
  <c r="Y619" i="62"/>
  <c r="Z612" i="62"/>
  <c r="AA659" i="62"/>
  <c r="AA657" i="62"/>
  <c r="AD650" i="62"/>
  <c r="V650" i="62"/>
  <c r="Z649" i="62"/>
  <c r="H649" i="62"/>
  <c r="AF649" i="62" s="1"/>
  <c r="AD648" i="62"/>
  <c r="J648" i="62"/>
  <c r="AD647" i="62"/>
  <c r="AA645" i="62"/>
  <c r="X643" i="62"/>
  <c r="Y641" i="62"/>
  <c r="AB640" i="62"/>
  <c r="AA637" i="62"/>
  <c r="X635" i="62"/>
  <c r="AD634" i="62"/>
  <c r="L634" i="62"/>
  <c r="AB633" i="62"/>
  <c r="V629" i="62"/>
  <c r="AD622" i="62"/>
  <c r="H620" i="62"/>
  <c r="AF620" i="62" s="1"/>
  <c r="Y612" i="62"/>
  <c r="AC606" i="62"/>
  <c r="Y659" i="62"/>
  <c r="Y657" i="62"/>
  <c r="AA651" i="62"/>
  <c r="H651" i="62"/>
  <c r="AF651" i="62" s="1"/>
  <c r="AC650" i="62"/>
  <c r="L650" i="62"/>
  <c r="AB647" i="62"/>
  <c r="X645" i="62"/>
  <c r="L642" i="62"/>
  <c r="X641" i="62"/>
  <c r="Y637" i="62"/>
  <c r="AC634" i="62"/>
  <c r="J634" i="62"/>
  <c r="AA633" i="62"/>
  <c r="AB591" i="62"/>
  <c r="J629" i="62"/>
  <c r="X622" i="62"/>
  <c r="X612" i="62"/>
  <c r="AA606" i="62"/>
  <c r="X657" i="62"/>
  <c r="AB650" i="62"/>
  <c r="AA647" i="62"/>
  <c r="AA644" i="62"/>
  <c r="AD643" i="62"/>
  <c r="V643" i="62"/>
  <c r="J642" i="62"/>
  <c r="Z633" i="62"/>
  <c r="V659" i="62"/>
  <c r="V647" i="62"/>
  <c r="AC643" i="62"/>
  <c r="AD641" i="62"/>
  <c r="L641" i="62"/>
  <c r="Y633" i="62"/>
  <c r="X659" i="62"/>
  <c r="AC658" i="62"/>
  <c r="L658" i="62"/>
  <c r="Z657" i="62"/>
  <c r="H657" i="62"/>
  <c r="AF657" i="62" s="1"/>
  <c r="P656" i="62"/>
  <c r="AE656" i="62" s="1"/>
  <c r="AB652" i="62"/>
  <c r="J652" i="62"/>
  <c r="X648" i="62"/>
  <c r="AC647" i="62"/>
  <c r="L647" i="62"/>
  <c r="Z646" i="62"/>
  <c r="H646" i="62"/>
  <c r="AF646" i="62" s="1"/>
  <c r="AE645" i="62"/>
  <c r="AB644" i="62"/>
  <c r="J644" i="62"/>
  <c r="V642" i="62"/>
  <c r="AC639" i="62"/>
  <c r="L639" i="62"/>
  <c r="Z638" i="62"/>
  <c r="H638" i="62"/>
  <c r="AF638" i="62" s="1"/>
  <c r="AB636" i="62"/>
  <c r="J636" i="62"/>
  <c r="Z652" i="62"/>
  <c r="H652" i="62"/>
  <c r="AF652" i="62" s="1"/>
  <c r="Z644" i="62"/>
  <c r="H644" i="62"/>
  <c r="AF644" i="62" s="1"/>
  <c r="Z636" i="62"/>
  <c r="H636" i="62"/>
  <c r="AF636" i="62" s="1"/>
  <c r="AC659" i="62"/>
  <c r="L659" i="62"/>
  <c r="Z658" i="62"/>
  <c r="H658" i="62"/>
  <c r="AF658" i="62" s="1"/>
  <c r="AB656" i="62"/>
  <c r="J656" i="62"/>
  <c r="Y652" i="62"/>
  <c r="L648" i="62"/>
  <c r="Z647" i="62"/>
  <c r="H647" i="62"/>
  <c r="AF647" i="62" s="1"/>
  <c r="AE646" i="62"/>
  <c r="AB645" i="62"/>
  <c r="J645" i="62"/>
  <c r="Y644" i="62"/>
  <c r="Z639" i="62"/>
  <c r="H639" i="62"/>
  <c r="AF639" i="62" s="1"/>
  <c r="AE638" i="62"/>
  <c r="Y636" i="62"/>
  <c r="AD635" i="62"/>
  <c r="V635" i="62"/>
  <c r="X633" i="62"/>
  <c r="AA652" i="62"/>
  <c r="Y658" i="62"/>
  <c r="AD657" i="62"/>
  <c r="V657" i="62"/>
  <c r="X652" i="62"/>
  <c r="Y647" i="62"/>
  <c r="AD646" i="62"/>
  <c r="V646" i="62"/>
  <c r="X644" i="62"/>
  <c r="Y639" i="62"/>
  <c r="AD638" i="62"/>
  <c r="V638" i="62"/>
  <c r="X636" i="62"/>
  <c r="AC635" i="62"/>
  <c r="L635" i="62"/>
  <c r="H634" i="62"/>
  <c r="AF634" i="62" s="1"/>
  <c r="X658" i="62"/>
  <c r="AC657" i="62"/>
  <c r="L657" i="62"/>
  <c r="Z656" i="62"/>
  <c r="H656" i="62"/>
  <c r="AF656" i="62" s="1"/>
  <c r="X647" i="62"/>
  <c r="AC646" i="62"/>
  <c r="L646" i="62"/>
  <c r="Z645" i="62"/>
  <c r="H645" i="62"/>
  <c r="AF645" i="62" s="1"/>
  <c r="Y642" i="62"/>
  <c r="X639" i="62"/>
  <c r="AC638" i="62"/>
  <c r="L638" i="62"/>
  <c r="Z637" i="62"/>
  <c r="AE636" i="62"/>
  <c r="AB635" i="62"/>
  <c r="AD633" i="62"/>
  <c r="V633" i="62"/>
  <c r="Z659" i="62"/>
  <c r="AE658" i="62"/>
  <c r="AB657" i="62"/>
  <c r="AD652" i="62"/>
  <c r="V652" i="62"/>
  <c r="AE647" i="62"/>
  <c r="AB646" i="62"/>
  <c r="AD644" i="62"/>
  <c r="V644" i="62"/>
  <c r="AB638" i="62"/>
  <c r="AD636" i="62"/>
  <c r="V636" i="62"/>
  <c r="AC652" i="62"/>
  <c r="AC644" i="62"/>
  <c r="AD639" i="62"/>
  <c r="AC636" i="62"/>
  <c r="AC632" i="62"/>
  <c r="Y632" i="62"/>
  <c r="X632" i="62"/>
  <c r="H632" i="62"/>
  <c r="Z632" i="62"/>
  <c r="AA632" i="62"/>
  <c r="J632" i="62"/>
  <c r="AB632" i="62"/>
  <c r="L632" i="62"/>
  <c r="V632" i="62"/>
  <c r="AB622" i="62"/>
  <c r="J614" i="62"/>
  <c r="Y611" i="62"/>
  <c r="AA610" i="62"/>
  <c r="Y608" i="62"/>
  <c r="X606" i="62"/>
  <c r="AD580" i="62"/>
  <c r="Z622" i="62"/>
  <c r="L621" i="62"/>
  <c r="AC616" i="62"/>
  <c r="X608" i="62"/>
  <c r="L606" i="62"/>
  <c r="AA580" i="62"/>
  <c r="AC624" i="62"/>
  <c r="J621" i="62"/>
  <c r="AA616" i="62"/>
  <c r="V608" i="62"/>
  <c r="Z563" i="62"/>
  <c r="V553" i="62"/>
  <c r="Z624" i="62"/>
  <c r="Z616" i="62"/>
  <c r="X616" i="62"/>
  <c r="AD582" i="62"/>
  <c r="AB621" i="62"/>
  <c r="V616" i="62"/>
  <c r="AD608" i="62"/>
  <c r="V560" i="62"/>
  <c r="V582" i="62"/>
  <c r="H580" i="62"/>
  <c r="AF580" i="62" s="1"/>
  <c r="AA621" i="62"/>
  <c r="AA618" i="62"/>
  <c r="L616" i="62"/>
  <c r="AA609" i="62"/>
  <c r="AA608" i="62"/>
  <c r="AD540" i="62"/>
  <c r="Z601" i="62"/>
  <c r="AC592" i="62"/>
  <c r="H592" i="62"/>
  <c r="AF592" i="62" s="1"/>
  <c r="AB582" i="62"/>
  <c r="Z605" i="62"/>
  <c r="Z631" i="62"/>
  <c r="H631" i="62"/>
  <c r="AF631" i="62" s="1"/>
  <c r="Y630" i="62"/>
  <c r="AD629" i="62"/>
  <c r="X624" i="62"/>
  <c r="AC622" i="62"/>
  <c r="J622" i="62"/>
  <c r="AD620" i="62"/>
  <c r="V620" i="62"/>
  <c r="X618" i="62"/>
  <c r="AD616" i="62"/>
  <c r="J616" i="62"/>
  <c r="AC615" i="62"/>
  <c r="X614" i="62"/>
  <c r="AA613" i="62"/>
  <c r="H613" i="62"/>
  <c r="AF613" i="62" s="1"/>
  <c r="X610" i="62"/>
  <c r="L608" i="62"/>
  <c r="AC607" i="62"/>
  <c r="J606" i="62"/>
  <c r="AB613" i="62"/>
  <c r="Y601" i="62"/>
  <c r="AB592" i="62"/>
  <c r="AA582" i="62"/>
  <c r="AC605" i="62"/>
  <c r="Y631" i="62"/>
  <c r="V624" i="62"/>
  <c r="AC620" i="62"/>
  <c r="L620" i="62"/>
  <c r="V618" i="62"/>
  <c r="AA615" i="62"/>
  <c r="Z613" i="62"/>
  <c r="V610" i="62"/>
  <c r="AA607" i="62"/>
  <c r="AA603" i="62"/>
  <c r="X601" i="62"/>
  <c r="AA597" i="62"/>
  <c r="AA592" i="62"/>
  <c r="Z582" i="62"/>
  <c r="AB580" i="62"/>
  <c r="X631" i="62"/>
  <c r="AA629" i="62"/>
  <c r="L624" i="62"/>
  <c r="AA622" i="62"/>
  <c r="H622" i="62"/>
  <c r="AF622" i="62" s="1"/>
  <c r="AB620" i="62"/>
  <c r="J620" i="62"/>
  <c r="J618" i="62"/>
  <c r="AB616" i="62"/>
  <c r="H616" i="62"/>
  <c r="AF616" i="62" s="1"/>
  <c r="L615" i="62"/>
  <c r="V614" i="62"/>
  <c r="Y613" i="62"/>
  <c r="J610" i="62"/>
  <c r="AC608" i="62"/>
  <c r="H608" i="62"/>
  <c r="AF608" i="62" s="1"/>
  <c r="L607" i="62"/>
  <c r="AB606" i="62"/>
  <c r="H606" i="62"/>
  <c r="AF606" i="62" s="1"/>
  <c r="L601" i="62"/>
  <c r="Z592" i="62"/>
  <c r="AB590" i="62"/>
  <c r="X582" i="62"/>
  <c r="J581" i="62"/>
  <c r="H605" i="62"/>
  <c r="AD624" i="62"/>
  <c r="J624" i="62"/>
  <c r="AE623" i="62"/>
  <c r="X613" i="62"/>
  <c r="AA590" i="62"/>
  <c r="AD631" i="62"/>
  <c r="V631" i="62"/>
  <c r="AC623" i="62"/>
  <c r="AE613" i="62"/>
  <c r="Z606" i="62"/>
  <c r="H601" i="62"/>
  <c r="AF601" i="62" s="1"/>
  <c r="L592" i="62"/>
  <c r="Z590" i="62"/>
  <c r="L605" i="62"/>
  <c r="AC631" i="62"/>
  <c r="L631" i="62"/>
  <c r="AB624" i="62"/>
  <c r="H624" i="62"/>
  <c r="AF624" i="62" s="1"/>
  <c r="AD618" i="62"/>
  <c r="L613" i="62"/>
  <c r="AD610" i="62"/>
  <c r="AA631" i="62"/>
  <c r="AB601" i="62"/>
  <c r="J592" i="62"/>
  <c r="V590" i="62"/>
  <c r="AB631" i="62"/>
  <c r="AA624" i="62"/>
  <c r="L623" i="62"/>
  <c r="V622" i="62"/>
  <c r="AB618" i="62"/>
  <c r="AA614" i="62"/>
  <c r="H614" i="62"/>
  <c r="AF614" i="62" s="1"/>
  <c r="AC613" i="62"/>
  <c r="J613" i="62"/>
  <c r="AB610" i="62"/>
  <c r="Z630" i="62"/>
  <c r="H630" i="62"/>
  <c r="AF630" i="62" s="1"/>
  <c r="AB628" i="62"/>
  <c r="J628" i="62"/>
  <c r="Y624" i="62"/>
  <c r="AD623" i="62"/>
  <c r="V623" i="62"/>
  <c r="AF621" i="62"/>
  <c r="X621" i="62"/>
  <c r="Z619" i="62"/>
  <c r="H619" i="62"/>
  <c r="AF619" i="62" s="1"/>
  <c r="AE618" i="62"/>
  <c r="AB617" i="62"/>
  <c r="J617" i="62"/>
  <c r="Y616" i="62"/>
  <c r="AD615" i="62"/>
  <c r="V615" i="62"/>
  <c r="Z611" i="62"/>
  <c r="H611" i="62"/>
  <c r="AF611" i="62" s="1"/>
  <c r="AB609" i="62"/>
  <c r="J609" i="62"/>
  <c r="AD607" i="62"/>
  <c r="V607" i="62"/>
  <c r="AA617" i="62"/>
  <c r="X630" i="62"/>
  <c r="AC629" i="62"/>
  <c r="L629" i="62"/>
  <c r="Z628" i="62"/>
  <c r="H628" i="62"/>
  <c r="AF628" i="62" s="1"/>
  <c r="AE624" i="62"/>
  <c r="AB623" i="62"/>
  <c r="J623" i="62"/>
  <c r="AD621" i="62"/>
  <c r="V621" i="62"/>
  <c r="X619" i="62"/>
  <c r="AC618" i="62"/>
  <c r="L618" i="62"/>
  <c r="Z617" i="62"/>
  <c r="H617" i="62"/>
  <c r="AF617" i="62" s="1"/>
  <c r="AE616" i="62"/>
  <c r="AB615" i="62"/>
  <c r="J615" i="62"/>
  <c r="AD613" i="62"/>
  <c r="X611" i="62"/>
  <c r="AC610" i="62"/>
  <c r="L610" i="62"/>
  <c r="Z609" i="62"/>
  <c r="H609" i="62"/>
  <c r="AF609" i="62" s="1"/>
  <c r="AB607" i="62"/>
  <c r="J607" i="62"/>
  <c r="Y606" i="62"/>
  <c r="AA628" i="62"/>
  <c r="Y609" i="62"/>
  <c r="Y628" i="62"/>
  <c r="AA623" i="62"/>
  <c r="Y617" i="62"/>
  <c r="AD630" i="62"/>
  <c r="V630" i="62"/>
  <c r="X628" i="62"/>
  <c r="Z623" i="62"/>
  <c r="H623" i="62"/>
  <c r="AD619" i="62"/>
  <c r="V619" i="62"/>
  <c r="X617" i="62"/>
  <c r="Z615" i="62"/>
  <c r="H615" i="62"/>
  <c r="AF615" i="62" s="1"/>
  <c r="AD611" i="62"/>
  <c r="V611" i="62"/>
  <c r="X609" i="62"/>
  <c r="Z607" i="62"/>
  <c r="H607" i="62"/>
  <c r="AF607" i="62" s="1"/>
  <c r="AE630" i="62"/>
  <c r="AC630" i="62"/>
  <c r="L630" i="62"/>
  <c r="Z629" i="62"/>
  <c r="H629" i="62"/>
  <c r="AF629" i="62" s="1"/>
  <c r="P628" i="62"/>
  <c r="AE628" i="62" s="1"/>
  <c r="Y623" i="62"/>
  <c r="AC619" i="62"/>
  <c r="L619" i="62"/>
  <c r="Z618" i="62"/>
  <c r="H618" i="62"/>
  <c r="AF618" i="62" s="1"/>
  <c r="Y615" i="62"/>
  <c r="AC611" i="62"/>
  <c r="L611" i="62"/>
  <c r="Z610" i="62"/>
  <c r="H610" i="62"/>
  <c r="AF610" i="62" s="1"/>
  <c r="AE609" i="62"/>
  <c r="AB608" i="62"/>
  <c r="Y607" i="62"/>
  <c r="AD606" i="62"/>
  <c r="AB630" i="62"/>
  <c r="AD628" i="62"/>
  <c r="V628" i="62"/>
  <c r="AF623" i="62"/>
  <c r="Z621" i="62"/>
  <c r="AB619" i="62"/>
  <c r="AD617" i="62"/>
  <c r="V617" i="62"/>
  <c r="X615" i="62"/>
  <c r="AB611" i="62"/>
  <c r="AD609" i="62"/>
  <c r="V609" i="62"/>
  <c r="X607" i="62"/>
  <c r="AC628" i="62"/>
  <c r="AC617" i="62"/>
  <c r="AE615" i="62"/>
  <c r="AC609" i="62"/>
  <c r="Y605" i="62"/>
  <c r="AA605" i="62"/>
  <c r="J605" i="62"/>
  <c r="AB605" i="62"/>
  <c r="V605" i="62"/>
  <c r="Z526" i="62"/>
  <c r="AE525" i="62"/>
  <c r="Z574" i="62"/>
  <c r="J573" i="62"/>
  <c r="AE554" i="62"/>
  <c r="X553" i="62"/>
  <c r="V595" i="62"/>
  <c r="AA584" i="62"/>
  <c r="X580" i="62"/>
  <c r="AD579" i="62"/>
  <c r="AC576" i="62"/>
  <c r="AA568" i="62"/>
  <c r="V567" i="62"/>
  <c r="AA563" i="62"/>
  <c r="L561" i="62"/>
  <c r="AC557" i="62"/>
  <c r="AC603" i="62"/>
  <c r="P601" i="62"/>
  <c r="AE601" i="62" s="1"/>
  <c r="AD593" i="62"/>
  <c r="AE590" i="62"/>
  <c r="AA579" i="62"/>
  <c r="AB557" i="62"/>
  <c r="AD551" i="62"/>
  <c r="AD596" i="62"/>
  <c r="AD588" i="62"/>
  <c r="AA509" i="62"/>
  <c r="X497" i="62"/>
  <c r="AB532" i="62"/>
  <c r="AC528" i="62"/>
  <c r="H568" i="62"/>
  <c r="AF568" i="62" s="1"/>
  <c r="AE563" i="62"/>
  <c r="H561" i="62"/>
  <c r="AF561" i="62" s="1"/>
  <c r="AA557" i="62"/>
  <c r="AA551" i="62"/>
  <c r="Y602" i="62"/>
  <c r="AC601" i="62"/>
  <c r="J601" i="62"/>
  <c r="Y597" i="62"/>
  <c r="AA596" i="62"/>
  <c r="L593" i="62"/>
  <c r="J590" i="62"/>
  <c r="AB588" i="62"/>
  <c r="J582" i="62"/>
  <c r="AA581" i="62"/>
  <c r="AC580" i="62"/>
  <c r="V579" i="62"/>
  <c r="Z509" i="62"/>
  <c r="AC525" i="62"/>
  <c r="AA524" i="62"/>
  <c r="AD574" i="62"/>
  <c r="AB565" i="62"/>
  <c r="Y557" i="62"/>
  <c r="AE553" i="62"/>
  <c r="AE551" i="62"/>
  <c r="L603" i="62"/>
  <c r="J597" i="62"/>
  <c r="X596" i="62"/>
  <c r="X588" i="62"/>
  <c r="AD587" i="62"/>
  <c r="Z583" i="62"/>
  <c r="L509" i="62"/>
  <c r="AA506" i="62"/>
  <c r="V536" i="62"/>
  <c r="AC533" i="62"/>
  <c r="AA529" i="62"/>
  <c r="AB525" i="62"/>
  <c r="AA574" i="62"/>
  <c r="P573" i="62"/>
  <c r="AE573" i="62" s="1"/>
  <c r="AA565" i="62"/>
  <c r="V557" i="62"/>
  <c r="AB553" i="62"/>
  <c r="V551" i="62"/>
  <c r="V596" i="62"/>
  <c r="AD595" i="62"/>
  <c r="AD590" i="62"/>
  <c r="H590" i="62"/>
  <c r="AF590" i="62" s="1"/>
  <c r="J588" i="62"/>
  <c r="AA587" i="62"/>
  <c r="Y583" i="62"/>
  <c r="H582" i="62"/>
  <c r="AF582" i="62" s="1"/>
  <c r="AB602" i="62"/>
  <c r="AA589" i="62"/>
  <c r="X585" i="62"/>
  <c r="AD584" i="62"/>
  <c r="V584" i="62"/>
  <c r="AD576" i="62"/>
  <c r="AC569" i="62"/>
  <c r="AD556" i="62"/>
  <c r="Z551" i="62"/>
  <c r="AD604" i="62"/>
  <c r="Y603" i="62"/>
  <c r="Z602" i="62"/>
  <c r="AD601" i="62"/>
  <c r="Y596" i="62"/>
  <c r="V593" i="62"/>
  <c r="AC591" i="62"/>
  <c r="J591" i="62"/>
  <c r="X590" i="62"/>
  <c r="J589" i="62"/>
  <c r="V588" i="62"/>
  <c r="L585" i="62"/>
  <c r="AB584" i="62"/>
  <c r="J584" i="62"/>
  <c r="AA583" i="62"/>
  <c r="Y582" i="62"/>
  <c r="L581" i="62"/>
  <c r="AA540" i="62"/>
  <c r="AA576" i="62"/>
  <c r="X602" i="62"/>
  <c r="AA591" i="62"/>
  <c r="H591" i="62"/>
  <c r="AF591" i="62" s="1"/>
  <c r="AC585" i="62"/>
  <c r="Z584" i="62"/>
  <c r="H584" i="62"/>
  <c r="AF584" i="62" s="1"/>
  <c r="AA518" i="62"/>
  <c r="Z540" i="62"/>
  <c r="Y536" i="62"/>
  <c r="Z532" i="62"/>
  <c r="AA525" i="62"/>
  <c r="J565" i="62"/>
  <c r="V563" i="62"/>
  <c r="Y561" i="62"/>
  <c r="X560" i="62"/>
  <c r="V559" i="62"/>
  <c r="L553" i="62"/>
  <c r="AD603" i="62"/>
  <c r="J603" i="62"/>
  <c r="AB597" i="62"/>
  <c r="AA595" i="62"/>
  <c r="AA594" i="62"/>
  <c r="AC593" i="62"/>
  <c r="H593" i="62"/>
  <c r="AF593" i="62" s="1"/>
  <c r="Z591" i="62"/>
  <c r="AC590" i="62"/>
  <c r="L590" i="62"/>
  <c r="AA588" i="62"/>
  <c r="V587" i="62"/>
  <c r="AA585" i="62"/>
  <c r="Y584" i="62"/>
  <c r="Y540" i="62"/>
  <c r="V576" i="62"/>
  <c r="AB554" i="62"/>
  <c r="X577" i="62"/>
  <c r="AD602" i="62"/>
  <c r="V602" i="62"/>
  <c r="AA593" i="62"/>
  <c r="Y591" i="62"/>
  <c r="Z588" i="62"/>
  <c r="Z585" i="62"/>
  <c r="X584" i="62"/>
  <c r="AC581" i="62"/>
  <c r="AD585" i="62"/>
  <c r="AE540" i="62"/>
  <c r="AD528" i="62"/>
  <c r="L576" i="62"/>
  <c r="H563" i="62"/>
  <c r="AF563" i="62" s="1"/>
  <c r="AA554" i="62"/>
  <c r="Y577" i="62"/>
  <c r="AB603" i="62"/>
  <c r="H603" i="62"/>
  <c r="AF603" i="62" s="1"/>
  <c r="AC602" i="62"/>
  <c r="J602" i="62"/>
  <c r="Z593" i="62"/>
  <c r="X591" i="62"/>
  <c r="AB589" i="62"/>
  <c r="Y588" i="62"/>
  <c r="Y585" i="62"/>
  <c r="AE584" i="62"/>
  <c r="H583" i="62"/>
  <c r="AF583" i="62" s="1"/>
  <c r="AB581" i="62"/>
  <c r="Z469" i="62"/>
  <c r="X529" i="62"/>
  <c r="V528" i="62"/>
  <c r="AD563" i="62"/>
  <c r="AC561" i="62"/>
  <c r="J554" i="62"/>
  <c r="AD553" i="62"/>
  <c r="Z603" i="62"/>
  <c r="AA602" i="62"/>
  <c r="H602" i="62"/>
  <c r="AF602" i="62" s="1"/>
  <c r="AE593" i="62"/>
  <c r="L591" i="62"/>
  <c r="Y589" i="62"/>
  <c r="AF585" i="62"/>
  <c r="AC584" i="62"/>
  <c r="Y581" i="62"/>
  <c r="V580" i="62"/>
  <c r="AC595" i="62"/>
  <c r="L595" i="62"/>
  <c r="Z594" i="62"/>
  <c r="H594" i="62"/>
  <c r="AF594" i="62" s="1"/>
  <c r="AC587" i="62"/>
  <c r="L587" i="62"/>
  <c r="Z586" i="62"/>
  <c r="H586" i="62"/>
  <c r="AF586" i="62" s="1"/>
  <c r="AC579" i="62"/>
  <c r="L579" i="62"/>
  <c r="Z578" i="62"/>
  <c r="H578" i="62"/>
  <c r="AF578" i="62" s="1"/>
  <c r="AA578" i="62"/>
  <c r="Z597" i="62"/>
  <c r="H597" i="62"/>
  <c r="AF597" i="62" s="1"/>
  <c r="AE596" i="62"/>
  <c r="AB595" i="62"/>
  <c r="J595" i="62"/>
  <c r="Y594" i="62"/>
  <c r="Z589" i="62"/>
  <c r="H589" i="62"/>
  <c r="AF589" i="62" s="1"/>
  <c r="AB587" i="62"/>
  <c r="J587" i="62"/>
  <c r="Y586" i="62"/>
  <c r="V585" i="62"/>
  <c r="X583" i="62"/>
  <c r="AC582" i="62"/>
  <c r="Z581" i="62"/>
  <c r="H581" i="62"/>
  <c r="AF581" i="62" s="1"/>
  <c r="AB579" i="62"/>
  <c r="J579" i="62"/>
  <c r="Y578" i="62"/>
  <c r="X594" i="62"/>
  <c r="X586" i="62"/>
  <c r="X578" i="62"/>
  <c r="AA586" i="62"/>
  <c r="X597" i="62"/>
  <c r="AC596" i="62"/>
  <c r="L596" i="62"/>
  <c r="Z595" i="62"/>
  <c r="H595" i="62"/>
  <c r="AF595" i="62" s="1"/>
  <c r="AB593" i="62"/>
  <c r="J593" i="62"/>
  <c r="Y592" i="62"/>
  <c r="AD591" i="62"/>
  <c r="X589" i="62"/>
  <c r="AC588" i="62"/>
  <c r="L588" i="62"/>
  <c r="Z587" i="62"/>
  <c r="H587" i="62"/>
  <c r="AF587" i="62" s="1"/>
  <c r="AB585" i="62"/>
  <c r="J585" i="62"/>
  <c r="AD583" i="62"/>
  <c r="V583" i="62"/>
  <c r="X581" i="62"/>
  <c r="L580" i="62"/>
  <c r="Z579" i="62"/>
  <c r="H579" i="62"/>
  <c r="AF579" i="62" s="1"/>
  <c r="X603" i="62"/>
  <c r="AB596" i="62"/>
  <c r="J596" i="62"/>
  <c r="Y595" i="62"/>
  <c r="AD594" i="62"/>
  <c r="V594" i="62"/>
  <c r="X592" i="62"/>
  <c r="Y587" i="62"/>
  <c r="AD586" i="62"/>
  <c r="V586" i="62"/>
  <c r="AC583" i="62"/>
  <c r="L583" i="62"/>
  <c r="AE581" i="62"/>
  <c r="Y579" i="62"/>
  <c r="AD578" i="62"/>
  <c r="V578" i="62"/>
  <c r="AD597" i="62"/>
  <c r="V597" i="62"/>
  <c r="X595" i="62"/>
  <c r="AC594" i="62"/>
  <c r="L594" i="62"/>
  <c r="AD589" i="62"/>
  <c r="V589" i="62"/>
  <c r="X587" i="62"/>
  <c r="AC586" i="62"/>
  <c r="L586" i="62"/>
  <c r="AB583" i="62"/>
  <c r="AD581" i="62"/>
  <c r="AC578" i="62"/>
  <c r="L578" i="62"/>
  <c r="AC597" i="62"/>
  <c r="Z596" i="62"/>
  <c r="AE595" i="62"/>
  <c r="AB594" i="62"/>
  <c r="AD592" i="62"/>
  <c r="AC589" i="62"/>
  <c r="AE587" i="62"/>
  <c r="AB586" i="62"/>
  <c r="AB578" i="62"/>
  <c r="H577" i="62"/>
  <c r="Z577" i="62"/>
  <c r="AA577" i="62"/>
  <c r="J577" i="62"/>
  <c r="AB577" i="62"/>
  <c r="L577" i="62"/>
  <c r="AC577" i="62"/>
  <c r="V577" i="62"/>
  <c r="H555" i="62"/>
  <c r="AF555" i="62" s="1"/>
  <c r="H524" i="62"/>
  <c r="AF524" i="62" s="1"/>
  <c r="Z565" i="62"/>
  <c r="H565" i="62"/>
  <c r="AF565" i="62" s="1"/>
  <c r="J470" i="62"/>
  <c r="AA517" i="62"/>
  <c r="AC511" i="62"/>
  <c r="V540" i="62"/>
  <c r="AA539" i="62"/>
  <c r="AD532" i="62"/>
  <c r="AA528" i="62"/>
  <c r="AB576" i="62"/>
  <c r="J576" i="62"/>
  <c r="V574" i="62"/>
  <c r="AB569" i="62"/>
  <c r="AC568" i="62"/>
  <c r="Y565" i="62"/>
  <c r="H560" i="62"/>
  <c r="AF560" i="62" s="1"/>
  <c r="AE557" i="62"/>
  <c r="AC553" i="62"/>
  <c r="J553" i="62"/>
  <c r="J540" i="62"/>
  <c r="X565" i="62"/>
  <c r="AC560" i="62"/>
  <c r="AC541" i="62"/>
  <c r="Z576" i="62"/>
  <c r="H576" i="62"/>
  <c r="AF576" i="62" s="1"/>
  <c r="H574" i="62"/>
  <c r="AF574" i="62" s="1"/>
  <c r="H569" i="62"/>
  <c r="AF569" i="62" s="1"/>
  <c r="Z568" i="62"/>
  <c r="AA560" i="62"/>
  <c r="L557" i="62"/>
  <c r="AC556" i="62"/>
  <c r="AD555" i="62"/>
  <c r="AA553" i="62"/>
  <c r="AA496" i="62"/>
  <c r="X545" i="62"/>
  <c r="AB541" i="62"/>
  <c r="AB540" i="62"/>
  <c r="H540" i="62"/>
  <c r="AF540" i="62" s="1"/>
  <c r="X532" i="62"/>
  <c r="Y576" i="62"/>
  <c r="AD567" i="62"/>
  <c r="AA566" i="62"/>
  <c r="AD565" i="62"/>
  <c r="V565" i="62"/>
  <c r="Z560" i="62"/>
  <c r="AD557" i="62"/>
  <c r="J557" i="62"/>
  <c r="L556" i="62"/>
  <c r="AA555" i="62"/>
  <c r="Z553" i="62"/>
  <c r="AA546" i="62"/>
  <c r="AA541" i="62"/>
  <c r="AA526" i="62"/>
  <c r="AA567" i="62"/>
  <c r="AC565" i="62"/>
  <c r="Y560" i="62"/>
  <c r="AE555" i="62"/>
  <c r="Y553" i="62"/>
  <c r="AA569" i="62"/>
  <c r="AD552" i="62"/>
  <c r="AD575" i="62"/>
  <c r="H552" i="62"/>
  <c r="AF552" i="62" s="1"/>
  <c r="AA548" i="62"/>
  <c r="L541" i="62"/>
  <c r="AA533" i="62"/>
  <c r="AC575" i="62"/>
  <c r="Z569" i="62"/>
  <c r="Y568" i="62"/>
  <c r="AC564" i="62"/>
  <c r="AB556" i="62"/>
  <c r="H556" i="62"/>
  <c r="AF556" i="62" s="1"/>
  <c r="AC552" i="62"/>
  <c r="H575" i="62"/>
  <c r="AF575" i="62" s="1"/>
  <c r="AD564" i="62"/>
  <c r="H564" i="62"/>
  <c r="AF564" i="62" s="1"/>
  <c r="AD511" i="62"/>
  <c r="X509" i="62"/>
  <c r="Y548" i="62"/>
  <c r="J541" i="62"/>
  <c r="AD534" i="62"/>
  <c r="J533" i="62"/>
  <c r="Y528" i="62"/>
  <c r="Z525" i="62"/>
  <c r="AA575" i="62"/>
  <c r="Y569" i="62"/>
  <c r="X568" i="62"/>
  <c r="AA564" i="62"/>
  <c r="X561" i="62"/>
  <c r="AE560" i="62"/>
  <c r="Z557" i="62"/>
  <c r="H557" i="62"/>
  <c r="AF557" i="62" s="1"/>
  <c r="AA556" i="62"/>
  <c r="Z555" i="62"/>
  <c r="AA552" i="62"/>
  <c r="X548" i="62"/>
  <c r="Z575" i="62"/>
  <c r="X569" i="62"/>
  <c r="AE568" i="62"/>
  <c r="Z564" i="62"/>
  <c r="AB562" i="62"/>
  <c r="Z556" i="62"/>
  <c r="Z552" i="62"/>
  <c r="AC548" i="62"/>
  <c r="Z477" i="62"/>
  <c r="AA512" i="62"/>
  <c r="L528" i="62"/>
  <c r="J525" i="62"/>
  <c r="Y524" i="62"/>
  <c r="AD523" i="62"/>
  <c r="X549" i="62"/>
  <c r="Y575" i="62"/>
  <c r="AB573" i="62"/>
  <c r="L569" i="62"/>
  <c r="V568" i="62"/>
  <c r="Y564" i="62"/>
  <c r="AA562" i="62"/>
  <c r="J561" i="62"/>
  <c r="AD560" i="62"/>
  <c r="L560" i="62"/>
  <c r="Y556" i="62"/>
  <c r="V555" i="62"/>
  <c r="Y552" i="62"/>
  <c r="AF501" i="62"/>
  <c r="L548" i="62"/>
  <c r="AA536" i="62"/>
  <c r="V575" i="62"/>
  <c r="AA573" i="62"/>
  <c r="J569" i="62"/>
  <c r="AD568" i="62"/>
  <c r="L568" i="62"/>
  <c r="V564" i="62"/>
  <c r="AE562" i="62"/>
  <c r="AD559" i="62"/>
  <c r="V552" i="62"/>
  <c r="X501" i="62"/>
  <c r="L575" i="62"/>
  <c r="L564" i="62"/>
  <c r="J562" i="62"/>
  <c r="AA559" i="62"/>
  <c r="AA558" i="62"/>
  <c r="V556" i="62"/>
  <c r="L552" i="62"/>
  <c r="AB575" i="62"/>
  <c r="J575" i="62"/>
  <c r="Y574" i="62"/>
  <c r="AD573" i="62"/>
  <c r="V573" i="62"/>
  <c r="AC567" i="62"/>
  <c r="L567" i="62"/>
  <c r="Z566" i="62"/>
  <c r="H566" i="62"/>
  <c r="AB564" i="62"/>
  <c r="J564" i="62"/>
  <c r="Y563" i="62"/>
  <c r="AD562" i="62"/>
  <c r="V562" i="62"/>
  <c r="AC559" i="62"/>
  <c r="L559" i="62"/>
  <c r="Z558" i="62"/>
  <c r="H558" i="62"/>
  <c r="AF558" i="62" s="1"/>
  <c r="J556" i="62"/>
  <c r="Y555" i="62"/>
  <c r="AD554" i="62"/>
  <c r="V554" i="62"/>
  <c r="X552" i="62"/>
  <c r="AC551" i="62"/>
  <c r="L551" i="62"/>
  <c r="Z550" i="62"/>
  <c r="H550" i="62"/>
  <c r="AF550" i="62" s="1"/>
  <c r="AA550" i="62"/>
  <c r="X574" i="62"/>
  <c r="AC573" i="62"/>
  <c r="L573" i="62"/>
  <c r="AB567" i="62"/>
  <c r="J567" i="62"/>
  <c r="Y566" i="62"/>
  <c r="X563" i="62"/>
  <c r="AC562" i="62"/>
  <c r="L562" i="62"/>
  <c r="AB559" i="62"/>
  <c r="J559" i="62"/>
  <c r="Y558" i="62"/>
  <c r="X555" i="62"/>
  <c r="AC554" i="62"/>
  <c r="L554" i="62"/>
  <c r="H553" i="62"/>
  <c r="AF553" i="62" s="1"/>
  <c r="AB551" i="62"/>
  <c r="J551" i="62"/>
  <c r="Y550" i="62"/>
  <c r="AF566" i="62"/>
  <c r="X566" i="62"/>
  <c r="X558" i="62"/>
  <c r="X550" i="62"/>
  <c r="Z567" i="62"/>
  <c r="H567" i="62"/>
  <c r="AF567" i="62" s="1"/>
  <c r="Z559" i="62"/>
  <c r="H559" i="62"/>
  <c r="AF559" i="62" s="1"/>
  <c r="H551" i="62"/>
  <c r="AF551" i="62" s="1"/>
  <c r="AE550" i="62"/>
  <c r="X575" i="62"/>
  <c r="AC574" i="62"/>
  <c r="L574" i="62"/>
  <c r="Z573" i="62"/>
  <c r="H573" i="62"/>
  <c r="AF573" i="62" s="1"/>
  <c r="AB568" i="62"/>
  <c r="Y567" i="62"/>
  <c r="AD566" i="62"/>
  <c r="V566" i="62"/>
  <c r="X564" i="62"/>
  <c r="AC563" i="62"/>
  <c r="L563" i="62"/>
  <c r="Z562" i="62"/>
  <c r="H562" i="62"/>
  <c r="AF562" i="62" s="1"/>
  <c r="AB560" i="62"/>
  <c r="Y559" i="62"/>
  <c r="AD558" i="62"/>
  <c r="V558" i="62"/>
  <c r="AC555" i="62"/>
  <c r="L555" i="62"/>
  <c r="Z554" i="62"/>
  <c r="H554" i="62"/>
  <c r="AF554" i="62" s="1"/>
  <c r="AB552" i="62"/>
  <c r="Y551" i="62"/>
  <c r="AD550" i="62"/>
  <c r="V550" i="62"/>
  <c r="AE575" i="62"/>
  <c r="AB574" i="62"/>
  <c r="Y573" i="62"/>
  <c r="AD569" i="62"/>
  <c r="X567" i="62"/>
  <c r="AC566" i="62"/>
  <c r="L566" i="62"/>
  <c r="AE564" i="62"/>
  <c r="AB563" i="62"/>
  <c r="Y562" i="62"/>
  <c r="AD561" i="62"/>
  <c r="X559" i="62"/>
  <c r="AC558" i="62"/>
  <c r="L558" i="62"/>
  <c r="AB555" i="62"/>
  <c r="Y554" i="62"/>
  <c r="AC550" i="62"/>
  <c r="L550" i="62"/>
  <c r="AE567" i="62"/>
  <c r="AB566" i="62"/>
  <c r="AE559" i="62"/>
  <c r="AB558" i="62"/>
  <c r="AB550" i="62"/>
  <c r="V549" i="62"/>
  <c r="AD549" i="62"/>
  <c r="Y549" i="62"/>
  <c r="H549" i="62"/>
  <c r="Z549" i="62"/>
  <c r="AA549" i="62"/>
  <c r="J549" i="62"/>
  <c r="AB549" i="62"/>
  <c r="L549" i="62"/>
  <c r="AC509" i="62"/>
  <c r="H509" i="62"/>
  <c r="AF509" i="62" s="1"/>
  <c r="V507" i="62"/>
  <c r="Y499" i="62"/>
  <c r="AA495" i="62"/>
  <c r="H546" i="62"/>
  <c r="AF546" i="62" s="1"/>
  <c r="Y541" i="62"/>
  <c r="X540" i="62"/>
  <c r="L537" i="62"/>
  <c r="AB536" i="62"/>
  <c r="J534" i="62"/>
  <c r="H532" i="62"/>
  <c r="AF532" i="62" s="1"/>
  <c r="Y529" i="62"/>
  <c r="AE528" i="62"/>
  <c r="AB526" i="62"/>
  <c r="X525" i="62"/>
  <c r="H534" i="62"/>
  <c r="AF534" i="62" s="1"/>
  <c r="V511" i="62"/>
  <c r="Y509" i="62"/>
  <c r="AB501" i="62"/>
  <c r="AD497" i="62"/>
  <c r="AC540" i="62"/>
  <c r="X536" i="62"/>
  <c r="AA534" i="62"/>
  <c r="AA532" i="62"/>
  <c r="AF529" i="62"/>
  <c r="L529" i="62"/>
  <c r="AB528" i="62"/>
  <c r="J528" i="62"/>
  <c r="Y526" i="62"/>
  <c r="AA523" i="62"/>
  <c r="AB507" i="62"/>
  <c r="AC537" i="62"/>
  <c r="Z534" i="62"/>
  <c r="H507" i="62"/>
  <c r="AF507" i="62" s="1"/>
  <c r="AA507" i="62"/>
  <c r="AA505" i="62"/>
  <c r="AC547" i="62"/>
  <c r="Z546" i="62"/>
  <c r="AB545" i="62"/>
  <c r="AA537" i="62"/>
  <c r="J536" i="62"/>
  <c r="Y534" i="62"/>
  <c r="Y532" i="62"/>
  <c r="AC529" i="62"/>
  <c r="Z528" i="62"/>
  <c r="H528" i="62"/>
  <c r="AF528" i="62" s="1"/>
  <c r="V526" i="62"/>
  <c r="V523" i="62"/>
  <c r="Y507" i="62"/>
  <c r="Y537" i="62"/>
  <c r="AE534" i="62"/>
  <c r="AF537" i="62"/>
  <c r="AB534" i="62"/>
  <c r="X507" i="62"/>
  <c r="AD499" i="62"/>
  <c r="X537" i="62"/>
  <c r="AD536" i="62"/>
  <c r="V534" i="62"/>
  <c r="Z529" i="62"/>
  <c r="H526" i="62"/>
  <c r="AF526" i="62" s="1"/>
  <c r="AC465" i="62"/>
  <c r="J478" i="62"/>
  <c r="AA477" i="62"/>
  <c r="Y497" i="62"/>
  <c r="AD495" i="62"/>
  <c r="AD547" i="62"/>
  <c r="J547" i="62"/>
  <c r="Z545" i="62"/>
  <c r="Z536" i="62"/>
  <c r="H536" i="62"/>
  <c r="AF536" i="62" s="1"/>
  <c r="AE535" i="62"/>
  <c r="X534" i="62"/>
  <c r="L533" i="62"/>
  <c r="AD531" i="62"/>
  <c r="AE527" i="62"/>
  <c r="X477" i="62"/>
  <c r="AC500" i="62"/>
  <c r="L497" i="62"/>
  <c r="Y496" i="62"/>
  <c r="V495" i="62"/>
  <c r="AB547" i="62"/>
  <c r="H547" i="62"/>
  <c r="AF547" i="62" s="1"/>
  <c r="P545" i="62"/>
  <c r="AE545" i="62" s="1"/>
  <c r="H535" i="62"/>
  <c r="AF535" i="62" s="1"/>
  <c r="H527" i="62"/>
  <c r="AF527" i="62" s="1"/>
  <c r="AD526" i="62"/>
  <c r="J526" i="62"/>
  <c r="AD525" i="62"/>
  <c r="V525" i="62"/>
  <c r="V477" i="62"/>
  <c r="AB505" i="62"/>
  <c r="J497" i="62"/>
  <c r="AA547" i="62"/>
  <c r="V545" i="62"/>
  <c r="AE537" i="62"/>
  <c r="AE536" i="62"/>
  <c r="AC534" i="62"/>
  <c r="L525" i="62"/>
  <c r="AD524" i="62"/>
  <c r="AC478" i="62"/>
  <c r="J477" i="62"/>
  <c r="Z547" i="62"/>
  <c r="AD545" i="62"/>
  <c r="L545" i="62"/>
  <c r="X478" i="62"/>
  <c r="J505" i="62"/>
  <c r="AC497" i="62"/>
  <c r="X547" i="62"/>
  <c r="AC545" i="62"/>
  <c r="J545" i="62"/>
  <c r="AD539" i="62"/>
  <c r="AC536" i="62"/>
  <c r="AB533" i="62"/>
  <c r="Z524" i="62"/>
  <c r="AE478" i="62"/>
  <c r="AD477" i="62"/>
  <c r="AB497" i="62"/>
  <c r="V547" i="62"/>
  <c r="AA535" i="62"/>
  <c r="AA527" i="62"/>
  <c r="L478" i="62"/>
  <c r="AC477" i="62"/>
  <c r="AA497" i="62"/>
  <c r="L547" i="62"/>
  <c r="AA545" i="62"/>
  <c r="H545" i="62"/>
  <c r="AF545" i="62" s="1"/>
  <c r="V539" i="62"/>
  <c r="Z535" i="62"/>
  <c r="Y533" i="62"/>
  <c r="V532" i="62"/>
  <c r="Z527" i="62"/>
  <c r="X526" i="62"/>
  <c r="Y525" i="62"/>
  <c r="V524" i="62"/>
  <c r="AA530" i="62"/>
  <c r="Y546" i="62"/>
  <c r="AC539" i="62"/>
  <c r="L539" i="62"/>
  <c r="Z538" i="62"/>
  <c r="H538" i="62"/>
  <c r="AF538" i="62" s="1"/>
  <c r="Y535" i="62"/>
  <c r="AC531" i="62"/>
  <c r="L531" i="62"/>
  <c r="Z530" i="62"/>
  <c r="H530" i="62"/>
  <c r="AF530" i="62" s="1"/>
  <c r="Y527" i="62"/>
  <c r="X524" i="62"/>
  <c r="AC523" i="62"/>
  <c r="L523" i="62"/>
  <c r="Z522" i="62"/>
  <c r="H522" i="62"/>
  <c r="AF522" i="62" s="1"/>
  <c r="AA522" i="62"/>
  <c r="AD548" i="62"/>
  <c r="V548" i="62"/>
  <c r="X546" i="62"/>
  <c r="Z541" i="62"/>
  <c r="H541" i="62"/>
  <c r="AF541" i="62" s="1"/>
  <c r="AB539" i="62"/>
  <c r="J539" i="62"/>
  <c r="Y538" i="62"/>
  <c r="AD537" i="62"/>
  <c r="V537" i="62"/>
  <c r="X535" i="62"/>
  <c r="Z533" i="62"/>
  <c r="H533" i="62"/>
  <c r="AF533" i="62" s="1"/>
  <c r="AE532" i="62"/>
  <c r="AB531" i="62"/>
  <c r="J531" i="62"/>
  <c r="Y530" i="62"/>
  <c r="AD529" i="62"/>
  <c r="V529" i="62"/>
  <c r="X527" i="62"/>
  <c r="AC526" i="62"/>
  <c r="AB523" i="62"/>
  <c r="J523" i="62"/>
  <c r="Y522" i="62"/>
  <c r="X538" i="62"/>
  <c r="X530" i="62"/>
  <c r="X522" i="62"/>
  <c r="AB548" i="62"/>
  <c r="J548" i="62"/>
  <c r="Y547" i="62"/>
  <c r="AD546" i="62"/>
  <c r="V546" i="62"/>
  <c r="X541" i="62"/>
  <c r="Z539" i="62"/>
  <c r="H539" i="62"/>
  <c r="AF539" i="62" s="1"/>
  <c r="AE538" i="62"/>
  <c r="AB537" i="62"/>
  <c r="J537" i="62"/>
  <c r="AD535" i="62"/>
  <c r="V535" i="62"/>
  <c r="X533" i="62"/>
  <c r="AC532" i="62"/>
  <c r="L532" i="62"/>
  <c r="Z531" i="62"/>
  <c r="H531" i="62"/>
  <c r="AF531" i="62" s="1"/>
  <c r="AE530" i="62"/>
  <c r="AB529" i="62"/>
  <c r="J529" i="62"/>
  <c r="AD527" i="62"/>
  <c r="V527" i="62"/>
  <c r="AC524" i="62"/>
  <c r="L524" i="62"/>
  <c r="Z523" i="62"/>
  <c r="H523" i="62"/>
  <c r="AF523" i="62" s="1"/>
  <c r="AC546" i="62"/>
  <c r="L546" i="62"/>
  <c r="Y539" i="62"/>
  <c r="AD538" i="62"/>
  <c r="V538" i="62"/>
  <c r="AC535" i="62"/>
  <c r="L535" i="62"/>
  <c r="Y531" i="62"/>
  <c r="AD530" i="62"/>
  <c r="V530" i="62"/>
  <c r="AC527" i="62"/>
  <c r="L527" i="62"/>
  <c r="AB524" i="62"/>
  <c r="Y523" i="62"/>
  <c r="AD522" i="62"/>
  <c r="V522" i="62"/>
  <c r="AA538" i="62"/>
  <c r="Z548" i="62"/>
  <c r="AE547" i="62"/>
  <c r="AB546" i="62"/>
  <c r="AD541" i="62"/>
  <c r="X539" i="62"/>
  <c r="AC538" i="62"/>
  <c r="L538" i="62"/>
  <c r="Z537" i="62"/>
  <c r="AB535" i="62"/>
  <c r="AD533" i="62"/>
  <c r="X531" i="62"/>
  <c r="AC530" i="62"/>
  <c r="L530" i="62"/>
  <c r="AB527" i="62"/>
  <c r="AC522" i="62"/>
  <c r="L522" i="62"/>
  <c r="AE539" i="62"/>
  <c r="AB538" i="62"/>
  <c r="AE531" i="62"/>
  <c r="AB530" i="62"/>
  <c r="AB522" i="62"/>
  <c r="L521" i="62"/>
  <c r="X521" i="62"/>
  <c r="Y521" i="62"/>
  <c r="H521" i="62"/>
  <c r="Z521" i="62"/>
  <c r="AA521" i="62"/>
  <c r="J521" i="62"/>
  <c r="AB521" i="62"/>
  <c r="AC521" i="62"/>
  <c r="V521" i="62"/>
  <c r="L477" i="62"/>
  <c r="V476" i="62"/>
  <c r="AB469" i="62"/>
  <c r="L519" i="62"/>
  <c r="AB518" i="62"/>
  <c r="AA511" i="62"/>
  <c r="L510" i="62"/>
  <c r="AD509" i="62"/>
  <c r="V509" i="62"/>
  <c r="V503" i="62"/>
  <c r="Y501" i="62"/>
  <c r="AC481" i="62"/>
  <c r="X469" i="62"/>
  <c r="AD468" i="62"/>
  <c r="L493" i="62"/>
  <c r="H519" i="62"/>
  <c r="AF519" i="62" s="1"/>
  <c r="X518" i="62"/>
  <c r="AB509" i="62"/>
  <c r="Z507" i="62"/>
  <c r="H503" i="62"/>
  <c r="AF503" i="62" s="1"/>
  <c r="AB500" i="62"/>
  <c r="V497" i="62"/>
  <c r="AD492" i="62"/>
  <c r="AC492" i="62"/>
  <c r="L481" i="62"/>
  <c r="AB477" i="62"/>
  <c r="J469" i="62"/>
  <c r="L468" i="62"/>
  <c r="Z493" i="62"/>
  <c r="J518" i="62"/>
  <c r="H511" i="62"/>
  <c r="AF511" i="62" s="1"/>
  <c r="AD503" i="62"/>
  <c r="J501" i="62"/>
  <c r="Y500" i="62"/>
  <c r="L492" i="62"/>
  <c r="AC493" i="62"/>
  <c r="AC519" i="62"/>
  <c r="AC503" i="62"/>
  <c r="AA520" i="62"/>
  <c r="AB519" i="62"/>
  <c r="H518" i="62"/>
  <c r="AF518" i="62" s="1"/>
  <c r="Y504" i="62"/>
  <c r="AA503" i="62"/>
  <c r="J500" i="62"/>
  <c r="Z499" i="62"/>
  <c r="Y484" i="62"/>
  <c r="V483" i="62"/>
  <c r="AB475" i="62"/>
  <c r="AA519" i="62"/>
  <c r="Z503" i="62"/>
  <c r="AC469" i="62"/>
  <c r="Z519" i="62"/>
  <c r="AD518" i="62"/>
  <c r="Y506" i="62"/>
  <c r="X503" i="62"/>
  <c r="AA501" i="62"/>
  <c r="J499" i="62"/>
  <c r="Z497" i="62"/>
  <c r="AA492" i="62"/>
  <c r="Y520" i="62"/>
  <c r="AC508" i="62"/>
  <c r="Z492" i="62"/>
  <c r="AC489" i="62"/>
  <c r="Z481" i="62"/>
  <c r="H481" i="62"/>
  <c r="AF481" i="62" s="1"/>
  <c r="AD476" i="62"/>
  <c r="H476" i="62"/>
  <c r="AF476" i="62" s="1"/>
  <c r="AA468" i="62"/>
  <c r="X520" i="62"/>
  <c r="Y519" i="62"/>
  <c r="Z518" i="62"/>
  <c r="Y517" i="62"/>
  <c r="Z511" i="62"/>
  <c r="AB508" i="62"/>
  <c r="H508" i="62"/>
  <c r="AF508" i="62" s="1"/>
  <c r="AD507" i="62"/>
  <c r="J507" i="62"/>
  <c r="X505" i="62"/>
  <c r="L503" i="62"/>
  <c r="AA502" i="62"/>
  <c r="AD501" i="62"/>
  <c r="V501" i="62"/>
  <c r="V500" i="62"/>
  <c r="Z495" i="62"/>
  <c r="L465" i="62"/>
  <c r="Y492" i="62"/>
  <c r="AB489" i="62"/>
  <c r="Y481" i="62"/>
  <c r="H477" i="62"/>
  <c r="AF477" i="62" s="1"/>
  <c r="AC476" i="62"/>
  <c r="AA472" i="62"/>
  <c r="AA471" i="62"/>
  <c r="Y468" i="62"/>
  <c r="AB467" i="62"/>
  <c r="AE519" i="62"/>
  <c r="Y518" i="62"/>
  <c r="P517" i="62"/>
  <c r="AE517" i="62" s="1"/>
  <c r="X511" i="62"/>
  <c r="AA508" i="62"/>
  <c r="V505" i="62"/>
  <c r="AA504" i="62"/>
  <c r="AC501" i="62"/>
  <c r="L501" i="62"/>
  <c r="AD500" i="62"/>
  <c r="L500" i="62"/>
  <c r="V499" i="62"/>
  <c r="X495" i="62"/>
  <c r="AB485" i="62"/>
  <c r="V520" i="62"/>
  <c r="AA481" i="62"/>
  <c r="X492" i="62"/>
  <c r="AD520" i="62"/>
  <c r="Z508" i="62"/>
  <c r="AE492" i="62"/>
  <c r="L489" i="62"/>
  <c r="Z485" i="62"/>
  <c r="AD484" i="62"/>
  <c r="AA482" i="62"/>
  <c r="X479" i="62"/>
  <c r="Y476" i="62"/>
  <c r="AA473" i="62"/>
  <c r="AB470" i="62"/>
  <c r="H493" i="62"/>
  <c r="AC520" i="62"/>
  <c r="L520" i="62"/>
  <c r="J519" i="62"/>
  <c r="AE518" i="62"/>
  <c r="AB513" i="62"/>
  <c r="L511" i="62"/>
  <c r="AC510" i="62"/>
  <c r="Y508" i="62"/>
  <c r="H492" i="62"/>
  <c r="AF492" i="62" s="1"/>
  <c r="X489" i="62"/>
  <c r="X481" i="62"/>
  <c r="AA476" i="62"/>
  <c r="AD513" i="62"/>
  <c r="V492" i="62"/>
  <c r="J489" i="62"/>
  <c r="X485" i="62"/>
  <c r="AA484" i="62"/>
  <c r="AD481" i="62"/>
  <c r="V481" i="62"/>
  <c r="X470" i="62"/>
  <c r="AB520" i="62"/>
  <c r="J520" i="62"/>
  <c r="V518" i="62"/>
  <c r="X513" i="62"/>
  <c r="AA510" i="62"/>
  <c r="AE508" i="62"/>
  <c r="AE506" i="62"/>
  <c r="Z501" i="62"/>
  <c r="AA500" i="62"/>
  <c r="H500" i="62"/>
  <c r="AF500" i="62" s="1"/>
  <c r="AB499" i="62"/>
  <c r="H499" i="62"/>
  <c r="AF499" i="62" s="1"/>
  <c r="AA498" i="62"/>
  <c r="H495" i="62"/>
  <c r="AF495" i="62" s="1"/>
  <c r="V513" i="62"/>
  <c r="L508" i="62"/>
  <c r="AD505" i="62"/>
  <c r="Z500" i="62"/>
  <c r="AA499" i="62"/>
  <c r="Y498" i="62"/>
  <c r="AB481" i="62"/>
  <c r="L476" i="62"/>
  <c r="Z520" i="62"/>
  <c r="J513" i="62"/>
  <c r="J508" i="62"/>
  <c r="AA494" i="62"/>
  <c r="AF512" i="62"/>
  <c r="H510" i="62"/>
  <c r="AD506" i="62"/>
  <c r="V506" i="62"/>
  <c r="AF504" i="62"/>
  <c r="X504" i="62"/>
  <c r="Z502" i="62"/>
  <c r="H502" i="62"/>
  <c r="AF502" i="62" s="1"/>
  <c r="AD498" i="62"/>
  <c r="V498" i="62"/>
  <c r="AF496" i="62"/>
  <c r="X496" i="62"/>
  <c r="AC495" i="62"/>
  <c r="L495" i="62"/>
  <c r="Z494" i="62"/>
  <c r="H494" i="62"/>
  <c r="AF494" i="62" s="1"/>
  <c r="Y512" i="62"/>
  <c r="V517" i="62"/>
  <c r="AA513" i="62"/>
  <c r="X512" i="62"/>
  <c r="Z510" i="62"/>
  <c r="AC517" i="62"/>
  <c r="L517" i="62"/>
  <c r="Z513" i="62"/>
  <c r="H513" i="62"/>
  <c r="AF513" i="62" s="1"/>
  <c r="AE512" i="62"/>
  <c r="AB511" i="62"/>
  <c r="J511" i="62"/>
  <c r="Y510" i="62"/>
  <c r="AC506" i="62"/>
  <c r="L506" i="62"/>
  <c r="Z505" i="62"/>
  <c r="H505" i="62"/>
  <c r="AF505" i="62" s="1"/>
  <c r="AE504" i="62"/>
  <c r="AB503" i="62"/>
  <c r="J503" i="62"/>
  <c r="Y502" i="62"/>
  <c r="X499" i="62"/>
  <c r="AC498" i="62"/>
  <c r="L498" i="62"/>
  <c r="H497" i="62"/>
  <c r="AF497" i="62" s="1"/>
  <c r="AB495" i="62"/>
  <c r="J495" i="62"/>
  <c r="Y494" i="62"/>
  <c r="AD517" i="62"/>
  <c r="AB517" i="62"/>
  <c r="J517" i="62"/>
  <c r="Y513" i="62"/>
  <c r="AD512" i="62"/>
  <c r="V512" i="62"/>
  <c r="AF510" i="62"/>
  <c r="X510" i="62"/>
  <c r="AB506" i="62"/>
  <c r="J506" i="62"/>
  <c r="Y505" i="62"/>
  <c r="AD504" i="62"/>
  <c r="V504" i="62"/>
  <c r="X502" i="62"/>
  <c r="AB498" i="62"/>
  <c r="J498" i="62"/>
  <c r="AD496" i="62"/>
  <c r="V496" i="62"/>
  <c r="X494" i="62"/>
  <c r="AC512" i="62"/>
  <c r="AE510" i="62"/>
  <c r="AE494" i="62"/>
  <c r="L512" i="62"/>
  <c r="AC504" i="62"/>
  <c r="L504" i="62"/>
  <c r="AE502" i="62"/>
  <c r="AC496" i="62"/>
  <c r="L496" i="62"/>
  <c r="X519" i="62"/>
  <c r="AC518" i="62"/>
  <c r="Z517" i="62"/>
  <c r="H517" i="62"/>
  <c r="AF517" i="62" s="1"/>
  <c r="AB512" i="62"/>
  <c r="J512" i="62"/>
  <c r="Y511" i="62"/>
  <c r="AD510" i="62"/>
  <c r="V510" i="62"/>
  <c r="X508" i="62"/>
  <c r="AC507" i="62"/>
  <c r="Z506" i="62"/>
  <c r="H506" i="62"/>
  <c r="AF506" i="62" s="1"/>
  <c r="AB504" i="62"/>
  <c r="J504" i="62"/>
  <c r="Y503" i="62"/>
  <c r="AD502" i="62"/>
  <c r="V502" i="62"/>
  <c r="AC499" i="62"/>
  <c r="Z498" i="62"/>
  <c r="H498" i="62"/>
  <c r="AF498" i="62" s="1"/>
  <c r="AE497" i="62"/>
  <c r="AB496" i="62"/>
  <c r="J496" i="62"/>
  <c r="Y495" i="62"/>
  <c r="AD494" i="62"/>
  <c r="V494" i="62"/>
  <c r="AC502" i="62"/>
  <c r="AC494" i="62"/>
  <c r="L494" i="62"/>
  <c r="L502" i="62"/>
  <c r="AD519" i="62"/>
  <c r="AC513" i="62"/>
  <c r="Z512" i="62"/>
  <c r="AE511" i="62"/>
  <c r="AB510" i="62"/>
  <c r="AD508" i="62"/>
  <c r="AC505" i="62"/>
  <c r="Z504" i="62"/>
  <c r="AE503" i="62"/>
  <c r="AB502" i="62"/>
  <c r="Z496" i="62"/>
  <c r="AE495" i="62"/>
  <c r="AB494" i="62"/>
  <c r="AD493" i="62"/>
  <c r="X493" i="62"/>
  <c r="V493" i="62"/>
  <c r="Y493" i="62"/>
  <c r="AA493" i="62"/>
  <c r="J493" i="62"/>
  <c r="V485" i="62"/>
  <c r="AE484" i="62"/>
  <c r="AC480" i="62"/>
  <c r="H479" i="62"/>
  <c r="AF479" i="62" s="1"/>
  <c r="AA475" i="62"/>
  <c r="AF473" i="62"/>
  <c r="X473" i="62"/>
  <c r="Z471" i="62"/>
  <c r="V469" i="62"/>
  <c r="AE468" i="62"/>
  <c r="V467" i="62"/>
  <c r="AA466" i="62"/>
  <c r="Y473" i="62"/>
  <c r="AB492" i="62"/>
  <c r="AC491" i="62"/>
  <c r="AA490" i="62"/>
  <c r="P489" i="62"/>
  <c r="AE489" i="62" s="1"/>
  <c r="AD485" i="62"/>
  <c r="L485" i="62"/>
  <c r="V484" i="62"/>
  <c r="AA480" i="62"/>
  <c r="AB478" i="62"/>
  <c r="Y477" i="62"/>
  <c r="Z476" i="62"/>
  <c r="V475" i="62"/>
  <c r="AA474" i="62"/>
  <c r="X471" i="62"/>
  <c r="L470" i="62"/>
  <c r="AD469" i="62"/>
  <c r="L469" i="62"/>
  <c r="V468" i="62"/>
  <c r="J467" i="62"/>
  <c r="L491" i="62"/>
  <c r="Z490" i="62"/>
  <c r="AC485" i="62"/>
  <c r="J485" i="62"/>
  <c r="L484" i="62"/>
  <c r="L480" i="62"/>
  <c r="J475" i="62"/>
  <c r="AD473" i="62"/>
  <c r="V473" i="62"/>
  <c r="X490" i="62"/>
  <c r="AD483" i="62"/>
  <c r="AA479" i="62"/>
  <c r="AC473" i="62"/>
  <c r="L473" i="62"/>
  <c r="AE490" i="62"/>
  <c r="AA485" i="62"/>
  <c r="H485" i="62"/>
  <c r="AF485" i="62" s="1"/>
  <c r="AC484" i="62"/>
  <c r="H484" i="62"/>
  <c r="AF484" i="62" s="1"/>
  <c r="AB483" i="62"/>
  <c r="Z479" i="62"/>
  <c r="AB473" i="62"/>
  <c r="J473" i="62"/>
  <c r="AC472" i="62"/>
  <c r="H471" i="62"/>
  <c r="AF471" i="62" s="1"/>
  <c r="AC470" i="62"/>
  <c r="AA469" i="62"/>
  <c r="H469" i="62"/>
  <c r="AF469" i="62" s="1"/>
  <c r="AC468" i="62"/>
  <c r="H468" i="62"/>
  <c r="AF468" i="62" s="1"/>
  <c r="AD467" i="62"/>
  <c r="H490" i="62"/>
  <c r="AF490" i="62" s="1"/>
  <c r="Y485" i="62"/>
  <c r="Z484" i="62"/>
  <c r="J483" i="62"/>
  <c r="AD475" i="62"/>
  <c r="Z473" i="62"/>
  <c r="L472" i="62"/>
  <c r="AA470" i="62"/>
  <c r="Y469" i="62"/>
  <c r="Z468" i="62"/>
  <c r="AA467" i="62"/>
  <c r="AB491" i="62"/>
  <c r="J491" i="62"/>
  <c r="Y490" i="62"/>
  <c r="AD489" i="62"/>
  <c r="V489" i="62"/>
  <c r="X484" i="62"/>
  <c r="AC483" i="62"/>
  <c r="L483" i="62"/>
  <c r="Z482" i="62"/>
  <c r="H482" i="62"/>
  <c r="AB480" i="62"/>
  <c r="J480" i="62"/>
  <c r="Y479" i="62"/>
  <c r="AD478" i="62"/>
  <c r="V478" i="62"/>
  <c r="X476" i="62"/>
  <c r="AC475" i="62"/>
  <c r="L475" i="62"/>
  <c r="Z474" i="62"/>
  <c r="H474" i="62"/>
  <c r="AF474" i="62" s="1"/>
  <c r="AB472" i="62"/>
  <c r="J472" i="62"/>
  <c r="Y471" i="62"/>
  <c r="AD470" i="62"/>
  <c r="V470" i="62"/>
  <c r="X468" i="62"/>
  <c r="AC467" i="62"/>
  <c r="L467" i="62"/>
  <c r="Z466" i="62"/>
  <c r="H466" i="62"/>
  <c r="AF466" i="62" s="1"/>
  <c r="AA491" i="62"/>
  <c r="Y474" i="62"/>
  <c r="Y466" i="62"/>
  <c r="Y482" i="62"/>
  <c r="H491" i="62"/>
  <c r="AF491" i="62" s="1"/>
  <c r="X474" i="62"/>
  <c r="Z472" i="62"/>
  <c r="H472" i="62"/>
  <c r="AF472" i="62" s="1"/>
  <c r="X466" i="62"/>
  <c r="Z491" i="62"/>
  <c r="AF482" i="62"/>
  <c r="AA489" i="62"/>
  <c r="Z483" i="62"/>
  <c r="H483" i="62"/>
  <c r="AF483" i="62" s="1"/>
  <c r="AE482" i="62"/>
  <c r="Y480" i="62"/>
  <c r="AD479" i="62"/>
  <c r="AD471" i="62"/>
  <c r="V471" i="62"/>
  <c r="Z467" i="62"/>
  <c r="H467" i="62"/>
  <c r="AF467" i="62" s="1"/>
  <c r="AA483" i="62"/>
  <c r="X482" i="62"/>
  <c r="V490" i="62"/>
  <c r="V479" i="62"/>
  <c r="AA478" i="62"/>
  <c r="H475" i="62"/>
  <c r="AF475" i="62" s="1"/>
  <c r="Y472" i="62"/>
  <c r="X491" i="62"/>
  <c r="AC490" i="62"/>
  <c r="L490" i="62"/>
  <c r="Z489" i="62"/>
  <c r="H489" i="62"/>
  <c r="AF489" i="62" s="1"/>
  <c r="AE485" i="62"/>
  <c r="AB484" i="62"/>
  <c r="Y483" i="62"/>
  <c r="AD482" i="62"/>
  <c r="V482" i="62"/>
  <c r="X480" i="62"/>
  <c r="AC479" i="62"/>
  <c r="L479" i="62"/>
  <c r="Z478" i="62"/>
  <c r="H478" i="62"/>
  <c r="AF478" i="62" s="1"/>
  <c r="AE477" i="62"/>
  <c r="AB476" i="62"/>
  <c r="Y475" i="62"/>
  <c r="AD474" i="62"/>
  <c r="V474" i="62"/>
  <c r="X472" i="62"/>
  <c r="AC471" i="62"/>
  <c r="L471" i="62"/>
  <c r="Z470" i="62"/>
  <c r="H470" i="62"/>
  <c r="AF470" i="62" s="1"/>
  <c r="AE469" i="62"/>
  <c r="AB468" i="62"/>
  <c r="Y467" i="62"/>
  <c r="AD466" i="62"/>
  <c r="V466" i="62"/>
  <c r="Z480" i="62"/>
  <c r="H480" i="62"/>
  <c r="AF480" i="62" s="1"/>
  <c r="Y491" i="62"/>
  <c r="AD490" i="62"/>
  <c r="Z475" i="62"/>
  <c r="AB490" i="62"/>
  <c r="X483" i="62"/>
  <c r="AC482" i="62"/>
  <c r="L482" i="62"/>
  <c r="AB479" i="62"/>
  <c r="X475" i="62"/>
  <c r="AC474" i="62"/>
  <c r="L474" i="62"/>
  <c r="AB471" i="62"/>
  <c r="AC466" i="62"/>
  <c r="L466" i="62"/>
  <c r="AD491" i="62"/>
  <c r="AE483" i="62"/>
  <c r="AB482" i="62"/>
  <c r="AD480" i="62"/>
  <c r="AE475" i="62"/>
  <c r="AB474" i="62"/>
  <c r="AD472" i="62"/>
  <c r="AB466" i="62"/>
  <c r="X465" i="62"/>
  <c r="Y465" i="62"/>
  <c r="H465" i="62"/>
  <c r="Z465" i="62"/>
  <c r="AA465" i="62"/>
  <c r="J465" i="62"/>
  <c r="AB465" i="62"/>
  <c r="V465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P441" i="62" s="1"/>
  <c r="B442" i="62"/>
  <c r="C442" i="62"/>
  <c r="E442" i="62"/>
  <c r="F442" i="62"/>
  <c r="G442" i="62" s="1"/>
  <c r="I442" i="62"/>
  <c r="B443" i="62"/>
  <c r="C443" i="62"/>
  <c r="E443" i="62"/>
  <c r="F443" i="62"/>
  <c r="G443" i="62" s="1"/>
  <c r="I443" i="62"/>
  <c r="B444" i="62"/>
  <c r="C444" i="62"/>
  <c r="E444" i="62"/>
  <c r="F444" i="62"/>
  <c r="G444" i="62" s="1"/>
  <c r="I444" i="62"/>
  <c r="B445" i="62"/>
  <c r="C445" i="62"/>
  <c r="E445" i="62"/>
  <c r="F445" i="62"/>
  <c r="G445" i="62" s="1"/>
  <c r="I445" i="62"/>
  <c r="B446" i="62"/>
  <c r="C446" i="62"/>
  <c r="E446" i="62"/>
  <c r="F446" i="62"/>
  <c r="G446" i="62" s="1"/>
  <c r="I446" i="62"/>
  <c r="B447" i="62"/>
  <c r="C447" i="62"/>
  <c r="E447" i="62"/>
  <c r="F447" i="62"/>
  <c r="G447" i="62" s="1"/>
  <c r="I447" i="62"/>
  <c r="P447" i="62" s="1"/>
  <c r="B448" i="62"/>
  <c r="C448" i="62"/>
  <c r="E448" i="62"/>
  <c r="F448" i="62"/>
  <c r="G448" i="62" s="1"/>
  <c r="I448" i="62"/>
  <c r="B449" i="62"/>
  <c r="C449" i="62"/>
  <c r="E449" i="62"/>
  <c r="F449" i="62"/>
  <c r="G449" i="62" s="1"/>
  <c r="I449" i="62"/>
  <c r="P449" i="62" s="1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P455" i="62" s="1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B461" i="62"/>
  <c r="C461" i="62"/>
  <c r="E461" i="62"/>
  <c r="F461" i="62"/>
  <c r="G461" i="62" s="1"/>
  <c r="I461" i="62"/>
  <c r="B462" i="62"/>
  <c r="C462" i="62"/>
  <c r="E462" i="62"/>
  <c r="F462" i="62"/>
  <c r="G462" i="62" s="1"/>
  <c r="I462" i="62"/>
  <c r="B463" i="62"/>
  <c r="C463" i="62"/>
  <c r="E463" i="62"/>
  <c r="F463" i="62"/>
  <c r="G463" i="62" s="1"/>
  <c r="I463" i="62"/>
  <c r="B464" i="62"/>
  <c r="C464" i="62"/>
  <c r="E464" i="62"/>
  <c r="F464" i="62"/>
  <c r="G464" i="62" s="1"/>
  <c r="I464" i="62"/>
  <c r="I437" i="62"/>
  <c r="F437" i="62"/>
  <c r="G437" i="62" s="1"/>
  <c r="E437" i="62"/>
  <c r="C437" i="62"/>
  <c r="B437" i="62"/>
  <c r="B74" i="62"/>
  <c r="C74" i="62"/>
  <c r="E74" i="62"/>
  <c r="F74" i="62"/>
  <c r="G74" i="62" s="1"/>
  <c r="I74" i="62"/>
  <c r="B75" i="62"/>
  <c r="C75" i="62"/>
  <c r="E75" i="62"/>
  <c r="F75" i="62"/>
  <c r="G75" i="62" s="1"/>
  <c r="I75" i="62"/>
  <c r="P75" i="62" s="1"/>
  <c r="B76" i="62"/>
  <c r="C76" i="62"/>
  <c r="E76" i="62"/>
  <c r="F76" i="62"/>
  <c r="G76" i="62" s="1"/>
  <c r="I76" i="62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B81" i="62"/>
  <c r="C81" i="62"/>
  <c r="E81" i="62"/>
  <c r="F81" i="62"/>
  <c r="G81" i="62" s="1"/>
  <c r="I81" i="62"/>
  <c r="B82" i="62"/>
  <c r="C82" i="62"/>
  <c r="E82" i="62"/>
  <c r="F82" i="62"/>
  <c r="G82" i="62" s="1"/>
  <c r="I82" i="62"/>
  <c r="B83" i="62"/>
  <c r="C83" i="62"/>
  <c r="E83" i="62"/>
  <c r="F83" i="62"/>
  <c r="G83" i="62" s="1"/>
  <c r="I83" i="62"/>
  <c r="P83" i="62" s="1"/>
  <c r="B84" i="62"/>
  <c r="C84" i="62"/>
  <c r="E84" i="62"/>
  <c r="F84" i="62"/>
  <c r="G84" i="62" s="1"/>
  <c r="I84" i="62"/>
  <c r="P84" i="62" s="1"/>
  <c r="B85" i="62"/>
  <c r="C85" i="62"/>
  <c r="E85" i="62"/>
  <c r="F85" i="62"/>
  <c r="G85" i="62" s="1"/>
  <c r="I85" i="62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B88" i="62"/>
  <c r="C88" i="62"/>
  <c r="E88" i="62"/>
  <c r="F88" i="62"/>
  <c r="G88" i="62" s="1"/>
  <c r="I88" i="62"/>
  <c r="P88" i="62" s="1"/>
  <c r="B89" i="62"/>
  <c r="C89" i="62"/>
  <c r="E89" i="62"/>
  <c r="F89" i="62"/>
  <c r="G89" i="62" s="1"/>
  <c r="I89" i="62"/>
  <c r="B90" i="62"/>
  <c r="C90" i="62"/>
  <c r="E90" i="62"/>
  <c r="F90" i="62"/>
  <c r="G90" i="62" s="1"/>
  <c r="I90" i="62"/>
  <c r="B91" i="62"/>
  <c r="C91" i="62"/>
  <c r="E91" i="62"/>
  <c r="F91" i="62"/>
  <c r="G91" i="62" s="1"/>
  <c r="I91" i="62"/>
  <c r="P91" i="62" s="1"/>
  <c r="B92" i="62"/>
  <c r="C92" i="62"/>
  <c r="E92" i="62"/>
  <c r="F92" i="62"/>
  <c r="G92" i="62" s="1"/>
  <c r="I92" i="62"/>
  <c r="B93" i="62"/>
  <c r="C93" i="62"/>
  <c r="E93" i="62"/>
  <c r="F93" i="62"/>
  <c r="G93" i="62" s="1"/>
  <c r="I93" i="62"/>
  <c r="B97" i="62"/>
  <c r="C97" i="62"/>
  <c r="AE97" i="62" s="1"/>
  <c r="B98" i="62"/>
  <c r="C98" i="62"/>
  <c r="AE98" i="62" s="1"/>
  <c r="B99" i="62"/>
  <c r="C99" i="62"/>
  <c r="AE99" i="62" s="1"/>
  <c r="B100" i="62"/>
  <c r="C100" i="62"/>
  <c r="AE100" i="62" s="1"/>
  <c r="I73" i="62"/>
  <c r="F73" i="62"/>
  <c r="G73" i="62" s="1"/>
  <c r="E73" i="62"/>
  <c r="C73" i="62"/>
  <c r="B73" i="62"/>
  <c r="B72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B415" i="62"/>
  <c r="C415" i="62"/>
  <c r="E415" i="62"/>
  <c r="F415" i="62"/>
  <c r="G415" i="62" s="1"/>
  <c r="I415" i="62"/>
  <c r="B416" i="62"/>
  <c r="C416" i="62"/>
  <c r="E416" i="62"/>
  <c r="F416" i="62"/>
  <c r="G416" i="62" s="1"/>
  <c r="I416" i="62"/>
  <c r="B417" i="62"/>
  <c r="C417" i="62"/>
  <c r="E417" i="62"/>
  <c r="F417" i="62"/>
  <c r="G417" i="62" s="1"/>
  <c r="I417" i="62"/>
  <c r="B418" i="62"/>
  <c r="C418" i="62"/>
  <c r="E418" i="62"/>
  <c r="F418" i="62"/>
  <c r="G418" i="62" s="1"/>
  <c r="I418" i="62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P425" i="62" s="1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P428" i="62" s="1"/>
  <c r="B433" i="62"/>
  <c r="C433" i="62"/>
  <c r="E433" i="62"/>
  <c r="F433" i="62"/>
  <c r="G433" i="62" s="1"/>
  <c r="I433" i="62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P435" i="62" s="1"/>
  <c r="B436" i="62"/>
  <c r="C436" i="62"/>
  <c r="E436" i="62"/>
  <c r="F436" i="62"/>
  <c r="G436" i="62" s="1"/>
  <c r="I436" i="62"/>
  <c r="I408" i="62"/>
  <c r="F408" i="62"/>
  <c r="G408" i="62" s="1"/>
  <c r="E408" i="62"/>
  <c r="C408" i="62"/>
  <c r="B408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88" i="62"/>
  <c r="C388" i="62"/>
  <c r="E388" i="62"/>
  <c r="F388" i="62"/>
  <c r="G388" i="62" s="1"/>
  <c r="I388" i="62"/>
  <c r="B389" i="62"/>
  <c r="C389" i="62"/>
  <c r="E389" i="62"/>
  <c r="F389" i="62"/>
  <c r="G389" i="62" s="1"/>
  <c r="I389" i="62"/>
  <c r="B390" i="62"/>
  <c r="C390" i="62"/>
  <c r="E390" i="62"/>
  <c r="F390" i="62"/>
  <c r="G390" i="62" s="1"/>
  <c r="I390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4" i="62"/>
  <c r="C404" i="62"/>
  <c r="B405" i="62"/>
  <c r="C405" i="62"/>
  <c r="B406" i="62"/>
  <c r="C406" i="62"/>
  <c r="B407" i="62"/>
  <c r="C407" i="62"/>
  <c r="I380" i="62"/>
  <c r="F380" i="62"/>
  <c r="G380" i="62" s="1"/>
  <c r="E380" i="62"/>
  <c r="C380" i="62"/>
  <c r="B380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1" i="62"/>
  <c r="C361" i="62"/>
  <c r="E361" i="62"/>
  <c r="F361" i="62"/>
  <c r="G361" i="62" s="1"/>
  <c r="I361" i="62"/>
  <c r="B362" i="62"/>
  <c r="C362" i="62"/>
  <c r="E362" i="62"/>
  <c r="F362" i="62"/>
  <c r="G362" i="62" s="1"/>
  <c r="I362" i="62"/>
  <c r="B363" i="62"/>
  <c r="C363" i="62"/>
  <c r="E363" i="62"/>
  <c r="F363" i="62"/>
  <c r="G363" i="62" s="1"/>
  <c r="I363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6" i="62"/>
  <c r="C376" i="62"/>
  <c r="B377" i="62"/>
  <c r="C377" i="62"/>
  <c r="B378" i="62"/>
  <c r="C378" i="62"/>
  <c r="AE378" i="62" s="1"/>
  <c r="B379" i="62"/>
  <c r="C379" i="62"/>
  <c r="AE379" i="62" s="1"/>
  <c r="I352" i="62"/>
  <c r="F352" i="62"/>
  <c r="G352" i="62" s="1"/>
  <c r="E352" i="62"/>
  <c r="C352" i="62"/>
  <c r="B352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P327" i="62" s="1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4" i="62"/>
  <c r="C334" i="62"/>
  <c r="E334" i="62"/>
  <c r="F334" i="62"/>
  <c r="G334" i="62" s="1"/>
  <c r="I334" i="62"/>
  <c r="P334" i="62" s="1"/>
  <c r="B335" i="62"/>
  <c r="C335" i="62"/>
  <c r="E335" i="62"/>
  <c r="F335" i="62"/>
  <c r="G335" i="62" s="1"/>
  <c r="I335" i="62"/>
  <c r="P335" i="62" s="1"/>
  <c r="B336" i="62"/>
  <c r="C336" i="62"/>
  <c r="E336" i="62"/>
  <c r="F336" i="62"/>
  <c r="G336" i="62" s="1"/>
  <c r="I336" i="62"/>
  <c r="B337" i="62"/>
  <c r="C337" i="62"/>
  <c r="E337" i="62"/>
  <c r="F337" i="62"/>
  <c r="G337" i="62" s="1"/>
  <c r="I337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P342" i="62" s="1"/>
  <c r="B343" i="62"/>
  <c r="C343" i="62"/>
  <c r="E343" i="62"/>
  <c r="F343" i="62"/>
  <c r="G343" i="62" s="1"/>
  <c r="I343" i="62"/>
  <c r="P343" i="62" s="1"/>
  <c r="B344" i="62"/>
  <c r="C344" i="62"/>
  <c r="E344" i="62"/>
  <c r="F344" i="62"/>
  <c r="G344" i="62" s="1"/>
  <c r="I344" i="62"/>
  <c r="B348" i="62"/>
  <c r="C348" i="62"/>
  <c r="B349" i="62"/>
  <c r="C349" i="62"/>
  <c r="B350" i="62"/>
  <c r="C350" i="62"/>
  <c r="AE350" i="62" s="1"/>
  <c r="B351" i="62"/>
  <c r="C351" i="62"/>
  <c r="AE351" i="62" s="1"/>
  <c r="I324" i="62"/>
  <c r="F324" i="62"/>
  <c r="G324" i="62" s="1"/>
  <c r="E324" i="62"/>
  <c r="C324" i="62"/>
  <c r="B324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07" i="62"/>
  <c r="C307" i="62"/>
  <c r="E307" i="62"/>
  <c r="F307" i="62"/>
  <c r="G307" i="62" s="1"/>
  <c r="I307" i="62"/>
  <c r="B308" i="62"/>
  <c r="C308" i="62"/>
  <c r="E308" i="62"/>
  <c r="F308" i="62"/>
  <c r="G308" i="62" s="1"/>
  <c r="I308" i="62"/>
  <c r="B309" i="62"/>
  <c r="C309" i="62"/>
  <c r="E309" i="62"/>
  <c r="F309" i="62"/>
  <c r="G309" i="62" s="1"/>
  <c r="I309" i="62"/>
  <c r="B310" i="62"/>
  <c r="C310" i="62"/>
  <c r="E310" i="62"/>
  <c r="F310" i="62"/>
  <c r="G310" i="62" s="1"/>
  <c r="I310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20" i="62"/>
  <c r="C320" i="62"/>
  <c r="B321" i="62"/>
  <c r="C321" i="62"/>
  <c r="AE321" i="62" s="1"/>
  <c r="B322" i="62"/>
  <c r="C322" i="62"/>
  <c r="AE322" i="62" s="1"/>
  <c r="B323" i="62"/>
  <c r="C323" i="62"/>
  <c r="AE323" i="62" s="1"/>
  <c r="I296" i="62"/>
  <c r="F296" i="62"/>
  <c r="G296" i="62" s="1"/>
  <c r="E296" i="62"/>
  <c r="C296" i="62"/>
  <c r="B296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P278" i="62" s="1"/>
  <c r="B279" i="62"/>
  <c r="C279" i="62"/>
  <c r="E279" i="62"/>
  <c r="F279" i="62"/>
  <c r="G279" i="62" s="1"/>
  <c r="I279" i="62"/>
  <c r="B280" i="62"/>
  <c r="C280" i="62"/>
  <c r="E280" i="62"/>
  <c r="F280" i="62"/>
  <c r="G280" i="62" s="1"/>
  <c r="I280" i="62"/>
  <c r="B281" i="62"/>
  <c r="C281" i="62"/>
  <c r="E281" i="62"/>
  <c r="F281" i="62"/>
  <c r="G281" i="62" s="1"/>
  <c r="I281" i="62"/>
  <c r="B282" i="62"/>
  <c r="C282" i="62"/>
  <c r="E282" i="62"/>
  <c r="F282" i="62"/>
  <c r="G282" i="62" s="1"/>
  <c r="I282" i="62"/>
  <c r="B283" i="62"/>
  <c r="C283" i="62"/>
  <c r="E283" i="62"/>
  <c r="F283" i="62"/>
  <c r="G283" i="62" s="1"/>
  <c r="I283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P286" i="62" s="1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92" i="62"/>
  <c r="C292" i="62"/>
  <c r="B293" i="62"/>
  <c r="C293" i="62"/>
  <c r="AE293" i="62" s="1"/>
  <c r="B294" i="62"/>
  <c r="C294" i="62"/>
  <c r="AE294" i="62" s="1"/>
  <c r="B295" i="62"/>
  <c r="C295" i="62"/>
  <c r="AE295" i="62" s="1"/>
  <c r="I268" i="62"/>
  <c r="F268" i="62"/>
  <c r="G268" i="62" s="1"/>
  <c r="E268" i="62"/>
  <c r="C268" i="62"/>
  <c r="B268" i="62"/>
  <c r="B241" i="62"/>
  <c r="C241" i="62"/>
  <c r="E241" i="62"/>
  <c r="F241" i="62"/>
  <c r="G241" i="62" s="1"/>
  <c r="I241" i="62"/>
  <c r="B242" i="62"/>
  <c r="C242" i="62"/>
  <c r="E242" i="62"/>
  <c r="F242" i="62"/>
  <c r="G242" i="62" s="1"/>
  <c r="I242" i="62"/>
  <c r="P242" i="62" s="1"/>
  <c r="B243" i="62"/>
  <c r="C243" i="62"/>
  <c r="E243" i="62"/>
  <c r="F243" i="62"/>
  <c r="G243" i="62" s="1"/>
  <c r="I243" i="62"/>
  <c r="B244" i="62"/>
  <c r="C244" i="62"/>
  <c r="E244" i="62"/>
  <c r="F244" i="62"/>
  <c r="G244" i="62" s="1"/>
  <c r="I244" i="62"/>
  <c r="B245" i="62"/>
  <c r="C245" i="62"/>
  <c r="E245" i="62"/>
  <c r="F245" i="62"/>
  <c r="G245" i="62" s="1"/>
  <c r="I245" i="62"/>
  <c r="P245" i="62" s="1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P250" i="62" s="1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3" i="62"/>
  <c r="C253" i="62"/>
  <c r="E253" i="62"/>
  <c r="F253" i="62"/>
  <c r="G253" i="62" s="1"/>
  <c r="I253" i="62"/>
  <c r="B254" i="62"/>
  <c r="C254" i="62"/>
  <c r="E254" i="62"/>
  <c r="F254" i="62"/>
  <c r="G254" i="62" s="1"/>
  <c r="I254" i="62"/>
  <c r="B255" i="62"/>
  <c r="C255" i="62"/>
  <c r="E255" i="62"/>
  <c r="F255" i="62"/>
  <c r="G255" i="62" s="1"/>
  <c r="I255" i="62"/>
  <c r="B256" i="62"/>
  <c r="C256" i="62"/>
  <c r="E256" i="62"/>
  <c r="F256" i="62"/>
  <c r="G256" i="62" s="1"/>
  <c r="I256" i="62"/>
  <c r="B257" i="62"/>
  <c r="C257" i="62"/>
  <c r="E257" i="62"/>
  <c r="F257" i="62"/>
  <c r="G257" i="62" s="1"/>
  <c r="I257" i="62"/>
  <c r="P257" i="62" s="1"/>
  <c r="B258" i="62"/>
  <c r="C258" i="62"/>
  <c r="E258" i="62"/>
  <c r="F258" i="62"/>
  <c r="G258" i="62" s="1"/>
  <c r="I258" i="62"/>
  <c r="P258" i="62" s="1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4" i="62"/>
  <c r="C264" i="62"/>
  <c r="AE264" i="62" s="1"/>
  <c r="B265" i="62"/>
  <c r="C265" i="62"/>
  <c r="AE265" i="62" s="1"/>
  <c r="B266" i="62"/>
  <c r="C266" i="62"/>
  <c r="AE266" i="62" s="1"/>
  <c r="B267" i="62"/>
  <c r="C267" i="62"/>
  <c r="AE267" i="62" s="1"/>
  <c r="I240" i="62"/>
  <c r="F240" i="62"/>
  <c r="G240" i="62" s="1"/>
  <c r="E240" i="62"/>
  <c r="C240" i="62"/>
  <c r="B240" i="62"/>
  <c r="B213" i="62"/>
  <c r="C213" i="62"/>
  <c r="E213" i="62"/>
  <c r="F213" i="62"/>
  <c r="G213" i="62" s="1"/>
  <c r="I213" i="62"/>
  <c r="B214" i="62"/>
  <c r="C214" i="62"/>
  <c r="E214" i="62"/>
  <c r="F214" i="62"/>
  <c r="G214" i="62" s="1"/>
  <c r="I214" i="62"/>
  <c r="B215" i="62"/>
  <c r="C215" i="62"/>
  <c r="E215" i="62"/>
  <c r="F215" i="62"/>
  <c r="G215" i="62" s="1"/>
  <c r="I215" i="62"/>
  <c r="B216" i="62"/>
  <c r="C216" i="62"/>
  <c r="E216" i="62"/>
  <c r="F216" i="62"/>
  <c r="G216" i="62" s="1"/>
  <c r="I216" i="62"/>
  <c r="B217" i="62"/>
  <c r="C217" i="62"/>
  <c r="E217" i="62"/>
  <c r="F217" i="62"/>
  <c r="G217" i="62" s="1"/>
  <c r="I217" i="62"/>
  <c r="B218" i="62"/>
  <c r="C218" i="62"/>
  <c r="E218" i="62"/>
  <c r="F218" i="62"/>
  <c r="G218" i="62" s="1"/>
  <c r="I218" i="62"/>
  <c r="B219" i="62"/>
  <c r="C219" i="62"/>
  <c r="E219" i="62"/>
  <c r="F219" i="62"/>
  <c r="G219" i="62" s="1"/>
  <c r="I219" i="62"/>
  <c r="B220" i="62"/>
  <c r="C220" i="62"/>
  <c r="E220" i="62"/>
  <c r="F220" i="62"/>
  <c r="G220" i="62" s="1"/>
  <c r="I220" i="62"/>
  <c r="B221" i="62"/>
  <c r="C221" i="62"/>
  <c r="E221" i="62"/>
  <c r="F221" i="62"/>
  <c r="G221" i="62" s="1"/>
  <c r="I221" i="62"/>
  <c r="B222" i="62"/>
  <c r="C222" i="62"/>
  <c r="E222" i="62"/>
  <c r="F222" i="62"/>
  <c r="G222" i="62" s="1"/>
  <c r="I222" i="62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B225" i="62"/>
  <c r="C225" i="62"/>
  <c r="E225" i="62"/>
  <c r="F225" i="62"/>
  <c r="G225" i="62" s="1"/>
  <c r="I225" i="62"/>
  <c r="B226" i="62"/>
  <c r="C226" i="62"/>
  <c r="E226" i="62"/>
  <c r="F226" i="62"/>
  <c r="G226" i="62" s="1"/>
  <c r="I226" i="62"/>
  <c r="B227" i="62"/>
  <c r="C227" i="62"/>
  <c r="E227" i="62"/>
  <c r="F227" i="62"/>
  <c r="G227" i="62" s="1"/>
  <c r="I227" i="62"/>
  <c r="P227" i="62" s="1"/>
  <c r="B228" i="62"/>
  <c r="C228" i="62"/>
  <c r="E228" i="62"/>
  <c r="F228" i="62"/>
  <c r="G228" i="62" s="1"/>
  <c r="I228" i="62"/>
  <c r="B229" i="62"/>
  <c r="C229" i="62"/>
  <c r="E229" i="62"/>
  <c r="F229" i="62"/>
  <c r="G229" i="62" s="1"/>
  <c r="I229" i="62"/>
  <c r="B230" i="62"/>
  <c r="C230" i="62"/>
  <c r="E230" i="62"/>
  <c r="F230" i="62"/>
  <c r="G230" i="62" s="1"/>
  <c r="I230" i="62"/>
  <c r="B231" i="62"/>
  <c r="C231" i="62"/>
  <c r="E231" i="62"/>
  <c r="F231" i="62"/>
  <c r="G231" i="62" s="1"/>
  <c r="I231" i="62"/>
  <c r="B232" i="62"/>
  <c r="C232" i="62"/>
  <c r="E232" i="62"/>
  <c r="F232" i="62"/>
  <c r="G232" i="62" s="1"/>
  <c r="I232" i="62"/>
  <c r="B236" i="62"/>
  <c r="B237" i="62"/>
  <c r="B238" i="62"/>
  <c r="B239" i="62"/>
  <c r="I212" i="62"/>
  <c r="F212" i="62"/>
  <c r="G212" i="62" s="1"/>
  <c r="E212" i="62"/>
  <c r="C212" i="62"/>
  <c r="B212" i="62"/>
  <c r="B186" i="62"/>
  <c r="C186" i="62"/>
  <c r="E186" i="62"/>
  <c r="F186" i="62"/>
  <c r="G186" i="62" s="1"/>
  <c r="I186" i="62"/>
  <c r="B187" i="62"/>
  <c r="C187" i="62"/>
  <c r="E187" i="62"/>
  <c r="F187" i="62"/>
  <c r="G187" i="62" s="1"/>
  <c r="I187" i="62"/>
  <c r="P187" i="62" s="1"/>
  <c r="B188" i="62"/>
  <c r="C188" i="62"/>
  <c r="E188" i="62"/>
  <c r="F188" i="62"/>
  <c r="G188" i="62" s="1"/>
  <c r="I188" i="62"/>
  <c r="B189" i="62"/>
  <c r="C189" i="62"/>
  <c r="E189" i="62"/>
  <c r="F189" i="62"/>
  <c r="G189" i="62" s="1"/>
  <c r="I189" i="62"/>
  <c r="B190" i="62"/>
  <c r="C190" i="62"/>
  <c r="E190" i="62"/>
  <c r="F190" i="62"/>
  <c r="G190" i="62" s="1"/>
  <c r="I190" i="62"/>
  <c r="B191" i="62"/>
  <c r="C191" i="62"/>
  <c r="E191" i="62"/>
  <c r="F191" i="62"/>
  <c r="G191" i="62" s="1"/>
  <c r="I191" i="62"/>
  <c r="P191" i="62" s="1"/>
  <c r="B192" i="62"/>
  <c r="C192" i="62"/>
  <c r="E192" i="62"/>
  <c r="F192" i="62"/>
  <c r="G192" i="62" s="1"/>
  <c r="I192" i="62"/>
  <c r="B193" i="62"/>
  <c r="C193" i="62"/>
  <c r="E193" i="62"/>
  <c r="F193" i="62"/>
  <c r="G193" i="62" s="1"/>
  <c r="I193" i="62"/>
  <c r="B194" i="62"/>
  <c r="C194" i="62"/>
  <c r="E194" i="62"/>
  <c r="F194" i="62"/>
  <c r="G194" i="62" s="1"/>
  <c r="I194" i="62"/>
  <c r="B195" i="62"/>
  <c r="C195" i="62"/>
  <c r="E195" i="62"/>
  <c r="F195" i="62"/>
  <c r="G195" i="62" s="1"/>
  <c r="I195" i="62"/>
  <c r="P195" i="62" s="1"/>
  <c r="B196" i="62"/>
  <c r="C196" i="62"/>
  <c r="E196" i="62"/>
  <c r="F196" i="62"/>
  <c r="G196" i="62" s="1"/>
  <c r="I196" i="62"/>
  <c r="B197" i="62"/>
  <c r="C197" i="62"/>
  <c r="E197" i="62"/>
  <c r="F197" i="62"/>
  <c r="G197" i="62" s="1"/>
  <c r="I197" i="62"/>
  <c r="B198" i="62"/>
  <c r="C198" i="62"/>
  <c r="E198" i="62"/>
  <c r="F198" i="62"/>
  <c r="G198" i="62" s="1"/>
  <c r="I198" i="62"/>
  <c r="B199" i="62"/>
  <c r="C199" i="62"/>
  <c r="E199" i="62"/>
  <c r="F199" i="62"/>
  <c r="G199" i="62" s="1"/>
  <c r="I199" i="62"/>
  <c r="P199" i="62" s="1"/>
  <c r="B200" i="62"/>
  <c r="C200" i="62"/>
  <c r="E200" i="62"/>
  <c r="F200" i="62"/>
  <c r="G200" i="62" s="1"/>
  <c r="I200" i="62"/>
  <c r="B201" i="62"/>
  <c r="C201" i="62"/>
  <c r="E201" i="62"/>
  <c r="F201" i="62"/>
  <c r="G201" i="62" s="1"/>
  <c r="I201" i="62"/>
  <c r="B202" i="62"/>
  <c r="C202" i="62"/>
  <c r="E202" i="62"/>
  <c r="F202" i="62"/>
  <c r="G202" i="62" s="1"/>
  <c r="I202" i="62"/>
  <c r="B203" i="62"/>
  <c r="C203" i="62"/>
  <c r="E203" i="62"/>
  <c r="F203" i="62"/>
  <c r="G203" i="62" s="1"/>
  <c r="I203" i="62"/>
  <c r="P203" i="62" s="1"/>
  <c r="B204" i="62"/>
  <c r="C204" i="62"/>
  <c r="E204" i="62"/>
  <c r="F204" i="62"/>
  <c r="G204" i="62" s="1"/>
  <c r="I204" i="62"/>
  <c r="B208" i="62"/>
  <c r="C208" i="62"/>
  <c r="AE208" i="62" s="1"/>
  <c r="B209" i="62"/>
  <c r="C209" i="62"/>
  <c r="AE209" i="62" s="1"/>
  <c r="B210" i="62"/>
  <c r="C210" i="62"/>
  <c r="AE210" i="62" s="1"/>
  <c r="B211" i="62"/>
  <c r="C211" i="62"/>
  <c r="AE211" i="62" s="1"/>
  <c r="I185" i="62"/>
  <c r="F185" i="62"/>
  <c r="G185" i="62" s="1"/>
  <c r="E185" i="62"/>
  <c r="C185" i="62"/>
  <c r="B185" i="62"/>
  <c r="B158" i="62"/>
  <c r="C158" i="62"/>
  <c r="E158" i="62"/>
  <c r="F158" i="62"/>
  <c r="G158" i="62" s="1"/>
  <c r="I158" i="62"/>
  <c r="B159" i="62"/>
  <c r="C159" i="62"/>
  <c r="E159" i="62"/>
  <c r="F159" i="62"/>
  <c r="G159" i="62" s="1"/>
  <c r="I159" i="62"/>
  <c r="P159" i="62" s="1"/>
  <c r="B160" i="62"/>
  <c r="C160" i="62"/>
  <c r="E160" i="62"/>
  <c r="F160" i="62"/>
  <c r="G160" i="62" s="1"/>
  <c r="I160" i="62"/>
  <c r="B161" i="62"/>
  <c r="C161" i="62"/>
  <c r="E161" i="62"/>
  <c r="F161" i="62"/>
  <c r="G161" i="62" s="1"/>
  <c r="I161" i="62"/>
  <c r="B162" i="62"/>
  <c r="C162" i="62"/>
  <c r="E162" i="62"/>
  <c r="F162" i="62"/>
  <c r="G162" i="62" s="1"/>
  <c r="I162" i="62"/>
  <c r="B163" i="62"/>
  <c r="C163" i="62"/>
  <c r="E163" i="62"/>
  <c r="F163" i="62"/>
  <c r="G163" i="62" s="1"/>
  <c r="I163" i="62"/>
  <c r="P163" i="62" s="1"/>
  <c r="B164" i="62"/>
  <c r="C164" i="62"/>
  <c r="E164" i="62"/>
  <c r="F164" i="62"/>
  <c r="G164" i="62" s="1"/>
  <c r="I164" i="62"/>
  <c r="B165" i="62"/>
  <c r="C165" i="62"/>
  <c r="E165" i="62"/>
  <c r="F165" i="62"/>
  <c r="G165" i="62" s="1"/>
  <c r="I165" i="62"/>
  <c r="P165" i="62" s="1"/>
  <c r="B166" i="62"/>
  <c r="C166" i="62"/>
  <c r="E166" i="62"/>
  <c r="F166" i="62"/>
  <c r="G166" i="62" s="1"/>
  <c r="I166" i="62"/>
  <c r="B167" i="62"/>
  <c r="C167" i="62"/>
  <c r="E167" i="62"/>
  <c r="F167" i="62"/>
  <c r="G167" i="62" s="1"/>
  <c r="I167" i="62"/>
  <c r="P167" i="62" s="1"/>
  <c r="B168" i="62"/>
  <c r="C168" i="62"/>
  <c r="E168" i="62"/>
  <c r="F168" i="62"/>
  <c r="G168" i="62" s="1"/>
  <c r="I168" i="62"/>
  <c r="B169" i="62"/>
  <c r="C169" i="62"/>
  <c r="E169" i="62"/>
  <c r="F169" i="62"/>
  <c r="G169" i="62" s="1"/>
  <c r="I169" i="62"/>
  <c r="B170" i="62"/>
  <c r="C170" i="62"/>
  <c r="E170" i="62"/>
  <c r="F170" i="62"/>
  <c r="G170" i="62" s="1"/>
  <c r="I170" i="62"/>
  <c r="B171" i="62"/>
  <c r="C171" i="62"/>
  <c r="E171" i="62"/>
  <c r="F171" i="62"/>
  <c r="G171" i="62" s="1"/>
  <c r="I171" i="62"/>
  <c r="P171" i="62" s="1"/>
  <c r="B172" i="62"/>
  <c r="C172" i="62"/>
  <c r="E172" i="62"/>
  <c r="F172" i="62"/>
  <c r="G172" i="62" s="1"/>
  <c r="I172" i="62"/>
  <c r="B173" i="62"/>
  <c r="C173" i="62"/>
  <c r="E173" i="62"/>
  <c r="F173" i="62"/>
  <c r="G173" i="62" s="1"/>
  <c r="I173" i="62"/>
  <c r="B174" i="62"/>
  <c r="C174" i="62"/>
  <c r="E174" i="62"/>
  <c r="F174" i="62"/>
  <c r="G174" i="62" s="1"/>
  <c r="I174" i="62"/>
  <c r="B175" i="62"/>
  <c r="C175" i="62"/>
  <c r="E175" i="62"/>
  <c r="F175" i="62"/>
  <c r="G175" i="62" s="1"/>
  <c r="I175" i="62"/>
  <c r="P175" i="62" s="1"/>
  <c r="B176" i="62"/>
  <c r="C176" i="62"/>
  <c r="E176" i="62"/>
  <c r="F176" i="62"/>
  <c r="G176" i="62" s="1"/>
  <c r="I176" i="62"/>
  <c r="B177" i="62"/>
  <c r="C177" i="62"/>
  <c r="E177" i="62"/>
  <c r="F177" i="62"/>
  <c r="G177" i="62" s="1"/>
  <c r="I177" i="62"/>
  <c r="B181" i="62"/>
  <c r="C181" i="62"/>
  <c r="AE181" i="62" s="1"/>
  <c r="B182" i="62"/>
  <c r="C182" i="62"/>
  <c r="AE182" i="62" s="1"/>
  <c r="B183" i="62"/>
  <c r="C183" i="62"/>
  <c r="AE183" i="62" s="1"/>
  <c r="B184" i="62"/>
  <c r="C184" i="62"/>
  <c r="AE184" i="62" s="1"/>
  <c r="I157" i="62"/>
  <c r="F157" i="62"/>
  <c r="G157" i="62" s="1"/>
  <c r="E157" i="62"/>
  <c r="C157" i="62"/>
  <c r="B157" i="62"/>
  <c r="B130" i="62"/>
  <c r="C130" i="62"/>
  <c r="E130" i="62"/>
  <c r="F130" i="62"/>
  <c r="G130" i="62" s="1"/>
  <c r="I130" i="62"/>
  <c r="B131" i="62"/>
  <c r="C131" i="62"/>
  <c r="E131" i="62"/>
  <c r="F131" i="62"/>
  <c r="G131" i="62" s="1"/>
  <c r="I131" i="62"/>
  <c r="P131" i="62" s="1"/>
  <c r="B132" i="62"/>
  <c r="C132" i="62"/>
  <c r="E132" i="62"/>
  <c r="F132" i="62"/>
  <c r="G132" i="62" s="1"/>
  <c r="I132" i="62"/>
  <c r="P132" i="62" s="1"/>
  <c r="B133" i="62"/>
  <c r="C133" i="62"/>
  <c r="E133" i="62"/>
  <c r="F133" i="62"/>
  <c r="G133" i="62" s="1"/>
  <c r="I133" i="62"/>
  <c r="B134" i="62"/>
  <c r="C134" i="62"/>
  <c r="E134" i="62"/>
  <c r="F134" i="62"/>
  <c r="G134" i="62" s="1"/>
  <c r="I134" i="62"/>
  <c r="B135" i="62"/>
  <c r="C135" i="62"/>
  <c r="E135" i="62"/>
  <c r="F135" i="62"/>
  <c r="G135" i="62" s="1"/>
  <c r="I135" i="62"/>
  <c r="P135" i="62" s="1"/>
  <c r="B136" i="62"/>
  <c r="C136" i="62"/>
  <c r="E136" i="62"/>
  <c r="F136" i="62"/>
  <c r="G136" i="62" s="1"/>
  <c r="I136" i="62"/>
  <c r="P136" i="62" s="1"/>
  <c r="B137" i="62"/>
  <c r="C137" i="62"/>
  <c r="E137" i="62"/>
  <c r="F137" i="62"/>
  <c r="G137" i="62" s="1"/>
  <c r="I137" i="62"/>
  <c r="B138" i="62"/>
  <c r="C138" i="62"/>
  <c r="E138" i="62"/>
  <c r="F138" i="62"/>
  <c r="G138" i="62" s="1"/>
  <c r="I138" i="62"/>
  <c r="B139" i="62"/>
  <c r="C139" i="62"/>
  <c r="E139" i="62"/>
  <c r="F139" i="62"/>
  <c r="G139" i="62" s="1"/>
  <c r="I139" i="62"/>
  <c r="P139" i="62" s="1"/>
  <c r="B140" i="62"/>
  <c r="C140" i="62"/>
  <c r="E140" i="62"/>
  <c r="F140" i="62"/>
  <c r="G140" i="62" s="1"/>
  <c r="I140" i="62"/>
  <c r="B141" i="62"/>
  <c r="C141" i="62"/>
  <c r="E141" i="62"/>
  <c r="F141" i="62"/>
  <c r="G141" i="62" s="1"/>
  <c r="I141" i="62"/>
  <c r="B142" i="62"/>
  <c r="C142" i="62"/>
  <c r="E142" i="62"/>
  <c r="F142" i="62"/>
  <c r="G142" i="62" s="1"/>
  <c r="I142" i="62"/>
  <c r="B143" i="62"/>
  <c r="C143" i="62"/>
  <c r="E143" i="62"/>
  <c r="F143" i="62"/>
  <c r="G143" i="62" s="1"/>
  <c r="I143" i="62"/>
  <c r="P143" i="62" s="1"/>
  <c r="B144" i="62"/>
  <c r="C144" i="62"/>
  <c r="E144" i="62"/>
  <c r="F144" i="62"/>
  <c r="G144" i="62" s="1"/>
  <c r="I144" i="62"/>
  <c r="B145" i="62"/>
  <c r="C145" i="62"/>
  <c r="E145" i="62"/>
  <c r="F145" i="62"/>
  <c r="G145" i="62" s="1"/>
  <c r="I145" i="62"/>
  <c r="B146" i="62"/>
  <c r="C146" i="62"/>
  <c r="E146" i="62"/>
  <c r="F146" i="62"/>
  <c r="G146" i="62" s="1"/>
  <c r="I146" i="62"/>
  <c r="B147" i="62"/>
  <c r="C147" i="62"/>
  <c r="E147" i="62"/>
  <c r="F147" i="62"/>
  <c r="G147" i="62" s="1"/>
  <c r="I147" i="62"/>
  <c r="P147" i="62" s="1"/>
  <c r="B148" i="62"/>
  <c r="C148" i="62"/>
  <c r="E148" i="62"/>
  <c r="F148" i="62"/>
  <c r="G148" i="62" s="1"/>
  <c r="I148" i="62"/>
  <c r="B149" i="62"/>
  <c r="C149" i="62"/>
  <c r="E149" i="62"/>
  <c r="F149" i="62"/>
  <c r="G149" i="62" s="1"/>
  <c r="I149" i="62"/>
  <c r="B153" i="62"/>
  <c r="C153" i="62"/>
  <c r="AE153" i="62" s="1"/>
  <c r="B154" i="62"/>
  <c r="C154" i="62"/>
  <c r="AE154" i="62" s="1"/>
  <c r="B155" i="62"/>
  <c r="C155" i="62"/>
  <c r="AE155" i="62" s="1"/>
  <c r="B156" i="62"/>
  <c r="C156" i="62"/>
  <c r="AE156" i="62" s="1"/>
  <c r="I129" i="62"/>
  <c r="F129" i="62"/>
  <c r="G129" i="62" s="1"/>
  <c r="E129" i="62"/>
  <c r="C129" i="62"/>
  <c r="B129" i="62"/>
  <c r="B125" i="62"/>
  <c r="C125" i="62"/>
  <c r="AE125" i="62" s="1"/>
  <c r="B126" i="62"/>
  <c r="C126" i="62"/>
  <c r="AE126" i="62" s="1"/>
  <c r="B127" i="62"/>
  <c r="C127" i="62"/>
  <c r="AE127" i="62" s="1"/>
  <c r="B128" i="62"/>
  <c r="C128" i="62"/>
  <c r="AE128" i="62" s="1"/>
  <c r="B102" i="62"/>
  <c r="C102" i="62"/>
  <c r="E102" i="62"/>
  <c r="F102" i="62"/>
  <c r="G102" i="62" s="1"/>
  <c r="I102" i="62"/>
  <c r="B103" i="62"/>
  <c r="C103" i="62"/>
  <c r="E103" i="62"/>
  <c r="F103" i="62"/>
  <c r="G103" i="62" s="1"/>
  <c r="I103" i="62"/>
  <c r="P103" i="62" s="1"/>
  <c r="B104" i="62"/>
  <c r="C104" i="62"/>
  <c r="E104" i="62"/>
  <c r="F104" i="62"/>
  <c r="G104" i="62" s="1"/>
  <c r="I104" i="62"/>
  <c r="P104" i="62" s="1"/>
  <c r="B105" i="62"/>
  <c r="C105" i="62"/>
  <c r="E105" i="62"/>
  <c r="F105" i="62"/>
  <c r="G105" i="62" s="1"/>
  <c r="I105" i="62"/>
  <c r="B106" i="62"/>
  <c r="C106" i="62"/>
  <c r="E106" i="62"/>
  <c r="F106" i="62"/>
  <c r="G106" i="62" s="1"/>
  <c r="I106" i="62"/>
  <c r="B107" i="62"/>
  <c r="C107" i="62"/>
  <c r="E107" i="62"/>
  <c r="F107" i="62"/>
  <c r="G107" i="62" s="1"/>
  <c r="I107" i="62"/>
  <c r="B108" i="62"/>
  <c r="C108" i="62"/>
  <c r="E108" i="62"/>
  <c r="F108" i="62"/>
  <c r="G108" i="62" s="1"/>
  <c r="I108" i="62"/>
  <c r="P108" i="62" s="1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B111" i="62"/>
  <c r="C111" i="62"/>
  <c r="E111" i="62"/>
  <c r="F111" i="62"/>
  <c r="G111" i="62" s="1"/>
  <c r="I111" i="62"/>
  <c r="P111" i="62" s="1"/>
  <c r="B112" i="62"/>
  <c r="C112" i="62"/>
  <c r="E112" i="62"/>
  <c r="F112" i="62"/>
  <c r="G112" i="62" s="1"/>
  <c r="I112" i="62"/>
  <c r="P112" i="62" s="1"/>
  <c r="B113" i="62"/>
  <c r="C113" i="62"/>
  <c r="E113" i="62"/>
  <c r="F113" i="62"/>
  <c r="G113" i="62" s="1"/>
  <c r="I113" i="62"/>
  <c r="B114" i="62"/>
  <c r="C114" i="62"/>
  <c r="E114" i="62"/>
  <c r="F114" i="62"/>
  <c r="G114" i="62" s="1"/>
  <c r="I114" i="62"/>
  <c r="B115" i="62"/>
  <c r="C115" i="62"/>
  <c r="E115" i="62"/>
  <c r="F115" i="62"/>
  <c r="G115" i="62" s="1"/>
  <c r="I115" i="62"/>
  <c r="B116" i="62"/>
  <c r="C116" i="62"/>
  <c r="E116" i="62"/>
  <c r="F116" i="62"/>
  <c r="G116" i="62" s="1"/>
  <c r="I116" i="62"/>
  <c r="P116" i="62" s="1"/>
  <c r="B117" i="62"/>
  <c r="C117" i="62"/>
  <c r="E117" i="62"/>
  <c r="F117" i="62"/>
  <c r="G117" i="62" s="1"/>
  <c r="I117" i="62"/>
  <c r="B118" i="62"/>
  <c r="C118" i="62"/>
  <c r="E118" i="62"/>
  <c r="F118" i="62"/>
  <c r="G118" i="62" s="1"/>
  <c r="I118" i="62"/>
  <c r="B119" i="62"/>
  <c r="C119" i="62"/>
  <c r="E119" i="62"/>
  <c r="F119" i="62"/>
  <c r="G119" i="62" s="1"/>
  <c r="I119" i="62"/>
  <c r="B120" i="62"/>
  <c r="C120" i="62"/>
  <c r="E120" i="62"/>
  <c r="F120" i="62"/>
  <c r="G120" i="62" s="1"/>
  <c r="I120" i="62"/>
  <c r="P120" i="62" s="1"/>
  <c r="B121" i="62"/>
  <c r="C121" i="62"/>
  <c r="E121" i="62"/>
  <c r="F121" i="62"/>
  <c r="G121" i="62" s="1"/>
  <c r="I121" i="62"/>
  <c r="I101" i="62"/>
  <c r="F101" i="62"/>
  <c r="G101" i="62" s="1"/>
  <c r="E101" i="62"/>
  <c r="C101" i="62"/>
  <c r="B101" i="62"/>
  <c r="B45" i="62"/>
  <c r="C45" i="62"/>
  <c r="E45" i="62"/>
  <c r="F45" i="62"/>
  <c r="G45" i="62" s="1"/>
  <c r="I45" i="62"/>
  <c r="B46" i="62"/>
  <c r="C46" i="62"/>
  <c r="E46" i="62"/>
  <c r="F46" i="62"/>
  <c r="G46" i="62" s="1"/>
  <c r="I46" i="62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K35" i="46"/>
  <c r="Y35" i="46"/>
  <c r="O35" i="46"/>
  <c r="B36" i="46"/>
  <c r="C36" i="46"/>
  <c r="D36" i="46" s="1"/>
  <c r="G36" i="46"/>
  <c r="K36" i="46"/>
  <c r="Y36" i="46"/>
  <c r="O36" i="46"/>
  <c r="B70" i="16"/>
  <c r="C70" i="16"/>
  <c r="E70" i="16"/>
  <c r="G70" i="16"/>
  <c r="I70" i="16"/>
  <c r="K70" i="16"/>
  <c r="O70" i="16"/>
  <c r="V70" i="16"/>
  <c r="X70" i="16"/>
  <c r="Z70" i="16"/>
  <c r="AA70" i="16"/>
  <c r="AB70" i="16"/>
  <c r="AC70" i="16"/>
  <c r="AE70" i="16"/>
  <c r="AF70" i="16"/>
  <c r="AG70" i="16"/>
  <c r="AH70" i="16"/>
  <c r="AI70" i="16"/>
  <c r="B71" i="16"/>
  <c r="C71" i="16"/>
  <c r="E71" i="16"/>
  <c r="F72" i="16" s="1"/>
  <c r="G71" i="16"/>
  <c r="H72" i="16" s="1"/>
  <c r="I71" i="16"/>
  <c r="J72" i="16" s="1"/>
  <c r="K71" i="16"/>
  <c r="O71" i="16"/>
  <c r="P72" i="16" s="1"/>
  <c r="V71" i="16"/>
  <c r="W72" i="16" s="1"/>
  <c r="X71" i="16"/>
  <c r="Y72" i="16" s="1"/>
  <c r="Z71" i="16"/>
  <c r="AA71" i="16"/>
  <c r="AB71" i="16"/>
  <c r="AC71" i="16"/>
  <c r="AE71" i="16"/>
  <c r="AF71" i="16"/>
  <c r="AG71" i="16"/>
  <c r="AH71" i="16"/>
  <c r="AI71" i="16"/>
  <c r="B42" i="16"/>
  <c r="C42" i="16"/>
  <c r="E42" i="16"/>
  <c r="F43" i="16" s="1"/>
  <c r="G42" i="16"/>
  <c r="H43" i="16" s="1"/>
  <c r="I42" i="16"/>
  <c r="J43" i="16" s="1"/>
  <c r="K42" i="16"/>
  <c r="O42" i="16"/>
  <c r="P43" i="16" s="1"/>
  <c r="V42" i="16"/>
  <c r="W43" i="16" s="1"/>
  <c r="X42" i="16"/>
  <c r="Y43" i="16" s="1"/>
  <c r="Z42" i="16"/>
  <c r="AA42" i="16"/>
  <c r="AB42" i="16"/>
  <c r="AC42" i="16"/>
  <c r="AE42" i="16"/>
  <c r="AF42" i="16"/>
  <c r="AG42" i="16"/>
  <c r="AH42" i="16"/>
  <c r="AI42" i="16"/>
  <c r="B34" i="2"/>
  <c r="I34" i="2"/>
  <c r="J35" i="2" s="1"/>
  <c r="P34" i="2"/>
  <c r="Q35" i="2" s="1"/>
  <c r="S34" i="2"/>
  <c r="T35" i="2" s="1"/>
  <c r="U34" i="2"/>
  <c r="Y34" i="2"/>
  <c r="Z34" i="2"/>
  <c r="AA34" i="2"/>
  <c r="AB34" i="2"/>
  <c r="AC35" i="2" s="1"/>
  <c r="AF34" i="2"/>
  <c r="AU9" i="35"/>
  <c r="AU10" i="35" s="1"/>
  <c r="AU11" i="35" s="1"/>
  <c r="AU12" i="35" s="1"/>
  <c r="AU13" i="35" s="1"/>
  <c r="AU14" i="35" s="1"/>
  <c r="AU15" i="35" s="1"/>
  <c r="AU16" i="35" s="1"/>
  <c r="AU17" i="35" s="1"/>
  <c r="AU18" i="35" s="1"/>
  <c r="AU19" i="35" s="1"/>
  <c r="AU20" i="35" s="1"/>
  <c r="AD212" i="62" l="1"/>
  <c r="P212" i="62"/>
  <c r="I206" i="62"/>
  <c r="X283" i="62"/>
  <c r="P283" i="62"/>
  <c r="L308" i="62"/>
  <c r="P308" i="62"/>
  <c r="AE308" i="62" s="1"/>
  <c r="J79" i="62"/>
  <c r="P79" i="62"/>
  <c r="Y463" i="62"/>
  <c r="P463" i="62"/>
  <c r="J452" i="62"/>
  <c r="N452" i="62" s="1"/>
  <c r="P452" i="62"/>
  <c r="L169" i="62"/>
  <c r="P169" i="62"/>
  <c r="AE169" i="62" s="1"/>
  <c r="AD185" i="62"/>
  <c r="P185" i="62"/>
  <c r="I179" i="62"/>
  <c r="L254" i="62"/>
  <c r="P254" i="62"/>
  <c r="J279" i="62"/>
  <c r="P279" i="62"/>
  <c r="AE279" i="62" s="1"/>
  <c r="J271" i="62"/>
  <c r="P271" i="62"/>
  <c r="AE271" i="62" s="1"/>
  <c r="X304" i="62"/>
  <c r="P304" i="62"/>
  <c r="X337" i="62"/>
  <c r="P337" i="62"/>
  <c r="J114" i="62"/>
  <c r="P114" i="62"/>
  <c r="J106" i="62"/>
  <c r="P106" i="62"/>
  <c r="AE106" i="62" s="1"/>
  <c r="L172" i="62"/>
  <c r="P172" i="62"/>
  <c r="V164" i="62"/>
  <c r="P164" i="62"/>
  <c r="X204" i="62"/>
  <c r="P204" i="62"/>
  <c r="AE204" i="62" s="1"/>
  <c r="X196" i="62"/>
  <c r="P196" i="62"/>
  <c r="AE196" i="62" s="1"/>
  <c r="X188" i="62"/>
  <c r="P188" i="62"/>
  <c r="H232" i="62"/>
  <c r="P232" i="62"/>
  <c r="H224" i="62"/>
  <c r="P224" i="62"/>
  <c r="AE224" i="62" s="1"/>
  <c r="H216" i="62"/>
  <c r="P216" i="62"/>
  <c r="AD240" i="62"/>
  <c r="P240" i="62"/>
  <c r="J249" i="62"/>
  <c r="P249" i="62"/>
  <c r="L241" i="62"/>
  <c r="P241" i="62"/>
  <c r="AE241" i="62" s="1"/>
  <c r="J282" i="62"/>
  <c r="P282" i="62"/>
  <c r="J274" i="62"/>
  <c r="P274" i="62"/>
  <c r="J315" i="62"/>
  <c r="P315" i="62"/>
  <c r="J307" i="62"/>
  <c r="P307" i="62"/>
  <c r="AE307" i="62" s="1"/>
  <c r="J299" i="62"/>
  <c r="P299" i="62"/>
  <c r="AE299" i="62" s="1"/>
  <c r="Y340" i="62"/>
  <c r="P340" i="62"/>
  <c r="Y332" i="62"/>
  <c r="P332" i="62"/>
  <c r="X365" i="62"/>
  <c r="P365" i="62"/>
  <c r="X357" i="62"/>
  <c r="P357" i="62"/>
  <c r="Y398" i="62"/>
  <c r="P398" i="62"/>
  <c r="Y390" i="62"/>
  <c r="P390" i="62"/>
  <c r="Y382" i="62"/>
  <c r="P382" i="62"/>
  <c r="J427" i="62"/>
  <c r="P427" i="62"/>
  <c r="J419" i="62"/>
  <c r="P419" i="62"/>
  <c r="J411" i="62"/>
  <c r="P411" i="62"/>
  <c r="X86" i="62"/>
  <c r="P86" i="62"/>
  <c r="Y78" i="62"/>
  <c r="P78" i="62"/>
  <c r="AE78" i="62" s="1"/>
  <c r="J462" i="62"/>
  <c r="P462" i="62"/>
  <c r="J451" i="62"/>
  <c r="N451" i="62" s="1"/>
  <c r="P451" i="62"/>
  <c r="J443" i="62"/>
  <c r="N443" i="62" s="1"/>
  <c r="P443" i="62"/>
  <c r="AE443" i="62" s="1"/>
  <c r="L316" i="62"/>
  <c r="P316" i="62"/>
  <c r="AE316" i="62" s="1"/>
  <c r="X444" i="62"/>
  <c r="P444" i="62"/>
  <c r="V119" i="62"/>
  <c r="P119" i="62"/>
  <c r="L177" i="62"/>
  <c r="P177" i="62"/>
  <c r="AE177" i="62" s="1"/>
  <c r="J201" i="62"/>
  <c r="P201" i="62"/>
  <c r="AE201" i="62" s="1"/>
  <c r="J193" i="62"/>
  <c r="P193" i="62"/>
  <c r="J221" i="62"/>
  <c r="P221" i="62"/>
  <c r="V246" i="62"/>
  <c r="P246" i="62"/>
  <c r="AE246" i="62" s="1"/>
  <c r="J287" i="62"/>
  <c r="P287" i="62"/>
  <c r="J117" i="62"/>
  <c r="P117" i="62"/>
  <c r="J109" i="62"/>
  <c r="P109" i="62"/>
  <c r="V142" i="62"/>
  <c r="P142" i="62"/>
  <c r="V134" i="62"/>
  <c r="P134" i="62"/>
  <c r="AE134" i="62" s="1"/>
  <c r="H219" i="62"/>
  <c r="AF219" i="62" s="1"/>
  <c r="P219" i="62"/>
  <c r="L260" i="62"/>
  <c r="P260" i="62"/>
  <c r="L252" i="62"/>
  <c r="P252" i="62"/>
  <c r="AE252" i="62" s="1"/>
  <c r="L244" i="62"/>
  <c r="P244" i="62"/>
  <c r="AB268" i="62"/>
  <c r="P268" i="62"/>
  <c r="I262" i="62"/>
  <c r="J285" i="62"/>
  <c r="P285" i="62"/>
  <c r="J277" i="62"/>
  <c r="P277" i="62"/>
  <c r="AE277" i="62" s="1"/>
  <c r="J269" i="62"/>
  <c r="P269" i="62"/>
  <c r="J310" i="62"/>
  <c r="P310" i="62"/>
  <c r="J302" i="62"/>
  <c r="P302" i="62"/>
  <c r="J368" i="62"/>
  <c r="N368" i="62" s="1"/>
  <c r="P368" i="62"/>
  <c r="AE368" i="62" s="1"/>
  <c r="L360" i="62"/>
  <c r="P360" i="62"/>
  <c r="J393" i="62"/>
  <c r="N393" i="62" s="1"/>
  <c r="P393" i="62"/>
  <c r="J385" i="62"/>
  <c r="N385" i="62" s="1"/>
  <c r="P385" i="62"/>
  <c r="J434" i="62"/>
  <c r="N434" i="62" s="1"/>
  <c r="P434" i="62"/>
  <c r="AE434" i="62" s="1"/>
  <c r="J422" i="62"/>
  <c r="P422" i="62"/>
  <c r="J414" i="62"/>
  <c r="P414" i="62"/>
  <c r="Y89" i="62"/>
  <c r="P89" i="62"/>
  <c r="H81" i="62"/>
  <c r="AF81" i="62" s="1"/>
  <c r="P81" i="62"/>
  <c r="AE81" i="62" s="1"/>
  <c r="J454" i="62"/>
  <c r="N454" i="62" s="1"/>
  <c r="P454" i="62"/>
  <c r="J446" i="62"/>
  <c r="N446" i="62" s="1"/>
  <c r="P446" i="62"/>
  <c r="AE446" i="62" s="1"/>
  <c r="J438" i="62"/>
  <c r="N438" i="62" s="1"/>
  <c r="P438" i="62"/>
  <c r="J45" i="62"/>
  <c r="P45" i="62"/>
  <c r="AE45" i="62" s="1"/>
  <c r="V107" i="62"/>
  <c r="P107" i="62"/>
  <c r="J189" i="62"/>
  <c r="P189" i="62"/>
  <c r="J275" i="62"/>
  <c r="P275" i="62"/>
  <c r="X144" i="62"/>
  <c r="P144" i="62"/>
  <c r="AE144" i="62" s="1"/>
  <c r="H161" i="62"/>
  <c r="AF161" i="62" s="1"/>
  <c r="P161" i="62"/>
  <c r="J229" i="62"/>
  <c r="P229" i="62"/>
  <c r="J213" i="62"/>
  <c r="P213" i="62"/>
  <c r="L312" i="62"/>
  <c r="P312" i="62"/>
  <c r="AE312" i="62" s="1"/>
  <c r="Y329" i="62"/>
  <c r="P329" i="62"/>
  <c r="J145" i="62"/>
  <c r="P145" i="62"/>
  <c r="J137" i="62"/>
  <c r="P137" i="62"/>
  <c r="J170" i="62"/>
  <c r="P170" i="62"/>
  <c r="J162" i="62"/>
  <c r="P162" i="62"/>
  <c r="J202" i="62"/>
  <c r="P202" i="62"/>
  <c r="J194" i="62"/>
  <c r="P194" i="62"/>
  <c r="J186" i="62"/>
  <c r="P186" i="62"/>
  <c r="AE186" i="62" s="1"/>
  <c r="V230" i="62"/>
  <c r="P230" i="62"/>
  <c r="X222" i="62"/>
  <c r="P222" i="62"/>
  <c r="V214" i="62"/>
  <c r="P214" i="62"/>
  <c r="V255" i="62"/>
  <c r="P255" i="62"/>
  <c r="AE255" i="62" s="1"/>
  <c r="V247" i="62"/>
  <c r="P247" i="62"/>
  <c r="V288" i="62"/>
  <c r="P288" i="62"/>
  <c r="V280" i="62"/>
  <c r="P280" i="62"/>
  <c r="V272" i="62"/>
  <c r="P272" i="62"/>
  <c r="AB296" i="62"/>
  <c r="P296" i="62"/>
  <c r="I290" i="62"/>
  <c r="L313" i="62"/>
  <c r="P313" i="62"/>
  <c r="H305" i="62"/>
  <c r="P305" i="62"/>
  <c r="AE305" i="62" s="1"/>
  <c r="V297" i="62"/>
  <c r="P297" i="62"/>
  <c r="AE297" i="62" s="1"/>
  <c r="J338" i="62"/>
  <c r="P338" i="62"/>
  <c r="J330" i="62"/>
  <c r="P330" i="62"/>
  <c r="H371" i="62"/>
  <c r="P371" i="62"/>
  <c r="H363" i="62"/>
  <c r="AF363" i="62" s="1"/>
  <c r="P363" i="62"/>
  <c r="AE363" i="62" s="1"/>
  <c r="H355" i="62"/>
  <c r="P355" i="62"/>
  <c r="Y396" i="62"/>
  <c r="P396" i="62"/>
  <c r="Y388" i="62"/>
  <c r="P388" i="62"/>
  <c r="L417" i="62"/>
  <c r="P417" i="62"/>
  <c r="V409" i="62"/>
  <c r="P409" i="62"/>
  <c r="J92" i="62"/>
  <c r="P92" i="62"/>
  <c r="H76" i="62"/>
  <c r="AF76" i="62" s="1"/>
  <c r="P76" i="62"/>
  <c r="AE76" i="62" s="1"/>
  <c r="V457" i="62"/>
  <c r="P457" i="62"/>
  <c r="V115" i="62"/>
  <c r="P115" i="62"/>
  <c r="H148" i="62"/>
  <c r="AF148" i="62" s="1"/>
  <c r="P148" i="62"/>
  <c r="L173" i="62"/>
  <c r="P173" i="62"/>
  <c r="AE173" i="62" s="1"/>
  <c r="J325" i="62"/>
  <c r="P325" i="62"/>
  <c r="AE325" i="62" s="1"/>
  <c r="J399" i="62"/>
  <c r="N399" i="62" s="1"/>
  <c r="P399" i="62"/>
  <c r="J383" i="62"/>
  <c r="N383" i="62" s="1"/>
  <c r="P383" i="62"/>
  <c r="L412" i="62"/>
  <c r="P412" i="62"/>
  <c r="J110" i="62"/>
  <c r="P110" i="62"/>
  <c r="AE110" i="62" s="1"/>
  <c r="H220" i="62"/>
  <c r="P220" i="62"/>
  <c r="J253" i="62"/>
  <c r="P253" i="62"/>
  <c r="X270" i="62"/>
  <c r="P270" i="62"/>
  <c r="AE270" i="62" s="1"/>
  <c r="V311" i="62"/>
  <c r="P311" i="62"/>
  <c r="AE311" i="62" s="1"/>
  <c r="V303" i="62"/>
  <c r="P303" i="62"/>
  <c r="L344" i="62"/>
  <c r="P344" i="62"/>
  <c r="L336" i="62"/>
  <c r="P336" i="62"/>
  <c r="AE336" i="62" s="1"/>
  <c r="L328" i="62"/>
  <c r="P328" i="62"/>
  <c r="AC352" i="62"/>
  <c r="P352" i="62"/>
  <c r="I346" i="62"/>
  <c r="J369" i="62"/>
  <c r="N369" i="62" s="1"/>
  <c r="P369" i="62"/>
  <c r="J361" i="62"/>
  <c r="N361" i="62" s="1"/>
  <c r="P361" i="62"/>
  <c r="J353" i="62"/>
  <c r="N353" i="62" s="1"/>
  <c r="P353" i="62"/>
  <c r="Y394" i="62"/>
  <c r="P394" i="62"/>
  <c r="Y386" i="62"/>
  <c r="P386" i="62"/>
  <c r="V423" i="62"/>
  <c r="P423" i="62"/>
  <c r="V415" i="62"/>
  <c r="P415" i="62"/>
  <c r="AA73" i="62"/>
  <c r="P73" i="62"/>
  <c r="I67" i="62"/>
  <c r="J90" i="62"/>
  <c r="P90" i="62"/>
  <c r="J82" i="62"/>
  <c r="P82" i="62"/>
  <c r="AE82" i="62" s="1"/>
  <c r="J74" i="62"/>
  <c r="P74" i="62"/>
  <c r="X439" i="62"/>
  <c r="P439" i="62"/>
  <c r="AC324" i="62"/>
  <c r="P324" i="62"/>
  <c r="I318" i="62"/>
  <c r="L366" i="62"/>
  <c r="P366" i="62"/>
  <c r="Z101" i="62"/>
  <c r="P101" i="62"/>
  <c r="I95" i="62"/>
  <c r="J118" i="62"/>
  <c r="P118" i="62"/>
  <c r="J176" i="62"/>
  <c r="P176" i="62"/>
  <c r="X160" i="62"/>
  <c r="P160" i="62"/>
  <c r="X200" i="62"/>
  <c r="P200" i="62"/>
  <c r="J121" i="62"/>
  <c r="P121" i="62"/>
  <c r="AE121" i="62" s="1"/>
  <c r="J113" i="62"/>
  <c r="P113" i="62"/>
  <c r="AE113" i="62" s="1"/>
  <c r="H105" i="62"/>
  <c r="AF105" i="62" s="1"/>
  <c r="P105" i="62"/>
  <c r="AD129" i="62"/>
  <c r="P129" i="62"/>
  <c r="I123" i="62"/>
  <c r="V146" i="62"/>
  <c r="P146" i="62"/>
  <c r="V138" i="62"/>
  <c r="P138" i="62"/>
  <c r="V130" i="62"/>
  <c r="P130" i="62"/>
  <c r="J231" i="62"/>
  <c r="P231" i="62"/>
  <c r="Z223" i="62"/>
  <c r="P223" i="62"/>
  <c r="AE223" i="62" s="1"/>
  <c r="H215" i="62"/>
  <c r="AF215" i="62" s="1"/>
  <c r="P215" i="62"/>
  <c r="J256" i="62"/>
  <c r="P256" i="62"/>
  <c r="J248" i="62"/>
  <c r="P248" i="62"/>
  <c r="Y281" i="62"/>
  <c r="P281" i="62"/>
  <c r="H273" i="62"/>
  <c r="AF273" i="62" s="1"/>
  <c r="P273" i="62"/>
  <c r="V314" i="62"/>
  <c r="P314" i="62"/>
  <c r="V306" i="62"/>
  <c r="P306" i="62"/>
  <c r="Y298" i="62"/>
  <c r="P298" i="62"/>
  <c r="AE298" i="62" s="1"/>
  <c r="L339" i="62"/>
  <c r="P339" i="62"/>
  <c r="L331" i="62"/>
  <c r="P331" i="62"/>
  <c r="L372" i="62"/>
  <c r="P372" i="62"/>
  <c r="L364" i="62"/>
  <c r="P364" i="62"/>
  <c r="AE364" i="62" s="1"/>
  <c r="L356" i="62"/>
  <c r="P356" i="62"/>
  <c r="AD380" i="62"/>
  <c r="P380" i="62"/>
  <c r="I374" i="62"/>
  <c r="J397" i="62"/>
  <c r="N397" i="62" s="1"/>
  <c r="P397" i="62"/>
  <c r="J389" i="62"/>
  <c r="N389" i="62" s="1"/>
  <c r="P389" i="62"/>
  <c r="J381" i="62"/>
  <c r="N381" i="62" s="1"/>
  <c r="P381" i="62"/>
  <c r="V426" i="62"/>
  <c r="P426" i="62"/>
  <c r="V418" i="62"/>
  <c r="P418" i="62"/>
  <c r="Y410" i="62"/>
  <c r="P410" i="62"/>
  <c r="L93" i="62"/>
  <c r="P93" i="62"/>
  <c r="L85" i="62"/>
  <c r="P85" i="62"/>
  <c r="L77" i="62"/>
  <c r="P77" i="62"/>
  <c r="AD437" i="62"/>
  <c r="P437" i="62"/>
  <c r="Y461" i="62"/>
  <c r="I459" i="62"/>
  <c r="Y450" i="62"/>
  <c r="P450" i="62"/>
  <c r="Y442" i="62"/>
  <c r="P442" i="62"/>
  <c r="J225" i="62"/>
  <c r="P225" i="62"/>
  <c r="J333" i="62"/>
  <c r="P333" i="62"/>
  <c r="L358" i="62"/>
  <c r="P358" i="62"/>
  <c r="J391" i="62"/>
  <c r="N391" i="62" s="1"/>
  <c r="P391" i="62"/>
  <c r="L420" i="62"/>
  <c r="P420" i="62"/>
  <c r="J102" i="62"/>
  <c r="P102" i="62"/>
  <c r="J168" i="62"/>
  <c r="P168" i="62"/>
  <c r="X192" i="62"/>
  <c r="P192" i="62"/>
  <c r="AE192" i="62" s="1"/>
  <c r="H228" i="62"/>
  <c r="AF228" i="62" s="1"/>
  <c r="P228" i="62"/>
  <c r="AE228" i="62" s="1"/>
  <c r="Z46" i="62"/>
  <c r="P46" i="62"/>
  <c r="J149" i="62"/>
  <c r="P149" i="62"/>
  <c r="J141" i="62"/>
  <c r="P141" i="62"/>
  <c r="AE141" i="62" s="1"/>
  <c r="J133" i="62"/>
  <c r="P133" i="62"/>
  <c r="AC157" i="62"/>
  <c r="P157" i="62"/>
  <c r="I151" i="62"/>
  <c r="J174" i="62"/>
  <c r="P174" i="62"/>
  <c r="J166" i="62"/>
  <c r="P166" i="62"/>
  <c r="AE166" i="62" s="1"/>
  <c r="J158" i="62"/>
  <c r="P158" i="62"/>
  <c r="J198" i="62"/>
  <c r="P198" i="62"/>
  <c r="J190" i="62"/>
  <c r="P190" i="62"/>
  <c r="AE190" i="62" s="1"/>
  <c r="V226" i="62"/>
  <c r="P226" i="62"/>
  <c r="V218" i="62"/>
  <c r="P218" i="62"/>
  <c r="H259" i="62"/>
  <c r="AF259" i="62" s="1"/>
  <c r="P259" i="62"/>
  <c r="H251" i="62"/>
  <c r="AF251" i="62" s="1"/>
  <c r="P251" i="62"/>
  <c r="AE251" i="62" s="1"/>
  <c r="H243" i="62"/>
  <c r="AF243" i="62" s="1"/>
  <c r="P243" i="62"/>
  <c r="AE243" i="62" s="1"/>
  <c r="V284" i="62"/>
  <c r="P284" i="62"/>
  <c r="V276" i="62"/>
  <c r="P276" i="62"/>
  <c r="X309" i="62"/>
  <c r="P309" i="62"/>
  <c r="H301" i="62"/>
  <c r="AF301" i="62" s="1"/>
  <c r="P301" i="62"/>
  <c r="AE301" i="62" s="1"/>
  <c r="V367" i="62"/>
  <c r="P367" i="62"/>
  <c r="X359" i="62"/>
  <c r="P359" i="62"/>
  <c r="AE359" i="62" s="1"/>
  <c r="Y400" i="62"/>
  <c r="P400" i="62"/>
  <c r="Y392" i="62"/>
  <c r="P392" i="62"/>
  <c r="Y384" i="62"/>
  <c r="P384" i="62"/>
  <c r="AD408" i="62"/>
  <c r="P408" i="62"/>
  <c r="I402" i="62"/>
  <c r="Y433" i="62"/>
  <c r="I431" i="62"/>
  <c r="Y421" i="62"/>
  <c r="P421" i="62"/>
  <c r="H413" i="62"/>
  <c r="P413" i="62"/>
  <c r="V80" i="62"/>
  <c r="P80" i="62"/>
  <c r="AE80" i="62" s="1"/>
  <c r="V464" i="62"/>
  <c r="P464" i="62"/>
  <c r="AE464" i="62" s="1"/>
  <c r="V453" i="62"/>
  <c r="P453" i="62"/>
  <c r="AE453" i="62" s="1"/>
  <c r="X445" i="62"/>
  <c r="P445" i="62"/>
  <c r="AE445" i="62" s="1"/>
  <c r="H140" i="62"/>
  <c r="AF140" i="62" s="1"/>
  <c r="P140" i="62"/>
  <c r="J197" i="62"/>
  <c r="P197" i="62"/>
  <c r="AE197" i="62" s="1"/>
  <c r="J217" i="62"/>
  <c r="P217" i="62"/>
  <c r="AE217" i="62" s="1"/>
  <c r="L300" i="62"/>
  <c r="P300" i="62"/>
  <c r="J341" i="62"/>
  <c r="P341" i="62"/>
  <c r="J87" i="62"/>
  <c r="P87" i="62"/>
  <c r="Y370" i="62"/>
  <c r="P370" i="62"/>
  <c r="AE370" i="62" s="1"/>
  <c r="Y362" i="62"/>
  <c r="P362" i="62"/>
  <c r="Y354" i="62"/>
  <c r="P354" i="62"/>
  <c r="J395" i="62"/>
  <c r="N395" i="62" s="1"/>
  <c r="P395" i="62"/>
  <c r="J387" i="62"/>
  <c r="N387" i="62" s="1"/>
  <c r="P387" i="62"/>
  <c r="L436" i="62"/>
  <c r="P436" i="62"/>
  <c r="AE436" i="62" s="1"/>
  <c r="L424" i="62"/>
  <c r="P424" i="62"/>
  <c r="L416" i="62"/>
  <c r="P416" i="62"/>
  <c r="J456" i="62"/>
  <c r="N456" i="62" s="1"/>
  <c r="P456" i="62"/>
  <c r="J448" i="62"/>
  <c r="N448" i="62" s="1"/>
  <c r="P448" i="62"/>
  <c r="J440" i="62"/>
  <c r="N440" i="62" s="1"/>
  <c r="P440" i="62"/>
  <c r="AG17" i="46"/>
  <c r="V17" i="46"/>
  <c r="AG26" i="46"/>
  <c r="V26" i="46"/>
  <c r="AG18" i="46"/>
  <c r="V18" i="46"/>
  <c r="AG10" i="46"/>
  <c r="V10" i="46"/>
  <c r="AG33" i="46"/>
  <c r="V33" i="46"/>
  <c r="AG32" i="46"/>
  <c r="V32" i="46"/>
  <c r="AG24" i="46"/>
  <c r="V24" i="46"/>
  <c r="AG16" i="46"/>
  <c r="V16" i="46"/>
  <c r="AG25" i="46"/>
  <c r="V25" i="46"/>
  <c r="AG31" i="46"/>
  <c r="V31" i="46"/>
  <c r="AG23" i="46"/>
  <c r="V23" i="46"/>
  <c r="AG15" i="46"/>
  <c r="V15" i="46"/>
  <c r="AG30" i="46"/>
  <c r="V30" i="46"/>
  <c r="AG22" i="46"/>
  <c r="V22" i="46"/>
  <c r="AG14" i="46"/>
  <c r="V14" i="46"/>
  <c r="AG29" i="46"/>
  <c r="V29" i="46"/>
  <c r="AG21" i="46"/>
  <c r="V21" i="46"/>
  <c r="AG13" i="46"/>
  <c r="V13" i="46"/>
  <c r="AG28" i="46"/>
  <c r="V28" i="46"/>
  <c r="AG20" i="46"/>
  <c r="V20" i="46"/>
  <c r="AG12" i="46"/>
  <c r="V12" i="46"/>
  <c r="AG27" i="46"/>
  <c r="V27" i="46"/>
  <c r="AG19" i="46"/>
  <c r="V19" i="46"/>
  <c r="AG11" i="46"/>
  <c r="V11" i="46"/>
  <c r="C40" i="2"/>
  <c r="C35" i="2"/>
  <c r="E35" i="2"/>
  <c r="T808" i="62"/>
  <c r="R808" i="62"/>
  <c r="T830" i="62"/>
  <c r="R830" i="62"/>
  <c r="T841" i="62"/>
  <c r="R841" i="62"/>
  <c r="T838" i="62"/>
  <c r="R838" i="62"/>
  <c r="T840" i="62"/>
  <c r="R840" i="62"/>
  <c r="T844" i="62"/>
  <c r="R844" i="62"/>
  <c r="R805" i="62"/>
  <c r="T805" i="62"/>
  <c r="R820" i="62"/>
  <c r="T820" i="62"/>
  <c r="T836" i="62"/>
  <c r="R836" i="62"/>
  <c r="T815" i="62"/>
  <c r="R815" i="62"/>
  <c r="T832" i="62"/>
  <c r="R832" i="62"/>
  <c r="T796" i="62"/>
  <c r="R796" i="62"/>
  <c r="T824" i="62"/>
  <c r="R824" i="62"/>
  <c r="T828" i="62"/>
  <c r="R828" i="62"/>
  <c r="T843" i="62"/>
  <c r="R843" i="62"/>
  <c r="T835" i="62"/>
  <c r="R835" i="62"/>
  <c r="T811" i="62"/>
  <c r="R811" i="62"/>
  <c r="T818" i="62"/>
  <c r="R818" i="62"/>
  <c r="T800" i="62"/>
  <c r="R800" i="62"/>
  <c r="T816" i="62"/>
  <c r="R816" i="62"/>
  <c r="R848" i="62"/>
  <c r="T848" i="62"/>
  <c r="T846" i="62"/>
  <c r="R846" i="62"/>
  <c r="T827" i="62"/>
  <c r="R827" i="62"/>
  <c r="T807" i="62"/>
  <c r="R807" i="62"/>
  <c r="T812" i="62"/>
  <c r="R812" i="62"/>
  <c r="T826" i="62"/>
  <c r="R826" i="62"/>
  <c r="T798" i="62"/>
  <c r="R798" i="62"/>
  <c r="R802" i="62"/>
  <c r="T802" i="62"/>
  <c r="R810" i="62"/>
  <c r="T810" i="62"/>
  <c r="T813" i="62"/>
  <c r="R813" i="62"/>
  <c r="T833" i="62"/>
  <c r="R833" i="62"/>
  <c r="T799" i="62"/>
  <c r="R799" i="62"/>
  <c r="I36" i="46"/>
  <c r="AG36" i="46"/>
  <c r="E35" i="46"/>
  <c r="AL35" i="46" s="1"/>
  <c r="AG35" i="46"/>
  <c r="I27" i="46"/>
  <c r="O27" i="46"/>
  <c r="I30" i="46"/>
  <c r="O30" i="46"/>
  <c r="O28" i="46"/>
  <c r="O20" i="46"/>
  <c r="Y12" i="46"/>
  <c r="O12" i="46"/>
  <c r="I11" i="46"/>
  <c r="O11" i="46"/>
  <c r="P26" i="46"/>
  <c r="Z26" i="46"/>
  <c r="W26" i="46"/>
  <c r="O26" i="46"/>
  <c r="Y33" i="46"/>
  <c r="O33" i="46"/>
  <c r="O25" i="46"/>
  <c r="O17" i="46"/>
  <c r="O32" i="46"/>
  <c r="W32" i="46"/>
  <c r="P32" i="46"/>
  <c r="Z32" i="46"/>
  <c r="O24" i="46"/>
  <c r="O16" i="46"/>
  <c r="O31" i="46"/>
  <c r="O23" i="46"/>
  <c r="I15" i="46"/>
  <c r="O15" i="46"/>
  <c r="I19" i="46"/>
  <c r="O19" i="46"/>
  <c r="O18" i="46"/>
  <c r="O14" i="46"/>
  <c r="O10" i="46"/>
  <c r="P10" i="46" s="1"/>
  <c r="H10" i="46"/>
  <c r="I22" i="46"/>
  <c r="O22" i="46"/>
  <c r="O29" i="46"/>
  <c r="I21" i="46"/>
  <c r="O21" i="46"/>
  <c r="I13" i="46"/>
  <c r="O13" i="46"/>
  <c r="AK71" i="16"/>
  <c r="AE441" i="62"/>
  <c r="I33" i="46"/>
  <c r="AE449" i="62"/>
  <c r="X442" i="62"/>
  <c r="AD439" i="62"/>
  <c r="AB442" i="62"/>
  <c r="AA439" i="62"/>
  <c r="AC87" i="62"/>
  <c r="V91" i="62"/>
  <c r="Z91" i="62"/>
  <c r="F71" i="16"/>
  <c r="P461" i="62"/>
  <c r="AE461" i="62" s="1"/>
  <c r="AD448" i="62"/>
  <c r="J73" i="62"/>
  <c r="AB73" i="62"/>
  <c r="AB461" i="62"/>
  <c r="AD34" i="2"/>
  <c r="AH35" i="46"/>
  <c r="Z87" i="62"/>
  <c r="AC448" i="62"/>
  <c r="AJ71" i="16"/>
  <c r="J71" i="16"/>
  <c r="I14" i="46"/>
  <c r="Y19" i="46"/>
  <c r="L87" i="62"/>
  <c r="J84" i="62"/>
  <c r="J81" i="62"/>
  <c r="Y448" i="62"/>
  <c r="AI35" i="46"/>
  <c r="H71" i="16"/>
  <c r="AD35" i="46"/>
  <c r="AA453" i="62"/>
  <c r="Y452" i="62"/>
  <c r="V448" i="62"/>
  <c r="H453" i="62"/>
  <c r="AF453" i="62" s="1"/>
  <c r="H448" i="62"/>
  <c r="AF448" i="62" s="1"/>
  <c r="AA445" i="62"/>
  <c r="AE439" i="62"/>
  <c r="W71" i="16"/>
  <c r="AK35" i="46"/>
  <c r="AD87" i="62"/>
  <c r="AB441" i="62"/>
  <c r="AE92" i="62"/>
  <c r="Y88" i="62"/>
  <c r="L75" i="62"/>
  <c r="X437" i="62"/>
  <c r="AC453" i="62"/>
  <c r="AA442" i="62"/>
  <c r="X453" i="62"/>
  <c r="AC452" i="62"/>
  <c r="AD445" i="62"/>
  <c r="Z452" i="62"/>
  <c r="J461" i="62"/>
  <c r="X452" i="62"/>
  <c r="H451" i="62"/>
  <c r="AF451" i="62" s="1"/>
  <c r="V445" i="62"/>
  <c r="L73" i="62"/>
  <c r="AD92" i="62"/>
  <c r="Z463" i="62"/>
  <c r="AE452" i="62"/>
  <c r="AC427" i="62"/>
  <c r="Y92" i="62"/>
  <c r="H462" i="62"/>
  <c r="AF462" i="62" s="1"/>
  <c r="V92" i="62"/>
  <c r="AD91" i="62"/>
  <c r="H88" i="62"/>
  <c r="AF88" i="62" s="1"/>
  <c r="AA87" i="62"/>
  <c r="H84" i="62"/>
  <c r="AF84" i="62" s="1"/>
  <c r="H463" i="62"/>
  <c r="AF463" i="62" s="1"/>
  <c r="X461" i="62"/>
  <c r="AC457" i="62"/>
  <c r="AB453" i="62"/>
  <c r="J449" i="62"/>
  <c r="N449" i="62" s="1"/>
  <c r="AA448" i="62"/>
  <c r="AC445" i="62"/>
  <c r="L445" i="62"/>
  <c r="AD444" i="62"/>
  <c r="Z443" i="62"/>
  <c r="L92" i="62"/>
  <c r="J457" i="62"/>
  <c r="N457" i="62" s="1"/>
  <c r="AB445" i="62"/>
  <c r="J445" i="62"/>
  <c r="N445" i="62" s="1"/>
  <c r="AD441" i="62"/>
  <c r="AD75" i="62"/>
  <c r="AC92" i="62"/>
  <c r="H92" i="62"/>
  <c r="AF92" i="62" s="1"/>
  <c r="AA76" i="62"/>
  <c r="AC75" i="62"/>
  <c r="L448" i="62"/>
  <c r="Z445" i="62"/>
  <c r="H445" i="62"/>
  <c r="AF445" i="62" s="1"/>
  <c r="H443" i="62"/>
  <c r="AF443" i="62" s="1"/>
  <c r="V441" i="62"/>
  <c r="AA93" i="62"/>
  <c r="AA92" i="62"/>
  <c r="H91" i="62"/>
  <c r="AF91" i="62" s="1"/>
  <c r="AB88" i="62"/>
  <c r="H87" i="62"/>
  <c r="AF87" i="62" s="1"/>
  <c r="Y76" i="62"/>
  <c r="AA75" i="62"/>
  <c r="AD463" i="62"/>
  <c r="Y445" i="62"/>
  <c r="L441" i="62"/>
  <c r="Z92" i="62"/>
  <c r="AA88" i="62"/>
  <c r="V84" i="62"/>
  <c r="J80" i="62"/>
  <c r="V75" i="62"/>
  <c r="AB463" i="62"/>
  <c r="Z462" i="62"/>
  <c r="Y28" i="46"/>
  <c r="I29" i="46"/>
  <c r="Y29" i="46"/>
  <c r="P71" i="16"/>
  <c r="Y20" i="46"/>
  <c r="Y32" i="46"/>
  <c r="L428" i="62"/>
  <c r="AA428" i="62"/>
  <c r="Y24" i="46"/>
  <c r="I25" i="46"/>
  <c r="Y25" i="46"/>
  <c r="AJ70" i="16"/>
  <c r="Y23" i="46"/>
  <c r="V455" i="62"/>
  <c r="AA455" i="62"/>
  <c r="AD455" i="62"/>
  <c r="Y31" i="46"/>
  <c r="Y27" i="46"/>
  <c r="Y21" i="46"/>
  <c r="Y14" i="46"/>
  <c r="AC89" i="62"/>
  <c r="X88" i="62"/>
  <c r="AE87" i="62"/>
  <c r="AC84" i="62"/>
  <c r="AB80" i="62"/>
  <c r="X76" i="62"/>
  <c r="X463" i="62"/>
  <c r="Y457" i="62"/>
  <c r="J453" i="62"/>
  <c r="N453" i="62" s="1"/>
  <c r="V452" i="62"/>
  <c r="V447" i="62"/>
  <c r="AB444" i="62"/>
  <c r="J442" i="62"/>
  <c r="N442" i="62" s="1"/>
  <c r="Z441" i="62"/>
  <c r="AD440" i="62"/>
  <c r="V439" i="62"/>
  <c r="Y16" i="46"/>
  <c r="H90" i="62"/>
  <c r="X89" i="62"/>
  <c r="AE88" i="62"/>
  <c r="V88" i="62"/>
  <c r="V87" i="62"/>
  <c r="AB84" i="62"/>
  <c r="AC81" i="62"/>
  <c r="AA80" i="62"/>
  <c r="AC464" i="62"/>
  <c r="AE463" i="62"/>
  <c r="X457" i="62"/>
  <c r="AD456" i="62"/>
  <c r="AD452" i="62"/>
  <c r="L452" i="62"/>
  <c r="AA451" i="62"/>
  <c r="AC449" i="62"/>
  <c r="Z444" i="62"/>
  <c r="AC440" i="62"/>
  <c r="Y18" i="46"/>
  <c r="AE89" i="62"/>
  <c r="AD88" i="62"/>
  <c r="L88" i="62"/>
  <c r="AB86" i="62"/>
  <c r="AA84" i="62"/>
  <c r="AD79" i="62"/>
  <c r="AD76" i="62"/>
  <c r="V76" i="62"/>
  <c r="AB464" i="62"/>
  <c r="V463" i="62"/>
  <c r="AA456" i="62"/>
  <c r="Z451" i="62"/>
  <c r="AA450" i="62"/>
  <c r="AB449" i="62"/>
  <c r="V444" i="62"/>
  <c r="AA440" i="62"/>
  <c r="Y30" i="46"/>
  <c r="Y11" i="46"/>
  <c r="AC88" i="62"/>
  <c r="J88" i="62"/>
  <c r="AA86" i="62"/>
  <c r="X84" i="62"/>
  <c r="Z79" i="62"/>
  <c r="AC76" i="62"/>
  <c r="L76" i="62"/>
  <c r="X464" i="62"/>
  <c r="J463" i="62"/>
  <c r="X456" i="62"/>
  <c r="AA452" i="62"/>
  <c r="H452" i="62"/>
  <c r="AF452" i="62" s="1"/>
  <c r="AE451" i="62"/>
  <c r="J450" i="62"/>
  <c r="N450" i="62" s="1"/>
  <c r="X449" i="62"/>
  <c r="L444" i="62"/>
  <c r="AA443" i="62"/>
  <c r="Z440" i="62"/>
  <c r="I17" i="46"/>
  <c r="Y22" i="46"/>
  <c r="Y13" i="46"/>
  <c r="AE79" i="62"/>
  <c r="AD78" i="62"/>
  <c r="AB76" i="62"/>
  <c r="J76" i="62"/>
  <c r="J464" i="62"/>
  <c r="V456" i="62"/>
  <c r="Y440" i="62"/>
  <c r="Y26" i="46"/>
  <c r="Y15" i="46"/>
  <c r="Y17" i="46"/>
  <c r="Z88" i="62"/>
  <c r="H79" i="62"/>
  <c r="AF79" i="62" s="1"/>
  <c r="Z76" i="62"/>
  <c r="AA463" i="62"/>
  <c r="H440" i="62"/>
  <c r="AF440" i="62" s="1"/>
  <c r="AF427" i="62"/>
  <c r="Z419" i="62"/>
  <c r="AF413" i="62"/>
  <c r="AD73" i="62"/>
  <c r="AA91" i="62"/>
  <c r="AA89" i="62"/>
  <c r="AD86" i="62"/>
  <c r="Y84" i="62"/>
  <c r="L83" i="62"/>
  <c r="Z82" i="62"/>
  <c r="L81" i="62"/>
  <c r="AC80" i="62"/>
  <c r="L80" i="62"/>
  <c r="J78" i="62"/>
  <c r="L464" i="62"/>
  <c r="AA457" i="62"/>
  <c r="Y456" i="62"/>
  <c r="Y453" i="62"/>
  <c r="AE450" i="62"/>
  <c r="AD449" i="62"/>
  <c r="L449" i="62"/>
  <c r="AA447" i="62"/>
  <c r="AA446" i="62"/>
  <c r="AE444" i="62"/>
  <c r="X441" i="62"/>
  <c r="H82" i="62"/>
  <c r="AF82" i="62" s="1"/>
  <c r="AB78" i="62"/>
  <c r="V424" i="62"/>
  <c r="J417" i="62"/>
  <c r="L411" i="62"/>
  <c r="V73" i="62"/>
  <c r="X92" i="62"/>
  <c r="L91" i="62"/>
  <c r="AA90" i="62"/>
  <c r="L89" i="62"/>
  <c r="Y87" i="62"/>
  <c r="AE86" i="62"/>
  <c r="AD84" i="62"/>
  <c r="L84" i="62"/>
  <c r="AB81" i="62"/>
  <c r="Z80" i="62"/>
  <c r="H80" i="62"/>
  <c r="AF80" i="62" s="1"/>
  <c r="AA79" i="62"/>
  <c r="AA78" i="62"/>
  <c r="AA464" i="62"/>
  <c r="H464" i="62"/>
  <c r="AF464" i="62" s="1"/>
  <c r="AC463" i="62"/>
  <c r="L463" i="62"/>
  <c r="AA461" i="62"/>
  <c r="L457" i="62"/>
  <c r="L456" i="62"/>
  <c r="AD453" i="62"/>
  <c r="L453" i="62"/>
  <c r="AA449" i="62"/>
  <c r="Z448" i="62"/>
  <c r="AC444" i="62"/>
  <c r="J444" i="62"/>
  <c r="N444" i="62" s="1"/>
  <c r="AE442" i="62"/>
  <c r="AC441" i="62"/>
  <c r="J441" i="62"/>
  <c r="N441" i="62" s="1"/>
  <c r="AD425" i="62"/>
  <c r="X73" i="62"/>
  <c r="Z90" i="62"/>
  <c r="J89" i="62"/>
  <c r="V86" i="62"/>
  <c r="AD83" i="62"/>
  <c r="AA81" i="62"/>
  <c r="Y80" i="62"/>
  <c r="Z78" i="62"/>
  <c r="AA74" i="62"/>
  <c r="Z464" i="62"/>
  <c r="Z449" i="62"/>
  <c r="X408" i="62"/>
  <c r="V425" i="62"/>
  <c r="Y73" i="62"/>
  <c r="J86" i="62"/>
  <c r="AE84" i="62"/>
  <c r="AC83" i="62"/>
  <c r="Y81" i="62"/>
  <c r="X80" i="62"/>
  <c r="Y79" i="62"/>
  <c r="X78" i="62"/>
  <c r="Z74" i="62"/>
  <c r="Y464" i="62"/>
  <c r="AA462" i="62"/>
  <c r="AC456" i="62"/>
  <c r="H456" i="62"/>
  <c r="AF456" i="62" s="1"/>
  <c r="AB450" i="62"/>
  <c r="Y449" i="62"/>
  <c r="AA444" i="62"/>
  <c r="H444" i="62"/>
  <c r="AF444" i="62" s="1"/>
  <c r="AA441" i="62"/>
  <c r="AA83" i="62"/>
  <c r="X81" i="62"/>
  <c r="AC419" i="62"/>
  <c r="AC73" i="62"/>
  <c r="AB92" i="62"/>
  <c r="AC91" i="62"/>
  <c r="AB89" i="62"/>
  <c r="Z84" i="62"/>
  <c r="V83" i="62"/>
  <c r="AA82" i="62"/>
  <c r="AD80" i="62"/>
  <c r="V79" i="62"/>
  <c r="V78" i="62"/>
  <c r="AA77" i="62"/>
  <c r="H74" i="62"/>
  <c r="AF74" i="62" s="1"/>
  <c r="AE462" i="62"/>
  <c r="AB457" i="62"/>
  <c r="Z456" i="62"/>
  <c r="Z453" i="62"/>
  <c r="AB452" i="62"/>
  <c r="X450" i="62"/>
  <c r="V449" i="62"/>
  <c r="AD447" i="62"/>
  <c r="Y444" i="62"/>
  <c r="Y441" i="62"/>
  <c r="V440" i="62"/>
  <c r="Y462" i="62"/>
  <c r="AD461" i="62"/>
  <c r="V461" i="62"/>
  <c r="AC455" i="62"/>
  <c r="L455" i="62"/>
  <c r="Z454" i="62"/>
  <c r="H454" i="62"/>
  <c r="Y451" i="62"/>
  <c r="AD450" i="62"/>
  <c r="V450" i="62"/>
  <c r="X448" i="62"/>
  <c r="AC447" i="62"/>
  <c r="L447" i="62"/>
  <c r="Z446" i="62"/>
  <c r="H446" i="62"/>
  <c r="AF446" i="62" s="1"/>
  <c r="Y443" i="62"/>
  <c r="AD442" i="62"/>
  <c r="V442" i="62"/>
  <c r="X440" i="62"/>
  <c r="AC439" i="62"/>
  <c r="L439" i="62"/>
  <c r="Z438" i="62"/>
  <c r="H438" i="62"/>
  <c r="AF438" i="62" s="1"/>
  <c r="AA438" i="62"/>
  <c r="AD464" i="62"/>
  <c r="X462" i="62"/>
  <c r="AC461" i="62"/>
  <c r="L461" i="62"/>
  <c r="Z457" i="62"/>
  <c r="H457" i="62"/>
  <c r="AF457" i="62" s="1"/>
  <c r="AE456" i="62"/>
  <c r="AB455" i="62"/>
  <c r="J455" i="62"/>
  <c r="N455" i="62" s="1"/>
  <c r="Y454" i="62"/>
  <c r="X451" i="62"/>
  <c r="AC450" i="62"/>
  <c r="L450" i="62"/>
  <c r="H449" i="62"/>
  <c r="AF449" i="62" s="1"/>
  <c r="AE448" i="62"/>
  <c r="AB447" i="62"/>
  <c r="J447" i="62"/>
  <c r="N447" i="62" s="1"/>
  <c r="Y446" i="62"/>
  <c r="X443" i="62"/>
  <c r="AC442" i="62"/>
  <c r="L442" i="62"/>
  <c r="H441" i="62"/>
  <c r="AF441" i="62" s="1"/>
  <c r="AE440" i="62"/>
  <c r="AB439" i="62"/>
  <c r="J439" i="62"/>
  <c r="N439" i="62" s="1"/>
  <c r="Y438" i="62"/>
  <c r="AF454" i="62"/>
  <c r="X454" i="62"/>
  <c r="X446" i="62"/>
  <c r="X438" i="62"/>
  <c r="AA454" i="62"/>
  <c r="AD462" i="62"/>
  <c r="V462" i="62"/>
  <c r="Z455" i="62"/>
  <c r="H455" i="62"/>
  <c r="AF455" i="62" s="1"/>
  <c r="AE454" i="62"/>
  <c r="AD451" i="62"/>
  <c r="V451" i="62"/>
  <c r="Z447" i="62"/>
  <c r="H447" i="62"/>
  <c r="AF447" i="62" s="1"/>
  <c r="AD443" i="62"/>
  <c r="V443" i="62"/>
  <c r="L440" i="62"/>
  <c r="Z439" i="62"/>
  <c r="H439" i="62"/>
  <c r="AF439" i="62" s="1"/>
  <c r="AE438" i="62"/>
  <c r="AC462" i="62"/>
  <c r="L462" i="62"/>
  <c r="Z461" i="62"/>
  <c r="H461" i="62"/>
  <c r="AF461" i="62" s="1"/>
  <c r="AE457" i="62"/>
  <c r="AB456" i="62"/>
  <c r="Y455" i="62"/>
  <c r="AD454" i="62"/>
  <c r="V454" i="62"/>
  <c r="AC451" i="62"/>
  <c r="L451" i="62"/>
  <c r="Z450" i="62"/>
  <c r="H450" i="62"/>
  <c r="AF450" i="62" s="1"/>
  <c r="AB448" i="62"/>
  <c r="Y447" i="62"/>
  <c r="AD446" i="62"/>
  <c r="V446" i="62"/>
  <c r="AC443" i="62"/>
  <c r="L443" i="62"/>
  <c r="Z442" i="62"/>
  <c r="H442" i="62"/>
  <c r="AF442" i="62" s="1"/>
  <c r="AB440" i="62"/>
  <c r="Y439" i="62"/>
  <c r="AD438" i="62"/>
  <c r="V438" i="62"/>
  <c r="AB462" i="62"/>
  <c r="AD457" i="62"/>
  <c r="X455" i="62"/>
  <c r="AC454" i="62"/>
  <c r="L454" i="62"/>
  <c r="AB451" i="62"/>
  <c r="X447" i="62"/>
  <c r="AC446" i="62"/>
  <c r="L446" i="62"/>
  <c r="AB443" i="62"/>
  <c r="AC438" i="62"/>
  <c r="L438" i="62"/>
  <c r="AE455" i="62"/>
  <c r="AB454" i="62"/>
  <c r="AE447" i="62"/>
  <c r="AB446" i="62"/>
  <c r="AB438" i="62"/>
  <c r="Y437" i="62"/>
  <c r="H437" i="62"/>
  <c r="Z437" i="62"/>
  <c r="AA437" i="62"/>
  <c r="J437" i="62"/>
  <c r="N437" i="62" s="1"/>
  <c r="AB437" i="62"/>
  <c r="L437" i="62"/>
  <c r="AC437" i="62"/>
  <c r="V437" i="62"/>
  <c r="AA85" i="62"/>
  <c r="AB93" i="62"/>
  <c r="J93" i="62"/>
  <c r="AB85" i="62"/>
  <c r="J85" i="62"/>
  <c r="AB77" i="62"/>
  <c r="J77" i="62"/>
  <c r="Z93" i="62"/>
  <c r="H93" i="62"/>
  <c r="AF93" i="62" s="1"/>
  <c r="AB91" i="62"/>
  <c r="J91" i="62"/>
  <c r="Y90" i="62"/>
  <c r="AD89" i="62"/>
  <c r="V89" i="62"/>
  <c r="X87" i="62"/>
  <c r="AC86" i="62"/>
  <c r="L86" i="62"/>
  <c r="Z85" i="62"/>
  <c r="H85" i="62"/>
  <c r="AF85" i="62" s="1"/>
  <c r="AB83" i="62"/>
  <c r="J83" i="62"/>
  <c r="Y82" i="62"/>
  <c r="AD81" i="62"/>
  <c r="V81" i="62"/>
  <c r="X79" i="62"/>
  <c r="AC78" i="62"/>
  <c r="L78" i="62"/>
  <c r="Z77" i="62"/>
  <c r="H77" i="62"/>
  <c r="AF77" i="62" s="1"/>
  <c r="AB75" i="62"/>
  <c r="J75" i="62"/>
  <c r="Y74" i="62"/>
  <c r="Y93" i="62"/>
  <c r="AF90" i="62"/>
  <c r="X90" i="62"/>
  <c r="Y85" i="62"/>
  <c r="X82" i="62"/>
  <c r="Y77" i="62"/>
  <c r="X74" i="62"/>
  <c r="X93" i="62"/>
  <c r="AE90" i="62"/>
  <c r="X85" i="62"/>
  <c r="Z83" i="62"/>
  <c r="H83" i="62"/>
  <c r="AF83" i="62" s="1"/>
  <c r="X77" i="62"/>
  <c r="Z75" i="62"/>
  <c r="H75" i="62"/>
  <c r="AF75" i="62" s="1"/>
  <c r="AE74" i="62"/>
  <c r="AE93" i="62"/>
  <c r="Y91" i="62"/>
  <c r="AD90" i="62"/>
  <c r="V90" i="62"/>
  <c r="Z86" i="62"/>
  <c r="H86" i="62"/>
  <c r="AF86" i="62" s="1"/>
  <c r="AE85" i="62"/>
  <c r="Y83" i="62"/>
  <c r="AD82" i="62"/>
  <c r="V82" i="62"/>
  <c r="AC79" i="62"/>
  <c r="L79" i="62"/>
  <c r="H78" i="62"/>
  <c r="AF78" i="62" s="1"/>
  <c r="AE77" i="62"/>
  <c r="Y75" i="62"/>
  <c r="AD74" i="62"/>
  <c r="V74" i="62"/>
  <c r="AD93" i="62"/>
  <c r="V93" i="62"/>
  <c r="X91" i="62"/>
  <c r="AC90" i="62"/>
  <c r="L90" i="62"/>
  <c r="Z89" i="62"/>
  <c r="H89" i="62"/>
  <c r="AF89" i="62" s="1"/>
  <c r="AB87" i="62"/>
  <c r="Y86" i="62"/>
  <c r="AD85" i="62"/>
  <c r="V85" i="62"/>
  <c r="X83" i="62"/>
  <c r="AC82" i="62"/>
  <c r="L82" i="62"/>
  <c r="Z81" i="62"/>
  <c r="AB79" i="62"/>
  <c r="AD77" i="62"/>
  <c r="V77" i="62"/>
  <c r="X75" i="62"/>
  <c r="AC74" i="62"/>
  <c r="L74" i="62"/>
  <c r="AC93" i="62"/>
  <c r="AE91" i="62"/>
  <c r="AB90" i="62"/>
  <c r="AC85" i="62"/>
  <c r="AE83" i="62"/>
  <c r="AB82" i="62"/>
  <c r="AC77" i="62"/>
  <c r="AE75" i="62"/>
  <c r="AB74" i="62"/>
  <c r="H73" i="62"/>
  <c r="AF73" i="62" s="1"/>
  <c r="Z73" i="62"/>
  <c r="AD409" i="62"/>
  <c r="AA427" i="62"/>
  <c r="Y422" i="62"/>
  <c r="AC413" i="62"/>
  <c r="AC409" i="62"/>
  <c r="AA434" i="62"/>
  <c r="AC433" i="62"/>
  <c r="L427" i="62"/>
  <c r="X422" i="62"/>
  <c r="AF419" i="62"/>
  <c r="Y414" i="62"/>
  <c r="J410" i="62"/>
  <c r="L409" i="62"/>
  <c r="J435" i="62"/>
  <c r="N435" i="62" s="1"/>
  <c r="X434" i="62"/>
  <c r="Y436" i="62"/>
  <c r="AE427" i="62"/>
  <c r="AB417" i="62"/>
  <c r="AD416" i="62"/>
  <c r="AD436" i="62"/>
  <c r="AD424" i="62"/>
  <c r="AA422" i="62"/>
  <c r="X418" i="62"/>
  <c r="AF411" i="62"/>
  <c r="AC410" i="62"/>
  <c r="AE409" i="62"/>
  <c r="AD359" i="62"/>
  <c r="AE384" i="62"/>
  <c r="V433" i="62"/>
  <c r="AA413" i="62"/>
  <c r="AB409" i="62"/>
  <c r="L433" i="62"/>
  <c r="Z427" i="62"/>
  <c r="AB415" i="62"/>
  <c r="V413" i="62"/>
  <c r="AA409" i="62"/>
  <c r="AC418" i="62"/>
  <c r="Z409" i="62"/>
  <c r="AB396" i="62"/>
  <c r="AA418" i="62"/>
  <c r="Y409" i="62"/>
  <c r="Y408" i="62"/>
  <c r="H427" i="62"/>
  <c r="AF422" i="62"/>
  <c r="X419" i="62"/>
  <c r="Y418" i="62"/>
  <c r="AE410" i="62"/>
  <c r="AF409" i="62"/>
  <c r="X409" i="62"/>
  <c r="V436" i="62"/>
  <c r="AC425" i="62"/>
  <c r="AF418" i="62"/>
  <c r="Y413" i="62"/>
  <c r="J436" i="62"/>
  <c r="N436" i="62" s="1"/>
  <c r="X427" i="62"/>
  <c r="AB426" i="62"/>
  <c r="AA425" i="62"/>
  <c r="L419" i="62"/>
  <c r="AE418" i="62"/>
  <c r="J418" i="62"/>
  <c r="AA417" i="62"/>
  <c r="AE416" i="62"/>
  <c r="X413" i="62"/>
  <c r="X329" i="62"/>
  <c r="AA384" i="62"/>
  <c r="AB436" i="62"/>
  <c r="H436" i="62"/>
  <c r="AF436" i="62" s="1"/>
  <c r="Y434" i="62"/>
  <c r="L425" i="62"/>
  <c r="AE419" i="62"/>
  <c r="H419" i="62"/>
  <c r="AB418" i="62"/>
  <c r="H418" i="62"/>
  <c r="J416" i="62"/>
  <c r="J415" i="62"/>
  <c r="AF414" i="62"/>
  <c r="L413" i="62"/>
  <c r="AA436" i="62"/>
  <c r="AD423" i="62"/>
  <c r="AE400" i="62"/>
  <c r="AA391" i="62"/>
  <c r="X388" i="62"/>
  <c r="Z436" i="62"/>
  <c r="AA423" i="62"/>
  <c r="AA419" i="62"/>
  <c r="Z418" i="62"/>
  <c r="AD413" i="62"/>
  <c r="Z426" i="62"/>
  <c r="AB425" i="62"/>
  <c r="J425" i="62"/>
  <c r="AE424" i="62"/>
  <c r="J424" i="62"/>
  <c r="AD421" i="62"/>
  <c r="Z417" i="62"/>
  <c r="H417" i="62"/>
  <c r="AB416" i="62"/>
  <c r="H416" i="62"/>
  <c r="AA415" i="62"/>
  <c r="AE411" i="62"/>
  <c r="H411" i="62"/>
  <c r="AB410" i="62"/>
  <c r="H410" i="62"/>
  <c r="J409" i="62"/>
  <c r="Y426" i="62"/>
  <c r="AC421" i="62"/>
  <c r="Y417" i="62"/>
  <c r="AA416" i="62"/>
  <c r="AC411" i="62"/>
  <c r="AA410" i="62"/>
  <c r="J388" i="62"/>
  <c r="N388" i="62" s="1"/>
  <c r="X384" i="62"/>
  <c r="AD435" i="62"/>
  <c r="AD433" i="62"/>
  <c r="AF426" i="62"/>
  <c r="X426" i="62"/>
  <c r="Z425" i="62"/>
  <c r="H425" i="62"/>
  <c r="AB424" i="62"/>
  <c r="H424" i="62"/>
  <c r="AB423" i="62"/>
  <c r="AA421" i="62"/>
  <c r="AD418" i="62"/>
  <c r="L418" i="62"/>
  <c r="AF417" i="62"/>
  <c r="X417" i="62"/>
  <c r="Z416" i="62"/>
  <c r="AA414" i="62"/>
  <c r="AA411" i="62"/>
  <c r="Z410" i="62"/>
  <c r="H409" i="62"/>
  <c r="AB435" i="62"/>
  <c r="AE426" i="62"/>
  <c r="Y425" i="62"/>
  <c r="AA424" i="62"/>
  <c r="X421" i="62"/>
  <c r="AE417" i="62"/>
  <c r="Y416" i="62"/>
  <c r="Z411" i="62"/>
  <c r="X410" i="62"/>
  <c r="J384" i="62"/>
  <c r="N384" i="62" s="1"/>
  <c r="AA435" i="62"/>
  <c r="AA433" i="62"/>
  <c r="AD426" i="62"/>
  <c r="L426" i="62"/>
  <c r="AF425" i="62"/>
  <c r="X425" i="62"/>
  <c r="Z424" i="62"/>
  <c r="J423" i="62"/>
  <c r="V421" i="62"/>
  <c r="AA420" i="62"/>
  <c r="AD417" i="62"/>
  <c r="V417" i="62"/>
  <c r="X414" i="62"/>
  <c r="X411" i="62"/>
  <c r="AE396" i="62"/>
  <c r="AE386" i="62"/>
  <c r="V435" i="62"/>
  <c r="X433" i="62"/>
  <c r="AC426" i="62"/>
  <c r="J426" i="62"/>
  <c r="AE425" i="62"/>
  <c r="Y424" i="62"/>
  <c r="L421" i="62"/>
  <c r="AC417" i="62"/>
  <c r="V416" i="62"/>
  <c r="AF410" i="62"/>
  <c r="L410" i="62"/>
  <c r="AA426" i="62"/>
  <c r="H426" i="62"/>
  <c r="AF421" i="62"/>
  <c r="X436" i="62"/>
  <c r="AC435" i="62"/>
  <c r="L435" i="62"/>
  <c r="Z434" i="62"/>
  <c r="H434" i="62"/>
  <c r="AF434" i="62" s="1"/>
  <c r="P433" i="62"/>
  <c r="AE433" i="62" s="1"/>
  <c r="AB428" i="62"/>
  <c r="J428" i="62"/>
  <c r="Y427" i="62"/>
  <c r="AF424" i="62"/>
  <c r="X424" i="62"/>
  <c r="AC423" i="62"/>
  <c r="L423" i="62"/>
  <c r="Z422" i="62"/>
  <c r="H422" i="62"/>
  <c r="AE421" i="62"/>
  <c r="AB420" i="62"/>
  <c r="J420" i="62"/>
  <c r="Y419" i="62"/>
  <c r="AF416" i="62"/>
  <c r="X416" i="62"/>
  <c r="AC415" i="62"/>
  <c r="L415" i="62"/>
  <c r="Z414" i="62"/>
  <c r="H414" i="62"/>
  <c r="AE413" i="62"/>
  <c r="AB412" i="62"/>
  <c r="J412" i="62"/>
  <c r="Y411" i="62"/>
  <c r="AD410" i="62"/>
  <c r="V410" i="62"/>
  <c r="Z428" i="62"/>
  <c r="H428" i="62"/>
  <c r="Z420" i="62"/>
  <c r="H420" i="62"/>
  <c r="Z412" i="62"/>
  <c r="H412" i="62"/>
  <c r="AC436" i="62"/>
  <c r="Z435" i="62"/>
  <c r="H435" i="62"/>
  <c r="AF435" i="62" s="1"/>
  <c r="AB433" i="62"/>
  <c r="J433" i="62"/>
  <c r="N433" i="62" s="1"/>
  <c r="Y428" i="62"/>
  <c r="AD427" i="62"/>
  <c r="V427" i="62"/>
  <c r="AC424" i="62"/>
  <c r="Z423" i="62"/>
  <c r="H423" i="62"/>
  <c r="AE422" i="62"/>
  <c r="AB421" i="62"/>
  <c r="J421" i="62"/>
  <c r="Y420" i="62"/>
  <c r="AD419" i="62"/>
  <c r="V419" i="62"/>
  <c r="AC416" i="62"/>
  <c r="Z415" i="62"/>
  <c r="H415" i="62"/>
  <c r="AE414" i="62"/>
  <c r="AB413" i="62"/>
  <c r="J413" i="62"/>
  <c r="Y412" i="62"/>
  <c r="AD411" i="62"/>
  <c r="V411" i="62"/>
  <c r="Y435" i="62"/>
  <c r="AD434" i="62"/>
  <c r="V434" i="62"/>
  <c r="AF428" i="62"/>
  <c r="X428" i="62"/>
  <c r="Y423" i="62"/>
  <c r="AD422" i="62"/>
  <c r="V422" i="62"/>
  <c r="AF420" i="62"/>
  <c r="X420" i="62"/>
  <c r="Y415" i="62"/>
  <c r="AD414" i="62"/>
  <c r="V414" i="62"/>
  <c r="AF412" i="62"/>
  <c r="X412" i="62"/>
  <c r="X435" i="62"/>
  <c r="AC434" i="62"/>
  <c r="L434" i="62"/>
  <c r="Z433" i="62"/>
  <c r="H433" i="62"/>
  <c r="AF433" i="62" s="1"/>
  <c r="AE428" i="62"/>
  <c r="AB427" i="62"/>
  <c r="AF423" i="62"/>
  <c r="X423" i="62"/>
  <c r="AC422" i="62"/>
  <c r="L422" i="62"/>
  <c r="Z421" i="62"/>
  <c r="H421" i="62"/>
  <c r="AE420" i="62"/>
  <c r="AB419" i="62"/>
  <c r="AF415" i="62"/>
  <c r="X415" i="62"/>
  <c r="AC414" i="62"/>
  <c r="L414" i="62"/>
  <c r="Z413" i="62"/>
  <c r="AE412" i="62"/>
  <c r="AB411" i="62"/>
  <c r="AE435" i="62"/>
  <c r="AB434" i="62"/>
  <c r="AD428" i="62"/>
  <c r="V428" i="62"/>
  <c r="AE423" i="62"/>
  <c r="AB422" i="62"/>
  <c r="AD420" i="62"/>
  <c r="V420" i="62"/>
  <c r="AE415" i="62"/>
  <c r="AB414" i="62"/>
  <c r="AD412" i="62"/>
  <c r="V412" i="62"/>
  <c r="AA412" i="62"/>
  <c r="AC428" i="62"/>
  <c r="AC420" i="62"/>
  <c r="AD415" i="62"/>
  <c r="AC412" i="62"/>
  <c r="H408" i="62"/>
  <c r="Z408" i="62"/>
  <c r="AA408" i="62"/>
  <c r="J408" i="62"/>
  <c r="AB408" i="62"/>
  <c r="L408" i="62"/>
  <c r="AC408" i="62"/>
  <c r="V408" i="62"/>
  <c r="AA400" i="62"/>
  <c r="J386" i="62"/>
  <c r="N386" i="62" s="1"/>
  <c r="AD329" i="62"/>
  <c r="AA396" i="62"/>
  <c r="AE392" i="62"/>
  <c r="AE390" i="62"/>
  <c r="AB398" i="62"/>
  <c r="X396" i="62"/>
  <c r="AB392" i="62"/>
  <c r="AB382" i="62"/>
  <c r="J329" i="62"/>
  <c r="AA392" i="62"/>
  <c r="AB384" i="62"/>
  <c r="X382" i="62"/>
  <c r="H360" i="62"/>
  <c r="AF360" i="62" s="1"/>
  <c r="J398" i="62"/>
  <c r="N398" i="62" s="1"/>
  <c r="J396" i="62"/>
  <c r="N396" i="62" s="1"/>
  <c r="X392" i="62"/>
  <c r="AE388" i="62"/>
  <c r="AB386" i="62"/>
  <c r="H329" i="62"/>
  <c r="AF329" i="62" s="1"/>
  <c r="J392" i="62"/>
  <c r="N392" i="62" s="1"/>
  <c r="AB388" i="62"/>
  <c r="AA387" i="62"/>
  <c r="AA386" i="62"/>
  <c r="X370" i="62"/>
  <c r="J394" i="62"/>
  <c r="N394" i="62" s="1"/>
  <c r="X390" i="62"/>
  <c r="AA389" i="62"/>
  <c r="AA388" i="62"/>
  <c r="AE382" i="62"/>
  <c r="AF305" i="62"/>
  <c r="AB400" i="62"/>
  <c r="AE398" i="62"/>
  <c r="J390" i="62"/>
  <c r="N390" i="62" s="1"/>
  <c r="X386" i="62"/>
  <c r="AA383" i="62"/>
  <c r="AA382" i="62"/>
  <c r="AE394" i="62"/>
  <c r="AD360" i="62"/>
  <c r="X400" i="62"/>
  <c r="AA399" i="62"/>
  <c r="AA398" i="62"/>
  <c r="AB394" i="62"/>
  <c r="AF341" i="62"/>
  <c r="X327" i="62"/>
  <c r="AF366" i="62"/>
  <c r="Z360" i="62"/>
  <c r="X380" i="62"/>
  <c r="X398" i="62"/>
  <c r="AA395" i="62"/>
  <c r="AA394" i="62"/>
  <c r="J382" i="62"/>
  <c r="N382" i="62" s="1"/>
  <c r="L332" i="62"/>
  <c r="J400" i="62"/>
  <c r="N400" i="62" s="1"/>
  <c r="X394" i="62"/>
  <c r="AA393" i="62"/>
  <c r="AB390" i="62"/>
  <c r="AA390" i="62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D382" i="62"/>
  <c r="V382" i="62"/>
  <c r="Z381" i="62"/>
  <c r="H381" i="62"/>
  <c r="AA381" i="62"/>
  <c r="AC400" i="62"/>
  <c r="L400" i="62"/>
  <c r="Y399" i="62"/>
  <c r="AC398" i="62"/>
  <c r="L398" i="62"/>
  <c r="Y397" i="62"/>
  <c r="AC396" i="62"/>
  <c r="L396" i="62"/>
  <c r="Y395" i="62"/>
  <c r="AC394" i="62"/>
  <c r="L394" i="62"/>
  <c r="Y393" i="62"/>
  <c r="AC392" i="62"/>
  <c r="L392" i="62"/>
  <c r="Y391" i="62"/>
  <c r="AC390" i="62"/>
  <c r="L390" i="62"/>
  <c r="Y389" i="62"/>
  <c r="AC388" i="62"/>
  <c r="L388" i="62"/>
  <c r="Y387" i="62"/>
  <c r="AC386" i="62"/>
  <c r="L386" i="62"/>
  <c r="Y385" i="62"/>
  <c r="AC384" i="62"/>
  <c r="L384" i="62"/>
  <c r="Y383" i="62"/>
  <c r="AC382" i="62"/>
  <c r="L382" i="62"/>
  <c r="Y381" i="62"/>
  <c r="AA385" i="62"/>
  <c r="X399" i="62"/>
  <c r="X397" i="62"/>
  <c r="X395" i="62"/>
  <c r="X393" i="62"/>
  <c r="X391" i="62"/>
  <c r="X389" i="62"/>
  <c r="X387" i="62"/>
  <c r="X385" i="62"/>
  <c r="X383" i="62"/>
  <c r="X381" i="62"/>
  <c r="AE399" i="62"/>
  <c r="AE397" i="62"/>
  <c r="AE395" i="62"/>
  <c r="AE393" i="62"/>
  <c r="AE391" i="62"/>
  <c r="AE389" i="62"/>
  <c r="AE387" i="62"/>
  <c r="AE385" i="62"/>
  <c r="AE383" i="62"/>
  <c r="AE381" i="62"/>
  <c r="Z400" i="62"/>
  <c r="H400" i="62"/>
  <c r="AD399" i="62"/>
  <c r="V399" i="62"/>
  <c r="Z398" i="62"/>
  <c r="H398" i="62"/>
  <c r="AD397" i="62"/>
  <c r="V397" i="62"/>
  <c r="Z396" i="62"/>
  <c r="H396" i="62"/>
  <c r="AD395" i="62"/>
  <c r="V395" i="62"/>
  <c r="Z394" i="62"/>
  <c r="H394" i="62"/>
  <c r="AD393" i="62"/>
  <c r="V393" i="62"/>
  <c r="Z392" i="62"/>
  <c r="H392" i="62"/>
  <c r="AD391" i="62"/>
  <c r="V391" i="62"/>
  <c r="Z390" i="62"/>
  <c r="H390" i="62"/>
  <c r="AD389" i="62"/>
  <c r="V389" i="62"/>
  <c r="Z388" i="62"/>
  <c r="H388" i="62"/>
  <c r="AD387" i="62"/>
  <c r="V387" i="62"/>
  <c r="Z386" i="62"/>
  <c r="H386" i="62"/>
  <c r="AD385" i="62"/>
  <c r="V385" i="62"/>
  <c r="Z384" i="62"/>
  <c r="H384" i="62"/>
  <c r="AD383" i="62"/>
  <c r="V383" i="62"/>
  <c r="Z382" i="62"/>
  <c r="H382" i="62"/>
  <c r="AD381" i="62"/>
  <c r="V381" i="62"/>
  <c r="AA397" i="62"/>
  <c r="AC399" i="62"/>
  <c r="L399" i="62"/>
  <c r="AC397" i="62"/>
  <c r="L397" i="62"/>
  <c r="AC395" i="62"/>
  <c r="L395" i="62"/>
  <c r="AC393" i="62"/>
  <c r="L393" i="62"/>
  <c r="AC391" i="62"/>
  <c r="L391" i="62"/>
  <c r="AC389" i="62"/>
  <c r="L389" i="62"/>
  <c r="AC387" i="62"/>
  <c r="L387" i="62"/>
  <c r="AC385" i="62"/>
  <c r="L385" i="62"/>
  <c r="AC383" i="62"/>
  <c r="L383" i="62"/>
  <c r="AC381" i="62"/>
  <c r="L381" i="62"/>
  <c r="AB399" i="62"/>
  <c r="AB397" i="62"/>
  <c r="AB395" i="62"/>
  <c r="AB393" i="62"/>
  <c r="AB391" i="62"/>
  <c r="AB389" i="62"/>
  <c r="AB387" i="62"/>
  <c r="AB385" i="62"/>
  <c r="AB383" i="62"/>
  <c r="AB381" i="62"/>
  <c r="Y380" i="62"/>
  <c r="H380" i="62"/>
  <c r="Z380" i="62"/>
  <c r="AA380" i="62"/>
  <c r="J380" i="62"/>
  <c r="N380" i="62" s="1"/>
  <c r="AB380" i="62"/>
  <c r="L380" i="62"/>
  <c r="AC380" i="62"/>
  <c r="V380" i="62"/>
  <c r="AB327" i="62"/>
  <c r="AB370" i="62"/>
  <c r="AA360" i="62"/>
  <c r="Z329" i="62"/>
  <c r="L327" i="62"/>
  <c r="V360" i="62"/>
  <c r="AB343" i="62"/>
  <c r="Y342" i="62"/>
  <c r="V341" i="62"/>
  <c r="Y343" i="62"/>
  <c r="AD357" i="62"/>
  <c r="AC305" i="62"/>
  <c r="V343" i="62"/>
  <c r="X332" i="62"/>
  <c r="Z331" i="62"/>
  <c r="AD365" i="62"/>
  <c r="V357" i="62"/>
  <c r="Z354" i="62"/>
  <c r="X343" i="62"/>
  <c r="L338" i="62"/>
  <c r="AE332" i="62"/>
  <c r="AB331" i="62"/>
  <c r="AB329" i="62"/>
  <c r="AD327" i="62"/>
  <c r="AB360" i="62"/>
  <c r="AD324" i="62"/>
  <c r="AD343" i="62"/>
  <c r="L343" i="62"/>
  <c r="AE341" i="62"/>
  <c r="AD339" i="62"/>
  <c r="H338" i="62"/>
  <c r="AF338" i="62" s="1"/>
  <c r="X331" i="62"/>
  <c r="AA368" i="62"/>
  <c r="AA365" i="62"/>
  <c r="AA344" i="62"/>
  <c r="AC343" i="62"/>
  <c r="J343" i="62"/>
  <c r="AA341" i="62"/>
  <c r="AE340" i="62"/>
  <c r="AA339" i="62"/>
  <c r="J331" i="62"/>
  <c r="AE329" i="62"/>
  <c r="V327" i="62"/>
  <c r="Z368" i="62"/>
  <c r="AC367" i="62"/>
  <c r="H366" i="62"/>
  <c r="V365" i="62"/>
  <c r="AA362" i="62"/>
  <c r="Y360" i="62"/>
  <c r="AC354" i="62"/>
  <c r="Y339" i="62"/>
  <c r="AA343" i="62"/>
  <c r="H343" i="62"/>
  <c r="AF343" i="62" s="1"/>
  <c r="V339" i="62"/>
  <c r="AD338" i="62"/>
  <c r="AC332" i="62"/>
  <c r="H368" i="62"/>
  <c r="AF368" i="62" s="1"/>
  <c r="H362" i="62"/>
  <c r="AF362" i="62" s="1"/>
  <c r="J360" i="62"/>
  <c r="N360" i="62" s="1"/>
  <c r="AB359" i="62"/>
  <c r="AC355" i="62"/>
  <c r="X354" i="62"/>
  <c r="Z343" i="62"/>
  <c r="H341" i="62"/>
  <c r="J339" i="62"/>
  <c r="AC338" i="62"/>
  <c r="H333" i="62"/>
  <c r="AF333" i="62" s="1"/>
  <c r="AA332" i="62"/>
  <c r="AF371" i="62"/>
  <c r="AA359" i="62"/>
  <c r="Z338" i="62"/>
  <c r="Z305" i="62"/>
  <c r="AA340" i="62"/>
  <c r="AA334" i="62"/>
  <c r="H352" i="62"/>
  <c r="L340" i="62"/>
  <c r="Z352" i="62"/>
  <c r="AA371" i="62"/>
  <c r="AB367" i="62"/>
  <c r="AD366" i="62"/>
  <c r="Y365" i="62"/>
  <c r="X360" i="62"/>
  <c r="Y359" i="62"/>
  <c r="AA355" i="62"/>
  <c r="H342" i="62"/>
  <c r="AF342" i="62" s="1"/>
  <c r="AD341" i="62"/>
  <c r="J340" i="62"/>
  <c r="AB339" i="62"/>
  <c r="H339" i="62"/>
  <c r="AF339" i="62" s="1"/>
  <c r="AA338" i="62"/>
  <c r="AD331" i="62"/>
  <c r="H331" i="62"/>
  <c r="AF331" i="62" s="1"/>
  <c r="Y371" i="62"/>
  <c r="L367" i="62"/>
  <c r="AB366" i="62"/>
  <c r="AE360" i="62"/>
  <c r="AD358" i="62"/>
  <c r="Y355" i="62"/>
  <c r="AA366" i="62"/>
  <c r="V359" i="62"/>
  <c r="X341" i="62"/>
  <c r="Z339" i="62"/>
  <c r="AE338" i="62"/>
  <c r="AA331" i="62"/>
  <c r="V329" i="62"/>
  <c r="AA328" i="62"/>
  <c r="AC327" i="62"/>
  <c r="AA325" i="62"/>
  <c r="Z366" i="62"/>
  <c r="AB362" i="62"/>
  <c r="AC360" i="62"/>
  <c r="L359" i="62"/>
  <c r="H358" i="62"/>
  <c r="AF358" i="62" s="1"/>
  <c r="AE357" i="62"/>
  <c r="AC340" i="62"/>
  <c r="X366" i="62"/>
  <c r="AA305" i="62"/>
  <c r="AB340" i="62"/>
  <c r="X339" i="62"/>
  <c r="AC334" i="62"/>
  <c r="X333" i="62"/>
  <c r="Y331" i="62"/>
  <c r="Z327" i="62"/>
  <c r="H325" i="62"/>
  <c r="AF325" i="62" s="1"/>
  <c r="J366" i="62"/>
  <c r="N366" i="62" s="1"/>
  <c r="AE365" i="62"/>
  <c r="Y363" i="62"/>
  <c r="AC359" i="62"/>
  <c r="AC342" i="62"/>
  <c r="Z341" i="62"/>
  <c r="AE339" i="62"/>
  <c r="Y338" i="62"/>
  <c r="AA335" i="62"/>
  <c r="H335" i="62"/>
  <c r="AF335" i="62" s="1"/>
  <c r="L334" i="62"/>
  <c r="AD333" i="62"/>
  <c r="AE331" i="62"/>
  <c r="H330" i="62"/>
  <c r="AF330" i="62" s="1"/>
  <c r="J327" i="62"/>
  <c r="AE326" i="62"/>
  <c r="X371" i="62"/>
  <c r="V370" i="62"/>
  <c r="Y368" i="62"/>
  <c r="AA367" i="62"/>
  <c r="Y366" i="62"/>
  <c r="Z362" i="62"/>
  <c r="J359" i="62"/>
  <c r="N359" i="62" s="1"/>
  <c r="AB358" i="62"/>
  <c r="AA357" i="62"/>
  <c r="X355" i="62"/>
  <c r="AF354" i="62"/>
  <c r="AA342" i="62"/>
  <c r="Z335" i="62"/>
  <c r="AA333" i="62"/>
  <c r="V331" i="62"/>
  <c r="AD326" i="62"/>
  <c r="V352" i="62"/>
  <c r="AD370" i="62"/>
  <c r="L370" i="62"/>
  <c r="X368" i="62"/>
  <c r="Y367" i="62"/>
  <c r="AB364" i="62"/>
  <c r="X362" i="62"/>
  <c r="AA358" i="62"/>
  <c r="Y357" i="62"/>
  <c r="L355" i="62"/>
  <c r="AE354" i="62"/>
  <c r="V354" i="62"/>
  <c r="Z342" i="62"/>
  <c r="AC339" i="62"/>
  <c r="V338" i="62"/>
  <c r="Y335" i="62"/>
  <c r="Z333" i="62"/>
  <c r="AC331" i="62"/>
  <c r="AA329" i="62"/>
  <c r="AA327" i="62"/>
  <c r="H327" i="62"/>
  <c r="AF327" i="62" s="1"/>
  <c r="AC326" i="62"/>
  <c r="AC370" i="62"/>
  <c r="J370" i="62"/>
  <c r="N370" i="62" s="1"/>
  <c r="AA369" i="62"/>
  <c r="AE367" i="62"/>
  <c r="V366" i="62"/>
  <c r="J364" i="62"/>
  <c r="N364" i="62" s="1"/>
  <c r="AA363" i="62"/>
  <c r="AE362" i="62"/>
  <c r="Z358" i="62"/>
  <c r="AD354" i="62"/>
  <c r="L354" i="62"/>
  <c r="X335" i="62"/>
  <c r="AA330" i="62"/>
  <c r="AA326" i="62"/>
  <c r="AD368" i="62"/>
  <c r="V368" i="62"/>
  <c r="V362" i="62"/>
  <c r="Y358" i="62"/>
  <c r="AB356" i="62"/>
  <c r="L305" i="62"/>
  <c r="L342" i="62"/>
  <c r="AD337" i="62"/>
  <c r="V335" i="62"/>
  <c r="Z330" i="62"/>
  <c r="Y327" i="62"/>
  <c r="V326" i="62"/>
  <c r="Z325" i="62"/>
  <c r="AD352" i="62"/>
  <c r="AA370" i="62"/>
  <c r="H370" i="62"/>
  <c r="AF370" i="62" s="1"/>
  <c r="AC368" i="62"/>
  <c r="L368" i="62"/>
  <c r="J367" i="62"/>
  <c r="N367" i="62" s="1"/>
  <c r="X363" i="62"/>
  <c r="AD362" i="62"/>
  <c r="L362" i="62"/>
  <c r="V358" i="62"/>
  <c r="AA356" i="62"/>
  <c r="AF355" i="62"/>
  <c r="AB354" i="62"/>
  <c r="H354" i="62"/>
  <c r="AD287" i="62"/>
  <c r="AA337" i="62"/>
  <c r="AA336" i="62"/>
  <c r="AD335" i="62"/>
  <c r="L335" i="62"/>
  <c r="Y330" i="62"/>
  <c r="L326" i="62"/>
  <c r="AB372" i="62"/>
  <c r="Z370" i="62"/>
  <c r="AB368" i="62"/>
  <c r="AC362" i="62"/>
  <c r="J362" i="62"/>
  <c r="N362" i="62" s="1"/>
  <c r="J358" i="62"/>
  <c r="N358" i="62" s="1"/>
  <c r="J356" i="62"/>
  <c r="N356" i="62" s="1"/>
  <c r="AA354" i="62"/>
  <c r="AB335" i="62"/>
  <c r="V337" i="62"/>
  <c r="AC335" i="62"/>
  <c r="J335" i="62"/>
  <c r="AE330" i="62"/>
  <c r="J372" i="62"/>
  <c r="N372" i="62" s="1"/>
  <c r="H369" i="62"/>
  <c r="H361" i="62"/>
  <c r="H353" i="62"/>
  <c r="AF353" i="62" s="1"/>
  <c r="Z372" i="62"/>
  <c r="H372" i="62"/>
  <c r="AE371" i="62"/>
  <c r="Y369" i="62"/>
  <c r="AC365" i="62"/>
  <c r="L365" i="62"/>
  <c r="Z364" i="62"/>
  <c r="H364" i="62"/>
  <c r="AF364" i="62" s="1"/>
  <c r="Y361" i="62"/>
  <c r="X358" i="62"/>
  <c r="AC357" i="62"/>
  <c r="L357" i="62"/>
  <c r="Z356" i="62"/>
  <c r="H356" i="62"/>
  <c r="AF356" i="62" s="1"/>
  <c r="AE355" i="62"/>
  <c r="J354" i="62"/>
  <c r="N354" i="62" s="1"/>
  <c r="Y353" i="62"/>
  <c r="AA361" i="62"/>
  <c r="Z369" i="62"/>
  <c r="Z353" i="62"/>
  <c r="Y372" i="62"/>
  <c r="AD371" i="62"/>
  <c r="V371" i="62"/>
  <c r="AF369" i="62"/>
  <c r="X369" i="62"/>
  <c r="Z367" i="62"/>
  <c r="H367" i="62"/>
  <c r="AF367" i="62" s="1"/>
  <c r="AE366" i="62"/>
  <c r="AB365" i="62"/>
  <c r="J365" i="62"/>
  <c r="N365" i="62" s="1"/>
  <c r="Y364" i="62"/>
  <c r="AD363" i="62"/>
  <c r="V363" i="62"/>
  <c r="AF361" i="62"/>
  <c r="X361" i="62"/>
  <c r="Z359" i="62"/>
  <c r="H359" i="62"/>
  <c r="AF359" i="62" s="1"/>
  <c r="AE358" i="62"/>
  <c r="AB357" i="62"/>
  <c r="J357" i="62"/>
  <c r="N357" i="62" s="1"/>
  <c r="Y356" i="62"/>
  <c r="AD355" i="62"/>
  <c r="V355" i="62"/>
  <c r="X353" i="62"/>
  <c r="AF372" i="62"/>
  <c r="X372" i="62"/>
  <c r="AC371" i="62"/>
  <c r="L371" i="62"/>
  <c r="AE369" i="62"/>
  <c r="X364" i="62"/>
  <c r="AC363" i="62"/>
  <c r="L363" i="62"/>
  <c r="AE361" i="62"/>
  <c r="X356" i="62"/>
  <c r="AE353" i="62"/>
  <c r="AE372" i="62"/>
  <c r="AB371" i="62"/>
  <c r="J371" i="62"/>
  <c r="N371" i="62" s="1"/>
  <c r="AD369" i="62"/>
  <c r="V369" i="62"/>
  <c r="X367" i="62"/>
  <c r="AC366" i="62"/>
  <c r="Z365" i="62"/>
  <c r="H365" i="62"/>
  <c r="AB363" i="62"/>
  <c r="J363" i="62"/>
  <c r="N363" i="62" s="1"/>
  <c r="AD361" i="62"/>
  <c r="V361" i="62"/>
  <c r="AC358" i="62"/>
  <c r="Z357" i="62"/>
  <c r="H357" i="62"/>
  <c r="AE356" i="62"/>
  <c r="AB355" i="62"/>
  <c r="J355" i="62"/>
  <c r="N355" i="62" s="1"/>
  <c r="AD353" i="62"/>
  <c r="V353" i="62"/>
  <c r="AA353" i="62"/>
  <c r="AA372" i="62"/>
  <c r="AA364" i="62"/>
  <c r="Z361" i="62"/>
  <c r="AD372" i="62"/>
  <c r="V372" i="62"/>
  <c r="AC369" i="62"/>
  <c r="L369" i="62"/>
  <c r="AD364" i="62"/>
  <c r="V364" i="62"/>
  <c r="AC361" i="62"/>
  <c r="L361" i="62"/>
  <c r="AD356" i="62"/>
  <c r="V356" i="62"/>
  <c r="AC353" i="62"/>
  <c r="L353" i="62"/>
  <c r="AC372" i="62"/>
  <c r="Z371" i="62"/>
  <c r="AB369" i="62"/>
  <c r="AD367" i="62"/>
  <c r="AF365" i="62"/>
  <c r="AC364" i="62"/>
  <c r="Z363" i="62"/>
  <c r="AB361" i="62"/>
  <c r="AF357" i="62"/>
  <c r="AC356" i="62"/>
  <c r="Z355" i="62"/>
  <c r="AB353" i="62"/>
  <c r="X352" i="62"/>
  <c r="Y352" i="62"/>
  <c r="AA352" i="62"/>
  <c r="J352" i="62"/>
  <c r="N352" i="62" s="1"/>
  <c r="AB352" i="62"/>
  <c r="L352" i="62"/>
  <c r="AB344" i="62"/>
  <c r="J344" i="62"/>
  <c r="AD342" i="62"/>
  <c r="V342" i="62"/>
  <c r="X340" i="62"/>
  <c r="AE337" i="62"/>
  <c r="AB336" i="62"/>
  <c r="J336" i="62"/>
  <c r="AD334" i="62"/>
  <c r="V334" i="62"/>
  <c r="AB328" i="62"/>
  <c r="J328" i="62"/>
  <c r="Z344" i="62"/>
  <c r="H344" i="62"/>
  <c r="AF344" i="62" s="1"/>
  <c r="AE343" i="62"/>
  <c r="AB342" i="62"/>
  <c r="J342" i="62"/>
  <c r="Y341" i="62"/>
  <c r="AD340" i="62"/>
  <c r="V340" i="62"/>
  <c r="X338" i="62"/>
  <c r="AC337" i="62"/>
  <c r="L337" i="62"/>
  <c r="Z336" i="62"/>
  <c r="H336" i="62"/>
  <c r="AF336" i="62" s="1"/>
  <c r="AE335" i="62"/>
  <c r="AB334" i="62"/>
  <c r="J334" i="62"/>
  <c r="Y333" i="62"/>
  <c r="AD332" i="62"/>
  <c r="V332" i="62"/>
  <c r="X330" i="62"/>
  <c r="AC329" i="62"/>
  <c r="L329" i="62"/>
  <c r="Z328" i="62"/>
  <c r="H328" i="62"/>
  <c r="AF328" i="62" s="1"/>
  <c r="AE327" i="62"/>
  <c r="AB326" i="62"/>
  <c r="J326" i="62"/>
  <c r="Y325" i="62"/>
  <c r="Y344" i="62"/>
  <c r="AB337" i="62"/>
  <c r="J337" i="62"/>
  <c r="Y336" i="62"/>
  <c r="Y328" i="62"/>
  <c r="X325" i="62"/>
  <c r="X344" i="62"/>
  <c r="X336" i="62"/>
  <c r="Z334" i="62"/>
  <c r="H334" i="62"/>
  <c r="AF334" i="62" s="1"/>
  <c r="AE333" i="62"/>
  <c r="AB332" i="62"/>
  <c r="J332" i="62"/>
  <c r="AD330" i="62"/>
  <c r="V330" i="62"/>
  <c r="X328" i="62"/>
  <c r="Z326" i="62"/>
  <c r="H326" i="62"/>
  <c r="AF326" i="62" s="1"/>
  <c r="AE344" i="62"/>
  <c r="Z337" i="62"/>
  <c r="H337" i="62"/>
  <c r="AF337" i="62" s="1"/>
  <c r="Y334" i="62"/>
  <c r="V333" i="62"/>
  <c r="AC330" i="62"/>
  <c r="L330" i="62"/>
  <c r="AE328" i="62"/>
  <c r="Y326" i="62"/>
  <c r="AD325" i="62"/>
  <c r="V325" i="62"/>
  <c r="AD344" i="62"/>
  <c r="V344" i="62"/>
  <c r="X342" i="62"/>
  <c r="AC341" i="62"/>
  <c r="L341" i="62"/>
  <c r="Z340" i="62"/>
  <c r="H340" i="62"/>
  <c r="AF340" i="62" s="1"/>
  <c r="AB338" i="62"/>
  <c r="Y337" i="62"/>
  <c r="AD336" i="62"/>
  <c r="V336" i="62"/>
  <c r="X334" i="62"/>
  <c r="AC333" i="62"/>
  <c r="L333" i="62"/>
  <c r="Z332" i="62"/>
  <c r="H332" i="62"/>
  <c r="AF332" i="62" s="1"/>
  <c r="AB330" i="62"/>
  <c r="AD328" i="62"/>
  <c r="V328" i="62"/>
  <c r="X326" i="62"/>
  <c r="AC325" i="62"/>
  <c r="L325" i="62"/>
  <c r="AC344" i="62"/>
  <c r="AE342" i="62"/>
  <c r="AB341" i="62"/>
  <c r="AC336" i="62"/>
  <c r="AE334" i="62"/>
  <c r="AB333" i="62"/>
  <c r="AC328" i="62"/>
  <c r="AB325" i="62"/>
  <c r="X324" i="62"/>
  <c r="J305" i="62"/>
  <c r="AB297" i="62"/>
  <c r="AB305" i="62"/>
  <c r="AC297" i="62"/>
  <c r="X296" i="62"/>
  <c r="AB313" i="62"/>
  <c r="Z297" i="62"/>
  <c r="L284" i="62"/>
  <c r="Y296" i="62"/>
  <c r="AA313" i="62"/>
  <c r="X305" i="62"/>
  <c r="L271" i="62"/>
  <c r="V286" i="62"/>
  <c r="AC271" i="62"/>
  <c r="AC306" i="62"/>
  <c r="AD305" i="62"/>
  <c r="V305" i="62"/>
  <c r="AC301" i="62"/>
  <c r="AB324" i="62"/>
  <c r="AA278" i="62"/>
  <c r="Y275" i="62"/>
  <c r="Z314" i="62"/>
  <c r="AA315" i="62"/>
  <c r="AB311" i="62"/>
  <c r="Y305" i="62"/>
  <c r="J324" i="62"/>
  <c r="V324" i="62"/>
  <c r="AD301" i="62"/>
  <c r="Y324" i="62"/>
  <c r="H324" i="62"/>
  <c r="Z324" i="62"/>
  <c r="AA324" i="62"/>
  <c r="L324" i="62"/>
  <c r="H287" i="62"/>
  <c r="AF287" i="62" s="1"/>
  <c r="H306" i="62"/>
  <c r="AF306" i="62" s="1"/>
  <c r="Y297" i="62"/>
  <c r="AA311" i="62"/>
  <c r="AA301" i="62"/>
  <c r="AC298" i="62"/>
  <c r="L297" i="62"/>
  <c r="AD313" i="62"/>
  <c r="AD312" i="62"/>
  <c r="J311" i="62"/>
  <c r="AB298" i="62"/>
  <c r="AB314" i="62"/>
  <c r="AA298" i="62"/>
  <c r="L298" i="62"/>
  <c r="AA287" i="62"/>
  <c r="AB280" i="62"/>
  <c r="Z315" i="62"/>
  <c r="AA309" i="62"/>
  <c r="Y304" i="62"/>
  <c r="J303" i="62"/>
  <c r="AA299" i="62"/>
  <c r="Z268" i="62"/>
  <c r="L288" i="62"/>
  <c r="Z287" i="62"/>
  <c r="AD279" i="62"/>
  <c r="X275" i="62"/>
  <c r="V313" i="62"/>
  <c r="AB306" i="62"/>
  <c r="X301" i="62"/>
  <c r="AA300" i="62"/>
  <c r="H299" i="62"/>
  <c r="AF299" i="62" s="1"/>
  <c r="Z298" i="62"/>
  <c r="J297" i="62"/>
  <c r="AC280" i="62"/>
  <c r="V279" i="62"/>
  <c r="H315" i="62"/>
  <c r="AF315" i="62" s="1"/>
  <c r="J313" i="62"/>
  <c r="AA306" i="62"/>
  <c r="V301" i="62"/>
  <c r="Z306" i="62"/>
  <c r="L306" i="62"/>
  <c r="L296" i="62"/>
  <c r="AD309" i="62"/>
  <c r="AA308" i="62"/>
  <c r="J306" i="62"/>
  <c r="AD302" i="62"/>
  <c r="AC309" i="62"/>
  <c r="AA304" i="62"/>
  <c r="AB303" i="62"/>
  <c r="AA302" i="62"/>
  <c r="Y287" i="62"/>
  <c r="AA280" i="62"/>
  <c r="L279" i="62"/>
  <c r="AE275" i="62"/>
  <c r="AC296" i="62"/>
  <c r="X315" i="62"/>
  <c r="X314" i="62"/>
  <c r="Z313" i="62"/>
  <c r="H313" i="62"/>
  <c r="AF313" i="62" s="1"/>
  <c r="AA312" i="62"/>
  <c r="V309" i="62"/>
  <c r="AC307" i="62"/>
  <c r="Y306" i="62"/>
  <c r="AE304" i="62"/>
  <c r="Y302" i="62"/>
  <c r="L301" i="62"/>
  <c r="Z299" i="62"/>
  <c r="J298" i="62"/>
  <c r="AC242" i="62"/>
  <c r="V287" i="62"/>
  <c r="AD296" i="62"/>
  <c r="AE315" i="62"/>
  <c r="Y313" i="62"/>
  <c r="Z312" i="62"/>
  <c r="AD310" i="62"/>
  <c r="L309" i="62"/>
  <c r="AA307" i="62"/>
  <c r="X306" i="62"/>
  <c r="AD304" i="62"/>
  <c r="V304" i="62"/>
  <c r="X302" i="62"/>
  <c r="X299" i="62"/>
  <c r="AA283" i="62"/>
  <c r="AE282" i="62"/>
  <c r="L315" i="62"/>
  <c r="AE314" i="62"/>
  <c r="L314" i="62"/>
  <c r="X313" i="62"/>
  <c r="Y312" i="62"/>
  <c r="AA310" i="62"/>
  <c r="Z307" i="62"/>
  <c r="AE306" i="62"/>
  <c r="AC304" i="62"/>
  <c r="L304" i="62"/>
  <c r="V302" i="62"/>
  <c r="AA297" i="62"/>
  <c r="H297" i="62"/>
  <c r="AF297" i="62" s="1"/>
  <c r="L283" i="62"/>
  <c r="AC314" i="62"/>
  <c r="J314" i="62"/>
  <c r="AE313" i="62"/>
  <c r="Y310" i="62"/>
  <c r="X307" i="62"/>
  <c r="AB304" i="62"/>
  <c r="J304" i="62"/>
  <c r="V312" i="62"/>
  <c r="X310" i="62"/>
  <c r="AC288" i="62"/>
  <c r="AC287" i="62"/>
  <c r="V296" i="62"/>
  <c r="AC315" i="62"/>
  <c r="AA314" i="62"/>
  <c r="H314" i="62"/>
  <c r="AF314" i="62" s="1"/>
  <c r="AC313" i="62"/>
  <c r="J312" i="62"/>
  <c r="V310" i="62"/>
  <c r="L307" i="62"/>
  <c r="Z304" i="62"/>
  <c r="H304" i="62"/>
  <c r="AF304" i="62" s="1"/>
  <c r="AA303" i="62"/>
  <c r="Y301" i="62"/>
  <c r="X298" i="62"/>
  <c r="X297" i="62"/>
  <c r="Y314" i="62"/>
  <c r="AB312" i="62"/>
  <c r="H312" i="62"/>
  <c r="AF312" i="62" s="1"/>
  <c r="H307" i="62"/>
  <c r="AF307" i="62" s="1"/>
  <c r="AB316" i="62"/>
  <c r="J316" i="62"/>
  <c r="Y315" i="62"/>
  <c r="AD314" i="62"/>
  <c r="X312" i="62"/>
  <c r="AC311" i="62"/>
  <c r="L311" i="62"/>
  <c r="Z310" i="62"/>
  <c r="H310" i="62"/>
  <c r="AF310" i="62" s="1"/>
  <c r="AE309" i="62"/>
  <c r="AB308" i="62"/>
  <c r="J308" i="62"/>
  <c r="Y307" i="62"/>
  <c r="AD306" i="62"/>
  <c r="AC303" i="62"/>
  <c r="L303" i="62"/>
  <c r="Z302" i="62"/>
  <c r="H302" i="62"/>
  <c r="AF302" i="62" s="1"/>
  <c r="AB300" i="62"/>
  <c r="J300" i="62"/>
  <c r="Y299" i="62"/>
  <c r="AD298" i="62"/>
  <c r="V298" i="62"/>
  <c r="AA316" i="62"/>
  <c r="Z316" i="62"/>
  <c r="H316" i="62"/>
  <c r="AF316" i="62" s="1"/>
  <c r="Z308" i="62"/>
  <c r="H308" i="62"/>
  <c r="AF308" i="62" s="1"/>
  <c r="Z300" i="62"/>
  <c r="H300" i="62"/>
  <c r="AF300" i="62" s="1"/>
  <c r="Y316" i="62"/>
  <c r="AD315" i="62"/>
  <c r="V315" i="62"/>
  <c r="AC312" i="62"/>
  <c r="Z311" i="62"/>
  <c r="H311" i="62"/>
  <c r="AF311" i="62" s="1"/>
  <c r="AE310" i="62"/>
  <c r="AB309" i="62"/>
  <c r="J309" i="62"/>
  <c r="Y308" i="62"/>
  <c r="AD307" i="62"/>
  <c r="V307" i="62"/>
  <c r="Z303" i="62"/>
  <c r="H303" i="62"/>
  <c r="AF303" i="62" s="1"/>
  <c r="AE302" i="62"/>
  <c r="AB301" i="62"/>
  <c r="J301" i="62"/>
  <c r="Y300" i="62"/>
  <c r="AD299" i="62"/>
  <c r="V299" i="62"/>
  <c r="X316" i="62"/>
  <c r="Y311" i="62"/>
  <c r="X308" i="62"/>
  <c r="Y303" i="62"/>
  <c r="X300" i="62"/>
  <c r="AC299" i="62"/>
  <c r="L299" i="62"/>
  <c r="H298" i="62"/>
  <c r="AF298" i="62" s="1"/>
  <c r="AB315" i="62"/>
  <c r="X311" i="62"/>
  <c r="AC310" i="62"/>
  <c r="L310" i="62"/>
  <c r="Z309" i="62"/>
  <c r="H309" i="62"/>
  <c r="AF309" i="62" s="1"/>
  <c r="AB307" i="62"/>
  <c r="X303" i="62"/>
  <c r="AC302" i="62"/>
  <c r="L302" i="62"/>
  <c r="Z301" i="62"/>
  <c r="AE300" i="62"/>
  <c r="AB299" i="62"/>
  <c r="AD297" i="62"/>
  <c r="AD316" i="62"/>
  <c r="V316" i="62"/>
  <c r="AB310" i="62"/>
  <c r="Y309" i="62"/>
  <c r="AD308" i="62"/>
  <c r="V308" i="62"/>
  <c r="AE303" i="62"/>
  <c r="AB302" i="62"/>
  <c r="AD300" i="62"/>
  <c r="V300" i="62"/>
  <c r="AC316" i="62"/>
  <c r="AD311" i="62"/>
  <c r="AC308" i="62"/>
  <c r="AD303" i="62"/>
  <c r="AC300" i="62"/>
  <c r="H296" i="62"/>
  <c r="Z296" i="62"/>
  <c r="AA296" i="62"/>
  <c r="J296" i="62"/>
  <c r="AC248" i="62"/>
  <c r="L242" i="62"/>
  <c r="H268" i="62"/>
  <c r="AC276" i="62"/>
  <c r="AC272" i="62"/>
  <c r="AB276" i="62"/>
  <c r="AA272" i="62"/>
  <c r="AE249" i="62"/>
  <c r="V268" i="62"/>
  <c r="X287" i="62"/>
  <c r="AA276" i="62"/>
  <c r="Y272" i="62"/>
  <c r="AD271" i="62"/>
  <c r="Z276" i="62"/>
  <c r="L272" i="62"/>
  <c r="AA270" i="62"/>
  <c r="Y268" i="62"/>
  <c r="Y276" i="62"/>
  <c r="AB275" i="62"/>
  <c r="J272" i="62"/>
  <c r="V271" i="62"/>
  <c r="X276" i="62"/>
  <c r="AC268" i="62"/>
  <c r="AB288" i="62"/>
  <c r="Z283" i="62"/>
  <c r="Z282" i="62"/>
  <c r="V281" i="62"/>
  <c r="J276" i="62"/>
  <c r="X268" i="62"/>
  <c r="AE284" i="62"/>
  <c r="AC283" i="62"/>
  <c r="X279" i="62"/>
  <c r="AD278" i="62"/>
  <c r="Z275" i="62"/>
  <c r="J273" i="62"/>
  <c r="AB272" i="62"/>
  <c r="AD273" i="62"/>
  <c r="H248" i="62"/>
  <c r="AF248" i="62" s="1"/>
  <c r="AB284" i="62"/>
  <c r="H284" i="62"/>
  <c r="AF284" i="62" s="1"/>
  <c r="AC273" i="62"/>
  <c r="AA243" i="62"/>
  <c r="J242" i="62"/>
  <c r="AA284" i="62"/>
  <c r="Y280" i="62"/>
  <c r="AC279" i="62"/>
  <c r="AE276" i="62"/>
  <c r="AD275" i="62"/>
  <c r="V275" i="62"/>
  <c r="AB273" i="62"/>
  <c r="AA271" i="62"/>
  <c r="H271" i="62"/>
  <c r="AF271" i="62" s="1"/>
  <c r="Z219" i="62"/>
  <c r="AA250" i="62"/>
  <c r="Z284" i="62"/>
  <c r="X280" i="62"/>
  <c r="AA279" i="62"/>
  <c r="L276" i="62"/>
  <c r="AC275" i="62"/>
  <c r="L275" i="62"/>
  <c r="AA273" i="62"/>
  <c r="Z271" i="62"/>
  <c r="Y284" i="62"/>
  <c r="Z279" i="62"/>
  <c r="Y273" i="62"/>
  <c r="Y271" i="62"/>
  <c r="X284" i="62"/>
  <c r="Y279" i="62"/>
  <c r="AA275" i="62"/>
  <c r="H275" i="62"/>
  <c r="AF275" i="62" s="1"/>
  <c r="V273" i="62"/>
  <c r="X271" i="62"/>
  <c r="AB254" i="62"/>
  <c r="AD268" i="62"/>
  <c r="Y288" i="62"/>
  <c r="L287" i="62"/>
  <c r="AD286" i="62"/>
  <c r="AC284" i="62"/>
  <c r="J284" i="62"/>
  <c r="AE283" i="62"/>
  <c r="X281" i="62"/>
  <c r="J280" i="62"/>
  <c r="AB279" i="62"/>
  <c r="H279" i="62"/>
  <c r="AF279" i="62" s="1"/>
  <c r="V278" i="62"/>
  <c r="H276" i="62"/>
  <c r="AF276" i="62" s="1"/>
  <c r="Z274" i="62"/>
  <c r="AE273" i="62"/>
  <c r="AD270" i="62"/>
  <c r="X254" i="62"/>
  <c r="L268" i="62"/>
  <c r="X288" i="62"/>
  <c r="AA286" i="62"/>
  <c r="AA285" i="62"/>
  <c r="AD283" i="62"/>
  <c r="V283" i="62"/>
  <c r="AE281" i="62"/>
  <c r="AE274" i="62"/>
  <c r="AE256" i="62"/>
  <c r="J288" i="62"/>
  <c r="AB283" i="62"/>
  <c r="J283" i="62"/>
  <c r="AA282" i="62"/>
  <c r="J281" i="62"/>
  <c r="H274" i="62"/>
  <c r="AF274" i="62" s="1"/>
  <c r="V270" i="62"/>
  <c r="Z249" i="62"/>
  <c r="AD245" i="62"/>
  <c r="H283" i="62"/>
  <c r="AF283" i="62" s="1"/>
  <c r="AD281" i="62"/>
  <c r="Y283" i="62"/>
  <c r="AB281" i="62"/>
  <c r="AA288" i="62"/>
  <c r="H282" i="62"/>
  <c r="AF282" i="62" s="1"/>
  <c r="AA281" i="62"/>
  <c r="L280" i="62"/>
  <c r="AA274" i="62"/>
  <c r="X273" i="62"/>
  <c r="AB271" i="62"/>
  <c r="AA277" i="62"/>
  <c r="AC286" i="62"/>
  <c r="L286" i="62"/>
  <c r="Z285" i="62"/>
  <c r="H285" i="62"/>
  <c r="Y282" i="62"/>
  <c r="AC278" i="62"/>
  <c r="L278" i="62"/>
  <c r="Z277" i="62"/>
  <c r="H277" i="62"/>
  <c r="AF277" i="62" s="1"/>
  <c r="Y274" i="62"/>
  <c r="AC270" i="62"/>
  <c r="L270" i="62"/>
  <c r="Z269" i="62"/>
  <c r="H269" i="62"/>
  <c r="AF269" i="62" s="1"/>
  <c r="AA269" i="62"/>
  <c r="Z288" i="62"/>
  <c r="H288" i="62"/>
  <c r="AF288" i="62" s="1"/>
  <c r="AE287" i="62"/>
  <c r="AB286" i="62"/>
  <c r="J286" i="62"/>
  <c r="Y285" i="62"/>
  <c r="AD284" i="62"/>
  <c r="X282" i="62"/>
  <c r="AC281" i="62"/>
  <c r="L281" i="62"/>
  <c r="Z280" i="62"/>
  <c r="H280" i="62"/>
  <c r="AF280" i="62" s="1"/>
  <c r="AB278" i="62"/>
  <c r="J278" i="62"/>
  <c r="Y277" i="62"/>
  <c r="AD276" i="62"/>
  <c r="X274" i="62"/>
  <c r="L273" i="62"/>
  <c r="Z272" i="62"/>
  <c r="H272" i="62"/>
  <c r="AF272" i="62" s="1"/>
  <c r="AB270" i="62"/>
  <c r="J270" i="62"/>
  <c r="Y269" i="62"/>
  <c r="AF285" i="62"/>
  <c r="X285" i="62"/>
  <c r="X277" i="62"/>
  <c r="X269" i="62"/>
  <c r="Z286" i="62"/>
  <c r="H286" i="62"/>
  <c r="AF286" i="62" s="1"/>
  <c r="AE285" i="62"/>
  <c r="AD282" i="62"/>
  <c r="V282" i="62"/>
  <c r="Z278" i="62"/>
  <c r="H278" i="62"/>
  <c r="AF278" i="62" s="1"/>
  <c r="AD274" i="62"/>
  <c r="V274" i="62"/>
  <c r="X272" i="62"/>
  <c r="Z270" i="62"/>
  <c r="H270" i="62"/>
  <c r="AF270" i="62" s="1"/>
  <c r="AE269" i="62"/>
  <c r="AE288" i="62"/>
  <c r="AB287" i="62"/>
  <c r="Y286" i="62"/>
  <c r="AD285" i="62"/>
  <c r="V285" i="62"/>
  <c r="AC282" i="62"/>
  <c r="L282" i="62"/>
  <c r="Z281" i="62"/>
  <c r="H281" i="62"/>
  <c r="AF281" i="62" s="1"/>
  <c r="AE280" i="62"/>
  <c r="Y278" i="62"/>
  <c r="AD277" i="62"/>
  <c r="V277" i="62"/>
  <c r="AC274" i="62"/>
  <c r="L274" i="62"/>
  <c r="Z273" i="62"/>
  <c r="AE272" i="62"/>
  <c r="Y270" i="62"/>
  <c r="AD269" i="62"/>
  <c r="V269" i="62"/>
  <c r="AD288" i="62"/>
  <c r="X286" i="62"/>
  <c r="AC285" i="62"/>
  <c r="L285" i="62"/>
  <c r="AB282" i="62"/>
  <c r="AD280" i="62"/>
  <c r="X278" i="62"/>
  <c r="AC277" i="62"/>
  <c r="L277" i="62"/>
  <c r="AB274" i="62"/>
  <c r="AD272" i="62"/>
  <c r="AC269" i="62"/>
  <c r="L269" i="62"/>
  <c r="AE286" i="62"/>
  <c r="AB285" i="62"/>
  <c r="AE278" i="62"/>
  <c r="AB277" i="62"/>
  <c r="AB269" i="62"/>
  <c r="AA268" i="62"/>
  <c r="J268" i="62"/>
  <c r="AD256" i="62"/>
  <c r="AA249" i="62"/>
  <c r="AC245" i="62"/>
  <c r="H245" i="62"/>
  <c r="AF245" i="62" s="1"/>
  <c r="AA256" i="62"/>
  <c r="X253" i="62"/>
  <c r="AD248" i="62"/>
  <c r="AC246" i="62"/>
  <c r="AB245" i="62"/>
  <c r="AA245" i="62"/>
  <c r="V256" i="62"/>
  <c r="AA248" i="62"/>
  <c r="Z245" i="62"/>
  <c r="X243" i="62"/>
  <c r="L256" i="62"/>
  <c r="H249" i="62"/>
  <c r="AF249" i="62" s="1"/>
  <c r="AE248" i="62"/>
  <c r="Y245" i="62"/>
  <c r="J258" i="62"/>
  <c r="L245" i="62"/>
  <c r="J245" i="62"/>
  <c r="V257" i="62"/>
  <c r="AA259" i="62"/>
  <c r="AC257" i="62"/>
  <c r="L257" i="62"/>
  <c r="AA254" i="62"/>
  <c r="AE253" i="62"/>
  <c r="X251" i="62"/>
  <c r="AC250" i="62"/>
  <c r="Y249" i="62"/>
  <c r="Z248" i="62"/>
  <c r="AD243" i="62"/>
  <c r="AD257" i="62"/>
  <c r="X240" i="62"/>
  <c r="X259" i="62"/>
  <c r="AB257" i="62"/>
  <c r="J257" i="62"/>
  <c r="AC256" i="62"/>
  <c r="H256" i="62"/>
  <c r="AF256" i="62" s="1"/>
  <c r="Y254" i="62"/>
  <c r="V253" i="62"/>
  <c r="AB250" i="62"/>
  <c r="X249" i="62"/>
  <c r="Y248" i="62"/>
  <c r="Z257" i="62"/>
  <c r="H257" i="62"/>
  <c r="AF257" i="62" s="1"/>
  <c r="Z256" i="62"/>
  <c r="AE254" i="62"/>
  <c r="AD253" i="62"/>
  <c r="H253" i="62"/>
  <c r="AF253" i="62" s="1"/>
  <c r="X250" i="62"/>
  <c r="AD249" i="62"/>
  <c r="V249" i="62"/>
  <c r="V248" i="62"/>
  <c r="AA246" i="62"/>
  <c r="AA257" i="62"/>
  <c r="Y257" i="62"/>
  <c r="Y256" i="62"/>
  <c r="J254" i="62"/>
  <c r="AA253" i="62"/>
  <c r="L250" i="62"/>
  <c r="AC249" i="62"/>
  <c r="L249" i="62"/>
  <c r="L248" i="62"/>
  <c r="Y246" i="62"/>
  <c r="X257" i="62"/>
  <c r="Z253" i="62"/>
  <c r="J250" i="62"/>
  <c r="AB249" i="62"/>
  <c r="X246" i="62"/>
  <c r="AE257" i="62"/>
  <c r="Y253" i="62"/>
  <c r="AA241" i="62"/>
  <c r="J203" i="62"/>
  <c r="Y240" i="62"/>
  <c r="L258" i="62"/>
  <c r="AB246" i="62"/>
  <c r="AE245" i="62"/>
  <c r="AA244" i="62"/>
  <c r="AE242" i="62"/>
  <c r="AB241" i="62"/>
  <c r="J241" i="62"/>
  <c r="Y241" i="62"/>
  <c r="H241" i="62"/>
  <c r="AF241" i="62" s="1"/>
  <c r="AE259" i="62"/>
  <c r="AC258" i="62"/>
  <c r="AB255" i="62"/>
  <c r="AC253" i="62"/>
  <c r="L253" i="62"/>
  <c r="AB247" i="62"/>
  <c r="X245" i="62"/>
  <c r="V243" i="62"/>
  <c r="AB242" i="62"/>
  <c r="X241" i="62"/>
  <c r="AB258" i="62"/>
  <c r="J255" i="62"/>
  <c r="AB253" i="62"/>
  <c r="AA251" i="62"/>
  <c r="AA247" i="62"/>
  <c r="L246" i="62"/>
  <c r="V245" i="62"/>
  <c r="AA242" i="62"/>
  <c r="Z241" i="62"/>
  <c r="AA258" i="62"/>
  <c r="J247" i="62"/>
  <c r="AD246" i="62"/>
  <c r="J246" i="62"/>
  <c r="AD241" i="62"/>
  <c r="V241" i="62"/>
  <c r="X258" i="62"/>
  <c r="AC241" i="62"/>
  <c r="AA260" i="62"/>
  <c r="Z252" i="62"/>
  <c r="AB260" i="62"/>
  <c r="J260" i="62"/>
  <c r="Y259" i="62"/>
  <c r="AD258" i="62"/>
  <c r="V258" i="62"/>
  <c r="X256" i="62"/>
  <c r="AC255" i="62"/>
  <c r="L255" i="62"/>
  <c r="Z254" i="62"/>
  <c r="H254" i="62"/>
  <c r="AF254" i="62" s="1"/>
  <c r="AB252" i="62"/>
  <c r="J252" i="62"/>
  <c r="Y251" i="62"/>
  <c r="AD250" i="62"/>
  <c r="V250" i="62"/>
  <c r="X248" i="62"/>
  <c r="AC247" i="62"/>
  <c r="L247" i="62"/>
  <c r="Z246" i="62"/>
  <c r="H246" i="62"/>
  <c r="AF246" i="62" s="1"/>
  <c r="AB244" i="62"/>
  <c r="J244" i="62"/>
  <c r="Y243" i="62"/>
  <c r="AD242" i="62"/>
  <c r="V242" i="62"/>
  <c r="H252" i="62"/>
  <c r="AF252" i="62" s="1"/>
  <c r="Y260" i="62"/>
  <c r="AD259" i="62"/>
  <c r="V259" i="62"/>
  <c r="Z255" i="62"/>
  <c r="H255" i="62"/>
  <c r="AF255" i="62" s="1"/>
  <c r="Y252" i="62"/>
  <c r="AD251" i="62"/>
  <c r="V251" i="62"/>
  <c r="Z247" i="62"/>
  <c r="H247" i="62"/>
  <c r="AF247" i="62" s="1"/>
  <c r="Y244" i="62"/>
  <c r="AA255" i="62"/>
  <c r="Z244" i="62"/>
  <c r="X260" i="62"/>
  <c r="AC259" i="62"/>
  <c r="L259" i="62"/>
  <c r="Z258" i="62"/>
  <c r="H258" i="62"/>
  <c r="AF258" i="62" s="1"/>
  <c r="AB256" i="62"/>
  <c r="Y255" i="62"/>
  <c r="AD254" i="62"/>
  <c r="V254" i="62"/>
  <c r="X252" i="62"/>
  <c r="AC251" i="62"/>
  <c r="L251" i="62"/>
  <c r="Z250" i="62"/>
  <c r="H250" i="62"/>
  <c r="AF250" i="62" s="1"/>
  <c r="AB248" i="62"/>
  <c r="Y247" i="62"/>
  <c r="X244" i="62"/>
  <c r="AC243" i="62"/>
  <c r="L243" i="62"/>
  <c r="Z242" i="62"/>
  <c r="H242" i="62"/>
  <c r="AF242" i="62" s="1"/>
  <c r="Z260" i="62"/>
  <c r="AE260" i="62"/>
  <c r="AB259" i="62"/>
  <c r="J259" i="62"/>
  <c r="Y258" i="62"/>
  <c r="X255" i="62"/>
  <c r="AC254" i="62"/>
  <c r="AB251" i="62"/>
  <c r="J251" i="62"/>
  <c r="Y250" i="62"/>
  <c r="X247" i="62"/>
  <c r="AE244" i="62"/>
  <c r="AB243" i="62"/>
  <c r="J243" i="62"/>
  <c r="Y242" i="62"/>
  <c r="AD260" i="62"/>
  <c r="V260" i="62"/>
  <c r="AD252" i="62"/>
  <c r="V252" i="62"/>
  <c r="AE247" i="62"/>
  <c r="AD244" i="62"/>
  <c r="V244" i="62"/>
  <c r="X242" i="62"/>
  <c r="AA252" i="62"/>
  <c r="H260" i="62"/>
  <c r="AF260" i="62" s="1"/>
  <c r="H244" i="62"/>
  <c r="AF244" i="62" s="1"/>
  <c r="AC260" i="62"/>
  <c r="Z259" i="62"/>
  <c r="AE258" i="62"/>
  <c r="AD255" i="62"/>
  <c r="AC252" i="62"/>
  <c r="Z251" i="62"/>
  <c r="AE250" i="62"/>
  <c r="AD247" i="62"/>
  <c r="AC244" i="62"/>
  <c r="Z243" i="62"/>
  <c r="H240" i="62"/>
  <c r="Z240" i="62"/>
  <c r="AA240" i="62"/>
  <c r="J240" i="62"/>
  <c r="AB240" i="62"/>
  <c r="L240" i="62"/>
  <c r="AC240" i="62"/>
  <c r="V240" i="62"/>
  <c r="AD222" i="62"/>
  <c r="AB219" i="62"/>
  <c r="L218" i="62"/>
  <c r="H218" i="62"/>
  <c r="AF218" i="62" s="1"/>
  <c r="AB218" i="62"/>
  <c r="L219" i="62"/>
  <c r="Z186" i="62"/>
  <c r="AC229" i="62"/>
  <c r="AB230" i="62"/>
  <c r="AC195" i="62"/>
  <c r="AA230" i="62"/>
  <c r="H229" i="62"/>
  <c r="AF229" i="62" s="1"/>
  <c r="AC227" i="62"/>
  <c r="AB222" i="62"/>
  <c r="Z227" i="62"/>
  <c r="AD226" i="62"/>
  <c r="Z222" i="62"/>
  <c r="Y217" i="62"/>
  <c r="AE231" i="62"/>
  <c r="Z203" i="62"/>
  <c r="H231" i="62"/>
  <c r="AF231" i="62" s="1"/>
  <c r="Z230" i="62"/>
  <c r="Z228" i="62"/>
  <c r="AB226" i="62"/>
  <c r="AA219" i="62"/>
  <c r="AD218" i="62"/>
  <c r="Z213" i="62"/>
  <c r="Y230" i="62"/>
  <c r="Z226" i="62"/>
  <c r="Z189" i="62"/>
  <c r="AD231" i="62"/>
  <c r="L230" i="62"/>
  <c r="Y226" i="62"/>
  <c r="AC231" i="62"/>
  <c r="J230" i="62"/>
  <c r="AE226" i="62"/>
  <c r="H217" i="62"/>
  <c r="AF217" i="62" s="1"/>
  <c r="H189" i="62"/>
  <c r="AF189" i="62" s="1"/>
  <c r="AB231" i="62"/>
  <c r="L226" i="62"/>
  <c r="Z231" i="62"/>
  <c r="J226" i="62"/>
  <c r="V223" i="62"/>
  <c r="Z215" i="62"/>
  <c r="AC199" i="62"/>
  <c r="V231" i="62"/>
  <c r="Y229" i="62"/>
  <c r="Y222" i="62"/>
  <c r="H221" i="62"/>
  <c r="AF221" i="62" s="1"/>
  <c r="Y213" i="62"/>
  <c r="AB199" i="62"/>
  <c r="L231" i="62"/>
  <c r="AD230" i="62"/>
  <c r="H230" i="62"/>
  <c r="AF230" i="62" s="1"/>
  <c r="V229" i="62"/>
  <c r="V227" i="62"/>
  <c r="AC223" i="62"/>
  <c r="AE222" i="62"/>
  <c r="J219" i="62"/>
  <c r="AA218" i="62"/>
  <c r="AB215" i="62"/>
  <c r="X199" i="62"/>
  <c r="X191" i="62"/>
  <c r="V222" i="62"/>
  <c r="AE218" i="62"/>
  <c r="AB217" i="62"/>
  <c r="Z216" i="62"/>
  <c r="AA215" i="62"/>
  <c r="H213" i="62"/>
  <c r="AF213" i="62" s="1"/>
  <c r="V199" i="62"/>
  <c r="AB195" i="62"/>
  <c r="L222" i="62"/>
  <c r="AB221" i="62"/>
  <c r="AA177" i="62"/>
  <c r="L199" i="62"/>
  <c r="X195" i="62"/>
  <c r="AD192" i="62"/>
  <c r="Z188" i="62"/>
  <c r="Z212" i="62"/>
  <c r="AC222" i="62"/>
  <c r="J222" i="62"/>
  <c r="Z221" i="62"/>
  <c r="X215" i="62"/>
  <c r="Y177" i="62"/>
  <c r="Y221" i="62"/>
  <c r="J177" i="62"/>
  <c r="Y231" i="62"/>
  <c r="AA222" i="62"/>
  <c r="H222" i="62"/>
  <c r="AF222" i="62" s="1"/>
  <c r="L221" i="62"/>
  <c r="Z220" i="62"/>
  <c r="L134" i="62"/>
  <c r="Y202" i="62"/>
  <c r="AD227" i="62"/>
  <c r="AE227" i="62"/>
  <c r="L225" i="62"/>
  <c r="AD223" i="62"/>
  <c r="X219" i="62"/>
  <c r="AC214" i="62"/>
  <c r="J214" i="62"/>
  <c r="Y175" i="62"/>
  <c r="AA169" i="62"/>
  <c r="X231" i="62"/>
  <c r="AB229" i="62"/>
  <c r="AB227" i="62"/>
  <c r="L227" i="62"/>
  <c r="H225" i="62"/>
  <c r="AF225" i="62" s="1"/>
  <c r="AB223" i="62"/>
  <c r="L223" i="62"/>
  <c r="AD219" i="62"/>
  <c r="AE219" i="62"/>
  <c r="Z218" i="62"/>
  <c r="L217" i="62"/>
  <c r="AD215" i="62"/>
  <c r="AE215" i="62"/>
  <c r="AA214" i="62"/>
  <c r="H214" i="62"/>
  <c r="AF214" i="62" s="1"/>
  <c r="L175" i="62"/>
  <c r="Y169" i="62"/>
  <c r="Z199" i="62"/>
  <c r="H186" i="62"/>
  <c r="AF186" i="62" s="1"/>
  <c r="Z232" i="62"/>
  <c r="Z229" i="62"/>
  <c r="AA227" i="62"/>
  <c r="J227" i="62"/>
  <c r="AA223" i="62"/>
  <c r="J223" i="62"/>
  <c r="AC219" i="62"/>
  <c r="V219" i="62"/>
  <c r="Y218" i="62"/>
  <c r="AC215" i="62"/>
  <c r="V215" i="62"/>
  <c r="Z214" i="62"/>
  <c r="AB225" i="62"/>
  <c r="L215" i="62"/>
  <c r="Y214" i="62"/>
  <c r="Y227" i="62"/>
  <c r="H227" i="62"/>
  <c r="AF227" i="62" s="1"/>
  <c r="Z225" i="62"/>
  <c r="Y223" i="62"/>
  <c r="H223" i="62"/>
  <c r="AF223" i="62" s="1"/>
  <c r="J215" i="62"/>
  <c r="X227" i="62"/>
  <c r="Y225" i="62"/>
  <c r="X223" i="62"/>
  <c r="AE214" i="62"/>
  <c r="AB214" i="62"/>
  <c r="AA231" i="62"/>
  <c r="AE230" i="62"/>
  <c r="L229" i="62"/>
  <c r="AA226" i="62"/>
  <c r="H226" i="62"/>
  <c r="AF226" i="62" s="1"/>
  <c r="Z224" i="62"/>
  <c r="Y219" i="62"/>
  <c r="AC218" i="62"/>
  <c r="J218" i="62"/>
  <c r="Z217" i="62"/>
  <c r="Y215" i="62"/>
  <c r="AD214" i="62"/>
  <c r="L214" i="62"/>
  <c r="AF232" i="62"/>
  <c r="X232" i="62"/>
  <c r="X228" i="62"/>
  <c r="AF224" i="62"/>
  <c r="X224" i="62"/>
  <c r="AF220" i="62"/>
  <c r="X220" i="62"/>
  <c r="AF216" i="62"/>
  <c r="X216" i="62"/>
  <c r="AD232" i="62"/>
  <c r="AE232" i="62"/>
  <c r="X229" i="62"/>
  <c r="AD228" i="62"/>
  <c r="X225" i="62"/>
  <c r="AD224" i="62"/>
  <c r="X221" i="62"/>
  <c r="AD220" i="62"/>
  <c r="AE220" i="62"/>
  <c r="X217" i="62"/>
  <c r="AD216" i="62"/>
  <c r="AE216" i="62"/>
  <c r="X213" i="62"/>
  <c r="AC232" i="62"/>
  <c r="V232" i="62"/>
  <c r="AC228" i="62"/>
  <c r="V228" i="62"/>
  <c r="AC224" i="62"/>
  <c r="V224" i="62"/>
  <c r="AC220" i="62"/>
  <c r="V220" i="62"/>
  <c r="AC216" i="62"/>
  <c r="V216" i="62"/>
  <c r="AB232" i="62"/>
  <c r="L232" i="62"/>
  <c r="X230" i="62"/>
  <c r="AD229" i="62"/>
  <c r="AE229" i="62"/>
  <c r="AB228" i="62"/>
  <c r="L228" i="62"/>
  <c r="X226" i="62"/>
  <c r="AD225" i="62"/>
  <c r="AE225" i="62"/>
  <c r="AB224" i="62"/>
  <c r="L224" i="62"/>
  <c r="AD221" i="62"/>
  <c r="AE221" i="62"/>
  <c r="AB220" i="62"/>
  <c r="L220" i="62"/>
  <c r="X218" i="62"/>
  <c r="AD217" i="62"/>
  <c r="AB216" i="62"/>
  <c r="L216" i="62"/>
  <c r="X214" i="62"/>
  <c r="AD213" i="62"/>
  <c r="AE213" i="62"/>
  <c r="AA232" i="62"/>
  <c r="J232" i="62"/>
  <c r="AA228" i="62"/>
  <c r="J228" i="62"/>
  <c r="AC225" i="62"/>
  <c r="V225" i="62"/>
  <c r="AA224" i="62"/>
  <c r="J224" i="62"/>
  <c r="AC221" i="62"/>
  <c r="V221" i="62"/>
  <c r="AA220" i="62"/>
  <c r="J220" i="62"/>
  <c r="AC217" i="62"/>
  <c r="V217" i="62"/>
  <c r="AA216" i="62"/>
  <c r="J216" i="62"/>
  <c r="AC213" i="62"/>
  <c r="V213" i="62"/>
  <c r="AB213" i="62"/>
  <c r="L213" i="62"/>
  <c r="Y232" i="62"/>
  <c r="AC230" i="62"/>
  <c r="AA229" i="62"/>
  <c r="Y228" i="62"/>
  <c r="AC226" i="62"/>
  <c r="AA225" i="62"/>
  <c r="Y224" i="62"/>
  <c r="AA221" i="62"/>
  <c r="Y220" i="62"/>
  <c r="AA217" i="62"/>
  <c r="Y216" i="62"/>
  <c r="AA213" i="62"/>
  <c r="X212" i="62"/>
  <c r="H212" i="62"/>
  <c r="Y212" i="62"/>
  <c r="J212" i="62"/>
  <c r="AA212" i="62"/>
  <c r="L212" i="62"/>
  <c r="AB212" i="62"/>
  <c r="V212" i="62"/>
  <c r="AC212" i="62"/>
  <c r="AA199" i="62"/>
  <c r="AC187" i="62"/>
  <c r="AB201" i="62"/>
  <c r="Y189" i="62"/>
  <c r="X187" i="62"/>
  <c r="AB187" i="62"/>
  <c r="AC203" i="62"/>
  <c r="Z191" i="62"/>
  <c r="V187" i="62"/>
  <c r="X203" i="62"/>
  <c r="V192" i="62"/>
  <c r="J191" i="62"/>
  <c r="Z201" i="62"/>
  <c r="AC175" i="62"/>
  <c r="Y201" i="62"/>
  <c r="H194" i="62"/>
  <c r="AF194" i="62" s="1"/>
  <c r="AE189" i="62"/>
  <c r="AD188" i="62"/>
  <c r="L187" i="62"/>
  <c r="Y186" i="62"/>
  <c r="AB175" i="62"/>
  <c r="AD200" i="62"/>
  <c r="AD197" i="62"/>
  <c r="L189" i="62"/>
  <c r="AC188" i="62"/>
  <c r="J187" i="62"/>
  <c r="AD147" i="62"/>
  <c r="L201" i="62"/>
  <c r="AC200" i="62"/>
  <c r="Z198" i="62"/>
  <c r="AC204" i="62"/>
  <c r="Z200" i="62"/>
  <c r="Z204" i="62"/>
  <c r="H201" i="62"/>
  <c r="AF201" i="62" s="1"/>
  <c r="H198" i="62"/>
  <c r="AF198" i="62" s="1"/>
  <c r="AC192" i="62"/>
  <c r="AC191" i="62"/>
  <c r="AD189" i="62"/>
  <c r="AE188" i="62"/>
  <c r="AA187" i="62"/>
  <c r="L121" i="62"/>
  <c r="Z118" i="62"/>
  <c r="V204" i="62"/>
  <c r="AD201" i="62"/>
  <c r="AE200" i="62"/>
  <c r="AD193" i="62"/>
  <c r="Y190" i="62"/>
  <c r="AB189" i="62"/>
  <c r="Z187" i="62"/>
  <c r="J103" i="62"/>
  <c r="V203" i="62"/>
  <c r="X201" i="62"/>
  <c r="V200" i="62"/>
  <c r="J199" i="62"/>
  <c r="Y198" i="62"/>
  <c r="AA195" i="62"/>
  <c r="AB193" i="62"/>
  <c r="H193" i="62"/>
  <c r="AF193" i="62" s="1"/>
  <c r="Z192" i="62"/>
  <c r="V191" i="62"/>
  <c r="X189" i="62"/>
  <c r="V188" i="62"/>
  <c r="L203" i="62"/>
  <c r="Z202" i="62"/>
  <c r="L197" i="62"/>
  <c r="AD196" i="62"/>
  <c r="Z195" i="62"/>
  <c r="Z193" i="62"/>
  <c r="L191" i="62"/>
  <c r="Z190" i="62"/>
  <c r="AC196" i="62"/>
  <c r="Y193" i="62"/>
  <c r="AD164" i="62"/>
  <c r="AB197" i="62"/>
  <c r="H197" i="62"/>
  <c r="AF197" i="62" s="1"/>
  <c r="Z196" i="62"/>
  <c r="V195" i="62"/>
  <c r="X193" i="62"/>
  <c r="V147" i="62"/>
  <c r="AA164" i="62"/>
  <c r="AB203" i="62"/>
  <c r="H202" i="62"/>
  <c r="AF202" i="62" s="1"/>
  <c r="Z197" i="62"/>
  <c r="L195" i="62"/>
  <c r="Z194" i="62"/>
  <c r="AB191" i="62"/>
  <c r="H190" i="62"/>
  <c r="AF190" i="62" s="1"/>
  <c r="AB165" i="62"/>
  <c r="AE164" i="62"/>
  <c r="Z161" i="62"/>
  <c r="AD204" i="62"/>
  <c r="AA203" i="62"/>
  <c r="Y197" i="62"/>
  <c r="J195" i="62"/>
  <c r="Y194" i="62"/>
  <c r="AE193" i="62"/>
  <c r="AA191" i="62"/>
  <c r="AC176" i="62"/>
  <c r="X197" i="62"/>
  <c r="V196" i="62"/>
  <c r="L193" i="62"/>
  <c r="AB204" i="62"/>
  <c r="L204" i="62"/>
  <c r="X202" i="62"/>
  <c r="AB200" i="62"/>
  <c r="L200" i="62"/>
  <c r="X198" i="62"/>
  <c r="AB196" i="62"/>
  <c r="L196" i="62"/>
  <c r="X194" i="62"/>
  <c r="AB192" i="62"/>
  <c r="L192" i="62"/>
  <c r="X190" i="62"/>
  <c r="AB188" i="62"/>
  <c r="L188" i="62"/>
  <c r="X186" i="62"/>
  <c r="AA204" i="62"/>
  <c r="J204" i="62"/>
  <c r="Y203" i="62"/>
  <c r="H203" i="62"/>
  <c r="AF203" i="62" s="1"/>
  <c r="AC201" i="62"/>
  <c r="V201" i="62"/>
  <c r="AA200" i="62"/>
  <c r="J200" i="62"/>
  <c r="Y199" i="62"/>
  <c r="H199" i="62"/>
  <c r="AF199" i="62" s="1"/>
  <c r="AC197" i="62"/>
  <c r="V197" i="62"/>
  <c r="AA196" i="62"/>
  <c r="J196" i="62"/>
  <c r="Y195" i="62"/>
  <c r="H195" i="62"/>
  <c r="AF195" i="62" s="1"/>
  <c r="AC193" i="62"/>
  <c r="V193" i="62"/>
  <c r="AA192" i="62"/>
  <c r="J192" i="62"/>
  <c r="Y191" i="62"/>
  <c r="H191" i="62"/>
  <c r="AF191" i="62" s="1"/>
  <c r="AC189" i="62"/>
  <c r="V189" i="62"/>
  <c r="AA188" i="62"/>
  <c r="J188" i="62"/>
  <c r="Y187" i="62"/>
  <c r="H187" i="62"/>
  <c r="AF187" i="62" s="1"/>
  <c r="AD202" i="62"/>
  <c r="AE202" i="62"/>
  <c r="AD198" i="62"/>
  <c r="AE198" i="62"/>
  <c r="AD194" i="62"/>
  <c r="AE194" i="62"/>
  <c r="AD190" i="62"/>
  <c r="AD186" i="62"/>
  <c r="Y204" i="62"/>
  <c r="H204" i="62"/>
  <c r="AF204" i="62" s="1"/>
  <c r="AE203" i="62"/>
  <c r="AC202" i="62"/>
  <c r="V202" i="62"/>
  <c r="AA201" i="62"/>
  <c r="Y200" i="62"/>
  <c r="H200" i="62"/>
  <c r="AF200" i="62" s="1"/>
  <c r="AE199" i="62"/>
  <c r="AC198" i="62"/>
  <c r="V198" i="62"/>
  <c r="AA197" i="62"/>
  <c r="Y196" i="62"/>
  <c r="H196" i="62"/>
  <c r="AF196" i="62" s="1"/>
  <c r="AE195" i="62"/>
  <c r="AC194" i="62"/>
  <c r="V194" i="62"/>
  <c r="AA193" i="62"/>
  <c r="Y192" i="62"/>
  <c r="H192" i="62"/>
  <c r="AF192" i="62" s="1"/>
  <c r="AE191" i="62"/>
  <c r="AC190" i="62"/>
  <c r="V190" i="62"/>
  <c r="AA189" i="62"/>
  <c r="Y188" i="62"/>
  <c r="H188" i="62"/>
  <c r="AF188" i="62" s="1"/>
  <c r="AE187" i="62"/>
  <c r="AC186" i="62"/>
  <c r="V186" i="62"/>
  <c r="AD203" i="62"/>
  <c r="AB202" i="62"/>
  <c r="L202" i="62"/>
  <c r="AD199" i="62"/>
  <c r="AB198" i="62"/>
  <c r="L198" i="62"/>
  <c r="AD195" i="62"/>
  <c r="AB194" i="62"/>
  <c r="L194" i="62"/>
  <c r="AD191" i="62"/>
  <c r="AB190" i="62"/>
  <c r="L190" i="62"/>
  <c r="AD187" i="62"/>
  <c r="AB186" i="62"/>
  <c r="L186" i="62"/>
  <c r="AA202" i="62"/>
  <c r="AA198" i="62"/>
  <c r="AA194" i="62"/>
  <c r="AA190" i="62"/>
  <c r="AA186" i="62"/>
  <c r="X185" i="62"/>
  <c r="H185" i="62"/>
  <c r="Y185" i="62"/>
  <c r="Z185" i="62"/>
  <c r="J185" i="62"/>
  <c r="AA185" i="62"/>
  <c r="AB185" i="62"/>
  <c r="V185" i="62"/>
  <c r="AC185" i="62"/>
  <c r="L185" i="62"/>
  <c r="J160" i="62"/>
  <c r="AA147" i="62"/>
  <c r="Z165" i="62"/>
  <c r="Y164" i="62"/>
  <c r="AD160" i="62"/>
  <c r="Z147" i="62"/>
  <c r="X138" i="62"/>
  <c r="V175" i="62"/>
  <c r="Z174" i="62"/>
  <c r="J169" i="62"/>
  <c r="X164" i="62"/>
  <c r="AB160" i="62"/>
  <c r="Z160" i="62"/>
  <c r="AE175" i="62"/>
  <c r="H175" i="62"/>
  <c r="AF175" i="62" s="1"/>
  <c r="AD169" i="62"/>
  <c r="L160" i="62"/>
  <c r="X161" i="62"/>
  <c r="AB176" i="62"/>
  <c r="H176" i="62"/>
  <c r="AF176" i="62" s="1"/>
  <c r="H168" i="62"/>
  <c r="AF168" i="62" s="1"/>
  <c r="X147" i="62"/>
  <c r="AD177" i="62"/>
  <c r="Z176" i="62"/>
  <c r="AD161" i="62"/>
  <c r="AE161" i="62"/>
  <c r="AE160" i="62"/>
  <c r="AB159" i="62"/>
  <c r="AE147" i="62"/>
  <c r="AA146" i="62"/>
  <c r="AB177" i="62"/>
  <c r="Y176" i="62"/>
  <c r="AC173" i="62"/>
  <c r="Z172" i="62"/>
  <c r="AB168" i="62"/>
  <c r="AC161" i="62"/>
  <c r="V161" i="62"/>
  <c r="Y159" i="62"/>
  <c r="AA173" i="62"/>
  <c r="Z168" i="62"/>
  <c r="L165" i="62"/>
  <c r="AB163" i="62"/>
  <c r="AB161" i="62"/>
  <c r="L161" i="62"/>
  <c r="V159" i="62"/>
  <c r="J147" i="62"/>
  <c r="H146" i="62"/>
  <c r="AF146" i="62" s="1"/>
  <c r="AB134" i="62"/>
  <c r="Z177" i="62"/>
  <c r="AE176" i="62"/>
  <c r="V173" i="62"/>
  <c r="AB169" i="62"/>
  <c r="H169" i="62"/>
  <c r="AF169" i="62" s="1"/>
  <c r="Y168" i="62"/>
  <c r="Y163" i="62"/>
  <c r="AA161" i="62"/>
  <c r="J161" i="62"/>
  <c r="L159" i="62"/>
  <c r="V176" i="62"/>
  <c r="Z167" i="62"/>
  <c r="AC147" i="62"/>
  <c r="AD176" i="62"/>
  <c r="L176" i="62"/>
  <c r="Z169" i="62"/>
  <c r="L168" i="62"/>
  <c r="L163" i="62"/>
  <c r="Y161" i="62"/>
  <c r="AA160" i="62"/>
  <c r="AE139" i="62"/>
  <c r="Z138" i="62"/>
  <c r="L137" i="62"/>
  <c r="AD134" i="62"/>
  <c r="AD173" i="62"/>
  <c r="AA172" i="62"/>
  <c r="J172" i="62"/>
  <c r="AE171" i="62"/>
  <c r="L171" i="62"/>
  <c r="AB167" i="62"/>
  <c r="AC165" i="62"/>
  <c r="V165" i="62"/>
  <c r="AE138" i="62"/>
  <c r="Y134" i="62"/>
  <c r="J157" i="62"/>
  <c r="AC177" i="62"/>
  <c r="V177" i="62"/>
  <c r="X176" i="62"/>
  <c r="Z175" i="62"/>
  <c r="AB173" i="62"/>
  <c r="J173" i="62"/>
  <c r="Y172" i="62"/>
  <c r="H172" i="62"/>
  <c r="AF172" i="62" s="1"/>
  <c r="AB171" i="62"/>
  <c r="H171" i="62"/>
  <c r="AF171" i="62" s="1"/>
  <c r="AC169" i="62"/>
  <c r="V169" i="62"/>
  <c r="X168" i="62"/>
  <c r="Y167" i="62"/>
  <c r="AA165" i="62"/>
  <c r="J165" i="62"/>
  <c r="V163" i="62"/>
  <c r="X172" i="62"/>
  <c r="AA171" i="62"/>
  <c r="Y103" i="62"/>
  <c r="AB142" i="62"/>
  <c r="Z173" i="62"/>
  <c r="H173" i="62"/>
  <c r="AF173" i="62" s="1"/>
  <c r="Z171" i="62"/>
  <c r="AD168" i="62"/>
  <c r="AE168" i="62"/>
  <c r="V167" i="62"/>
  <c r="Y165" i="62"/>
  <c r="H165" i="62"/>
  <c r="AF165" i="62" s="1"/>
  <c r="AC164" i="62"/>
  <c r="L164" i="62"/>
  <c r="AE163" i="62"/>
  <c r="H159" i="62"/>
  <c r="AF159" i="62" s="1"/>
  <c r="AC171" i="62"/>
  <c r="AB121" i="62"/>
  <c r="X103" i="62"/>
  <c r="Z142" i="62"/>
  <c r="AD139" i="62"/>
  <c r="X157" i="62"/>
  <c r="H177" i="62"/>
  <c r="AF177" i="62" s="1"/>
  <c r="Y173" i="62"/>
  <c r="AD172" i="62"/>
  <c r="AE172" i="62"/>
  <c r="Y171" i="62"/>
  <c r="AC168" i="62"/>
  <c r="V168" i="62"/>
  <c r="L167" i="62"/>
  <c r="Z166" i="62"/>
  <c r="X165" i="62"/>
  <c r="AB164" i="62"/>
  <c r="J164" i="62"/>
  <c r="AC163" i="62"/>
  <c r="H163" i="62"/>
  <c r="AF163" i="62" s="1"/>
  <c r="AC159" i="62"/>
  <c r="AC139" i="62"/>
  <c r="AA157" i="62"/>
  <c r="X173" i="62"/>
  <c r="AC172" i="62"/>
  <c r="V172" i="62"/>
  <c r="AE167" i="62"/>
  <c r="AE165" i="62"/>
  <c r="Z139" i="62"/>
  <c r="AD138" i="62"/>
  <c r="AD157" i="62"/>
  <c r="X177" i="62"/>
  <c r="AA176" i="62"/>
  <c r="AB172" i="62"/>
  <c r="V171" i="62"/>
  <c r="X169" i="62"/>
  <c r="AA168" i="62"/>
  <c r="AC167" i="62"/>
  <c r="H167" i="62"/>
  <c r="AF167" i="62" s="1"/>
  <c r="AD165" i="62"/>
  <c r="Z164" i="62"/>
  <c r="H164" i="62"/>
  <c r="AF164" i="62" s="1"/>
  <c r="Z163" i="62"/>
  <c r="Z159" i="62"/>
  <c r="AA175" i="62"/>
  <c r="J175" i="62"/>
  <c r="Y174" i="62"/>
  <c r="H174" i="62"/>
  <c r="J171" i="62"/>
  <c r="Y170" i="62"/>
  <c r="H170" i="62"/>
  <c r="AF170" i="62" s="1"/>
  <c r="AA167" i="62"/>
  <c r="J167" i="62"/>
  <c r="Y166" i="62"/>
  <c r="H166" i="62"/>
  <c r="AF166" i="62" s="1"/>
  <c r="AA163" i="62"/>
  <c r="J163" i="62"/>
  <c r="Y162" i="62"/>
  <c r="H162" i="62"/>
  <c r="AF162" i="62" s="1"/>
  <c r="AC160" i="62"/>
  <c r="V160" i="62"/>
  <c r="AA159" i="62"/>
  <c r="J159" i="62"/>
  <c r="Y158" i="62"/>
  <c r="H158" i="62"/>
  <c r="AF158" i="62" s="1"/>
  <c r="Z170" i="62"/>
  <c r="Z158" i="62"/>
  <c r="AF174" i="62"/>
  <c r="X174" i="62"/>
  <c r="X170" i="62"/>
  <c r="X166" i="62"/>
  <c r="X162" i="62"/>
  <c r="X158" i="62"/>
  <c r="AE174" i="62"/>
  <c r="X175" i="62"/>
  <c r="AD174" i="62"/>
  <c r="X171" i="62"/>
  <c r="AD170" i="62"/>
  <c r="AE170" i="62"/>
  <c r="X167" i="62"/>
  <c r="AD166" i="62"/>
  <c r="X163" i="62"/>
  <c r="AD162" i="62"/>
  <c r="AE162" i="62"/>
  <c r="X159" i="62"/>
  <c r="AD158" i="62"/>
  <c r="AE158" i="62"/>
  <c r="AC174" i="62"/>
  <c r="V174" i="62"/>
  <c r="AC170" i="62"/>
  <c r="V170" i="62"/>
  <c r="AC166" i="62"/>
  <c r="V166" i="62"/>
  <c r="AC162" i="62"/>
  <c r="V162" i="62"/>
  <c r="Y160" i="62"/>
  <c r="H160" i="62"/>
  <c r="AF160" i="62" s="1"/>
  <c r="AE159" i="62"/>
  <c r="AC158" i="62"/>
  <c r="V158" i="62"/>
  <c r="AD175" i="62"/>
  <c r="AB174" i="62"/>
  <c r="L174" i="62"/>
  <c r="AD171" i="62"/>
  <c r="AB170" i="62"/>
  <c r="L170" i="62"/>
  <c r="AD167" i="62"/>
  <c r="AB166" i="62"/>
  <c r="L166" i="62"/>
  <c r="AD163" i="62"/>
  <c r="AB162" i="62"/>
  <c r="L162" i="62"/>
  <c r="AD159" i="62"/>
  <c r="AB158" i="62"/>
  <c r="L158" i="62"/>
  <c r="Z162" i="62"/>
  <c r="AA174" i="62"/>
  <c r="AA170" i="62"/>
  <c r="AA166" i="62"/>
  <c r="AA162" i="62"/>
  <c r="AA158" i="62"/>
  <c r="H157" i="62"/>
  <c r="Y157" i="62"/>
  <c r="Z157" i="62"/>
  <c r="L157" i="62"/>
  <c r="AB157" i="62"/>
  <c r="V157" i="62"/>
  <c r="AA139" i="62"/>
  <c r="J138" i="62"/>
  <c r="H134" i="62"/>
  <c r="AF134" i="62" s="1"/>
  <c r="AD131" i="62"/>
  <c r="AA129" i="62"/>
  <c r="AC131" i="62"/>
  <c r="Z148" i="62"/>
  <c r="AB138" i="62"/>
  <c r="H138" i="62"/>
  <c r="AF138" i="62" s="1"/>
  <c r="AD135" i="62"/>
  <c r="AA131" i="62"/>
  <c r="X148" i="62"/>
  <c r="AA138" i="62"/>
  <c r="X135" i="62"/>
  <c r="AA134" i="62"/>
  <c r="Z131" i="62"/>
  <c r="V131" i="62"/>
  <c r="V148" i="62"/>
  <c r="Y138" i="62"/>
  <c r="X134" i="62"/>
  <c r="AB133" i="62"/>
  <c r="J131" i="62"/>
  <c r="AD117" i="62"/>
  <c r="AB113" i="62"/>
  <c r="AC136" i="62"/>
  <c r="AC135" i="62"/>
  <c r="AD103" i="62"/>
  <c r="AB146" i="62"/>
  <c r="AC144" i="62"/>
  <c r="X139" i="62"/>
  <c r="L138" i="62"/>
  <c r="Y137" i="62"/>
  <c r="Z136" i="62"/>
  <c r="Z135" i="62"/>
  <c r="AD143" i="62"/>
  <c r="AD120" i="62"/>
  <c r="AC120" i="62"/>
  <c r="Y146" i="62"/>
  <c r="AC143" i="62"/>
  <c r="J139" i="62"/>
  <c r="AE135" i="62"/>
  <c r="J134" i="62"/>
  <c r="AE120" i="62"/>
  <c r="Z119" i="62"/>
  <c r="Z115" i="62"/>
  <c r="AE108" i="62"/>
  <c r="AB105" i="62"/>
  <c r="J129" i="62"/>
  <c r="X146" i="62"/>
  <c r="Z143" i="62"/>
  <c r="AC140" i="62"/>
  <c r="V135" i="62"/>
  <c r="V120" i="62"/>
  <c r="J115" i="62"/>
  <c r="Z105" i="62"/>
  <c r="X143" i="62"/>
  <c r="Z141" i="62"/>
  <c r="Z140" i="62"/>
  <c r="J135" i="62"/>
  <c r="V143" i="62"/>
  <c r="V121" i="62"/>
  <c r="X115" i="62"/>
  <c r="X113" i="62"/>
  <c r="AB103" i="62"/>
  <c r="V129" i="62"/>
  <c r="AC148" i="62"/>
  <c r="Z146" i="62"/>
  <c r="AA143" i="62"/>
  <c r="AA142" i="62"/>
  <c r="H142" i="62"/>
  <c r="AF142" i="62" s="1"/>
  <c r="Y141" i="62"/>
  <c r="H133" i="62"/>
  <c r="AF133" i="62" s="1"/>
  <c r="V132" i="62"/>
  <c r="AB130" i="62"/>
  <c r="J130" i="62"/>
  <c r="H149" i="62"/>
  <c r="AF149" i="62" s="1"/>
  <c r="H145" i="62"/>
  <c r="AF145" i="62" s="1"/>
  <c r="Y142" i="62"/>
  <c r="Z130" i="62"/>
  <c r="H130" i="62"/>
  <c r="AF130" i="62" s="1"/>
  <c r="X119" i="62"/>
  <c r="AE117" i="62"/>
  <c r="H109" i="62"/>
  <c r="AF109" i="62" s="1"/>
  <c r="Y105" i="62"/>
  <c r="AE103" i="62"/>
  <c r="AC129" i="62"/>
  <c r="Z144" i="62"/>
  <c r="AE143" i="62"/>
  <c r="X142" i="62"/>
  <c r="H141" i="62"/>
  <c r="AF141" i="62" s="1"/>
  <c r="X140" i="62"/>
  <c r="V139" i="62"/>
  <c r="H137" i="62"/>
  <c r="AF137" i="62" s="1"/>
  <c r="V136" i="62"/>
  <c r="Z133" i="62"/>
  <c r="Y130" i="62"/>
  <c r="L119" i="62"/>
  <c r="V117" i="62"/>
  <c r="V103" i="62"/>
  <c r="L146" i="62"/>
  <c r="AE142" i="62"/>
  <c r="Y133" i="62"/>
  <c r="X131" i="62"/>
  <c r="X130" i="62"/>
  <c r="AD121" i="62"/>
  <c r="AB111" i="62"/>
  <c r="AD146" i="62"/>
  <c r="J146" i="62"/>
  <c r="AB145" i="62"/>
  <c r="V144" i="62"/>
  <c r="J143" i="62"/>
  <c r="L142" i="62"/>
  <c r="V140" i="62"/>
  <c r="AB137" i="62"/>
  <c r="AA135" i="62"/>
  <c r="Z134" i="62"/>
  <c r="AE131" i="62"/>
  <c r="AA130" i="62"/>
  <c r="AC121" i="62"/>
  <c r="AC113" i="62"/>
  <c r="AA111" i="62"/>
  <c r="Z149" i="62"/>
  <c r="Z145" i="62"/>
  <c r="AD142" i="62"/>
  <c r="J142" i="62"/>
  <c r="Z137" i="62"/>
  <c r="L133" i="62"/>
  <c r="AC132" i="62"/>
  <c r="AE130" i="62"/>
  <c r="Y149" i="62"/>
  <c r="Y145" i="62"/>
  <c r="Z132" i="62"/>
  <c r="AD130" i="62"/>
  <c r="L130" i="62"/>
  <c r="X149" i="62"/>
  <c r="AD148" i="62"/>
  <c r="AE148" i="62"/>
  <c r="AB147" i="62"/>
  <c r="L147" i="62"/>
  <c r="X145" i="62"/>
  <c r="AD144" i="62"/>
  <c r="AB143" i="62"/>
  <c r="L143" i="62"/>
  <c r="X141" i="62"/>
  <c r="AD140" i="62"/>
  <c r="AE140" i="62"/>
  <c r="AB139" i="62"/>
  <c r="L139" i="62"/>
  <c r="X137" i="62"/>
  <c r="AD136" i="62"/>
  <c r="AE136" i="62"/>
  <c r="AB135" i="62"/>
  <c r="L135" i="62"/>
  <c r="X133" i="62"/>
  <c r="AD132" i="62"/>
  <c r="AE132" i="62"/>
  <c r="AB131" i="62"/>
  <c r="L131" i="62"/>
  <c r="AD149" i="62"/>
  <c r="AE149" i="62"/>
  <c r="AB148" i="62"/>
  <c r="L148" i="62"/>
  <c r="AD145" i="62"/>
  <c r="AE145" i="62"/>
  <c r="AB144" i="62"/>
  <c r="L144" i="62"/>
  <c r="AD141" i="62"/>
  <c r="AB140" i="62"/>
  <c r="L140" i="62"/>
  <c r="AD137" i="62"/>
  <c r="AE137" i="62"/>
  <c r="AB136" i="62"/>
  <c r="L136" i="62"/>
  <c r="AD133" i="62"/>
  <c r="AE133" i="62"/>
  <c r="AB132" i="62"/>
  <c r="L132" i="62"/>
  <c r="AC149" i="62"/>
  <c r="V149" i="62"/>
  <c r="AA148" i="62"/>
  <c r="J148" i="62"/>
  <c r="Y147" i="62"/>
  <c r="H147" i="62"/>
  <c r="AF147" i="62" s="1"/>
  <c r="AE146" i="62"/>
  <c r="AC145" i="62"/>
  <c r="V145" i="62"/>
  <c r="AA144" i="62"/>
  <c r="J144" i="62"/>
  <c r="Y143" i="62"/>
  <c r="H143" i="62"/>
  <c r="AF143" i="62" s="1"/>
  <c r="AC141" i="62"/>
  <c r="V141" i="62"/>
  <c r="AA140" i="62"/>
  <c r="J140" i="62"/>
  <c r="Y139" i="62"/>
  <c r="H139" i="62"/>
  <c r="AF139" i="62" s="1"/>
  <c r="AC137" i="62"/>
  <c r="V137" i="62"/>
  <c r="AA136" i="62"/>
  <c r="J136" i="62"/>
  <c r="Y135" i="62"/>
  <c r="H135" i="62"/>
  <c r="AF135" i="62" s="1"/>
  <c r="AC133" i="62"/>
  <c r="V133" i="62"/>
  <c r="AA132" i="62"/>
  <c r="J132" i="62"/>
  <c r="Y131" i="62"/>
  <c r="H131" i="62"/>
  <c r="AF131" i="62" s="1"/>
  <c r="AB149" i="62"/>
  <c r="L149" i="62"/>
  <c r="L145" i="62"/>
  <c r="AB141" i="62"/>
  <c r="L141" i="62"/>
  <c r="AA149" i="62"/>
  <c r="Y148" i="62"/>
  <c r="AC146" i="62"/>
  <c r="AA145" i="62"/>
  <c r="Y144" i="62"/>
  <c r="H144" i="62"/>
  <c r="AF144" i="62" s="1"/>
  <c r="AC142" i="62"/>
  <c r="AA141" i="62"/>
  <c r="Y140" i="62"/>
  <c r="AC138" i="62"/>
  <c r="AA137" i="62"/>
  <c r="Y136" i="62"/>
  <c r="H136" i="62"/>
  <c r="AF136" i="62" s="1"/>
  <c r="AC134" i="62"/>
  <c r="AA133" i="62"/>
  <c r="Y132" i="62"/>
  <c r="H132" i="62"/>
  <c r="AF132" i="62" s="1"/>
  <c r="AC130" i="62"/>
  <c r="X136" i="62"/>
  <c r="X132" i="62"/>
  <c r="X129" i="62"/>
  <c r="H129" i="62"/>
  <c r="Y129" i="62"/>
  <c r="Z129" i="62"/>
  <c r="L129" i="62"/>
  <c r="AB129" i="62"/>
  <c r="Z108" i="62"/>
  <c r="J119" i="62"/>
  <c r="AD104" i="62"/>
  <c r="AC104" i="62"/>
  <c r="L113" i="62"/>
  <c r="Z104" i="62"/>
  <c r="AB119" i="62"/>
  <c r="AB109" i="62"/>
  <c r="AE104" i="62"/>
  <c r="AA119" i="62"/>
  <c r="AA115" i="62"/>
  <c r="Z109" i="62"/>
  <c r="AC108" i="62"/>
  <c r="J107" i="62"/>
  <c r="V104" i="62"/>
  <c r="AA103" i="62"/>
  <c r="AC107" i="62"/>
  <c r="Z121" i="62"/>
  <c r="H121" i="62"/>
  <c r="AF121" i="62" s="1"/>
  <c r="Z120" i="62"/>
  <c r="AC117" i="62"/>
  <c r="L117" i="62"/>
  <c r="AD116" i="62"/>
  <c r="L115" i="62"/>
  <c r="AD113" i="62"/>
  <c r="V113" i="62"/>
  <c r="Y111" i="62"/>
  <c r="X109" i="62"/>
  <c r="V108" i="62"/>
  <c r="AB107" i="62"/>
  <c r="X105" i="62"/>
  <c r="AC103" i="62"/>
  <c r="L103" i="62"/>
  <c r="AC116" i="62"/>
  <c r="Y109" i="62"/>
  <c r="X121" i="62"/>
  <c r="Z117" i="62"/>
  <c r="H117" i="62"/>
  <c r="AF117" i="62" s="1"/>
  <c r="Z116" i="62"/>
  <c r="AC112" i="62"/>
  <c r="V111" i="62"/>
  <c r="AE109" i="62"/>
  <c r="Z107" i="62"/>
  <c r="AE105" i="62"/>
  <c r="AB117" i="62"/>
  <c r="AD112" i="62"/>
  <c r="X111" i="62"/>
  <c r="Y117" i="62"/>
  <c r="AE116" i="62"/>
  <c r="Z113" i="62"/>
  <c r="H113" i="62"/>
  <c r="AF113" i="62" s="1"/>
  <c r="Z112" i="62"/>
  <c r="L111" i="62"/>
  <c r="Z110" i="62"/>
  <c r="AD109" i="62"/>
  <c r="V109" i="62"/>
  <c r="Y107" i="62"/>
  <c r="AD105" i="62"/>
  <c r="V105" i="62"/>
  <c r="Z103" i="62"/>
  <c r="H103" i="62"/>
  <c r="AF103" i="62" s="1"/>
  <c r="Z111" i="62"/>
  <c r="Y121" i="62"/>
  <c r="AA107" i="62"/>
  <c r="X117" i="62"/>
  <c r="V116" i="62"/>
  <c r="AB115" i="62"/>
  <c r="Y113" i="62"/>
  <c r="AE112" i="62"/>
  <c r="AC111" i="62"/>
  <c r="J111" i="62"/>
  <c r="AC109" i="62"/>
  <c r="L109" i="62"/>
  <c r="AD108" i="62"/>
  <c r="X107" i="62"/>
  <c r="AC105" i="62"/>
  <c r="L105" i="62"/>
  <c r="V112" i="62"/>
  <c r="L107" i="62"/>
  <c r="Y118" i="62"/>
  <c r="H118" i="62"/>
  <c r="Y114" i="62"/>
  <c r="H114" i="62"/>
  <c r="AF114" i="62" s="1"/>
  <c r="Y110" i="62"/>
  <c r="H110" i="62"/>
  <c r="AF110" i="62" s="1"/>
  <c r="Y106" i="62"/>
  <c r="H106" i="62"/>
  <c r="AF106" i="62" s="1"/>
  <c r="Y102" i="62"/>
  <c r="H102" i="62"/>
  <c r="AF102" i="62" s="1"/>
  <c r="AB120" i="62"/>
  <c r="L120" i="62"/>
  <c r="AF118" i="62"/>
  <c r="X118" i="62"/>
  <c r="AB116" i="62"/>
  <c r="L116" i="62"/>
  <c r="X114" i="62"/>
  <c r="AB112" i="62"/>
  <c r="L112" i="62"/>
  <c r="X110" i="62"/>
  <c r="AB108" i="62"/>
  <c r="L108" i="62"/>
  <c r="X106" i="62"/>
  <c r="AB104" i="62"/>
  <c r="L104" i="62"/>
  <c r="X102" i="62"/>
  <c r="Z102" i="62"/>
  <c r="AA120" i="62"/>
  <c r="J120" i="62"/>
  <c r="Y119" i="62"/>
  <c r="H119" i="62"/>
  <c r="AF119" i="62" s="1"/>
  <c r="AE118" i="62"/>
  <c r="AA116" i="62"/>
  <c r="J116" i="62"/>
  <c r="Y115" i="62"/>
  <c r="H115" i="62"/>
  <c r="AF115" i="62" s="1"/>
  <c r="AA112" i="62"/>
  <c r="J112" i="62"/>
  <c r="H111" i="62"/>
  <c r="AF111" i="62" s="1"/>
  <c r="AA108" i="62"/>
  <c r="J108" i="62"/>
  <c r="H107" i="62"/>
  <c r="AF107" i="62" s="1"/>
  <c r="AA104" i="62"/>
  <c r="J104" i="62"/>
  <c r="AD118" i="62"/>
  <c r="AD114" i="62"/>
  <c r="AE114" i="62"/>
  <c r="AD110" i="62"/>
  <c r="AD106" i="62"/>
  <c r="AD102" i="62"/>
  <c r="AE102" i="62"/>
  <c r="Z114" i="62"/>
  <c r="Z106" i="62"/>
  <c r="AA121" i="62"/>
  <c r="Y120" i="62"/>
  <c r="H120" i="62"/>
  <c r="AF120" i="62" s="1"/>
  <c r="AC118" i="62"/>
  <c r="V118" i="62"/>
  <c r="AA117" i="62"/>
  <c r="Y116" i="62"/>
  <c r="H116" i="62"/>
  <c r="AF116" i="62" s="1"/>
  <c r="AC114" i="62"/>
  <c r="V114" i="62"/>
  <c r="AA113" i="62"/>
  <c r="Y112" i="62"/>
  <c r="H112" i="62"/>
  <c r="AF112" i="62" s="1"/>
  <c r="AE111" i="62"/>
  <c r="AC110" i="62"/>
  <c r="V110" i="62"/>
  <c r="AA109" i="62"/>
  <c r="Y108" i="62"/>
  <c r="H108" i="62"/>
  <c r="AF108" i="62" s="1"/>
  <c r="AC106" i="62"/>
  <c r="V106" i="62"/>
  <c r="AA105" i="62"/>
  <c r="J105" i="62"/>
  <c r="Y104" i="62"/>
  <c r="H104" i="62"/>
  <c r="AF104" i="62" s="1"/>
  <c r="AC102" i="62"/>
  <c r="V102" i="62"/>
  <c r="X120" i="62"/>
  <c r="AD119" i="62"/>
  <c r="AE119" i="62"/>
  <c r="AB118" i="62"/>
  <c r="L118" i="62"/>
  <c r="X116" i="62"/>
  <c r="AD115" i="62"/>
  <c r="AE115" i="62"/>
  <c r="AB114" i="62"/>
  <c r="L114" i="62"/>
  <c r="X112" i="62"/>
  <c r="AD111" i="62"/>
  <c r="AB110" i="62"/>
  <c r="L110" i="62"/>
  <c r="X108" i="62"/>
  <c r="AD107" i="62"/>
  <c r="AE107" i="62"/>
  <c r="AB106" i="62"/>
  <c r="L106" i="62"/>
  <c r="X104" i="62"/>
  <c r="AB102" i="62"/>
  <c r="L102" i="62"/>
  <c r="AC119" i="62"/>
  <c r="AA118" i="62"/>
  <c r="AC115" i="62"/>
  <c r="AA114" i="62"/>
  <c r="AA110" i="62"/>
  <c r="AA106" i="62"/>
  <c r="AA102" i="62"/>
  <c r="J101" i="62"/>
  <c r="AC101" i="62"/>
  <c r="V101" i="62"/>
  <c r="L101" i="62"/>
  <c r="AD101" i="62"/>
  <c r="X101" i="62"/>
  <c r="Y101" i="62"/>
  <c r="H101" i="62"/>
  <c r="AA101" i="62"/>
  <c r="AB101" i="62"/>
  <c r="AE73" i="62"/>
  <c r="J46" i="62"/>
  <c r="X45" i="62"/>
  <c r="X46" i="62"/>
  <c r="H46" i="62"/>
  <c r="AF46" i="62" s="1"/>
  <c r="Y45" i="62"/>
  <c r="H45" i="62"/>
  <c r="AF45" i="62" s="1"/>
  <c r="AD45" i="62"/>
  <c r="AD46" i="62"/>
  <c r="AE46" i="62"/>
  <c r="AC45" i="62"/>
  <c r="V45" i="62"/>
  <c r="AC46" i="62"/>
  <c r="V46" i="62"/>
  <c r="AB45" i="62"/>
  <c r="L45" i="62"/>
  <c r="AB46" i="62"/>
  <c r="L46" i="62"/>
  <c r="AA45" i="62"/>
  <c r="Y46" i="62"/>
  <c r="AA46" i="62"/>
  <c r="Z45" i="62"/>
  <c r="I28" i="46"/>
  <c r="I20" i="46"/>
  <c r="I12" i="46"/>
  <c r="I31" i="46"/>
  <c r="I23" i="46"/>
  <c r="I26" i="46"/>
  <c r="I18" i="46"/>
  <c r="I10" i="46"/>
  <c r="I32" i="46"/>
  <c r="I24" i="46"/>
  <c r="I16" i="46"/>
  <c r="AA35" i="46"/>
  <c r="AC36" i="46"/>
  <c r="AA36" i="46"/>
  <c r="AE35" i="46"/>
  <c r="I35" i="46"/>
  <c r="E36" i="46"/>
  <c r="AL36" i="46" s="1"/>
  <c r="AK36" i="46"/>
  <c r="AI36" i="46"/>
  <c r="AC35" i="46"/>
  <c r="AH36" i="46"/>
  <c r="AD36" i="46"/>
  <c r="AE36" i="46"/>
  <c r="Y71" i="16"/>
  <c r="AK70" i="16"/>
  <c r="AK42" i="16"/>
  <c r="AJ42" i="16"/>
  <c r="AG34" i="2"/>
  <c r="AH35" i="2" s="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B245" i="61"/>
  <c r="B246" i="61"/>
  <c r="B247" i="61"/>
  <c r="B248" i="61"/>
  <c r="B249" i="61"/>
  <c r="B250" i="61"/>
  <c r="B251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60" i="61"/>
  <c r="B361" i="61"/>
  <c r="B362" i="61"/>
  <c r="B363" i="61"/>
  <c r="B367" i="61"/>
  <c r="B368" i="61"/>
  <c r="B369" i="61"/>
  <c r="B370" i="61"/>
  <c r="B371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244" i="61"/>
  <c r="D443" i="61"/>
  <c r="E443" i="61" s="1"/>
  <c r="F443" i="61"/>
  <c r="G443" i="61" s="1"/>
  <c r="H443" i="61"/>
  <c r="I443" i="61"/>
  <c r="AD443" i="61"/>
  <c r="D444" i="61"/>
  <c r="E444" i="61" s="1"/>
  <c r="F444" i="61"/>
  <c r="G444" i="61" s="1"/>
  <c r="H444" i="61"/>
  <c r="I444" i="61"/>
  <c r="AD444" i="61"/>
  <c r="D445" i="61"/>
  <c r="E445" i="61" s="1"/>
  <c r="F445" i="61"/>
  <c r="G445" i="61" s="1"/>
  <c r="H445" i="61"/>
  <c r="I445" i="61"/>
  <c r="AD445" i="61"/>
  <c r="D446" i="61"/>
  <c r="E446" i="61" s="1"/>
  <c r="F446" i="61"/>
  <c r="G446" i="61" s="1"/>
  <c r="H446" i="61"/>
  <c r="I446" i="61"/>
  <c r="AD446" i="61"/>
  <c r="D450" i="61"/>
  <c r="E450" i="61" s="1"/>
  <c r="F450" i="61"/>
  <c r="G450" i="61" s="1"/>
  <c r="H450" i="61"/>
  <c r="I450" i="61"/>
  <c r="AB450" i="61" s="1"/>
  <c r="AD450" i="61"/>
  <c r="D451" i="61"/>
  <c r="E451" i="61" s="1"/>
  <c r="F451" i="61"/>
  <c r="G451" i="61" s="1"/>
  <c r="H451" i="61"/>
  <c r="I451" i="61"/>
  <c r="AD451" i="61"/>
  <c r="D452" i="61"/>
  <c r="E452" i="61" s="1"/>
  <c r="F452" i="61"/>
  <c r="G452" i="61" s="1"/>
  <c r="H452" i="61"/>
  <c r="I452" i="61"/>
  <c r="AB452" i="61" s="1"/>
  <c r="AD452" i="61"/>
  <c r="D453" i="61"/>
  <c r="E453" i="61" s="1"/>
  <c r="F453" i="61"/>
  <c r="G453" i="61" s="1"/>
  <c r="H453" i="61"/>
  <c r="I453" i="61"/>
  <c r="AD453" i="61"/>
  <c r="D454" i="61"/>
  <c r="E454" i="61" s="1"/>
  <c r="C448" i="61" s="1"/>
  <c r="F454" i="61"/>
  <c r="G454" i="61" s="1"/>
  <c r="H454" i="61"/>
  <c r="I454" i="61"/>
  <c r="AD454" i="61"/>
  <c r="D455" i="61"/>
  <c r="E455" i="61" s="1"/>
  <c r="F455" i="61"/>
  <c r="G455" i="61" s="1"/>
  <c r="H455" i="61"/>
  <c r="I455" i="61"/>
  <c r="AD455" i="61"/>
  <c r="D456" i="61"/>
  <c r="E456" i="61" s="1"/>
  <c r="F456" i="61"/>
  <c r="G456" i="61" s="1"/>
  <c r="H456" i="61"/>
  <c r="I456" i="61"/>
  <c r="AD456" i="61"/>
  <c r="D457" i="61"/>
  <c r="E457" i="61" s="1"/>
  <c r="F457" i="61"/>
  <c r="G457" i="61" s="1"/>
  <c r="H457" i="61"/>
  <c r="I457" i="61"/>
  <c r="AD457" i="61"/>
  <c r="D458" i="61"/>
  <c r="E458" i="61" s="1"/>
  <c r="F458" i="61"/>
  <c r="G458" i="61" s="1"/>
  <c r="H458" i="61"/>
  <c r="I458" i="61"/>
  <c r="AD458" i="61"/>
  <c r="D459" i="61"/>
  <c r="E459" i="61" s="1"/>
  <c r="F459" i="61"/>
  <c r="G459" i="61" s="1"/>
  <c r="H459" i="61"/>
  <c r="I459" i="61"/>
  <c r="AD459" i="61"/>
  <c r="D460" i="61"/>
  <c r="E460" i="61" s="1"/>
  <c r="F460" i="61"/>
  <c r="G460" i="61" s="1"/>
  <c r="H460" i="61"/>
  <c r="I460" i="61"/>
  <c r="AD460" i="61"/>
  <c r="D461" i="61"/>
  <c r="E461" i="61" s="1"/>
  <c r="F461" i="61"/>
  <c r="G461" i="61" s="1"/>
  <c r="H461" i="61"/>
  <c r="I461" i="61"/>
  <c r="AD461" i="61"/>
  <c r="D415" i="61"/>
  <c r="E415" i="61" s="1"/>
  <c r="F415" i="61"/>
  <c r="G415" i="61" s="1"/>
  <c r="H415" i="61"/>
  <c r="I415" i="61"/>
  <c r="AD415" i="61"/>
  <c r="D416" i="61"/>
  <c r="E416" i="61" s="1"/>
  <c r="F416" i="61"/>
  <c r="G416" i="61" s="1"/>
  <c r="H416" i="61"/>
  <c r="I416" i="61"/>
  <c r="AD416" i="61"/>
  <c r="D420" i="61"/>
  <c r="E420" i="61" s="1"/>
  <c r="F420" i="61"/>
  <c r="G420" i="61" s="1"/>
  <c r="H420" i="61"/>
  <c r="I420" i="61"/>
  <c r="AB420" i="61" s="1"/>
  <c r="AD420" i="61"/>
  <c r="D421" i="61"/>
  <c r="E421" i="61" s="1"/>
  <c r="F421" i="61"/>
  <c r="G421" i="61" s="1"/>
  <c r="H421" i="61"/>
  <c r="I421" i="61"/>
  <c r="AB421" i="61" s="1"/>
  <c r="AD421" i="61"/>
  <c r="D422" i="61"/>
  <c r="E422" i="61" s="1"/>
  <c r="F422" i="61"/>
  <c r="G422" i="61" s="1"/>
  <c r="H422" i="61"/>
  <c r="I422" i="61"/>
  <c r="AD422" i="61"/>
  <c r="D423" i="61"/>
  <c r="E423" i="61" s="1"/>
  <c r="F423" i="61"/>
  <c r="G423" i="61" s="1"/>
  <c r="H423" i="61"/>
  <c r="I423" i="61"/>
  <c r="AD423" i="61"/>
  <c r="D424" i="61"/>
  <c r="E424" i="61" s="1"/>
  <c r="C418" i="61" s="1"/>
  <c r="F424" i="61"/>
  <c r="G424" i="61" s="1"/>
  <c r="H424" i="61"/>
  <c r="I424" i="61"/>
  <c r="AD424" i="61"/>
  <c r="D425" i="61"/>
  <c r="E425" i="61" s="1"/>
  <c r="F425" i="61"/>
  <c r="G425" i="61" s="1"/>
  <c r="H425" i="61"/>
  <c r="I425" i="61"/>
  <c r="AD425" i="61"/>
  <c r="D426" i="61"/>
  <c r="E426" i="61" s="1"/>
  <c r="F426" i="61"/>
  <c r="G426" i="61" s="1"/>
  <c r="H426" i="61"/>
  <c r="I426" i="61"/>
  <c r="AD426" i="61"/>
  <c r="D427" i="61"/>
  <c r="E427" i="61" s="1"/>
  <c r="F427" i="61"/>
  <c r="G427" i="61" s="1"/>
  <c r="H427" i="61"/>
  <c r="I427" i="61"/>
  <c r="AD427" i="61"/>
  <c r="D428" i="61"/>
  <c r="E428" i="61" s="1"/>
  <c r="F428" i="61"/>
  <c r="G428" i="61" s="1"/>
  <c r="H428" i="61"/>
  <c r="I428" i="61"/>
  <c r="AD428" i="61"/>
  <c r="D429" i="61"/>
  <c r="E429" i="61" s="1"/>
  <c r="F429" i="61"/>
  <c r="G429" i="61" s="1"/>
  <c r="H429" i="61"/>
  <c r="I429" i="61"/>
  <c r="AD429" i="61"/>
  <c r="D430" i="61"/>
  <c r="E430" i="61" s="1"/>
  <c r="F430" i="61"/>
  <c r="G430" i="61" s="1"/>
  <c r="H430" i="61"/>
  <c r="I430" i="61"/>
  <c r="AD430" i="61"/>
  <c r="D431" i="61"/>
  <c r="E431" i="61" s="1"/>
  <c r="F431" i="61"/>
  <c r="G431" i="61" s="1"/>
  <c r="H431" i="61"/>
  <c r="I431" i="61"/>
  <c r="AD431" i="61"/>
  <c r="D435" i="61"/>
  <c r="E435" i="61" s="1"/>
  <c r="F435" i="61"/>
  <c r="G435" i="61" s="1"/>
  <c r="H435" i="61"/>
  <c r="I435" i="61"/>
  <c r="AD435" i="61"/>
  <c r="D436" i="61"/>
  <c r="E436" i="61" s="1"/>
  <c r="F436" i="61"/>
  <c r="G436" i="61" s="1"/>
  <c r="H436" i="61"/>
  <c r="I436" i="61"/>
  <c r="AD436" i="61"/>
  <c r="D437" i="61"/>
  <c r="E437" i="61" s="1"/>
  <c r="F437" i="61"/>
  <c r="G437" i="61" s="1"/>
  <c r="H437" i="61"/>
  <c r="I437" i="61"/>
  <c r="AD437" i="61"/>
  <c r="D438" i="61"/>
  <c r="E438" i="61" s="1"/>
  <c r="F438" i="61"/>
  <c r="G438" i="61" s="1"/>
  <c r="H438" i="61"/>
  <c r="I438" i="61"/>
  <c r="AD438" i="61"/>
  <c r="D439" i="61"/>
  <c r="E439" i="61" s="1"/>
  <c r="C433" i="61" s="1"/>
  <c r="F439" i="61"/>
  <c r="G439" i="61" s="1"/>
  <c r="H439" i="61"/>
  <c r="I439" i="61"/>
  <c r="AB439" i="61" s="1"/>
  <c r="AD439" i="61"/>
  <c r="D440" i="61"/>
  <c r="E440" i="61" s="1"/>
  <c r="F440" i="61"/>
  <c r="G440" i="61" s="1"/>
  <c r="H440" i="61"/>
  <c r="I440" i="61"/>
  <c r="AB440" i="61" s="1"/>
  <c r="AD440" i="61"/>
  <c r="D441" i="61"/>
  <c r="E441" i="61" s="1"/>
  <c r="F441" i="61"/>
  <c r="G441" i="61" s="1"/>
  <c r="H441" i="61"/>
  <c r="I441" i="61"/>
  <c r="AD441" i="61"/>
  <c r="D442" i="61"/>
  <c r="E442" i="61" s="1"/>
  <c r="F442" i="61"/>
  <c r="G442" i="61" s="1"/>
  <c r="H442" i="61"/>
  <c r="I442" i="61"/>
  <c r="AD442" i="61"/>
  <c r="D355" i="61"/>
  <c r="E355" i="61" s="1"/>
  <c r="F355" i="61"/>
  <c r="G355" i="61" s="1"/>
  <c r="H355" i="61"/>
  <c r="I355" i="61"/>
  <c r="AD355" i="61"/>
  <c r="D356" i="61"/>
  <c r="E356" i="61" s="1"/>
  <c r="F356" i="61"/>
  <c r="G356" i="61" s="1"/>
  <c r="H356" i="61"/>
  <c r="I356" i="61"/>
  <c r="AD356" i="61"/>
  <c r="D360" i="61"/>
  <c r="E360" i="61" s="1"/>
  <c r="F360" i="61"/>
  <c r="G360" i="61" s="1"/>
  <c r="H360" i="61"/>
  <c r="I360" i="61"/>
  <c r="AD360" i="61"/>
  <c r="D361" i="61"/>
  <c r="E361" i="61" s="1"/>
  <c r="F361" i="61"/>
  <c r="G361" i="61" s="1"/>
  <c r="H361" i="61"/>
  <c r="I361" i="61"/>
  <c r="AD361" i="61"/>
  <c r="D362" i="61"/>
  <c r="E362" i="61" s="1"/>
  <c r="F362" i="61"/>
  <c r="G362" i="61" s="1"/>
  <c r="H362" i="61"/>
  <c r="I362" i="61"/>
  <c r="AD362" i="61"/>
  <c r="D363" i="61"/>
  <c r="E363" i="61" s="1"/>
  <c r="F363" i="61"/>
  <c r="G363" i="61" s="1"/>
  <c r="H363" i="61"/>
  <c r="I363" i="61"/>
  <c r="AB363" i="61" s="1"/>
  <c r="AD363" i="61"/>
  <c r="D367" i="61"/>
  <c r="E367" i="61" s="1"/>
  <c r="F367" i="61"/>
  <c r="G367" i="61" s="1"/>
  <c r="H367" i="61"/>
  <c r="I367" i="61"/>
  <c r="AD367" i="61"/>
  <c r="D368" i="61"/>
  <c r="E368" i="61" s="1"/>
  <c r="F368" i="61"/>
  <c r="G368" i="61" s="1"/>
  <c r="H368" i="61"/>
  <c r="I368" i="61"/>
  <c r="AD368" i="61"/>
  <c r="D369" i="61"/>
  <c r="E369" i="61" s="1"/>
  <c r="F369" i="61"/>
  <c r="G369" i="61" s="1"/>
  <c r="H369" i="61"/>
  <c r="I369" i="61"/>
  <c r="AD369" i="61"/>
  <c r="D370" i="61"/>
  <c r="E370" i="61" s="1"/>
  <c r="F370" i="61"/>
  <c r="G370" i="61" s="1"/>
  <c r="H370" i="61"/>
  <c r="I370" i="61"/>
  <c r="AD370" i="61"/>
  <c r="D371" i="61"/>
  <c r="E371" i="61" s="1"/>
  <c r="F371" i="61"/>
  <c r="G371" i="61" s="1"/>
  <c r="H371" i="61"/>
  <c r="I371" i="61"/>
  <c r="AD371" i="61"/>
  <c r="D375" i="61"/>
  <c r="E375" i="61" s="1"/>
  <c r="F375" i="61"/>
  <c r="G375" i="61" s="1"/>
  <c r="H375" i="61"/>
  <c r="I375" i="61"/>
  <c r="AD375" i="61"/>
  <c r="D376" i="61"/>
  <c r="E376" i="61" s="1"/>
  <c r="F376" i="61"/>
  <c r="G376" i="61" s="1"/>
  <c r="H376" i="61"/>
  <c r="I376" i="61"/>
  <c r="AD376" i="61"/>
  <c r="D377" i="61"/>
  <c r="E377" i="61" s="1"/>
  <c r="F377" i="61"/>
  <c r="G377" i="61" s="1"/>
  <c r="H377" i="61"/>
  <c r="I377" i="61"/>
  <c r="AD377" i="61"/>
  <c r="D378" i="61"/>
  <c r="E378" i="61" s="1"/>
  <c r="F378" i="61"/>
  <c r="G378" i="61" s="1"/>
  <c r="H378" i="61"/>
  <c r="I378" i="61"/>
  <c r="AD378" i="61"/>
  <c r="D379" i="61"/>
  <c r="E379" i="61" s="1"/>
  <c r="C373" i="61" s="1"/>
  <c r="F379" i="61"/>
  <c r="G379" i="61" s="1"/>
  <c r="H379" i="61"/>
  <c r="I379" i="61"/>
  <c r="AD379" i="61"/>
  <c r="D380" i="61"/>
  <c r="E380" i="61" s="1"/>
  <c r="F380" i="61"/>
  <c r="G380" i="61" s="1"/>
  <c r="H380" i="61"/>
  <c r="I380" i="61"/>
  <c r="AD380" i="61"/>
  <c r="D381" i="61"/>
  <c r="E381" i="61" s="1"/>
  <c r="F381" i="61"/>
  <c r="G381" i="61" s="1"/>
  <c r="H381" i="61"/>
  <c r="I381" i="61"/>
  <c r="AD381" i="61"/>
  <c r="D382" i="61"/>
  <c r="E382" i="61" s="1"/>
  <c r="F382" i="61"/>
  <c r="G382" i="61" s="1"/>
  <c r="H382" i="61"/>
  <c r="I382" i="61"/>
  <c r="AD382" i="61"/>
  <c r="D383" i="61"/>
  <c r="E383" i="61" s="1"/>
  <c r="F383" i="61"/>
  <c r="G383" i="61" s="1"/>
  <c r="H383" i="61"/>
  <c r="I383" i="61"/>
  <c r="AB383" i="61" s="1"/>
  <c r="AD383" i="61"/>
  <c r="D384" i="61"/>
  <c r="E384" i="61" s="1"/>
  <c r="F384" i="61"/>
  <c r="G384" i="61" s="1"/>
  <c r="H384" i="61"/>
  <c r="I384" i="61"/>
  <c r="AD384" i="61"/>
  <c r="D385" i="61"/>
  <c r="E385" i="61" s="1"/>
  <c r="F385" i="61"/>
  <c r="G385" i="61" s="1"/>
  <c r="H385" i="61"/>
  <c r="I385" i="61"/>
  <c r="AD385" i="61"/>
  <c r="D386" i="61"/>
  <c r="E386" i="61" s="1"/>
  <c r="F386" i="61"/>
  <c r="G386" i="61" s="1"/>
  <c r="H386" i="61"/>
  <c r="I386" i="61"/>
  <c r="AD386" i="61"/>
  <c r="D390" i="61"/>
  <c r="E390" i="61" s="1"/>
  <c r="F390" i="61"/>
  <c r="G390" i="61" s="1"/>
  <c r="H390" i="61"/>
  <c r="I390" i="61"/>
  <c r="AD390" i="61"/>
  <c r="D391" i="61"/>
  <c r="E391" i="61" s="1"/>
  <c r="F391" i="61"/>
  <c r="G391" i="61" s="1"/>
  <c r="H391" i="61"/>
  <c r="I391" i="61"/>
  <c r="AD391" i="61"/>
  <c r="D392" i="61"/>
  <c r="E392" i="61" s="1"/>
  <c r="F392" i="61"/>
  <c r="G392" i="61" s="1"/>
  <c r="H392" i="61"/>
  <c r="I392" i="61"/>
  <c r="AD392" i="61"/>
  <c r="D393" i="61"/>
  <c r="E393" i="61" s="1"/>
  <c r="F393" i="61"/>
  <c r="G393" i="61" s="1"/>
  <c r="H393" i="61"/>
  <c r="I393" i="61"/>
  <c r="AD393" i="61"/>
  <c r="D394" i="61"/>
  <c r="E394" i="61" s="1"/>
  <c r="C388" i="61" s="1"/>
  <c r="F394" i="61"/>
  <c r="G394" i="61" s="1"/>
  <c r="H394" i="61"/>
  <c r="I394" i="61"/>
  <c r="AD394" i="61"/>
  <c r="D395" i="61"/>
  <c r="E395" i="61" s="1"/>
  <c r="F395" i="61"/>
  <c r="G395" i="61" s="1"/>
  <c r="H395" i="61"/>
  <c r="I395" i="61"/>
  <c r="AD395" i="61"/>
  <c r="D396" i="61"/>
  <c r="E396" i="61" s="1"/>
  <c r="F396" i="61"/>
  <c r="G396" i="61" s="1"/>
  <c r="H396" i="61"/>
  <c r="I396" i="61"/>
  <c r="AD396" i="61"/>
  <c r="D397" i="61"/>
  <c r="E397" i="61" s="1"/>
  <c r="F397" i="61"/>
  <c r="G397" i="61" s="1"/>
  <c r="H397" i="61"/>
  <c r="I397" i="61"/>
  <c r="AD397" i="61"/>
  <c r="D398" i="61"/>
  <c r="E398" i="61" s="1"/>
  <c r="F398" i="61"/>
  <c r="G398" i="61" s="1"/>
  <c r="H398" i="61"/>
  <c r="I398" i="61"/>
  <c r="AD398" i="61"/>
  <c r="D399" i="61"/>
  <c r="E399" i="61" s="1"/>
  <c r="F399" i="61"/>
  <c r="G399" i="61" s="1"/>
  <c r="H399" i="61"/>
  <c r="I399" i="61"/>
  <c r="AD399" i="61"/>
  <c r="D400" i="61"/>
  <c r="E400" i="61" s="1"/>
  <c r="F400" i="61"/>
  <c r="G400" i="61" s="1"/>
  <c r="H400" i="61"/>
  <c r="I400" i="61"/>
  <c r="AD400" i="61"/>
  <c r="D401" i="61"/>
  <c r="E401" i="61" s="1"/>
  <c r="F401" i="61"/>
  <c r="G401" i="61" s="1"/>
  <c r="H401" i="61"/>
  <c r="I401" i="61"/>
  <c r="AD401" i="61"/>
  <c r="D405" i="61"/>
  <c r="E405" i="61" s="1"/>
  <c r="F405" i="61"/>
  <c r="G405" i="61" s="1"/>
  <c r="H405" i="61"/>
  <c r="I405" i="61"/>
  <c r="AD405" i="61"/>
  <c r="D406" i="61"/>
  <c r="E406" i="61" s="1"/>
  <c r="F406" i="61"/>
  <c r="G406" i="61" s="1"/>
  <c r="H406" i="61"/>
  <c r="I406" i="61"/>
  <c r="AD406" i="61"/>
  <c r="D407" i="61"/>
  <c r="E407" i="61" s="1"/>
  <c r="F407" i="61"/>
  <c r="G407" i="61" s="1"/>
  <c r="H407" i="61"/>
  <c r="I407" i="61"/>
  <c r="AD407" i="61"/>
  <c r="D408" i="61"/>
  <c r="E408" i="61" s="1"/>
  <c r="F408" i="61"/>
  <c r="G408" i="61" s="1"/>
  <c r="H408" i="61"/>
  <c r="I408" i="61"/>
  <c r="AD408" i="61"/>
  <c r="D409" i="61"/>
  <c r="E409" i="61" s="1"/>
  <c r="C403" i="61" s="1"/>
  <c r="F409" i="61"/>
  <c r="G409" i="61" s="1"/>
  <c r="H409" i="61"/>
  <c r="I409" i="61"/>
  <c r="AD409" i="61"/>
  <c r="D410" i="61"/>
  <c r="E410" i="61" s="1"/>
  <c r="F410" i="61"/>
  <c r="G410" i="61" s="1"/>
  <c r="H410" i="61"/>
  <c r="I410" i="61"/>
  <c r="AD410" i="61"/>
  <c r="D411" i="61"/>
  <c r="E411" i="61" s="1"/>
  <c r="F411" i="61"/>
  <c r="G411" i="61" s="1"/>
  <c r="H411" i="61"/>
  <c r="I411" i="61"/>
  <c r="AD411" i="61"/>
  <c r="D412" i="61"/>
  <c r="E412" i="61" s="1"/>
  <c r="F412" i="61"/>
  <c r="G412" i="61" s="1"/>
  <c r="H412" i="61"/>
  <c r="I412" i="61"/>
  <c r="AD412" i="61"/>
  <c r="D413" i="61"/>
  <c r="E413" i="61" s="1"/>
  <c r="F413" i="61"/>
  <c r="G413" i="61" s="1"/>
  <c r="H413" i="61"/>
  <c r="I413" i="61"/>
  <c r="AD413" i="61"/>
  <c r="D414" i="61"/>
  <c r="E414" i="61" s="1"/>
  <c r="F414" i="61"/>
  <c r="G414" i="61" s="1"/>
  <c r="H414" i="61"/>
  <c r="I414" i="61"/>
  <c r="AD414" i="61"/>
  <c r="D258" i="61"/>
  <c r="E258" i="61" s="1"/>
  <c r="F258" i="61"/>
  <c r="G258" i="61" s="1"/>
  <c r="H258" i="61"/>
  <c r="I258" i="61"/>
  <c r="AB258" i="61" s="1"/>
  <c r="AD258" i="61"/>
  <c r="D259" i="61"/>
  <c r="E259" i="61" s="1"/>
  <c r="F259" i="61"/>
  <c r="G259" i="61" s="1"/>
  <c r="H259" i="61"/>
  <c r="I259" i="61"/>
  <c r="AD259" i="61"/>
  <c r="D260" i="61"/>
  <c r="E260" i="61" s="1"/>
  <c r="F260" i="61"/>
  <c r="G260" i="61" s="1"/>
  <c r="H260" i="61"/>
  <c r="I260" i="61"/>
  <c r="AB260" i="61" s="1"/>
  <c r="AD260" i="61"/>
  <c r="D261" i="61"/>
  <c r="E261" i="61" s="1"/>
  <c r="F261" i="61"/>
  <c r="G261" i="61" s="1"/>
  <c r="H261" i="61"/>
  <c r="I261" i="61"/>
  <c r="AD261" i="61"/>
  <c r="D262" i="61"/>
  <c r="E262" i="61" s="1"/>
  <c r="F262" i="61"/>
  <c r="G262" i="61" s="1"/>
  <c r="H262" i="61"/>
  <c r="I262" i="61"/>
  <c r="AD262" i="61"/>
  <c r="D263" i="61"/>
  <c r="E263" i="61" s="1"/>
  <c r="F263" i="61"/>
  <c r="G263" i="61" s="1"/>
  <c r="H263" i="61"/>
  <c r="I263" i="61"/>
  <c r="AB263" i="61" s="1"/>
  <c r="AD263" i="61"/>
  <c r="D264" i="61"/>
  <c r="E264" i="61" s="1"/>
  <c r="F264" i="61"/>
  <c r="G264" i="61" s="1"/>
  <c r="H264" i="61"/>
  <c r="I264" i="61"/>
  <c r="AB264" i="61" s="1"/>
  <c r="AD264" i="61"/>
  <c r="D265" i="61"/>
  <c r="E265" i="61" s="1"/>
  <c r="F265" i="61"/>
  <c r="G265" i="61" s="1"/>
  <c r="H265" i="61"/>
  <c r="I265" i="61"/>
  <c r="AB265" i="61" s="1"/>
  <c r="AD265" i="61"/>
  <c r="D266" i="61"/>
  <c r="E266" i="61" s="1"/>
  <c r="F266" i="61"/>
  <c r="G266" i="61" s="1"/>
  <c r="H266" i="61"/>
  <c r="I266" i="61"/>
  <c r="AD266" i="61"/>
  <c r="D270" i="61"/>
  <c r="E270" i="61" s="1"/>
  <c r="F270" i="61"/>
  <c r="G270" i="61" s="1"/>
  <c r="H270" i="61"/>
  <c r="I270" i="61"/>
  <c r="AB270" i="61" s="1"/>
  <c r="AD270" i="61"/>
  <c r="D271" i="61"/>
  <c r="E271" i="61" s="1"/>
  <c r="F271" i="61"/>
  <c r="G271" i="61" s="1"/>
  <c r="H271" i="61"/>
  <c r="I271" i="61"/>
  <c r="AB271" i="61" s="1"/>
  <c r="AD271" i="61"/>
  <c r="D272" i="61"/>
  <c r="E272" i="61" s="1"/>
  <c r="F272" i="61"/>
  <c r="G272" i="61" s="1"/>
  <c r="H272" i="61"/>
  <c r="I272" i="61"/>
  <c r="AB272" i="61" s="1"/>
  <c r="AD272" i="61"/>
  <c r="D273" i="61"/>
  <c r="E273" i="61" s="1"/>
  <c r="F273" i="61"/>
  <c r="G273" i="61" s="1"/>
  <c r="H273" i="61"/>
  <c r="I273" i="61"/>
  <c r="AD273" i="61"/>
  <c r="D274" i="61"/>
  <c r="E274" i="61" s="1"/>
  <c r="C268" i="61" s="1"/>
  <c r="F274" i="61"/>
  <c r="G274" i="61" s="1"/>
  <c r="H274" i="61"/>
  <c r="I274" i="61"/>
  <c r="AB274" i="61" s="1"/>
  <c r="AD274" i="61"/>
  <c r="D275" i="61"/>
  <c r="E275" i="61" s="1"/>
  <c r="F275" i="61"/>
  <c r="G275" i="61" s="1"/>
  <c r="H275" i="61"/>
  <c r="I275" i="61"/>
  <c r="AB275" i="61" s="1"/>
  <c r="AD275" i="61"/>
  <c r="D276" i="61"/>
  <c r="E276" i="61" s="1"/>
  <c r="F276" i="61"/>
  <c r="G276" i="61" s="1"/>
  <c r="H276" i="61"/>
  <c r="I276" i="61"/>
  <c r="AB276" i="61" s="1"/>
  <c r="AD276" i="61"/>
  <c r="D277" i="61"/>
  <c r="E277" i="61" s="1"/>
  <c r="F277" i="61"/>
  <c r="G277" i="61" s="1"/>
  <c r="H277" i="61"/>
  <c r="I277" i="61"/>
  <c r="AB277" i="61" s="1"/>
  <c r="AD277" i="61"/>
  <c r="D278" i="61"/>
  <c r="E278" i="61" s="1"/>
  <c r="F278" i="61"/>
  <c r="G278" i="61" s="1"/>
  <c r="H278" i="61"/>
  <c r="I278" i="61"/>
  <c r="AB278" i="61" s="1"/>
  <c r="AD278" i="61"/>
  <c r="D279" i="61"/>
  <c r="E279" i="61" s="1"/>
  <c r="F279" i="61"/>
  <c r="G279" i="61" s="1"/>
  <c r="H279" i="61"/>
  <c r="I279" i="61"/>
  <c r="AB279" i="61" s="1"/>
  <c r="AD279" i="61"/>
  <c r="D280" i="61"/>
  <c r="E280" i="61" s="1"/>
  <c r="F280" i="61"/>
  <c r="G280" i="61" s="1"/>
  <c r="H280" i="61"/>
  <c r="I280" i="61"/>
  <c r="AB280" i="61" s="1"/>
  <c r="AD280" i="61"/>
  <c r="D281" i="61"/>
  <c r="E281" i="61" s="1"/>
  <c r="F281" i="61"/>
  <c r="G281" i="61" s="1"/>
  <c r="H281" i="61"/>
  <c r="I281" i="61"/>
  <c r="AD281" i="61"/>
  <c r="D285" i="61"/>
  <c r="E285" i="61" s="1"/>
  <c r="F285" i="61"/>
  <c r="G285" i="61" s="1"/>
  <c r="H285" i="61"/>
  <c r="I285" i="61"/>
  <c r="AB285" i="61" s="1"/>
  <c r="AD285" i="61"/>
  <c r="D286" i="61"/>
  <c r="E286" i="61" s="1"/>
  <c r="F286" i="61"/>
  <c r="G286" i="61" s="1"/>
  <c r="H286" i="61"/>
  <c r="I286" i="61"/>
  <c r="AB286" i="61" s="1"/>
  <c r="AD286" i="61"/>
  <c r="D287" i="61"/>
  <c r="E287" i="61" s="1"/>
  <c r="F287" i="61"/>
  <c r="G287" i="61" s="1"/>
  <c r="H287" i="61"/>
  <c r="I287" i="61"/>
  <c r="AB287" i="61" s="1"/>
  <c r="AD287" i="61"/>
  <c r="D288" i="61"/>
  <c r="E288" i="61" s="1"/>
  <c r="F288" i="61"/>
  <c r="G288" i="61" s="1"/>
  <c r="H288" i="61"/>
  <c r="I288" i="61"/>
  <c r="AB288" i="61" s="1"/>
  <c r="AD288" i="61"/>
  <c r="D289" i="61"/>
  <c r="E289" i="61" s="1"/>
  <c r="C283" i="61" s="1"/>
  <c r="F289" i="61"/>
  <c r="G289" i="61" s="1"/>
  <c r="H289" i="61"/>
  <c r="I289" i="61"/>
  <c r="AD289" i="61"/>
  <c r="D290" i="61"/>
  <c r="E290" i="61" s="1"/>
  <c r="F290" i="61"/>
  <c r="G290" i="61" s="1"/>
  <c r="H290" i="61"/>
  <c r="I290" i="61"/>
  <c r="AB290" i="61" s="1"/>
  <c r="AD290" i="61"/>
  <c r="D291" i="61"/>
  <c r="E291" i="61" s="1"/>
  <c r="F291" i="61"/>
  <c r="G291" i="61" s="1"/>
  <c r="H291" i="61"/>
  <c r="I291" i="61"/>
  <c r="AB291" i="61" s="1"/>
  <c r="AD291" i="61"/>
  <c r="D292" i="61"/>
  <c r="E292" i="61" s="1"/>
  <c r="F292" i="61"/>
  <c r="G292" i="61" s="1"/>
  <c r="H292" i="61"/>
  <c r="I292" i="61"/>
  <c r="AB292" i="61" s="1"/>
  <c r="AD292" i="61"/>
  <c r="D293" i="61"/>
  <c r="E293" i="61" s="1"/>
  <c r="F293" i="61"/>
  <c r="G293" i="61" s="1"/>
  <c r="H293" i="61"/>
  <c r="I293" i="61"/>
  <c r="AB293" i="61" s="1"/>
  <c r="AD293" i="61"/>
  <c r="D294" i="61"/>
  <c r="E294" i="61" s="1"/>
  <c r="F294" i="61"/>
  <c r="G294" i="61" s="1"/>
  <c r="H294" i="61"/>
  <c r="I294" i="61"/>
  <c r="AD294" i="61"/>
  <c r="D295" i="61"/>
  <c r="E295" i="61" s="1"/>
  <c r="F295" i="61"/>
  <c r="G295" i="61" s="1"/>
  <c r="H295" i="61"/>
  <c r="I295" i="61"/>
  <c r="AB295" i="61" s="1"/>
  <c r="AD295" i="61"/>
  <c r="D296" i="61"/>
  <c r="E296" i="61" s="1"/>
  <c r="F296" i="61"/>
  <c r="G296" i="61" s="1"/>
  <c r="H296" i="61"/>
  <c r="I296" i="61"/>
  <c r="AD296" i="61"/>
  <c r="D300" i="61"/>
  <c r="E300" i="61" s="1"/>
  <c r="F300" i="61"/>
  <c r="G300" i="61" s="1"/>
  <c r="H300" i="61"/>
  <c r="I300" i="61"/>
  <c r="AB300" i="61" s="1"/>
  <c r="AD300" i="61"/>
  <c r="D301" i="61"/>
  <c r="E301" i="61" s="1"/>
  <c r="F301" i="61"/>
  <c r="G301" i="61" s="1"/>
  <c r="H301" i="61"/>
  <c r="I301" i="61"/>
  <c r="AB301" i="61" s="1"/>
  <c r="AD301" i="61"/>
  <c r="D302" i="61"/>
  <c r="E302" i="61" s="1"/>
  <c r="F302" i="61"/>
  <c r="G302" i="61" s="1"/>
  <c r="H302" i="61"/>
  <c r="I302" i="61"/>
  <c r="AB302" i="61" s="1"/>
  <c r="AD302" i="61"/>
  <c r="D303" i="61"/>
  <c r="E303" i="61" s="1"/>
  <c r="F303" i="61"/>
  <c r="G303" i="61" s="1"/>
  <c r="H303" i="61"/>
  <c r="I303" i="61"/>
  <c r="AB303" i="61" s="1"/>
  <c r="AD303" i="61"/>
  <c r="D304" i="61"/>
  <c r="E304" i="61" s="1"/>
  <c r="C298" i="61" s="1"/>
  <c r="F304" i="61"/>
  <c r="G304" i="61" s="1"/>
  <c r="H304" i="61"/>
  <c r="I304" i="61"/>
  <c r="AB304" i="61" s="1"/>
  <c r="AD304" i="61"/>
  <c r="D305" i="61"/>
  <c r="E305" i="61" s="1"/>
  <c r="F305" i="61"/>
  <c r="G305" i="61" s="1"/>
  <c r="H305" i="61"/>
  <c r="I305" i="61"/>
  <c r="AB305" i="61" s="1"/>
  <c r="AD305" i="61"/>
  <c r="D306" i="61"/>
  <c r="E306" i="61" s="1"/>
  <c r="F306" i="61"/>
  <c r="G306" i="61" s="1"/>
  <c r="H306" i="61"/>
  <c r="I306" i="61"/>
  <c r="AB306" i="61" s="1"/>
  <c r="AD306" i="61"/>
  <c r="D307" i="61"/>
  <c r="E307" i="61" s="1"/>
  <c r="F307" i="61"/>
  <c r="G307" i="61" s="1"/>
  <c r="H307" i="61"/>
  <c r="I307" i="61"/>
  <c r="AD307" i="61"/>
  <c r="D308" i="61"/>
  <c r="E308" i="61" s="1"/>
  <c r="F308" i="61"/>
  <c r="G308" i="61" s="1"/>
  <c r="H308" i="61"/>
  <c r="I308" i="61"/>
  <c r="AB308" i="61" s="1"/>
  <c r="AD308" i="61"/>
  <c r="D309" i="61"/>
  <c r="E309" i="61" s="1"/>
  <c r="F309" i="61"/>
  <c r="G309" i="61" s="1"/>
  <c r="H309" i="61"/>
  <c r="I309" i="61"/>
  <c r="AB309" i="61" s="1"/>
  <c r="AD309" i="61"/>
  <c r="D310" i="61"/>
  <c r="E310" i="61" s="1"/>
  <c r="F310" i="61"/>
  <c r="G310" i="61" s="1"/>
  <c r="H310" i="61"/>
  <c r="I310" i="61"/>
  <c r="AB310" i="61" s="1"/>
  <c r="AD310" i="61"/>
  <c r="D311" i="61"/>
  <c r="E311" i="61" s="1"/>
  <c r="F311" i="61"/>
  <c r="G311" i="61" s="1"/>
  <c r="H311" i="61"/>
  <c r="I311" i="61"/>
  <c r="AB311" i="61" s="1"/>
  <c r="AD311" i="61"/>
  <c r="D315" i="61"/>
  <c r="E315" i="61" s="1"/>
  <c r="F315" i="61"/>
  <c r="G315" i="61" s="1"/>
  <c r="H315" i="61"/>
  <c r="I315" i="61"/>
  <c r="AB315" i="61" s="1"/>
  <c r="AD315" i="61"/>
  <c r="D316" i="61"/>
  <c r="E316" i="61" s="1"/>
  <c r="F316" i="61"/>
  <c r="G316" i="61" s="1"/>
  <c r="H316" i="61"/>
  <c r="I316" i="61"/>
  <c r="AB316" i="61" s="1"/>
  <c r="AD316" i="61"/>
  <c r="D317" i="61"/>
  <c r="E317" i="61" s="1"/>
  <c r="F317" i="61"/>
  <c r="G317" i="61" s="1"/>
  <c r="H317" i="61"/>
  <c r="I317" i="61"/>
  <c r="AB317" i="61" s="1"/>
  <c r="AD317" i="61"/>
  <c r="D318" i="61"/>
  <c r="E318" i="61" s="1"/>
  <c r="F318" i="61"/>
  <c r="G318" i="61" s="1"/>
  <c r="H318" i="61"/>
  <c r="I318" i="61"/>
  <c r="AD318" i="61"/>
  <c r="D319" i="61"/>
  <c r="E319" i="61" s="1"/>
  <c r="C313" i="61" s="1"/>
  <c r="F319" i="61"/>
  <c r="G319" i="61" s="1"/>
  <c r="H319" i="61"/>
  <c r="I319" i="61"/>
  <c r="AD319" i="61"/>
  <c r="D320" i="61"/>
  <c r="E320" i="61" s="1"/>
  <c r="F320" i="61"/>
  <c r="G320" i="61" s="1"/>
  <c r="H320" i="61"/>
  <c r="I320" i="61"/>
  <c r="AD320" i="61"/>
  <c r="D321" i="61"/>
  <c r="E321" i="61" s="1"/>
  <c r="F321" i="61"/>
  <c r="G321" i="61" s="1"/>
  <c r="H321" i="61"/>
  <c r="I321" i="61"/>
  <c r="AD321" i="61"/>
  <c r="D322" i="61"/>
  <c r="E322" i="61" s="1"/>
  <c r="F322" i="61"/>
  <c r="G322" i="61" s="1"/>
  <c r="H322" i="61"/>
  <c r="I322" i="61"/>
  <c r="AD322" i="61"/>
  <c r="D323" i="61"/>
  <c r="E323" i="61" s="1"/>
  <c r="F323" i="61"/>
  <c r="G323" i="61" s="1"/>
  <c r="H323" i="61"/>
  <c r="I323" i="61"/>
  <c r="AD323" i="61"/>
  <c r="D324" i="61"/>
  <c r="E324" i="61" s="1"/>
  <c r="F324" i="61"/>
  <c r="G324" i="61" s="1"/>
  <c r="H324" i="61"/>
  <c r="I324" i="61"/>
  <c r="AD324" i="61"/>
  <c r="D325" i="61"/>
  <c r="E325" i="61" s="1"/>
  <c r="F325" i="61"/>
  <c r="G325" i="61" s="1"/>
  <c r="H325" i="61"/>
  <c r="I325" i="61"/>
  <c r="AD325" i="61"/>
  <c r="D326" i="61"/>
  <c r="E326" i="61" s="1"/>
  <c r="F326" i="61"/>
  <c r="G326" i="61" s="1"/>
  <c r="H326" i="61"/>
  <c r="I326" i="61"/>
  <c r="AD326" i="61"/>
  <c r="D330" i="61"/>
  <c r="E330" i="61" s="1"/>
  <c r="F330" i="61"/>
  <c r="G330" i="61" s="1"/>
  <c r="H330" i="61"/>
  <c r="I330" i="61"/>
  <c r="AD330" i="61"/>
  <c r="D331" i="61"/>
  <c r="E331" i="61" s="1"/>
  <c r="F331" i="61"/>
  <c r="G331" i="61" s="1"/>
  <c r="H331" i="61"/>
  <c r="I331" i="61"/>
  <c r="AB331" i="61" s="1"/>
  <c r="AD331" i="61"/>
  <c r="D332" i="61"/>
  <c r="E332" i="61" s="1"/>
  <c r="F332" i="61"/>
  <c r="G332" i="61" s="1"/>
  <c r="H332" i="61"/>
  <c r="I332" i="61"/>
  <c r="AD332" i="61"/>
  <c r="D333" i="61"/>
  <c r="E333" i="61" s="1"/>
  <c r="F333" i="61"/>
  <c r="G333" i="61" s="1"/>
  <c r="H333" i="61"/>
  <c r="I333" i="61"/>
  <c r="AD333" i="61"/>
  <c r="D334" i="61"/>
  <c r="E334" i="61" s="1"/>
  <c r="C328" i="61" s="1"/>
  <c r="F334" i="61"/>
  <c r="G334" i="61" s="1"/>
  <c r="H334" i="61"/>
  <c r="I334" i="61"/>
  <c r="AD334" i="61"/>
  <c r="D335" i="61"/>
  <c r="E335" i="61" s="1"/>
  <c r="F335" i="61"/>
  <c r="G335" i="61" s="1"/>
  <c r="H335" i="61"/>
  <c r="I335" i="61"/>
  <c r="AD335" i="61"/>
  <c r="D336" i="61"/>
  <c r="E336" i="61" s="1"/>
  <c r="F336" i="61"/>
  <c r="G336" i="61" s="1"/>
  <c r="H336" i="61"/>
  <c r="I336" i="61"/>
  <c r="AD336" i="61"/>
  <c r="D337" i="61"/>
  <c r="E337" i="61" s="1"/>
  <c r="F337" i="61"/>
  <c r="G337" i="61" s="1"/>
  <c r="H337" i="61"/>
  <c r="I337" i="61"/>
  <c r="AD337" i="61"/>
  <c r="D338" i="61"/>
  <c r="E338" i="61" s="1"/>
  <c r="F338" i="61"/>
  <c r="G338" i="61" s="1"/>
  <c r="H338" i="61"/>
  <c r="I338" i="61"/>
  <c r="AD338" i="61"/>
  <c r="D339" i="61"/>
  <c r="E339" i="61" s="1"/>
  <c r="F339" i="61"/>
  <c r="G339" i="61" s="1"/>
  <c r="H339" i="61"/>
  <c r="I339" i="61"/>
  <c r="AD339" i="61"/>
  <c r="D340" i="61"/>
  <c r="E340" i="61" s="1"/>
  <c r="F340" i="61"/>
  <c r="G340" i="61" s="1"/>
  <c r="H340" i="61"/>
  <c r="I340" i="61"/>
  <c r="AD340" i="61"/>
  <c r="D341" i="61"/>
  <c r="E341" i="61" s="1"/>
  <c r="F341" i="61"/>
  <c r="G341" i="61" s="1"/>
  <c r="H341" i="61"/>
  <c r="I341" i="61"/>
  <c r="AD341" i="61"/>
  <c r="D345" i="61"/>
  <c r="E345" i="61" s="1"/>
  <c r="F345" i="61"/>
  <c r="G345" i="61" s="1"/>
  <c r="H345" i="61"/>
  <c r="I345" i="61"/>
  <c r="AD345" i="61"/>
  <c r="D346" i="61"/>
  <c r="E346" i="61" s="1"/>
  <c r="F346" i="61"/>
  <c r="G346" i="61" s="1"/>
  <c r="H346" i="61"/>
  <c r="I346" i="61"/>
  <c r="AD346" i="61"/>
  <c r="D347" i="61"/>
  <c r="E347" i="61" s="1"/>
  <c r="F347" i="61"/>
  <c r="G347" i="61" s="1"/>
  <c r="H347" i="61"/>
  <c r="I347" i="61"/>
  <c r="AD347" i="61"/>
  <c r="D348" i="61"/>
  <c r="E348" i="61" s="1"/>
  <c r="F348" i="61"/>
  <c r="G348" i="61" s="1"/>
  <c r="H348" i="61"/>
  <c r="I348" i="61"/>
  <c r="AD348" i="61"/>
  <c r="D349" i="61"/>
  <c r="E349" i="61" s="1"/>
  <c r="C343" i="61" s="1"/>
  <c r="F349" i="61"/>
  <c r="G349" i="61" s="1"/>
  <c r="H349" i="61"/>
  <c r="I349" i="61"/>
  <c r="AD349" i="61"/>
  <c r="D350" i="61"/>
  <c r="E350" i="61" s="1"/>
  <c r="F350" i="61"/>
  <c r="G350" i="61" s="1"/>
  <c r="H350" i="61"/>
  <c r="I350" i="61"/>
  <c r="AD350" i="61"/>
  <c r="D351" i="61"/>
  <c r="E351" i="61" s="1"/>
  <c r="F351" i="61"/>
  <c r="G351" i="61" s="1"/>
  <c r="H351" i="61"/>
  <c r="I351" i="61"/>
  <c r="AD351" i="61"/>
  <c r="D352" i="61"/>
  <c r="E352" i="61" s="1"/>
  <c r="F352" i="61"/>
  <c r="G352" i="61" s="1"/>
  <c r="H352" i="61"/>
  <c r="I352" i="61"/>
  <c r="AD352" i="61"/>
  <c r="D353" i="61"/>
  <c r="E353" i="61" s="1"/>
  <c r="F353" i="61"/>
  <c r="G353" i="61" s="1"/>
  <c r="H353" i="61"/>
  <c r="I353" i="61"/>
  <c r="AD353" i="61"/>
  <c r="D354" i="61"/>
  <c r="E354" i="61" s="1"/>
  <c r="F354" i="61"/>
  <c r="G354" i="61" s="1"/>
  <c r="H354" i="61"/>
  <c r="I354" i="61"/>
  <c r="AD354" i="61"/>
  <c r="D244" i="61"/>
  <c r="E244" i="61" s="1"/>
  <c r="F244" i="61"/>
  <c r="G244" i="61" s="1"/>
  <c r="H244" i="61"/>
  <c r="I244" i="61"/>
  <c r="AB244" i="61" s="1"/>
  <c r="AD244" i="61"/>
  <c r="D245" i="61"/>
  <c r="E245" i="61" s="1"/>
  <c r="F245" i="61"/>
  <c r="G245" i="61" s="1"/>
  <c r="H245" i="61"/>
  <c r="I245" i="61"/>
  <c r="AB245" i="61" s="1"/>
  <c r="AD245" i="61"/>
  <c r="D246" i="61"/>
  <c r="E246" i="61" s="1"/>
  <c r="F246" i="61"/>
  <c r="G246" i="61" s="1"/>
  <c r="H246" i="61"/>
  <c r="I246" i="61"/>
  <c r="AB246" i="61" s="1"/>
  <c r="AD246" i="61"/>
  <c r="D247" i="61"/>
  <c r="E247" i="61" s="1"/>
  <c r="F247" i="61"/>
  <c r="G247" i="61" s="1"/>
  <c r="H247" i="61"/>
  <c r="I247" i="61"/>
  <c r="AD247" i="61"/>
  <c r="D248" i="61"/>
  <c r="E248" i="61" s="1"/>
  <c r="F248" i="61"/>
  <c r="G248" i="61" s="1"/>
  <c r="H248" i="61"/>
  <c r="I248" i="61"/>
  <c r="AB248" i="61" s="1"/>
  <c r="AD248" i="61"/>
  <c r="D249" i="61"/>
  <c r="E249" i="61" s="1"/>
  <c r="F249" i="61"/>
  <c r="G249" i="61" s="1"/>
  <c r="H249" i="61"/>
  <c r="I249" i="61"/>
  <c r="AB249" i="61" s="1"/>
  <c r="AD249" i="61"/>
  <c r="D250" i="61"/>
  <c r="E250" i="61" s="1"/>
  <c r="F250" i="61"/>
  <c r="G250" i="61" s="1"/>
  <c r="H250" i="61"/>
  <c r="I250" i="61"/>
  <c r="AB250" i="61" s="1"/>
  <c r="AD250" i="61"/>
  <c r="D251" i="61"/>
  <c r="E251" i="61" s="1"/>
  <c r="F251" i="61"/>
  <c r="G251" i="61" s="1"/>
  <c r="H251" i="61"/>
  <c r="I251" i="61"/>
  <c r="AB251" i="61" s="1"/>
  <c r="AD251" i="61"/>
  <c r="D255" i="61"/>
  <c r="E255" i="61" s="1"/>
  <c r="F255" i="61"/>
  <c r="G255" i="61" s="1"/>
  <c r="H255" i="61"/>
  <c r="I255" i="61"/>
  <c r="AB255" i="61" s="1"/>
  <c r="AD255" i="61"/>
  <c r="D256" i="61"/>
  <c r="E256" i="61" s="1"/>
  <c r="F256" i="61"/>
  <c r="G256" i="61" s="1"/>
  <c r="H256" i="61"/>
  <c r="I256" i="61"/>
  <c r="AB256" i="61" s="1"/>
  <c r="AD256" i="61"/>
  <c r="D257" i="61"/>
  <c r="E257" i="61" s="1"/>
  <c r="F257" i="61"/>
  <c r="G257" i="61" s="1"/>
  <c r="H257" i="61"/>
  <c r="I257" i="61"/>
  <c r="AB257" i="61" s="1"/>
  <c r="AD257" i="61"/>
  <c r="B50" i="61"/>
  <c r="B51" i="61"/>
  <c r="B52" i="61"/>
  <c r="B53" i="61"/>
  <c r="B54" i="61"/>
  <c r="B55" i="61"/>
  <c r="B56" i="61"/>
  <c r="B60" i="61"/>
  <c r="B61" i="61"/>
  <c r="B62" i="61"/>
  <c r="B63" i="61"/>
  <c r="J10" i="46" l="1"/>
  <c r="T433" i="62"/>
  <c r="R433" i="62"/>
  <c r="N431" i="62"/>
  <c r="R437" i="62"/>
  <c r="T437" i="62"/>
  <c r="R444" i="62"/>
  <c r="T444" i="62"/>
  <c r="R352" i="62"/>
  <c r="T352" i="62"/>
  <c r="N346" i="62"/>
  <c r="T365" i="62"/>
  <c r="R365" i="62"/>
  <c r="R400" i="62"/>
  <c r="T400" i="62"/>
  <c r="R439" i="62"/>
  <c r="T439" i="62"/>
  <c r="R447" i="62"/>
  <c r="T447" i="62"/>
  <c r="R455" i="62"/>
  <c r="T455" i="62"/>
  <c r="R441" i="62"/>
  <c r="T441" i="62"/>
  <c r="R453" i="62"/>
  <c r="T453" i="62"/>
  <c r="R456" i="62"/>
  <c r="T456" i="62"/>
  <c r="R387" i="62"/>
  <c r="T387" i="62"/>
  <c r="R389" i="62"/>
  <c r="T389" i="62"/>
  <c r="R454" i="62"/>
  <c r="T454" i="62"/>
  <c r="R356" i="62"/>
  <c r="T356" i="62"/>
  <c r="R366" i="62"/>
  <c r="T366" i="62"/>
  <c r="R392" i="62"/>
  <c r="T392" i="62"/>
  <c r="T361" i="62"/>
  <c r="R361" i="62"/>
  <c r="R450" i="62"/>
  <c r="T450" i="62"/>
  <c r="T355" i="62"/>
  <c r="R355" i="62"/>
  <c r="R372" i="62"/>
  <c r="T372" i="62"/>
  <c r="R358" i="62"/>
  <c r="T358" i="62"/>
  <c r="R364" i="62"/>
  <c r="T364" i="62"/>
  <c r="T359" i="62"/>
  <c r="R359" i="62"/>
  <c r="R382" i="62"/>
  <c r="T382" i="62"/>
  <c r="R395" i="62"/>
  <c r="T395" i="62"/>
  <c r="R391" i="62"/>
  <c r="T391" i="62"/>
  <c r="R397" i="62"/>
  <c r="T397" i="62"/>
  <c r="R434" i="62"/>
  <c r="T434" i="62"/>
  <c r="R368" i="62"/>
  <c r="T368" i="62"/>
  <c r="T369" i="62"/>
  <c r="R369" i="62"/>
  <c r="R443" i="62"/>
  <c r="T443" i="62"/>
  <c r="T363" i="62"/>
  <c r="R363" i="62"/>
  <c r="R362" i="62"/>
  <c r="T362" i="62"/>
  <c r="T371" i="62"/>
  <c r="R371" i="62"/>
  <c r="R360" i="62"/>
  <c r="T360" i="62"/>
  <c r="R380" i="62"/>
  <c r="T380" i="62"/>
  <c r="N374" i="62"/>
  <c r="R390" i="62"/>
  <c r="T390" i="62"/>
  <c r="R394" i="62"/>
  <c r="T394" i="62"/>
  <c r="R436" i="62"/>
  <c r="T436" i="62"/>
  <c r="R442" i="62"/>
  <c r="T442" i="62"/>
  <c r="R445" i="62"/>
  <c r="T445" i="62"/>
  <c r="R440" i="62"/>
  <c r="T440" i="62"/>
  <c r="R383" i="62"/>
  <c r="T383" i="62"/>
  <c r="R438" i="62"/>
  <c r="T438" i="62"/>
  <c r="R385" i="62"/>
  <c r="T385" i="62"/>
  <c r="R452" i="62"/>
  <c r="T452" i="62"/>
  <c r="R386" i="62"/>
  <c r="T386" i="62"/>
  <c r="R384" i="62"/>
  <c r="T384" i="62"/>
  <c r="R449" i="62"/>
  <c r="T449" i="62"/>
  <c r="R451" i="62"/>
  <c r="T451" i="62"/>
  <c r="R388" i="62"/>
  <c r="T388" i="62"/>
  <c r="T357" i="62"/>
  <c r="R357" i="62"/>
  <c r="R354" i="62"/>
  <c r="T354" i="62"/>
  <c r="R396" i="62"/>
  <c r="T396" i="62"/>
  <c r="R435" i="62"/>
  <c r="T435" i="62"/>
  <c r="R457" i="62"/>
  <c r="T457" i="62"/>
  <c r="R448" i="62"/>
  <c r="T448" i="62"/>
  <c r="R381" i="62"/>
  <c r="T381" i="62"/>
  <c r="R399" i="62"/>
  <c r="T399" i="62"/>
  <c r="R446" i="62"/>
  <c r="T446" i="62"/>
  <c r="R393" i="62"/>
  <c r="T393" i="62"/>
  <c r="T367" i="62"/>
  <c r="R367" i="62"/>
  <c r="R370" i="62"/>
  <c r="T370" i="62"/>
  <c r="R398" i="62"/>
  <c r="T398" i="62"/>
  <c r="T353" i="62"/>
  <c r="R353" i="62"/>
  <c r="V354" i="61"/>
  <c r="AB354" i="61"/>
  <c r="V346" i="61"/>
  <c r="AB346" i="61"/>
  <c r="V335" i="61"/>
  <c r="AB335" i="61"/>
  <c r="K324" i="61"/>
  <c r="AB324" i="61"/>
  <c r="V294" i="61"/>
  <c r="AB294" i="61"/>
  <c r="K413" i="61"/>
  <c r="AB413" i="61"/>
  <c r="K405" i="61"/>
  <c r="AB405" i="61"/>
  <c r="K394" i="61"/>
  <c r="AB394" i="61"/>
  <c r="K375" i="61"/>
  <c r="AB375" i="61"/>
  <c r="O441" i="61"/>
  <c r="AB441" i="61"/>
  <c r="J430" i="61"/>
  <c r="AB430" i="61"/>
  <c r="J422" i="61"/>
  <c r="AB422" i="61"/>
  <c r="J454" i="61"/>
  <c r="AB454" i="61"/>
  <c r="J443" i="61"/>
  <c r="AB443" i="61"/>
  <c r="V261" i="61"/>
  <c r="AB261" i="61"/>
  <c r="P438" i="61"/>
  <c r="AB438" i="61"/>
  <c r="K349" i="61"/>
  <c r="AB349" i="61"/>
  <c r="K338" i="61"/>
  <c r="AB338" i="61"/>
  <c r="P330" i="61"/>
  <c r="AB330" i="61"/>
  <c r="P319" i="61"/>
  <c r="AB319" i="61"/>
  <c r="V289" i="61"/>
  <c r="AB289" i="61"/>
  <c r="V259" i="61"/>
  <c r="AB259" i="61"/>
  <c r="J408" i="61"/>
  <c r="AB408" i="61"/>
  <c r="J397" i="61"/>
  <c r="AB397" i="61"/>
  <c r="J386" i="61"/>
  <c r="AB386" i="61"/>
  <c r="J378" i="61"/>
  <c r="AB378" i="61"/>
  <c r="J367" i="61"/>
  <c r="AB367" i="61"/>
  <c r="J356" i="61"/>
  <c r="AB356" i="61"/>
  <c r="Y436" i="61"/>
  <c r="AB436" i="61"/>
  <c r="V425" i="61"/>
  <c r="AB425" i="61"/>
  <c r="V457" i="61"/>
  <c r="AB457" i="61"/>
  <c r="V446" i="61"/>
  <c r="AB446" i="61"/>
  <c r="J410" i="61"/>
  <c r="AB410" i="61"/>
  <c r="J352" i="61"/>
  <c r="AB352" i="61"/>
  <c r="J341" i="61"/>
  <c r="AB341" i="61"/>
  <c r="J333" i="61"/>
  <c r="AB333" i="61"/>
  <c r="P322" i="61"/>
  <c r="AB322" i="61"/>
  <c r="V281" i="61"/>
  <c r="AB281" i="61"/>
  <c r="V273" i="61"/>
  <c r="AB273" i="61"/>
  <c r="V262" i="61"/>
  <c r="AB262" i="61"/>
  <c r="O411" i="61"/>
  <c r="AB411" i="61"/>
  <c r="K400" i="61"/>
  <c r="AB400" i="61"/>
  <c r="J392" i="61"/>
  <c r="AB392" i="61"/>
  <c r="K381" i="61"/>
  <c r="AB381" i="61"/>
  <c r="J370" i="61"/>
  <c r="AB370" i="61"/>
  <c r="J362" i="61"/>
  <c r="AB362" i="61"/>
  <c r="X428" i="61"/>
  <c r="AB428" i="61"/>
  <c r="K460" i="61"/>
  <c r="AB460" i="61"/>
  <c r="O332" i="61"/>
  <c r="AB332" i="61"/>
  <c r="J321" i="61"/>
  <c r="AB321" i="61"/>
  <c r="X399" i="61"/>
  <c r="AB399" i="61"/>
  <c r="P427" i="61"/>
  <c r="AB427" i="61"/>
  <c r="O416" i="61"/>
  <c r="AB416" i="61"/>
  <c r="P459" i="61"/>
  <c r="AB459" i="61"/>
  <c r="V347" i="61"/>
  <c r="AB347" i="61"/>
  <c r="V336" i="61"/>
  <c r="AB336" i="61"/>
  <c r="J325" i="61"/>
  <c r="AB325" i="61"/>
  <c r="V414" i="61"/>
  <c r="AB414" i="61"/>
  <c r="J406" i="61"/>
  <c r="AB406" i="61"/>
  <c r="J395" i="61"/>
  <c r="AB395" i="61"/>
  <c r="Y384" i="61"/>
  <c r="AB384" i="61"/>
  <c r="J376" i="61"/>
  <c r="AB376" i="61"/>
  <c r="P442" i="61"/>
  <c r="AB442" i="61"/>
  <c r="P431" i="61"/>
  <c r="AB431" i="61"/>
  <c r="P423" i="61"/>
  <c r="AB423" i="61"/>
  <c r="P455" i="61"/>
  <c r="AB455" i="61"/>
  <c r="AC444" i="61"/>
  <c r="AB444" i="61"/>
  <c r="O351" i="61"/>
  <c r="AB351" i="61"/>
  <c r="O340" i="61"/>
  <c r="AB340" i="61"/>
  <c r="V247" i="61"/>
  <c r="AB247" i="61"/>
  <c r="Y350" i="61"/>
  <c r="AB350" i="61"/>
  <c r="Y339" i="61"/>
  <c r="AB339" i="61"/>
  <c r="J320" i="61"/>
  <c r="AB320" i="61"/>
  <c r="X409" i="61"/>
  <c r="AB409" i="61"/>
  <c r="X398" i="61"/>
  <c r="AB398" i="61"/>
  <c r="X390" i="61"/>
  <c r="AB390" i="61"/>
  <c r="P379" i="61"/>
  <c r="AB379" i="61"/>
  <c r="X368" i="61"/>
  <c r="AB368" i="61"/>
  <c r="X360" i="61"/>
  <c r="AB360" i="61"/>
  <c r="V437" i="61"/>
  <c r="AB437" i="61"/>
  <c r="X426" i="61"/>
  <c r="AB426" i="61"/>
  <c r="J415" i="61"/>
  <c r="AB415" i="61"/>
  <c r="K458" i="61"/>
  <c r="AB458" i="61"/>
  <c r="V391" i="61"/>
  <c r="AB391" i="61"/>
  <c r="V380" i="61"/>
  <c r="AB380" i="61"/>
  <c r="V369" i="61"/>
  <c r="AB369" i="61"/>
  <c r="V361" i="61"/>
  <c r="AB361" i="61"/>
  <c r="X451" i="61"/>
  <c r="AB451" i="61"/>
  <c r="X353" i="61"/>
  <c r="AB353" i="61"/>
  <c r="X345" i="61"/>
  <c r="AB345" i="61"/>
  <c r="X334" i="61"/>
  <c r="AB334" i="61"/>
  <c r="J323" i="61"/>
  <c r="AB323" i="61"/>
  <c r="P412" i="61"/>
  <c r="AB412" i="61"/>
  <c r="P401" i="61"/>
  <c r="AB401" i="61"/>
  <c r="P393" i="61"/>
  <c r="AB393" i="61"/>
  <c r="P382" i="61"/>
  <c r="AB382" i="61"/>
  <c r="P371" i="61"/>
  <c r="AB371" i="61"/>
  <c r="V429" i="61"/>
  <c r="AB429" i="61"/>
  <c r="Y461" i="61"/>
  <c r="AB461" i="61"/>
  <c r="J453" i="61"/>
  <c r="AB453" i="61"/>
  <c r="O348" i="61"/>
  <c r="AB348" i="61"/>
  <c r="V337" i="61"/>
  <c r="AB337" i="61"/>
  <c r="V326" i="61"/>
  <c r="AB326" i="61"/>
  <c r="V318" i="61"/>
  <c r="AB318" i="61"/>
  <c r="V307" i="61"/>
  <c r="AB307" i="61"/>
  <c r="V296" i="61"/>
  <c r="AB296" i="61"/>
  <c r="V266" i="61"/>
  <c r="AB266" i="61"/>
  <c r="O407" i="61"/>
  <c r="AB407" i="61"/>
  <c r="O396" i="61"/>
  <c r="AB396" i="61"/>
  <c r="O385" i="61"/>
  <c r="AB385" i="61"/>
  <c r="O377" i="61"/>
  <c r="AB377" i="61"/>
  <c r="O355" i="61"/>
  <c r="AB355" i="61"/>
  <c r="K435" i="61"/>
  <c r="AB435" i="61"/>
  <c r="K424" i="61"/>
  <c r="AB424" i="61"/>
  <c r="J456" i="61"/>
  <c r="AB456" i="61"/>
  <c r="J445" i="61"/>
  <c r="AB445" i="61"/>
  <c r="V316" i="61"/>
  <c r="K308" i="61"/>
  <c r="V308" i="61"/>
  <c r="P311" i="61"/>
  <c r="V311" i="61"/>
  <c r="X303" i="61"/>
  <c r="V303" i="61"/>
  <c r="X292" i="61"/>
  <c r="V292" i="61"/>
  <c r="P300" i="61"/>
  <c r="V300" i="61"/>
  <c r="J317" i="61"/>
  <c r="V317" i="61"/>
  <c r="J306" i="61"/>
  <c r="V306" i="61"/>
  <c r="J295" i="61"/>
  <c r="V295" i="61"/>
  <c r="J309" i="61"/>
  <c r="V309" i="61"/>
  <c r="J301" i="61"/>
  <c r="V301" i="61"/>
  <c r="K290" i="61"/>
  <c r="V290" i="61"/>
  <c r="J315" i="61"/>
  <c r="V315" i="61"/>
  <c r="Y304" i="61"/>
  <c r="V304" i="61"/>
  <c r="Y293" i="61"/>
  <c r="V293" i="61"/>
  <c r="Y305" i="61"/>
  <c r="V305" i="61"/>
  <c r="J310" i="61"/>
  <c r="V310" i="61"/>
  <c r="O302" i="61"/>
  <c r="V302" i="61"/>
  <c r="O291" i="61"/>
  <c r="V291" i="61"/>
  <c r="J256" i="61"/>
  <c r="V256" i="61"/>
  <c r="J277" i="61"/>
  <c r="V277" i="61"/>
  <c r="K250" i="61"/>
  <c r="V250" i="61"/>
  <c r="Y285" i="61"/>
  <c r="V285" i="61"/>
  <c r="X274" i="61"/>
  <c r="V274" i="61"/>
  <c r="X263" i="61"/>
  <c r="V263" i="61"/>
  <c r="J288" i="61"/>
  <c r="V288" i="61"/>
  <c r="J248" i="61"/>
  <c r="V248" i="61"/>
  <c r="O280" i="61"/>
  <c r="V280" i="61"/>
  <c r="O272" i="61"/>
  <c r="V272" i="61"/>
  <c r="J251" i="61"/>
  <c r="V251" i="61"/>
  <c r="Z286" i="61"/>
  <c r="V286" i="61"/>
  <c r="K275" i="61"/>
  <c r="V275" i="61"/>
  <c r="K264" i="61"/>
  <c r="V264" i="61"/>
  <c r="Y257" i="61"/>
  <c r="V257" i="61"/>
  <c r="Y246" i="61"/>
  <c r="V246" i="61"/>
  <c r="P278" i="61"/>
  <c r="V278" i="61"/>
  <c r="K270" i="61"/>
  <c r="V270" i="61"/>
  <c r="J249" i="61"/>
  <c r="V249" i="61"/>
  <c r="O255" i="61"/>
  <c r="V255" i="61"/>
  <c r="K244" i="61"/>
  <c r="V244" i="61"/>
  <c r="J287" i="61"/>
  <c r="V287" i="61"/>
  <c r="J276" i="61"/>
  <c r="V276" i="61"/>
  <c r="J265" i="61"/>
  <c r="V265" i="61"/>
  <c r="J245" i="61"/>
  <c r="V245" i="61"/>
  <c r="AA258" i="61"/>
  <c r="V258" i="61"/>
  <c r="J279" i="61"/>
  <c r="V279" i="61"/>
  <c r="K271" i="61"/>
  <c r="V271" i="61"/>
  <c r="Y260" i="61"/>
  <c r="V260" i="61"/>
  <c r="V443" i="61"/>
  <c r="X438" i="61"/>
  <c r="Y410" i="61"/>
  <c r="AA410" i="61"/>
  <c r="X410" i="61"/>
  <c r="Y414" i="61"/>
  <c r="O410" i="61"/>
  <c r="AE308" i="61"/>
  <c r="Z317" i="61"/>
  <c r="AF285" i="61"/>
  <c r="AC443" i="61"/>
  <c r="Y317" i="61"/>
  <c r="P399" i="61"/>
  <c r="AC272" i="61"/>
  <c r="J266" i="61"/>
  <c r="AA443" i="61"/>
  <c r="Y443" i="61"/>
  <c r="AC285" i="61"/>
  <c r="K285" i="61"/>
  <c r="AC392" i="61"/>
  <c r="AE443" i="61"/>
  <c r="AF443" i="61"/>
  <c r="AF271" i="61"/>
  <c r="Z410" i="61"/>
  <c r="AF410" i="61"/>
  <c r="Z423" i="61"/>
  <c r="Z325" i="61"/>
  <c r="AE410" i="61"/>
  <c r="P410" i="61"/>
  <c r="Y249" i="61"/>
  <c r="Y325" i="61"/>
  <c r="J332" i="61"/>
  <c r="P325" i="61"/>
  <c r="AC410" i="61"/>
  <c r="V410" i="61"/>
  <c r="K410" i="61"/>
  <c r="O428" i="61"/>
  <c r="AA270" i="61"/>
  <c r="AC399" i="61"/>
  <c r="O251" i="61"/>
  <c r="AA368" i="61"/>
  <c r="AC259" i="61"/>
  <c r="O368" i="61"/>
  <c r="V334" i="61"/>
  <c r="Z406" i="61"/>
  <c r="O360" i="61"/>
  <c r="AE289" i="61"/>
  <c r="AF380" i="61"/>
  <c r="AE437" i="61"/>
  <c r="AA302" i="61"/>
  <c r="AE368" i="61"/>
  <c r="AC355" i="61"/>
  <c r="AE304" i="61"/>
  <c r="AE406" i="61"/>
  <c r="AF319" i="61"/>
  <c r="AE274" i="61"/>
  <c r="AA272" i="61"/>
  <c r="AA308" i="61"/>
  <c r="Z272" i="61"/>
  <c r="AC271" i="61"/>
  <c r="AF360" i="61"/>
  <c r="AA415" i="61"/>
  <c r="AE347" i="61"/>
  <c r="P308" i="61"/>
  <c r="AE287" i="61"/>
  <c r="AA271" i="61"/>
  <c r="O308" i="61"/>
  <c r="AC302" i="61"/>
  <c r="K293" i="61"/>
  <c r="AA290" i="61"/>
  <c r="Z289" i="61"/>
  <c r="J272" i="61"/>
  <c r="O271" i="61"/>
  <c r="AF438" i="61"/>
  <c r="AC347" i="61"/>
  <c r="Y362" i="61"/>
  <c r="AA347" i="61"/>
  <c r="AC438" i="61"/>
  <c r="Z255" i="61"/>
  <c r="P347" i="61"/>
  <c r="AA335" i="61"/>
  <c r="Z319" i="61"/>
  <c r="AF274" i="61"/>
  <c r="AA438" i="61"/>
  <c r="AC423" i="61"/>
  <c r="X457" i="61"/>
  <c r="Z350" i="61"/>
  <c r="J331" i="61"/>
  <c r="AE317" i="61"/>
  <c r="J296" i="61"/>
  <c r="AC278" i="61"/>
  <c r="Z407" i="61"/>
  <c r="Y399" i="61"/>
  <c r="Z362" i="61"/>
  <c r="V442" i="61"/>
  <c r="AF437" i="61"/>
  <c r="K437" i="61"/>
  <c r="K436" i="61"/>
  <c r="AE430" i="61"/>
  <c r="Z455" i="61"/>
  <c r="J451" i="61"/>
  <c r="Z445" i="61"/>
  <c r="Z248" i="61"/>
  <c r="K354" i="61"/>
  <c r="AA278" i="61"/>
  <c r="Z271" i="61"/>
  <c r="O399" i="61"/>
  <c r="O398" i="61"/>
  <c r="J375" i="61"/>
  <c r="Z368" i="61"/>
  <c r="X362" i="61"/>
  <c r="O438" i="61"/>
  <c r="AC430" i="61"/>
  <c r="AE429" i="61"/>
  <c r="Z347" i="61"/>
  <c r="P317" i="61"/>
  <c r="AF308" i="61"/>
  <c r="AA296" i="61"/>
  <c r="Z278" i="61"/>
  <c r="Y271" i="61"/>
  <c r="Y259" i="61"/>
  <c r="AE399" i="61"/>
  <c r="V399" i="61"/>
  <c r="P368" i="61"/>
  <c r="O362" i="61"/>
  <c r="J438" i="61"/>
  <c r="AC416" i="61"/>
  <c r="Y347" i="61"/>
  <c r="Z334" i="61"/>
  <c r="Y333" i="61"/>
  <c r="J322" i="61"/>
  <c r="AA319" i="61"/>
  <c r="O317" i="61"/>
  <c r="Z296" i="61"/>
  <c r="AE296" i="61"/>
  <c r="X278" i="61"/>
  <c r="X271" i="61"/>
  <c r="P259" i="61"/>
  <c r="AE407" i="61"/>
  <c r="J399" i="61"/>
  <c r="O376" i="61"/>
  <c r="AA437" i="61"/>
  <c r="P430" i="61"/>
  <c r="AA429" i="61"/>
  <c r="AA416" i="61"/>
  <c r="X296" i="61"/>
  <c r="J368" i="61"/>
  <c r="AC362" i="61"/>
  <c r="AF362" i="61"/>
  <c r="Y437" i="61"/>
  <c r="V430" i="61"/>
  <c r="J429" i="61"/>
  <c r="Z416" i="61"/>
  <c r="AE454" i="61"/>
  <c r="O453" i="61"/>
  <c r="AF350" i="61"/>
  <c r="O347" i="61"/>
  <c r="K334" i="61"/>
  <c r="V323" i="61"/>
  <c r="V319" i="61"/>
  <c r="Z308" i="61"/>
  <c r="O296" i="61"/>
  <c r="P295" i="61"/>
  <c r="AA399" i="61"/>
  <c r="AF399" i="61"/>
  <c r="P437" i="61"/>
  <c r="AC455" i="61"/>
  <c r="X308" i="61"/>
  <c r="K296" i="61"/>
  <c r="O295" i="61"/>
  <c r="AF288" i="61"/>
  <c r="P276" i="61"/>
  <c r="J271" i="61"/>
  <c r="J270" i="61"/>
  <c r="AC407" i="61"/>
  <c r="Z399" i="61"/>
  <c r="AA362" i="61"/>
  <c r="AE362" i="61"/>
  <c r="AF441" i="61"/>
  <c r="O437" i="61"/>
  <c r="O436" i="61"/>
  <c r="AF430" i="61"/>
  <c r="AF429" i="61"/>
  <c r="AA455" i="61"/>
  <c r="V454" i="61"/>
  <c r="AF384" i="61"/>
  <c r="J354" i="61"/>
  <c r="AA351" i="61"/>
  <c r="P318" i="61"/>
  <c r="AF309" i="61"/>
  <c r="AA307" i="61"/>
  <c r="Z302" i="61"/>
  <c r="Y289" i="61"/>
  <c r="AE288" i="61"/>
  <c r="Z270" i="61"/>
  <c r="AF270" i="61"/>
  <c r="P263" i="61"/>
  <c r="Z260" i="61"/>
  <c r="AA405" i="61"/>
  <c r="AF398" i="61"/>
  <c r="AF392" i="61"/>
  <c r="AE384" i="61"/>
  <c r="AC379" i="61"/>
  <c r="K362" i="61"/>
  <c r="X427" i="61"/>
  <c r="X416" i="61"/>
  <c r="Y455" i="61"/>
  <c r="V445" i="61"/>
  <c r="K351" i="61"/>
  <c r="V350" i="61"/>
  <c r="J347" i="61"/>
  <c r="Z304" i="61"/>
  <c r="AE293" i="61"/>
  <c r="P289" i="61"/>
  <c r="Y270" i="61"/>
  <c r="AE398" i="61"/>
  <c r="V416" i="61"/>
  <c r="Z454" i="61"/>
  <c r="O325" i="61"/>
  <c r="X304" i="61"/>
  <c r="AF296" i="61"/>
  <c r="K289" i="61"/>
  <c r="Z288" i="61"/>
  <c r="P287" i="61"/>
  <c r="X270" i="61"/>
  <c r="AE270" i="61"/>
  <c r="AF263" i="61"/>
  <c r="Z412" i="61"/>
  <c r="AC384" i="61"/>
  <c r="AA379" i="61"/>
  <c r="K416" i="61"/>
  <c r="AF455" i="61"/>
  <c r="Y454" i="61"/>
  <c r="AE322" i="61"/>
  <c r="K304" i="61"/>
  <c r="Y296" i="61"/>
  <c r="P288" i="61"/>
  <c r="P270" i="61"/>
  <c r="AF266" i="61"/>
  <c r="K412" i="61"/>
  <c r="AC400" i="61"/>
  <c r="Z379" i="61"/>
  <c r="P425" i="61"/>
  <c r="J416" i="61"/>
  <c r="X454" i="61"/>
  <c r="AF379" i="61"/>
  <c r="AC331" i="61"/>
  <c r="AE323" i="61"/>
  <c r="AC321" i="61"/>
  <c r="AC309" i="61"/>
  <c r="Z293" i="61"/>
  <c r="Z276" i="61"/>
  <c r="O270" i="61"/>
  <c r="AC414" i="61"/>
  <c r="AA400" i="61"/>
  <c r="Z398" i="61"/>
  <c r="Z384" i="61"/>
  <c r="Y379" i="61"/>
  <c r="AF376" i="61"/>
  <c r="AA375" i="61"/>
  <c r="P454" i="61"/>
  <c r="J247" i="61"/>
  <c r="AE350" i="61"/>
  <c r="AA332" i="61"/>
  <c r="V331" i="61"/>
  <c r="V321" i="61"/>
  <c r="Y309" i="61"/>
  <c r="P296" i="61"/>
  <c r="X293" i="61"/>
  <c r="AC289" i="61"/>
  <c r="Y276" i="61"/>
  <c r="AC270" i="61"/>
  <c r="AA266" i="61"/>
  <c r="P265" i="61"/>
  <c r="AA414" i="61"/>
  <c r="Z400" i="61"/>
  <c r="P398" i="61"/>
  <c r="P384" i="61"/>
  <c r="O379" i="61"/>
  <c r="Z375" i="61"/>
  <c r="AF454" i="61"/>
  <c r="O454" i="61"/>
  <c r="AC390" i="61"/>
  <c r="AF458" i="61"/>
  <c r="X257" i="61"/>
  <c r="J250" i="61"/>
  <c r="AA249" i="61"/>
  <c r="K348" i="61"/>
  <c r="Y341" i="61"/>
  <c r="J336" i="61"/>
  <c r="O279" i="61"/>
  <c r="O277" i="61"/>
  <c r="K266" i="61"/>
  <c r="Y265" i="61"/>
  <c r="X259" i="61"/>
  <c r="O412" i="61"/>
  <c r="J409" i="61"/>
  <c r="J390" i="61"/>
  <c r="X376" i="61"/>
  <c r="V371" i="61"/>
  <c r="Y370" i="61"/>
  <c r="Y438" i="61"/>
  <c r="V458" i="61"/>
  <c r="K451" i="61"/>
  <c r="X249" i="61"/>
  <c r="Z246" i="61"/>
  <c r="AA330" i="61"/>
  <c r="AC290" i="61"/>
  <c r="Y288" i="61"/>
  <c r="AF279" i="61"/>
  <c r="Y278" i="61"/>
  <c r="AF277" i="61"/>
  <c r="O276" i="61"/>
  <c r="K259" i="61"/>
  <c r="V376" i="61"/>
  <c r="Z415" i="61"/>
  <c r="Z461" i="61"/>
  <c r="AE348" i="61"/>
  <c r="AC336" i="61"/>
  <c r="O330" i="61"/>
  <c r="Z320" i="61"/>
  <c r="X288" i="61"/>
  <c r="K286" i="61"/>
  <c r="J259" i="61"/>
  <c r="K414" i="61"/>
  <c r="V400" i="61"/>
  <c r="AA390" i="61"/>
  <c r="AC385" i="61"/>
  <c r="J441" i="61"/>
  <c r="AE438" i="61"/>
  <c r="V438" i="61"/>
  <c r="AA427" i="61"/>
  <c r="O426" i="61"/>
  <c r="X415" i="61"/>
  <c r="AC458" i="61"/>
  <c r="K249" i="61"/>
  <c r="P248" i="61"/>
  <c r="J302" i="61"/>
  <c r="AC279" i="61"/>
  <c r="O278" i="61"/>
  <c r="AE409" i="61"/>
  <c r="Z390" i="61"/>
  <c r="Z380" i="61"/>
  <c r="K379" i="61"/>
  <c r="AA458" i="61"/>
  <c r="AF336" i="61"/>
  <c r="K353" i="61"/>
  <c r="AA336" i="61"/>
  <c r="AA279" i="61"/>
  <c r="AC277" i="61"/>
  <c r="Z266" i="61"/>
  <c r="O260" i="61"/>
  <c r="AA259" i="61"/>
  <c r="AF414" i="61"/>
  <c r="AA409" i="61"/>
  <c r="Y390" i="61"/>
  <c r="Y380" i="61"/>
  <c r="AC376" i="61"/>
  <c r="AF369" i="61"/>
  <c r="J427" i="61"/>
  <c r="AF422" i="61"/>
  <c r="AF415" i="61"/>
  <c r="Z458" i="61"/>
  <c r="AC451" i="61"/>
  <c r="AC249" i="61"/>
  <c r="AA348" i="61"/>
  <c r="X336" i="61"/>
  <c r="Z279" i="61"/>
  <c r="K278" i="61"/>
  <c r="AA277" i="61"/>
  <c r="AE276" i="61"/>
  <c r="Y266" i="61"/>
  <c r="Z259" i="61"/>
  <c r="Z409" i="61"/>
  <c r="X406" i="61"/>
  <c r="AF390" i="61"/>
  <c r="P390" i="61"/>
  <c r="X380" i="61"/>
  <c r="AA376" i="61"/>
  <c r="X458" i="61"/>
  <c r="Z348" i="61"/>
  <c r="Z341" i="61"/>
  <c r="K336" i="61"/>
  <c r="AC288" i="61"/>
  <c r="X279" i="61"/>
  <c r="J278" i="61"/>
  <c r="X277" i="61"/>
  <c r="X266" i="61"/>
  <c r="O409" i="61"/>
  <c r="AE390" i="61"/>
  <c r="V390" i="61"/>
  <c r="J380" i="61"/>
  <c r="Y376" i="61"/>
  <c r="AA370" i="61"/>
  <c r="P458" i="61"/>
  <c r="O457" i="61"/>
  <c r="AA451" i="61"/>
  <c r="AE257" i="61"/>
  <c r="AC255" i="61"/>
  <c r="AE251" i="61"/>
  <c r="AC246" i="61"/>
  <c r="V351" i="61"/>
  <c r="K345" i="61"/>
  <c r="Z338" i="61"/>
  <c r="Z333" i="61"/>
  <c r="X330" i="61"/>
  <c r="AE330" i="61"/>
  <c r="AE326" i="61"/>
  <c r="V324" i="61"/>
  <c r="Y323" i="61"/>
  <c r="AC320" i="61"/>
  <c r="O319" i="61"/>
  <c r="AF318" i="61"/>
  <c r="AF315" i="61"/>
  <c r="K315" i="61"/>
  <c r="Y301" i="61"/>
  <c r="O300" i="61"/>
  <c r="X290" i="61"/>
  <c r="J280" i="61"/>
  <c r="O266" i="61"/>
  <c r="AA413" i="61"/>
  <c r="X411" i="61"/>
  <c r="V401" i="61"/>
  <c r="P395" i="61"/>
  <c r="K391" i="61"/>
  <c r="K390" i="61"/>
  <c r="X384" i="61"/>
  <c r="J381" i="61"/>
  <c r="K377" i="61"/>
  <c r="J361" i="61"/>
  <c r="K441" i="61"/>
  <c r="Z426" i="61"/>
  <c r="V459" i="61"/>
  <c r="AF456" i="61"/>
  <c r="J446" i="61"/>
  <c r="K255" i="61"/>
  <c r="AC251" i="61"/>
  <c r="X246" i="61"/>
  <c r="AE246" i="61"/>
  <c r="Z244" i="61"/>
  <c r="Z354" i="61"/>
  <c r="AC353" i="61"/>
  <c r="J351" i="61"/>
  <c r="O350" i="61"/>
  <c r="P348" i="61"/>
  <c r="K347" i="61"/>
  <c r="AA346" i="61"/>
  <c r="Z332" i="61"/>
  <c r="V330" i="61"/>
  <c r="AA326" i="61"/>
  <c r="K323" i="61"/>
  <c r="X320" i="61"/>
  <c r="AC319" i="61"/>
  <c r="K319" i="61"/>
  <c r="AA318" i="61"/>
  <c r="AC315" i="61"/>
  <c r="AE307" i="61"/>
  <c r="J290" i="61"/>
  <c r="AA398" i="61"/>
  <c r="AC396" i="61"/>
  <c r="O384" i="61"/>
  <c r="J379" i="61"/>
  <c r="AE361" i="61"/>
  <c r="AF459" i="61"/>
  <c r="V456" i="61"/>
  <c r="Z257" i="61"/>
  <c r="J255" i="61"/>
  <c r="Y251" i="61"/>
  <c r="AA250" i="61"/>
  <c r="P246" i="61"/>
  <c r="Z346" i="61"/>
  <c r="AC345" i="61"/>
  <c r="V332" i="61"/>
  <c r="AC330" i="61"/>
  <c r="K330" i="61"/>
  <c r="X326" i="61"/>
  <c r="AF322" i="61"/>
  <c r="O320" i="61"/>
  <c r="J319" i="61"/>
  <c r="X318" i="61"/>
  <c r="Z310" i="61"/>
  <c r="AA309" i="61"/>
  <c r="J308" i="61"/>
  <c r="Y307" i="61"/>
  <c r="Z287" i="61"/>
  <c r="AE285" i="61"/>
  <c r="Z277" i="61"/>
  <c r="AA392" i="61"/>
  <c r="K384" i="61"/>
  <c r="AE381" i="61"/>
  <c r="K370" i="61"/>
  <c r="Z369" i="61"/>
  <c r="AC441" i="61"/>
  <c r="K438" i="61"/>
  <c r="J437" i="61"/>
  <c r="Z451" i="61"/>
  <c r="AF451" i="61"/>
  <c r="O246" i="61"/>
  <c r="J348" i="61"/>
  <c r="K346" i="61"/>
  <c r="AE345" i="61"/>
  <c r="K332" i="61"/>
  <c r="J330" i="61"/>
  <c r="P326" i="61"/>
  <c r="AC324" i="61"/>
  <c r="AE324" i="61"/>
  <c r="V320" i="61"/>
  <c r="Z315" i="61"/>
  <c r="AE315" i="61"/>
  <c r="X307" i="61"/>
  <c r="AE300" i="61"/>
  <c r="AF290" i="61"/>
  <c r="Y287" i="61"/>
  <c r="AC280" i="61"/>
  <c r="AF278" i="61"/>
  <c r="Y277" i="61"/>
  <c r="K265" i="61"/>
  <c r="AF406" i="61"/>
  <c r="Y398" i="61"/>
  <c r="Z396" i="61"/>
  <c r="AE395" i="61"/>
  <c r="Y392" i="61"/>
  <c r="Y369" i="61"/>
  <c r="AC361" i="61"/>
  <c r="AC422" i="61"/>
  <c r="Y416" i="61"/>
  <c r="AF416" i="61"/>
  <c r="Y415" i="61"/>
  <c r="Y451" i="61"/>
  <c r="AC446" i="61"/>
  <c r="J346" i="61"/>
  <c r="P345" i="61"/>
  <c r="J340" i="61"/>
  <c r="X315" i="61"/>
  <c r="X309" i="61"/>
  <c r="P307" i="61"/>
  <c r="AA280" i="61"/>
  <c r="AE259" i="61"/>
  <c r="AC401" i="61"/>
  <c r="Y396" i="61"/>
  <c r="X392" i="61"/>
  <c r="AC381" i="61"/>
  <c r="AC377" i="61"/>
  <c r="J369" i="61"/>
  <c r="AA361" i="61"/>
  <c r="AA441" i="61"/>
  <c r="AF457" i="61"/>
  <c r="V455" i="61"/>
  <c r="P451" i="61"/>
  <c r="AA446" i="61"/>
  <c r="AF445" i="61"/>
  <c r="AF255" i="61"/>
  <c r="AC351" i="61"/>
  <c r="O345" i="61"/>
  <c r="AA337" i="61"/>
  <c r="Z330" i="61"/>
  <c r="P324" i="61"/>
  <c r="AF320" i="61"/>
  <c r="Y319" i="61"/>
  <c r="P315" i="61"/>
  <c r="O309" i="61"/>
  <c r="J307" i="61"/>
  <c r="AA300" i="61"/>
  <c r="Z290" i="61"/>
  <c r="O287" i="61"/>
  <c r="Z285" i="61"/>
  <c r="Z280" i="61"/>
  <c r="P277" i="61"/>
  <c r="AE266" i="61"/>
  <c r="AE263" i="61"/>
  <c r="Z401" i="61"/>
  <c r="V396" i="61"/>
  <c r="AA395" i="61"/>
  <c r="O392" i="61"/>
  <c r="Z391" i="61"/>
  <c r="O390" i="61"/>
  <c r="AA384" i="61"/>
  <c r="V382" i="61"/>
  <c r="AA381" i="61"/>
  <c r="AE379" i="61"/>
  <c r="Z377" i="61"/>
  <c r="Z361" i="61"/>
  <c r="AE360" i="61"/>
  <c r="Z355" i="61"/>
  <c r="Z441" i="61"/>
  <c r="Z438" i="61"/>
  <c r="Z437" i="61"/>
  <c r="Z431" i="61"/>
  <c r="AF425" i="61"/>
  <c r="P422" i="61"/>
  <c r="AE416" i="61"/>
  <c r="P416" i="61"/>
  <c r="P415" i="61"/>
  <c r="AC459" i="61"/>
  <c r="K455" i="61"/>
  <c r="AC454" i="61"/>
  <c r="K454" i="61"/>
  <c r="AE451" i="61"/>
  <c r="O451" i="61"/>
  <c r="Z446" i="61"/>
  <c r="AE445" i="61"/>
  <c r="O249" i="61"/>
  <c r="AE248" i="61"/>
  <c r="AF246" i="61"/>
  <c r="V345" i="61"/>
  <c r="J337" i="61"/>
  <c r="AC332" i="61"/>
  <c r="Y330" i="61"/>
  <c r="O324" i="61"/>
  <c r="AC323" i="61"/>
  <c r="X319" i="61"/>
  <c r="AE319" i="61"/>
  <c r="Z301" i="61"/>
  <c r="X300" i="61"/>
  <c r="Y290" i="61"/>
  <c r="X285" i="61"/>
  <c r="P266" i="61"/>
  <c r="AE265" i="61"/>
  <c r="O259" i="61"/>
  <c r="O401" i="61"/>
  <c r="J398" i="61"/>
  <c r="K396" i="61"/>
  <c r="Z395" i="61"/>
  <c r="AE392" i="61"/>
  <c r="V392" i="61"/>
  <c r="X391" i="61"/>
  <c r="X381" i="61"/>
  <c r="AA380" i="61"/>
  <c r="X379" i="61"/>
  <c r="Y377" i="61"/>
  <c r="P361" i="61"/>
  <c r="X441" i="61"/>
  <c r="AE440" i="61"/>
  <c r="Y431" i="61"/>
  <c r="V422" i="61"/>
  <c r="AE415" i="61"/>
  <c r="O415" i="61"/>
  <c r="Z459" i="61"/>
  <c r="V451" i="61"/>
  <c r="AF450" i="61"/>
  <c r="O446" i="61"/>
  <c r="AC244" i="61"/>
  <c r="P353" i="61"/>
  <c r="Z340" i="61"/>
  <c r="X255" i="61"/>
  <c r="X251" i="61"/>
  <c r="AC257" i="61"/>
  <c r="AF251" i="61"/>
  <c r="P251" i="61"/>
  <c r="AF249" i="61"/>
  <c r="P249" i="61"/>
  <c r="AE249" i="61"/>
  <c r="AF248" i="61"/>
  <c r="K247" i="61"/>
  <c r="AA244" i="61"/>
  <c r="J244" i="61"/>
  <c r="AA354" i="61"/>
  <c r="V353" i="61"/>
  <c r="Y352" i="61"/>
  <c r="P350" i="61"/>
  <c r="AC348" i="61"/>
  <c r="V348" i="61"/>
  <c r="AF347" i="61"/>
  <c r="X347" i="61"/>
  <c r="Z345" i="61"/>
  <c r="K340" i="61"/>
  <c r="AE339" i="61"/>
  <c r="V339" i="61"/>
  <c r="K337" i="61"/>
  <c r="O336" i="61"/>
  <c r="O334" i="61"/>
  <c r="O331" i="61"/>
  <c r="AF330" i="61"/>
  <c r="Y326" i="61"/>
  <c r="Y324" i="61"/>
  <c r="AF323" i="61"/>
  <c r="P323" i="61"/>
  <c r="Y320" i="61"/>
  <c r="Y318" i="61"/>
  <c r="Y315" i="61"/>
  <c r="Z309" i="61"/>
  <c r="Y308" i="61"/>
  <c r="Z307" i="61"/>
  <c r="O306" i="61"/>
  <c r="K305" i="61"/>
  <c r="AC304" i="61"/>
  <c r="AA301" i="61"/>
  <c r="Y300" i="61"/>
  <c r="Y295" i="61"/>
  <c r="AC293" i="61"/>
  <c r="J291" i="61"/>
  <c r="AA289" i="61"/>
  <c r="AF289" i="61"/>
  <c r="O261" i="61"/>
  <c r="Z261" i="61"/>
  <c r="AA261" i="61"/>
  <c r="AC261" i="61"/>
  <c r="J261" i="61"/>
  <c r="J444" i="61"/>
  <c r="V444" i="61"/>
  <c r="AE444" i="61"/>
  <c r="X444" i="61"/>
  <c r="Y444" i="61"/>
  <c r="Z444" i="61"/>
  <c r="AA444" i="61"/>
  <c r="K444" i="61"/>
  <c r="Z337" i="61"/>
  <c r="V440" i="61"/>
  <c r="O440" i="61"/>
  <c r="P440" i="61"/>
  <c r="X440" i="61"/>
  <c r="Z440" i="61"/>
  <c r="AA440" i="61"/>
  <c r="J440" i="61"/>
  <c r="AF440" i="61"/>
  <c r="X244" i="61"/>
  <c r="O326" i="61"/>
  <c r="AE318" i="61"/>
  <c r="O318" i="61"/>
  <c r="Z311" i="61"/>
  <c r="AE306" i="61"/>
  <c r="X301" i="61"/>
  <c r="K383" i="61"/>
  <c r="Z383" i="61"/>
  <c r="AA383" i="61"/>
  <c r="J383" i="61"/>
  <c r="V421" i="61"/>
  <c r="P421" i="61"/>
  <c r="X421" i="61"/>
  <c r="Z421" i="61"/>
  <c r="AA421" i="61"/>
  <c r="AE421" i="61"/>
  <c r="J421" i="61"/>
  <c r="K452" i="61"/>
  <c r="Z452" i="61"/>
  <c r="AC339" i="61"/>
  <c r="P257" i="61"/>
  <c r="AF244" i="61"/>
  <c r="O257" i="61"/>
  <c r="AA251" i="61"/>
  <c r="Y248" i="61"/>
  <c r="AE244" i="61"/>
  <c r="P244" i="61"/>
  <c r="Z353" i="61"/>
  <c r="Z339" i="61"/>
  <c r="X337" i="61"/>
  <c r="Z336" i="61"/>
  <c r="K335" i="61"/>
  <c r="AC334" i="61"/>
  <c r="AF331" i="61"/>
  <c r="AC326" i="61"/>
  <c r="K326" i="61"/>
  <c r="AA321" i="61"/>
  <c r="K318" i="61"/>
  <c r="X311" i="61"/>
  <c r="AC310" i="61"/>
  <c r="AC308" i="61"/>
  <c r="AF307" i="61"/>
  <c r="O307" i="61"/>
  <c r="P304" i="61"/>
  <c r="O301" i="61"/>
  <c r="AC300" i="61"/>
  <c r="K300" i="61"/>
  <c r="P293" i="61"/>
  <c r="AF292" i="61"/>
  <c r="AC291" i="61"/>
  <c r="O289" i="61"/>
  <c r="Y244" i="61"/>
  <c r="AC340" i="61"/>
  <c r="AA339" i="61"/>
  <c r="Y337" i="61"/>
  <c r="Z335" i="61"/>
  <c r="Y348" i="61"/>
  <c r="AF257" i="61"/>
  <c r="AA255" i="61"/>
  <c r="Z251" i="61"/>
  <c r="Z249" i="61"/>
  <c r="X248" i="61"/>
  <c r="O244" i="61"/>
  <c r="Y353" i="61"/>
  <c r="AE353" i="61"/>
  <c r="AC350" i="61"/>
  <c r="AF348" i="61"/>
  <c r="X348" i="61"/>
  <c r="AA340" i="61"/>
  <c r="X339" i="61"/>
  <c r="AF337" i="61"/>
  <c r="P337" i="61"/>
  <c r="AE337" i="61"/>
  <c r="Y336" i="61"/>
  <c r="J335" i="61"/>
  <c r="J326" i="61"/>
  <c r="Z323" i="61"/>
  <c r="Z321" i="61"/>
  <c r="J318" i="61"/>
  <c r="AA310" i="61"/>
  <c r="K307" i="61"/>
  <c r="Z306" i="61"/>
  <c r="AF304" i="61"/>
  <c r="AF301" i="61"/>
  <c r="J300" i="61"/>
  <c r="AC296" i="61"/>
  <c r="AE295" i="61"/>
  <c r="AF293" i="61"/>
  <c r="AA291" i="61"/>
  <c r="O290" i="61"/>
  <c r="K258" i="61"/>
  <c r="AC258" i="61"/>
  <c r="O258" i="61"/>
  <c r="P258" i="61"/>
  <c r="AE258" i="61"/>
  <c r="X258" i="61"/>
  <c r="AF258" i="61"/>
  <c r="Y258" i="61"/>
  <c r="Z258" i="61"/>
  <c r="J258" i="61"/>
  <c r="P363" i="61"/>
  <c r="V363" i="61"/>
  <c r="O363" i="61"/>
  <c r="Y363" i="61"/>
  <c r="Z363" i="61"/>
  <c r="AA363" i="61"/>
  <c r="AC363" i="61"/>
  <c r="J363" i="61"/>
  <c r="Y306" i="61"/>
  <c r="Z291" i="61"/>
  <c r="X420" i="61"/>
  <c r="Z420" i="61"/>
  <c r="O420" i="61"/>
  <c r="AA247" i="61"/>
  <c r="P339" i="61"/>
  <c r="O337" i="61"/>
  <c r="Z247" i="61"/>
  <c r="O353" i="61"/>
  <c r="Z352" i="61"/>
  <c r="X350" i="61"/>
  <c r="V340" i="61"/>
  <c r="AF339" i="61"/>
  <c r="O339" i="61"/>
  <c r="AC337" i="61"/>
  <c r="AE336" i="61"/>
  <c r="P336" i="61"/>
  <c r="P334" i="61"/>
  <c r="AE334" i="61"/>
  <c r="Z326" i="61"/>
  <c r="AF326" i="61"/>
  <c r="X323" i="61"/>
  <c r="Z318" i="61"/>
  <c r="P306" i="61"/>
  <c r="AC301" i="61"/>
  <c r="Z300" i="61"/>
  <c r="AF300" i="61"/>
  <c r="Z295" i="61"/>
  <c r="X289" i="61"/>
  <c r="J289" i="61"/>
  <c r="X439" i="61"/>
  <c r="Z439" i="61"/>
  <c r="O439" i="61"/>
  <c r="AF421" i="61"/>
  <c r="K450" i="61"/>
  <c r="P450" i="61"/>
  <c r="X450" i="61"/>
  <c r="Z450" i="61"/>
  <c r="AA450" i="61"/>
  <c r="AE450" i="61"/>
  <c r="J450" i="61"/>
  <c r="O288" i="61"/>
  <c r="Y279" i="61"/>
  <c r="AC274" i="61"/>
  <c r="AC260" i="61"/>
  <c r="AF259" i="61"/>
  <c r="O414" i="61"/>
  <c r="AC412" i="61"/>
  <c r="Y411" i="61"/>
  <c r="P409" i="61"/>
  <c r="Y406" i="61"/>
  <c r="AF400" i="61"/>
  <c r="K399" i="61"/>
  <c r="K398" i="61"/>
  <c r="AF395" i="61"/>
  <c r="X395" i="61"/>
  <c r="Z392" i="61"/>
  <c r="Y391" i="61"/>
  <c r="O382" i="61"/>
  <c r="V381" i="61"/>
  <c r="V379" i="61"/>
  <c r="Z376" i="61"/>
  <c r="O371" i="61"/>
  <c r="AC370" i="61"/>
  <c r="V370" i="61"/>
  <c r="AE369" i="61"/>
  <c r="K369" i="61"/>
  <c r="K361" i="61"/>
  <c r="Y442" i="61"/>
  <c r="AE441" i="61"/>
  <c r="V441" i="61"/>
  <c r="X437" i="61"/>
  <c r="P436" i="61"/>
  <c r="AC431" i="61"/>
  <c r="X430" i="61"/>
  <c r="P429" i="61"/>
  <c r="Z428" i="61"/>
  <c r="AC427" i="61"/>
  <c r="K427" i="61"/>
  <c r="AE426" i="61"/>
  <c r="P426" i="61"/>
  <c r="Y425" i="61"/>
  <c r="X422" i="61"/>
  <c r="Z457" i="61"/>
  <c r="O456" i="61"/>
  <c r="O455" i="61"/>
  <c r="P453" i="61"/>
  <c r="O445" i="61"/>
  <c r="O443" i="61"/>
  <c r="K288" i="61"/>
  <c r="AE277" i="61"/>
  <c r="Z274" i="61"/>
  <c r="O265" i="61"/>
  <c r="AC263" i="61"/>
  <c r="X260" i="61"/>
  <c r="J414" i="61"/>
  <c r="J413" i="61"/>
  <c r="V411" i="61"/>
  <c r="Y407" i="61"/>
  <c r="P406" i="61"/>
  <c r="Y400" i="61"/>
  <c r="O395" i="61"/>
  <c r="AC393" i="61"/>
  <c r="AC426" i="61"/>
  <c r="V426" i="61"/>
  <c r="O425" i="61"/>
  <c r="AF444" i="61"/>
  <c r="K443" i="61"/>
  <c r="AA288" i="61"/>
  <c r="P285" i="61"/>
  <c r="P274" i="61"/>
  <c r="K411" i="61"/>
  <c r="V407" i="61"/>
  <c r="O406" i="61"/>
  <c r="X400" i="61"/>
  <c r="AC395" i="61"/>
  <c r="V395" i="61"/>
  <c r="AA394" i="61"/>
  <c r="Z393" i="61"/>
  <c r="P392" i="61"/>
  <c r="AF391" i="61"/>
  <c r="J391" i="61"/>
  <c r="Z385" i="61"/>
  <c r="Z381" i="61"/>
  <c r="AF381" i="61"/>
  <c r="V377" i="61"/>
  <c r="AE376" i="61"/>
  <c r="P376" i="61"/>
  <c r="Z370" i="61"/>
  <c r="AF370" i="61"/>
  <c r="AA369" i="61"/>
  <c r="Y361" i="61"/>
  <c r="AF361" i="61"/>
  <c r="Z360" i="61"/>
  <c r="AC437" i="61"/>
  <c r="AE436" i="61"/>
  <c r="J436" i="61"/>
  <c r="V431" i="61"/>
  <c r="K430" i="61"/>
  <c r="Z427" i="61"/>
  <c r="AF427" i="61"/>
  <c r="K426" i="61"/>
  <c r="AE425" i="61"/>
  <c r="K425" i="61"/>
  <c r="Y423" i="61"/>
  <c r="AE422" i="61"/>
  <c r="K422" i="61"/>
  <c r="AC415" i="61"/>
  <c r="K415" i="61"/>
  <c r="AE461" i="61"/>
  <c r="J457" i="61"/>
  <c r="AC456" i="61"/>
  <c r="J455" i="61"/>
  <c r="AF281" i="61"/>
  <c r="K277" i="61"/>
  <c r="Z263" i="61"/>
  <c r="Z414" i="61"/>
  <c r="V412" i="61"/>
  <c r="AC411" i="61"/>
  <c r="J411" i="61"/>
  <c r="K407" i="61"/>
  <c r="AC406" i="61"/>
  <c r="V406" i="61"/>
  <c r="O400" i="61"/>
  <c r="K395" i="61"/>
  <c r="J394" i="61"/>
  <c r="O393" i="61"/>
  <c r="Y385" i="61"/>
  <c r="Y381" i="61"/>
  <c r="X361" i="61"/>
  <c r="P360" i="61"/>
  <c r="AC429" i="61"/>
  <c r="Y427" i="61"/>
  <c r="AA426" i="61"/>
  <c r="J426" i="61"/>
  <c r="J425" i="61"/>
  <c r="V423" i="61"/>
  <c r="AE453" i="61"/>
  <c r="AC445" i="61"/>
  <c r="Z443" i="61"/>
  <c r="K274" i="61"/>
  <c r="K406" i="61"/>
  <c r="V393" i="61"/>
  <c r="V385" i="61"/>
  <c r="X370" i="61"/>
  <c r="Z456" i="61"/>
  <c r="AF260" i="61"/>
  <c r="X414" i="61"/>
  <c r="AA411" i="61"/>
  <c r="AF411" i="61"/>
  <c r="AF407" i="61"/>
  <c r="AA406" i="61"/>
  <c r="J405" i="61"/>
  <c r="J400" i="61"/>
  <c r="AA391" i="61"/>
  <c r="K385" i="61"/>
  <c r="V384" i="61"/>
  <c r="AC382" i="61"/>
  <c r="P381" i="61"/>
  <c r="K380" i="61"/>
  <c r="K376" i="61"/>
  <c r="AC371" i="61"/>
  <c r="P370" i="61"/>
  <c r="AE370" i="61"/>
  <c r="X369" i="61"/>
  <c r="K368" i="61"/>
  <c r="V362" i="61"/>
  <c r="O361" i="61"/>
  <c r="K360" i="61"/>
  <c r="V355" i="61"/>
  <c r="AC442" i="61"/>
  <c r="AA436" i="61"/>
  <c r="AA430" i="61"/>
  <c r="Z429" i="61"/>
  <c r="O427" i="61"/>
  <c r="Y426" i="61"/>
  <c r="AA425" i="61"/>
  <c r="P461" i="61"/>
  <c r="X459" i="61"/>
  <c r="AE458" i="61"/>
  <c r="J458" i="61"/>
  <c r="AC457" i="61"/>
  <c r="Y456" i="61"/>
  <c r="AE456" i="61"/>
  <c r="X455" i="61"/>
  <c r="AA454" i="61"/>
  <c r="Z453" i="61"/>
  <c r="Y445" i="61"/>
  <c r="X443" i="61"/>
  <c r="Z265" i="61"/>
  <c r="K263" i="61"/>
  <c r="AE414" i="61"/>
  <c r="P414" i="61"/>
  <c r="Z411" i="61"/>
  <c r="Y395" i="61"/>
  <c r="Z382" i="61"/>
  <c r="O381" i="61"/>
  <c r="Z371" i="61"/>
  <c r="O370" i="61"/>
  <c r="P369" i="61"/>
  <c r="K355" i="61"/>
  <c r="Z442" i="61"/>
  <c r="P441" i="61"/>
  <c r="Z436" i="61"/>
  <c r="Z430" i="61"/>
  <c r="X429" i="61"/>
  <c r="V427" i="61"/>
  <c r="AF426" i="61"/>
  <c r="Z425" i="61"/>
  <c r="Z422" i="61"/>
  <c r="AA457" i="61"/>
  <c r="X456" i="61"/>
  <c r="AE455" i="61"/>
  <c r="Y453" i="61"/>
  <c r="X445" i="61"/>
  <c r="P443" i="61"/>
  <c r="AF461" i="61"/>
  <c r="X461" i="61"/>
  <c r="AA460" i="61"/>
  <c r="J460" i="61"/>
  <c r="O459" i="61"/>
  <c r="Y458" i="61"/>
  <c r="K457" i="61"/>
  <c r="P456" i="61"/>
  <c r="AF453" i="61"/>
  <c r="X453" i="61"/>
  <c r="AA452" i="61"/>
  <c r="J452" i="61"/>
  <c r="Y450" i="61"/>
  <c r="K446" i="61"/>
  <c r="P445" i="61"/>
  <c r="O461" i="61"/>
  <c r="Y460" i="61"/>
  <c r="K459" i="61"/>
  <c r="Y452" i="61"/>
  <c r="Z460" i="61"/>
  <c r="AC461" i="61"/>
  <c r="V461" i="61"/>
  <c r="AF460" i="61"/>
  <c r="X460" i="61"/>
  <c r="AA459" i="61"/>
  <c r="J459" i="61"/>
  <c r="O458" i="61"/>
  <c r="Y457" i="61"/>
  <c r="K456" i="61"/>
  <c r="AC453" i="61"/>
  <c r="V453" i="61"/>
  <c r="AF452" i="61"/>
  <c r="X452" i="61"/>
  <c r="O450" i="61"/>
  <c r="Y446" i="61"/>
  <c r="K445" i="61"/>
  <c r="P444" i="61"/>
  <c r="K461" i="61"/>
  <c r="AE460" i="61"/>
  <c r="P460" i="61"/>
  <c r="AA456" i="61"/>
  <c r="K453" i="61"/>
  <c r="AE452" i="61"/>
  <c r="P452" i="61"/>
  <c r="AC450" i="61"/>
  <c r="V450" i="61"/>
  <c r="AF446" i="61"/>
  <c r="X446" i="61"/>
  <c r="AA445" i="61"/>
  <c r="O444" i="61"/>
  <c r="AA461" i="61"/>
  <c r="J461" i="61"/>
  <c r="O460" i="61"/>
  <c r="Y459" i="61"/>
  <c r="AE457" i="61"/>
  <c r="P457" i="61"/>
  <c r="AA453" i="61"/>
  <c r="O452" i="61"/>
  <c r="AE446" i="61"/>
  <c r="P446" i="61"/>
  <c r="AC460" i="61"/>
  <c r="V460" i="61"/>
  <c r="AC452" i="61"/>
  <c r="V452" i="61"/>
  <c r="AE459" i="61"/>
  <c r="O442" i="61"/>
  <c r="Y441" i="61"/>
  <c r="K440" i="61"/>
  <c r="AE439" i="61"/>
  <c r="P439" i="61"/>
  <c r="AF436" i="61"/>
  <c r="X436" i="61"/>
  <c r="AA435" i="61"/>
  <c r="J435" i="61"/>
  <c r="O431" i="61"/>
  <c r="Y430" i="61"/>
  <c r="K429" i="61"/>
  <c r="AE428" i="61"/>
  <c r="P428" i="61"/>
  <c r="X425" i="61"/>
  <c r="AA424" i="61"/>
  <c r="J424" i="61"/>
  <c r="O423" i="61"/>
  <c r="Y422" i="61"/>
  <c r="K421" i="61"/>
  <c r="AE420" i="61"/>
  <c r="P420" i="61"/>
  <c r="V415" i="61"/>
  <c r="Z424" i="61"/>
  <c r="K442" i="61"/>
  <c r="AC439" i="61"/>
  <c r="V439" i="61"/>
  <c r="Y435" i="61"/>
  <c r="K431" i="61"/>
  <c r="AC428" i="61"/>
  <c r="V428" i="61"/>
  <c r="Y424" i="61"/>
  <c r="K423" i="61"/>
  <c r="AC420" i="61"/>
  <c r="V420" i="61"/>
  <c r="AA442" i="61"/>
  <c r="J442" i="61"/>
  <c r="Y440" i="61"/>
  <c r="K439" i="61"/>
  <c r="AC436" i="61"/>
  <c r="V436" i="61"/>
  <c r="AF435" i="61"/>
  <c r="X435" i="61"/>
  <c r="AA431" i="61"/>
  <c r="J431" i="61"/>
  <c r="O430" i="61"/>
  <c r="Y429" i="61"/>
  <c r="K428" i="61"/>
  <c r="AE427" i="61"/>
  <c r="AC425" i="61"/>
  <c r="AF424" i="61"/>
  <c r="X424" i="61"/>
  <c r="AA423" i="61"/>
  <c r="J423" i="61"/>
  <c r="O422" i="61"/>
  <c r="Y421" i="61"/>
  <c r="K420" i="61"/>
  <c r="AA439" i="61"/>
  <c r="J439" i="61"/>
  <c r="AE435" i="61"/>
  <c r="P435" i="61"/>
  <c r="AA428" i="61"/>
  <c r="J428" i="61"/>
  <c r="AE424" i="61"/>
  <c r="P424" i="61"/>
  <c r="AA420" i="61"/>
  <c r="J420" i="61"/>
  <c r="O435" i="61"/>
  <c r="O424" i="61"/>
  <c r="AF442" i="61"/>
  <c r="X442" i="61"/>
  <c r="Y439" i="61"/>
  <c r="AC435" i="61"/>
  <c r="V435" i="61"/>
  <c r="AF431" i="61"/>
  <c r="X431" i="61"/>
  <c r="O429" i="61"/>
  <c r="Y428" i="61"/>
  <c r="AC424" i="61"/>
  <c r="V424" i="61"/>
  <c r="AF423" i="61"/>
  <c r="X423" i="61"/>
  <c r="AA422" i="61"/>
  <c r="O421" i="61"/>
  <c r="Y420" i="61"/>
  <c r="Z435" i="61"/>
  <c r="AE442" i="61"/>
  <c r="AC440" i="61"/>
  <c r="AF439" i="61"/>
  <c r="AE431" i="61"/>
  <c r="AF428" i="61"/>
  <c r="AE423" i="61"/>
  <c r="AC421" i="61"/>
  <c r="AF420" i="61"/>
  <c r="Z408" i="61"/>
  <c r="Z378" i="61"/>
  <c r="Z413" i="61"/>
  <c r="Z405" i="61"/>
  <c r="Z397" i="61"/>
  <c r="Z394" i="61"/>
  <c r="Y356" i="61"/>
  <c r="Y413" i="61"/>
  <c r="AE411" i="61"/>
  <c r="P411" i="61"/>
  <c r="AC409" i="61"/>
  <c r="V409" i="61"/>
  <c r="AF408" i="61"/>
  <c r="X408" i="61"/>
  <c r="AA407" i="61"/>
  <c r="J407" i="61"/>
  <c r="Y405" i="61"/>
  <c r="K401" i="61"/>
  <c r="AE400" i="61"/>
  <c r="P400" i="61"/>
  <c r="AC398" i="61"/>
  <c r="V398" i="61"/>
  <c r="AF397" i="61"/>
  <c r="X397" i="61"/>
  <c r="AA396" i="61"/>
  <c r="J396" i="61"/>
  <c r="Y394" i="61"/>
  <c r="K393" i="61"/>
  <c r="AF386" i="61"/>
  <c r="X386" i="61"/>
  <c r="AA385" i="61"/>
  <c r="J385" i="61"/>
  <c r="Y383" i="61"/>
  <c r="K382" i="61"/>
  <c r="AF378" i="61"/>
  <c r="X378" i="61"/>
  <c r="AA377" i="61"/>
  <c r="J377" i="61"/>
  <c r="Y375" i="61"/>
  <c r="K371" i="61"/>
  <c r="AC368" i="61"/>
  <c r="V368" i="61"/>
  <c r="AF367" i="61"/>
  <c r="X367" i="61"/>
  <c r="K363" i="61"/>
  <c r="P362" i="61"/>
  <c r="AC360" i="61"/>
  <c r="V360" i="61"/>
  <c r="AF356" i="61"/>
  <c r="X356" i="61"/>
  <c r="AA355" i="61"/>
  <c r="J355" i="61"/>
  <c r="AF413" i="61"/>
  <c r="X413" i="61"/>
  <c r="AA412" i="61"/>
  <c r="J412" i="61"/>
  <c r="K409" i="61"/>
  <c r="AE408" i="61"/>
  <c r="P408" i="61"/>
  <c r="AF405" i="61"/>
  <c r="X405" i="61"/>
  <c r="AA401" i="61"/>
  <c r="J401" i="61"/>
  <c r="AE397" i="61"/>
  <c r="P397" i="61"/>
  <c r="AF394" i="61"/>
  <c r="X394" i="61"/>
  <c r="AA393" i="61"/>
  <c r="J393" i="61"/>
  <c r="AE386" i="61"/>
  <c r="P386" i="61"/>
  <c r="AF383" i="61"/>
  <c r="X383" i="61"/>
  <c r="AA382" i="61"/>
  <c r="J382" i="61"/>
  <c r="AE378" i="61"/>
  <c r="P378" i="61"/>
  <c r="AF375" i="61"/>
  <c r="X375" i="61"/>
  <c r="AA371" i="61"/>
  <c r="J371" i="61"/>
  <c r="AE367" i="61"/>
  <c r="P367" i="61"/>
  <c r="AE356" i="61"/>
  <c r="P356" i="61"/>
  <c r="Z367" i="61"/>
  <c r="Z356" i="61"/>
  <c r="Y408" i="61"/>
  <c r="AE413" i="61"/>
  <c r="P413" i="61"/>
  <c r="O408" i="61"/>
  <c r="AE405" i="61"/>
  <c r="P405" i="61"/>
  <c r="O397" i="61"/>
  <c r="AE394" i="61"/>
  <c r="P394" i="61"/>
  <c r="O386" i="61"/>
  <c r="AE383" i="61"/>
  <c r="P383" i="61"/>
  <c r="O378" i="61"/>
  <c r="AE375" i="61"/>
  <c r="P375" i="61"/>
  <c r="O367" i="61"/>
  <c r="AA360" i="61"/>
  <c r="J360" i="61"/>
  <c r="O356" i="61"/>
  <c r="Y355" i="61"/>
  <c r="Z386" i="61"/>
  <c r="O413" i="61"/>
  <c r="Y412" i="61"/>
  <c r="AC408" i="61"/>
  <c r="V408" i="61"/>
  <c r="X407" i="61"/>
  <c r="O405" i="61"/>
  <c r="Y401" i="61"/>
  <c r="AC397" i="61"/>
  <c r="V397" i="61"/>
  <c r="AF396" i="61"/>
  <c r="X396" i="61"/>
  <c r="O394" i="61"/>
  <c r="Y393" i="61"/>
  <c r="K392" i="61"/>
  <c r="AE391" i="61"/>
  <c r="P391" i="61"/>
  <c r="AC386" i="61"/>
  <c r="V386" i="61"/>
  <c r="AF385" i="61"/>
  <c r="X385" i="61"/>
  <c r="J384" i="61"/>
  <c r="O383" i="61"/>
  <c r="Y382" i="61"/>
  <c r="AE380" i="61"/>
  <c r="P380" i="61"/>
  <c r="AC378" i="61"/>
  <c r="V378" i="61"/>
  <c r="AF377" i="61"/>
  <c r="X377" i="61"/>
  <c r="O375" i="61"/>
  <c r="Y371" i="61"/>
  <c r="AC367" i="61"/>
  <c r="V367" i="61"/>
  <c r="AC356" i="61"/>
  <c r="V356" i="61"/>
  <c r="AF355" i="61"/>
  <c r="X355" i="61"/>
  <c r="Y397" i="61"/>
  <c r="Y386" i="61"/>
  <c r="Y367" i="61"/>
  <c r="AC413" i="61"/>
  <c r="V413" i="61"/>
  <c r="AF412" i="61"/>
  <c r="X412" i="61"/>
  <c r="Y409" i="61"/>
  <c r="K408" i="61"/>
  <c r="P407" i="61"/>
  <c r="AC405" i="61"/>
  <c r="V405" i="61"/>
  <c r="AF401" i="61"/>
  <c r="X401" i="61"/>
  <c r="K397" i="61"/>
  <c r="AE396" i="61"/>
  <c r="P396" i="61"/>
  <c r="AC394" i="61"/>
  <c r="V394" i="61"/>
  <c r="AF393" i="61"/>
  <c r="X393" i="61"/>
  <c r="O391" i="61"/>
  <c r="K386" i="61"/>
  <c r="AE385" i="61"/>
  <c r="P385" i="61"/>
  <c r="AC383" i="61"/>
  <c r="V383" i="61"/>
  <c r="AF382" i="61"/>
  <c r="X382" i="61"/>
  <c r="O380" i="61"/>
  <c r="K378" i="61"/>
  <c r="AE377" i="61"/>
  <c r="P377" i="61"/>
  <c r="AC375" i="61"/>
  <c r="V375" i="61"/>
  <c r="AF371" i="61"/>
  <c r="X371" i="61"/>
  <c r="O369" i="61"/>
  <c r="Y368" i="61"/>
  <c r="K367" i="61"/>
  <c r="AF363" i="61"/>
  <c r="X363" i="61"/>
  <c r="Y360" i="61"/>
  <c r="K356" i="61"/>
  <c r="AE355" i="61"/>
  <c r="P355" i="61"/>
  <c r="Y378" i="61"/>
  <c r="AE412" i="61"/>
  <c r="AF409" i="61"/>
  <c r="AA408" i="61"/>
  <c r="AE401" i="61"/>
  <c r="AA397" i="61"/>
  <c r="AE393" i="61"/>
  <c r="AC391" i="61"/>
  <c r="AA386" i="61"/>
  <c r="AE382" i="61"/>
  <c r="AC380" i="61"/>
  <c r="AA378" i="61"/>
  <c r="AE371" i="61"/>
  <c r="AC369" i="61"/>
  <c r="AF368" i="61"/>
  <c r="AA367" i="61"/>
  <c r="AE363" i="61"/>
  <c r="AA356" i="61"/>
  <c r="AA349" i="61"/>
  <c r="J349" i="61"/>
  <c r="AA338" i="61"/>
  <c r="J338" i="61"/>
  <c r="K316" i="61"/>
  <c r="AC294" i="61"/>
  <c r="O294" i="61"/>
  <c r="P294" i="61"/>
  <c r="AE294" i="61"/>
  <c r="X294" i="61"/>
  <c r="AF294" i="61"/>
  <c r="Y294" i="61"/>
  <c r="J294" i="61"/>
  <c r="AA294" i="61"/>
  <c r="X281" i="61"/>
  <c r="J273" i="61"/>
  <c r="AA273" i="61"/>
  <c r="K273" i="61"/>
  <c r="AC273" i="61"/>
  <c r="O273" i="61"/>
  <c r="P273" i="61"/>
  <c r="AE273" i="61"/>
  <c r="Y273" i="61"/>
  <c r="J262" i="61"/>
  <c r="AA262" i="61"/>
  <c r="K262" i="61"/>
  <c r="AC262" i="61"/>
  <c r="O262" i="61"/>
  <c r="P262" i="61"/>
  <c r="AE262" i="61"/>
  <c r="Y262" i="61"/>
  <c r="J303" i="61"/>
  <c r="AA303" i="61"/>
  <c r="K303" i="61"/>
  <c r="AC303" i="61"/>
  <c r="O303" i="61"/>
  <c r="P303" i="61"/>
  <c r="AE303" i="61"/>
  <c r="Y303" i="61"/>
  <c r="AF352" i="61"/>
  <c r="X352" i="61"/>
  <c r="Y349" i="61"/>
  <c r="AF341" i="61"/>
  <c r="X341" i="61"/>
  <c r="Y338" i="61"/>
  <c r="AF333" i="61"/>
  <c r="X333" i="61"/>
  <c r="K322" i="61"/>
  <c r="V322" i="61"/>
  <c r="AC322" i="61"/>
  <c r="O322" i="61"/>
  <c r="Y322" i="61"/>
  <c r="AC305" i="61"/>
  <c r="O305" i="61"/>
  <c r="P305" i="61"/>
  <c r="AE305" i="61"/>
  <c r="X305" i="61"/>
  <c r="AF305" i="61"/>
  <c r="J305" i="61"/>
  <c r="AA305" i="61"/>
  <c r="AC286" i="61"/>
  <c r="O286" i="61"/>
  <c r="P286" i="61"/>
  <c r="AE286" i="61"/>
  <c r="X286" i="61"/>
  <c r="AF286" i="61"/>
  <c r="Y286" i="61"/>
  <c r="J286" i="61"/>
  <c r="AA286" i="61"/>
  <c r="P352" i="61"/>
  <c r="Z351" i="61"/>
  <c r="AF349" i="61"/>
  <c r="X349" i="61"/>
  <c r="Y346" i="61"/>
  <c r="AE341" i="61"/>
  <c r="P341" i="61"/>
  <c r="AF338" i="61"/>
  <c r="X338" i="61"/>
  <c r="Y335" i="61"/>
  <c r="AE333" i="61"/>
  <c r="P333" i="61"/>
  <c r="K331" i="61"/>
  <c r="P331" i="61"/>
  <c r="AE331" i="61"/>
  <c r="J311" i="61"/>
  <c r="AA311" i="61"/>
  <c r="K311" i="61"/>
  <c r="AC311" i="61"/>
  <c r="O311" i="61"/>
  <c r="Y311" i="61"/>
  <c r="Y354" i="61"/>
  <c r="AE352" i="61"/>
  <c r="AF354" i="61"/>
  <c r="X354" i="61"/>
  <c r="AA353" i="61"/>
  <c r="J353" i="61"/>
  <c r="O352" i="61"/>
  <c r="Y351" i="61"/>
  <c r="K350" i="61"/>
  <c r="AE349" i="61"/>
  <c r="P349" i="61"/>
  <c r="AF346" i="61"/>
  <c r="X346" i="61"/>
  <c r="AA345" i="61"/>
  <c r="J345" i="61"/>
  <c r="O341" i="61"/>
  <c r="Y340" i="61"/>
  <c r="K339" i="61"/>
  <c r="AE338" i="61"/>
  <c r="P338" i="61"/>
  <c r="AF335" i="61"/>
  <c r="X335" i="61"/>
  <c r="AA334" i="61"/>
  <c r="J334" i="61"/>
  <c r="O333" i="61"/>
  <c r="Y332" i="61"/>
  <c r="AA331" i="61"/>
  <c r="AE325" i="61"/>
  <c r="K325" i="61"/>
  <c r="AF273" i="61"/>
  <c r="AF262" i="61"/>
  <c r="AC275" i="61"/>
  <c r="O275" i="61"/>
  <c r="P275" i="61"/>
  <c r="AE275" i="61"/>
  <c r="X275" i="61"/>
  <c r="AF275" i="61"/>
  <c r="Y275" i="61"/>
  <c r="J275" i="61"/>
  <c r="AA275" i="61"/>
  <c r="AE354" i="61"/>
  <c r="P354" i="61"/>
  <c r="AC352" i="61"/>
  <c r="V352" i="61"/>
  <c r="AF351" i="61"/>
  <c r="X351" i="61"/>
  <c r="AA350" i="61"/>
  <c r="J350" i="61"/>
  <c r="O349" i="61"/>
  <c r="AE346" i="61"/>
  <c r="P346" i="61"/>
  <c r="AC341" i="61"/>
  <c r="V341" i="61"/>
  <c r="AF340" i="61"/>
  <c r="X340" i="61"/>
  <c r="J339" i="61"/>
  <c r="O338" i="61"/>
  <c r="AE335" i="61"/>
  <c r="P335" i="61"/>
  <c r="AC333" i="61"/>
  <c r="V333" i="61"/>
  <c r="AF332" i="61"/>
  <c r="X332" i="61"/>
  <c r="Z331" i="61"/>
  <c r="X324" i="61"/>
  <c r="AF324" i="61"/>
  <c r="J324" i="61"/>
  <c r="AA324" i="61"/>
  <c r="AA322" i="61"/>
  <c r="O321" i="61"/>
  <c r="P321" i="61"/>
  <c r="AE321" i="61"/>
  <c r="X321" i="61"/>
  <c r="AF321" i="61"/>
  <c r="Y321" i="61"/>
  <c r="K321" i="61"/>
  <c r="AF311" i="61"/>
  <c r="AF303" i="61"/>
  <c r="Z292" i="61"/>
  <c r="Z349" i="61"/>
  <c r="AC316" i="61"/>
  <c r="O316" i="61"/>
  <c r="P316" i="61"/>
  <c r="AE316" i="61"/>
  <c r="X316" i="61"/>
  <c r="AF316" i="61"/>
  <c r="J316" i="61"/>
  <c r="AA316" i="61"/>
  <c r="J281" i="61"/>
  <c r="AA281" i="61"/>
  <c r="K281" i="61"/>
  <c r="AC281" i="61"/>
  <c r="O281" i="61"/>
  <c r="P281" i="61"/>
  <c r="AE281" i="61"/>
  <c r="Y281" i="61"/>
  <c r="AC264" i="61"/>
  <c r="O264" i="61"/>
  <c r="P264" i="61"/>
  <c r="AE264" i="61"/>
  <c r="X264" i="61"/>
  <c r="AF264" i="61"/>
  <c r="Y264" i="61"/>
  <c r="J264" i="61"/>
  <c r="AA264" i="61"/>
  <c r="O354" i="61"/>
  <c r="K352" i="61"/>
  <c r="AE351" i="61"/>
  <c r="P351" i="61"/>
  <c r="AC349" i="61"/>
  <c r="V349" i="61"/>
  <c r="O346" i="61"/>
  <c r="Y345" i="61"/>
  <c r="K341" i="61"/>
  <c r="AE340" i="61"/>
  <c r="P340" i="61"/>
  <c r="AC338" i="61"/>
  <c r="V338" i="61"/>
  <c r="O335" i="61"/>
  <c r="Y334" i="61"/>
  <c r="K333" i="61"/>
  <c r="AE332" i="61"/>
  <c r="P332" i="61"/>
  <c r="Y331" i="61"/>
  <c r="V325" i="61"/>
  <c r="AC325" i="61"/>
  <c r="X325" i="61"/>
  <c r="AF325" i="61"/>
  <c r="Z322" i="61"/>
  <c r="Z316" i="61"/>
  <c r="AE311" i="61"/>
  <c r="O310" i="61"/>
  <c r="P310" i="61"/>
  <c r="AE310" i="61"/>
  <c r="X310" i="61"/>
  <c r="AF310" i="61"/>
  <c r="Y310" i="61"/>
  <c r="K310" i="61"/>
  <c r="Z294" i="61"/>
  <c r="Z273" i="61"/>
  <c r="Z262" i="61"/>
  <c r="AC354" i="61"/>
  <c r="AF353" i="61"/>
  <c r="AA352" i="61"/>
  <c r="AC346" i="61"/>
  <c r="AF345" i="61"/>
  <c r="AA341" i="61"/>
  <c r="AC335" i="61"/>
  <c r="AF334" i="61"/>
  <c r="AA333" i="61"/>
  <c r="X331" i="61"/>
  <c r="AA325" i="61"/>
  <c r="Z324" i="61"/>
  <c r="X322" i="61"/>
  <c r="Y316" i="61"/>
  <c r="Z305" i="61"/>
  <c r="Z303" i="61"/>
  <c r="K294" i="61"/>
  <c r="J292" i="61"/>
  <c r="AA292" i="61"/>
  <c r="K292" i="61"/>
  <c r="AC292" i="61"/>
  <c r="O292" i="61"/>
  <c r="P292" i="61"/>
  <c r="AE292" i="61"/>
  <c r="Y292" i="61"/>
  <c r="Z281" i="61"/>
  <c r="Z275" i="61"/>
  <c r="X273" i="61"/>
  <c r="Z264" i="61"/>
  <c r="X262" i="61"/>
  <c r="O323" i="61"/>
  <c r="AE320" i="61"/>
  <c r="P320" i="61"/>
  <c r="AC318" i="61"/>
  <c r="AF317" i="61"/>
  <c r="X317" i="61"/>
  <c r="O315" i="61"/>
  <c r="AE309" i="61"/>
  <c r="P309" i="61"/>
  <c r="AC307" i="61"/>
  <c r="AF306" i="61"/>
  <c r="X306" i="61"/>
  <c r="O304" i="61"/>
  <c r="K302" i="61"/>
  <c r="AE301" i="61"/>
  <c r="P301" i="61"/>
  <c r="AF295" i="61"/>
  <c r="X295" i="61"/>
  <c r="O293" i="61"/>
  <c r="K291" i="61"/>
  <c r="AE290" i="61"/>
  <c r="P290" i="61"/>
  <c r="AF287" i="61"/>
  <c r="X287" i="61"/>
  <c r="O285" i="61"/>
  <c r="K280" i="61"/>
  <c r="AE279" i="61"/>
  <c r="P279" i="61"/>
  <c r="AF276" i="61"/>
  <c r="X276" i="61"/>
  <c r="O274" i="61"/>
  <c r="K272" i="61"/>
  <c r="AE271" i="61"/>
  <c r="P271" i="61"/>
  <c r="AC266" i="61"/>
  <c r="AF265" i="61"/>
  <c r="X265" i="61"/>
  <c r="O263" i="61"/>
  <c r="K261" i="61"/>
  <c r="AE260" i="61"/>
  <c r="P260" i="61"/>
  <c r="AA323" i="61"/>
  <c r="K320" i="61"/>
  <c r="AC317" i="61"/>
  <c r="AA315" i="61"/>
  <c r="K309" i="61"/>
  <c r="AC306" i="61"/>
  <c r="AA304" i="61"/>
  <c r="J304" i="61"/>
  <c r="Y302" i="61"/>
  <c r="K301" i="61"/>
  <c r="AC295" i="61"/>
  <c r="AA293" i="61"/>
  <c r="J293" i="61"/>
  <c r="Y291" i="61"/>
  <c r="AC287" i="61"/>
  <c r="AA285" i="61"/>
  <c r="J285" i="61"/>
  <c r="Y280" i="61"/>
  <c r="K279" i="61"/>
  <c r="AE278" i="61"/>
  <c r="AC276" i="61"/>
  <c r="AA274" i="61"/>
  <c r="J274" i="61"/>
  <c r="Y272" i="61"/>
  <c r="AC265" i="61"/>
  <c r="AA263" i="61"/>
  <c r="J263" i="61"/>
  <c r="Y261" i="61"/>
  <c r="K260" i="61"/>
  <c r="AA320" i="61"/>
  <c r="K317" i="61"/>
  <c r="K306" i="61"/>
  <c r="AF302" i="61"/>
  <c r="X302" i="61"/>
  <c r="K295" i="61"/>
  <c r="AF291" i="61"/>
  <c r="X291" i="61"/>
  <c r="K287" i="61"/>
  <c r="AF280" i="61"/>
  <c r="X280" i="61"/>
  <c r="K276" i="61"/>
  <c r="AF272" i="61"/>
  <c r="X272" i="61"/>
  <c r="AF261" i="61"/>
  <c r="X261" i="61"/>
  <c r="AA260" i="61"/>
  <c r="J260" i="61"/>
  <c r="AA317" i="61"/>
  <c r="AA306" i="61"/>
  <c r="AE302" i="61"/>
  <c r="P302" i="61"/>
  <c r="AA295" i="61"/>
  <c r="AE291" i="61"/>
  <c r="P291" i="61"/>
  <c r="AA287" i="61"/>
  <c r="AE280" i="61"/>
  <c r="P280" i="61"/>
  <c r="AA276" i="61"/>
  <c r="Y274" i="61"/>
  <c r="AE272" i="61"/>
  <c r="P272" i="61"/>
  <c r="AA265" i="61"/>
  <c r="Y263" i="61"/>
  <c r="AE261" i="61"/>
  <c r="P261" i="61"/>
  <c r="Z245" i="61"/>
  <c r="Y250" i="61"/>
  <c r="AF245" i="61"/>
  <c r="X245" i="61"/>
  <c r="Z256" i="61"/>
  <c r="Z250" i="61"/>
  <c r="X256" i="61"/>
  <c r="K257" i="61"/>
  <c r="AE256" i="61"/>
  <c r="P256" i="61"/>
  <c r="AF250" i="61"/>
  <c r="X250" i="61"/>
  <c r="O248" i="61"/>
  <c r="Y247" i="61"/>
  <c r="K246" i="61"/>
  <c r="AE245" i="61"/>
  <c r="P245" i="61"/>
  <c r="AF256" i="61"/>
  <c r="AA257" i="61"/>
  <c r="J257" i="61"/>
  <c r="O256" i="61"/>
  <c r="Y255" i="61"/>
  <c r="K251" i="61"/>
  <c r="AE250" i="61"/>
  <c r="P250" i="61"/>
  <c r="AC248" i="61"/>
  <c r="AF247" i="61"/>
  <c r="X247" i="61"/>
  <c r="AA246" i="61"/>
  <c r="J246" i="61"/>
  <c r="O245" i="61"/>
  <c r="AC256" i="61"/>
  <c r="O250" i="61"/>
  <c r="K248" i="61"/>
  <c r="AE247" i="61"/>
  <c r="P247" i="61"/>
  <c r="AC245" i="61"/>
  <c r="Y245" i="61"/>
  <c r="K256" i="61"/>
  <c r="AE255" i="61"/>
  <c r="P255" i="61"/>
  <c r="AC250" i="61"/>
  <c r="AA248" i="61"/>
  <c r="O247" i="61"/>
  <c r="K245" i="61"/>
  <c r="Y256" i="61"/>
  <c r="AA256" i="61"/>
  <c r="AC247" i="61"/>
  <c r="AA245" i="61"/>
  <c r="B304" i="60" l="1"/>
  <c r="C304" i="60"/>
  <c r="D304" i="60" s="1"/>
  <c r="E304" i="60"/>
  <c r="F304" i="60" s="1"/>
  <c r="G304" i="60"/>
  <c r="H304" i="60"/>
  <c r="Y304" i="60" s="1"/>
  <c r="B305" i="60"/>
  <c r="C305" i="60"/>
  <c r="D305" i="60" s="1"/>
  <c r="E305" i="60"/>
  <c r="F305" i="60" s="1"/>
  <c r="G305" i="60"/>
  <c r="H305" i="60"/>
  <c r="J305" i="60" l="1"/>
  <c r="Y305" i="60"/>
  <c r="I305" i="60"/>
  <c r="AA305" i="60"/>
  <c r="J304" i="60"/>
  <c r="Z305" i="60"/>
  <c r="AA304" i="60"/>
  <c r="W304" i="60"/>
  <c r="V305" i="60"/>
  <c r="W305" i="60"/>
  <c r="N305" i="60"/>
  <c r="AB305" i="60" s="1"/>
  <c r="T305" i="60"/>
  <c r="AC304" i="60"/>
  <c r="X305" i="60"/>
  <c r="AC305" i="60"/>
  <c r="I304" i="60"/>
  <c r="N304" i="60"/>
  <c r="AB304" i="60" s="1"/>
  <c r="Z304" i="60"/>
  <c r="X304" i="60"/>
  <c r="U304" i="60"/>
  <c r="U305" i="60"/>
  <c r="V304" i="60"/>
  <c r="T304" i="60"/>
  <c r="X2" i="60"/>
  <c r="B68" i="16" l="1"/>
  <c r="C68" i="16"/>
  <c r="E68" i="16"/>
  <c r="G68" i="16"/>
  <c r="I68" i="16"/>
  <c r="K68" i="16"/>
  <c r="O68" i="16"/>
  <c r="V68" i="16"/>
  <c r="X68" i="16"/>
  <c r="Z68" i="16"/>
  <c r="AA68" i="16"/>
  <c r="AB68" i="16"/>
  <c r="AC68" i="16"/>
  <c r="AE68" i="16"/>
  <c r="AF68" i="16"/>
  <c r="AG68" i="16"/>
  <c r="AH68" i="16"/>
  <c r="AI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V69" i="16"/>
  <c r="W70" i="16" s="1"/>
  <c r="X69" i="16"/>
  <c r="Y70" i="16" s="1"/>
  <c r="Z69" i="16"/>
  <c r="AA69" i="16"/>
  <c r="AB69" i="16"/>
  <c r="AC69" i="16"/>
  <c r="AE69" i="16"/>
  <c r="AF69" i="16"/>
  <c r="AG69" i="16"/>
  <c r="AH69" i="16"/>
  <c r="AI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V41" i="16"/>
  <c r="W42" i="16" s="1"/>
  <c r="X41" i="16"/>
  <c r="Y42" i="16" s="1"/>
  <c r="Z41" i="16"/>
  <c r="AA41" i="16"/>
  <c r="AB41" i="16"/>
  <c r="AC41" i="16"/>
  <c r="AE41" i="16"/>
  <c r="AF41" i="16"/>
  <c r="AG41" i="16"/>
  <c r="AH41" i="16"/>
  <c r="AI41" i="16"/>
  <c r="B33" i="2"/>
  <c r="I33" i="2"/>
  <c r="P33" i="2"/>
  <c r="Q34" i="2" s="1"/>
  <c r="S33" i="2"/>
  <c r="T34" i="2" s="1"/>
  <c r="U33" i="2"/>
  <c r="Y33" i="2"/>
  <c r="Z33" i="2"/>
  <c r="AA33" i="2"/>
  <c r="AB33" i="2"/>
  <c r="AC34" i="2" s="1"/>
  <c r="AF33" i="2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Y286" i="64"/>
  <c r="J34" i="2" l="1"/>
  <c r="C34" i="2"/>
  <c r="E34" i="2"/>
  <c r="H69" i="16"/>
  <c r="P84" i="65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K68" i="16"/>
  <c r="P69" i="16"/>
  <c r="W69" i="16"/>
  <c r="Y69" i="16"/>
  <c r="AD33" i="2"/>
  <c r="AJ69" i="16"/>
  <c r="F69" i="16"/>
  <c r="J69" i="16"/>
  <c r="AK69" i="16"/>
  <c r="AK41" i="16"/>
  <c r="AJ68" i="16"/>
  <c r="AJ41" i="16"/>
  <c r="AG33" i="2"/>
  <c r="AH34" i="2" s="1"/>
  <c r="B39" i="46"/>
  <c r="C39" i="46"/>
  <c r="D39" i="46" s="1"/>
  <c r="G39" i="46"/>
  <c r="K39" i="46"/>
  <c r="Y39" i="46"/>
  <c r="Z13" i="46" s="1"/>
  <c r="O39" i="46"/>
  <c r="P13" i="46" s="1"/>
  <c r="B40" i="46"/>
  <c r="C40" i="46"/>
  <c r="D40" i="46" s="1"/>
  <c r="G40" i="46"/>
  <c r="K40" i="46"/>
  <c r="Y40" i="46"/>
  <c r="Z14" i="46" s="1"/>
  <c r="O40" i="46"/>
  <c r="P14" i="46" s="1"/>
  <c r="B41" i="46"/>
  <c r="C41" i="46"/>
  <c r="D41" i="46" s="1"/>
  <c r="G41" i="46"/>
  <c r="K41" i="46"/>
  <c r="Y41" i="46"/>
  <c r="Z15" i="46" s="1"/>
  <c r="O41" i="46"/>
  <c r="P15" i="46" s="1"/>
  <c r="B42" i="46"/>
  <c r="C42" i="46"/>
  <c r="D42" i="46" s="1"/>
  <c r="G42" i="46"/>
  <c r="K42" i="46"/>
  <c r="Y42" i="46"/>
  <c r="Z16" i="46" s="1"/>
  <c r="O42" i="46"/>
  <c r="P16" i="46" s="1"/>
  <c r="B43" i="46"/>
  <c r="C43" i="46"/>
  <c r="D43" i="46" s="1"/>
  <c r="G43" i="46"/>
  <c r="K43" i="46"/>
  <c r="Y43" i="46"/>
  <c r="Z17" i="46" s="1"/>
  <c r="O43" i="46"/>
  <c r="P17" i="46" s="1"/>
  <c r="B44" i="46"/>
  <c r="C44" i="46"/>
  <c r="D44" i="46" s="1"/>
  <c r="G44" i="46"/>
  <c r="K44" i="46"/>
  <c r="Y44" i="46"/>
  <c r="Z18" i="46" s="1"/>
  <c r="O44" i="46"/>
  <c r="P18" i="46" s="1"/>
  <c r="B45" i="46"/>
  <c r="C45" i="46"/>
  <c r="D45" i="46" s="1"/>
  <c r="G45" i="46"/>
  <c r="K45" i="46"/>
  <c r="Y45" i="46"/>
  <c r="Z19" i="46" s="1"/>
  <c r="O45" i="46"/>
  <c r="P19" i="46" s="1"/>
  <c r="B46" i="46"/>
  <c r="C46" i="46"/>
  <c r="D46" i="46" s="1"/>
  <c r="G46" i="46"/>
  <c r="K46" i="46"/>
  <c r="Y46" i="46"/>
  <c r="Z20" i="46" s="1"/>
  <c r="O46" i="46"/>
  <c r="P20" i="46" s="1"/>
  <c r="B47" i="46"/>
  <c r="C47" i="46"/>
  <c r="D47" i="46" s="1"/>
  <c r="G47" i="46"/>
  <c r="K47" i="46"/>
  <c r="Y47" i="46"/>
  <c r="Z21" i="46" s="1"/>
  <c r="O47" i="46"/>
  <c r="P21" i="46" s="1"/>
  <c r="B48" i="46"/>
  <c r="C48" i="46"/>
  <c r="D48" i="46" s="1"/>
  <c r="G48" i="46"/>
  <c r="K48" i="46"/>
  <c r="Y48" i="46"/>
  <c r="Z22" i="46" s="1"/>
  <c r="O48" i="46"/>
  <c r="P22" i="46" s="1"/>
  <c r="B49" i="46"/>
  <c r="C49" i="46"/>
  <c r="D49" i="46" s="1"/>
  <c r="G49" i="46"/>
  <c r="K49" i="46"/>
  <c r="Y49" i="46"/>
  <c r="Z23" i="46" s="1"/>
  <c r="O49" i="46"/>
  <c r="P23" i="46" s="1"/>
  <c r="B50" i="46"/>
  <c r="C50" i="46"/>
  <c r="D50" i="46" s="1"/>
  <c r="G50" i="46"/>
  <c r="K50" i="46"/>
  <c r="Y50" i="46"/>
  <c r="Z24" i="46" s="1"/>
  <c r="O50" i="46"/>
  <c r="P24" i="46" s="1"/>
  <c r="B51" i="46"/>
  <c r="C51" i="46"/>
  <c r="D51" i="46" s="1"/>
  <c r="G51" i="46"/>
  <c r="K51" i="46"/>
  <c r="Y51" i="46"/>
  <c r="Z25" i="46" s="1"/>
  <c r="O51" i="46"/>
  <c r="P25" i="46" s="1"/>
  <c r="B52" i="46"/>
  <c r="C52" i="46"/>
  <c r="D52" i="46" s="1"/>
  <c r="G52" i="46"/>
  <c r="K52" i="46"/>
  <c r="Y52" i="46"/>
  <c r="O52" i="46"/>
  <c r="B53" i="46"/>
  <c r="C53" i="46"/>
  <c r="D53" i="46" s="1"/>
  <c r="G53" i="46"/>
  <c r="K53" i="46"/>
  <c r="Y53" i="46"/>
  <c r="Z27" i="46" s="1"/>
  <c r="O53" i="46"/>
  <c r="P27" i="46" s="1"/>
  <c r="B54" i="46"/>
  <c r="C54" i="46"/>
  <c r="D54" i="46" s="1"/>
  <c r="G54" i="46"/>
  <c r="K54" i="46"/>
  <c r="Y54" i="46"/>
  <c r="Z28" i="46" s="1"/>
  <c r="O54" i="46"/>
  <c r="P28" i="46" s="1"/>
  <c r="B55" i="46"/>
  <c r="C55" i="46"/>
  <c r="D55" i="46" s="1"/>
  <c r="G55" i="46"/>
  <c r="K55" i="46"/>
  <c r="Y55" i="46"/>
  <c r="Z29" i="46" s="1"/>
  <c r="O55" i="46"/>
  <c r="P29" i="46" s="1"/>
  <c r="B56" i="46"/>
  <c r="C56" i="46"/>
  <c r="D56" i="46" s="1"/>
  <c r="G56" i="46"/>
  <c r="K56" i="46"/>
  <c r="Y56" i="46"/>
  <c r="Z30" i="46" s="1"/>
  <c r="O56" i="46"/>
  <c r="P30" i="46" s="1"/>
  <c r="B57" i="46"/>
  <c r="C57" i="46"/>
  <c r="D57" i="46" s="1"/>
  <c r="G57" i="46"/>
  <c r="K57" i="46"/>
  <c r="Y57" i="46"/>
  <c r="Z31" i="46" s="1"/>
  <c r="O57" i="46"/>
  <c r="P31" i="46" s="1"/>
  <c r="B58" i="46"/>
  <c r="C58" i="46"/>
  <c r="D58" i="46" s="1"/>
  <c r="G58" i="46"/>
  <c r="K58" i="46"/>
  <c r="Y58" i="46"/>
  <c r="O58" i="46"/>
  <c r="B59" i="46"/>
  <c r="C59" i="46"/>
  <c r="D59" i="46" s="1"/>
  <c r="G59" i="46"/>
  <c r="K59" i="46"/>
  <c r="Y59" i="46"/>
  <c r="Z33" i="46" s="1"/>
  <c r="O59" i="46"/>
  <c r="P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H30" i="46" l="1"/>
  <c r="AG56" i="46"/>
  <c r="H22" i="46"/>
  <c r="AG48" i="46"/>
  <c r="H14" i="46"/>
  <c r="AG40" i="46"/>
  <c r="H13" i="46"/>
  <c r="AG39" i="46"/>
  <c r="H31" i="46"/>
  <c r="AG57" i="46"/>
  <c r="H23" i="46"/>
  <c r="AG49" i="46"/>
  <c r="H15" i="46"/>
  <c r="AG41" i="46"/>
  <c r="H32" i="46"/>
  <c r="AG58" i="46"/>
  <c r="H24" i="46"/>
  <c r="AG50" i="46"/>
  <c r="H16" i="46"/>
  <c r="AG42" i="46"/>
  <c r="H21" i="46"/>
  <c r="AG47" i="46"/>
  <c r="H33" i="46"/>
  <c r="AG59" i="46"/>
  <c r="H25" i="46"/>
  <c r="AG51" i="46"/>
  <c r="H17" i="46"/>
  <c r="AG43" i="46"/>
  <c r="H26" i="46"/>
  <c r="AG52" i="46"/>
  <c r="H18" i="46"/>
  <c r="AG44" i="46"/>
  <c r="H29" i="46"/>
  <c r="AG55" i="46"/>
  <c r="H27" i="46"/>
  <c r="AG53" i="46"/>
  <c r="H19" i="46"/>
  <c r="AG45" i="46"/>
  <c r="H28" i="46"/>
  <c r="AG54" i="46"/>
  <c r="H20" i="46"/>
  <c r="AG46" i="46"/>
  <c r="E54" i="46"/>
  <c r="AL54" i="46" s="1"/>
  <c r="E46" i="46"/>
  <c r="AL46" i="46" s="1"/>
  <c r="AH55" i="46"/>
  <c r="AH47" i="46"/>
  <c r="E56" i="46"/>
  <c r="AL56" i="46" s="1"/>
  <c r="E48" i="46"/>
  <c r="AL48" i="46" s="1"/>
  <c r="E40" i="46"/>
  <c r="AL40" i="46" s="1"/>
  <c r="AH39" i="46"/>
  <c r="AH57" i="46"/>
  <c r="AH49" i="46"/>
  <c r="AH41" i="46"/>
  <c r="E58" i="46"/>
  <c r="AL58" i="46" s="1"/>
  <c r="E42" i="46"/>
  <c r="AL42" i="46" s="1"/>
  <c r="AH51" i="46"/>
  <c r="AH43" i="46"/>
  <c r="AH59" i="46"/>
  <c r="E52" i="46"/>
  <c r="AL52" i="46" s="1"/>
  <c r="E44" i="46"/>
  <c r="AL44" i="46" s="1"/>
  <c r="E50" i="46"/>
  <c r="AL50" i="46" s="1"/>
  <c r="AH53" i="46"/>
  <c r="AH45" i="46"/>
  <c r="AK44" i="46"/>
  <c r="AE40" i="46"/>
  <c r="AE50" i="46"/>
  <c r="AE44" i="46"/>
  <c r="AI50" i="46"/>
  <c r="AD50" i="46"/>
  <c r="I56" i="46"/>
  <c r="J30" i="46" s="1"/>
  <c r="I44" i="46"/>
  <c r="J18" i="46" s="1"/>
  <c r="AE45" i="46"/>
  <c r="I40" i="46"/>
  <c r="J14" i="46" s="1"/>
  <c r="I47" i="46"/>
  <c r="J21" i="46" s="1"/>
  <c r="I39" i="46"/>
  <c r="J13" i="46" s="1"/>
  <c r="I55" i="46"/>
  <c r="J29" i="46" s="1"/>
  <c r="I49" i="46"/>
  <c r="J23" i="46" s="1"/>
  <c r="AI44" i="46"/>
  <c r="AD55" i="46"/>
  <c r="AE49" i="46"/>
  <c r="AD44" i="46"/>
  <c r="I41" i="46"/>
  <c r="J15" i="46" s="1"/>
  <c r="AA44" i="46"/>
  <c r="AE54" i="46"/>
  <c r="AE43" i="46"/>
  <c r="AD56" i="46"/>
  <c r="I51" i="46"/>
  <c r="J25" i="46" s="1"/>
  <c r="AA50" i="46"/>
  <c r="AD43" i="46"/>
  <c r="AA56" i="46"/>
  <c r="AE52" i="46"/>
  <c r="AE56" i="46"/>
  <c r="AI32" i="46"/>
  <c r="AE58" i="46"/>
  <c r="AK56" i="46"/>
  <c r="AE42" i="46"/>
  <c r="AE51" i="46"/>
  <c r="AK50" i="46"/>
  <c r="AK42" i="46"/>
  <c r="AE57" i="46"/>
  <c r="I53" i="46"/>
  <c r="J27" i="46" s="1"/>
  <c r="AE48" i="46"/>
  <c r="I59" i="46"/>
  <c r="J33" i="46" s="1"/>
  <c r="AI56" i="46"/>
  <c r="I43" i="46"/>
  <c r="J17" i="46" s="1"/>
  <c r="AE46" i="46"/>
  <c r="AD40" i="46"/>
  <c r="W33" i="46"/>
  <c r="I58" i="46"/>
  <c r="J32" i="46" s="1"/>
  <c r="AE55" i="46"/>
  <c r="AA54" i="46"/>
  <c r="I52" i="46"/>
  <c r="J26" i="46" s="1"/>
  <c r="AA48" i="46"/>
  <c r="I46" i="46"/>
  <c r="J20" i="46" s="1"/>
  <c r="AA42" i="46"/>
  <c r="AD39" i="46"/>
  <c r="AD58" i="46"/>
  <c r="E33" i="46"/>
  <c r="AE31" i="46"/>
  <c r="AE59" i="46"/>
  <c r="AA58" i="46"/>
  <c r="AK54" i="46"/>
  <c r="AE53" i="46"/>
  <c r="AA52" i="46"/>
  <c r="I50" i="46"/>
  <c r="J24" i="46" s="1"/>
  <c r="AK48" i="46"/>
  <c r="AE47" i="46"/>
  <c r="AA46" i="46"/>
  <c r="AE41" i="46"/>
  <c r="AC40" i="46"/>
  <c r="AD52" i="46"/>
  <c r="AH33" i="46"/>
  <c r="AD31" i="46"/>
  <c r="AD59" i="46"/>
  <c r="I57" i="46"/>
  <c r="J31" i="46" s="1"/>
  <c r="AI54" i="46"/>
  <c r="AD53" i="46"/>
  <c r="AI48" i="46"/>
  <c r="AD47" i="46"/>
  <c r="I45" i="46"/>
  <c r="J19" i="46" s="1"/>
  <c r="AI42" i="46"/>
  <c r="AD41" i="46"/>
  <c r="AA40" i="46"/>
  <c r="AD33" i="46"/>
  <c r="AA31" i="46"/>
  <c r="I54" i="46"/>
  <c r="J28" i="46" s="1"/>
  <c r="I48" i="46"/>
  <c r="J22" i="46" s="1"/>
  <c r="I42" i="46"/>
  <c r="J16" i="46" s="1"/>
  <c r="AC33" i="46"/>
  <c r="AK58" i="46"/>
  <c r="AK52" i="46"/>
  <c r="AK46" i="46"/>
  <c r="AK40" i="46"/>
  <c r="AH31" i="46"/>
  <c r="AD46" i="46"/>
  <c r="W31" i="46"/>
  <c r="AI58" i="46"/>
  <c r="AD57" i="46"/>
  <c r="AD54" i="46"/>
  <c r="AI52" i="46"/>
  <c r="AD51" i="46"/>
  <c r="AD48" i="46"/>
  <c r="AI46" i="46"/>
  <c r="AD45" i="46"/>
  <c r="AD42" i="46"/>
  <c r="AI40" i="46"/>
  <c r="AE39" i="46"/>
  <c r="AD49" i="46"/>
  <c r="AC59" i="46"/>
  <c r="E59" i="46"/>
  <c r="AL59" i="46" s="1"/>
  <c r="AH58" i="46"/>
  <c r="AC57" i="46"/>
  <c r="E57" i="46"/>
  <c r="AL57" i="46" s="1"/>
  <c r="AH56" i="46"/>
  <c r="AC55" i="46"/>
  <c r="E55" i="46"/>
  <c r="AL55" i="46" s="1"/>
  <c r="AH54" i="46"/>
  <c r="AC53" i="46"/>
  <c r="E53" i="46"/>
  <c r="AL53" i="46" s="1"/>
  <c r="AH52" i="46"/>
  <c r="AC51" i="46"/>
  <c r="E51" i="46"/>
  <c r="AL51" i="46" s="1"/>
  <c r="AH50" i="46"/>
  <c r="AC49" i="46"/>
  <c r="E49" i="46"/>
  <c r="AL49" i="46" s="1"/>
  <c r="AH48" i="46"/>
  <c r="AC47" i="46"/>
  <c r="E47" i="46"/>
  <c r="AL47" i="46" s="1"/>
  <c r="AH46" i="46"/>
  <c r="AC45" i="46"/>
  <c r="E45" i="46"/>
  <c r="AL45" i="46" s="1"/>
  <c r="AH44" i="46"/>
  <c r="AC43" i="46"/>
  <c r="E43" i="46"/>
  <c r="AL43" i="46" s="1"/>
  <c r="AH42" i="46"/>
  <c r="AC41" i="46"/>
  <c r="E41" i="46"/>
  <c r="AL41" i="46" s="1"/>
  <c r="AH40" i="46"/>
  <c r="AC39" i="46"/>
  <c r="E39" i="46"/>
  <c r="AL39" i="46" s="1"/>
  <c r="AA59" i="46"/>
  <c r="AA57" i="46"/>
  <c r="AA55" i="46"/>
  <c r="AA53" i="46"/>
  <c r="AA51" i="46"/>
  <c r="AA49" i="46"/>
  <c r="AA47" i="46"/>
  <c r="AA45" i="46"/>
  <c r="AA43" i="46"/>
  <c r="AA41" i="46"/>
  <c r="AA39" i="46"/>
  <c r="AK57" i="46"/>
  <c r="AK55" i="46"/>
  <c r="AK53" i="46"/>
  <c r="AK51" i="46"/>
  <c r="AK49" i="46"/>
  <c r="AK47" i="46"/>
  <c r="AK45" i="46"/>
  <c r="AK43" i="46"/>
  <c r="AK41" i="46"/>
  <c r="AK39" i="46"/>
  <c r="AI59" i="46"/>
  <c r="AI57" i="46"/>
  <c r="AI55" i="46"/>
  <c r="AI53" i="46"/>
  <c r="AI51" i="46"/>
  <c r="AI49" i="46"/>
  <c r="AI47" i="46"/>
  <c r="AI45" i="46"/>
  <c r="AI43" i="46"/>
  <c r="AI41" i="46"/>
  <c r="AI39" i="46"/>
  <c r="AK59" i="46"/>
  <c r="AC58" i="46"/>
  <c r="AC56" i="46"/>
  <c r="AC54" i="46"/>
  <c r="AC52" i="46"/>
  <c r="AC50" i="46"/>
  <c r="AC48" i="46"/>
  <c r="AC46" i="46"/>
  <c r="AC44" i="46"/>
  <c r="AC42" i="46"/>
  <c r="AC32" i="46"/>
  <c r="E31" i="46"/>
  <c r="AE32" i="46"/>
  <c r="AE33" i="46"/>
  <c r="AD32" i="46"/>
  <c r="AK32" i="46"/>
  <c r="E32" i="46"/>
  <c r="AC31" i="46"/>
  <c r="AA32" i="46"/>
  <c r="AA33" i="46"/>
  <c r="AI31" i="46"/>
  <c r="AI33" i="46"/>
  <c r="AH32" i="46"/>
  <c r="F32" i="46" l="1"/>
  <c r="F31" i="46"/>
  <c r="F33" i="46"/>
  <c r="AL33" i="46"/>
  <c r="AL32" i="46"/>
  <c r="AL31" i="46"/>
  <c r="AK33" i="46"/>
  <c r="AK31" i="46"/>
  <c r="B49" i="61"/>
  <c r="B35" i="61"/>
  <c r="B36" i="61"/>
  <c r="B37" i="61"/>
  <c r="B38" i="61"/>
  <c r="B39" i="61"/>
  <c r="B40" i="61"/>
  <c r="B41" i="61"/>
  <c r="B34" i="61"/>
  <c r="B23" i="61"/>
  <c r="B24" i="61"/>
  <c r="B25" i="61"/>
  <c r="B26" i="61"/>
  <c r="P822" i="62" l="1"/>
  <c r="P794" i="62"/>
  <c r="P766" i="62"/>
  <c r="B228" i="60"/>
  <c r="B229" i="60"/>
  <c r="B230" i="60"/>
  <c r="B231" i="60"/>
  <c r="B232" i="60"/>
  <c r="B233" i="60"/>
  <c r="B234" i="60"/>
  <c r="B227" i="60"/>
  <c r="B213" i="60"/>
  <c r="B214" i="60"/>
  <c r="B215" i="60"/>
  <c r="B216" i="60"/>
  <c r="B217" i="60"/>
  <c r="B218" i="60"/>
  <c r="B219" i="60"/>
  <c r="B212" i="60"/>
  <c r="B198" i="60"/>
  <c r="B199" i="60"/>
  <c r="B200" i="60"/>
  <c r="B201" i="60"/>
  <c r="B202" i="60"/>
  <c r="B203" i="60"/>
  <c r="B204" i="60"/>
  <c r="B183" i="60"/>
  <c r="B184" i="60"/>
  <c r="B185" i="60"/>
  <c r="B186" i="60"/>
  <c r="B187" i="60"/>
  <c r="B188" i="60"/>
  <c r="B189" i="60"/>
  <c r="B182" i="60"/>
  <c r="B174" i="60"/>
  <c r="B173" i="60"/>
  <c r="B172" i="60"/>
  <c r="B171" i="60"/>
  <c r="B170" i="60"/>
  <c r="B169" i="60"/>
  <c r="B168" i="60"/>
  <c r="B197" i="60"/>
  <c r="B167" i="60"/>
  <c r="B153" i="60"/>
  <c r="B154" i="60"/>
  <c r="B155" i="60"/>
  <c r="B156" i="60"/>
  <c r="B157" i="60"/>
  <c r="B158" i="60"/>
  <c r="B159" i="60"/>
  <c r="B152" i="60"/>
  <c r="B138" i="60"/>
  <c r="B139" i="60"/>
  <c r="B140" i="60"/>
  <c r="B141" i="60"/>
  <c r="B142" i="60"/>
  <c r="B143" i="60"/>
  <c r="B144" i="60"/>
  <c r="B137" i="60"/>
  <c r="C137" i="60"/>
  <c r="D137" i="60" s="1"/>
  <c r="B129" i="60"/>
  <c r="B128" i="60"/>
  <c r="B127" i="60"/>
  <c r="B126" i="60"/>
  <c r="B125" i="60"/>
  <c r="B124" i="60"/>
  <c r="B123" i="60"/>
  <c r="B122" i="60"/>
  <c r="AF493" i="62" l="1"/>
  <c r="AE493" i="62"/>
  <c r="AF605" i="62"/>
  <c r="AE605" i="62"/>
  <c r="B108" i="60"/>
  <c r="B109" i="60"/>
  <c r="B110" i="60"/>
  <c r="B111" i="60"/>
  <c r="B112" i="60"/>
  <c r="B113" i="60"/>
  <c r="B114" i="60"/>
  <c r="B107" i="60"/>
  <c r="B93" i="60"/>
  <c r="B94" i="60"/>
  <c r="B95" i="60"/>
  <c r="B96" i="60"/>
  <c r="B97" i="60"/>
  <c r="B98" i="60"/>
  <c r="B99" i="60"/>
  <c r="B92" i="60"/>
  <c r="B78" i="60"/>
  <c r="B79" i="60"/>
  <c r="B80" i="60"/>
  <c r="B81" i="60"/>
  <c r="B82" i="60"/>
  <c r="B83" i="60"/>
  <c r="B84" i="60"/>
  <c r="B77" i="60"/>
  <c r="B63" i="60"/>
  <c r="B64" i="60"/>
  <c r="B65" i="60"/>
  <c r="B66" i="60"/>
  <c r="B67" i="60"/>
  <c r="B68" i="60"/>
  <c r="B69" i="60"/>
  <c r="B62" i="60"/>
  <c r="BH239" i="60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R239" i="60" s="1"/>
  <c r="BF239" i="60"/>
  <c r="BH192" i="60"/>
  <c r="BI192" i="60" s="1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F192" i="60"/>
  <c r="BH177" i="60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F177" i="60"/>
  <c r="BH162" i="60"/>
  <c r="BI162" i="60" s="1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F162" i="60"/>
  <c r="BH132" i="60"/>
  <c r="BI132" i="60" s="1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F132" i="60"/>
  <c r="BH147" i="60"/>
  <c r="BI147" i="60" s="1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F147" i="60"/>
  <c r="BH117" i="60"/>
  <c r="BI117" i="60" s="1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F117" i="60"/>
  <c r="BH102" i="60"/>
  <c r="BI102" i="60" s="1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F102" i="60"/>
  <c r="BH87" i="60"/>
  <c r="BI87" i="60" s="1"/>
  <c r="BJ87" i="60" s="1"/>
  <c r="BK87" i="60" s="1"/>
  <c r="BL87" i="60" s="1"/>
  <c r="BM87" i="60" s="1"/>
  <c r="BN87" i="60" s="1"/>
  <c r="BO87" i="60" s="1"/>
  <c r="BP87" i="60" s="1"/>
  <c r="BQ87" i="60" s="1"/>
  <c r="BR87" i="60" s="1"/>
  <c r="BF87" i="60"/>
  <c r="BH72" i="60"/>
  <c r="BI72" i="60" s="1"/>
  <c r="BJ72" i="60" s="1"/>
  <c r="BK72" i="60" s="1"/>
  <c r="BL72" i="60" s="1"/>
  <c r="BM72" i="60" s="1"/>
  <c r="BN72" i="60" s="1"/>
  <c r="BO72" i="60" s="1"/>
  <c r="BP72" i="60" s="1"/>
  <c r="BQ72" i="60" s="1"/>
  <c r="BR72" i="60" s="1"/>
  <c r="BF72" i="60"/>
  <c r="X96" i="64" l="1"/>
  <c r="X95" i="64" s="1"/>
  <c r="X94" i="64" s="1"/>
  <c r="X93" i="64" s="1"/>
  <c r="X92" i="64" s="1"/>
  <c r="B40" i="16" l="1"/>
  <c r="C40" i="16"/>
  <c r="E40" i="16"/>
  <c r="F41" i="16" s="1"/>
  <c r="G40" i="16"/>
  <c r="H41" i="16" s="1"/>
  <c r="I40" i="16"/>
  <c r="J41" i="16" s="1"/>
  <c r="K40" i="16"/>
  <c r="O40" i="16"/>
  <c r="P41" i="16" s="1"/>
  <c r="V40" i="16"/>
  <c r="W41" i="16" s="1"/>
  <c r="X40" i="16"/>
  <c r="Y41" i="16" s="1"/>
  <c r="Z40" i="16"/>
  <c r="AA40" i="16"/>
  <c r="AB40" i="16"/>
  <c r="AC40" i="16"/>
  <c r="AE40" i="16"/>
  <c r="AF40" i="16"/>
  <c r="AG40" i="16"/>
  <c r="AH40" i="16"/>
  <c r="AI40" i="16"/>
  <c r="B66" i="16"/>
  <c r="C66" i="16"/>
  <c r="E66" i="16"/>
  <c r="G66" i="16"/>
  <c r="I66" i="16"/>
  <c r="K66" i="16"/>
  <c r="O66" i="16"/>
  <c r="V66" i="16"/>
  <c r="X66" i="16"/>
  <c r="Z66" i="16"/>
  <c r="AA66" i="16"/>
  <c r="AB66" i="16"/>
  <c r="AC66" i="16"/>
  <c r="AE66" i="16"/>
  <c r="AF66" i="16"/>
  <c r="AG66" i="16"/>
  <c r="AH66" i="16"/>
  <c r="AI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V67" i="16"/>
  <c r="W68" i="16" s="1"/>
  <c r="X67" i="16"/>
  <c r="Y68" i="16" s="1"/>
  <c r="Z67" i="16"/>
  <c r="AA67" i="16"/>
  <c r="AB67" i="16"/>
  <c r="AC67" i="16"/>
  <c r="AE67" i="16"/>
  <c r="AF67" i="16"/>
  <c r="AG67" i="16"/>
  <c r="AH67" i="16"/>
  <c r="AI67" i="16"/>
  <c r="B32" i="2"/>
  <c r="I32" i="2"/>
  <c r="J33" i="2" s="1"/>
  <c r="P32" i="2"/>
  <c r="Q33" i="2" s="1"/>
  <c r="S32" i="2"/>
  <c r="T33" i="2" s="1"/>
  <c r="U32" i="2"/>
  <c r="Y32" i="2"/>
  <c r="Z32" i="2"/>
  <c r="AA32" i="2"/>
  <c r="AB32" i="2"/>
  <c r="AC33" i="2" s="1"/>
  <c r="AF32" i="2"/>
  <c r="Y19" i="64"/>
  <c r="E33" i="2" l="1"/>
  <c r="C33" i="2"/>
  <c r="X207" i="64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X83" i="64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W67" i="16"/>
  <c r="AJ40" i="16"/>
  <c r="Y67" i="16"/>
  <c r="J67" i="16"/>
  <c r="P67" i="16"/>
  <c r="F67" i="16"/>
  <c r="AG32" i="2"/>
  <c r="AH33" i="2" s="1"/>
  <c r="AJ66" i="16"/>
  <c r="AK40" i="16"/>
  <c r="AQ8" i="2"/>
  <c r="AJ67" i="16"/>
  <c r="AK67" i="16"/>
  <c r="AK66" i="16"/>
  <c r="H67" i="16"/>
  <c r="AD32" i="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9" i="62"/>
  <c r="B70" i="62"/>
  <c r="B71" i="62"/>
  <c r="B47" i="62"/>
  <c r="B48" i="62"/>
  <c r="B49" i="62"/>
  <c r="F59" i="1"/>
  <c r="L59" i="1" s="1"/>
  <c r="F60" i="1"/>
  <c r="L60" i="1" s="1"/>
  <c r="Q59" i="1" l="1"/>
  <c r="S59" i="1"/>
  <c r="Q60" i="1"/>
  <c r="S60" i="1"/>
  <c r="U60" i="1"/>
  <c r="J60" i="1"/>
  <c r="H60" i="1"/>
  <c r="U59" i="1"/>
  <c r="H59" i="1"/>
  <c r="J59" i="1"/>
  <c r="AE772" i="62"/>
  <c r="AF521" i="62"/>
  <c r="AB59" i="1"/>
  <c r="AE521" i="62"/>
  <c r="N59" i="1"/>
  <c r="AC59" i="1"/>
  <c r="AE577" i="62"/>
  <c r="AE744" i="62"/>
  <c r="AC60" i="1"/>
  <c r="AE632" i="62"/>
  <c r="AF744" i="62"/>
  <c r="N60" i="1"/>
  <c r="AA60" i="1"/>
  <c r="X60" i="1"/>
  <c r="AF632" i="62"/>
  <c r="AE688" i="62"/>
  <c r="AF688" i="62"/>
  <c r="AF660" i="62"/>
  <c r="AE660" i="62"/>
  <c r="AE549" i="62"/>
  <c r="AF549" i="62"/>
  <c r="AF577" i="62"/>
  <c r="AF828" i="62"/>
  <c r="AE828" i="62"/>
  <c r="AF800" i="62"/>
  <c r="AE800" i="62"/>
  <c r="AF772" i="62"/>
  <c r="AF716" i="62"/>
  <c r="AE716" i="62"/>
  <c r="AF465" i="62"/>
  <c r="AE465" i="62"/>
  <c r="AE437" i="62"/>
  <c r="AF437" i="62"/>
  <c r="X59" i="1"/>
  <c r="AB60" i="1"/>
  <c r="AA59" i="1"/>
  <c r="F57" i="1"/>
  <c r="L57" i="1" s="1"/>
  <c r="F58" i="1"/>
  <c r="L58" i="1" s="1"/>
  <c r="Q57" i="1" l="1"/>
  <c r="S57" i="1"/>
  <c r="S58" i="1"/>
  <c r="Q58" i="1"/>
  <c r="J57" i="1"/>
  <c r="H57" i="1"/>
  <c r="H58" i="1"/>
  <c r="J58" i="1"/>
  <c r="AB58" i="1"/>
  <c r="AA58" i="1"/>
  <c r="U58" i="1"/>
  <c r="N58" i="1"/>
  <c r="AA57" i="1"/>
  <c r="Z57" i="1"/>
  <c r="X57" i="1"/>
  <c r="Z58" i="1"/>
  <c r="X58" i="1"/>
  <c r="AC57" i="1"/>
  <c r="AC58" i="1"/>
  <c r="AB57" i="1"/>
  <c r="N57" i="1"/>
  <c r="U57" i="1"/>
  <c r="Y109" i="72"/>
  <c r="Y110" i="72" s="1"/>
  <c r="Y111" i="72" s="1"/>
  <c r="Y112" i="72" s="1"/>
  <c r="Y113" i="72" s="1"/>
  <c r="Y114" i="72" s="1"/>
  <c r="Y115" i="72" s="1"/>
  <c r="AQ9" i="2" l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G12" i="6" l="1"/>
  <c r="I12" i="6"/>
  <c r="K12" i="6"/>
  <c r="O12" i="6"/>
  <c r="V12" i="6"/>
  <c r="X12" i="6"/>
  <c r="Z12" i="6"/>
  <c r="G13" i="6"/>
  <c r="I13" i="6"/>
  <c r="K13" i="6"/>
  <c r="O13" i="6"/>
  <c r="V13" i="6"/>
  <c r="X13" i="6"/>
  <c r="Z13" i="6"/>
  <c r="G14" i="6"/>
  <c r="I14" i="6"/>
  <c r="K14" i="6"/>
  <c r="O14" i="6"/>
  <c r="V14" i="6"/>
  <c r="X14" i="6"/>
  <c r="Z14" i="6"/>
  <c r="G16" i="6"/>
  <c r="I16" i="6"/>
  <c r="K16" i="6"/>
  <c r="O16" i="6"/>
  <c r="V16" i="6"/>
  <c r="X16" i="6"/>
  <c r="Z16" i="6"/>
  <c r="G17" i="6"/>
  <c r="I17" i="6"/>
  <c r="K17" i="6"/>
  <c r="O17" i="6"/>
  <c r="V17" i="6"/>
  <c r="X17" i="6"/>
  <c r="Z17" i="6"/>
  <c r="G18" i="6"/>
  <c r="I18" i="6"/>
  <c r="K18" i="6"/>
  <c r="O18" i="6"/>
  <c r="V18" i="6"/>
  <c r="X18" i="6"/>
  <c r="Z18" i="6"/>
  <c r="G19" i="6"/>
  <c r="I19" i="6"/>
  <c r="K19" i="6"/>
  <c r="O19" i="6"/>
  <c r="V19" i="6"/>
  <c r="X19" i="6"/>
  <c r="Z19" i="6"/>
  <c r="G21" i="6"/>
  <c r="I21" i="6"/>
  <c r="K21" i="6"/>
  <c r="O21" i="6"/>
  <c r="V21" i="6"/>
  <c r="X21" i="6"/>
  <c r="Z21" i="6"/>
  <c r="G22" i="6"/>
  <c r="I22" i="6"/>
  <c r="K22" i="6"/>
  <c r="V22" i="6"/>
  <c r="X22" i="6"/>
  <c r="Z22" i="6"/>
  <c r="G23" i="6"/>
  <c r="I23" i="6"/>
  <c r="K23" i="6"/>
  <c r="V23" i="6"/>
  <c r="X23" i="6"/>
  <c r="Z23" i="6"/>
  <c r="G24" i="6"/>
  <c r="I24" i="6"/>
  <c r="K24" i="6"/>
  <c r="V24" i="6"/>
  <c r="X24" i="6"/>
  <c r="Z24" i="6"/>
  <c r="Y18" i="6" l="1"/>
  <c r="P16" i="6"/>
  <c r="J13" i="6"/>
  <c r="Y16" i="6"/>
  <c r="W16" i="6"/>
  <c r="J18" i="6"/>
  <c r="Y13" i="6"/>
  <c r="P18" i="6"/>
  <c r="J16" i="6"/>
  <c r="H16" i="6"/>
  <c r="H18" i="6"/>
  <c r="W18" i="6"/>
  <c r="P13" i="6"/>
  <c r="H13" i="6"/>
  <c r="W13" i="6"/>
  <c r="Y19" i="6"/>
  <c r="J19" i="6"/>
  <c r="Y17" i="6"/>
  <c r="J17" i="6"/>
  <c r="Y14" i="6"/>
  <c r="J14" i="6"/>
  <c r="Y12" i="6"/>
  <c r="J12" i="6"/>
  <c r="W19" i="6"/>
  <c r="H19" i="6"/>
  <c r="W17" i="6"/>
  <c r="H17" i="6"/>
  <c r="W14" i="6"/>
  <c r="H14" i="6"/>
  <c r="W12" i="6"/>
  <c r="H12" i="6"/>
  <c r="P19" i="6"/>
  <c r="P17" i="6"/>
  <c r="P14" i="6"/>
  <c r="P12" i="6"/>
  <c r="H17" i="51" l="1"/>
  <c r="J17" i="51"/>
  <c r="P17" i="51"/>
  <c r="X17" i="51"/>
  <c r="H18" i="51"/>
  <c r="J18" i="51"/>
  <c r="P18" i="51"/>
  <c r="X18" i="51"/>
  <c r="H19" i="51"/>
  <c r="J19" i="51"/>
  <c r="P19" i="51"/>
  <c r="X19" i="51"/>
  <c r="H20" i="51"/>
  <c r="J20" i="51"/>
  <c r="P20" i="51"/>
  <c r="X20" i="51"/>
  <c r="G12" i="51" l="1"/>
  <c r="I12" i="51"/>
  <c r="K12" i="51"/>
  <c r="O12" i="51"/>
  <c r="V12" i="51"/>
  <c r="W12" i="51"/>
  <c r="G13" i="51"/>
  <c r="I13" i="51"/>
  <c r="K13" i="51"/>
  <c r="O13" i="51"/>
  <c r="V13" i="51"/>
  <c r="W13" i="51"/>
  <c r="G14" i="51"/>
  <c r="I14" i="51"/>
  <c r="K14" i="51"/>
  <c r="O14" i="51"/>
  <c r="V14" i="51"/>
  <c r="W14" i="51"/>
  <c r="G15" i="51"/>
  <c r="I15" i="51"/>
  <c r="K15" i="51"/>
  <c r="O15" i="51"/>
  <c r="V15" i="51"/>
  <c r="W15" i="51"/>
  <c r="G16" i="51"/>
  <c r="I16" i="51"/>
  <c r="K16" i="51"/>
  <c r="O16" i="51"/>
  <c r="V16" i="51"/>
  <c r="W16" i="51"/>
  <c r="B58" i="16" l="1"/>
  <c r="C58" i="16"/>
  <c r="E58" i="16"/>
  <c r="G58" i="16"/>
  <c r="I58" i="16"/>
  <c r="K58" i="16"/>
  <c r="O58" i="16"/>
  <c r="V58" i="16"/>
  <c r="X58" i="16"/>
  <c r="Z58" i="16"/>
  <c r="AA58" i="16"/>
  <c r="AB58" i="16"/>
  <c r="AC58" i="16"/>
  <c r="AE58" i="16"/>
  <c r="AF58" i="16"/>
  <c r="AG58" i="16"/>
  <c r="AH58" i="16"/>
  <c r="AI58" i="16"/>
  <c r="B59" i="16"/>
  <c r="C59" i="16"/>
  <c r="E59" i="16"/>
  <c r="G59" i="16"/>
  <c r="I59" i="16"/>
  <c r="K59" i="16"/>
  <c r="O59" i="16"/>
  <c r="V59" i="16"/>
  <c r="X59" i="16"/>
  <c r="Z59" i="16"/>
  <c r="AA59" i="16"/>
  <c r="AB59" i="16"/>
  <c r="AC59" i="16"/>
  <c r="AE59" i="16"/>
  <c r="AF59" i="16"/>
  <c r="AG59" i="16"/>
  <c r="AH59" i="16"/>
  <c r="AI59" i="16"/>
  <c r="B60" i="16"/>
  <c r="C60" i="16"/>
  <c r="E60" i="16"/>
  <c r="G60" i="16"/>
  <c r="I60" i="16"/>
  <c r="K60" i="16"/>
  <c r="O60" i="16"/>
  <c r="V60" i="16"/>
  <c r="X60" i="16"/>
  <c r="Z60" i="16"/>
  <c r="AA60" i="16"/>
  <c r="AB60" i="16"/>
  <c r="AC60" i="16"/>
  <c r="AE60" i="16"/>
  <c r="AF60" i="16"/>
  <c r="AG60" i="16"/>
  <c r="AH60" i="16"/>
  <c r="AI60" i="16"/>
  <c r="B61" i="16"/>
  <c r="C61" i="16"/>
  <c r="E61" i="16"/>
  <c r="G61" i="16"/>
  <c r="I61" i="16"/>
  <c r="K61" i="16"/>
  <c r="O61" i="16"/>
  <c r="V61" i="16"/>
  <c r="X61" i="16"/>
  <c r="Z61" i="16"/>
  <c r="AA61" i="16"/>
  <c r="AB61" i="16"/>
  <c r="AC61" i="16"/>
  <c r="AE61" i="16"/>
  <c r="AF61" i="16"/>
  <c r="AG61" i="16"/>
  <c r="AH61" i="16"/>
  <c r="AI61" i="16"/>
  <c r="B62" i="16"/>
  <c r="C62" i="16"/>
  <c r="E62" i="16"/>
  <c r="G62" i="16"/>
  <c r="I62" i="16"/>
  <c r="K62" i="16"/>
  <c r="O62" i="16"/>
  <c r="V62" i="16"/>
  <c r="X62" i="16"/>
  <c r="Z62" i="16"/>
  <c r="AA62" i="16"/>
  <c r="AB62" i="16"/>
  <c r="AC62" i="16"/>
  <c r="AE62" i="16"/>
  <c r="AF62" i="16"/>
  <c r="AG62" i="16"/>
  <c r="AH62" i="16"/>
  <c r="AI62" i="16"/>
  <c r="B63" i="16"/>
  <c r="C63" i="16"/>
  <c r="E63" i="16"/>
  <c r="G63" i="16"/>
  <c r="I63" i="16"/>
  <c r="K63" i="16"/>
  <c r="O63" i="16"/>
  <c r="V63" i="16"/>
  <c r="X63" i="16"/>
  <c r="Z63" i="16"/>
  <c r="AA63" i="16"/>
  <c r="AB63" i="16"/>
  <c r="AC63" i="16"/>
  <c r="AE63" i="16"/>
  <c r="AF63" i="16"/>
  <c r="AG63" i="16"/>
  <c r="AH63" i="16"/>
  <c r="AI63" i="16"/>
  <c r="B64" i="16"/>
  <c r="C64" i="16"/>
  <c r="E64" i="16"/>
  <c r="G64" i="16"/>
  <c r="I64" i="16"/>
  <c r="K64" i="16"/>
  <c r="O64" i="16"/>
  <c r="V64" i="16"/>
  <c r="X64" i="16"/>
  <c r="Z64" i="16"/>
  <c r="AA64" i="16"/>
  <c r="AB64" i="16"/>
  <c r="AC64" i="16"/>
  <c r="AE64" i="16"/>
  <c r="AF64" i="16"/>
  <c r="AG64" i="16"/>
  <c r="AH64" i="16"/>
  <c r="AI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V65" i="16"/>
  <c r="W66" i="16" s="1"/>
  <c r="X65" i="16"/>
  <c r="Y66" i="16" s="1"/>
  <c r="Z65" i="16"/>
  <c r="AA65" i="16"/>
  <c r="AB65" i="16"/>
  <c r="AC65" i="16"/>
  <c r="AE65" i="16"/>
  <c r="AF65" i="16"/>
  <c r="AG65" i="16"/>
  <c r="AH65" i="16"/>
  <c r="AI65" i="16"/>
  <c r="B48" i="16"/>
  <c r="C48" i="16"/>
  <c r="E48" i="16"/>
  <c r="G48" i="16"/>
  <c r="I48" i="16"/>
  <c r="K48" i="16"/>
  <c r="O48" i="16"/>
  <c r="V48" i="16"/>
  <c r="X48" i="16"/>
  <c r="Z48" i="16"/>
  <c r="AA48" i="16"/>
  <c r="AB48" i="16"/>
  <c r="AC48" i="16"/>
  <c r="AE48" i="16"/>
  <c r="AF48" i="16"/>
  <c r="AG48" i="16"/>
  <c r="AH48" i="16"/>
  <c r="AI48" i="16"/>
  <c r="B49" i="16"/>
  <c r="C49" i="16"/>
  <c r="E49" i="16"/>
  <c r="G49" i="16"/>
  <c r="I49" i="16"/>
  <c r="K49" i="16"/>
  <c r="O49" i="16"/>
  <c r="V49" i="16"/>
  <c r="X49" i="16"/>
  <c r="Z49" i="16"/>
  <c r="AA49" i="16"/>
  <c r="AB49" i="16"/>
  <c r="AC49" i="16"/>
  <c r="AE49" i="16"/>
  <c r="AF49" i="16"/>
  <c r="AG49" i="16"/>
  <c r="AH49" i="16"/>
  <c r="AI49" i="16"/>
  <c r="B50" i="16"/>
  <c r="C50" i="16"/>
  <c r="E50" i="16"/>
  <c r="G50" i="16"/>
  <c r="I50" i="16"/>
  <c r="K50" i="16"/>
  <c r="O50" i="16"/>
  <c r="V50" i="16"/>
  <c r="X50" i="16"/>
  <c r="Z50" i="16"/>
  <c r="AA50" i="16"/>
  <c r="AB50" i="16"/>
  <c r="AC50" i="16"/>
  <c r="AE50" i="16"/>
  <c r="AF50" i="16"/>
  <c r="AG50" i="16"/>
  <c r="AH50" i="16"/>
  <c r="AI50" i="16"/>
  <c r="B51" i="16"/>
  <c r="C51" i="16"/>
  <c r="E51" i="16"/>
  <c r="G51" i="16"/>
  <c r="I51" i="16"/>
  <c r="K51" i="16"/>
  <c r="O51" i="16"/>
  <c r="V51" i="16"/>
  <c r="X51" i="16"/>
  <c r="Z51" i="16"/>
  <c r="AA51" i="16"/>
  <c r="AB51" i="16"/>
  <c r="AC51" i="16"/>
  <c r="AE51" i="16"/>
  <c r="AF51" i="16"/>
  <c r="AG51" i="16"/>
  <c r="AH51" i="16"/>
  <c r="AI51" i="16"/>
  <c r="B52" i="16"/>
  <c r="C52" i="16"/>
  <c r="E52" i="16"/>
  <c r="G52" i="16"/>
  <c r="I52" i="16"/>
  <c r="K52" i="16"/>
  <c r="O52" i="16"/>
  <c r="V52" i="16"/>
  <c r="X52" i="16"/>
  <c r="Z52" i="16"/>
  <c r="AA52" i="16"/>
  <c r="AB52" i="16"/>
  <c r="AC52" i="16"/>
  <c r="AE52" i="16"/>
  <c r="AF52" i="16"/>
  <c r="AG52" i="16"/>
  <c r="AH52" i="16"/>
  <c r="AI52" i="16"/>
  <c r="B53" i="16"/>
  <c r="C53" i="16"/>
  <c r="E53" i="16"/>
  <c r="G53" i="16"/>
  <c r="I53" i="16"/>
  <c r="K53" i="16"/>
  <c r="O53" i="16"/>
  <c r="V53" i="16"/>
  <c r="X53" i="16"/>
  <c r="Z53" i="16"/>
  <c r="AA53" i="16"/>
  <c r="AB53" i="16"/>
  <c r="AC53" i="16"/>
  <c r="AE53" i="16"/>
  <c r="AF53" i="16"/>
  <c r="AG53" i="16"/>
  <c r="AH53" i="16"/>
  <c r="AI53" i="16"/>
  <c r="B54" i="16"/>
  <c r="C54" i="16"/>
  <c r="E54" i="16"/>
  <c r="G54" i="16"/>
  <c r="I54" i="16"/>
  <c r="K54" i="16"/>
  <c r="O54" i="16"/>
  <c r="V54" i="16"/>
  <c r="X54" i="16"/>
  <c r="Z54" i="16"/>
  <c r="AA54" i="16"/>
  <c r="AB54" i="16"/>
  <c r="AC54" i="16"/>
  <c r="AE54" i="16"/>
  <c r="AF54" i="16"/>
  <c r="AG54" i="16"/>
  <c r="AH54" i="16"/>
  <c r="AI54" i="16"/>
  <c r="B55" i="16"/>
  <c r="C55" i="16"/>
  <c r="E55" i="16"/>
  <c r="G55" i="16"/>
  <c r="I55" i="16"/>
  <c r="K55" i="16"/>
  <c r="O55" i="16"/>
  <c r="V55" i="16"/>
  <c r="X55" i="16"/>
  <c r="Z55" i="16"/>
  <c r="AA55" i="16"/>
  <c r="AB55" i="16"/>
  <c r="AC55" i="16"/>
  <c r="AE55" i="16"/>
  <c r="AF55" i="16"/>
  <c r="AG55" i="16"/>
  <c r="AH55" i="16"/>
  <c r="AI55" i="16"/>
  <c r="B56" i="16"/>
  <c r="C56" i="16"/>
  <c r="E56" i="16"/>
  <c r="G56" i="16"/>
  <c r="I56" i="16"/>
  <c r="K56" i="16"/>
  <c r="O56" i="16"/>
  <c r="V56" i="16"/>
  <c r="X56" i="16"/>
  <c r="Z56" i="16"/>
  <c r="AA56" i="16"/>
  <c r="AB56" i="16"/>
  <c r="AC56" i="16"/>
  <c r="AE56" i="16"/>
  <c r="AF56" i="16"/>
  <c r="AG56" i="16"/>
  <c r="AH56" i="16"/>
  <c r="AI56" i="16"/>
  <c r="B57" i="16"/>
  <c r="C57" i="16"/>
  <c r="E57" i="16"/>
  <c r="G57" i="16"/>
  <c r="I57" i="16"/>
  <c r="K57" i="16"/>
  <c r="O57" i="16"/>
  <c r="V57" i="16"/>
  <c r="X57" i="16"/>
  <c r="Z57" i="16"/>
  <c r="AA57" i="16"/>
  <c r="AB57" i="16"/>
  <c r="AC57" i="16"/>
  <c r="AE57" i="16"/>
  <c r="AF57" i="16"/>
  <c r="AG57" i="16"/>
  <c r="AH57" i="16"/>
  <c r="AI57" i="16"/>
  <c r="B36" i="16"/>
  <c r="C36" i="16"/>
  <c r="E36" i="16"/>
  <c r="G36" i="16"/>
  <c r="I36" i="16"/>
  <c r="K36" i="16"/>
  <c r="O36" i="16"/>
  <c r="V36" i="16"/>
  <c r="X36" i="16"/>
  <c r="Z36" i="16"/>
  <c r="AA36" i="16"/>
  <c r="AB36" i="16"/>
  <c r="AC36" i="16"/>
  <c r="AE36" i="16"/>
  <c r="AF36" i="16"/>
  <c r="AG36" i="16"/>
  <c r="AH36" i="16"/>
  <c r="AI36" i="16"/>
  <c r="B37" i="16"/>
  <c r="C37" i="16"/>
  <c r="E37" i="16"/>
  <c r="G37" i="16"/>
  <c r="I37" i="16"/>
  <c r="K37" i="16"/>
  <c r="O37" i="16"/>
  <c r="V37" i="16"/>
  <c r="X37" i="16"/>
  <c r="Z37" i="16"/>
  <c r="AA37" i="16"/>
  <c r="AB37" i="16"/>
  <c r="AC37" i="16"/>
  <c r="AE37" i="16"/>
  <c r="AF37" i="16"/>
  <c r="AG37" i="16"/>
  <c r="AH37" i="16"/>
  <c r="AI37" i="16"/>
  <c r="B38" i="16"/>
  <c r="C38" i="16"/>
  <c r="E38" i="16"/>
  <c r="G38" i="16"/>
  <c r="I38" i="16"/>
  <c r="K38" i="16"/>
  <c r="O38" i="16"/>
  <c r="V38" i="16"/>
  <c r="X38" i="16"/>
  <c r="Z38" i="16"/>
  <c r="AA38" i="16"/>
  <c r="AB38" i="16"/>
  <c r="AC38" i="16"/>
  <c r="AE38" i="16"/>
  <c r="AF38" i="16"/>
  <c r="AG38" i="16"/>
  <c r="AH38" i="16"/>
  <c r="AI38" i="16"/>
  <c r="B39" i="16"/>
  <c r="C39" i="16"/>
  <c r="E39" i="16"/>
  <c r="F40" i="16" s="1"/>
  <c r="G39" i="16"/>
  <c r="H40" i="16" s="1"/>
  <c r="I39" i="16"/>
  <c r="J40" i="16" s="1"/>
  <c r="K39" i="16"/>
  <c r="O39" i="16"/>
  <c r="P40" i="16" s="1"/>
  <c r="V39" i="16"/>
  <c r="W40" i="16" s="1"/>
  <c r="X39" i="16"/>
  <c r="Y40" i="16" s="1"/>
  <c r="Z39" i="16"/>
  <c r="AA39" i="16"/>
  <c r="AB39" i="16"/>
  <c r="AC39" i="16"/>
  <c r="AE39" i="16"/>
  <c r="AF39" i="16"/>
  <c r="AG39" i="16"/>
  <c r="AH39" i="16"/>
  <c r="AI39" i="16"/>
  <c r="B12" i="6"/>
  <c r="C12" i="6"/>
  <c r="D12" i="6" s="1"/>
  <c r="E12" i="6"/>
  <c r="AB12" i="6"/>
  <c r="AC12" i="6"/>
  <c r="AD12" i="6"/>
  <c r="AF12" i="6"/>
  <c r="AG12" i="6"/>
  <c r="B13" i="6"/>
  <c r="C13" i="6"/>
  <c r="D13" i="6" s="1"/>
  <c r="E13" i="6"/>
  <c r="AB13" i="6"/>
  <c r="AC13" i="6"/>
  <c r="AD13" i="6"/>
  <c r="AF13" i="6"/>
  <c r="AG13" i="6"/>
  <c r="B14" i="6"/>
  <c r="C14" i="6"/>
  <c r="D14" i="6" s="1"/>
  <c r="E14" i="6"/>
  <c r="AB14" i="6"/>
  <c r="AC14" i="6"/>
  <c r="AD14" i="6"/>
  <c r="AF14" i="6"/>
  <c r="AG14" i="6"/>
  <c r="B16" i="6"/>
  <c r="C16" i="6"/>
  <c r="D16" i="6" s="1"/>
  <c r="E16" i="6"/>
  <c r="AB16" i="6"/>
  <c r="AC16" i="6"/>
  <c r="AD16" i="6"/>
  <c r="AF16" i="6"/>
  <c r="AG16" i="6"/>
  <c r="B17" i="6"/>
  <c r="C17" i="6"/>
  <c r="D17" i="6" s="1"/>
  <c r="E17" i="6"/>
  <c r="AB17" i="6"/>
  <c r="AC17" i="6"/>
  <c r="AD17" i="6"/>
  <c r="AF17" i="6"/>
  <c r="AG17" i="6"/>
  <c r="B18" i="6"/>
  <c r="C18" i="6"/>
  <c r="D18" i="6" s="1"/>
  <c r="E18" i="6"/>
  <c r="AB18" i="6"/>
  <c r="AC18" i="6"/>
  <c r="AD18" i="6"/>
  <c r="AF18" i="6"/>
  <c r="AG18" i="6"/>
  <c r="B19" i="6"/>
  <c r="C19" i="6"/>
  <c r="D19" i="6" s="1"/>
  <c r="E19" i="6"/>
  <c r="AB19" i="6"/>
  <c r="AC19" i="6"/>
  <c r="AD19" i="6"/>
  <c r="AF19" i="6"/>
  <c r="AG19" i="6"/>
  <c r="B21" i="6"/>
  <c r="C21" i="6"/>
  <c r="D21" i="6" s="1"/>
  <c r="E21" i="6"/>
  <c r="AB21" i="6"/>
  <c r="AC21" i="6"/>
  <c r="AD21" i="6"/>
  <c r="AF21" i="6"/>
  <c r="AG21" i="6"/>
  <c r="B22" i="6"/>
  <c r="C22" i="6"/>
  <c r="D22" i="6" s="1"/>
  <c r="E22" i="6"/>
  <c r="AB22" i="6"/>
  <c r="AC22" i="6"/>
  <c r="AD22" i="6"/>
  <c r="AF22" i="6"/>
  <c r="AG22" i="6"/>
  <c r="B23" i="6"/>
  <c r="C23" i="6"/>
  <c r="D23" i="6" s="1"/>
  <c r="E23" i="6"/>
  <c r="AB23" i="6"/>
  <c r="AC23" i="6"/>
  <c r="AD23" i="6"/>
  <c r="AF23" i="6"/>
  <c r="AG23" i="6"/>
  <c r="B24" i="6"/>
  <c r="C24" i="6"/>
  <c r="D24" i="6" s="1"/>
  <c r="E24" i="6"/>
  <c r="AB24" i="6"/>
  <c r="AC24" i="6"/>
  <c r="AD24" i="6"/>
  <c r="AF24" i="6"/>
  <c r="AG24" i="6"/>
  <c r="AG11" i="6"/>
  <c r="AF11" i="6"/>
  <c r="AD11" i="6"/>
  <c r="AC11" i="6"/>
  <c r="AB11" i="6"/>
  <c r="Z11" i="6"/>
  <c r="X11" i="6"/>
  <c r="Y11" i="6" s="1"/>
  <c r="V11" i="6"/>
  <c r="W11" i="6" s="1"/>
  <c r="O11" i="6"/>
  <c r="P11" i="6" s="1"/>
  <c r="K11" i="6"/>
  <c r="I11" i="6"/>
  <c r="J11" i="6" s="1"/>
  <c r="G11" i="6"/>
  <c r="E11" i="6"/>
  <c r="C11" i="6"/>
  <c r="D11" i="6" s="1"/>
  <c r="B11" i="6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F31" i="2"/>
  <c r="AB31" i="2"/>
  <c r="AC32" i="2" s="1"/>
  <c r="AA31" i="2"/>
  <c r="Z31" i="2"/>
  <c r="Y31" i="2"/>
  <c r="U31" i="2"/>
  <c r="S31" i="2"/>
  <c r="T32" i="2" s="1"/>
  <c r="P31" i="2"/>
  <c r="Q32" i="2" s="1"/>
  <c r="I31" i="2"/>
  <c r="J32" i="2" s="1"/>
  <c r="B31" i="2"/>
  <c r="AF30" i="2"/>
  <c r="AB30" i="2"/>
  <c r="AA30" i="2"/>
  <c r="Z30" i="2"/>
  <c r="Y30" i="2"/>
  <c r="U30" i="2"/>
  <c r="S30" i="2"/>
  <c r="P30" i="2"/>
  <c r="I30" i="2"/>
  <c r="B30" i="2"/>
  <c r="AF29" i="2"/>
  <c r="AB29" i="2"/>
  <c r="AA29" i="2"/>
  <c r="Z29" i="2"/>
  <c r="Y29" i="2"/>
  <c r="U29" i="2"/>
  <c r="S29" i="2"/>
  <c r="P29" i="2"/>
  <c r="I29" i="2"/>
  <c r="B29" i="2"/>
  <c r="AF28" i="2"/>
  <c r="AB28" i="2"/>
  <c r="AA28" i="2"/>
  <c r="Z28" i="2"/>
  <c r="Y28" i="2"/>
  <c r="U28" i="2"/>
  <c r="S28" i="2"/>
  <c r="P28" i="2"/>
  <c r="I28" i="2"/>
  <c r="B28" i="2"/>
  <c r="AD28" i="2" l="1"/>
  <c r="H11" i="6"/>
  <c r="U5" i="6"/>
  <c r="E32" i="2"/>
  <c r="C32" i="2"/>
  <c r="H61" i="16"/>
  <c r="P60" i="16"/>
  <c r="AK60" i="16"/>
  <c r="W60" i="16"/>
  <c r="W59" i="16"/>
  <c r="H60" i="16"/>
  <c r="P61" i="16"/>
  <c r="F61" i="16"/>
  <c r="W63" i="16"/>
  <c r="AK62" i="16"/>
  <c r="P52" i="16"/>
  <c r="W52" i="16"/>
  <c r="AK58" i="16"/>
  <c r="P53" i="16"/>
  <c r="F53" i="16"/>
  <c r="J63" i="16"/>
  <c r="W62" i="16"/>
  <c r="H57" i="16"/>
  <c r="AK56" i="16"/>
  <c r="Y54" i="16"/>
  <c r="J54" i="16"/>
  <c r="H52" i="16"/>
  <c r="J65" i="16"/>
  <c r="F11" i="6"/>
  <c r="F17" i="6"/>
  <c r="F12" i="6"/>
  <c r="F18" i="6"/>
  <c r="F13" i="6"/>
  <c r="F16" i="6"/>
  <c r="F19" i="6"/>
  <c r="F14" i="6"/>
  <c r="AI12" i="6"/>
  <c r="T30" i="2"/>
  <c r="P57" i="16"/>
  <c r="AK48" i="16"/>
  <c r="Y56" i="16"/>
  <c r="J56" i="16"/>
  <c r="H55" i="16"/>
  <c r="F49" i="16"/>
  <c r="F57" i="16"/>
  <c r="W54" i="16"/>
  <c r="J50" i="16"/>
  <c r="AI21" i="6"/>
  <c r="P55" i="16"/>
  <c r="F55" i="16"/>
  <c r="Y53" i="16"/>
  <c r="J52" i="16"/>
  <c r="W51" i="16"/>
  <c r="P50" i="16"/>
  <c r="AJ49" i="16"/>
  <c r="Y58" i="16"/>
  <c r="AK54" i="16"/>
  <c r="P49" i="16"/>
  <c r="AJ52" i="16"/>
  <c r="Y50" i="16"/>
  <c r="AI13" i="6"/>
  <c r="AJ55" i="16"/>
  <c r="Y51" i="16"/>
  <c r="J51" i="16"/>
  <c r="W50" i="16"/>
  <c r="AJ48" i="16"/>
  <c r="J49" i="16"/>
  <c r="AJ64" i="16"/>
  <c r="J62" i="16"/>
  <c r="F52" i="16"/>
  <c r="AH12" i="6"/>
  <c r="F50" i="16"/>
  <c r="P63" i="16"/>
  <c r="J39" i="16"/>
  <c r="P37" i="16"/>
  <c r="AJ56" i="16"/>
  <c r="AJ54" i="16"/>
  <c r="AJ51" i="16"/>
  <c r="J59" i="16"/>
  <c r="AG29" i="2"/>
  <c r="W39" i="16"/>
  <c r="H39" i="16"/>
  <c r="F38" i="16"/>
  <c r="Y57" i="16"/>
  <c r="P56" i="16"/>
  <c r="W55" i="16"/>
  <c r="J55" i="16"/>
  <c r="F54" i="16"/>
  <c r="AK53" i="16"/>
  <c r="J53" i="16"/>
  <c r="P51" i="16"/>
  <c r="AJ50" i="16"/>
  <c r="W65" i="16"/>
  <c r="AD29" i="2"/>
  <c r="H56" i="16"/>
  <c r="AC30" i="2"/>
  <c r="P39" i="16"/>
  <c r="Y37" i="16"/>
  <c r="J37" i="16"/>
  <c r="AK57" i="16"/>
  <c r="W53" i="16"/>
  <c r="H53" i="16"/>
  <c r="AK52" i="16"/>
  <c r="Y52" i="16"/>
  <c r="F51" i="16"/>
  <c r="W49" i="16"/>
  <c r="F59" i="16"/>
  <c r="T31" i="2"/>
  <c r="AI22" i="6"/>
  <c r="AH16" i="6"/>
  <c r="AH14" i="6"/>
  <c r="AJ57" i="16"/>
  <c r="AJ53" i="16"/>
  <c r="Y49" i="16"/>
  <c r="Y65" i="16"/>
  <c r="W64" i="16"/>
  <c r="F63" i="16"/>
  <c r="W61" i="16"/>
  <c r="AJ58" i="16"/>
  <c r="J57" i="16"/>
  <c r="F56" i="16"/>
  <c r="AK55" i="16"/>
  <c r="Y55" i="16"/>
  <c r="P54" i="16"/>
  <c r="P62" i="16"/>
  <c r="J61" i="16"/>
  <c r="P58" i="16"/>
  <c r="Q29" i="2"/>
  <c r="P64" i="16"/>
  <c r="AK64" i="16"/>
  <c r="F62" i="16"/>
  <c r="H49" i="16"/>
  <c r="AK49" i="16"/>
  <c r="Y62" i="16"/>
  <c r="AJ62" i="16"/>
  <c r="Y38" i="16"/>
  <c r="H51" i="16"/>
  <c r="AK51" i="16"/>
  <c r="H50" i="16"/>
  <c r="AK50" i="16"/>
  <c r="AK63" i="16"/>
  <c r="H63" i="16"/>
  <c r="Q30" i="2"/>
  <c r="W57" i="16"/>
  <c r="W58" i="16"/>
  <c r="Y63" i="16"/>
  <c r="AJ63" i="16"/>
  <c r="Y61" i="16"/>
  <c r="AJ61" i="16"/>
  <c r="Y59" i="16"/>
  <c r="AJ59" i="16"/>
  <c r="AD31" i="2"/>
  <c r="C31" i="2"/>
  <c r="Y60" i="16"/>
  <c r="AJ60" i="16"/>
  <c r="H58" i="16"/>
  <c r="AH22" i="6"/>
  <c r="W37" i="16"/>
  <c r="AG30" i="2"/>
  <c r="W56" i="16"/>
  <c r="H54" i="16"/>
  <c r="H64" i="16"/>
  <c r="H62" i="16"/>
  <c r="AK61" i="16"/>
  <c r="AK59" i="16"/>
  <c r="C30" i="2"/>
  <c r="AC31" i="2"/>
  <c r="AJ65" i="16"/>
  <c r="H65" i="16"/>
  <c r="F64" i="16"/>
  <c r="J60" i="16"/>
  <c r="H59" i="16"/>
  <c r="F58" i="16"/>
  <c r="Y64" i="16"/>
  <c r="F60" i="16"/>
  <c r="E29" i="2"/>
  <c r="AC29" i="2"/>
  <c r="E30" i="2"/>
  <c r="P65" i="16"/>
  <c r="F65" i="16"/>
  <c r="J64" i="16"/>
  <c r="P59" i="16"/>
  <c r="J58" i="16"/>
  <c r="AK65" i="16"/>
  <c r="AK39" i="16"/>
  <c r="J38" i="16"/>
  <c r="F37" i="16"/>
  <c r="W38" i="16"/>
  <c r="H37" i="16"/>
  <c r="P38" i="16"/>
  <c r="AK38" i="16"/>
  <c r="AK37" i="16"/>
  <c r="AK36" i="16"/>
  <c r="Y39" i="16"/>
  <c r="AJ37" i="16"/>
  <c r="AJ39" i="16"/>
  <c r="F39" i="16"/>
  <c r="AJ38" i="16"/>
  <c r="AJ36" i="16"/>
  <c r="H38" i="16"/>
  <c r="AI17" i="6"/>
  <c r="AI18" i="6"/>
  <c r="AH18" i="6"/>
  <c r="AI14" i="6"/>
  <c r="AH23" i="6"/>
  <c r="AI16" i="6"/>
  <c r="AH24" i="6"/>
  <c r="AI19" i="6"/>
  <c r="AH17" i="6"/>
  <c r="AH19" i="6"/>
  <c r="AH13" i="6"/>
  <c r="AI24" i="6"/>
  <c r="AH21" i="6"/>
  <c r="AI23" i="6"/>
  <c r="J29" i="2"/>
  <c r="T29" i="2"/>
  <c r="AD30" i="2"/>
  <c r="E31" i="2"/>
  <c r="Q31" i="2"/>
  <c r="AG31" i="2"/>
  <c r="AH32" i="2" s="1"/>
  <c r="AG28" i="2"/>
  <c r="C29" i="2"/>
  <c r="J30" i="2"/>
  <c r="J31" i="2"/>
  <c r="AH30" i="2" l="1"/>
  <c r="AH31" i="2"/>
  <c r="AH29" i="2"/>
  <c r="B114" i="1" l="1"/>
  <c r="C114" i="1"/>
  <c r="F114" i="1"/>
  <c r="L114" i="1" s="1"/>
  <c r="Q114" i="1" l="1"/>
  <c r="S114" i="1"/>
  <c r="H114" i="1"/>
  <c r="J114" i="1"/>
  <c r="AD114" i="1"/>
  <c r="AB114" i="1"/>
  <c r="Z114" i="1"/>
  <c r="X114" i="1"/>
  <c r="AF114" i="1"/>
  <c r="AC114" i="1"/>
  <c r="AA114" i="1"/>
  <c r="N114" i="1"/>
  <c r="U114" i="1"/>
  <c r="AE114" i="1"/>
  <c r="D114" i="1"/>
  <c r="AG114" i="1" l="1"/>
  <c r="B11" i="16"/>
  <c r="C11" i="16"/>
  <c r="E11" i="16"/>
  <c r="G11" i="16"/>
  <c r="I11" i="16"/>
  <c r="K11" i="16"/>
  <c r="O11" i="16"/>
  <c r="V11" i="16"/>
  <c r="X11" i="16"/>
  <c r="Z11" i="16"/>
  <c r="AA11" i="16"/>
  <c r="AB11" i="16"/>
  <c r="AC11" i="16"/>
  <c r="AD11" i="16"/>
  <c r="AE11" i="16"/>
  <c r="AF11" i="16"/>
  <c r="AG11" i="16"/>
  <c r="AH11" i="16"/>
  <c r="AI11" i="16"/>
  <c r="B10" i="16"/>
  <c r="C10" i="16"/>
  <c r="E10" i="16"/>
  <c r="G10" i="16"/>
  <c r="I10" i="16"/>
  <c r="K10" i="16"/>
  <c r="O10" i="16"/>
  <c r="V10" i="16"/>
  <c r="X10" i="16"/>
  <c r="AJ11" i="16" l="1"/>
  <c r="AE5" i="16"/>
  <c r="Y10" i="16"/>
  <c r="AK11" i="16"/>
  <c r="H11" i="16"/>
  <c r="F10" i="16"/>
  <c r="W11" i="16"/>
  <c r="J10" i="16"/>
  <c r="Y11" i="16"/>
  <c r="P11" i="16"/>
  <c r="J11" i="16"/>
  <c r="F11" i="16"/>
  <c r="P10" i="16"/>
  <c r="W10" i="16"/>
  <c r="H10" i="16"/>
  <c r="F53" i="1" l="1"/>
  <c r="L53" i="1" s="1"/>
  <c r="F54" i="1"/>
  <c r="L54" i="1" s="1"/>
  <c r="F55" i="1"/>
  <c r="L55" i="1" s="1"/>
  <c r="F56" i="1"/>
  <c r="L56" i="1" s="1"/>
  <c r="Q56" i="1" l="1"/>
  <c r="S56" i="1"/>
  <c r="Q55" i="1"/>
  <c r="S55" i="1"/>
  <c r="S54" i="1"/>
  <c r="Q54" i="1"/>
  <c r="Q53" i="1"/>
  <c r="S53" i="1"/>
  <c r="J55" i="1"/>
  <c r="H55" i="1"/>
  <c r="H53" i="1"/>
  <c r="J53" i="1"/>
  <c r="H56" i="1"/>
  <c r="J56" i="1"/>
  <c r="H54" i="1"/>
  <c r="J54" i="1"/>
  <c r="N56" i="1"/>
  <c r="AB56" i="1"/>
  <c r="AC56" i="1"/>
  <c r="AA56" i="1"/>
  <c r="N55" i="1"/>
  <c r="AA55" i="1"/>
  <c r="AC55" i="1"/>
  <c r="AB55" i="1"/>
  <c r="N54" i="1"/>
  <c r="AB54" i="1"/>
  <c r="AC54" i="1"/>
  <c r="AA54" i="1"/>
  <c r="N53" i="1"/>
  <c r="AA53" i="1"/>
  <c r="AB53" i="1"/>
  <c r="AC53" i="1"/>
  <c r="U56" i="1"/>
  <c r="U55" i="1"/>
  <c r="U54" i="1"/>
  <c r="U53" i="1"/>
  <c r="B458" i="60" l="1"/>
  <c r="C458" i="60"/>
  <c r="D458" i="60" s="1"/>
  <c r="E458" i="60"/>
  <c r="F458" i="60" s="1"/>
  <c r="G458" i="60"/>
  <c r="H458" i="60"/>
  <c r="B459" i="60"/>
  <c r="C459" i="60"/>
  <c r="D459" i="60" s="1"/>
  <c r="E459" i="60"/>
  <c r="F459" i="60" s="1"/>
  <c r="G459" i="60"/>
  <c r="H459" i="60"/>
  <c r="B460" i="60"/>
  <c r="C460" i="60"/>
  <c r="D460" i="60" s="1"/>
  <c r="E460" i="60"/>
  <c r="F460" i="60" s="1"/>
  <c r="G460" i="60"/>
  <c r="H460" i="60"/>
  <c r="B461" i="60"/>
  <c r="C461" i="60"/>
  <c r="D461" i="60" s="1"/>
  <c r="E461" i="60"/>
  <c r="F461" i="60" s="1"/>
  <c r="G461" i="60"/>
  <c r="H461" i="60"/>
  <c r="B442" i="60"/>
  <c r="C442" i="60"/>
  <c r="D442" i="60" s="1"/>
  <c r="E442" i="60"/>
  <c r="F442" i="60" s="1"/>
  <c r="G442" i="60"/>
  <c r="H442" i="60"/>
  <c r="Y442" i="60" s="1"/>
  <c r="B443" i="60"/>
  <c r="C443" i="60"/>
  <c r="D443" i="60" s="1"/>
  <c r="E443" i="60"/>
  <c r="F443" i="60" s="1"/>
  <c r="G443" i="60"/>
  <c r="H443" i="60"/>
  <c r="B444" i="60"/>
  <c r="C444" i="60"/>
  <c r="D444" i="60" s="1"/>
  <c r="E444" i="60"/>
  <c r="F444" i="60" s="1"/>
  <c r="G444" i="60"/>
  <c r="H444" i="60"/>
  <c r="B445" i="60"/>
  <c r="C445" i="60"/>
  <c r="D445" i="60" s="1"/>
  <c r="E445" i="60"/>
  <c r="F445" i="60" s="1"/>
  <c r="G445" i="60"/>
  <c r="H445" i="60"/>
  <c r="Y445" i="60" s="1"/>
  <c r="B446" i="60"/>
  <c r="C446" i="60"/>
  <c r="D446" i="60" s="1"/>
  <c r="E446" i="60"/>
  <c r="F446" i="60" s="1"/>
  <c r="G446" i="60"/>
  <c r="H446" i="60"/>
  <c r="Y446" i="60" s="1"/>
  <c r="B450" i="60"/>
  <c r="C450" i="60"/>
  <c r="D450" i="60" s="1"/>
  <c r="E450" i="60"/>
  <c r="F450" i="60" s="1"/>
  <c r="G450" i="60"/>
  <c r="H450" i="60"/>
  <c r="B451" i="60"/>
  <c r="C451" i="60"/>
  <c r="D451" i="60" s="1"/>
  <c r="E451" i="60"/>
  <c r="F451" i="60" s="1"/>
  <c r="G451" i="60"/>
  <c r="H451" i="60"/>
  <c r="B452" i="60"/>
  <c r="C452" i="60"/>
  <c r="D452" i="60" s="1"/>
  <c r="E452" i="60"/>
  <c r="F452" i="60" s="1"/>
  <c r="G452" i="60"/>
  <c r="H452" i="60"/>
  <c r="B453" i="60"/>
  <c r="C453" i="60"/>
  <c r="D453" i="60" s="1"/>
  <c r="E448" i="60" s="1"/>
  <c r="E453" i="60"/>
  <c r="F453" i="60" s="1"/>
  <c r="G453" i="60"/>
  <c r="H453" i="60"/>
  <c r="B454" i="60"/>
  <c r="C454" i="60"/>
  <c r="D454" i="60" s="1"/>
  <c r="E454" i="60"/>
  <c r="F454" i="60" s="1"/>
  <c r="G454" i="60"/>
  <c r="H454" i="60"/>
  <c r="Y454" i="60" s="1"/>
  <c r="B455" i="60"/>
  <c r="C455" i="60"/>
  <c r="D455" i="60" s="1"/>
  <c r="E455" i="60"/>
  <c r="F455" i="60" s="1"/>
  <c r="G455" i="60"/>
  <c r="H455" i="60"/>
  <c r="B456" i="60"/>
  <c r="C456" i="60"/>
  <c r="D456" i="60" s="1"/>
  <c r="E456" i="60"/>
  <c r="F456" i="60" s="1"/>
  <c r="G456" i="60"/>
  <c r="H456" i="60"/>
  <c r="B457" i="60"/>
  <c r="C457" i="60"/>
  <c r="D457" i="60" s="1"/>
  <c r="E457" i="60"/>
  <c r="F457" i="60" s="1"/>
  <c r="G457" i="60"/>
  <c r="H457" i="60"/>
  <c r="B410" i="60"/>
  <c r="C410" i="60"/>
  <c r="D410" i="60" s="1"/>
  <c r="E410" i="60"/>
  <c r="F410" i="60" s="1"/>
  <c r="G410" i="60"/>
  <c r="H410" i="60"/>
  <c r="B411" i="60"/>
  <c r="C411" i="60"/>
  <c r="D411" i="60" s="1"/>
  <c r="E411" i="60"/>
  <c r="F411" i="60" s="1"/>
  <c r="G411" i="60"/>
  <c r="H411" i="60"/>
  <c r="B412" i="60"/>
  <c r="C412" i="60"/>
  <c r="D412" i="60" s="1"/>
  <c r="E412" i="60"/>
  <c r="F412" i="60" s="1"/>
  <c r="G412" i="60"/>
  <c r="H412" i="60"/>
  <c r="B413" i="60"/>
  <c r="C413" i="60"/>
  <c r="D413" i="60" s="1"/>
  <c r="E413" i="60"/>
  <c r="F413" i="60" s="1"/>
  <c r="G413" i="60"/>
  <c r="H413" i="60"/>
  <c r="B414" i="60"/>
  <c r="C414" i="60"/>
  <c r="D414" i="60" s="1"/>
  <c r="E414" i="60"/>
  <c r="F414" i="60" s="1"/>
  <c r="G414" i="60"/>
  <c r="H414" i="60"/>
  <c r="Y414" i="60" s="1"/>
  <c r="B415" i="60"/>
  <c r="C415" i="60"/>
  <c r="D415" i="60" s="1"/>
  <c r="E415" i="60"/>
  <c r="F415" i="60" s="1"/>
  <c r="G415" i="60"/>
  <c r="H415" i="60"/>
  <c r="B416" i="60"/>
  <c r="C416" i="60"/>
  <c r="D416" i="60" s="1"/>
  <c r="E416" i="60"/>
  <c r="F416" i="60" s="1"/>
  <c r="G416" i="60"/>
  <c r="H416" i="60"/>
  <c r="Y416" i="60" s="1"/>
  <c r="B420" i="60"/>
  <c r="C420" i="60"/>
  <c r="D420" i="60" s="1"/>
  <c r="E420" i="60"/>
  <c r="F420" i="60" s="1"/>
  <c r="G420" i="60"/>
  <c r="H420" i="60"/>
  <c r="Y420" i="60" s="1"/>
  <c r="B421" i="60"/>
  <c r="C421" i="60"/>
  <c r="D421" i="60" s="1"/>
  <c r="E421" i="60"/>
  <c r="F421" i="60" s="1"/>
  <c r="G421" i="60"/>
  <c r="H421" i="60"/>
  <c r="Y421" i="60" s="1"/>
  <c r="B422" i="60"/>
  <c r="C422" i="60"/>
  <c r="D422" i="60" s="1"/>
  <c r="E422" i="60"/>
  <c r="F422" i="60" s="1"/>
  <c r="G422" i="60"/>
  <c r="H422" i="60"/>
  <c r="Y422" i="60" s="1"/>
  <c r="B423" i="60"/>
  <c r="C423" i="60"/>
  <c r="D423" i="60" s="1"/>
  <c r="E418" i="60" s="1"/>
  <c r="E423" i="60"/>
  <c r="F423" i="60" s="1"/>
  <c r="G423" i="60"/>
  <c r="H423" i="60"/>
  <c r="B424" i="60"/>
  <c r="C424" i="60"/>
  <c r="D424" i="60" s="1"/>
  <c r="E424" i="60"/>
  <c r="F424" i="60" s="1"/>
  <c r="G424" i="60"/>
  <c r="H424" i="60"/>
  <c r="Y424" i="60" s="1"/>
  <c r="B425" i="60"/>
  <c r="C425" i="60"/>
  <c r="D425" i="60" s="1"/>
  <c r="E425" i="60"/>
  <c r="F425" i="60" s="1"/>
  <c r="G425" i="60"/>
  <c r="H425" i="60"/>
  <c r="Y425" i="60" s="1"/>
  <c r="B426" i="60"/>
  <c r="C426" i="60"/>
  <c r="D426" i="60" s="1"/>
  <c r="E426" i="60"/>
  <c r="F426" i="60" s="1"/>
  <c r="G426" i="60"/>
  <c r="H426" i="60"/>
  <c r="B427" i="60"/>
  <c r="C427" i="60"/>
  <c r="D427" i="60" s="1"/>
  <c r="E427" i="60"/>
  <c r="F427" i="60" s="1"/>
  <c r="G427" i="60"/>
  <c r="H427" i="60"/>
  <c r="Y427" i="60" s="1"/>
  <c r="B428" i="60"/>
  <c r="C428" i="60"/>
  <c r="D428" i="60" s="1"/>
  <c r="E428" i="60"/>
  <c r="F428" i="60" s="1"/>
  <c r="G428" i="60"/>
  <c r="H428" i="60"/>
  <c r="B429" i="60"/>
  <c r="C429" i="60"/>
  <c r="D429" i="60" s="1"/>
  <c r="E429" i="60"/>
  <c r="F429" i="60" s="1"/>
  <c r="G429" i="60"/>
  <c r="H429" i="60"/>
  <c r="Y429" i="60" s="1"/>
  <c r="B430" i="60"/>
  <c r="C430" i="60"/>
  <c r="D430" i="60" s="1"/>
  <c r="E430" i="60"/>
  <c r="F430" i="60" s="1"/>
  <c r="G430" i="60"/>
  <c r="H430" i="60"/>
  <c r="B431" i="60"/>
  <c r="C431" i="60"/>
  <c r="D431" i="60" s="1"/>
  <c r="E431" i="60"/>
  <c r="F431" i="60" s="1"/>
  <c r="G431" i="60"/>
  <c r="H431" i="60"/>
  <c r="Y431" i="60" s="1"/>
  <c r="B435" i="60"/>
  <c r="C435" i="60"/>
  <c r="D435" i="60" s="1"/>
  <c r="E435" i="60"/>
  <c r="F435" i="60" s="1"/>
  <c r="G435" i="60"/>
  <c r="H435" i="60"/>
  <c r="B436" i="60"/>
  <c r="C436" i="60"/>
  <c r="D436" i="60" s="1"/>
  <c r="E436" i="60"/>
  <c r="F436" i="60" s="1"/>
  <c r="G436" i="60"/>
  <c r="H436" i="60"/>
  <c r="B437" i="60"/>
  <c r="C437" i="60"/>
  <c r="D437" i="60" s="1"/>
  <c r="E437" i="60"/>
  <c r="F437" i="60" s="1"/>
  <c r="G437" i="60"/>
  <c r="H437" i="60"/>
  <c r="B438" i="60"/>
  <c r="C438" i="60"/>
  <c r="D438" i="60" s="1"/>
  <c r="E433" i="60" s="1"/>
  <c r="E438" i="60"/>
  <c r="F438" i="60" s="1"/>
  <c r="G438" i="60"/>
  <c r="H438" i="60"/>
  <c r="Y438" i="60" s="1"/>
  <c r="B439" i="60"/>
  <c r="C439" i="60"/>
  <c r="D439" i="60" s="1"/>
  <c r="E439" i="60"/>
  <c r="F439" i="60" s="1"/>
  <c r="G439" i="60"/>
  <c r="H439" i="60"/>
  <c r="Y439" i="60" s="1"/>
  <c r="B440" i="60"/>
  <c r="C440" i="60"/>
  <c r="D440" i="60" s="1"/>
  <c r="E440" i="60"/>
  <c r="F440" i="60" s="1"/>
  <c r="G440" i="60"/>
  <c r="H440" i="60"/>
  <c r="Y440" i="60" s="1"/>
  <c r="B441" i="60"/>
  <c r="C441" i="60"/>
  <c r="D441" i="60" s="1"/>
  <c r="E441" i="60"/>
  <c r="F441" i="60" s="1"/>
  <c r="G441" i="60"/>
  <c r="H441" i="60"/>
  <c r="B356" i="60"/>
  <c r="C356" i="60"/>
  <c r="D356" i="60" s="1"/>
  <c r="E356" i="60"/>
  <c r="F356" i="60" s="1"/>
  <c r="G356" i="60"/>
  <c r="H356" i="60"/>
  <c r="B360" i="60"/>
  <c r="C360" i="60"/>
  <c r="D360" i="60" s="1"/>
  <c r="E360" i="60"/>
  <c r="F360" i="60" s="1"/>
  <c r="G360" i="60"/>
  <c r="H360" i="60"/>
  <c r="B361" i="60"/>
  <c r="C361" i="60"/>
  <c r="D361" i="60" s="1"/>
  <c r="E361" i="60"/>
  <c r="F361" i="60" s="1"/>
  <c r="G361" i="60"/>
  <c r="H361" i="60"/>
  <c r="B362" i="60"/>
  <c r="C362" i="60"/>
  <c r="D362" i="60" s="1"/>
  <c r="E362" i="60"/>
  <c r="F362" i="60" s="1"/>
  <c r="G362" i="60"/>
  <c r="H362" i="60"/>
  <c r="B363" i="60"/>
  <c r="C363" i="60"/>
  <c r="D363" i="60" s="1"/>
  <c r="E358" i="60" s="1"/>
  <c r="E363" i="60"/>
  <c r="F363" i="60" s="1"/>
  <c r="G363" i="60"/>
  <c r="H363" i="60"/>
  <c r="B364" i="60"/>
  <c r="C364" i="60"/>
  <c r="D364" i="60" s="1"/>
  <c r="E364" i="60"/>
  <c r="F364" i="60" s="1"/>
  <c r="G364" i="60"/>
  <c r="H364" i="60"/>
  <c r="Y364" i="60" s="1"/>
  <c r="B365" i="60"/>
  <c r="C365" i="60"/>
  <c r="D365" i="60" s="1"/>
  <c r="E365" i="60"/>
  <c r="F365" i="60" s="1"/>
  <c r="G365" i="60"/>
  <c r="H365" i="60"/>
  <c r="B366" i="60"/>
  <c r="C366" i="60"/>
  <c r="D366" i="60" s="1"/>
  <c r="E366" i="60"/>
  <c r="F366" i="60" s="1"/>
  <c r="G366" i="60"/>
  <c r="H366" i="60"/>
  <c r="B367" i="60"/>
  <c r="C367" i="60"/>
  <c r="D367" i="60" s="1"/>
  <c r="E367" i="60"/>
  <c r="F367" i="60" s="1"/>
  <c r="G367" i="60"/>
  <c r="H367" i="60"/>
  <c r="Y367" i="60" s="1"/>
  <c r="B368" i="60"/>
  <c r="C368" i="60"/>
  <c r="D368" i="60" s="1"/>
  <c r="E368" i="60"/>
  <c r="F368" i="60" s="1"/>
  <c r="G368" i="60"/>
  <c r="H368" i="60"/>
  <c r="Y368" i="60" s="1"/>
  <c r="B369" i="60"/>
  <c r="C369" i="60"/>
  <c r="D369" i="60" s="1"/>
  <c r="E369" i="60"/>
  <c r="F369" i="60" s="1"/>
  <c r="G369" i="60"/>
  <c r="H369" i="60"/>
  <c r="Y369" i="60" s="1"/>
  <c r="B370" i="60"/>
  <c r="C370" i="60"/>
  <c r="D370" i="60" s="1"/>
  <c r="E370" i="60"/>
  <c r="F370" i="60" s="1"/>
  <c r="G370" i="60"/>
  <c r="H370" i="60"/>
  <c r="B371" i="60"/>
  <c r="C371" i="60"/>
  <c r="D371" i="60" s="1"/>
  <c r="E371" i="60"/>
  <c r="F371" i="60" s="1"/>
  <c r="G371" i="60"/>
  <c r="H371" i="60"/>
  <c r="B375" i="60"/>
  <c r="C375" i="60"/>
  <c r="D375" i="60" s="1"/>
  <c r="E375" i="60"/>
  <c r="F375" i="60" s="1"/>
  <c r="G375" i="60"/>
  <c r="H375" i="60"/>
  <c r="B376" i="60"/>
  <c r="C376" i="60"/>
  <c r="D376" i="60" s="1"/>
  <c r="E376" i="60"/>
  <c r="F376" i="60" s="1"/>
  <c r="G376" i="60"/>
  <c r="H376" i="60"/>
  <c r="B377" i="60"/>
  <c r="C377" i="60"/>
  <c r="D377" i="60" s="1"/>
  <c r="E377" i="60"/>
  <c r="F377" i="60" s="1"/>
  <c r="G377" i="60"/>
  <c r="H377" i="60"/>
  <c r="B378" i="60"/>
  <c r="C378" i="60"/>
  <c r="D378" i="60" s="1"/>
  <c r="E373" i="60" s="1"/>
  <c r="E378" i="60"/>
  <c r="F378" i="60" s="1"/>
  <c r="G378" i="60"/>
  <c r="H378" i="60"/>
  <c r="Y378" i="60" s="1"/>
  <c r="B379" i="60"/>
  <c r="C379" i="60"/>
  <c r="D379" i="60" s="1"/>
  <c r="E379" i="60"/>
  <c r="F379" i="60" s="1"/>
  <c r="G379" i="60"/>
  <c r="H379" i="60"/>
  <c r="Y379" i="60" s="1"/>
  <c r="B380" i="60"/>
  <c r="C380" i="60"/>
  <c r="D380" i="60" s="1"/>
  <c r="E380" i="60"/>
  <c r="F380" i="60" s="1"/>
  <c r="G380" i="60"/>
  <c r="H380" i="60"/>
  <c r="B381" i="60"/>
  <c r="C381" i="60"/>
  <c r="D381" i="60" s="1"/>
  <c r="E381" i="60"/>
  <c r="F381" i="60" s="1"/>
  <c r="G381" i="60"/>
  <c r="H381" i="60"/>
  <c r="B382" i="60"/>
  <c r="C382" i="60"/>
  <c r="D382" i="60" s="1"/>
  <c r="E382" i="60"/>
  <c r="F382" i="60" s="1"/>
  <c r="G382" i="60"/>
  <c r="H382" i="60"/>
  <c r="B383" i="60"/>
  <c r="C383" i="60"/>
  <c r="D383" i="60" s="1"/>
  <c r="E383" i="60"/>
  <c r="F383" i="60" s="1"/>
  <c r="G383" i="60"/>
  <c r="H383" i="60"/>
  <c r="B384" i="60"/>
  <c r="C384" i="60"/>
  <c r="D384" i="60" s="1"/>
  <c r="E384" i="60"/>
  <c r="F384" i="60" s="1"/>
  <c r="G384" i="60"/>
  <c r="H384" i="60"/>
  <c r="Y384" i="60" s="1"/>
  <c r="B385" i="60"/>
  <c r="C385" i="60"/>
  <c r="D385" i="60" s="1"/>
  <c r="E385" i="60"/>
  <c r="F385" i="60" s="1"/>
  <c r="G385" i="60"/>
  <c r="H385" i="60"/>
  <c r="B386" i="60"/>
  <c r="C386" i="60"/>
  <c r="D386" i="60" s="1"/>
  <c r="E386" i="60"/>
  <c r="F386" i="60" s="1"/>
  <c r="G386" i="60"/>
  <c r="H386" i="60"/>
  <c r="Y386" i="60" s="1"/>
  <c r="B390" i="60"/>
  <c r="C390" i="60"/>
  <c r="D390" i="60" s="1"/>
  <c r="E390" i="60"/>
  <c r="F390" i="60" s="1"/>
  <c r="G390" i="60"/>
  <c r="H390" i="60"/>
  <c r="B391" i="60"/>
  <c r="C391" i="60"/>
  <c r="D391" i="60" s="1"/>
  <c r="E391" i="60"/>
  <c r="F391" i="60" s="1"/>
  <c r="G391" i="60"/>
  <c r="H391" i="60"/>
  <c r="B392" i="60"/>
  <c r="C392" i="60"/>
  <c r="D392" i="60" s="1"/>
  <c r="E392" i="60"/>
  <c r="F392" i="60" s="1"/>
  <c r="G392" i="60"/>
  <c r="H392" i="60"/>
  <c r="B393" i="60"/>
  <c r="C393" i="60"/>
  <c r="D393" i="60" s="1"/>
  <c r="E388" i="60" s="1"/>
  <c r="E393" i="60"/>
  <c r="F393" i="60" s="1"/>
  <c r="G393" i="60"/>
  <c r="H393" i="60"/>
  <c r="B394" i="60"/>
  <c r="C394" i="60"/>
  <c r="D394" i="60" s="1"/>
  <c r="E394" i="60"/>
  <c r="F394" i="60" s="1"/>
  <c r="G394" i="60"/>
  <c r="H394" i="60"/>
  <c r="Y394" i="60" s="1"/>
  <c r="B395" i="60"/>
  <c r="C395" i="60"/>
  <c r="D395" i="60" s="1"/>
  <c r="E395" i="60"/>
  <c r="F395" i="60" s="1"/>
  <c r="G395" i="60"/>
  <c r="H395" i="60"/>
  <c r="B396" i="60"/>
  <c r="C396" i="60"/>
  <c r="D396" i="60" s="1"/>
  <c r="E396" i="60"/>
  <c r="F396" i="60" s="1"/>
  <c r="G396" i="60"/>
  <c r="H396" i="60"/>
  <c r="B397" i="60"/>
  <c r="C397" i="60"/>
  <c r="D397" i="60" s="1"/>
  <c r="E397" i="60"/>
  <c r="F397" i="60" s="1"/>
  <c r="G397" i="60"/>
  <c r="H397" i="60"/>
  <c r="Y397" i="60" s="1"/>
  <c r="B398" i="60"/>
  <c r="C398" i="60"/>
  <c r="D398" i="60" s="1"/>
  <c r="E398" i="60"/>
  <c r="F398" i="60" s="1"/>
  <c r="G398" i="60"/>
  <c r="H398" i="60"/>
  <c r="Y398" i="60" s="1"/>
  <c r="B399" i="60"/>
  <c r="C399" i="60"/>
  <c r="D399" i="60" s="1"/>
  <c r="E399" i="60"/>
  <c r="F399" i="60" s="1"/>
  <c r="G399" i="60"/>
  <c r="H399" i="60"/>
  <c r="B400" i="60"/>
  <c r="C400" i="60"/>
  <c r="D400" i="60" s="1"/>
  <c r="E400" i="60"/>
  <c r="F400" i="60" s="1"/>
  <c r="G400" i="60"/>
  <c r="H400" i="60"/>
  <c r="B401" i="60"/>
  <c r="C401" i="60"/>
  <c r="D401" i="60" s="1"/>
  <c r="E401" i="60"/>
  <c r="F401" i="60" s="1"/>
  <c r="G401" i="60"/>
  <c r="H401" i="60"/>
  <c r="B405" i="60"/>
  <c r="C405" i="60"/>
  <c r="D405" i="60" s="1"/>
  <c r="E405" i="60"/>
  <c r="F405" i="60" s="1"/>
  <c r="G405" i="60"/>
  <c r="H405" i="60"/>
  <c r="B406" i="60"/>
  <c r="C406" i="60"/>
  <c r="D406" i="60" s="1"/>
  <c r="E406" i="60"/>
  <c r="F406" i="60" s="1"/>
  <c r="G406" i="60"/>
  <c r="H406" i="60"/>
  <c r="B407" i="60"/>
  <c r="C407" i="60"/>
  <c r="D407" i="60" s="1"/>
  <c r="E407" i="60"/>
  <c r="F407" i="60" s="1"/>
  <c r="G407" i="60"/>
  <c r="H407" i="60"/>
  <c r="B408" i="60"/>
  <c r="C408" i="60"/>
  <c r="D408" i="60" s="1"/>
  <c r="E403" i="60" s="1"/>
  <c r="E408" i="60"/>
  <c r="F408" i="60" s="1"/>
  <c r="G408" i="60"/>
  <c r="H408" i="60"/>
  <c r="Y408" i="60" s="1"/>
  <c r="B409" i="60"/>
  <c r="C409" i="60"/>
  <c r="D409" i="60" s="1"/>
  <c r="E409" i="60"/>
  <c r="F409" i="60" s="1"/>
  <c r="G409" i="60"/>
  <c r="H409" i="60"/>
  <c r="Y409" i="60" s="1"/>
  <c r="B245" i="60"/>
  <c r="C245" i="60"/>
  <c r="D245" i="60" s="1"/>
  <c r="E245" i="60"/>
  <c r="F245" i="60" s="1"/>
  <c r="G245" i="60"/>
  <c r="H245" i="60"/>
  <c r="Y245" i="60" s="1"/>
  <c r="B246" i="60"/>
  <c r="C246" i="60"/>
  <c r="D246" i="60" s="1"/>
  <c r="E246" i="60"/>
  <c r="F246" i="60" s="1"/>
  <c r="G246" i="60"/>
  <c r="H246" i="60"/>
  <c r="Y246" i="60" s="1"/>
  <c r="B247" i="60"/>
  <c r="C247" i="60"/>
  <c r="D247" i="60" s="1"/>
  <c r="E247" i="60"/>
  <c r="F247" i="60" s="1"/>
  <c r="G247" i="60"/>
  <c r="H247" i="60"/>
  <c r="Y247" i="60" s="1"/>
  <c r="B248" i="60"/>
  <c r="C248" i="60"/>
  <c r="D248" i="60" s="1"/>
  <c r="E248" i="60"/>
  <c r="F248" i="60" s="1"/>
  <c r="G248" i="60"/>
  <c r="H248" i="60"/>
  <c r="B249" i="60"/>
  <c r="C249" i="60"/>
  <c r="D249" i="60" s="1"/>
  <c r="E249" i="60"/>
  <c r="F249" i="60" s="1"/>
  <c r="G249" i="60"/>
  <c r="H249" i="60"/>
  <c r="Y249" i="60" s="1"/>
  <c r="B250" i="60"/>
  <c r="C250" i="60"/>
  <c r="D250" i="60" s="1"/>
  <c r="E250" i="60"/>
  <c r="F250" i="60" s="1"/>
  <c r="G250" i="60"/>
  <c r="H250" i="60"/>
  <c r="Y250" i="60" s="1"/>
  <c r="B251" i="60"/>
  <c r="C251" i="60"/>
  <c r="D251" i="60" s="1"/>
  <c r="E251" i="60"/>
  <c r="F251" i="60" s="1"/>
  <c r="G251" i="60"/>
  <c r="H251" i="60"/>
  <c r="Y251" i="60" s="1"/>
  <c r="B255" i="60"/>
  <c r="C255" i="60"/>
  <c r="D255" i="60" s="1"/>
  <c r="E255" i="60"/>
  <c r="F255" i="60" s="1"/>
  <c r="G255" i="60"/>
  <c r="H255" i="60"/>
  <c r="Y255" i="60" s="1"/>
  <c r="B256" i="60"/>
  <c r="C256" i="60"/>
  <c r="D256" i="60" s="1"/>
  <c r="E256" i="60"/>
  <c r="F256" i="60" s="1"/>
  <c r="G256" i="60"/>
  <c r="H256" i="60"/>
  <c r="Y256" i="60" s="1"/>
  <c r="B257" i="60"/>
  <c r="C257" i="60"/>
  <c r="D257" i="60" s="1"/>
  <c r="E257" i="60"/>
  <c r="F257" i="60" s="1"/>
  <c r="G257" i="60"/>
  <c r="H257" i="60"/>
  <c r="B258" i="60"/>
  <c r="C258" i="60"/>
  <c r="D258" i="60" s="1"/>
  <c r="E253" i="60" s="1"/>
  <c r="E258" i="60"/>
  <c r="F258" i="60" s="1"/>
  <c r="G258" i="60"/>
  <c r="H258" i="60"/>
  <c r="B259" i="60"/>
  <c r="C259" i="60"/>
  <c r="D259" i="60" s="1"/>
  <c r="E259" i="60"/>
  <c r="F259" i="60" s="1"/>
  <c r="G259" i="60"/>
  <c r="H259" i="60"/>
  <c r="B260" i="60"/>
  <c r="C260" i="60"/>
  <c r="D260" i="60" s="1"/>
  <c r="E260" i="60"/>
  <c r="F260" i="60" s="1"/>
  <c r="G260" i="60"/>
  <c r="H260" i="60"/>
  <c r="B261" i="60"/>
  <c r="C261" i="60"/>
  <c r="D261" i="60" s="1"/>
  <c r="E261" i="60"/>
  <c r="F261" i="60" s="1"/>
  <c r="G261" i="60"/>
  <c r="H261" i="60"/>
  <c r="Y261" i="60" s="1"/>
  <c r="B262" i="60"/>
  <c r="C262" i="60"/>
  <c r="D262" i="60" s="1"/>
  <c r="E262" i="60"/>
  <c r="F262" i="60" s="1"/>
  <c r="G262" i="60"/>
  <c r="H262" i="60"/>
  <c r="Y262" i="60" s="1"/>
  <c r="B263" i="60"/>
  <c r="C263" i="60"/>
  <c r="D263" i="60" s="1"/>
  <c r="E263" i="60"/>
  <c r="F263" i="60" s="1"/>
  <c r="G263" i="60"/>
  <c r="H263" i="60"/>
  <c r="B264" i="60"/>
  <c r="C264" i="60"/>
  <c r="D264" i="60" s="1"/>
  <c r="E264" i="60"/>
  <c r="F264" i="60" s="1"/>
  <c r="G264" i="60"/>
  <c r="H264" i="60"/>
  <c r="B265" i="60"/>
  <c r="C265" i="60"/>
  <c r="D265" i="60" s="1"/>
  <c r="E265" i="60"/>
  <c r="F265" i="60" s="1"/>
  <c r="G265" i="60"/>
  <c r="H265" i="60"/>
  <c r="Y265" i="60" s="1"/>
  <c r="B266" i="60"/>
  <c r="C266" i="60"/>
  <c r="D266" i="60" s="1"/>
  <c r="E266" i="60"/>
  <c r="F266" i="60" s="1"/>
  <c r="G266" i="60"/>
  <c r="H266" i="60"/>
  <c r="Y266" i="60" s="1"/>
  <c r="B270" i="60"/>
  <c r="C270" i="60"/>
  <c r="D270" i="60" s="1"/>
  <c r="E270" i="60"/>
  <c r="F270" i="60" s="1"/>
  <c r="G270" i="60"/>
  <c r="H270" i="60"/>
  <c r="Y270" i="60" s="1"/>
  <c r="B271" i="60"/>
  <c r="C271" i="60"/>
  <c r="D271" i="60" s="1"/>
  <c r="E271" i="60"/>
  <c r="F271" i="60" s="1"/>
  <c r="G271" i="60"/>
  <c r="H271" i="60"/>
  <c r="B272" i="60"/>
  <c r="C272" i="60"/>
  <c r="D272" i="60" s="1"/>
  <c r="E272" i="60"/>
  <c r="F272" i="60" s="1"/>
  <c r="G272" i="60"/>
  <c r="H272" i="60"/>
  <c r="Y272" i="60" s="1"/>
  <c r="B273" i="60"/>
  <c r="C273" i="60"/>
  <c r="D273" i="60" s="1"/>
  <c r="E268" i="60" s="1"/>
  <c r="E273" i="60"/>
  <c r="F273" i="60" s="1"/>
  <c r="G273" i="60"/>
  <c r="H273" i="60"/>
  <c r="B274" i="60"/>
  <c r="C274" i="60"/>
  <c r="D274" i="60" s="1"/>
  <c r="E274" i="60"/>
  <c r="F274" i="60" s="1"/>
  <c r="G274" i="60"/>
  <c r="H274" i="60"/>
  <c r="Y274" i="60" s="1"/>
  <c r="B275" i="60"/>
  <c r="C275" i="60"/>
  <c r="D275" i="60" s="1"/>
  <c r="E275" i="60"/>
  <c r="F275" i="60" s="1"/>
  <c r="G275" i="60"/>
  <c r="H275" i="60"/>
  <c r="B276" i="60"/>
  <c r="C276" i="60"/>
  <c r="D276" i="60" s="1"/>
  <c r="E276" i="60"/>
  <c r="F276" i="60" s="1"/>
  <c r="G276" i="60"/>
  <c r="H276" i="60"/>
  <c r="B277" i="60"/>
  <c r="C277" i="60"/>
  <c r="D277" i="60" s="1"/>
  <c r="E277" i="60"/>
  <c r="F277" i="60" s="1"/>
  <c r="G277" i="60"/>
  <c r="H277" i="60"/>
  <c r="B278" i="60"/>
  <c r="C278" i="60"/>
  <c r="D278" i="60" s="1"/>
  <c r="E278" i="60"/>
  <c r="F278" i="60" s="1"/>
  <c r="G278" i="60"/>
  <c r="H278" i="60"/>
  <c r="B279" i="60"/>
  <c r="C279" i="60"/>
  <c r="D279" i="60" s="1"/>
  <c r="E279" i="60"/>
  <c r="F279" i="60" s="1"/>
  <c r="G279" i="60"/>
  <c r="H279" i="60"/>
  <c r="Y279" i="60" s="1"/>
  <c r="B280" i="60"/>
  <c r="C280" i="60"/>
  <c r="D280" i="60" s="1"/>
  <c r="E280" i="60"/>
  <c r="F280" i="60" s="1"/>
  <c r="G280" i="60"/>
  <c r="H280" i="60"/>
  <c r="Y280" i="60" s="1"/>
  <c r="B281" i="60"/>
  <c r="C281" i="60"/>
  <c r="D281" i="60" s="1"/>
  <c r="E281" i="60"/>
  <c r="F281" i="60" s="1"/>
  <c r="G281" i="60"/>
  <c r="H281" i="60"/>
  <c r="Y281" i="60" s="1"/>
  <c r="B285" i="60"/>
  <c r="C285" i="60"/>
  <c r="D285" i="60" s="1"/>
  <c r="E285" i="60"/>
  <c r="F285" i="60" s="1"/>
  <c r="G285" i="60"/>
  <c r="H285" i="60"/>
  <c r="B286" i="60"/>
  <c r="C286" i="60"/>
  <c r="D286" i="60" s="1"/>
  <c r="E286" i="60"/>
  <c r="F286" i="60" s="1"/>
  <c r="G286" i="60"/>
  <c r="H286" i="60"/>
  <c r="B287" i="60"/>
  <c r="C287" i="60"/>
  <c r="D287" i="60" s="1"/>
  <c r="E287" i="60"/>
  <c r="F287" i="60" s="1"/>
  <c r="G287" i="60"/>
  <c r="H287" i="60"/>
  <c r="B288" i="60"/>
  <c r="C288" i="60"/>
  <c r="D288" i="60" s="1"/>
  <c r="E283" i="60" s="1"/>
  <c r="E288" i="60"/>
  <c r="F288" i="60" s="1"/>
  <c r="G288" i="60"/>
  <c r="H288" i="60"/>
  <c r="B289" i="60"/>
  <c r="C289" i="60"/>
  <c r="D289" i="60" s="1"/>
  <c r="E289" i="60"/>
  <c r="F289" i="60" s="1"/>
  <c r="G289" i="60"/>
  <c r="H289" i="60"/>
  <c r="Y289" i="60" s="1"/>
  <c r="B290" i="60"/>
  <c r="C290" i="60"/>
  <c r="D290" i="60" s="1"/>
  <c r="E290" i="60"/>
  <c r="F290" i="60" s="1"/>
  <c r="G290" i="60"/>
  <c r="H290" i="60"/>
  <c r="B291" i="60"/>
  <c r="C291" i="60"/>
  <c r="D291" i="60" s="1"/>
  <c r="E291" i="60"/>
  <c r="F291" i="60" s="1"/>
  <c r="G291" i="60"/>
  <c r="H291" i="60"/>
  <c r="Y291" i="60" s="1"/>
  <c r="B292" i="60"/>
  <c r="C292" i="60"/>
  <c r="D292" i="60" s="1"/>
  <c r="E292" i="60"/>
  <c r="F292" i="60" s="1"/>
  <c r="G292" i="60"/>
  <c r="H292" i="60"/>
  <c r="B293" i="60"/>
  <c r="C293" i="60"/>
  <c r="D293" i="60" s="1"/>
  <c r="E293" i="60"/>
  <c r="F293" i="60" s="1"/>
  <c r="G293" i="60"/>
  <c r="H293" i="60"/>
  <c r="Y293" i="60" s="1"/>
  <c r="B294" i="60"/>
  <c r="C294" i="60"/>
  <c r="D294" i="60" s="1"/>
  <c r="E294" i="60"/>
  <c r="F294" i="60" s="1"/>
  <c r="G294" i="60"/>
  <c r="H294" i="60"/>
  <c r="B295" i="60"/>
  <c r="C295" i="60"/>
  <c r="D295" i="60" s="1"/>
  <c r="E295" i="60"/>
  <c r="F295" i="60" s="1"/>
  <c r="G295" i="60"/>
  <c r="H295" i="60"/>
  <c r="B296" i="60"/>
  <c r="C296" i="60"/>
  <c r="D296" i="60" s="1"/>
  <c r="E296" i="60"/>
  <c r="F296" i="60" s="1"/>
  <c r="G296" i="60"/>
  <c r="H296" i="60"/>
  <c r="B300" i="60"/>
  <c r="C300" i="60"/>
  <c r="D300" i="60" s="1"/>
  <c r="E300" i="60"/>
  <c r="F300" i="60" s="1"/>
  <c r="G300" i="60"/>
  <c r="H300" i="60"/>
  <c r="B301" i="60"/>
  <c r="C301" i="60"/>
  <c r="D301" i="60" s="1"/>
  <c r="E301" i="60"/>
  <c r="F301" i="60" s="1"/>
  <c r="G301" i="60"/>
  <c r="H301" i="60"/>
  <c r="Y301" i="60" s="1"/>
  <c r="B302" i="60"/>
  <c r="C302" i="60"/>
  <c r="D302" i="60" s="1"/>
  <c r="E302" i="60"/>
  <c r="F302" i="60" s="1"/>
  <c r="G302" i="60"/>
  <c r="H302" i="60"/>
  <c r="B303" i="60"/>
  <c r="C303" i="60"/>
  <c r="D303" i="60" s="1"/>
  <c r="E298" i="60" s="1"/>
  <c r="E303" i="60"/>
  <c r="F303" i="60" s="1"/>
  <c r="G303" i="60"/>
  <c r="H303" i="60"/>
  <c r="B306" i="60"/>
  <c r="C306" i="60"/>
  <c r="D306" i="60" s="1"/>
  <c r="E306" i="60"/>
  <c r="F306" i="60" s="1"/>
  <c r="G306" i="60"/>
  <c r="H306" i="60"/>
  <c r="Y306" i="60" s="1"/>
  <c r="B307" i="60"/>
  <c r="C307" i="60"/>
  <c r="D307" i="60" s="1"/>
  <c r="E307" i="60"/>
  <c r="F307" i="60" s="1"/>
  <c r="G307" i="60"/>
  <c r="H307" i="60"/>
  <c r="B308" i="60"/>
  <c r="C308" i="60"/>
  <c r="D308" i="60" s="1"/>
  <c r="E308" i="60"/>
  <c r="F308" i="60" s="1"/>
  <c r="G308" i="60"/>
  <c r="H308" i="60"/>
  <c r="B309" i="60"/>
  <c r="C309" i="60"/>
  <c r="D309" i="60" s="1"/>
  <c r="E309" i="60"/>
  <c r="F309" i="60" s="1"/>
  <c r="G309" i="60"/>
  <c r="H309" i="60"/>
  <c r="Y309" i="60" s="1"/>
  <c r="B310" i="60"/>
  <c r="C310" i="60"/>
  <c r="D310" i="60" s="1"/>
  <c r="E310" i="60"/>
  <c r="F310" i="60" s="1"/>
  <c r="G310" i="60"/>
  <c r="H310" i="60"/>
  <c r="Y310" i="60" s="1"/>
  <c r="B311" i="60"/>
  <c r="C311" i="60"/>
  <c r="D311" i="60" s="1"/>
  <c r="E311" i="60"/>
  <c r="F311" i="60" s="1"/>
  <c r="G311" i="60"/>
  <c r="H311" i="60"/>
  <c r="B315" i="60"/>
  <c r="C315" i="60"/>
  <c r="D315" i="60" s="1"/>
  <c r="E315" i="60"/>
  <c r="F315" i="60" s="1"/>
  <c r="G315" i="60"/>
  <c r="H315" i="60"/>
  <c r="Y315" i="60" s="1"/>
  <c r="B316" i="60"/>
  <c r="C316" i="60"/>
  <c r="D316" i="60" s="1"/>
  <c r="E316" i="60"/>
  <c r="F316" i="60" s="1"/>
  <c r="G316" i="60"/>
  <c r="H316" i="60"/>
  <c r="B317" i="60"/>
  <c r="C317" i="60"/>
  <c r="D317" i="60" s="1"/>
  <c r="E317" i="60"/>
  <c r="F317" i="60" s="1"/>
  <c r="G317" i="60"/>
  <c r="H317" i="60"/>
  <c r="B318" i="60"/>
  <c r="C318" i="60"/>
  <c r="D318" i="60" s="1"/>
  <c r="E313" i="60" s="1"/>
  <c r="E318" i="60"/>
  <c r="F318" i="60" s="1"/>
  <c r="G318" i="60"/>
  <c r="H318" i="60"/>
  <c r="B319" i="60"/>
  <c r="C319" i="60"/>
  <c r="D319" i="60" s="1"/>
  <c r="E319" i="60"/>
  <c r="F319" i="60" s="1"/>
  <c r="G319" i="60"/>
  <c r="H319" i="60"/>
  <c r="Y319" i="60" s="1"/>
  <c r="B320" i="60"/>
  <c r="C320" i="60"/>
  <c r="D320" i="60" s="1"/>
  <c r="E320" i="60"/>
  <c r="F320" i="60" s="1"/>
  <c r="G320" i="60"/>
  <c r="H320" i="60"/>
  <c r="B321" i="60"/>
  <c r="C321" i="60"/>
  <c r="D321" i="60" s="1"/>
  <c r="E321" i="60"/>
  <c r="F321" i="60" s="1"/>
  <c r="G321" i="60"/>
  <c r="H321" i="60"/>
  <c r="B322" i="60"/>
  <c r="C322" i="60"/>
  <c r="D322" i="60" s="1"/>
  <c r="E322" i="60"/>
  <c r="F322" i="60" s="1"/>
  <c r="G322" i="60"/>
  <c r="H322" i="60"/>
  <c r="B323" i="60"/>
  <c r="C323" i="60"/>
  <c r="D323" i="60" s="1"/>
  <c r="E323" i="60"/>
  <c r="F323" i="60" s="1"/>
  <c r="G323" i="60"/>
  <c r="H323" i="60"/>
  <c r="B324" i="60"/>
  <c r="C324" i="60"/>
  <c r="D324" i="60" s="1"/>
  <c r="E324" i="60"/>
  <c r="F324" i="60" s="1"/>
  <c r="G324" i="60"/>
  <c r="H324" i="60"/>
  <c r="B325" i="60"/>
  <c r="C325" i="60"/>
  <c r="D325" i="60" s="1"/>
  <c r="E325" i="60"/>
  <c r="F325" i="60" s="1"/>
  <c r="G325" i="60"/>
  <c r="H325" i="60"/>
  <c r="B326" i="60"/>
  <c r="C326" i="60"/>
  <c r="D326" i="60" s="1"/>
  <c r="E326" i="60"/>
  <c r="F326" i="60" s="1"/>
  <c r="G326" i="60"/>
  <c r="H326" i="60"/>
  <c r="B330" i="60"/>
  <c r="C330" i="60"/>
  <c r="D330" i="60" s="1"/>
  <c r="E330" i="60"/>
  <c r="F330" i="60" s="1"/>
  <c r="G330" i="60"/>
  <c r="H330" i="60"/>
  <c r="B331" i="60"/>
  <c r="C331" i="60"/>
  <c r="D331" i="60" s="1"/>
  <c r="E331" i="60"/>
  <c r="F331" i="60" s="1"/>
  <c r="G331" i="60"/>
  <c r="H331" i="60"/>
  <c r="B332" i="60"/>
  <c r="C332" i="60"/>
  <c r="D332" i="60" s="1"/>
  <c r="E332" i="60"/>
  <c r="F332" i="60" s="1"/>
  <c r="G332" i="60"/>
  <c r="H332" i="60"/>
  <c r="B333" i="60"/>
  <c r="C333" i="60"/>
  <c r="D333" i="60" s="1"/>
  <c r="E328" i="60" s="1"/>
  <c r="E333" i="60"/>
  <c r="F333" i="60" s="1"/>
  <c r="G333" i="60"/>
  <c r="H333" i="60"/>
  <c r="Y333" i="60" s="1"/>
  <c r="B334" i="60"/>
  <c r="C334" i="60"/>
  <c r="D334" i="60" s="1"/>
  <c r="E334" i="60"/>
  <c r="F334" i="60" s="1"/>
  <c r="G334" i="60"/>
  <c r="H334" i="60"/>
  <c r="Y334" i="60" s="1"/>
  <c r="B335" i="60"/>
  <c r="C335" i="60"/>
  <c r="D335" i="60" s="1"/>
  <c r="E335" i="60"/>
  <c r="F335" i="60" s="1"/>
  <c r="G335" i="60"/>
  <c r="H335" i="60"/>
  <c r="B336" i="60"/>
  <c r="C336" i="60"/>
  <c r="D336" i="60" s="1"/>
  <c r="E336" i="60"/>
  <c r="F336" i="60" s="1"/>
  <c r="G336" i="60"/>
  <c r="H336" i="60"/>
  <c r="B337" i="60"/>
  <c r="C337" i="60"/>
  <c r="D337" i="60" s="1"/>
  <c r="E337" i="60"/>
  <c r="F337" i="60" s="1"/>
  <c r="G337" i="60"/>
  <c r="H337" i="60"/>
  <c r="B338" i="60"/>
  <c r="C338" i="60"/>
  <c r="D338" i="60" s="1"/>
  <c r="E338" i="60"/>
  <c r="F338" i="60" s="1"/>
  <c r="G338" i="60"/>
  <c r="H338" i="60"/>
  <c r="B339" i="60"/>
  <c r="C339" i="60"/>
  <c r="D339" i="60" s="1"/>
  <c r="E339" i="60"/>
  <c r="F339" i="60" s="1"/>
  <c r="G339" i="60"/>
  <c r="H339" i="60"/>
  <c r="B340" i="60"/>
  <c r="C340" i="60"/>
  <c r="D340" i="60" s="1"/>
  <c r="E340" i="60"/>
  <c r="F340" i="60" s="1"/>
  <c r="G340" i="60"/>
  <c r="H340" i="60"/>
  <c r="B341" i="60"/>
  <c r="C341" i="60"/>
  <c r="D341" i="60" s="1"/>
  <c r="E341" i="60"/>
  <c r="F341" i="60" s="1"/>
  <c r="G341" i="60"/>
  <c r="H341" i="60"/>
  <c r="B345" i="60"/>
  <c r="C345" i="60"/>
  <c r="D345" i="60" s="1"/>
  <c r="E345" i="60"/>
  <c r="F345" i="60" s="1"/>
  <c r="G345" i="60"/>
  <c r="H345" i="60"/>
  <c r="B346" i="60"/>
  <c r="C346" i="60"/>
  <c r="D346" i="60" s="1"/>
  <c r="E346" i="60"/>
  <c r="F346" i="60" s="1"/>
  <c r="G346" i="60"/>
  <c r="H346" i="60"/>
  <c r="B347" i="60"/>
  <c r="C347" i="60"/>
  <c r="D347" i="60" s="1"/>
  <c r="E347" i="60"/>
  <c r="F347" i="60" s="1"/>
  <c r="G347" i="60"/>
  <c r="H347" i="60"/>
  <c r="B348" i="60"/>
  <c r="C348" i="60"/>
  <c r="D348" i="60" s="1"/>
  <c r="E343" i="60" s="1"/>
  <c r="E348" i="60"/>
  <c r="F348" i="60" s="1"/>
  <c r="G348" i="60"/>
  <c r="H348" i="60"/>
  <c r="B349" i="60"/>
  <c r="C349" i="60"/>
  <c r="D349" i="60" s="1"/>
  <c r="E349" i="60"/>
  <c r="F349" i="60" s="1"/>
  <c r="G349" i="60"/>
  <c r="H349" i="60"/>
  <c r="Y349" i="60" s="1"/>
  <c r="B350" i="60"/>
  <c r="C350" i="60"/>
  <c r="D350" i="60" s="1"/>
  <c r="E350" i="60"/>
  <c r="F350" i="60" s="1"/>
  <c r="G350" i="60"/>
  <c r="H350" i="60"/>
  <c r="B351" i="60"/>
  <c r="C351" i="60"/>
  <c r="D351" i="60" s="1"/>
  <c r="E351" i="60"/>
  <c r="F351" i="60" s="1"/>
  <c r="G351" i="60"/>
  <c r="H351" i="60"/>
  <c r="B352" i="60"/>
  <c r="C352" i="60"/>
  <c r="D352" i="60" s="1"/>
  <c r="E352" i="60"/>
  <c r="F352" i="60" s="1"/>
  <c r="G352" i="60"/>
  <c r="H352" i="60"/>
  <c r="B353" i="60"/>
  <c r="C353" i="60"/>
  <c r="D353" i="60" s="1"/>
  <c r="E353" i="60"/>
  <c r="F353" i="60" s="1"/>
  <c r="G353" i="60"/>
  <c r="H353" i="60"/>
  <c r="B354" i="60"/>
  <c r="C354" i="60"/>
  <c r="D354" i="60" s="1"/>
  <c r="E354" i="60"/>
  <c r="F354" i="60" s="1"/>
  <c r="G354" i="60"/>
  <c r="H354" i="60"/>
  <c r="B355" i="60"/>
  <c r="C355" i="60"/>
  <c r="D355" i="60" s="1"/>
  <c r="E355" i="60"/>
  <c r="F355" i="60" s="1"/>
  <c r="G355" i="60"/>
  <c r="H355" i="60"/>
  <c r="Y355" i="60" s="1"/>
  <c r="B244" i="60"/>
  <c r="C244" i="60"/>
  <c r="D244" i="60" s="1"/>
  <c r="E244" i="60"/>
  <c r="F244" i="60" s="1"/>
  <c r="G244" i="60"/>
  <c r="H244" i="60"/>
  <c r="N348" i="60" l="1"/>
  <c r="Y348" i="60"/>
  <c r="I318" i="60"/>
  <c r="Y318" i="60"/>
  <c r="T248" i="60"/>
  <c r="Y248" i="60"/>
  <c r="J351" i="60"/>
  <c r="Y351" i="60"/>
  <c r="J340" i="60"/>
  <c r="Y340" i="60"/>
  <c r="J332" i="60"/>
  <c r="Y332" i="60"/>
  <c r="J321" i="60"/>
  <c r="Y321" i="60"/>
  <c r="T300" i="60"/>
  <c r="Y300" i="60"/>
  <c r="T278" i="60"/>
  <c r="Y278" i="60"/>
  <c r="T259" i="60"/>
  <c r="Y259" i="60"/>
  <c r="J401" i="60"/>
  <c r="Y401" i="60"/>
  <c r="U393" i="60"/>
  <c r="Y393" i="60"/>
  <c r="T382" i="60"/>
  <c r="Y382" i="60"/>
  <c r="T371" i="60"/>
  <c r="Y371" i="60"/>
  <c r="T363" i="60"/>
  <c r="Y363" i="60"/>
  <c r="W456" i="60"/>
  <c r="Y456" i="60"/>
  <c r="AC460" i="60"/>
  <c r="Y460" i="60"/>
  <c r="J324" i="60"/>
  <c r="Y324" i="60"/>
  <c r="AA316" i="60"/>
  <c r="Y316" i="60"/>
  <c r="I303" i="60"/>
  <c r="Y303" i="60"/>
  <c r="I292" i="60"/>
  <c r="Y292" i="60"/>
  <c r="T273" i="60"/>
  <c r="Y273" i="60"/>
  <c r="T407" i="60"/>
  <c r="Y407" i="60"/>
  <c r="T396" i="60"/>
  <c r="Y396" i="60"/>
  <c r="Z385" i="60"/>
  <c r="Y385" i="60"/>
  <c r="J377" i="60"/>
  <c r="Y377" i="60"/>
  <c r="W366" i="60"/>
  <c r="Y366" i="60"/>
  <c r="W441" i="60"/>
  <c r="Y441" i="60"/>
  <c r="J430" i="60"/>
  <c r="Y430" i="60"/>
  <c r="J411" i="60"/>
  <c r="Y411" i="60"/>
  <c r="I451" i="60"/>
  <c r="Y451" i="60"/>
  <c r="W360" i="60"/>
  <c r="Y360" i="60"/>
  <c r="I435" i="60"/>
  <c r="Y435" i="60"/>
  <c r="T354" i="60"/>
  <c r="Y354" i="60"/>
  <c r="T335" i="60"/>
  <c r="Y335" i="60"/>
  <c r="T338" i="60"/>
  <c r="Y338" i="60"/>
  <c r="I330" i="60"/>
  <c r="Y330" i="60"/>
  <c r="W308" i="60"/>
  <c r="Y308" i="60"/>
  <c r="J295" i="60"/>
  <c r="Y295" i="60"/>
  <c r="I287" i="60"/>
  <c r="Y287" i="60"/>
  <c r="Z276" i="60"/>
  <c r="Y276" i="60"/>
  <c r="T399" i="60"/>
  <c r="Y399" i="60"/>
  <c r="N391" i="60"/>
  <c r="AB391" i="60" s="1"/>
  <c r="Y391" i="60"/>
  <c r="W380" i="60"/>
  <c r="Y380" i="60"/>
  <c r="I361" i="60"/>
  <c r="Y361" i="60"/>
  <c r="I436" i="60"/>
  <c r="Y436" i="60"/>
  <c r="N443" i="60"/>
  <c r="AB443" i="60" s="1"/>
  <c r="Y443" i="60"/>
  <c r="W458" i="60"/>
  <c r="Y458" i="60"/>
  <c r="I326" i="60"/>
  <c r="Y326" i="60"/>
  <c r="AA294" i="60"/>
  <c r="Y294" i="60"/>
  <c r="T286" i="60"/>
  <c r="Y286" i="60"/>
  <c r="J275" i="60"/>
  <c r="Y275" i="60"/>
  <c r="T264" i="60"/>
  <c r="Y264" i="60"/>
  <c r="W352" i="60"/>
  <c r="Y352" i="60"/>
  <c r="N341" i="60"/>
  <c r="AB341" i="60" s="1"/>
  <c r="Y341" i="60"/>
  <c r="J322" i="60"/>
  <c r="Y322" i="60"/>
  <c r="I311" i="60"/>
  <c r="Y311" i="60"/>
  <c r="I290" i="60"/>
  <c r="Y290" i="60"/>
  <c r="T271" i="60"/>
  <c r="Y271" i="60"/>
  <c r="T260" i="60"/>
  <c r="Y260" i="60"/>
  <c r="T257" i="60"/>
  <c r="Y257" i="60"/>
  <c r="I405" i="60"/>
  <c r="Y405" i="60"/>
  <c r="J383" i="60"/>
  <c r="Y383" i="60"/>
  <c r="Z375" i="60"/>
  <c r="Y375" i="60"/>
  <c r="T428" i="60"/>
  <c r="Y428" i="60"/>
  <c r="W457" i="60"/>
  <c r="Y457" i="60"/>
  <c r="J461" i="60"/>
  <c r="Y461" i="60"/>
  <c r="T346" i="60"/>
  <c r="Y346" i="60"/>
  <c r="J347" i="60"/>
  <c r="Y347" i="60"/>
  <c r="J336" i="60"/>
  <c r="Y336" i="60"/>
  <c r="I325" i="60"/>
  <c r="Y325" i="60"/>
  <c r="J317" i="60"/>
  <c r="Y317" i="60"/>
  <c r="W285" i="60"/>
  <c r="Y285" i="60"/>
  <c r="T263" i="60"/>
  <c r="Y263" i="60"/>
  <c r="T356" i="60"/>
  <c r="Y356" i="60"/>
  <c r="W423" i="60"/>
  <c r="Y423" i="60"/>
  <c r="W412" i="60"/>
  <c r="Y412" i="60"/>
  <c r="I452" i="60"/>
  <c r="Y452" i="60"/>
  <c r="N337" i="60"/>
  <c r="AB337" i="60" s="1"/>
  <c r="Y337" i="60"/>
  <c r="I307" i="60"/>
  <c r="Y307" i="60"/>
  <c r="W390" i="60"/>
  <c r="Y390" i="60"/>
  <c r="T350" i="60"/>
  <c r="Y350" i="60"/>
  <c r="T339" i="60"/>
  <c r="Y339" i="60"/>
  <c r="N331" i="60"/>
  <c r="AB331" i="60" s="1"/>
  <c r="Y331" i="60"/>
  <c r="J320" i="60"/>
  <c r="Y320" i="60"/>
  <c r="I296" i="60"/>
  <c r="Y296" i="60"/>
  <c r="I288" i="60"/>
  <c r="Y288" i="60"/>
  <c r="I277" i="60"/>
  <c r="Y277" i="60"/>
  <c r="T258" i="60"/>
  <c r="Y258" i="60"/>
  <c r="W400" i="60"/>
  <c r="Y400" i="60"/>
  <c r="I392" i="60"/>
  <c r="Y392" i="60"/>
  <c r="J381" i="60"/>
  <c r="Y381" i="60"/>
  <c r="T370" i="60"/>
  <c r="Y370" i="60"/>
  <c r="J362" i="60"/>
  <c r="Y362" i="60"/>
  <c r="J437" i="60"/>
  <c r="Y437" i="60"/>
  <c r="AA426" i="60"/>
  <c r="Y426" i="60"/>
  <c r="W415" i="60"/>
  <c r="Y415" i="60"/>
  <c r="W455" i="60"/>
  <c r="Y455" i="60"/>
  <c r="W444" i="60"/>
  <c r="Y444" i="60"/>
  <c r="J459" i="60"/>
  <c r="Y459" i="60"/>
  <c r="I413" i="60"/>
  <c r="Y413" i="60"/>
  <c r="J453" i="60"/>
  <c r="Y453" i="60"/>
  <c r="T244" i="60"/>
  <c r="Y244" i="60"/>
  <c r="I353" i="60"/>
  <c r="Y353" i="60"/>
  <c r="I345" i="60"/>
  <c r="Y345" i="60"/>
  <c r="W323" i="60"/>
  <c r="Y323" i="60"/>
  <c r="J302" i="60"/>
  <c r="Y302" i="60"/>
  <c r="V406" i="60"/>
  <c r="Y406" i="60"/>
  <c r="T395" i="60"/>
  <c r="Y395" i="60"/>
  <c r="I376" i="60"/>
  <c r="Y376" i="60"/>
  <c r="I365" i="60"/>
  <c r="Y365" i="60"/>
  <c r="T410" i="60"/>
  <c r="Y410" i="60"/>
  <c r="T450" i="60"/>
  <c r="Y450" i="60"/>
  <c r="U255" i="60"/>
  <c r="T255" i="60"/>
  <c r="AA270" i="60"/>
  <c r="T270" i="60"/>
  <c r="N262" i="60"/>
  <c r="AB262" i="60" s="1"/>
  <c r="T262" i="60"/>
  <c r="N256" i="60"/>
  <c r="AB256" i="60" s="1"/>
  <c r="T256" i="60"/>
  <c r="J249" i="60"/>
  <c r="T249" i="60"/>
  <c r="T245" i="60"/>
  <c r="I265" i="60"/>
  <c r="T265" i="60"/>
  <c r="J250" i="60"/>
  <c r="T250" i="60"/>
  <c r="I246" i="60"/>
  <c r="T246" i="60"/>
  <c r="I266" i="60"/>
  <c r="T266" i="60"/>
  <c r="I251" i="60"/>
  <c r="T251" i="60"/>
  <c r="I247" i="60"/>
  <c r="T247" i="60"/>
  <c r="Z272" i="60"/>
  <c r="T272" i="60"/>
  <c r="Z261" i="60"/>
  <c r="T261" i="60"/>
  <c r="J454" i="60"/>
  <c r="H448" i="60"/>
  <c r="H433" i="60" s="1"/>
  <c r="H418" i="60" s="1"/>
  <c r="H403" i="60" s="1"/>
  <c r="H388" i="60" s="1"/>
  <c r="H373" i="60" s="1"/>
  <c r="H358" i="60" s="1"/>
  <c r="H343" i="60" s="1"/>
  <c r="H328" i="60" s="1"/>
  <c r="H313" i="60" s="1"/>
  <c r="H298" i="60" s="1"/>
  <c r="H283" i="60" s="1"/>
  <c r="H268" i="60" s="1"/>
  <c r="H253" i="60" s="1"/>
  <c r="H238" i="60" s="1"/>
  <c r="W439" i="60"/>
  <c r="I409" i="60"/>
  <c r="I394" i="60"/>
  <c r="W379" i="60"/>
  <c r="T349" i="60"/>
  <c r="I319" i="60"/>
  <c r="T334" i="60"/>
  <c r="T274" i="60"/>
  <c r="I244" i="60"/>
  <c r="AC408" i="60"/>
  <c r="AC421" i="60"/>
  <c r="AA443" i="60"/>
  <c r="X338" i="60"/>
  <c r="J413" i="60"/>
  <c r="AA436" i="60"/>
  <c r="X461" i="60"/>
  <c r="V292" i="60"/>
  <c r="W326" i="60"/>
  <c r="AA292" i="60"/>
  <c r="AC335" i="60"/>
  <c r="V244" i="60"/>
  <c r="U244" i="60"/>
  <c r="AC251" i="60"/>
  <c r="AA428" i="60"/>
  <c r="Z244" i="60"/>
  <c r="J244" i="60"/>
  <c r="W324" i="60"/>
  <c r="AC255" i="60"/>
  <c r="W338" i="60"/>
  <c r="AA255" i="60"/>
  <c r="AA251" i="60"/>
  <c r="X382" i="60"/>
  <c r="U436" i="60"/>
  <c r="AA420" i="60"/>
  <c r="W420" i="60"/>
  <c r="AA338" i="60"/>
  <c r="N338" i="60"/>
  <c r="AB338" i="60" s="1"/>
  <c r="Z326" i="60"/>
  <c r="T420" i="60"/>
  <c r="X326" i="60"/>
  <c r="N326" i="60"/>
  <c r="AB326" i="60" s="1"/>
  <c r="Z292" i="60"/>
  <c r="U292" i="60"/>
  <c r="Z246" i="60"/>
  <c r="Z397" i="60"/>
  <c r="X383" i="60"/>
  <c r="W382" i="60"/>
  <c r="U428" i="60"/>
  <c r="Z420" i="60"/>
  <c r="I420" i="60"/>
  <c r="X411" i="60"/>
  <c r="Z452" i="60"/>
  <c r="X246" i="60"/>
  <c r="AA430" i="60"/>
  <c r="W351" i="60"/>
  <c r="AA326" i="60"/>
  <c r="V326" i="60"/>
  <c r="W292" i="60"/>
  <c r="AC292" i="60"/>
  <c r="U246" i="60"/>
  <c r="AC397" i="60"/>
  <c r="AA382" i="60"/>
  <c r="AC382" i="60"/>
  <c r="W430" i="60"/>
  <c r="Z428" i="60"/>
  <c r="AA423" i="60"/>
  <c r="V420" i="60"/>
  <c r="W265" i="60"/>
  <c r="AA435" i="60"/>
  <c r="AC244" i="60"/>
  <c r="X244" i="60"/>
  <c r="AA339" i="60"/>
  <c r="AC265" i="60"/>
  <c r="U265" i="60"/>
  <c r="W435" i="60"/>
  <c r="N428" i="60"/>
  <c r="AB428" i="60" s="1"/>
  <c r="AA244" i="60"/>
  <c r="W244" i="60"/>
  <c r="AA351" i="60"/>
  <c r="U339" i="60"/>
  <c r="AA265" i="60"/>
  <c r="N265" i="60"/>
  <c r="AB265" i="60" s="1"/>
  <c r="X262" i="60"/>
  <c r="AA405" i="60"/>
  <c r="AA377" i="60"/>
  <c r="V428" i="60"/>
  <c r="AC339" i="60"/>
  <c r="AC330" i="60"/>
  <c r="AC392" i="60"/>
  <c r="X377" i="60"/>
  <c r="Z453" i="60"/>
  <c r="W330" i="60"/>
  <c r="X339" i="60"/>
  <c r="J339" i="60"/>
  <c r="AC331" i="60"/>
  <c r="AA330" i="60"/>
  <c r="V330" i="60"/>
  <c r="Z319" i="60"/>
  <c r="AA307" i="60"/>
  <c r="Z259" i="60"/>
  <c r="V377" i="60"/>
  <c r="AC361" i="60"/>
  <c r="N430" i="60"/>
  <c r="AB430" i="60" s="1"/>
  <c r="AA412" i="60"/>
  <c r="X453" i="60"/>
  <c r="W339" i="60"/>
  <c r="I339" i="60"/>
  <c r="Z330" i="60"/>
  <c r="U330" i="60"/>
  <c r="V319" i="60"/>
  <c r="N307" i="60"/>
  <c r="AB307" i="60" s="1"/>
  <c r="Z300" i="60"/>
  <c r="W274" i="60"/>
  <c r="W393" i="60"/>
  <c r="U392" i="60"/>
  <c r="N377" i="60"/>
  <c r="AB377" i="60" s="1"/>
  <c r="W454" i="60"/>
  <c r="T453" i="60"/>
  <c r="AA353" i="60"/>
  <c r="AC353" i="60"/>
  <c r="N351" i="60"/>
  <c r="AB351" i="60" s="1"/>
  <c r="AA345" i="60"/>
  <c r="U324" i="60"/>
  <c r="U319" i="60"/>
  <c r="U300" i="60"/>
  <c r="W286" i="60"/>
  <c r="Z277" i="60"/>
  <c r="AA273" i="60"/>
  <c r="AA266" i="60"/>
  <c r="U262" i="60"/>
  <c r="N246" i="60"/>
  <c r="AB246" i="60" s="1"/>
  <c r="W409" i="60"/>
  <c r="AC401" i="60"/>
  <c r="X392" i="60"/>
  <c r="W383" i="60"/>
  <c r="W377" i="60"/>
  <c r="T377" i="60"/>
  <c r="AC371" i="60"/>
  <c r="W371" i="60"/>
  <c r="Z435" i="60"/>
  <c r="V435" i="60"/>
  <c r="V411" i="60"/>
  <c r="W452" i="60"/>
  <c r="AA392" i="60"/>
  <c r="W392" i="60"/>
  <c r="U371" i="60"/>
  <c r="AA362" i="60"/>
  <c r="AA356" i="60"/>
  <c r="AC435" i="60"/>
  <c r="U435" i="60"/>
  <c r="AA411" i="60"/>
  <c r="Z450" i="60"/>
  <c r="W353" i="60"/>
  <c r="W345" i="60"/>
  <c r="X319" i="60"/>
  <c r="Z317" i="60"/>
  <c r="AA287" i="60"/>
  <c r="AC409" i="60"/>
  <c r="U409" i="60"/>
  <c r="W405" i="60"/>
  <c r="AA401" i="60"/>
  <c r="X354" i="60"/>
  <c r="U353" i="60"/>
  <c r="X351" i="60"/>
  <c r="N345" i="60"/>
  <c r="AB345" i="60" s="1"/>
  <c r="AA324" i="60"/>
  <c r="AC324" i="60"/>
  <c r="AA319" i="60"/>
  <c r="W319" i="60"/>
  <c r="N319" i="60"/>
  <c r="AB319" i="60" s="1"/>
  <c r="Z287" i="60"/>
  <c r="U273" i="60"/>
  <c r="U261" i="60"/>
  <c r="AA246" i="60"/>
  <c r="V246" i="60"/>
  <c r="AA409" i="60"/>
  <c r="N409" i="60"/>
  <c r="AB409" i="60" s="1"/>
  <c r="N405" i="60"/>
  <c r="AB405" i="60" s="1"/>
  <c r="Z401" i="60"/>
  <c r="AC396" i="60"/>
  <c r="Z392" i="60"/>
  <c r="V392" i="60"/>
  <c r="W378" i="60"/>
  <c r="Z377" i="60"/>
  <c r="AA371" i="60"/>
  <c r="N371" i="60"/>
  <c r="AB371" i="60" s="1"/>
  <c r="X362" i="60"/>
  <c r="W356" i="60"/>
  <c r="X436" i="60"/>
  <c r="X435" i="60"/>
  <c r="Z411" i="60"/>
  <c r="N411" i="60"/>
  <c r="AB411" i="60" s="1"/>
  <c r="AA451" i="60"/>
  <c r="N450" i="60"/>
  <c r="AB450" i="60" s="1"/>
  <c r="W354" i="60"/>
  <c r="Z353" i="60"/>
  <c r="N353" i="60"/>
  <c r="AB353" i="60" s="1"/>
  <c r="U346" i="60"/>
  <c r="N323" i="60"/>
  <c r="AB323" i="60" s="1"/>
  <c r="AA300" i="60"/>
  <c r="W300" i="60"/>
  <c r="J300" i="60"/>
  <c r="W288" i="60"/>
  <c r="I255" i="60"/>
  <c r="N392" i="60"/>
  <c r="AB392" i="60" s="1"/>
  <c r="AA391" i="60"/>
  <c r="N435" i="60"/>
  <c r="AB435" i="60" s="1"/>
  <c r="AA354" i="60"/>
  <c r="J353" i="60"/>
  <c r="Z350" i="60"/>
  <c r="AA347" i="60"/>
  <c r="X334" i="60"/>
  <c r="T392" i="60"/>
  <c r="W362" i="60"/>
  <c r="J435" i="60"/>
  <c r="AC428" i="60"/>
  <c r="T319" i="60"/>
  <c r="AC300" i="60"/>
  <c r="Z296" i="60"/>
  <c r="T292" i="60"/>
  <c r="W277" i="60"/>
  <c r="X255" i="60"/>
  <c r="J392" i="60"/>
  <c r="AA366" i="60"/>
  <c r="Z364" i="60"/>
  <c r="V362" i="60"/>
  <c r="V453" i="60"/>
  <c r="AC452" i="60"/>
  <c r="V452" i="60"/>
  <c r="N451" i="60"/>
  <c r="AB451" i="60" s="1"/>
  <c r="X450" i="60"/>
  <c r="T330" i="60"/>
  <c r="J319" i="60"/>
  <c r="V302" i="60"/>
  <c r="X300" i="60"/>
  <c r="N300" i="60"/>
  <c r="AB300" i="60" s="1"/>
  <c r="J292" i="60"/>
  <c r="W255" i="60"/>
  <c r="U250" i="60"/>
  <c r="U382" i="60"/>
  <c r="N366" i="60"/>
  <c r="AB366" i="60" s="1"/>
  <c r="T362" i="60"/>
  <c r="J428" i="60"/>
  <c r="U413" i="60"/>
  <c r="AA410" i="60"/>
  <c r="AA452" i="60"/>
  <c r="N452" i="60"/>
  <c r="AB452" i="60" s="1"/>
  <c r="U450" i="60"/>
  <c r="Z461" i="60"/>
  <c r="W335" i="60"/>
  <c r="AA323" i="60"/>
  <c r="Z321" i="60"/>
  <c r="W318" i="60"/>
  <c r="W311" i="60"/>
  <c r="W307" i="60"/>
  <c r="AA302" i="60"/>
  <c r="J273" i="60"/>
  <c r="N255" i="60"/>
  <c r="AB255" i="60" s="1"/>
  <c r="Z250" i="60"/>
  <c r="W246" i="60"/>
  <c r="V401" i="60"/>
  <c r="X397" i="60"/>
  <c r="X396" i="60"/>
  <c r="I393" i="60"/>
  <c r="N382" i="60"/>
  <c r="AB382" i="60" s="1"/>
  <c r="Z368" i="60"/>
  <c r="AA365" i="60"/>
  <c r="AC354" i="60"/>
  <c r="W275" i="60"/>
  <c r="W273" i="60"/>
  <c r="I273" i="60"/>
  <c r="W396" i="60"/>
  <c r="J382" i="60"/>
  <c r="AA379" i="60"/>
  <c r="W376" i="60"/>
  <c r="AA370" i="60"/>
  <c r="N365" i="60"/>
  <c r="AB365" i="60" s="1"/>
  <c r="Z362" i="60"/>
  <c r="AA361" i="60"/>
  <c r="N354" i="60"/>
  <c r="AB354" i="60" s="1"/>
  <c r="I338" i="60"/>
  <c r="J335" i="60"/>
  <c r="N250" i="60"/>
  <c r="AB250" i="60" s="1"/>
  <c r="W249" i="60"/>
  <c r="W248" i="60"/>
  <c r="T435" i="60"/>
  <c r="J354" i="60"/>
  <c r="AC318" i="60"/>
  <c r="AA311" i="60"/>
  <c r="I300" i="60"/>
  <c r="U296" i="60"/>
  <c r="W401" i="60"/>
  <c r="I377" i="60"/>
  <c r="J371" i="60"/>
  <c r="AC365" i="60"/>
  <c r="N461" i="60"/>
  <c r="AB461" i="60" s="1"/>
  <c r="W459" i="60"/>
  <c r="U350" i="60"/>
  <c r="T440" i="60"/>
  <c r="J440" i="60"/>
  <c r="J425" i="60"/>
  <c r="U425" i="60"/>
  <c r="I425" i="60"/>
  <c r="AA425" i="60"/>
  <c r="W309" i="60"/>
  <c r="N309" i="60"/>
  <c r="AB309" i="60" s="1"/>
  <c r="I293" i="60"/>
  <c r="X293" i="60"/>
  <c r="N293" i="60"/>
  <c r="AB293" i="60" s="1"/>
  <c r="AA293" i="60"/>
  <c r="V257" i="60"/>
  <c r="Z257" i="60"/>
  <c r="I257" i="60"/>
  <c r="X257" i="60"/>
  <c r="J257" i="60"/>
  <c r="U257" i="60"/>
  <c r="AC257" i="60"/>
  <c r="U429" i="60"/>
  <c r="AC429" i="60"/>
  <c r="W422" i="60"/>
  <c r="I422" i="60"/>
  <c r="AA422" i="60"/>
  <c r="N422" i="60"/>
  <c r="AB422" i="60" s="1"/>
  <c r="N446" i="60"/>
  <c r="AB446" i="60" s="1"/>
  <c r="W446" i="60"/>
  <c r="J446" i="60"/>
  <c r="AC446" i="60"/>
  <c r="U446" i="60"/>
  <c r="X347" i="60"/>
  <c r="AA346" i="60"/>
  <c r="Z345" i="60"/>
  <c r="V345" i="60"/>
  <c r="T345" i="60"/>
  <c r="W340" i="60"/>
  <c r="X336" i="60"/>
  <c r="AA335" i="60"/>
  <c r="U335" i="60"/>
  <c r="I335" i="60"/>
  <c r="AA331" i="60"/>
  <c r="J310" i="60"/>
  <c r="Z310" i="60"/>
  <c r="I280" i="60"/>
  <c r="W280" i="60"/>
  <c r="AC280" i="60"/>
  <c r="U280" i="60"/>
  <c r="Z280" i="60"/>
  <c r="V280" i="60"/>
  <c r="AA280" i="60"/>
  <c r="I276" i="60"/>
  <c r="W276" i="60"/>
  <c r="T276" i="60"/>
  <c r="V276" i="60"/>
  <c r="J272" i="60"/>
  <c r="N272" i="60"/>
  <c r="AB272" i="60" s="1"/>
  <c r="AC272" i="60"/>
  <c r="U272" i="60"/>
  <c r="N260" i="60"/>
  <c r="AB260" i="60" s="1"/>
  <c r="W260" i="60"/>
  <c r="J259" i="60"/>
  <c r="N259" i="60"/>
  <c r="AB259" i="60" s="1"/>
  <c r="X259" i="60"/>
  <c r="I259" i="60"/>
  <c r="V259" i="60"/>
  <c r="AA259" i="60"/>
  <c r="W259" i="60"/>
  <c r="AA257" i="60"/>
  <c r="I384" i="60"/>
  <c r="W384" i="60"/>
  <c r="AA384" i="60"/>
  <c r="J368" i="60"/>
  <c r="N368" i="60"/>
  <c r="AB368" i="60" s="1"/>
  <c r="X368" i="60"/>
  <c r="I368" i="60"/>
  <c r="V368" i="60"/>
  <c r="AA368" i="60"/>
  <c r="T368" i="60"/>
  <c r="W368" i="60"/>
  <c r="I438" i="60"/>
  <c r="N438" i="60"/>
  <c r="AB438" i="60" s="1"/>
  <c r="AA438" i="60"/>
  <c r="U457" i="60"/>
  <c r="AC457" i="60"/>
  <c r="J457" i="60"/>
  <c r="N457" i="60"/>
  <c r="AB457" i="60" s="1"/>
  <c r="AA457" i="60"/>
  <c r="T443" i="60"/>
  <c r="V443" i="60"/>
  <c r="Z443" i="60"/>
  <c r="I443" i="60"/>
  <c r="X443" i="60"/>
  <c r="J443" i="60"/>
  <c r="U443" i="60"/>
  <c r="J350" i="60"/>
  <c r="U345" i="60"/>
  <c r="W257" i="60"/>
  <c r="J408" i="60"/>
  <c r="Z408" i="60"/>
  <c r="U408" i="60"/>
  <c r="W408" i="60"/>
  <c r="J398" i="60"/>
  <c r="AA398" i="60"/>
  <c r="N398" i="60"/>
  <c r="AB398" i="60" s="1"/>
  <c r="J375" i="60"/>
  <c r="W375" i="60"/>
  <c r="T375" i="60"/>
  <c r="I416" i="60"/>
  <c r="W416" i="60"/>
  <c r="J306" i="60"/>
  <c r="N306" i="60"/>
  <c r="AB306" i="60" s="1"/>
  <c r="X306" i="60"/>
  <c r="I306" i="60"/>
  <c r="V306" i="60"/>
  <c r="AA306" i="60"/>
  <c r="T306" i="60"/>
  <c r="W306" i="60"/>
  <c r="X350" i="60"/>
  <c r="AA349" i="60"/>
  <c r="J346" i="60"/>
  <c r="AC345" i="60"/>
  <c r="J345" i="60"/>
  <c r="T331" i="60"/>
  <c r="J331" i="60"/>
  <c r="W331" i="60"/>
  <c r="I331" i="60"/>
  <c r="U331" i="60"/>
  <c r="Z306" i="60"/>
  <c r="N291" i="60"/>
  <c r="AB291" i="60" s="1"/>
  <c r="Z291" i="60"/>
  <c r="AA264" i="60"/>
  <c r="N264" i="60"/>
  <c r="AB264" i="60" s="1"/>
  <c r="X355" i="60"/>
  <c r="AC350" i="60"/>
  <c r="V350" i="60"/>
  <c r="I350" i="60"/>
  <c r="W349" i="60"/>
  <c r="W346" i="60"/>
  <c r="I346" i="60"/>
  <c r="X345" i="60"/>
  <c r="X335" i="60"/>
  <c r="N335" i="60"/>
  <c r="AB335" i="60" s="1"/>
  <c r="X331" i="60"/>
  <c r="T323" i="60"/>
  <c r="V323" i="60"/>
  <c r="Z323" i="60"/>
  <c r="I323" i="60"/>
  <c r="X323" i="60"/>
  <c r="J323" i="60"/>
  <c r="U323" i="60"/>
  <c r="T315" i="60"/>
  <c r="W315" i="60"/>
  <c r="AA315" i="60"/>
  <c r="J308" i="60"/>
  <c r="V308" i="60"/>
  <c r="T308" i="60"/>
  <c r="Z308" i="60"/>
  <c r="N308" i="60"/>
  <c r="AB308" i="60" s="1"/>
  <c r="AA308" i="60"/>
  <c r="N301" i="60"/>
  <c r="AB301" i="60" s="1"/>
  <c r="W301" i="60"/>
  <c r="W293" i="60"/>
  <c r="T281" i="60"/>
  <c r="N281" i="60"/>
  <c r="AB281" i="60" s="1"/>
  <c r="X281" i="60"/>
  <c r="AC281" i="60"/>
  <c r="I281" i="60"/>
  <c r="U281" i="60"/>
  <c r="AA281" i="60"/>
  <c r="J281" i="60"/>
  <c r="W281" i="60"/>
  <c r="AA263" i="60"/>
  <c r="N263" i="60"/>
  <c r="AB263" i="60" s="1"/>
  <c r="W263" i="60"/>
  <c r="J258" i="60"/>
  <c r="W258" i="60"/>
  <c r="N257" i="60"/>
  <c r="AB257" i="60" s="1"/>
  <c r="J386" i="60"/>
  <c r="J385" i="60"/>
  <c r="N385" i="60"/>
  <c r="AB385" i="60" s="1"/>
  <c r="X385" i="60"/>
  <c r="I385" i="60"/>
  <c r="V385" i="60"/>
  <c r="AA385" i="60"/>
  <c r="T385" i="60"/>
  <c r="W385" i="60"/>
  <c r="T367" i="60"/>
  <c r="U367" i="60"/>
  <c r="I439" i="60"/>
  <c r="V439" i="60"/>
  <c r="T439" i="60"/>
  <c r="Z439" i="60"/>
  <c r="N439" i="60"/>
  <c r="AB439" i="60" s="1"/>
  <c r="AA439" i="60"/>
  <c r="W425" i="60"/>
  <c r="X422" i="60"/>
  <c r="W443" i="60"/>
  <c r="T442" i="60"/>
  <c r="U442" i="60"/>
  <c r="AC311" i="60"/>
  <c r="N311" i="60"/>
  <c r="AB311" i="60" s="1"/>
  <c r="W295" i="60"/>
  <c r="U287" i="60"/>
  <c r="W278" i="60"/>
  <c r="I262" i="60"/>
  <c r="AA256" i="60"/>
  <c r="N251" i="60"/>
  <c r="AB251" i="60" s="1"/>
  <c r="T401" i="60"/>
  <c r="N400" i="60"/>
  <c r="AB400" i="60" s="1"/>
  <c r="W399" i="60"/>
  <c r="U397" i="60"/>
  <c r="N370" i="60"/>
  <c r="AB370" i="60" s="1"/>
  <c r="W437" i="60"/>
  <c r="W421" i="60"/>
  <c r="N410" i="60"/>
  <c r="AB410" i="60" s="1"/>
  <c r="N445" i="60"/>
  <c r="AB445" i="60" s="1"/>
  <c r="AA461" i="60"/>
  <c r="V461" i="60"/>
  <c r="I461" i="60"/>
  <c r="T326" i="60"/>
  <c r="N324" i="60"/>
  <c r="AB324" i="60" s="1"/>
  <c r="AC323" i="60"/>
  <c r="U318" i="60"/>
  <c r="U311" i="60"/>
  <c r="AC308" i="60"/>
  <c r="Z290" i="60"/>
  <c r="V287" i="60"/>
  <c r="V286" i="60"/>
  <c r="U266" i="60"/>
  <c r="AC262" i="60"/>
  <c r="W251" i="60"/>
  <c r="J409" i="60"/>
  <c r="U401" i="60"/>
  <c r="I383" i="60"/>
  <c r="I382" i="60"/>
  <c r="W370" i="60"/>
  <c r="AC439" i="60"/>
  <c r="AC436" i="60"/>
  <c r="J436" i="60"/>
  <c r="I411" i="60"/>
  <c r="W410" i="60"/>
  <c r="T452" i="60"/>
  <c r="AC443" i="60"/>
  <c r="W461" i="60"/>
  <c r="T461" i="60"/>
  <c r="I355" i="60"/>
  <c r="V353" i="60"/>
  <c r="T353" i="60"/>
  <c r="I351" i="60"/>
  <c r="N349" i="60"/>
  <c r="AB349" i="60" s="1"/>
  <c r="N321" i="60"/>
  <c r="AB321" i="60" s="1"/>
  <c r="X315" i="60"/>
  <c r="J307" i="60"/>
  <c r="W303" i="60"/>
  <c r="Z302" i="60"/>
  <c r="V300" i="60"/>
  <c r="N296" i="60"/>
  <c r="AB296" i="60" s="1"/>
  <c r="J287" i="60"/>
  <c r="J280" i="60"/>
  <c r="X278" i="60"/>
  <c r="I278" i="60"/>
  <c r="J251" i="60"/>
  <c r="N247" i="60"/>
  <c r="AB247" i="60" s="1"/>
  <c r="J397" i="60"/>
  <c r="N396" i="60"/>
  <c r="AB396" i="60" s="1"/>
  <c r="Z395" i="60"/>
  <c r="W394" i="60"/>
  <c r="AA376" i="60"/>
  <c r="J370" i="60"/>
  <c r="AC367" i="60"/>
  <c r="J367" i="60"/>
  <c r="AA363" i="60"/>
  <c r="N362" i="60"/>
  <c r="AB362" i="60" s="1"/>
  <c r="N361" i="60"/>
  <c r="AB361" i="60" s="1"/>
  <c r="N356" i="60"/>
  <c r="AB356" i="60" s="1"/>
  <c r="X437" i="60"/>
  <c r="I437" i="60"/>
  <c r="N416" i="60"/>
  <c r="AB416" i="60" s="1"/>
  <c r="AA413" i="60"/>
  <c r="J410" i="60"/>
  <c r="AA453" i="60"/>
  <c r="W453" i="60"/>
  <c r="N453" i="60"/>
  <c r="AB453" i="60" s="1"/>
  <c r="AA450" i="60"/>
  <c r="W450" i="60"/>
  <c r="I450" i="60"/>
  <c r="AA446" i="60"/>
  <c r="W442" i="60"/>
  <c r="U460" i="60"/>
  <c r="U459" i="60"/>
  <c r="N458" i="60"/>
  <c r="AB458" i="60" s="1"/>
  <c r="W336" i="60"/>
  <c r="AA334" i="60"/>
  <c r="N334" i="60"/>
  <c r="AB334" i="60" s="1"/>
  <c r="J330" i="60"/>
  <c r="V277" i="60"/>
  <c r="Z265" i="60"/>
  <c r="V265" i="60"/>
  <c r="X263" i="60"/>
  <c r="I263" i="60"/>
  <c r="AC246" i="60"/>
  <c r="AC405" i="60"/>
  <c r="U405" i="60"/>
  <c r="N399" i="60"/>
  <c r="AB399" i="60" s="1"/>
  <c r="V397" i="60"/>
  <c r="I397" i="60"/>
  <c r="N384" i="60"/>
  <c r="AB384" i="60" s="1"/>
  <c r="W363" i="60"/>
  <c r="N244" i="60"/>
  <c r="AB244" i="60" s="1"/>
  <c r="X353" i="60"/>
  <c r="AA332" i="60"/>
  <c r="X321" i="60"/>
  <c r="N315" i="60"/>
  <c r="AB315" i="60" s="1"/>
  <c r="X310" i="60"/>
  <c r="AC307" i="60"/>
  <c r="U307" i="60"/>
  <c r="N287" i="60"/>
  <c r="AB287" i="60" s="1"/>
  <c r="AA286" i="60"/>
  <c r="N286" i="60"/>
  <c r="AB286" i="60" s="1"/>
  <c r="N280" i="60"/>
  <c r="AB280" i="60" s="1"/>
  <c r="AA277" i="60"/>
  <c r="N277" i="60"/>
  <c r="AB277" i="60" s="1"/>
  <c r="AA276" i="60"/>
  <c r="N276" i="60"/>
  <c r="AB276" i="60" s="1"/>
  <c r="N275" i="60"/>
  <c r="AB275" i="60" s="1"/>
  <c r="J265" i="60"/>
  <c r="U251" i="60"/>
  <c r="AA247" i="60"/>
  <c r="AC247" i="60"/>
  <c r="J246" i="60"/>
  <c r="T408" i="60"/>
  <c r="W381" i="60"/>
  <c r="N376" i="60"/>
  <c r="AB376" i="60" s="1"/>
  <c r="AC370" i="60"/>
  <c r="U370" i="60"/>
  <c r="W367" i="60"/>
  <c r="N363" i="60"/>
  <c r="AB363" i="60" s="1"/>
  <c r="I362" i="60"/>
  <c r="U439" i="60"/>
  <c r="J439" i="60"/>
  <c r="X430" i="60"/>
  <c r="I430" i="60"/>
  <c r="AA416" i="60"/>
  <c r="W413" i="60"/>
  <c r="AC410" i="60"/>
  <c r="U410" i="60"/>
  <c r="AC453" i="60"/>
  <c r="U453" i="60"/>
  <c r="I453" i="60"/>
  <c r="AC450" i="60"/>
  <c r="AC442" i="60"/>
  <c r="J442" i="60"/>
  <c r="W334" i="60"/>
  <c r="X332" i="60"/>
  <c r="N330" i="60"/>
  <c r="AB330" i="60" s="1"/>
  <c r="AC287" i="60"/>
  <c r="W287" i="60"/>
  <c r="T287" i="60"/>
  <c r="Z286" i="60"/>
  <c r="T280" i="60"/>
  <c r="AA278" i="60"/>
  <c r="N278" i="60"/>
  <c r="AB278" i="60" s="1"/>
  <c r="T277" i="60"/>
  <c r="X265" i="60"/>
  <c r="N248" i="60"/>
  <c r="AB248" i="60" s="1"/>
  <c r="W247" i="60"/>
  <c r="J405" i="60"/>
  <c r="W440" i="60"/>
  <c r="X439" i="60"/>
  <c r="AA437" i="60"/>
  <c r="N437" i="60"/>
  <c r="AB437" i="60" s="1"/>
  <c r="AA350" i="60"/>
  <c r="W350" i="60"/>
  <c r="N350" i="60"/>
  <c r="AB350" i="60" s="1"/>
  <c r="U349" i="60"/>
  <c r="J349" i="60"/>
  <c r="AC346" i="60"/>
  <c r="X346" i="60"/>
  <c r="N346" i="60"/>
  <c r="AB346" i="60" s="1"/>
  <c r="X340" i="60"/>
  <c r="I340" i="60"/>
  <c r="N339" i="60"/>
  <c r="AB339" i="60" s="1"/>
  <c r="U338" i="60"/>
  <c r="J338" i="60"/>
  <c r="AA336" i="60"/>
  <c r="I336" i="60"/>
  <c r="U334" i="60"/>
  <c r="J334" i="60"/>
  <c r="I332" i="60"/>
  <c r="AA321" i="60"/>
  <c r="V321" i="60"/>
  <c r="I321" i="60"/>
  <c r="W320" i="60"/>
  <c r="AC319" i="60"/>
  <c r="J318" i="60"/>
  <c r="W317" i="60"/>
  <c r="T317" i="60"/>
  <c r="AC315" i="60"/>
  <c r="U315" i="60"/>
  <c r="J315" i="60"/>
  <c r="AA310" i="60"/>
  <c r="V310" i="60"/>
  <c r="I310" i="60"/>
  <c r="X308" i="60"/>
  <c r="I308" i="60"/>
  <c r="J303" i="60"/>
  <c r="W302" i="60"/>
  <c r="T302" i="60"/>
  <c r="AA296" i="60"/>
  <c r="V296" i="60"/>
  <c r="J296" i="60"/>
  <c r="AA295" i="60"/>
  <c r="N295" i="60"/>
  <c r="AB295" i="60" s="1"/>
  <c r="J293" i="60"/>
  <c r="U293" i="60"/>
  <c r="AC293" i="60"/>
  <c r="T293" i="60"/>
  <c r="V293" i="60"/>
  <c r="Z293" i="60"/>
  <c r="J291" i="60"/>
  <c r="U291" i="60"/>
  <c r="I289" i="60"/>
  <c r="W289" i="60"/>
  <c r="X288" i="60"/>
  <c r="I270" i="60"/>
  <c r="X270" i="60"/>
  <c r="N270" i="60"/>
  <c r="AB270" i="60" s="1"/>
  <c r="W270" i="60"/>
  <c r="AC406" i="60"/>
  <c r="X349" i="60"/>
  <c r="I349" i="60"/>
  <c r="I347" i="60"/>
  <c r="I334" i="60"/>
  <c r="AA317" i="60"/>
  <c r="V317" i="60"/>
  <c r="I317" i="60"/>
  <c r="N316" i="60"/>
  <c r="AB316" i="60" s="1"/>
  <c r="I315" i="60"/>
  <c r="I302" i="60"/>
  <c r="Z295" i="60"/>
  <c r="T295" i="60"/>
  <c r="J288" i="60"/>
  <c r="U288" i="60"/>
  <c r="AC288" i="60"/>
  <c r="T288" i="60"/>
  <c r="V288" i="60"/>
  <c r="Z288" i="60"/>
  <c r="J271" i="60"/>
  <c r="AA271" i="60"/>
  <c r="N271" i="60"/>
  <c r="AB271" i="60" s="1"/>
  <c r="W271" i="60"/>
  <c r="N310" i="60"/>
  <c r="AB310" i="60" s="1"/>
  <c r="AC303" i="60"/>
  <c r="U303" i="60"/>
  <c r="T294" i="60"/>
  <c r="N294" i="60"/>
  <c r="AB294" i="60" s="1"/>
  <c r="W294" i="60"/>
  <c r="T285" i="60"/>
  <c r="I285" i="60"/>
  <c r="X285" i="60"/>
  <c r="N285" i="60"/>
  <c r="AB285" i="60" s="1"/>
  <c r="AA285" i="60"/>
  <c r="J279" i="60"/>
  <c r="N279" i="60"/>
  <c r="AB279" i="60" s="1"/>
  <c r="W279" i="60"/>
  <c r="AA279" i="60"/>
  <c r="I261" i="60"/>
  <c r="X261" i="60"/>
  <c r="J261" i="60"/>
  <c r="V261" i="60"/>
  <c r="AA261" i="60"/>
  <c r="W261" i="60"/>
  <c r="N261" i="60"/>
  <c r="AB261" i="60" s="1"/>
  <c r="J406" i="60"/>
  <c r="T406" i="60"/>
  <c r="W406" i="60"/>
  <c r="I406" i="60"/>
  <c r="X406" i="60"/>
  <c r="N406" i="60"/>
  <c r="AB406" i="60" s="1"/>
  <c r="Z406" i="60"/>
  <c r="AA406" i="60"/>
  <c r="U354" i="60"/>
  <c r="I354" i="60"/>
  <c r="Z349" i="60"/>
  <c r="V349" i="60"/>
  <c r="AC349" i="60"/>
  <c r="W347" i="60"/>
  <c r="AA340" i="60"/>
  <c r="N340" i="60"/>
  <c r="AB340" i="60" s="1"/>
  <c r="Z338" i="60"/>
  <c r="V338" i="60"/>
  <c r="AC338" i="60"/>
  <c r="Z334" i="60"/>
  <c r="V334" i="60"/>
  <c r="AC334" i="60"/>
  <c r="X330" i="60"/>
  <c r="AC326" i="60"/>
  <c r="U326" i="60"/>
  <c r="J326" i="60"/>
  <c r="Z325" i="60"/>
  <c r="W321" i="60"/>
  <c r="T321" i="60"/>
  <c r="AA318" i="60"/>
  <c r="N318" i="60"/>
  <c r="AB318" i="60" s="1"/>
  <c r="X317" i="60"/>
  <c r="N317" i="60"/>
  <c r="AB317" i="60" s="1"/>
  <c r="Z315" i="60"/>
  <c r="V315" i="60"/>
  <c r="J311" i="60"/>
  <c r="W310" i="60"/>
  <c r="T310" i="60"/>
  <c r="U308" i="60"/>
  <c r="AA303" i="60"/>
  <c r="N303" i="60"/>
  <c r="AB303" i="60" s="1"/>
  <c r="X302" i="60"/>
  <c r="N302" i="60"/>
  <c r="AB302" i="60" s="1"/>
  <c r="AC296" i="60"/>
  <c r="W296" i="60"/>
  <c r="T296" i="60"/>
  <c r="V295" i="60"/>
  <c r="AC289" i="60"/>
  <c r="AA288" i="60"/>
  <c r="N288" i="60"/>
  <c r="AB288" i="60" s="1"/>
  <c r="N245" i="60"/>
  <c r="AB245" i="60" s="1"/>
  <c r="AA245" i="60"/>
  <c r="J245" i="60"/>
  <c r="AC245" i="60"/>
  <c r="U245" i="60"/>
  <c r="W245" i="60"/>
  <c r="AA381" i="60"/>
  <c r="N381" i="60"/>
  <c r="AB381" i="60" s="1"/>
  <c r="J379" i="60"/>
  <c r="I379" i="60"/>
  <c r="X379" i="60"/>
  <c r="T378" i="60"/>
  <c r="N378" i="60"/>
  <c r="AB378" i="60" s="1"/>
  <c r="X378" i="60"/>
  <c r="AC378" i="60"/>
  <c r="I378" i="60"/>
  <c r="U378" i="60"/>
  <c r="AA378" i="60"/>
  <c r="I369" i="60"/>
  <c r="N369" i="60"/>
  <c r="AB369" i="60" s="1"/>
  <c r="W369" i="60"/>
  <c r="AA369" i="60"/>
  <c r="I360" i="60"/>
  <c r="X360" i="60"/>
  <c r="J360" i="60"/>
  <c r="U360" i="60"/>
  <c r="AC360" i="60"/>
  <c r="T360" i="60"/>
  <c r="V360" i="60"/>
  <c r="Z360" i="60"/>
  <c r="T424" i="60"/>
  <c r="V424" i="60"/>
  <c r="Z424" i="60"/>
  <c r="I424" i="60"/>
  <c r="U424" i="60"/>
  <c r="AA424" i="60"/>
  <c r="J424" i="60"/>
  <c r="W424" i="60"/>
  <c r="AC424" i="60"/>
  <c r="N424" i="60"/>
  <c r="AB424" i="60" s="1"/>
  <c r="X424" i="60"/>
  <c r="AC277" i="60"/>
  <c r="U277" i="60"/>
  <c r="J277" i="60"/>
  <c r="U276" i="60"/>
  <c r="J276" i="60"/>
  <c r="AA274" i="60"/>
  <c r="N274" i="60"/>
  <c r="AB274" i="60" s="1"/>
  <c r="W272" i="60"/>
  <c r="J266" i="60"/>
  <c r="J264" i="60"/>
  <c r="W264" i="60"/>
  <c r="J262" i="60"/>
  <c r="W262" i="60"/>
  <c r="AC261" i="60"/>
  <c r="J260" i="60"/>
  <c r="AA260" i="60"/>
  <c r="AC258" i="60"/>
  <c r="N258" i="60"/>
  <c r="AB258" i="60" s="1"/>
  <c r="J256" i="60"/>
  <c r="W256" i="60"/>
  <c r="J255" i="60"/>
  <c r="V255" i="60"/>
  <c r="Z255" i="60"/>
  <c r="AC250" i="60"/>
  <c r="W250" i="60"/>
  <c r="N249" i="60"/>
  <c r="AB249" i="60" s="1"/>
  <c r="X248" i="60"/>
  <c r="AA408" i="60"/>
  <c r="V408" i="60"/>
  <c r="X399" i="60"/>
  <c r="N395" i="60"/>
  <c r="AB395" i="60" s="1"/>
  <c r="AA395" i="60"/>
  <c r="T393" i="60"/>
  <c r="N393" i="60"/>
  <c r="AB393" i="60" s="1"/>
  <c r="X393" i="60"/>
  <c r="AC393" i="60"/>
  <c r="I391" i="60"/>
  <c r="T391" i="60"/>
  <c r="Z391" i="60"/>
  <c r="I390" i="60"/>
  <c r="N390" i="60"/>
  <c r="AB390" i="60" s="1"/>
  <c r="AA390" i="60"/>
  <c r="T386" i="60"/>
  <c r="N386" i="60"/>
  <c r="AB386" i="60" s="1"/>
  <c r="X386" i="60"/>
  <c r="AC386" i="60"/>
  <c r="I386" i="60"/>
  <c r="U386" i="60"/>
  <c r="AA386" i="60"/>
  <c r="AA360" i="60"/>
  <c r="J441" i="60"/>
  <c r="I441" i="60"/>
  <c r="X441" i="60"/>
  <c r="N441" i="60"/>
  <c r="AB441" i="60" s="1"/>
  <c r="AA441" i="60"/>
  <c r="J426" i="60"/>
  <c r="I426" i="60"/>
  <c r="X426" i="60"/>
  <c r="N426" i="60"/>
  <c r="AB426" i="60" s="1"/>
  <c r="W426" i="60"/>
  <c r="T414" i="60"/>
  <c r="U414" i="60"/>
  <c r="AC414" i="60"/>
  <c r="J414" i="60"/>
  <c r="AA414" i="60"/>
  <c r="N414" i="60"/>
  <c r="AB414" i="60" s="1"/>
  <c r="W414" i="60"/>
  <c r="N292" i="60"/>
  <c r="AB292" i="60" s="1"/>
  <c r="Z281" i="60"/>
  <c r="V281" i="60"/>
  <c r="X277" i="60"/>
  <c r="AC276" i="60"/>
  <c r="X276" i="60"/>
  <c r="AA275" i="60"/>
  <c r="X274" i="60"/>
  <c r="I274" i="60"/>
  <c r="AC273" i="60"/>
  <c r="X273" i="60"/>
  <c r="N273" i="60"/>
  <c r="AB273" i="60" s="1"/>
  <c r="AA272" i="60"/>
  <c r="V272" i="60"/>
  <c r="W266" i="60"/>
  <c r="AA262" i="60"/>
  <c r="AA258" i="60"/>
  <c r="AA250" i="60"/>
  <c r="V250" i="60"/>
  <c r="AA249" i="60"/>
  <c r="J248" i="60"/>
  <c r="I248" i="60"/>
  <c r="V248" i="60"/>
  <c r="Z248" i="60"/>
  <c r="I408" i="60"/>
  <c r="X408" i="60"/>
  <c r="I401" i="60"/>
  <c r="X401" i="60"/>
  <c r="J399" i="60"/>
  <c r="I399" i="60"/>
  <c r="V399" i="60"/>
  <c r="Z399" i="60"/>
  <c r="I398" i="60"/>
  <c r="U398" i="60"/>
  <c r="AC398" i="60"/>
  <c r="I396" i="60"/>
  <c r="J396" i="60"/>
  <c r="V396" i="60"/>
  <c r="Z396" i="60"/>
  <c r="W395" i="60"/>
  <c r="AA393" i="60"/>
  <c r="W391" i="60"/>
  <c r="W386" i="60"/>
  <c r="I381" i="60"/>
  <c r="X381" i="60"/>
  <c r="T381" i="60"/>
  <c r="V381" i="60"/>
  <c r="Z381" i="60"/>
  <c r="I380" i="60"/>
  <c r="AA380" i="60"/>
  <c r="N380" i="60"/>
  <c r="AB380" i="60" s="1"/>
  <c r="I431" i="60"/>
  <c r="W431" i="60"/>
  <c r="N431" i="60"/>
  <c r="AB431" i="60" s="1"/>
  <c r="AA431" i="60"/>
  <c r="I427" i="60"/>
  <c r="AA427" i="60"/>
  <c r="N427" i="60"/>
  <c r="AB427" i="60" s="1"/>
  <c r="W427" i="60"/>
  <c r="J415" i="60"/>
  <c r="I415" i="60"/>
  <c r="V415" i="60"/>
  <c r="AA415" i="60"/>
  <c r="T415" i="60"/>
  <c r="X415" i="60"/>
  <c r="N415" i="60"/>
  <c r="AB415" i="60" s="1"/>
  <c r="Z415" i="60"/>
  <c r="I272" i="60"/>
  <c r="X272" i="60"/>
  <c r="N266" i="60"/>
  <c r="AB266" i="60" s="1"/>
  <c r="X266" i="60"/>
  <c r="AC266" i="60"/>
  <c r="I258" i="60"/>
  <c r="U258" i="60"/>
  <c r="I250" i="60"/>
  <c r="X250" i="60"/>
  <c r="U249" i="60"/>
  <c r="AC249" i="60"/>
  <c r="AA248" i="60"/>
  <c r="AC248" i="60"/>
  <c r="N408" i="60"/>
  <c r="AB408" i="60" s="1"/>
  <c r="N401" i="60"/>
  <c r="AB401" i="60" s="1"/>
  <c r="T400" i="60"/>
  <c r="AA400" i="60"/>
  <c r="AA399" i="60"/>
  <c r="AC399" i="60"/>
  <c r="W398" i="60"/>
  <c r="T397" i="60"/>
  <c r="N397" i="60"/>
  <c r="AB397" i="60" s="1"/>
  <c r="W397" i="60"/>
  <c r="AA397" i="60"/>
  <c r="AA396" i="60"/>
  <c r="U396" i="60"/>
  <c r="V395" i="60"/>
  <c r="X394" i="60"/>
  <c r="J393" i="60"/>
  <c r="V391" i="60"/>
  <c r="U381" i="60"/>
  <c r="N379" i="60"/>
  <c r="AB379" i="60" s="1"/>
  <c r="J378" i="60"/>
  <c r="I366" i="60"/>
  <c r="X366" i="60"/>
  <c r="J366" i="60"/>
  <c r="U366" i="60"/>
  <c r="AC366" i="60"/>
  <c r="T366" i="60"/>
  <c r="V366" i="60"/>
  <c r="Z366" i="60"/>
  <c r="J364" i="60"/>
  <c r="I364" i="60"/>
  <c r="V364" i="60"/>
  <c r="AA364" i="60"/>
  <c r="T364" i="60"/>
  <c r="W364" i="60"/>
  <c r="N364" i="60"/>
  <c r="AB364" i="60" s="1"/>
  <c r="X364" i="60"/>
  <c r="N360" i="60"/>
  <c r="AB360" i="60" s="1"/>
  <c r="T429" i="60"/>
  <c r="J429" i="60"/>
  <c r="W429" i="60"/>
  <c r="I429" i="60"/>
  <c r="X429" i="60"/>
  <c r="N429" i="60"/>
  <c r="AB429" i="60" s="1"/>
  <c r="AA429" i="60"/>
  <c r="T421" i="60"/>
  <c r="I421" i="60"/>
  <c r="U421" i="60"/>
  <c r="AA421" i="60"/>
  <c r="J421" i="60"/>
  <c r="X421" i="60"/>
  <c r="N421" i="60"/>
  <c r="AB421" i="60" s="1"/>
  <c r="AC385" i="60"/>
  <c r="U385" i="60"/>
  <c r="AA383" i="60"/>
  <c r="N383" i="60"/>
  <c r="AB383" i="60" s="1"/>
  <c r="AC381" i="60"/>
  <c r="AC377" i="60"/>
  <c r="U377" i="60"/>
  <c r="AA375" i="60"/>
  <c r="V375" i="60"/>
  <c r="I375" i="60"/>
  <c r="X370" i="60"/>
  <c r="I370" i="60"/>
  <c r="AA367" i="60"/>
  <c r="N367" i="60"/>
  <c r="AB367" i="60" s="1"/>
  <c r="W365" i="60"/>
  <c r="AC364" i="60"/>
  <c r="J363" i="60"/>
  <c r="AC362" i="60"/>
  <c r="U362" i="60"/>
  <c r="W361" i="60"/>
  <c r="J356" i="60"/>
  <c r="AA440" i="60"/>
  <c r="U440" i="60"/>
  <c r="I440" i="60"/>
  <c r="W438" i="60"/>
  <c r="W436" i="60"/>
  <c r="W428" i="60"/>
  <c r="I423" i="60"/>
  <c r="N423" i="60"/>
  <c r="AB423" i="60" s="1"/>
  <c r="J422" i="60"/>
  <c r="J420" i="60"/>
  <c r="U420" i="60"/>
  <c r="AC420" i="60"/>
  <c r="T413" i="60"/>
  <c r="V413" i="60"/>
  <c r="Z413" i="60"/>
  <c r="AA455" i="60"/>
  <c r="I445" i="60"/>
  <c r="T445" i="60"/>
  <c r="AC445" i="60"/>
  <c r="V445" i="60"/>
  <c r="AA445" i="60"/>
  <c r="I444" i="60"/>
  <c r="AA444" i="60"/>
  <c r="N444" i="60"/>
  <c r="AB444" i="60" s="1"/>
  <c r="AA459" i="60"/>
  <c r="N459" i="60"/>
  <c r="AB459" i="60" s="1"/>
  <c r="T458" i="60"/>
  <c r="J458" i="60"/>
  <c r="U458" i="60"/>
  <c r="AC458" i="60"/>
  <c r="T436" i="60"/>
  <c r="N436" i="60"/>
  <c r="AB436" i="60" s="1"/>
  <c r="X420" i="60"/>
  <c r="N420" i="60"/>
  <c r="AB420" i="60" s="1"/>
  <c r="X413" i="60"/>
  <c r="N413" i="60"/>
  <c r="AB413" i="60" s="1"/>
  <c r="I412" i="60"/>
  <c r="N412" i="60"/>
  <c r="AB412" i="60" s="1"/>
  <c r="T457" i="60"/>
  <c r="V457" i="60"/>
  <c r="Z457" i="60"/>
  <c r="I457" i="60"/>
  <c r="X457" i="60"/>
  <c r="T456" i="60"/>
  <c r="N456" i="60"/>
  <c r="AB456" i="60" s="1"/>
  <c r="AA456" i="60"/>
  <c r="I446" i="60"/>
  <c r="X446" i="60"/>
  <c r="T446" i="60"/>
  <c r="V446" i="60"/>
  <c r="Z446" i="60"/>
  <c r="Z445" i="60"/>
  <c r="I460" i="60"/>
  <c r="W460" i="60"/>
  <c r="N460" i="60"/>
  <c r="AA460" i="60"/>
  <c r="AA458" i="60"/>
  <c r="X375" i="60"/>
  <c r="N375" i="60"/>
  <c r="AB375" i="60" s="1"/>
  <c r="Z370" i="60"/>
  <c r="V370" i="60"/>
  <c r="AC363" i="60"/>
  <c r="U363" i="60"/>
  <c r="AC356" i="60"/>
  <c r="U356" i="60"/>
  <c r="AC440" i="60"/>
  <c r="X440" i="60"/>
  <c r="N440" i="60"/>
  <c r="AB440" i="60" s="1"/>
  <c r="I428" i="60"/>
  <c r="X428" i="60"/>
  <c r="T425" i="60"/>
  <c r="N425" i="60"/>
  <c r="AB425" i="60" s="1"/>
  <c r="X425" i="60"/>
  <c r="AC425" i="60"/>
  <c r="I455" i="60"/>
  <c r="N455" i="60"/>
  <c r="AB455" i="60" s="1"/>
  <c r="X455" i="60"/>
  <c r="T454" i="60"/>
  <c r="N454" i="60"/>
  <c r="AB454" i="60" s="1"/>
  <c r="X454" i="60"/>
  <c r="AC454" i="60"/>
  <c r="I454" i="60"/>
  <c r="U454" i="60"/>
  <c r="AA454" i="60"/>
  <c r="W445" i="60"/>
  <c r="T459" i="60"/>
  <c r="V459" i="60"/>
  <c r="Z459" i="60"/>
  <c r="I459" i="60"/>
  <c r="X459" i="60"/>
  <c r="AC413" i="60"/>
  <c r="W411" i="60"/>
  <c r="T411" i="60"/>
  <c r="W451" i="60"/>
  <c r="V450" i="60"/>
  <c r="J450" i="60"/>
  <c r="AA442" i="60"/>
  <c r="N442" i="60"/>
  <c r="AB442" i="60" s="1"/>
  <c r="AC461" i="60"/>
  <c r="U461" i="60"/>
  <c r="AC459" i="60"/>
  <c r="Z460" i="60"/>
  <c r="V460" i="60"/>
  <c r="T460" i="60"/>
  <c r="X458" i="60"/>
  <c r="I458" i="60"/>
  <c r="J460" i="60"/>
  <c r="AB460" i="60"/>
  <c r="X460" i="60"/>
  <c r="Z458" i="60"/>
  <c r="V458" i="60"/>
  <c r="AC456" i="60"/>
  <c r="U456" i="60"/>
  <c r="J456" i="60"/>
  <c r="Z455" i="60"/>
  <c r="V455" i="60"/>
  <c r="T455" i="60"/>
  <c r="U452" i="60"/>
  <c r="J452" i="60"/>
  <c r="Z451" i="60"/>
  <c r="V451" i="60"/>
  <c r="T451" i="60"/>
  <c r="U445" i="60"/>
  <c r="J445" i="60"/>
  <c r="Z444" i="60"/>
  <c r="V444" i="60"/>
  <c r="T444" i="60"/>
  <c r="X442" i="60"/>
  <c r="I442" i="60"/>
  <c r="X456" i="60"/>
  <c r="I456" i="60"/>
  <c r="AC455" i="60"/>
  <c r="U455" i="60"/>
  <c r="J455" i="60"/>
  <c r="Z454" i="60"/>
  <c r="V454" i="60"/>
  <c r="X452" i="60"/>
  <c r="AC451" i="60"/>
  <c r="U451" i="60"/>
  <c r="J451" i="60"/>
  <c r="X445" i="60"/>
  <c r="AC444" i="60"/>
  <c r="U444" i="60"/>
  <c r="J444" i="60"/>
  <c r="X451" i="60"/>
  <c r="X444" i="60"/>
  <c r="Z442" i="60"/>
  <c r="V442" i="60"/>
  <c r="Z456" i="60"/>
  <c r="V456" i="60"/>
  <c r="Z438" i="60"/>
  <c r="V438" i="60"/>
  <c r="T438" i="60"/>
  <c r="Z431" i="60"/>
  <c r="V431" i="60"/>
  <c r="T431" i="60"/>
  <c r="Z427" i="60"/>
  <c r="V427" i="60"/>
  <c r="T427" i="60"/>
  <c r="Z423" i="60"/>
  <c r="V423" i="60"/>
  <c r="T423" i="60"/>
  <c r="Z416" i="60"/>
  <c r="V416" i="60"/>
  <c r="T416" i="60"/>
  <c r="X414" i="60"/>
  <c r="I414" i="60"/>
  <c r="Z412" i="60"/>
  <c r="V412" i="60"/>
  <c r="T412" i="60"/>
  <c r="X410" i="60"/>
  <c r="I410" i="60"/>
  <c r="Z441" i="60"/>
  <c r="V441" i="60"/>
  <c r="T441" i="60"/>
  <c r="AC438" i="60"/>
  <c r="U438" i="60"/>
  <c r="J438" i="60"/>
  <c r="Z437" i="60"/>
  <c r="V437" i="60"/>
  <c r="T437" i="60"/>
  <c r="AC431" i="60"/>
  <c r="U431" i="60"/>
  <c r="J431" i="60"/>
  <c r="Z430" i="60"/>
  <c r="V430" i="60"/>
  <c r="T430" i="60"/>
  <c r="AC427" i="60"/>
  <c r="U427" i="60"/>
  <c r="J427" i="60"/>
  <c r="Z426" i="60"/>
  <c r="V426" i="60"/>
  <c r="T426" i="60"/>
  <c r="AC423" i="60"/>
  <c r="U423" i="60"/>
  <c r="J423" i="60"/>
  <c r="Z422" i="60"/>
  <c r="V422" i="60"/>
  <c r="T422" i="60"/>
  <c r="AC416" i="60"/>
  <c r="U416" i="60"/>
  <c r="J416" i="60"/>
  <c r="AC412" i="60"/>
  <c r="U412" i="60"/>
  <c r="J412" i="60"/>
  <c r="AC441" i="60"/>
  <c r="U441" i="60"/>
  <c r="Z440" i="60"/>
  <c r="V440" i="60"/>
  <c r="X438" i="60"/>
  <c r="AC437" i="60"/>
  <c r="U437" i="60"/>
  <c r="Z436" i="60"/>
  <c r="V436" i="60"/>
  <c r="X431" i="60"/>
  <c r="AC430" i="60"/>
  <c r="U430" i="60"/>
  <c r="Z429" i="60"/>
  <c r="V429" i="60"/>
  <c r="X427" i="60"/>
  <c r="AC426" i="60"/>
  <c r="U426" i="60"/>
  <c r="Z425" i="60"/>
  <c r="V425" i="60"/>
  <c r="X423" i="60"/>
  <c r="AC422" i="60"/>
  <c r="U422" i="60"/>
  <c r="Z421" i="60"/>
  <c r="V421" i="60"/>
  <c r="X416" i="60"/>
  <c r="AC415" i="60"/>
  <c r="U415" i="60"/>
  <c r="Z414" i="60"/>
  <c r="V414" i="60"/>
  <c r="X412" i="60"/>
  <c r="AC411" i="60"/>
  <c r="U411" i="60"/>
  <c r="Z410" i="60"/>
  <c r="V410" i="60"/>
  <c r="AC407" i="60"/>
  <c r="U407" i="60"/>
  <c r="J407" i="60"/>
  <c r="AC400" i="60"/>
  <c r="U400" i="60"/>
  <c r="J400" i="60"/>
  <c r="AA407" i="60"/>
  <c r="N407" i="60"/>
  <c r="AB407" i="60" s="1"/>
  <c r="Z409" i="60"/>
  <c r="V409" i="60"/>
  <c r="T409" i="60"/>
  <c r="X407" i="60"/>
  <c r="I407" i="60"/>
  <c r="U406" i="60"/>
  <c r="Z405" i="60"/>
  <c r="V405" i="60"/>
  <c r="T405" i="60"/>
  <c r="X400" i="60"/>
  <c r="I400" i="60"/>
  <c r="U399" i="60"/>
  <c r="Z398" i="60"/>
  <c r="V398" i="60"/>
  <c r="T398" i="60"/>
  <c r="J394" i="60"/>
  <c r="U394" i="60"/>
  <c r="AC394" i="60"/>
  <c r="T394" i="60"/>
  <c r="V394" i="60"/>
  <c r="Z394" i="60"/>
  <c r="W407" i="60"/>
  <c r="X409" i="60"/>
  <c r="Z407" i="60"/>
  <c r="V407" i="60"/>
  <c r="X405" i="60"/>
  <c r="Z400" i="60"/>
  <c r="V400" i="60"/>
  <c r="X398" i="60"/>
  <c r="I395" i="60"/>
  <c r="X395" i="60"/>
  <c r="J395" i="60"/>
  <c r="U395" i="60"/>
  <c r="AC395" i="60"/>
  <c r="AA394" i="60"/>
  <c r="N394" i="60"/>
  <c r="AB394" i="60" s="1"/>
  <c r="Z384" i="60"/>
  <c r="V384" i="60"/>
  <c r="T384" i="60"/>
  <c r="Z380" i="60"/>
  <c r="V380" i="60"/>
  <c r="T380" i="60"/>
  <c r="Z376" i="60"/>
  <c r="V376" i="60"/>
  <c r="T376" i="60"/>
  <c r="X371" i="60"/>
  <c r="I371" i="60"/>
  <c r="Z369" i="60"/>
  <c r="V369" i="60"/>
  <c r="T369" i="60"/>
  <c r="X367" i="60"/>
  <c r="I367" i="60"/>
  <c r="Z365" i="60"/>
  <c r="V365" i="60"/>
  <c r="T365" i="60"/>
  <c r="X363" i="60"/>
  <c r="I363" i="60"/>
  <c r="Z361" i="60"/>
  <c r="V361" i="60"/>
  <c r="T361" i="60"/>
  <c r="X356" i="60"/>
  <c r="I356" i="60"/>
  <c r="AC391" i="60"/>
  <c r="U391" i="60"/>
  <c r="J391" i="60"/>
  <c r="Z390" i="60"/>
  <c r="V390" i="60"/>
  <c r="T390" i="60"/>
  <c r="AC384" i="60"/>
  <c r="U384" i="60"/>
  <c r="J384" i="60"/>
  <c r="Z383" i="60"/>
  <c r="V383" i="60"/>
  <c r="T383" i="60"/>
  <c r="AC380" i="60"/>
  <c r="U380" i="60"/>
  <c r="J380" i="60"/>
  <c r="Z379" i="60"/>
  <c r="V379" i="60"/>
  <c r="T379" i="60"/>
  <c r="AC376" i="60"/>
  <c r="U376" i="60"/>
  <c r="J376" i="60"/>
  <c r="AC369" i="60"/>
  <c r="U369" i="60"/>
  <c r="J369" i="60"/>
  <c r="U365" i="60"/>
  <c r="J365" i="60"/>
  <c r="U361" i="60"/>
  <c r="J361" i="60"/>
  <c r="Z393" i="60"/>
  <c r="V393" i="60"/>
  <c r="X391" i="60"/>
  <c r="AC390" i="60"/>
  <c r="U390" i="60"/>
  <c r="J390" i="60"/>
  <c r="Z386" i="60"/>
  <c r="V386" i="60"/>
  <c r="X384" i="60"/>
  <c r="AC383" i="60"/>
  <c r="U383" i="60"/>
  <c r="Z382" i="60"/>
  <c r="V382" i="60"/>
  <c r="X380" i="60"/>
  <c r="AC379" i="60"/>
  <c r="U379" i="60"/>
  <c r="Z378" i="60"/>
  <c r="V378" i="60"/>
  <c r="X376" i="60"/>
  <c r="AC375" i="60"/>
  <c r="U375" i="60"/>
  <c r="Z371" i="60"/>
  <c r="V371" i="60"/>
  <c r="X369" i="60"/>
  <c r="AC368" i="60"/>
  <c r="U368" i="60"/>
  <c r="Z367" i="60"/>
  <c r="V367" i="60"/>
  <c r="X365" i="60"/>
  <c r="U364" i="60"/>
  <c r="Z363" i="60"/>
  <c r="V363" i="60"/>
  <c r="X361" i="60"/>
  <c r="Z356" i="60"/>
  <c r="V356" i="60"/>
  <c r="X390" i="60"/>
  <c r="V333" i="60"/>
  <c r="I333" i="60"/>
  <c r="X333" i="60"/>
  <c r="T333" i="60"/>
  <c r="Z333" i="60"/>
  <c r="J333" i="60"/>
  <c r="U333" i="60"/>
  <c r="AC333" i="60"/>
  <c r="W355" i="60"/>
  <c r="Z348" i="60"/>
  <c r="I348" i="60"/>
  <c r="X348" i="60"/>
  <c r="AB348" i="60"/>
  <c r="V348" i="60"/>
  <c r="J348" i="60"/>
  <c r="U348" i="60"/>
  <c r="AC348" i="60"/>
  <c r="T348" i="60"/>
  <c r="Z341" i="60"/>
  <c r="I341" i="60"/>
  <c r="X341" i="60"/>
  <c r="J341" i="60"/>
  <c r="U341" i="60"/>
  <c r="AC341" i="60"/>
  <c r="T341" i="60"/>
  <c r="V341" i="60"/>
  <c r="T337" i="60"/>
  <c r="I337" i="60"/>
  <c r="X337" i="60"/>
  <c r="Z337" i="60"/>
  <c r="J337" i="60"/>
  <c r="U337" i="60"/>
  <c r="AC337" i="60"/>
  <c r="V337" i="60"/>
  <c r="AA348" i="60"/>
  <c r="AA341" i="60"/>
  <c r="AA337" i="60"/>
  <c r="W333" i="60"/>
  <c r="I352" i="60"/>
  <c r="X352" i="60"/>
  <c r="V352" i="60"/>
  <c r="J352" i="60"/>
  <c r="U352" i="60"/>
  <c r="AC352" i="60"/>
  <c r="T352" i="60"/>
  <c r="Z352" i="60"/>
  <c r="J355" i="60"/>
  <c r="U355" i="60"/>
  <c r="AC355" i="60"/>
  <c r="T355" i="60"/>
  <c r="V355" i="60"/>
  <c r="Z355" i="60"/>
  <c r="AA352" i="60"/>
  <c r="AA333" i="60"/>
  <c r="AA355" i="60"/>
  <c r="N355" i="60"/>
  <c r="AB355" i="60" s="1"/>
  <c r="N352" i="60"/>
  <c r="AB352" i="60" s="1"/>
  <c r="W348" i="60"/>
  <c r="W341" i="60"/>
  <c r="W337" i="60"/>
  <c r="N333" i="60"/>
  <c r="AB333" i="60" s="1"/>
  <c r="N347" i="60"/>
  <c r="AB347" i="60" s="1"/>
  <c r="N332" i="60"/>
  <c r="AB332" i="60" s="1"/>
  <c r="X325" i="60"/>
  <c r="N325" i="60"/>
  <c r="AB325" i="60" s="1"/>
  <c r="I322" i="60"/>
  <c r="X322" i="60"/>
  <c r="T322" i="60"/>
  <c r="V322" i="60"/>
  <c r="Z322" i="60"/>
  <c r="U320" i="60"/>
  <c r="Z351" i="60"/>
  <c r="V351" i="60"/>
  <c r="T351" i="60"/>
  <c r="Z347" i="60"/>
  <c r="V347" i="60"/>
  <c r="T347" i="60"/>
  <c r="Z340" i="60"/>
  <c r="V340" i="60"/>
  <c r="T340" i="60"/>
  <c r="Z336" i="60"/>
  <c r="V336" i="60"/>
  <c r="T336" i="60"/>
  <c r="Z332" i="60"/>
  <c r="V332" i="60"/>
  <c r="T332" i="60"/>
  <c r="W325" i="60"/>
  <c r="T325" i="60"/>
  <c r="AC322" i="60"/>
  <c r="U322" i="60"/>
  <c r="AA320" i="60"/>
  <c r="N320" i="60"/>
  <c r="AB320" i="60" s="1"/>
  <c r="T309" i="60"/>
  <c r="V309" i="60"/>
  <c r="Z309" i="60"/>
  <c r="I309" i="60"/>
  <c r="X309" i="60"/>
  <c r="J309" i="60"/>
  <c r="U309" i="60"/>
  <c r="AC309" i="60"/>
  <c r="T301" i="60"/>
  <c r="V301" i="60"/>
  <c r="Z301" i="60"/>
  <c r="I301" i="60"/>
  <c r="X301" i="60"/>
  <c r="J301" i="60"/>
  <c r="U301" i="60"/>
  <c r="AC301" i="60"/>
  <c r="N336" i="60"/>
  <c r="AB336" i="60" s="1"/>
  <c r="W332" i="60"/>
  <c r="W322" i="60"/>
  <c r="T316" i="60"/>
  <c r="V316" i="60"/>
  <c r="Z316" i="60"/>
  <c r="I316" i="60"/>
  <c r="X316" i="60"/>
  <c r="J316" i="60"/>
  <c r="U316" i="60"/>
  <c r="AC316" i="60"/>
  <c r="Z354" i="60"/>
  <c r="V354" i="60"/>
  <c r="AC351" i="60"/>
  <c r="U351" i="60"/>
  <c r="AC347" i="60"/>
  <c r="U347" i="60"/>
  <c r="Z346" i="60"/>
  <c r="V346" i="60"/>
  <c r="AC340" i="60"/>
  <c r="U340" i="60"/>
  <c r="Z339" i="60"/>
  <c r="V339" i="60"/>
  <c r="AC336" i="60"/>
  <c r="U336" i="60"/>
  <c r="Z335" i="60"/>
  <c r="V335" i="60"/>
  <c r="AC332" i="60"/>
  <c r="U332" i="60"/>
  <c r="Z331" i="60"/>
  <c r="V331" i="60"/>
  <c r="AA325" i="60"/>
  <c r="V325" i="60"/>
  <c r="T324" i="60"/>
  <c r="V324" i="60"/>
  <c r="Z324" i="60"/>
  <c r="I324" i="60"/>
  <c r="X324" i="60"/>
  <c r="AA322" i="60"/>
  <c r="N322" i="60"/>
  <c r="AB322" i="60" s="1"/>
  <c r="W316" i="60"/>
  <c r="AA309" i="60"/>
  <c r="AA301" i="60"/>
  <c r="J325" i="60"/>
  <c r="U325" i="60"/>
  <c r="AC325" i="60"/>
  <c r="T320" i="60"/>
  <c r="V320" i="60"/>
  <c r="Z320" i="60"/>
  <c r="I320" i="60"/>
  <c r="X320" i="60"/>
  <c r="AC320" i="60"/>
  <c r="X295" i="60"/>
  <c r="I295" i="60"/>
  <c r="AC294" i="60"/>
  <c r="U294" i="60"/>
  <c r="J294" i="60"/>
  <c r="AA291" i="60"/>
  <c r="V291" i="60"/>
  <c r="W290" i="60"/>
  <c r="T290" i="60"/>
  <c r="X289" i="60"/>
  <c r="J286" i="60"/>
  <c r="U286" i="60"/>
  <c r="AC286" i="60"/>
  <c r="I286" i="60"/>
  <c r="X286" i="60"/>
  <c r="Z318" i="60"/>
  <c r="V318" i="60"/>
  <c r="T318" i="60"/>
  <c r="Z311" i="60"/>
  <c r="V311" i="60"/>
  <c r="T311" i="60"/>
  <c r="Z307" i="60"/>
  <c r="V307" i="60"/>
  <c r="T307" i="60"/>
  <c r="Z303" i="60"/>
  <c r="V303" i="60"/>
  <c r="T303" i="60"/>
  <c r="X294" i="60"/>
  <c r="I294" i="60"/>
  <c r="I291" i="60"/>
  <c r="X291" i="60"/>
  <c r="AA290" i="60"/>
  <c r="V290" i="60"/>
  <c r="T289" i="60"/>
  <c r="V289" i="60"/>
  <c r="Z289" i="60"/>
  <c r="J289" i="60"/>
  <c r="U289" i="60"/>
  <c r="J290" i="60"/>
  <c r="U290" i="60"/>
  <c r="AC290" i="60"/>
  <c r="AC321" i="60"/>
  <c r="U321" i="60"/>
  <c r="X318" i="60"/>
  <c r="AC317" i="60"/>
  <c r="U317" i="60"/>
  <c r="X311" i="60"/>
  <c r="AC310" i="60"/>
  <c r="U310" i="60"/>
  <c r="X307" i="60"/>
  <c r="AC306" i="60"/>
  <c r="U306" i="60"/>
  <c r="X303" i="60"/>
  <c r="AC302" i="60"/>
  <c r="U302" i="60"/>
  <c r="X296" i="60"/>
  <c r="AC295" i="60"/>
  <c r="U295" i="60"/>
  <c r="Z294" i="60"/>
  <c r="V294" i="60"/>
  <c r="X292" i="60"/>
  <c r="AC291" i="60"/>
  <c r="W291" i="60"/>
  <c r="T291" i="60"/>
  <c r="X290" i="60"/>
  <c r="N290" i="60"/>
  <c r="AB290" i="60" s="1"/>
  <c r="AA289" i="60"/>
  <c r="N289" i="60"/>
  <c r="AB289" i="60" s="1"/>
  <c r="AC285" i="60"/>
  <c r="U285" i="60"/>
  <c r="J285" i="60"/>
  <c r="X279" i="60"/>
  <c r="I279" i="60"/>
  <c r="AC278" i="60"/>
  <c r="U278" i="60"/>
  <c r="J278" i="60"/>
  <c r="X275" i="60"/>
  <c r="I275" i="60"/>
  <c r="AC274" i="60"/>
  <c r="U274" i="60"/>
  <c r="J274" i="60"/>
  <c r="Z273" i="60"/>
  <c r="V273" i="60"/>
  <c r="X271" i="60"/>
  <c r="I271" i="60"/>
  <c r="AC270" i="60"/>
  <c r="U270" i="60"/>
  <c r="J270" i="60"/>
  <c r="Z266" i="60"/>
  <c r="V266" i="60"/>
  <c r="X264" i="60"/>
  <c r="I264" i="60"/>
  <c r="AC263" i="60"/>
  <c r="U263" i="60"/>
  <c r="J263" i="60"/>
  <c r="Z262" i="60"/>
  <c r="V262" i="60"/>
  <c r="X260" i="60"/>
  <c r="I260" i="60"/>
  <c r="AC259" i="60"/>
  <c r="U259" i="60"/>
  <c r="Z258" i="60"/>
  <c r="V258" i="60"/>
  <c r="X256" i="60"/>
  <c r="I256" i="60"/>
  <c r="Z251" i="60"/>
  <c r="V251" i="60"/>
  <c r="X249" i="60"/>
  <c r="I249" i="60"/>
  <c r="U248" i="60"/>
  <c r="Z247" i="60"/>
  <c r="V247" i="60"/>
  <c r="X245" i="60"/>
  <c r="I245" i="60"/>
  <c r="U247" i="60"/>
  <c r="J247" i="60"/>
  <c r="Z279" i="60"/>
  <c r="V279" i="60"/>
  <c r="T279" i="60"/>
  <c r="Z275" i="60"/>
  <c r="V275" i="60"/>
  <c r="T275" i="60"/>
  <c r="Z271" i="60"/>
  <c r="V271" i="60"/>
  <c r="Z264" i="60"/>
  <c r="V264" i="60"/>
  <c r="Z260" i="60"/>
  <c r="V260" i="60"/>
  <c r="X258" i="60"/>
  <c r="Z256" i="60"/>
  <c r="V256" i="60"/>
  <c r="X251" i="60"/>
  <c r="Z249" i="60"/>
  <c r="V249" i="60"/>
  <c r="X247" i="60"/>
  <c r="Z245" i="60"/>
  <c r="V245" i="60"/>
  <c r="X287" i="60"/>
  <c r="Z285" i="60"/>
  <c r="V285" i="60"/>
  <c r="X280" i="60"/>
  <c r="AC279" i="60"/>
  <c r="U279" i="60"/>
  <c r="Z278" i="60"/>
  <c r="V278" i="60"/>
  <c r="AC275" i="60"/>
  <c r="U275" i="60"/>
  <c r="Z274" i="60"/>
  <c r="V274" i="60"/>
  <c r="AC271" i="60"/>
  <c r="U271" i="60"/>
  <c r="Z270" i="60"/>
  <c r="V270" i="60"/>
  <c r="AC264" i="60"/>
  <c r="U264" i="60"/>
  <c r="Z263" i="60"/>
  <c r="V263" i="60"/>
  <c r="AC260" i="60"/>
  <c r="U260" i="60"/>
  <c r="AC256" i="60"/>
  <c r="U256" i="60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44" i="62" l="1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E26" i="46" l="1"/>
  <c r="F26" i="46" s="1"/>
  <c r="W24" i="46"/>
  <c r="W20" i="46"/>
  <c r="W16" i="46"/>
  <c r="W14" i="46"/>
  <c r="E10" i="46"/>
  <c r="F10" i="46" s="1"/>
  <c r="Y10" i="46"/>
  <c r="Z10" i="46" s="1"/>
  <c r="W10" i="46"/>
  <c r="E29" i="46"/>
  <c r="F29" i="46" s="1"/>
  <c r="W29" i="46"/>
  <c r="E27" i="46"/>
  <c r="F27" i="46" s="1"/>
  <c r="W27" i="46"/>
  <c r="E25" i="46"/>
  <c r="F25" i="46" s="1"/>
  <c r="W25" i="46"/>
  <c r="E23" i="46"/>
  <c r="F23" i="46" s="1"/>
  <c r="W23" i="46"/>
  <c r="E21" i="46"/>
  <c r="F21" i="46" s="1"/>
  <c r="W21" i="46"/>
  <c r="AE19" i="46"/>
  <c r="W19" i="46"/>
  <c r="E17" i="46"/>
  <c r="F17" i="46" s="1"/>
  <c r="W17" i="46"/>
  <c r="E15" i="46"/>
  <c r="F15" i="46" s="1"/>
  <c r="W15" i="46"/>
  <c r="W13" i="46"/>
  <c r="E11" i="46"/>
  <c r="W30" i="46"/>
  <c r="E28" i="46"/>
  <c r="F28" i="46" s="1"/>
  <c r="W28" i="46"/>
  <c r="W22" i="46"/>
  <c r="W18" i="46"/>
  <c r="AI13" i="46"/>
  <c r="AH13" i="46"/>
  <c r="AI30" i="46"/>
  <c r="AE30" i="46"/>
  <c r="AE13" i="46"/>
  <c r="AC13" i="46"/>
  <c r="AA21" i="46"/>
  <c r="AH15" i="46"/>
  <c r="AC15" i="46"/>
  <c r="AA15" i="46"/>
  <c r="AE15" i="46"/>
  <c r="AI15" i="46"/>
  <c r="AD15" i="46"/>
  <c r="AI21" i="46"/>
  <c r="AI29" i="46"/>
  <c r="AE28" i="46"/>
  <c r="AD21" i="46"/>
  <c r="AE21" i="46"/>
  <c r="AI17" i="46"/>
  <c r="E13" i="46"/>
  <c r="F13" i="46" s="1"/>
  <c r="AE27" i="46"/>
  <c r="AE18" i="46"/>
  <c r="E18" i="46"/>
  <c r="F18" i="46" s="1"/>
  <c r="AD17" i="46"/>
  <c r="AH10" i="46"/>
  <c r="AC18" i="46"/>
  <c r="AA17" i="46"/>
  <c r="AE10" i="46"/>
  <c r="AE29" i="46"/>
  <c r="AD28" i="46"/>
  <c r="AE22" i="46"/>
  <c r="AE11" i="46"/>
  <c r="AD29" i="46"/>
  <c r="AA11" i="46"/>
  <c r="AC29" i="46"/>
  <c r="AE23" i="46"/>
  <c r="AH11" i="46"/>
  <c r="AH29" i="46"/>
  <c r="AD25" i="46"/>
  <c r="AE24" i="46"/>
  <c r="AD23" i="46"/>
  <c r="AC22" i="46"/>
  <c r="E22" i="46"/>
  <c r="F22" i="46" s="1"/>
  <c r="AD13" i="46"/>
  <c r="AI23" i="46"/>
  <c r="AA23" i="46"/>
  <c r="AH22" i="46"/>
  <c r="AE16" i="46"/>
  <c r="AD27" i="46"/>
  <c r="AI27" i="46"/>
  <c r="AA27" i="46"/>
  <c r="AE26" i="46"/>
  <c r="AE12" i="46"/>
  <c r="AE20" i="46"/>
  <c r="AA19" i="46"/>
  <c r="E19" i="46"/>
  <c r="F19" i="46" s="1"/>
  <c r="AC19" i="46"/>
  <c r="AH19" i="46"/>
  <c r="AD19" i="46"/>
  <c r="AI19" i="46"/>
  <c r="AH14" i="46"/>
  <c r="E14" i="46"/>
  <c r="F14" i="46" s="1"/>
  <c r="AC14" i="46"/>
  <c r="AE14" i="46"/>
  <c r="AH28" i="46"/>
  <c r="AH27" i="46"/>
  <c r="AC27" i="46"/>
  <c r="AH26" i="46"/>
  <c r="AE25" i="46"/>
  <c r="AH24" i="46"/>
  <c r="AH23" i="46"/>
  <c r="AC23" i="46"/>
  <c r="AH18" i="46"/>
  <c r="AE17" i="46"/>
  <c r="AA13" i="46"/>
  <c r="AI11" i="46"/>
  <c r="AD11" i="46"/>
  <c r="AC10" i="46"/>
  <c r="AC11" i="46"/>
  <c r="AC26" i="46"/>
  <c r="AI25" i="46"/>
  <c r="AA25" i="46"/>
  <c r="AH30" i="46"/>
  <c r="AC30" i="46"/>
  <c r="E30" i="46"/>
  <c r="F30" i="46" s="1"/>
  <c r="AA29" i="46"/>
  <c r="AI28" i="46"/>
  <c r="AC28" i="46"/>
  <c r="AA30" i="46"/>
  <c r="AA16" i="46"/>
  <c r="E16" i="46"/>
  <c r="F16" i="46" s="1"/>
  <c r="AC16" i="46"/>
  <c r="AH16" i="46"/>
  <c r="AD16" i="46"/>
  <c r="AI16" i="46"/>
  <c r="AA28" i="46"/>
  <c r="AA24" i="46"/>
  <c r="AD24" i="46"/>
  <c r="AI24" i="46"/>
  <c r="AA20" i="46"/>
  <c r="E20" i="46"/>
  <c r="F20" i="46" s="1"/>
  <c r="AC20" i="46"/>
  <c r="AH20" i="46"/>
  <c r="AD20" i="46"/>
  <c r="AI20" i="46"/>
  <c r="AD30" i="46"/>
  <c r="AD26" i="46"/>
  <c r="AI26" i="46"/>
  <c r="AA26" i="46"/>
  <c r="AC24" i="46"/>
  <c r="E24" i="46"/>
  <c r="F24" i="46" s="1"/>
  <c r="AA22" i="46"/>
  <c r="AA18" i="46"/>
  <c r="AA14" i="46"/>
  <c r="AI12" i="46"/>
  <c r="AD12" i="46"/>
  <c r="AA10" i="46"/>
  <c r="AH12" i="46"/>
  <c r="AC12" i="46"/>
  <c r="E12" i="46"/>
  <c r="AH25" i="46"/>
  <c r="AC25" i="46"/>
  <c r="AI22" i="46"/>
  <c r="AD22" i="46"/>
  <c r="AH21" i="46"/>
  <c r="AC21" i="46"/>
  <c r="AI18" i="46"/>
  <c r="AD18" i="46"/>
  <c r="AH17" i="46"/>
  <c r="AC17" i="46"/>
  <c r="AI14" i="46"/>
  <c r="AD14" i="46"/>
  <c r="AA12" i="46"/>
  <c r="AI10" i="46"/>
  <c r="AD10" i="46"/>
  <c r="H230" i="61"/>
  <c r="I230" i="61"/>
  <c r="AD230" i="61"/>
  <c r="H231" i="61"/>
  <c r="I231" i="61"/>
  <c r="AD231" i="61"/>
  <c r="H232" i="61"/>
  <c r="I232" i="61"/>
  <c r="AD232" i="61"/>
  <c r="H233" i="61"/>
  <c r="I233" i="61"/>
  <c r="AD233" i="61"/>
  <c r="H234" i="61"/>
  <c r="I234" i="61"/>
  <c r="AD234" i="61"/>
  <c r="H235" i="61"/>
  <c r="I235" i="61"/>
  <c r="AD235" i="61"/>
  <c r="H236" i="61"/>
  <c r="I236" i="61"/>
  <c r="AD236" i="61"/>
  <c r="H240" i="61"/>
  <c r="I240" i="61"/>
  <c r="AD240" i="61"/>
  <c r="H241" i="61"/>
  <c r="I241" i="61"/>
  <c r="AD241" i="61"/>
  <c r="H242" i="61"/>
  <c r="I242" i="61"/>
  <c r="AD242" i="61"/>
  <c r="H243" i="61"/>
  <c r="I243" i="61"/>
  <c r="AD243" i="61"/>
  <c r="AD229" i="61"/>
  <c r="I229" i="61"/>
  <c r="H229" i="61"/>
  <c r="D230" i="61"/>
  <c r="E230" i="61" s="1"/>
  <c r="F230" i="61"/>
  <c r="G230" i="61" s="1"/>
  <c r="D231" i="61"/>
  <c r="E231" i="61" s="1"/>
  <c r="F231" i="61"/>
  <c r="G231" i="61" s="1"/>
  <c r="D232" i="61"/>
  <c r="E232" i="61" s="1"/>
  <c r="F232" i="61"/>
  <c r="G232" i="61" s="1"/>
  <c r="D233" i="61"/>
  <c r="E233" i="61" s="1"/>
  <c r="F233" i="61"/>
  <c r="G233" i="61" s="1"/>
  <c r="D234" i="61"/>
  <c r="E234" i="61" s="1"/>
  <c r="F234" i="61"/>
  <c r="G234" i="61" s="1"/>
  <c r="D235" i="61"/>
  <c r="E235" i="61" s="1"/>
  <c r="F235" i="61"/>
  <c r="G235" i="61" s="1"/>
  <c r="D236" i="61"/>
  <c r="E236" i="61" s="1"/>
  <c r="F236" i="61"/>
  <c r="G236" i="61" s="1"/>
  <c r="D240" i="61"/>
  <c r="E240" i="61" s="1"/>
  <c r="F240" i="61"/>
  <c r="G240" i="61" s="1"/>
  <c r="D241" i="61"/>
  <c r="E241" i="61" s="1"/>
  <c r="F241" i="61"/>
  <c r="G241" i="61" s="1"/>
  <c r="D242" i="61"/>
  <c r="E242" i="61" s="1"/>
  <c r="F242" i="61"/>
  <c r="G242" i="61" s="1"/>
  <c r="D243" i="61"/>
  <c r="E243" i="61" s="1"/>
  <c r="F243" i="61"/>
  <c r="G243" i="61" s="1"/>
  <c r="F229" i="61"/>
  <c r="G229" i="61" s="1"/>
  <c r="H215" i="61"/>
  <c r="I215" i="61"/>
  <c r="AB215" i="61" s="1"/>
  <c r="AD215" i="61"/>
  <c r="H216" i="61"/>
  <c r="I216" i="61"/>
  <c r="AB216" i="61" s="1"/>
  <c r="AD216" i="61"/>
  <c r="H217" i="61"/>
  <c r="I217" i="61"/>
  <c r="AB217" i="61" s="1"/>
  <c r="AD217" i="61"/>
  <c r="H218" i="61"/>
  <c r="I218" i="61"/>
  <c r="AB218" i="61" s="1"/>
  <c r="AD218" i="61"/>
  <c r="H219" i="61"/>
  <c r="I219" i="61"/>
  <c r="AB219" i="61" s="1"/>
  <c r="AD219" i="61"/>
  <c r="H220" i="61"/>
  <c r="I220" i="61"/>
  <c r="AD220" i="61"/>
  <c r="H221" i="61"/>
  <c r="I221" i="61"/>
  <c r="AD221" i="61"/>
  <c r="AD214" i="61"/>
  <c r="I214" i="61"/>
  <c r="H214" i="61"/>
  <c r="D215" i="61"/>
  <c r="E215" i="61" s="1"/>
  <c r="F215" i="61"/>
  <c r="G215" i="61" s="1"/>
  <c r="D216" i="61"/>
  <c r="E216" i="61" s="1"/>
  <c r="F216" i="61"/>
  <c r="G216" i="61" s="1"/>
  <c r="D217" i="61"/>
  <c r="E217" i="61" s="1"/>
  <c r="F217" i="61"/>
  <c r="G217" i="61" s="1"/>
  <c r="D218" i="61"/>
  <c r="E218" i="61" s="1"/>
  <c r="F218" i="61"/>
  <c r="G218" i="61" s="1"/>
  <c r="D219" i="61"/>
  <c r="E219" i="61" s="1"/>
  <c r="F219" i="61"/>
  <c r="G219" i="61" s="1"/>
  <c r="D220" i="61"/>
  <c r="E220" i="61" s="1"/>
  <c r="F220" i="61"/>
  <c r="G220" i="61" s="1"/>
  <c r="D221" i="61"/>
  <c r="E221" i="61" s="1"/>
  <c r="F221" i="61"/>
  <c r="G221" i="61" s="1"/>
  <c r="C223" i="61"/>
  <c r="F214" i="61"/>
  <c r="G214" i="61" s="1"/>
  <c r="H200" i="61"/>
  <c r="I200" i="61"/>
  <c r="AB200" i="61" s="1"/>
  <c r="AD200" i="61"/>
  <c r="H201" i="61"/>
  <c r="I201" i="61"/>
  <c r="AB201" i="61" s="1"/>
  <c r="AD201" i="61"/>
  <c r="H202" i="61"/>
  <c r="I202" i="61"/>
  <c r="AB202" i="61" s="1"/>
  <c r="AD202" i="61"/>
  <c r="H203" i="61"/>
  <c r="I203" i="61"/>
  <c r="AB203" i="61" s="1"/>
  <c r="AD203" i="61"/>
  <c r="H204" i="61"/>
  <c r="I204" i="61"/>
  <c r="AB204" i="61" s="1"/>
  <c r="AD204" i="61"/>
  <c r="H205" i="61"/>
  <c r="I205" i="61"/>
  <c r="AD205" i="61"/>
  <c r="H206" i="61"/>
  <c r="I206" i="61"/>
  <c r="AB206" i="61" s="1"/>
  <c r="AD206" i="61"/>
  <c r="AD199" i="61"/>
  <c r="I199" i="61"/>
  <c r="H199" i="61"/>
  <c r="D200" i="61"/>
  <c r="E200" i="61" s="1"/>
  <c r="F200" i="61"/>
  <c r="G200" i="61" s="1"/>
  <c r="D201" i="61"/>
  <c r="E201" i="61" s="1"/>
  <c r="F201" i="61"/>
  <c r="G201" i="61" s="1"/>
  <c r="D202" i="61"/>
  <c r="E202" i="61" s="1"/>
  <c r="F202" i="61"/>
  <c r="G202" i="61" s="1"/>
  <c r="D203" i="61"/>
  <c r="E203" i="61" s="1"/>
  <c r="F203" i="61"/>
  <c r="G203" i="61" s="1"/>
  <c r="D204" i="61"/>
  <c r="E204" i="61" s="1"/>
  <c r="F204" i="61"/>
  <c r="G204" i="61" s="1"/>
  <c r="D205" i="61"/>
  <c r="E205" i="61" s="1"/>
  <c r="F205" i="61"/>
  <c r="G205" i="61" s="1"/>
  <c r="D206" i="61"/>
  <c r="E206" i="61" s="1"/>
  <c r="F206" i="61"/>
  <c r="G206" i="61" s="1"/>
  <c r="F199" i="61"/>
  <c r="G199" i="61" s="1"/>
  <c r="I208" i="61" l="1"/>
  <c r="I223" i="61"/>
  <c r="AB199" i="61"/>
  <c r="AB214" i="61"/>
  <c r="V241" i="61"/>
  <c r="AB241" i="61"/>
  <c r="V230" i="61"/>
  <c r="AB230" i="61"/>
  <c r="V229" i="61"/>
  <c r="AB229" i="61"/>
  <c r="V205" i="61"/>
  <c r="AB205" i="61"/>
  <c r="V235" i="61"/>
  <c r="AB235" i="61"/>
  <c r="V221" i="61"/>
  <c r="AB221" i="61"/>
  <c r="V243" i="61"/>
  <c r="AB243" i="61"/>
  <c r="V232" i="61"/>
  <c r="AB232" i="61"/>
  <c r="V233" i="61"/>
  <c r="AB233" i="61"/>
  <c r="V240" i="61"/>
  <c r="AB240" i="61"/>
  <c r="V234" i="61"/>
  <c r="AB234" i="61"/>
  <c r="V220" i="61"/>
  <c r="AB220" i="61"/>
  <c r="V242" i="61"/>
  <c r="AB242" i="61"/>
  <c r="V231" i="61"/>
  <c r="AB231" i="61"/>
  <c r="V236" i="61"/>
  <c r="AB236" i="61"/>
  <c r="J201" i="61"/>
  <c r="V201" i="61"/>
  <c r="J206" i="61"/>
  <c r="V206" i="61"/>
  <c r="J217" i="61"/>
  <c r="V217" i="61"/>
  <c r="J236" i="61"/>
  <c r="J242" i="61"/>
  <c r="AC199" i="61"/>
  <c r="V199" i="61"/>
  <c r="J203" i="61"/>
  <c r="V203" i="61"/>
  <c r="J233" i="61"/>
  <c r="J200" i="61"/>
  <c r="V200" i="61"/>
  <c r="Y219" i="61"/>
  <c r="V219" i="61"/>
  <c r="J241" i="61"/>
  <c r="J230" i="61"/>
  <c r="J216" i="61"/>
  <c r="V216" i="61"/>
  <c r="J235" i="61"/>
  <c r="J231" i="61"/>
  <c r="J202" i="61"/>
  <c r="V202" i="61"/>
  <c r="AC243" i="61"/>
  <c r="J232" i="61"/>
  <c r="V214" i="61"/>
  <c r="J218" i="61"/>
  <c r="V218" i="61"/>
  <c r="J240" i="61"/>
  <c r="J204" i="61"/>
  <c r="V204" i="61"/>
  <c r="J215" i="61"/>
  <c r="V215" i="61"/>
  <c r="J234" i="61"/>
  <c r="AL14" i="46"/>
  <c r="AL11" i="46"/>
  <c r="AK11" i="46"/>
  <c r="AL20" i="46"/>
  <c r="AL28" i="46"/>
  <c r="AL22" i="46"/>
  <c r="AL18" i="46"/>
  <c r="AL24" i="46"/>
  <c r="AL17" i="46"/>
  <c r="AL21" i="46"/>
  <c r="AL25" i="46"/>
  <c r="AL29" i="46"/>
  <c r="AL26" i="46"/>
  <c r="AL12" i="46"/>
  <c r="AL19" i="46"/>
  <c r="AL13" i="46"/>
  <c r="AL16" i="46"/>
  <c r="AL30" i="46"/>
  <c r="AL15" i="46"/>
  <c r="AL23" i="46"/>
  <c r="AL27" i="46"/>
  <c r="AL10" i="46"/>
  <c r="AK28" i="46"/>
  <c r="AK23" i="46"/>
  <c r="AK14" i="46"/>
  <c r="AK20" i="46"/>
  <c r="AK10" i="46"/>
  <c r="AK26" i="46"/>
  <c r="AK12" i="46"/>
  <c r="AK25" i="46"/>
  <c r="AK29" i="46"/>
  <c r="AK22" i="46"/>
  <c r="AK30" i="46"/>
  <c r="AK19" i="46"/>
  <c r="AK15" i="46"/>
  <c r="AK17" i="46"/>
  <c r="AK21" i="46"/>
  <c r="AK27" i="46"/>
  <c r="AK16" i="46"/>
  <c r="AK24" i="46"/>
  <c r="AK13" i="46"/>
  <c r="AK18" i="46"/>
  <c r="Z220" i="61"/>
  <c r="Z240" i="61"/>
  <c r="Z202" i="61"/>
  <c r="AC215" i="61"/>
  <c r="Z204" i="61"/>
  <c r="O202" i="61"/>
  <c r="AC201" i="61"/>
  <c r="Z235" i="61"/>
  <c r="Z205" i="61"/>
  <c r="Z215" i="61"/>
  <c r="O240" i="61"/>
  <c r="Z236" i="61"/>
  <c r="Z243" i="61"/>
  <c r="O236" i="61"/>
  <c r="O230" i="61"/>
  <c r="O220" i="61"/>
  <c r="AC219" i="61"/>
  <c r="Z218" i="61"/>
  <c r="AC217" i="61"/>
  <c r="Y215" i="61"/>
  <c r="Y229" i="61"/>
  <c r="Z242" i="61"/>
  <c r="Z200" i="61"/>
  <c r="Z217" i="61"/>
  <c r="AC216" i="61"/>
  <c r="AC229" i="61"/>
  <c r="O242" i="61"/>
  <c r="Z241" i="61"/>
  <c r="O235" i="61"/>
  <c r="Z234" i="61"/>
  <c r="Z231" i="61"/>
  <c r="Y200" i="61"/>
  <c r="Z216" i="61"/>
  <c r="O241" i="61"/>
  <c r="O234" i="61"/>
  <c r="Z233" i="61"/>
  <c r="O231" i="61"/>
  <c r="Z230" i="61"/>
  <c r="Y243" i="61"/>
  <c r="AC242" i="61"/>
  <c r="Y241" i="61"/>
  <c r="Y240" i="61"/>
  <c r="AC236" i="61"/>
  <c r="Y236" i="61"/>
  <c r="AC235" i="61"/>
  <c r="Y235" i="61"/>
  <c r="AC234" i="61"/>
  <c r="AF243" i="61"/>
  <c r="X243" i="61"/>
  <c r="K243" i="61"/>
  <c r="AF242" i="61"/>
  <c r="X242" i="61"/>
  <c r="K242" i="61"/>
  <c r="AF241" i="61"/>
  <c r="X241" i="61"/>
  <c r="K241" i="61"/>
  <c r="AF240" i="61"/>
  <c r="X240" i="61"/>
  <c r="K240" i="61"/>
  <c r="AF236" i="61"/>
  <c r="X236" i="61"/>
  <c r="K236" i="61"/>
  <c r="AF235" i="61"/>
  <c r="X235" i="61"/>
  <c r="K235" i="61"/>
  <c r="AF234" i="61"/>
  <c r="X234" i="61"/>
  <c r="K234" i="61"/>
  <c r="AF233" i="61"/>
  <c r="X233" i="61"/>
  <c r="K233" i="61"/>
  <c r="AF232" i="61"/>
  <c r="X232" i="61"/>
  <c r="K232" i="61"/>
  <c r="AF231" i="61"/>
  <c r="X231" i="61"/>
  <c r="K231" i="61"/>
  <c r="AF230" i="61"/>
  <c r="X230" i="61"/>
  <c r="K230" i="61"/>
  <c r="O233" i="61"/>
  <c r="Z232" i="61"/>
  <c r="O232" i="61"/>
  <c r="Y242" i="61"/>
  <c r="AC241" i="61"/>
  <c r="AC240" i="61"/>
  <c r="Y234" i="61"/>
  <c r="AC233" i="61"/>
  <c r="Y233" i="61"/>
  <c r="AC232" i="61"/>
  <c r="Y232" i="61"/>
  <c r="AC231" i="61"/>
  <c r="Y231" i="61"/>
  <c r="AC230" i="61"/>
  <c r="Y230" i="61"/>
  <c r="AE243" i="61"/>
  <c r="AA243" i="61"/>
  <c r="P243" i="61"/>
  <c r="J243" i="61"/>
  <c r="AE242" i="61"/>
  <c r="AA242" i="61"/>
  <c r="P242" i="61"/>
  <c r="AE241" i="61"/>
  <c r="AA241" i="61"/>
  <c r="P241" i="61"/>
  <c r="AE240" i="61"/>
  <c r="AA240" i="61"/>
  <c r="P240" i="61"/>
  <c r="AE236" i="61"/>
  <c r="AA236" i="61"/>
  <c r="P236" i="61"/>
  <c r="AE235" i="61"/>
  <c r="AA235" i="61"/>
  <c r="P235" i="61"/>
  <c r="AE234" i="61"/>
  <c r="AA234" i="61"/>
  <c r="P234" i="61"/>
  <c r="AE233" i="61"/>
  <c r="AA233" i="61"/>
  <c r="P233" i="61"/>
  <c r="AE232" i="61"/>
  <c r="AA232" i="61"/>
  <c r="P232" i="61"/>
  <c r="AE231" i="61"/>
  <c r="AA231" i="61"/>
  <c r="P231" i="61"/>
  <c r="AE230" i="61"/>
  <c r="AA230" i="61"/>
  <c r="P230" i="61"/>
  <c r="O243" i="61"/>
  <c r="O229" i="61"/>
  <c r="Z229" i="61"/>
  <c r="J229" i="61"/>
  <c r="P229" i="61"/>
  <c r="AA229" i="61"/>
  <c r="K229" i="61"/>
  <c r="X229" i="61"/>
  <c r="O203" i="61"/>
  <c r="AC202" i="61"/>
  <c r="O201" i="61"/>
  <c r="AC200" i="61"/>
  <c r="AC214" i="61"/>
  <c r="Z221" i="61"/>
  <c r="O219" i="61"/>
  <c r="O218" i="61"/>
  <c r="O217" i="61"/>
  <c r="O216" i="61"/>
  <c r="O215" i="61"/>
  <c r="O221" i="61"/>
  <c r="AC218" i="61"/>
  <c r="O205" i="61"/>
  <c r="Z203" i="61"/>
  <c r="Z201" i="61"/>
  <c r="O200" i="61"/>
  <c r="Y214" i="61"/>
  <c r="Z219" i="61"/>
  <c r="Y218" i="61"/>
  <c r="Y217" i="61"/>
  <c r="Y216" i="61"/>
  <c r="Y220" i="61"/>
  <c r="AF221" i="61"/>
  <c r="X221" i="61"/>
  <c r="K221" i="61"/>
  <c r="AF220" i="61"/>
  <c r="X220" i="61"/>
  <c r="K220" i="61"/>
  <c r="AF219" i="61"/>
  <c r="X219" i="61"/>
  <c r="K219" i="61"/>
  <c r="AF218" i="61"/>
  <c r="X218" i="61"/>
  <c r="K218" i="61"/>
  <c r="AF217" i="61"/>
  <c r="X217" i="61"/>
  <c r="K217" i="61"/>
  <c r="AF216" i="61"/>
  <c r="X216" i="61"/>
  <c r="K216" i="61"/>
  <c r="AF215" i="61"/>
  <c r="X215" i="61"/>
  <c r="K215" i="61"/>
  <c r="AC221" i="61"/>
  <c r="AE221" i="61"/>
  <c r="AA221" i="61"/>
  <c r="P221" i="61"/>
  <c r="J221" i="61"/>
  <c r="AE220" i="61"/>
  <c r="AA220" i="61"/>
  <c r="P220" i="61"/>
  <c r="J220" i="61"/>
  <c r="AE219" i="61"/>
  <c r="AA219" i="61"/>
  <c r="P219" i="61"/>
  <c r="J219" i="61"/>
  <c r="AE218" i="61"/>
  <c r="AA218" i="61"/>
  <c r="P218" i="61"/>
  <c r="AE217" i="61"/>
  <c r="AA217" i="61"/>
  <c r="P217" i="61"/>
  <c r="AE216" i="61"/>
  <c r="AA216" i="61"/>
  <c r="P216" i="61"/>
  <c r="AE215" i="61"/>
  <c r="AA215" i="61"/>
  <c r="P215" i="61"/>
  <c r="Y221" i="61"/>
  <c r="AC220" i="61"/>
  <c r="J214" i="61"/>
  <c r="P214" i="61"/>
  <c r="AA214" i="61"/>
  <c r="O214" i="61"/>
  <c r="Z214" i="61"/>
  <c r="K214" i="61"/>
  <c r="X214" i="61"/>
  <c r="O204" i="61"/>
  <c r="AC203" i="61"/>
  <c r="Z206" i="61"/>
  <c r="O206" i="61"/>
  <c r="Y203" i="61"/>
  <c r="Y202" i="61"/>
  <c r="Y201" i="61"/>
  <c r="AC206" i="61"/>
  <c r="AC205" i="61"/>
  <c r="Y205" i="61"/>
  <c r="AC204" i="61"/>
  <c r="AF206" i="61"/>
  <c r="X206" i="61"/>
  <c r="K206" i="61"/>
  <c r="AF205" i="61"/>
  <c r="X205" i="61"/>
  <c r="K205" i="61"/>
  <c r="AF204" i="61"/>
  <c r="X204" i="61"/>
  <c r="K204" i="61"/>
  <c r="AF203" i="61"/>
  <c r="X203" i="61"/>
  <c r="K203" i="61"/>
  <c r="AF202" i="61"/>
  <c r="X202" i="61"/>
  <c r="K202" i="61"/>
  <c r="AF201" i="61"/>
  <c r="X201" i="61"/>
  <c r="K201" i="61"/>
  <c r="AF200" i="61"/>
  <c r="X200" i="61"/>
  <c r="K200" i="61"/>
  <c r="Y206" i="61"/>
  <c r="Y204" i="61"/>
  <c r="AE206" i="61"/>
  <c r="AA206" i="61"/>
  <c r="P206" i="61"/>
  <c r="AE205" i="61"/>
  <c r="AA205" i="61"/>
  <c r="P205" i="61"/>
  <c r="J205" i="61"/>
  <c r="AE204" i="61"/>
  <c r="AA204" i="61"/>
  <c r="P204" i="61"/>
  <c r="AE203" i="61"/>
  <c r="AA203" i="61"/>
  <c r="P203" i="61"/>
  <c r="AE202" i="61"/>
  <c r="AA202" i="61"/>
  <c r="P202" i="61"/>
  <c r="AE201" i="61"/>
  <c r="AA201" i="61"/>
  <c r="P201" i="61"/>
  <c r="AE200" i="61"/>
  <c r="AA200" i="61"/>
  <c r="P200" i="61"/>
  <c r="Z199" i="61"/>
  <c r="J199" i="61"/>
  <c r="P199" i="61"/>
  <c r="AA199" i="61"/>
  <c r="O199" i="61"/>
  <c r="K199" i="61"/>
  <c r="X199" i="61"/>
  <c r="Y199" i="61"/>
  <c r="Z47" i="16"/>
  <c r="AA47" i="16"/>
  <c r="AB47" i="16"/>
  <c r="AC47" i="16"/>
  <c r="AE47" i="16"/>
  <c r="AF47" i="16"/>
  <c r="AG47" i="16"/>
  <c r="AH47" i="16"/>
  <c r="AI47" i="16"/>
  <c r="AI10" i="16"/>
  <c r="AH10" i="16"/>
  <c r="AG10" i="16"/>
  <c r="AF10" i="16"/>
  <c r="AE10" i="16"/>
  <c r="AC10" i="16"/>
  <c r="AB10" i="16"/>
  <c r="AA10" i="16"/>
  <c r="Z10" i="16"/>
  <c r="Z17" i="16"/>
  <c r="AA17" i="16"/>
  <c r="AB17" i="16"/>
  <c r="AC17" i="16"/>
  <c r="AE17" i="16"/>
  <c r="AF17" i="16"/>
  <c r="AG17" i="16"/>
  <c r="AH17" i="16"/>
  <c r="AI17" i="16"/>
  <c r="Z18" i="16"/>
  <c r="AA18" i="16"/>
  <c r="AB18" i="16"/>
  <c r="AC18" i="16"/>
  <c r="AE18" i="16"/>
  <c r="AF18" i="16"/>
  <c r="AG18" i="16"/>
  <c r="AH18" i="16"/>
  <c r="AI18" i="16"/>
  <c r="Z19" i="16"/>
  <c r="AA19" i="16"/>
  <c r="AB19" i="16"/>
  <c r="AC19" i="16"/>
  <c r="AE19" i="16"/>
  <c r="AF19" i="16"/>
  <c r="AG19" i="16"/>
  <c r="AH19" i="16"/>
  <c r="AI19" i="16"/>
  <c r="Z20" i="16"/>
  <c r="AA20" i="16"/>
  <c r="AB20" i="16"/>
  <c r="AC20" i="16"/>
  <c r="AE20" i="16"/>
  <c r="AF20" i="16"/>
  <c r="AG20" i="16"/>
  <c r="AH20" i="16"/>
  <c r="AI20" i="16"/>
  <c r="Z21" i="16"/>
  <c r="AA21" i="16"/>
  <c r="AB21" i="16"/>
  <c r="AC21" i="16"/>
  <c r="AE21" i="16"/>
  <c r="AF21" i="16"/>
  <c r="AG21" i="16"/>
  <c r="AH21" i="16"/>
  <c r="AI21" i="16"/>
  <c r="Z22" i="16"/>
  <c r="AA22" i="16"/>
  <c r="AB22" i="16"/>
  <c r="AC22" i="16"/>
  <c r="AE22" i="16"/>
  <c r="AF22" i="16"/>
  <c r="AG22" i="16"/>
  <c r="AH22" i="16"/>
  <c r="AI22" i="16"/>
  <c r="Z23" i="16"/>
  <c r="AA23" i="16"/>
  <c r="AB23" i="16"/>
  <c r="AC23" i="16"/>
  <c r="AE23" i="16"/>
  <c r="AF23" i="16"/>
  <c r="AG23" i="16"/>
  <c r="AH23" i="16"/>
  <c r="AI23" i="16"/>
  <c r="Z24" i="16"/>
  <c r="AA24" i="16"/>
  <c r="AB24" i="16"/>
  <c r="AC24" i="16"/>
  <c r="AE24" i="16"/>
  <c r="AF24" i="16"/>
  <c r="AG24" i="16"/>
  <c r="AH24" i="16"/>
  <c r="AI24" i="16"/>
  <c r="Z25" i="16"/>
  <c r="AA25" i="16"/>
  <c r="AB25" i="16"/>
  <c r="AC25" i="16"/>
  <c r="AE25" i="16"/>
  <c r="AF25" i="16"/>
  <c r="AG25" i="16"/>
  <c r="AH25" i="16"/>
  <c r="AI25" i="16"/>
  <c r="Z26" i="16"/>
  <c r="AA26" i="16"/>
  <c r="AB26" i="16"/>
  <c r="AC26" i="16"/>
  <c r="AE26" i="16"/>
  <c r="AF26" i="16"/>
  <c r="AG26" i="16"/>
  <c r="AH26" i="16"/>
  <c r="AI26" i="16"/>
  <c r="Z27" i="16"/>
  <c r="AA27" i="16"/>
  <c r="AB27" i="16"/>
  <c r="AC27" i="16"/>
  <c r="AE27" i="16"/>
  <c r="AF27" i="16"/>
  <c r="AG27" i="16"/>
  <c r="AH27" i="16"/>
  <c r="AI27" i="16"/>
  <c r="Z28" i="16"/>
  <c r="AA28" i="16"/>
  <c r="AB28" i="16"/>
  <c r="AC28" i="16"/>
  <c r="AE28" i="16"/>
  <c r="AF28" i="16"/>
  <c r="AG28" i="16"/>
  <c r="AH28" i="16"/>
  <c r="AI28" i="16"/>
  <c r="Z29" i="16"/>
  <c r="AA29" i="16"/>
  <c r="AB29" i="16"/>
  <c r="AC29" i="16"/>
  <c r="AE29" i="16"/>
  <c r="AF29" i="16"/>
  <c r="AG29" i="16"/>
  <c r="AH29" i="16"/>
  <c r="AI29" i="16"/>
  <c r="Z30" i="16"/>
  <c r="AA30" i="16"/>
  <c r="AB30" i="16"/>
  <c r="AC30" i="16"/>
  <c r="AE30" i="16"/>
  <c r="AF30" i="16"/>
  <c r="AG30" i="16"/>
  <c r="AH30" i="16"/>
  <c r="AI30" i="16"/>
  <c r="Z31" i="16"/>
  <c r="AA31" i="16"/>
  <c r="AB31" i="16"/>
  <c r="AC31" i="16"/>
  <c r="AE31" i="16"/>
  <c r="AF31" i="16"/>
  <c r="AG31" i="16"/>
  <c r="AH31" i="16"/>
  <c r="AI31" i="16"/>
  <c r="Z32" i="16"/>
  <c r="AA32" i="16"/>
  <c r="AB32" i="16"/>
  <c r="AC32" i="16"/>
  <c r="AE32" i="16"/>
  <c r="AF32" i="16"/>
  <c r="AG32" i="16"/>
  <c r="AH32" i="16"/>
  <c r="AI32" i="16"/>
  <c r="Z33" i="16"/>
  <c r="AA33" i="16"/>
  <c r="AB33" i="16"/>
  <c r="AC33" i="16"/>
  <c r="AE33" i="16"/>
  <c r="AF33" i="16"/>
  <c r="AG33" i="16"/>
  <c r="AH33" i="16"/>
  <c r="AI33" i="16"/>
  <c r="Z34" i="16"/>
  <c r="AA34" i="16"/>
  <c r="AB34" i="16"/>
  <c r="AC34" i="16"/>
  <c r="AE34" i="16"/>
  <c r="AF34" i="16"/>
  <c r="AG34" i="16"/>
  <c r="AH34" i="16"/>
  <c r="AI34" i="16"/>
  <c r="Z35" i="16"/>
  <c r="AA35" i="16"/>
  <c r="AB35" i="16"/>
  <c r="AC35" i="16"/>
  <c r="AE35" i="16"/>
  <c r="AF35" i="16"/>
  <c r="AG35" i="16"/>
  <c r="AH35" i="16"/>
  <c r="AI35" i="16"/>
  <c r="AI16" i="16"/>
  <c r="AH16" i="16"/>
  <c r="AG16" i="16"/>
  <c r="AF16" i="16"/>
  <c r="AE16" i="16"/>
  <c r="AC16" i="16"/>
  <c r="AB16" i="16"/>
  <c r="AA16" i="16"/>
  <c r="Z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Y36" i="16" s="1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X16" i="16"/>
  <c r="V16" i="16"/>
  <c r="X47" i="16"/>
  <c r="Y48" i="16" s="1"/>
  <c r="V47" i="16"/>
  <c r="W48" i="16" s="1"/>
  <c r="D319" i="48" l="1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79" i="48"/>
  <c r="B21" i="62" l="1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41" i="62"/>
  <c r="B42" i="62"/>
  <c r="B43" i="62"/>
  <c r="BH57" i="60" l="1"/>
  <c r="BI57" i="60" s="1"/>
  <c r="BJ57" i="60" s="1"/>
  <c r="BK57" i="60" s="1"/>
  <c r="BL57" i="60" s="1"/>
  <c r="BM57" i="60" s="1"/>
  <c r="BN57" i="60" s="1"/>
  <c r="BO57" i="60" s="1"/>
  <c r="BP57" i="60" s="1"/>
  <c r="BQ57" i="60" s="1"/>
  <c r="BR57" i="60" s="1"/>
  <c r="BF57" i="60"/>
  <c r="C62" i="60"/>
  <c r="D62" i="60" s="1"/>
  <c r="E62" i="60"/>
  <c r="F62" i="60" s="1"/>
  <c r="G62" i="60"/>
  <c r="H62" i="60"/>
  <c r="C63" i="60"/>
  <c r="D63" i="60" s="1"/>
  <c r="E63" i="60"/>
  <c r="F63" i="60" s="1"/>
  <c r="G63" i="60"/>
  <c r="H63" i="60"/>
  <c r="Y63" i="60" s="1"/>
  <c r="C64" i="60"/>
  <c r="D64" i="60" s="1"/>
  <c r="E64" i="60"/>
  <c r="F64" i="60" s="1"/>
  <c r="G64" i="60"/>
  <c r="H64" i="60"/>
  <c r="C65" i="60"/>
  <c r="D65" i="60" s="1"/>
  <c r="E65" i="60"/>
  <c r="F65" i="60" s="1"/>
  <c r="G65" i="60"/>
  <c r="H65" i="60"/>
  <c r="Y65" i="60" s="1"/>
  <c r="C66" i="60"/>
  <c r="D66" i="60" s="1"/>
  <c r="E66" i="60"/>
  <c r="F66" i="60" s="1"/>
  <c r="G66" i="60"/>
  <c r="H66" i="60"/>
  <c r="Y66" i="60" s="1"/>
  <c r="C67" i="60"/>
  <c r="D67" i="60" s="1"/>
  <c r="E67" i="60"/>
  <c r="F67" i="60" s="1"/>
  <c r="G67" i="60"/>
  <c r="H67" i="60"/>
  <c r="Y67" i="60" s="1"/>
  <c r="B33" i="60"/>
  <c r="B34" i="60"/>
  <c r="B35" i="60"/>
  <c r="B36" i="60"/>
  <c r="B37" i="60"/>
  <c r="B38" i="60"/>
  <c r="B39" i="60"/>
  <c r="B43" i="60"/>
  <c r="B44" i="60"/>
  <c r="B45" i="60"/>
  <c r="B46" i="60"/>
  <c r="B32" i="60"/>
  <c r="Y62" i="60" l="1"/>
  <c r="T64" i="60"/>
  <c r="Y64" i="60"/>
  <c r="I63" i="60"/>
  <c r="T63" i="60"/>
  <c r="I62" i="60"/>
  <c r="T62" i="60"/>
  <c r="I65" i="60"/>
  <c r="T65" i="60"/>
  <c r="I66" i="60"/>
  <c r="T66" i="60"/>
  <c r="I67" i="60"/>
  <c r="T67" i="60"/>
  <c r="Z62" i="60"/>
  <c r="U62" i="60"/>
  <c r="W62" i="60"/>
  <c r="AA63" i="60"/>
  <c r="AA62" i="60"/>
  <c r="V62" i="60"/>
  <c r="J62" i="60"/>
  <c r="N62" i="60"/>
  <c r="AB62" i="60" s="1"/>
  <c r="W66" i="60"/>
  <c r="AA65" i="60"/>
  <c r="V65" i="60"/>
  <c r="AC64" i="60"/>
  <c r="X64" i="60"/>
  <c r="AA66" i="60"/>
  <c r="N66" i="60"/>
  <c r="AB66" i="60" s="1"/>
  <c r="Z65" i="60"/>
  <c r="W64" i="60"/>
  <c r="V66" i="60"/>
  <c r="Z66" i="60"/>
  <c r="W65" i="60"/>
  <c r="AA64" i="60"/>
  <c r="N64" i="60"/>
  <c r="AB64" i="60" s="1"/>
  <c r="AC65" i="60"/>
  <c r="X65" i="60"/>
  <c r="N65" i="60"/>
  <c r="AB65" i="60" s="1"/>
  <c r="Z64" i="60"/>
  <c r="U64" i="60"/>
  <c r="X62" i="60"/>
  <c r="AC62" i="60"/>
  <c r="W67" i="60"/>
  <c r="J64" i="60"/>
  <c r="N63" i="60"/>
  <c r="AB63" i="60" s="1"/>
  <c r="I64" i="60"/>
  <c r="AA67" i="60"/>
  <c r="U65" i="60"/>
  <c r="J65" i="60"/>
  <c r="V64" i="60"/>
  <c r="W63" i="60"/>
  <c r="N67" i="60"/>
  <c r="AB67" i="60" s="1"/>
  <c r="Z67" i="60"/>
  <c r="V67" i="60"/>
  <c r="AC66" i="60"/>
  <c r="U66" i="60"/>
  <c r="J66" i="60"/>
  <c r="Z63" i="60"/>
  <c r="V63" i="60"/>
  <c r="AC67" i="60"/>
  <c r="U67" i="60"/>
  <c r="J67" i="60"/>
  <c r="X66" i="60"/>
  <c r="AC63" i="60"/>
  <c r="U63" i="60"/>
  <c r="J63" i="60"/>
  <c r="X67" i="60"/>
  <c r="X63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D22" i="46" l="1"/>
  <c r="D229" i="61" l="1"/>
  <c r="E229" i="61" s="1"/>
  <c r="D214" i="61"/>
  <c r="E214" i="61" s="1"/>
  <c r="C208" i="61" s="1"/>
  <c r="D199" i="61"/>
  <c r="E199" i="61" s="1"/>
  <c r="AD198" i="61"/>
  <c r="I198" i="61"/>
  <c r="H198" i="61"/>
  <c r="F198" i="61"/>
  <c r="G198" i="61" s="1"/>
  <c r="D198" i="61"/>
  <c r="E198" i="61" s="1"/>
  <c r="AD197" i="61"/>
  <c r="I197" i="61"/>
  <c r="AB197" i="61" s="1"/>
  <c r="H197" i="61"/>
  <c r="F197" i="61"/>
  <c r="G197" i="61" s="1"/>
  <c r="D197" i="61"/>
  <c r="E197" i="61" s="1"/>
  <c r="AD196" i="61"/>
  <c r="I196" i="61"/>
  <c r="H196" i="61"/>
  <c r="F196" i="61"/>
  <c r="G196" i="61" s="1"/>
  <c r="D196" i="61"/>
  <c r="E196" i="61" s="1"/>
  <c r="C193" i="61" s="1"/>
  <c r="AD195" i="61"/>
  <c r="I195" i="61"/>
  <c r="H195" i="61"/>
  <c r="F195" i="61"/>
  <c r="G195" i="61" s="1"/>
  <c r="D195" i="61"/>
  <c r="E195" i="61" s="1"/>
  <c r="AD191" i="61"/>
  <c r="I191" i="61"/>
  <c r="H191" i="61"/>
  <c r="F191" i="61"/>
  <c r="G191" i="61" s="1"/>
  <c r="D191" i="61"/>
  <c r="E191" i="61" s="1"/>
  <c r="AD190" i="61"/>
  <c r="I190" i="61"/>
  <c r="AB190" i="61" s="1"/>
  <c r="H190" i="61"/>
  <c r="F190" i="61"/>
  <c r="G190" i="61" s="1"/>
  <c r="D190" i="61"/>
  <c r="E190" i="61" s="1"/>
  <c r="AD189" i="61"/>
  <c r="I189" i="61"/>
  <c r="H189" i="61"/>
  <c r="F189" i="61"/>
  <c r="G189" i="61" s="1"/>
  <c r="D189" i="61"/>
  <c r="E189" i="61" s="1"/>
  <c r="AD188" i="61"/>
  <c r="I188" i="61"/>
  <c r="AB188" i="61" s="1"/>
  <c r="H188" i="61"/>
  <c r="F188" i="61"/>
  <c r="G188" i="61" s="1"/>
  <c r="D188" i="61"/>
  <c r="E188" i="61" s="1"/>
  <c r="AD187" i="61"/>
  <c r="I187" i="61"/>
  <c r="H187" i="61"/>
  <c r="F187" i="61"/>
  <c r="G187" i="61" s="1"/>
  <c r="D187" i="61"/>
  <c r="E187" i="61" s="1"/>
  <c r="AD186" i="61"/>
  <c r="I186" i="61"/>
  <c r="AB186" i="61" s="1"/>
  <c r="H186" i="61"/>
  <c r="F186" i="61"/>
  <c r="G186" i="61" s="1"/>
  <c r="D186" i="61"/>
  <c r="E186" i="61" s="1"/>
  <c r="AD185" i="61"/>
  <c r="I185" i="61"/>
  <c r="H185" i="61"/>
  <c r="F185" i="61"/>
  <c r="G185" i="61" s="1"/>
  <c r="D185" i="61"/>
  <c r="E185" i="61" s="1"/>
  <c r="AD184" i="61"/>
  <c r="I184" i="61"/>
  <c r="H184" i="61"/>
  <c r="F184" i="61"/>
  <c r="G184" i="61" s="1"/>
  <c r="D184" i="61"/>
  <c r="E184" i="61" s="1"/>
  <c r="AD183" i="61"/>
  <c r="I183" i="61"/>
  <c r="H183" i="61"/>
  <c r="F183" i="61"/>
  <c r="G183" i="61" s="1"/>
  <c r="D183" i="61"/>
  <c r="E183" i="61" s="1"/>
  <c r="AD182" i="61"/>
  <c r="I182" i="61"/>
  <c r="H182" i="61"/>
  <c r="F182" i="61"/>
  <c r="G182" i="61" s="1"/>
  <c r="D182" i="61"/>
  <c r="E182" i="61" s="1"/>
  <c r="AD181" i="61"/>
  <c r="I181" i="61"/>
  <c r="H181" i="61"/>
  <c r="F181" i="61"/>
  <c r="G181" i="61" s="1"/>
  <c r="D181" i="61"/>
  <c r="E181" i="61" s="1"/>
  <c r="C178" i="61" s="1"/>
  <c r="AD180" i="61"/>
  <c r="I180" i="61"/>
  <c r="H180" i="61"/>
  <c r="F180" i="61"/>
  <c r="G180" i="61" s="1"/>
  <c r="D180" i="61"/>
  <c r="E180" i="61" s="1"/>
  <c r="AD176" i="61"/>
  <c r="I176" i="61"/>
  <c r="H176" i="61"/>
  <c r="F176" i="61"/>
  <c r="G176" i="61" s="1"/>
  <c r="D176" i="61"/>
  <c r="E176" i="61" s="1"/>
  <c r="AD175" i="61"/>
  <c r="I175" i="61"/>
  <c r="H175" i="61"/>
  <c r="F175" i="61"/>
  <c r="G175" i="61" s="1"/>
  <c r="D175" i="61"/>
  <c r="E175" i="61" s="1"/>
  <c r="AD174" i="61"/>
  <c r="I174" i="61"/>
  <c r="H174" i="61"/>
  <c r="F174" i="61"/>
  <c r="G174" i="61" s="1"/>
  <c r="D174" i="61"/>
  <c r="E174" i="61" s="1"/>
  <c r="AD173" i="61"/>
  <c r="I173" i="61"/>
  <c r="AB173" i="61" s="1"/>
  <c r="H173" i="61"/>
  <c r="F173" i="61"/>
  <c r="G173" i="61" s="1"/>
  <c r="D173" i="61"/>
  <c r="E173" i="61" s="1"/>
  <c r="AD172" i="61"/>
  <c r="I172" i="61"/>
  <c r="H172" i="61"/>
  <c r="F172" i="61"/>
  <c r="G172" i="61" s="1"/>
  <c r="D172" i="61"/>
  <c r="E172" i="61" s="1"/>
  <c r="AD171" i="61"/>
  <c r="I171" i="61"/>
  <c r="AB171" i="61" s="1"/>
  <c r="H171" i="61"/>
  <c r="F171" i="61"/>
  <c r="G171" i="61" s="1"/>
  <c r="D171" i="61"/>
  <c r="E171" i="61" s="1"/>
  <c r="AD170" i="61"/>
  <c r="I170" i="61"/>
  <c r="H170" i="61"/>
  <c r="F170" i="61"/>
  <c r="G170" i="61" s="1"/>
  <c r="D170" i="61"/>
  <c r="E170" i="61" s="1"/>
  <c r="AD169" i="61"/>
  <c r="I169" i="61"/>
  <c r="H169" i="61"/>
  <c r="F169" i="61"/>
  <c r="G169" i="61" s="1"/>
  <c r="D169" i="61"/>
  <c r="E169" i="61" s="1"/>
  <c r="AD168" i="61"/>
  <c r="I168" i="61"/>
  <c r="H168" i="61"/>
  <c r="F168" i="61"/>
  <c r="G168" i="61" s="1"/>
  <c r="D168" i="61"/>
  <c r="E168" i="61" s="1"/>
  <c r="AD167" i="61"/>
  <c r="I167" i="61"/>
  <c r="AB167" i="61" s="1"/>
  <c r="H167" i="61"/>
  <c r="F167" i="61"/>
  <c r="G167" i="61" s="1"/>
  <c r="D167" i="61"/>
  <c r="E167" i="61" s="1"/>
  <c r="C163" i="61" s="1"/>
  <c r="AD166" i="61"/>
  <c r="I166" i="61"/>
  <c r="H166" i="61"/>
  <c r="F166" i="61"/>
  <c r="G166" i="61" s="1"/>
  <c r="D166" i="61"/>
  <c r="E166" i="61" s="1"/>
  <c r="AD165" i="61"/>
  <c r="I165" i="61"/>
  <c r="H165" i="61"/>
  <c r="F165" i="61"/>
  <c r="G165" i="61" s="1"/>
  <c r="D165" i="61"/>
  <c r="E165" i="61" s="1"/>
  <c r="AD161" i="61"/>
  <c r="I161" i="61"/>
  <c r="H161" i="61"/>
  <c r="F161" i="61"/>
  <c r="G161" i="61" s="1"/>
  <c r="D161" i="61"/>
  <c r="E161" i="61" s="1"/>
  <c r="AD160" i="61"/>
  <c r="I160" i="61"/>
  <c r="AB160" i="61" s="1"/>
  <c r="H160" i="61"/>
  <c r="F160" i="61"/>
  <c r="G160" i="61" s="1"/>
  <c r="D160" i="61"/>
  <c r="E160" i="61" s="1"/>
  <c r="AD159" i="61"/>
  <c r="I159" i="61"/>
  <c r="H159" i="61"/>
  <c r="F159" i="61"/>
  <c r="G159" i="61" s="1"/>
  <c r="D159" i="61"/>
  <c r="E159" i="61" s="1"/>
  <c r="AD158" i="61"/>
  <c r="I158" i="61"/>
  <c r="AB158" i="61" s="1"/>
  <c r="H158" i="61"/>
  <c r="F158" i="61"/>
  <c r="G158" i="61" s="1"/>
  <c r="D158" i="61"/>
  <c r="E158" i="61" s="1"/>
  <c r="AD157" i="61"/>
  <c r="I157" i="61"/>
  <c r="H157" i="61"/>
  <c r="F157" i="61"/>
  <c r="G157" i="61" s="1"/>
  <c r="D157" i="61"/>
  <c r="E157" i="61" s="1"/>
  <c r="AD156" i="61"/>
  <c r="I156" i="61"/>
  <c r="AB156" i="61" s="1"/>
  <c r="H156" i="61"/>
  <c r="F156" i="61"/>
  <c r="G156" i="61" s="1"/>
  <c r="D156" i="61"/>
  <c r="E156" i="61" s="1"/>
  <c r="AD155" i="61"/>
  <c r="I155" i="61"/>
  <c r="AB155" i="61" s="1"/>
  <c r="H155" i="61"/>
  <c r="F155" i="61"/>
  <c r="G155" i="61" s="1"/>
  <c r="D155" i="61"/>
  <c r="E155" i="61" s="1"/>
  <c r="AD154" i="61"/>
  <c r="I154" i="61"/>
  <c r="H154" i="61"/>
  <c r="F154" i="61"/>
  <c r="G154" i="61" s="1"/>
  <c r="D154" i="61"/>
  <c r="E154" i="61" s="1"/>
  <c r="AD153" i="61"/>
  <c r="I153" i="61"/>
  <c r="H153" i="61"/>
  <c r="F153" i="61"/>
  <c r="G153" i="61" s="1"/>
  <c r="D153" i="61"/>
  <c r="E153" i="61" s="1"/>
  <c r="AD152" i="61"/>
  <c r="I152" i="61"/>
  <c r="AB152" i="61" s="1"/>
  <c r="H152" i="61"/>
  <c r="F152" i="61"/>
  <c r="G152" i="61" s="1"/>
  <c r="D152" i="61"/>
  <c r="E152" i="61" s="1"/>
  <c r="AD151" i="61"/>
  <c r="I151" i="61"/>
  <c r="H151" i="61"/>
  <c r="F151" i="61"/>
  <c r="G151" i="61" s="1"/>
  <c r="D151" i="61"/>
  <c r="E151" i="61" s="1"/>
  <c r="C148" i="61" s="1"/>
  <c r="AD150" i="61"/>
  <c r="I150" i="61"/>
  <c r="H150" i="61"/>
  <c r="F150" i="61"/>
  <c r="G150" i="61" s="1"/>
  <c r="D150" i="61"/>
  <c r="E150" i="61" s="1"/>
  <c r="AD146" i="61"/>
  <c r="I146" i="61"/>
  <c r="H146" i="61"/>
  <c r="F146" i="61"/>
  <c r="G146" i="61" s="1"/>
  <c r="D146" i="61"/>
  <c r="E146" i="61" s="1"/>
  <c r="AD145" i="61"/>
  <c r="I145" i="61"/>
  <c r="AB145" i="61" s="1"/>
  <c r="H145" i="61"/>
  <c r="F145" i="61"/>
  <c r="G145" i="61" s="1"/>
  <c r="D145" i="61"/>
  <c r="E145" i="61" s="1"/>
  <c r="AD144" i="61"/>
  <c r="I144" i="61"/>
  <c r="H144" i="61"/>
  <c r="F144" i="61"/>
  <c r="G144" i="61" s="1"/>
  <c r="D144" i="61"/>
  <c r="E144" i="61" s="1"/>
  <c r="AD143" i="61"/>
  <c r="I143" i="61"/>
  <c r="AB143" i="61" s="1"/>
  <c r="H143" i="61"/>
  <c r="F143" i="61"/>
  <c r="G143" i="61" s="1"/>
  <c r="D143" i="61"/>
  <c r="E143" i="61" s="1"/>
  <c r="AD142" i="61"/>
  <c r="I142" i="61"/>
  <c r="H142" i="61"/>
  <c r="F142" i="61"/>
  <c r="G142" i="61" s="1"/>
  <c r="D142" i="61"/>
  <c r="E142" i="61" s="1"/>
  <c r="AD141" i="61"/>
  <c r="I141" i="61"/>
  <c r="AB141" i="61" s="1"/>
  <c r="H141" i="61"/>
  <c r="F141" i="61"/>
  <c r="G141" i="61" s="1"/>
  <c r="D141" i="61"/>
  <c r="E141" i="61" s="1"/>
  <c r="AD140" i="61"/>
  <c r="I140" i="61"/>
  <c r="H140" i="61"/>
  <c r="F140" i="61"/>
  <c r="G140" i="61" s="1"/>
  <c r="D140" i="61"/>
  <c r="E140" i="61" s="1"/>
  <c r="AD139" i="61"/>
  <c r="I139" i="61"/>
  <c r="H139" i="61"/>
  <c r="F139" i="61"/>
  <c r="G139" i="61" s="1"/>
  <c r="D139" i="61"/>
  <c r="E139" i="61" s="1"/>
  <c r="AD138" i="61"/>
  <c r="I138" i="61"/>
  <c r="H138" i="61"/>
  <c r="F138" i="61"/>
  <c r="G138" i="61" s="1"/>
  <c r="D138" i="61"/>
  <c r="E138" i="61" s="1"/>
  <c r="AD137" i="61"/>
  <c r="I137" i="61"/>
  <c r="H137" i="61"/>
  <c r="F137" i="61"/>
  <c r="G137" i="61" s="1"/>
  <c r="D137" i="61"/>
  <c r="E137" i="61" s="1"/>
  <c r="AD136" i="61"/>
  <c r="I136" i="61"/>
  <c r="H136" i="61"/>
  <c r="F136" i="61"/>
  <c r="G136" i="61" s="1"/>
  <c r="D136" i="61"/>
  <c r="E136" i="61" s="1"/>
  <c r="C133" i="61" s="1"/>
  <c r="AD135" i="61"/>
  <c r="I135" i="61"/>
  <c r="H135" i="61"/>
  <c r="F135" i="61"/>
  <c r="G135" i="61" s="1"/>
  <c r="D135" i="61"/>
  <c r="E135" i="61" s="1"/>
  <c r="AD131" i="61"/>
  <c r="I131" i="61"/>
  <c r="H131" i="61"/>
  <c r="F131" i="61"/>
  <c r="G131" i="61" s="1"/>
  <c r="D131" i="61"/>
  <c r="E131" i="61" s="1"/>
  <c r="AD130" i="61"/>
  <c r="I130" i="61"/>
  <c r="AB130" i="61" s="1"/>
  <c r="H130" i="61"/>
  <c r="F130" i="61"/>
  <c r="G130" i="61" s="1"/>
  <c r="D130" i="61"/>
  <c r="E130" i="61" s="1"/>
  <c r="AD129" i="61"/>
  <c r="I129" i="61"/>
  <c r="AB129" i="61" s="1"/>
  <c r="H129" i="61"/>
  <c r="F129" i="61"/>
  <c r="G129" i="61" s="1"/>
  <c r="D129" i="61"/>
  <c r="E129" i="61" s="1"/>
  <c r="AD128" i="61"/>
  <c r="I128" i="61"/>
  <c r="AB128" i="61" s="1"/>
  <c r="H128" i="61"/>
  <c r="F128" i="61"/>
  <c r="G128" i="61" s="1"/>
  <c r="D128" i="61"/>
  <c r="E128" i="61" s="1"/>
  <c r="AD127" i="61"/>
  <c r="I127" i="61"/>
  <c r="H127" i="61"/>
  <c r="F127" i="61"/>
  <c r="G127" i="61" s="1"/>
  <c r="D127" i="61"/>
  <c r="E127" i="61" s="1"/>
  <c r="AD126" i="61"/>
  <c r="I126" i="61"/>
  <c r="AB126" i="61" s="1"/>
  <c r="H126" i="61"/>
  <c r="F126" i="61"/>
  <c r="G126" i="61" s="1"/>
  <c r="D126" i="61"/>
  <c r="E126" i="61" s="1"/>
  <c r="AD125" i="61"/>
  <c r="I125" i="61"/>
  <c r="H125" i="61"/>
  <c r="F125" i="61"/>
  <c r="G125" i="61" s="1"/>
  <c r="D125" i="61"/>
  <c r="E125" i="61" s="1"/>
  <c r="AD124" i="61"/>
  <c r="I124" i="61"/>
  <c r="H124" i="61"/>
  <c r="F124" i="61"/>
  <c r="G124" i="61" s="1"/>
  <c r="D124" i="61"/>
  <c r="E124" i="61" s="1"/>
  <c r="F109" i="61"/>
  <c r="G109" i="61" s="1"/>
  <c r="H109" i="61"/>
  <c r="I109" i="61"/>
  <c r="AD109" i="61"/>
  <c r="F110" i="61"/>
  <c r="G110" i="61" s="1"/>
  <c r="H110" i="61"/>
  <c r="I110" i="61"/>
  <c r="AB110" i="61" s="1"/>
  <c r="AD110" i="61"/>
  <c r="F111" i="61"/>
  <c r="G111" i="61" s="1"/>
  <c r="H111" i="61"/>
  <c r="I111" i="61"/>
  <c r="AB111" i="61" s="1"/>
  <c r="AD111" i="61"/>
  <c r="F112" i="61"/>
  <c r="G112" i="61" s="1"/>
  <c r="H112" i="61"/>
  <c r="I112" i="61"/>
  <c r="AB112" i="61" s="1"/>
  <c r="AD112" i="61"/>
  <c r="F113" i="61"/>
  <c r="G113" i="61" s="1"/>
  <c r="H113" i="61"/>
  <c r="I113" i="61"/>
  <c r="AB113" i="61" s="1"/>
  <c r="AD113" i="61"/>
  <c r="F114" i="61"/>
  <c r="G114" i="61" s="1"/>
  <c r="H114" i="61"/>
  <c r="I114" i="61"/>
  <c r="AB114" i="61" s="1"/>
  <c r="AD114" i="61"/>
  <c r="F115" i="61"/>
  <c r="G115" i="61" s="1"/>
  <c r="H115" i="61"/>
  <c r="I115" i="61"/>
  <c r="AB115" i="61" s="1"/>
  <c r="AD115" i="61"/>
  <c r="F116" i="61"/>
  <c r="G116" i="61" s="1"/>
  <c r="H116" i="61"/>
  <c r="I116" i="61"/>
  <c r="AB116" i="61" s="1"/>
  <c r="AD116" i="61"/>
  <c r="F120" i="61"/>
  <c r="G120" i="61" s="1"/>
  <c r="H120" i="61"/>
  <c r="I120" i="61"/>
  <c r="AD120" i="61"/>
  <c r="F121" i="61"/>
  <c r="G121" i="61" s="1"/>
  <c r="H121" i="61"/>
  <c r="I121" i="61"/>
  <c r="AB121" i="61" s="1"/>
  <c r="AD121" i="61"/>
  <c r="F122" i="61"/>
  <c r="G122" i="61" s="1"/>
  <c r="H122" i="61"/>
  <c r="I122" i="61"/>
  <c r="AB122" i="61" s="1"/>
  <c r="AD122" i="61"/>
  <c r="F123" i="61"/>
  <c r="G123" i="61" s="1"/>
  <c r="H123" i="61"/>
  <c r="I123" i="61"/>
  <c r="AB123" i="61" s="1"/>
  <c r="AD123" i="61"/>
  <c r="D123" i="61"/>
  <c r="E123" i="61" s="1"/>
  <c r="D122" i="61"/>
  <c r="E122" i="61" s="1"/>
  <c r="D121" i="61"/>
  <c r="E121" i="61" s="1"/>
  <c r="C118" i="61" s="1"/>
  <c r="D120" i="61"/>
  <c r="E120" i="61" s="1"/>
  <c r="D116" i="61"/>
  <c r="E116" i="61" s="1"/>
  <c r="D115" i="61"/>
  <c r="E115" i="61" s="1"/>
  <c r="D114" i="61"/>
  <c r="E114" i="61" s="1"/>
  <c r="D113" i="61"/>
  <c r="E113" i="61" s="1"/>
  <c r="D112" i="61"/>
  <c r="E112" i="61" s="1"/>
  <c r="D111" i="61"/>
  <c r="E111" i="61" s="1"/>
  <c r="D110" i="61"/>
  <c r="E110" i="61" s="1"/>
  <c r="D109" i="61"/>
  <c r="E109" i="61" s="1"/>
  <c r="AD108" i="61"/>
  <c r="I108" i="61"/>
  <c r="H108" i="61"/>
  <c r="F108" i="61"/>
  <c r="G108" i="61" s="1"/>
  <c r="D108" i="61"/>
  <c r="E108" i="61" s="1"/>
  <c r="AD107" i="61"/>
  <c r="I107" i="61"/>
  <c r="AB107" i="61" s="1"/>
  <c r="H107" i="61"/>
  <c r="F107" i="61"/>
  <c r="G107" i="61" s="1"/>
  <c r="D107" i="61"/>
  <c r="E107" i="61" s="1"/>
  <c r="AD106" i="61"/>
  <c r="I106" i="61"/>
  <c r="H106" i="61"/>
  <c r="F106" i="61"/>
  <c r="G106" i="61" s="1"/>
  <c r="D106" i="61"/>
  <c r="E106" i="61" s="1"/>
  <c r="C103" i="61" s="1"/>
  <c r="AD105" i="61"/>
  <c r="I105" i="61"/>
  <c r="H105" i="61"/>
  <c r="F105" i="61"/>
  <c r="G105" i="61" s="1"/>
  <c r="D105" i="61"/>
  <c r="E105" i="61" s="1"/>
  <c r="AD101" i="61"/>
  <c r="I101" i="61"/>
  <c r="H101" i="61"/>
  <c r="F101" i="61"/>
  <c r="G101" i="61" s="1"/>
  <c r="D101" i="61"/>
  <c r="E101" i="61" s="1"/>
  <c r="AD100" i="61"/>
  <c r="I100" i="61"/>
  <c r="AB100" i="61" s="1"/>
  <c r="H100" i="61"/>
  <c r="F100" i="61"/>
  <c r="G100" i="61" s="1"/>
  <c r="D100" i="61"/>
  <c r="E100" i="61" s="1"/>
  <c r="AD99" i="61"/>
  <c r="I99" i="61"/>
  <c r="H99" i="61"/>
  <c r="F99" i="61"/>
  <c r="G99" i="61" s="1"/>
  <c r="D99" i="61"/>
  <c r="E99" i="61" s="1"/>
  <c r="AD98" i="61"/>
  <c r="I98" i="61"/>
  <c r="AB98" i="61" s="1"/>
  <c r="H98" i="61"/>
  <c r="F98" i="61"/>
  <c r="G98" i="61" s="1"/>
  <c r="D98" i="61"/>
  <c r="E98" i="61" s="1"/>
  <c r="AD97" i="61"/>
  <c r="I97" i="61"/>
  <c r="H97" i="61"/>
  <c r="F97" i="61"/>
  <c r="G97" i="61" s="1"/>
  <c r="D97" i="61"/>
  <c r="E97" i="61" s="1"/>
  <c r="AD96" i="61"/>
  <c r="I96" i="61"/>
  <c r="AB96" i="61" s="1"/>
  <c r="H96" i="61"/>
  <c r="F96" i="61"/>
  <c r="G96" i="61" s="1"/>
  <c r="D96" i="61"/>
  <c r="E96" i="61" s="1"/>
  <c r="AD95" i="61"/>
  <c r="I95" i="61"/>
  <c r="H95" i="61"/>
  <c r="F95" i="61"/>
  <c r="G95" i="61" s="1"/>
  <c r="D95" i="61"/>
  <c r="E95" i="61" s="1"/>
  <c r="AD94" i="61"/>
  <c r="I94" i="61"/>
  <c r="H94" i="61"/>
  <c r="F94" i="61"/>
  <c r="G94" i="61" s="1"/>
  <c r="D94" i="61"/>
  <c r="E94" i="61" s="1"/>
  <c r="AD93" i="61"/>
  <c r="I93" i="61"/>
  <c r="H93" i="61"/>
  <c r="F93" i="61"/>
  <c r="G93" i="61" s="1"/>
  <c r="D93" i="61"/>
  <c r="E93" i="61" s="1"/>
  <c r="AD92" i="61"/>
  <c r="I92" i="61"/>
  <c r="H92" i="61"/>
  <c r="F92" i="61"/>
  <c r="G92" i="61" s="1"/>
  <c r="D92" i="61"/>
  <c r="E92" i="61" s="1"/>
  <c r="C88" i="61" s="1"/>
  <c r="AD91" i="61"/>
  <c r="I91" i="61"/>
  <c r="H91" i="61"/>
  <c r="F91" i="61"/>
  <c r="G91" i="61" s="1"/>
  <c r="D91" i="61"/>
  <c r="E91" i="61" s="1"/>
  <c r="AD90" i="61"/>
  <c r="I90" i="61"/>
  <c r="H90" i="61"/>
  <c r="F90" i="61"/>
  <c r="G90" i="61" s="1"/>
  <c r="D90" i="61"/>
  <c r="E90" i="61" s="1"/>
  <c r="AD86" i="61"/>
  <c r="I86" i="61"/>
  <c r="H86" i="61"/>
  <c r="F86" i="61"/>
  <c r="G86" i="61" s="1"/>
  <c r="D86" i="61"/>
  <c r="E86" i="61" s="1"/>
  <c r="AD85" i="61"/>
  <c r="I85" i="61"/>
  <c r="AB85" i="61" s="1"/>
  <c r="H85" i="61"/>
  <c r="F85" i="61"/>
  <c r="G85" i="61" s="1"/>
  <c r="D85" i="61"/>
  <c r="E85" i="61" s="1"/>
  <c r="AD84" i="61"/>
  <c r="I84" i="61"/>
  <c r="H84" i="61"/>
  <c r="F84" i="61"/>
  <c r="G84" i="61" s="1"/>
  <c r="D84" i="61"/>
  <c r="E84" i="61" s="1"/>
  <c r="AD83" i="61"/>
  <c r="I83" i="61"/>
  <c r="AB83" i="61" s="1"/>
  <c r="H83" i="61"/>
  <c r="F83" i="61"/>
  <c r="G83" i="61" s="1"/>
  <c r="D83" i="61"/>
  <c r="E83" i="61" s="1"/>
  <c r="AD82" i="61"/>
  <c r="I82" i="61"/>
  <c r="H82" i="61"/>
  <c r="F82" i="61"/>
  <c r="G82" i="61" s="1"/>
  <c r="D82" i="61"/>
  <c r="E82" i="61" s="1"/>
  <c r="AD81" i="61"/>
  <c r="I81" i="61"/>
  <c r="H81" i="61"/>
  <c r="F81" i="61"/>
  <c r="G81" i="61" s="1"/>
  <c r="D81" i="61"/>
  <c r="E81" i="61" s="1"/>
  <c r="AD80" i="61"/>
  <c r="I80" i="61"/>
  <c r="AB80" i="61" s="1"/>
  <c r="H80" i="61"/>
  <c r="F80" i="61"/>
  <c r="G80" i="61" s="1"/>
  <c r="D80" i="61"/>
  <c r="E80" i="61" s="1"/>
  <c r="AD79" i="61"/>
  <c r="I79" i="61"/>
  <c r="H79" i="61"/>
  <c r="F79" i="61"/>
  <c r="G79" i="61" s="1"/>
  <c r="D79" i="61"/>
  <c r="E79" i="61" s="1"/>
  <c r="C73" i="61"/>
  <c r="AD71" i="61"/>
  <c r="I71" i="61"/>
  <c r="H71" i="61"/>
  <c r="F71" i="61"/>
  <c r="G71" i="61" s="1"/>
  <c r="D71" i="61"/>
  <c r="E71" i="61" s="1"/>
  <c r="AD70" i="61"/>
  <c r="I70" i="61"/>
  <c r="AB70" i="61" s="1"/>
  <c r="H70" i="61"/>
  <c r="F70" i="61"/>
  <c r="G70" i="61" s="1"/>
  <c r="D70" i="61"/>
  <c r="E70" i="61" s="1"/>
  <c r="AD69" i="61"/>
  <c r="I69" i="61"/>
  <c r="H69" i="61"/>
  <c r="F69" i="61"/>
  <c r="G69" i="61" s="1"/>
  <c r="D69" i="61"/>
  <c r="E69" i="61" s="1"/>
  <c r="AD68" i="61"/>
  <c r="I68" i="61"/>
  <c r="AB68" i="61" s="1"/>
  <c r="H68" i="61"/>
  <c r="F68" i="61"/>
  <c r="G68" i="61" s="1"/>
  <c r="D68" i="61"/>
  <c r="E68" i="61" s="1"/>
  <c r="AD67" i="61"/>
  <c r="I67" i="61"/>
  <c r="H67" i="61"/>
  <c r="F67" i="61"/>
  <c r="G67" i="61" s="1"/>
  <c r="D67" i="61"/>
  <c r="E67" i="61" s="1"/>
  <c r="AD66" i="61"/>
  <c r="I66" i="61"/>
  <c r="AB66" i="61" s="1"/>
  <c r="H66" i="61"/>
  <c r="F66" i="61"/>
  <c r="G66" i="61" s="1"/>
  <c r="D66" i="61"/>
  <c r="E66" i="61" s="1"/>
  <c r="AD65" i="61"/>
  <c r="I65" i="61"/>
  <c r="AB65" i="61" s="1"/>
  <c r="H65" i="61"/>
  <c r="F65" i="61"/>
  <c r="G65" i="61" s="1"/>
  <c r="D65" i="61"/>
  <c r="E65" i="61" s="1"/>
  <c r="AD64" i="61"/>
  <c r="I64" i="61"/>
  <c r="H64" i="61"/>
  <c r="F64" i="61"/>
  <c r="G64" i="61" s="1"/>
  <c r="D64" i="61"/>
  <c r="E64" i="61" s="1"/>
  <c r="C58" i="61"/>
  <c r="AD56" i="61"/>
  <c r="I56" i="61"/>
  <c r="H56" i="61"/>
  <c r="F56" i="61"/>
  <c r="G56" i="61" s="1"/>
  <c r="D56" i="61"/>
  <c r="E56" i="61" s="1"/>
  <c r="AD55" i="61"/>
  <c r="I55" i="61"/>
  <c r="AB55" i="61" s="1"/>
  <c r="H55" i="61"/>
  <c r="F55" i="61"/>
  <c r="G55" i="61" s="1"/>
  <c r="D55" i="61"/>
  <c r="E55" i="61" s="1"/>
  <c r="AD54" i="61"/>
  <c r="I54" i="61"/>
  <c r="H54" i="61"/>
  <c r="F54" i="61"/>
  <c r="G54" i="61" s="1"/>
  <c r="D54" i="61"/>
  <c r="E54" i="61" s="1"/>
  <c r="AD53" i="61"/>
  <c r="I53" i="61"/>
  <c r="AB53" i="61" s="1"/>
  <c r="H53" i="61"/>
  <c r="F53" i="61"/>
  <c r="G53" i="61" s="1"/>
  <c r="D53" i="61"/>
  <c r="E53" i="61" s="1"/>
  <c r="AD52" i="61"/>
  <c r="I52" i="61"/>
  <c r="H52" i="61"/>
  <c r="F52" i="61"/>
  <c r="G52" i="61" s="1"/>
  <c r="D52" i="61"/>
  <c r="E52" i="61" s="1"/>
  <c r="AD51" i="61"/>
  <c r="I51" i="61"/>
  <c r="AB51" i="61" s="1"/>
  <c r="H51" i="61"/>
  <c r="F51" i="61"/>
  <c r="G51" i="61" s="1"/>
  <c r="D51" i="61"/>
  <c r="E51" i="61" s="1"/>
  <c r="AD50" i="61"/>
  <c r="I50" i="61"/>
  <c r="H50" i="61"/>
  <c r="F50" i="61"/>
  <c r="G50" i="61" s="1"/>
  <c r="D50" i="61"/>
  <c r="E50" i="61" s="1"/>
  <c r="AD49" i="61"/>
  <c r="I49" i="61"/>
  <c r="H49" i="61"/>
  <c r="F49" i="61"/>
  <c r="G49" i="61" s="1"/>
  <c r="D49" i="61"/>
  <c r="E49" i="61" s="1"/>
  <c r="C43" i="61"/>
  <c r="AD41" i="61"/>
  <c r="I41" i="61"/>
  <c r="AB41" i="61" s="1"/>
  <c r="H41" i="61"/>
  <c r="F41" i="61"/>
  <c r="G41" i="61" s="1"/>
  <c r="D41" i="61"/>
  <c r="E41" i="61" s="1"/>
  <c r="AD40" i="61"/>
  <c r="I40" i="61"/>
  <c r="AB40" i="61" s="1"/>
  <c r="H40" i="61"/>
  <c r="F40" i="61"/>
  <c r="G40" i="61" s="1"/>
  <c r="D40" i="61"/>
  <c r="E40" i="61" s="1"/>
  <c r="AD39" i="61"/>
  <c r="I39" i="61"/>
  <c r="H39" i="61"/>
  <c r="F39" i="61"/>
  <c r="G39" i="61" s="1"/>
  <c r="D39" i="61"/>
  <c r="E39" i="61" s="1"/>
  <c r="AD38" i="61"/>
  <c r="I38" i="61"/>
  <c r="AB38" i="61" s="1"/>
  <c r="H38" i="61"/>
  <c r="F38" i="61"/>
  <c r="G38" i="61" s="1"/>
  <c r="D38" i="61"/>
  <c r="E38" i="61" s="1"/>
  <c r="AD37" i="61"/>
  <c r="I37" i="61"/>
  <c r="H37" i="61"/>
  <c r="F37" i="61"/>
  <c r="G37" i="61" s="1"/>
  <c r="D37" i="61"/>
  <c r="E37" i="61" s="1"/>
  <c r="AD36" i="61"/>
  <c r="I36" i="61"/>
  <c r="AB36" i="61" s="1"/>
  <c r="H36" i="61"/>
  <c r="F36" i="61"/>
  <c r="G36" i="61" s="1"/>
  <c r="D36" i="61"/>
  <c r="E36" i="61" s="1"/>
  <c r="AD35" i="61"/>
  <c r="I35" i="61"/>
  <c r="AB35" i="61" s="1"/>
  <c r="H35" i="61"/>
  <c r="F35" i="61"/>
  <c r="G35" i="61" s="1"/>
  <c r="D35" i="61"/>
  <c r="E35" i="61" s="1"/>
  <c r="AD34" i="61"/>
  <c r="I34" i="61"/>
  <c r="H34" i="61"/>
  <c r="F34" i="61"/>
  <c r="G34" i="61" s="1"/>
  <c r="D34" i="61"/>
  <c r="E34" i="61" s="1"/>
  <c r="C28" i="61" s="1"/>
  <c r="D23" i="61"/>
  <c r="E23" i="61" s="1"/>
  <c r="F23" i="61"/>
  <c r="G23" i="61" s="1"/>
  <c r="H23" i="61"/>
  <c r="I23" i="61"/>
  <c r="AD23" i="61"/>
  <c r="D24" i="61"/>
  <c r="E24" i="61" s="1"/>
  <c r="F24" i="61"/>
  <c r="G24" i="61" s="1"/>
  <c r="H24" i="61"/>
  <c r="I24" i="61"/>
  <c r="AD24" i="61"/>
  <c r="D25" i="61"/>
  <c r="E25" i="61" s="1"/>
  <c r="F25" i="61"/>
  <c r="G25" i="61" s="1"/>
  <c r="H25" i="61"/>
  <c r="I25" i="61"/>
  <c r="AD25" i="61"/>
  <c r="D26" i="61"/>
  <c r="E26" i="61" s="1"/>
  <c r="F26" i="61"/>
  <c r="G26" i="61" s="1"/>
  <c r="H26" i="61"/>
  <c r="I26" i="61"/>
  <c r="AD26" i="61"/>
  <c r="C13" i="61"/>
  <c r="BH42" i="60"/>
  <c r="BI42" i="60" s="1"/>
  <c r="BJ42" i="60" s="1"/>
  <c r="BK42" i="60" s="1"/>
  <c r="BL42" i="60" s="1"/>
  <c r="BM42" i="60" s="1"/>
  <c r="BN42" i="60" s="1"/>
  <c r="BO42" i="60" s="1"/>
  <c r="BP42" i="60" s="1"/>
  <c r="BQ42" i="60" s="1"/>
  <c r="BR42" i="60" s="1"/>
  <c r="BF42" i="60"/>
  <c r="E41" i="60"/>
  <c r="I73" i="61" l="1"/>
  <c r="I193" i="61"/>
  <c r="AB180" i="61"/>
  <c r="I178" i="61"/>
  <c r="AB90" i="61"/>
  <c r="I88" i="61"/>
  <c r="AB150" i="61"/>
  <c r="I148" i="61"/>
  <c r="AB105" i="61"/>
  <c r="I103" i="61"/>
  <c r="AB135" i="61"/>
  <c r="I133" i="61"/>
  <c r="AB165" i="61"/>
  <c r="I163" i="61"/>
  <c r="I43" i="61"/>
  <c r="AB120" i="61"/>
  <c r="I118" i="61"/>
  <c r="I58" i="61"/>
  <c r="I28" i="61"/>
  <c r="I13" i="61"/>
  <c r="V79" i="61"/>
  <c r="AB79" i="61"/>
  <c r="V125" i="61"/>
  <c r="AB125" i="61"/>
  <c r="V185" i="61"/>
  <c r="AB185" i="61"/>
  <c r="V81" i="61"/>
  <c r="AB81" i="61"/>
  <c r="V92" i="61"/>
  <c r="AB92" i="61"/>
  <c r="V182" i="61"/>
  <c r="AB182" i="61"/>
  <c r="V49" i="61"/>
  <c r="AB49" i="61"/>
  <c r="V139" i="61"/>
  <c r="AB139" i="61"/>
  <c r="V37" i="61"/>
  <c r="AB37" i="61"/>
  <c r="V56" i="61"/>
  <c r="AB56" i="61"/>
  <c r="V67" i="61"/>
  <c r="AB67" i="61"/>
  <c r="V86" i="61"/>
  <c r="AB86" i="61"/>
  <c r="V97" i="61"/>
  <c r="AB97" i="61"/>
  <c r="V108" i="61"/>
  <c r="AB108" i="61"/>
  <c r="V127" i="61"/>
  <c r="AB127" i="61"/>
  <c r="V138" i="61"/>
  <c r="AB138" i="61"/>
  <c r="V146" i="61"/>
  <c r="AB146" i="61"/>
  <c r="V157" i="61"/>
  <c r="AB157" i="61"/>
  <c r="V168" i="61"/>
  <c r="AB168" i="61"/>
  <c r="V176" i="61"/>
  <c r="AB176" i="61"/>
  <c r="V187" i="61"/>
  <c r="AB187" i="61"/>
  <c r="V198" i="61"/>
  <c r="AB198" i="61"/>
  <c r="J24" i="61"/>
  <c r="AB24" i="61"/>
  <c r="V54" i="61"/>
  <c r="AB54" i="61"/>
  <c r="V95" i="61"/>
  <c r="AB95" i="61"/>
  <c r="V144" i="61"/>
  <c r="AB144" i="61"/>
  <c r="V166" i="61"/>
  <c r="AB166" i="61"/>
  <c r="V154" i="61"/>
  <c r="AB154" i="61"/>
  <c r="V184" i="61"/>
  <c r="AB184" i="61"/>
  <c r="V195" i="61"/>
  <c r="AB195" i="61"/>
  <c r="V124" i="61"/>
  <c r="AB124" i="61"/>
  <c r="V39" i="61"/>
  <c r="AB39" i="61"/>
  <c r="V50" i="61"/>
  <c r="AB50" i="61"/>
  <c r="V69" i="61"/>
  <c r="AB69" i="61"/>
  <c r="V91" i="61"/>
  <c r="AB91" i="61"/>
  <c r="V99" i="61"/>
  <c r="AB99" i="61"/>
  <c r="V140" i="61"/>
  <c r="AB140" i="61"/>
  <c r="V151" i="61"/>
  <c r="AB151" i="61"/>
  <c r="V159" i="61"/>
  <c r="AB159" i="61"/>
  <c r="V170" i="61"/>
  <c r="AB170" i="61"/>
  <c r="V181" i="61"/>
  <c r="AB181" i="61"/>
  <c r="V189" i="61"/>
  <c r="AB189" i="61"/>
  <c r="V169" i="61"/>
  <c r="AB169" i="61"/>
  <c r="V84" i="61"/>
  <c r="AB84" i="61"/>
  <c r="V106" i="61"/>
  <c r="AB106" i="61"/>
  <c r="V136" i="61"/>
  <c r="AB136" i="61"/>
  <c r="V196" i="61"/>
  <c r="AB196" i="61"/>
  <c r="V34" i="61"/>
  <c r="AB34" i="61"/>
  <c r="V64" i="61"/>
  <c r="AB64" i="61"/>
  <c r="V23" i="61"/>
  <c r="AB23" i="61"/>
  <c r="V109" i="61"/>
  <c r="AB109" i="61"/>
  <c r="V137" i="61"/>
  <c r="AB137" i="61"/>
  <c r="V175" i="61"/>
  <c r="AB175" i="61"/>
  <c r="V174" i="61"/>
  <c r="AB174" i="61"/>
  <c r="J25" i="61"/>
  <c r="AB25" i="61"/>
  <c r="V94" i="61"/>
  <c r="AB94" i="61"/>
  <c r="J26" i="61"/>
  <c r="AB26" i="61"/>
  <c r="V52" i="61"/>
  <c r="AB52" i="61"/>
  <c r="V71" i="61"/>
  <c r="AB71" i="61"/>
  <c r="V82" i="61"/>
  <c r="AB82" i="61"/>
  <c r="V93" i="61"/>
  <c r="AB93" i="61"/>
  <c r="V101" i="61"/>
  <c r="AB101" i="61"/>
  <c r="V131" i="61"/>
  <c r="AB131" i="61"/>
  <c r="V142" i="61"/>
  <c r="AB142" i="61"/>
  <c r="V153" i="61"/>
  <c r="AB153" i="61"/>
  <c r="V161" i="61"/>
  <c r="AB161" i="61"/>
  <c r="V172" i="61"/>
  <c r="AB172" i="61"/>
  <c r="V183" i="61"/>
  <c r="AB183" i="61"/>
  <c r="V191" i="61"/>
  <c r="AB191" i="61"/>
  <c r="AC155" i="61"/>
  <c r="V155" i="61"/>
  <c r="AC100" i="61"/>
  <c r="V100" i="61"/>
  <c r="AA123" i="61"/>
  <c r="V123" i="61"/>
  <c r="J121" i="61"/>
  <c r="V121" i="61"/>
  <c r="J116" i="61"/>
  <c r="V116" i="61"/>
  <c r="J114" i="61"/>
  <c r="V114" i="61"/>
  <c r="AA112" i="61"/>
  <c r="V112" i="61"/>
  <c r="J110" i="61"/>
  <c r="V110" i="61"/>
  <c r="V130" i="61"/>
  <c r="X141" i="61"/>
  <c r="V141" i="61"/>
  <c r="X152" i="61"/>
  <c r="V152" i="61"/>
  <c r="Z160" i="61"/>
  <c r="V160" i="61"/>
  <c r="Z171" i="61"/>
  <c r="V171" i="61"/>
  <c r="Z190" i="61"/>
  <c r="V190" i="61"/>
  <c r="Z188" i="61"/>
  <c r="V188" i="61"/>
  <c r="Z158" i="61"/>
  <c r="V158" i="61"/>
  <c r="AC105" i="61"/>
  <c r="V105" i="61"/>
  <c r="Z135" i="61"/>
  <c r="V135" i="61"/>
  <c r="Z143" i="61"/>
  <c r="V143" i="61"/>
  <c r="X165" i="61"/>
  <c r="V165" i="61"/>
  <c r="Z173" i="61"/>
  <c r="V173" i="61"/>
  <c r="Y129" i="61"/>
  <c r="V129" i="61"/>
  <c r="AC98" i="61"/>
  <c r="V98" i="61"/>
  <c r="Z128" i="61"/>
  <c r="V128" i="61"/>
  <c r="AC96" i="61"/>
  <c r="V96" i="61"/>
  <c r="AC107" i="61"/>
  <c r="V107" i="61"/>
  <c r="J122" i="61"/>
  <c r="V122" i="61"/>
  <c r="K120" i="61"/>
  <c r="V120" i="61"/>
  <c r="J115" i="61"/>
  <c r="V115" i="61"/>
  <c r="Z113" i="61"/>
  <c r="V113" i="61"/>
  <c r="Y111" i="61"/>
  <c r="V111" i="61"/>
  <c r="V126" i="61"/>
  <c r="Z145" i="61"/>
  <c r="V145" i="61"/>
  <c r="Z156" i="61"/>
  <c r="V156" i="61"/>
  <c r="Z167" i="61"/>
  <c r="V167" i="61"/>
  <c r="Z186" i="61"/>
  <c r="V186" i="61"/>
  <c r="Z197" i="61"/>
  <c r="V197" i="61"/>
  <c r="Z150" i="61"/>
  <c r="V150" i="61"/>
  <c r="Z180" i="61"/>
  <c r="V180" i="61"/>
  <c r="X68" i="61"/>
  <c r="V68" i="61"/>
  <c r="Z90" i="61"/>
  <c r="V90" i="61"/>
  <c r="Y65" i="61"/>
  <c r="V65" i="61"/>
  <c r="Z83" i="61"/>
  <c r="V83" i="61"/>
  <c r="AA80" i="61"/>
  <c r="V80" i="61"/>
  <c r="Z66" i="61"/>
  <c r="V66" i="61"/>
  <c r="Z85" i="61"/>
  <c r="V85" i="61"/>
  <c r="Z70" i="61"/>
  <c r="V70" i="61"/>
  <c r="AC35" i="61"/>
  <c r="V35" i="61"/>
  <c r="Z40" i="61"/>
  <c r="V40" i="61"/>
  <c r="V51" i="61"/>
  <c r="Z53" i="61"/>
  <c r="V53" i="61"/>
  <c r="V38" i="61"/>
  <c r="Z36" i="61"/>
  <c r="V36" i="61"/>
  <c r="X55" i="61"/>
  <c r="V55" i="61"/>
  <c r="Y41" i="61"/>
  <c r="V41" i="61"/>
  <c r="AE137" i="61"/>
  <c r="AF153" i="61"/>
  <c r="AF168" i="61"/>
  <c r="AF198" i="61"/>
  <c r="AF183" i="61"/>
  <c r="AF108" i="61"/>
  <c r="AF92" i="61"/>
  <c r="AF91" i="61"/>
  <c r="AE106" i="61"/>
  <c r="AF166" i="61"/>
  <c r="AF181" i="61"/>
  <c r="AF196" i="61"/>
  <c r="AE195" i="61"/>
  <c r="AF56" i="61"/>
  <c r="AF71" i="61"/>
  <c r="AF86" i="61"/>
  <c r="AE101" i="61"/>
  <c r="AF131" i="61"/>
  <c r="AF146" i="61"/>
  <c r="AE176" i="61"/>
  <c r="AF39" i="61"/>
  <c r="AF84" i="61"/>
  <c r="AF144" i="61"/>
  <c r="AF159" i="61"/>
  <c r="AF174" i="61"/>
  <c r="AF189" i="61"/>
  <c r="AF69" i="61"/>
  <c r="AF99" i="61"/>
  <c r="Z184" i="61"/>
  <c r="Z169" i="61"/>
  <c r="Z154" i="61"/>
  <c r="X139" i="61"/>
  <c r="X124" i="61"/>
  <c r="O109" i="61"/>
  <c r="AC94" i="61"/>
  <c r="Y79" i="61"/>
  <c r="Z64" i="61"/>
  <c r="AE97" i="61"/>
  <c r="AE172" i="61"/>
  <c r="Z34" i="61"/>
  <c r="AF37" i="61"/>
  <c r="AF52" i="61"/>
  <c r="AF127" i="61"/>
  <c r="AF142" i="61"/>
  <c r="AF157" i="61"/>
  <c r="AF187" i="61"/>
  <c r="AE23" i="61"/>
  <c r="P156" i="61"/>
  <c r="AF139" i="61"/>
  <c r="K40" i="61"/>
  <c r="AF81" i="61"/>
  <c r="Z23" i="61"/>
  <c r="J180" i="61"/>
  <c r="K23" i="61"/>
  <c r="AA64" i="61"/>
  <c r="AA180" i="61"/>
  <c r="Z122" i="61"/>
  <c r="AC120" i="61"/>
  <c r="AA184" i="61"/>
  <c r="J36" i="61"/>
  <c r="J84" i="61"/>
  <c r="AA120" i="61"/>
  <c r="O122" i="61"/>
  <c r="AE120" i="61"/>
  <c r="Z120" i="61"/>
  <c r="AC85" i="61"/>
  <c r="K176" i="61"/>
  <c r="P123" i="61"/>
  <c r="O113" i="61"/>
  <c r="AE112" i="61"/>
  <c r="Z25" i="61"/>
  <c r="X23" i="61"/>
  <c r="J23" i="61"/>
  <c r="Y39" i="61"/>
  <c r="X101" i="61"/>
  <c r="AC122" i="61"/>
  <c r="X137" i="61"/>
  <c r="J190" i="61"/>
  <c r="AF190" i="61"/>
  <c r="AE68" i="61"/>
  <c r="K145" i="61"/>
  <c r="AE165" i="61"/>
  <c r="P169" i="61"/>
  <c r="K172" i="61"/>
  <c r="K190" i="61"/>
  <c r="Z26" i="61"/>
  <c r="AF23" i="61"/>
  <c r="AA23" i="61"/>
  <c r="O23" i="61"/>
  <c r="K36" i="61"/>
  <c r="J40" i="61"/>
  <c r="Y122" i="61"/>
  <c r="Z109" i="61"/>
  <c r="K158" i="61"/>
  <c r="AE170" i="61"/>
  <c r="Y189" i="61"/>
  <c r="O25" i="61"/>
  <c r="K83" i="61"/>
  <c r="AA84" i="61"/>
  <c r="AC111" i="61"/>
  <c r="AA128" i="61"/>
  <c r="K150" i="61"/>
  <c r="X176" i="61"/>
  <c r="K188" i="61"/>
  <c r="AF197" i="61"/>
  <c r="Y35" i="61"/>
  <c r="Y56" i="61"/>
  <c r="X83" i="61"/>
  <c r="AE123" i="61"/>
  <c r="P120" i="61"/>
  <c r="AC115" i="61"/>
  <c r="P112" i="61"/>
  <c r="AF111" i="61"/>
  <c r="K109" i="61"/>
  <c r="K124" i="61"/>
  <c r="Y146" i="61"/>
  <c r="P150" i="61"/>
  <c r="AF156" i="61"/>
  <c r="X172" i="61"/>
  <c r="AC183" i="61"/>
  <c r="AC189" i="61"/>
  <c r="P190" i="61"/>
  <c r="J197" i="61"/>
  <c r="AF150" i="61"/>
  <c r="K51" i="61"/>
  <c r="AE95" i="61"/>
  <c r="O120" i="61"/>
  <c r="AE111" i="61"/>
  <c r="Z111" i="61"/>
  <c r="AC127" i="61"/>
  <c r="AE141" i="61"/>
  <c r="AC146" i="61"/>
  <c r="AE152" i="61"/>
  <c r="J156" i="61"/>
  <c r="AC172" i="61"/>
  <c r="P197" i="61"/>
  <c r="AA34" i="61"/>
  <c r="K38" i="61"/>
  <c r="AF49" i="61"/>
  <c r="J53" i="61"/>
  <c r="AF53" i="61"/>
  <c r="J66" i="61"/>
  <c r="AF66" i="61"/>
  <c r="J70" i="61"/>
  <c r="AF70" i="61"/>
  <c r="AE80" i="61"/>
  <c r="J80" i="61"/>
  <c r="K90" i="61"/>
  <c r="J91" i="61"/>
  <c r="AE91" i="61"/>
  <c r="K108" i="61"/>
  <c r="Z116" i="61"/>
  <c r="Z115" i="61"/>
  <c r="X126" i="61"/>
  <c r="K130" i="61"/>
  <c r="AE130" i="61"/>
  <c r="J135" i="61"/>
  <c r="AF135" i="61"/>
  <c r="J143" i="61"/>
  <c r="AF143" i="61"/>
  <c r="AE154" i="61"/>
  <c r="J154" i="61"/>
  <c r="Y157" i="61"/>
  <c r="J160" i="61"/>
  <c r="AF160" i="61"/>
  <c r="J167" i="61"/>
  <c r="AF167" i="61"/>
  <c r="P171" i="61"/>
  <c r="J173" i="61"/>
  <c r="AE173" i="61"/>
  <c r="AF185" i="61"/>
  <c r="J186" i="61"/>
  <c r="AF186" i="61"/>
  <c r="Y198" i="61"/>
  <c r="AE34" i="61"/>
  <c r="J34" i="61"/>
  <c r="AF36" i="61"/>
  <c r="AC39" i="61"/>
  <c r="AF40" i="61"/>
  <c r="P53" i="61"/>
  <c r="AC56" i="61"/>
  <c r="AE64" i="61"/>
  <c r="J64" i="61"/>
  <c r="P66" i="61"/>
  <c r="P70" i="61"/>
  <c r="Y71" i="61"/>
  <c r="P80" i="61"/>
  <c r="X90" i="61"/>
  <c r="P91" i="61"/>
  <c r="Y92" i="61"/>
  <c r="K97" i="61"/>
  <c r="K101" i="61"/>
  <c r="AC101" i="61"/>
  <c r="AC106" i="61"/>
  <c r="X108" i="61"/>
  <c r="Y120" i="61"/>
  <c r="J120" i="61"/>
  <c r="AF116" i="61"/>
  <c r="X116" i="61"/>
  <c r="Y115" i="61"/>
  <c r="AF109" i="61"/>
  <c r="X109" i="61"/>
  <c r="J128" i="61"/>
  <c r="AF128" i="61"/>
  <c r="X130" i="61"/>
  <c r="P135" i="61"/>
  <c r="P143" i="61"/>
  <c r="Y144" i="61"/>
  <c r="AA150" i="61"/>
  <c r="P154" i="61"/>
  <c r="AA156" i="61"/>
  <c r="P160" i="61"/>
  <c r="P167" i="61"/>
  <c r="Y168" i="61"/>
  <c r="P173" i="61"/>
  <c r="AE184" i="61"/>
  <c r="J184" i="61"/>
  <c r="P186" i="61"/>
  <c r="Y187" i="61"/>
  <c r="AA190" i="61"/>
  <c r="AC196" i="61"/>
  <c r="AA197" i="61"/>
  <c r="K34" i="61"/>
  <c r="AA36" i="61"/>
  <c r="AE38" i="61"/>
  <c r="AA40" i="61"/>
  <c r="AC52" i="61"/>
  <c r="AA53" i="61"/>
  <c r="P64" i="61"/>
  <c r="AC65" i="61"/>
  <c r="AA66" i="61"/>
  <c r="AC69" i="61"/>
  <c r="AA70" i="61"/>
  <c r="AE84" i="61"/>
  <c r="P86" i="61"/>
  <c r="AA91" i="61"/>
  <c r="AC95" i="61"/>
  <c r="X97" i="61"/>
  <c r="AF124" i="61"/>
  <c r="P128" i="61"/>
  <c r="AC131" i="61"/>
  <c r="AA135" i="61"/>
  <c r="AC142" i="61"/>
  <c r="AA143" i="61"/>
  <c r="J150" i="61"/>
  <c r="AC153" i="61"/>
  <c r="AA154" i="61"/>
  <c r="AC159" i="61"/>
  <c r="AA160" i="61"/>
  <c r="AC166" i="61"/>
  <c r="AA167" i="61"/>
  <c r="AC170" i="61"/>
  <c r="AA173" i="61"/>
  <c r="AE180" i="61"/>
  <c r="P184" i="61"/>
  <c r="AC185" i="61"/>
  <c r="AA186" i="61"/>
  <c r="AC25" i="61"/>
  <c r="Y25" i="61"/>
  <c r="V25" i="61"/>
  <c r="Z24" i="61"/>
  <c r="Y37" i="61"/>
  <c r="X38" i="61"/>
  <c r="K49" i="61"/>
  <c r="AF50" i="61"/>
  <c r="AC50" i="61"/>
  <c r="X51" i="61"/>
  <c r="AF67" i="61"/>
  <c r="AC67" i="61"/>
  <c r="Y67" i="61"/>
  <c r="Z81" i="61"/>
  <c r="X81" i="61"/>
  <c r="AC81" i="61"/>
  <c r="K81" i="61"/>
  <c r="AE99" i="61"/>
  <c r="X99" i="61"/>
  <c r="AC99" i="61"/>
  <c r="K99" i="61"/>
  <c r="J123" i="61"/>
  <c r="K123" i="61"/>
  <c r="X123" i="61"/>
  <c r="AF123" i="61"/>
  <c r="Y123" i="61"/>
  <c r="AC123" i="61"/>
  <c r="O123" i="61"/>
  <c r="Z123" i="61"/>
  <c r="J112" i="61"/>
  <c r="K112" i="61"/>
  <c r="X112" i="61"/>
  <c r="AF112" i="61"/>
  <c r="Y112" i="61"/>
  <c r="AC112" i="61"/>
  <c r="O112" i="61"/>
  <c r="Z112" i="61"/>
  <c r="Z182" i="61"/>
  <c r="AA182" i="61"/>
  <c r="P182" i="61"/>
  <c r="AE182" i="61"/>
  <c r="J182" i="61"/>
  <c r="AF191" i="61"/>
  <c r="AC191" i="61"/>
  <c r="Y191" i="61"/>
  <c r="Z49" i="61"/>
  <c r="AA49" i="61"/>
  <c r="J49" i="61"/>
  <c r="P49" i="61"/>
  <c r="AF82" i="61"/>
  <c r="AA82" i="61"/>
  <c r="P82" i="61"/>
  <c r="AE82" i="61"/>
  <c r="J82" i="61"/>
  <c r="AF25" i="61"/>
  <c r="X25" i="61"/>
  <c r="K25" i="61"/>
  <c r="O24" i="61"/>
  <c r="AC23" i="61"/>
  <c r="Y23" i="61"/>
  <c r="X34" i="61"/>
  <c r="AF34" i="61"/>
  <c r="AF35" i="61"/>
  <c r="X36" i="61"/>
  <c r="AE36" i="61"/>
  <c r="AC37" i="61"/>
  <c r="X49" i="61"/>
  <c r="Y50" i="61"/>
  <c r="Z68" i="61"/>
  <c r="P68" i="61"/>
  <c r="K68" i="61"/>
  <c r="AF68" i="61"/>
  <c r="AA68" i="61"/>
  <c r="J68" i="61"/>
  <c r="Z79" i="61"/>
  <c r="X79" i="61"/>
  <c r="AC79" i="61"/>
  <c r="K79" i="61"/>
  <c r="Y81" i="61"/>
  <c r="AF93" i="61"/>
  <c r="AA93" i="61"/>
  <c r="P93" i="61"/>
  <c r="AE93" i="61"/>
  <c r="J93" i="61"/>
  <c r="Y99" i="61"/>
  <c r="J113" i="61"/>
  <c r="P113" i="61"/>
  <c r="AA113" i="61"/>
  <c r="AE113" i="61"/>
  <c r="K113" i="61"/>
  <c r="X113" i="61"/>
  <c r="AF113" i="61"/>
  <c r="Y113" i="61"/>
  <c r="AC113" i="61"/>
  <c r="Z55" i="61"/>
  <c r="P55" i="61"/>
  <c r="K55" i="61"/>
  <c r="AF55" i="61"/>
  <c r="AA55" i="61"/>
  <c r="J55" i="61"/>
  <c r="AE25" i="61"/>
  <c r="AA25" i="61"/>
  <c r="Z38" i="61"/>
  <c r="AF38" i="61"/>
  <c r="AA38" i="61"/>
  <c r="J38" i="61"/>
  <c r="AF41" i="61"/>
  <c r="AC41" i="61"/>
  <c r="Z51" i="61"/>
  <c r="AF51" i="61"/>
  <c r="AA51" i="61"/>
  <c r="J51" i="61"/>
  <c r="AE51" i="61"/>
  <c r="P51" i="61"/>
  <c r="AF54" i="61"/>
  <c r="AC54" i="61"/>
  <c r="Y54" i="61"/>
  <c r="AE55" i="61"/>
  <c r="Z92" i="61"/>
  <c r="X92" i="61"/>
  <c r="AC92" i="61"/>
  <c r="K92" i="61"/>
  <c r="AF125" i="61"/>
  <c r="AC125" i="61"/>
  <c r="Y125" i="61"/>
  <c r="Y52" i="61"/>
  <c r="K53" i="61"/>
  <c r="K64" i="61"/>
  <c r="K66" i="61"/>
  <c r="X70" i="61"/>
  <c r="AE70" i="61"/>
  <c r="AC71" i="61"/>
  <c r="Y83" i="61"/>
  <c r="AF83" i="61"/>
  <c r="X85" i="61"/>
  <c r="AA86" i="61"/>
  <c r="AC90" i="61"/>
  <c r="X95" i="61"/>
  <c r="AC97" i="61"/>
  <c r="Y101" i="61"/>
  <c r="AF101" i="61"/>
  <c r="X106" i="61"/>
  <c r="AC108" i="61"/>
  <c r="Z121" i="61"/>
  <c r="AF120" i="61"/>
  <c r="X120" i="61"/>
  <c r="AC116" i="61"/>
  <c r="Y116" i="61"/>
  <c r="K116" i="61"/>
  <c r="O115" i="61"/>
  <c r="Y109" i="61"/>
  <c r="AC109" i="61"/>
  <c r="J109" i="61"/>
  <c r="P109" i="61"/>
  <c r="AA109" i="61"/>
  <c r="AE109" i="61"/>
  <c r="Z130" i="61"/>
  <c r="AF130" i="61"/>
  <c r="AA130" i="61"/>
  <c r="J130" i="61"/>
  <c r="P130" i="61"/>
  <c r="Z175" i="61"/>
  <c r="AA175" i="61"/>
  <c r="P175" i="61"/>
  <c r="AE175" i="61"/>
  <c r="J175" i="61"/>
  <c r="Z195" i="61"/>
  <c r="P195" i="61"/>
  <c r="K195" i="61"/>
  <c r="AF195" i="61"/>
  <c r="AA195" i="61"/>
  <c r="J195" i="61"/>
  <c r="Y85" i="61"/>
  <c r="AF85" i="61"/>
  <c r="Y95" i="61"/>
  <c r="AF95" i="61"/>
  <c r="Y106" i="61"/>
  <c r="AF106" i="61"/>
  <c r="Z126" i="61"/>
  <c r="P126" i="61"/>
  <c r="AF126" i="61"/>
  <c r="AA126" i="61"/>
  <c r="J126" i="61"/>
  <c r="AF136" i="61"/>
  <c r="AC136" i="61"/>
  <c r="Y136" i="61"/>
  <c r="AF138" i="61"/>
  <c r="AC138" i="61"/>
  <c r="Y138" i="61"/>
  <c r="AF140" i="61"/>
  <c r="AC140" i="61"/>
  <c r="Y140" i="61"/>
  <c r="AF151" i="61"/>
  <c r="AC151" i="61"/>
  <c r="Y151" i="61"/>
  <c r="AF161" i="61"/>
  <c r="AC161" i="61"/>
  <c r="Y161" i="61"/>
  <c r="AE174" i="61"/>
  <c r="X174" i="61"/>
  <c r="AC174" i="61"/>
  <c r="K174" i="61"/>
  <c r="X195" i="61"/>
  <c r="X40" i="61"/>
  <c r="AE40" i="61"/>
  <c r="AE49" i="61"/>
  <c r="X53" i="61"/>
  <c r="AE53" i="61"/>
  <c r="X64" i="61"/>
  <c r="AF64" i="61"/>
  <c r="AF65" i="61"/>
  <c r="X66" i="61"/>
  <c r="AE66" i="61"/>
  <c r="Y69" i="61"/>
  <c r="K70" i="61"/>
  <c r="AF79" i="61"/>
  <c r="AF80" i="61"/>
  <c r="AC83" i="61"/>
  <c r="P84" i="61"/>
  <c r="K85" i="61"/>
  <c r="J86" i="61"/>
  <c r="AE86" i="61"/>
  <c r="Y90" i="61"/>
  <c r="AF90" i="61"/>
  <c r="K95" i="61"/>
  <c r="Y97" i="61"/>
  <c r="AF97" i="61"/>
  <c r="K106" i="61"/>
  <c r="Y108" i="61"/>
  <c r="AE116" i="61"/>
  <c r="AA116" i="61"/>
  <c r="O116" i="61"/>
  <c r="J111" i="61"/>
  <c r="O111" i="61"/>
  <c r="Z124" i="61"/>
  <c r="P124" i="61"/>
  <c r="AA124" i="61"/>
  <c r="J124" i="61"/>
  <c r="K126" i="61"/>
  <c r="AE126" i="61"/>
  <c r="AF129" i="61"/>
  <c r="AC129" i="61"/>
  <c r="Z137" i="61"/>
  <c r="P137" i="61"/>
  <c r="K137" i="61"/>
  <c r="AA137" i="61"/>
  <c r="J137" i="61"/>
  <c r="Z139" i="61"/>
  <c r="P139" i="61"/>
  <c r="K139" i="61"/>
  <c r="AA139" i="61"/>
  <c r="J139" i="61"/>
  <c r="Z141" i="61"/>
  <c r="P141" i="61"/>
  <c r="K141" i="61"/>
  <c r="AF141" i="61"/>
  <c r="AA141" i="61"/>
  <c r="J141" i="61"/>
  <c r="Z152" i="61"/>
  <c r="P152" i="61"/>
  <c r="K152" i="61"/>
  <c r="AF152" i="61"/>
  <c r="AA152" i="61"/>
  <c r="J152" i="61"/>
  <c r="Z165" i="61"/>
  <c r="P165" i="61"/>
  <c r="K165" i="61"/>
  <c r="AF165" i="61"/>
  <c r="AA165" i="61"/>
  <c r="J165" i="61"/>
  <c r="Y174" i="61"/>
  <c r="AE124" i="61"/>
  <c r="X128" i="61"/>
  <c r="AE128" i="61"/>
  <c r="Y131" i="61"/>
  <c r="K135" i="61"/>
  <c r="AE139" i="61"/>
  <c r="X143" i="61"/>
  <c r="AE143" i="61"/>
  <c r="AC144" i="61"/>
  <c r="P145" i="61"/>
  <c r="X154" i="61"/>
  <c r="AF154" i="61"/>
  <c r="AF155" i="61"/>
  <c r="X156" i="61"/>
  <c r="AE156" i="61"/>
  <c r="AC157" i="61"/>
  <c r="P158" i="61"/>
  <c r="Y159" i="61"/>
  <c r="K160" i="61"/>
  <c r="X167" i="61"/>
  <c r="AE167" i="61"/>
  <c r="AC168" i="61"/>
  <c r="AA169" i="61"/>
  <c r="X170" i="61"/>
  <c r="AA171" i="61"/>
  <c r="Y176" i="61"/>
  <c r="AF176" i="61"/>
  <c r="X181" i="61"/>
  <c r="X184" i="61"/>
  <c r="AF184" i="61"/>
  <c r="X186" i="61"/>
  <c r="AE186" i="61"/>
  <c r="AC187" i="61"/>
  <c r="P188" i="61"/>
  <c r="X197" i="61"/>
  <c r="AE197" i="61"/>
  <c r="AC198" i="61"/>
  <c r="X145" i="61"/>
  <c r="AE145" i="61"/>
  <c r="X158" i="61"/>
  <c r="AE158" i="61"/>
  <c r="Y170" i="61"/>
  <c r="AF170" i="61"/>
  <c r="Y181" i="61"/>
  <c r="X188" i="61"/>
  <c r="AE188" i="61"/>
  <c r="Y127" i="61"/>
  <c r="K128" i="61"/>
  <c r="X135" i="61"/>
  <c r="AE135" i="61"/>
  <c r="Y142" i="61"/>
  <c r="K143" i="61"/>
  <c r="J145" i="61"/>
  <c r="AA145" i="61"/>
  <c r="AF145" i="61"/>
  <c r="X150" i="61"/>
  <c r="AE150" i="61"/>
  <c r="Y153" i="61"/>
  <c r="K154" i="61"/>
  <c r="Y155" i="61"/>
  <c r="K156" i="61"/>
  <c r="J158" i="61"/>
  <c r="AA158" i="61"/>
  <c r="AF158" i="61"/>
  <c r="X160" i="61"/>
  <c r="AE160" i="61"/>
  <c r="Y166" i="61"/>
  <c r="K167" i="61"/>
  <c r="AE169" i="61"/>
  <c r="J169" i="61"/>
  <c r="K170" i="61"/>
  <c r="J171" i="61"/>
  <c r="AE171" i="61"/>
  <c r="Y172" i="61"/>
  <c r="AF172" i="61"/>
  <c r="AC176" i="61"/>
  <c r="P180" i="61"/>
  <c r="K181" i="61"/>
  <c r="AC181" i="61"/>
  <c r="Y183" i="61"/>
  <c r="K184" i="61"/>
  <c r="Y185" i="61"/>
  <c r="K186" i="61"/>
  <c r="J188" i="61"/>
  <c r="AA188" i="61"/>
  <c r="AF188" i="61"/>
  <c r="X190" i="61"/>
  <c r="AE190" i="61"/>
  <c r="Y196" i="61"/>
  <c r="K197" i="61"/>
  <c r="O185" i="61"/>
  <c r="Z185" i="61"/>
  <c r="O187" i="61"/>
  <c r="Z187" i="61"/>
  <c r="O189" i="61"/>
  <c r="Z189" i="61"/>
  <c r="O191" i="61"/>
  <c r="Z191" i="61"/>
  <c r="O196" i="61"/>
  <c r="Z196" i="61"/>
  <c r="O198" i="61"/>
  <c r="Z198" i="61"/>
  <c r="Y184" i="61"/>
  <c r="AC184" i="61"/>
  <c r="J185" i="61"/>
  <c r="P185" i="61"/>
  <c r="AA185" i="61"/>
  <c r="AE185" i="61"/>
  <c r="Y186" i="61"/>
  <c r="AC186" i="61"/>
  <c r="J187" i="61"/>
  <c r="P187" i="61"/>
  <c r="AA187" i="61"/>
  <c r="AE187" i="61"/>
  <c r="Y188" i="61"/>
  <c r="AC188" i="61"/>
  <c r="J189" i="61"/>
  <c r="P189" i="61"/>
  <c r="AA189" i="61"/>
  <c r="AE189" i="61"/>
  <c r="Y190" i="61"/>
  <c r="AC190" i="61"/>
  <c r="J191" i="61"/>
  <c r="P191" i="61"/>
  <c r="AA191" i="61"/>
  <c r="AE191" i="61"/>
  <c r="Y195" i="61"/>
  <c r="AC195" i="61"/>
  <c r="J196" i="61"/>
  <c r="P196" i="61"/>
  <c r="AA196" i="61"/>
  <c r="AE196" i="61"/>
  <c r="Y197" i="61"/>
  <c r="AC197" i="61"/>
  <c r="J198" i="61"/>
  <c r="P198" i="61"/>
  <c r="AA198" i="61"/>
  <c r="AE198" i="61"/>
  <c r="O184" i="61"/>
  <c r="K185" i="61"/>
  <c r="X185" i="61"/>
  <c r="O186" i="61"/>
  <c r="K187" i="61"/>
  <c r="X187" i="61"/>
  <c r="O188" i="61"/>
  <c r="K189" i="61"/>
  <c r="X189" i="61"/>
  <c r="O190" i="61"/>
  <c r="K191" i="61"/>
  <c r="X191" i="61"/>
  <c r="O195" i="61"/>
  <c r="K196" i="61"/>
  <c r="X196" i="61"/>
  <c r="O197" i="61"/>
  <c r="K198" i="61"/>
  <c r="X198" i="61"/>
  <c r="K169" i="61"/>
  <c r="X169" i="61"/>
  <c r="AF169" i="61"/>
  <c r="O170" i="61"/>
  <c r="Z170" i="61"/>
  <c r="K171" i="61"/>
  <c r="X171" i="61"/>
  <c r="AF171" i="61"/>
  <c r="O172" i="61"/>
  <c r="Z172" i="61"/>
  <c r="K173" i="61"/>
  <c r="X173" i="61"/>
  <c r="AF173" i="61"/>
  <c r="O174" i="61"/>
  <c r="Z174" i="61"/>
  <c r="K175" i="61"/>
  <c r="X175" i="61"/>
  <c r="AF175" i="61"/>
  <c r="O176" i="61"/>
  <c r="Z176" i="61"/>
  <c r="K180" i="61"/>
  <c r="X180" i="61"/>
  <c r="AF180" i="61"/>
  <c r="O181" i="61"/>
  <c r="Z181" i="61"/>
  <c r="K182" i="61"/>
  <c r="X182" i="61"/>
  <c r="AF182" i="61"/>
  <c r="O183" i="61"/>
  <c r="Z183" i="61"/>
  <c r="Y169" i="61"/>
  <c r="AC169" i="61"/>
  <c r="J170" i="61"/>
  <c r="P170" i="61"/>
  <c r="AA170" i="61"/>
  <c r="Y171" i="61"/>
  <c r="AC171" i="61"/>
  <c r="J172" i="61"/>
  <c r="P172" i="61"/>
  <c r="AA172" i="61"/>
  <c r="Y173" i="61"/>
  <c r="AC173" i="61"/>
  <c r="J174" i="61"/>
  <c r="P174" i="61"/>
  <c r="AA174" i="61"/>
  <c r="Y175" i="61"/>
  <c r="AC175" i="61"/>
  <c r="J176" i="61"/>
  <c r="P176" i="61"/>
  <c r="AA176" i="61"/>
  <c r="Y180" i="61"/>
  <c r="AC180" i="61"/>
  <c r="J181" i="61"/>
  <c r="P181" i="61"/>
  <c r="AA181" i="61"/>
  <c r="AE181" i="61"/>
  <c r="Y182" i="61"/>
  <c r="AC182" i="61"/>
  <c r="J183" i="61"/>
  <c r="P183" i="61"/>
  <c r="AA183" i="61"/>
  <c r="AE183" i="61"/>
  <c r="O169" i="61"/>
  <c r="O171" i="61"/>
  <c r="O173" i="61"/>
  <c r="O175" i="61"/>
  <c r="O180" i="61"/>
  <c r="O182" i="61"/>
  <c r="K183" i="61"/>
  <c r="X183" i="61"/>
  <c r="O155" i="61"/>
  <c r="Z155" i="61"/>
  <c r="O157" i="61"/>
  <c r="Z157" i="61"/>
  <c r="O159" i="61"/>
  <c r="Z159" i="61"/>
  <c r="O161" i="61"/>
  <c r="Z161" i="61"/>
  <c r="O166" i="61"/>
  <c r="Z166" i="61"/>
  <c r="O168" i="61"/>
  <c r="Z168" i="61"/>
  <c r="Y154" i="61"/>
  <c r="AC154" i="61"/>
  <c r="J155" i="61"/>
  <c r="P155" i="61"/>
  <c r="AA155" i="61"/>
  <c r="AE155" i="61"/>
  <c r="Y156" i="61"/>
  <c r="AC156" i="61"/>
  <c r="J157" i="61"/>
  <c r="P157" i="61"/>
  <c r="AA157" i="61"/>
  <c r="AE157" i="61"/>
  <c r="Y158" i="61"/>
  <c r="AC158" i="61"/>
  <c r="J159" i="61"/>
  <c r="P159" i="61"/>
  <c r="AA159" i="61"/>
  <c r="AE159" i="61"/>
  <c r="Y160" i="61"/>
  <c r="AC160" i="61"/>
  <c r="J161" i="61"/>
  <c r="P161" i="61"/>
  <c r="AA161" i="61"/>
  <c r="AE161" i="61"/>
  <c r="Y165" i="61"/>
  <c r="AC165" i="61"/>
  <c r="J166" i="61"/>
  <c r="P166" i="61"/>
  <c r="AA166" i="61"/>
  <c r="AE166" i="61"/>
  <c r="Y167" i="61"/>
  <c r="AC167" i="61"/>
  <c r="J168" i="61"/>
  <c r="P168" i="61"/>
  <c r="AA168" i="61"/>
  <c r="AE168" i="61"/>
  <c r="O154" i="61"/>
  <c r="K155" i="61"/>
  <c r="X155" i="61"/>
  <c r="O156" i="61"/>
  <c r="K157" i="61"/>
  <c r="X157" i="61"/>
  <c r="O158" i="61"/>
  <c r="K159" i="61"/>
  <c r="X159" i="61"/>
  <c r="O160" i="61"/>
  <c r="K161" i="61"/>
  <c r="X161" i="61"/>
  <c r="O165" i="61"/>
  <c r="K166" i="61"/>
  <c r="X166" i="61"/>
  <c r="O167" i="61"/>
  <c r="K168" i="61"/>
  <c r="X168" i="61"/>
  <c r="Y139" i="61"/>
  <c r="AC139" i="61"/>
  <c r="J140" i="61"/>
  <c r="P140" i="61"/>
  <c r="AA140" i="61"/>
  <c r="AE140" i="61"/>
  <c r="Y141" i="61"/>
  <c r="AC141" i="61"/>
  <c r="J142" i="61"/>
  <c r="P142" i="61"/>
  <c r="AA142" i="61"/>
  <c r="AE142" i="61"/>
  <c r="Y143" i="61"/>
  <c r="AC143" i="61"/>
  <c r="J144" i="61"/>
  <c r="P144" i="61"/>
  <c r="AA144" i="61"/>
  <c r="AE144" i="61"/>
  <c r="Y145" i="61"/>
  <c r="AC145" i="61"/>
  <c r="J146" i="61"/>
  <c r="P146" i="61"/>
  <c r="AA146" i="61"/>
  <c r="AE146" i="61"/>
  <c r="Y150" i="61"/>
  <c r="AC150" i="61"/>
  <c r="J151" i="61"/>
  <c r="P151" i="61"/>
  <c r="AA151" i="61"/>
  <c r="AE151" i="61"/>
  <c r="Y152" i="61"/>
  <c r="AC152" i="61"/>
  <c r="J153" i="61"/>
  <c r="P153" i="61"/>
  <c r="AA153" i="61"/>
  <c r="AE153" i="61"/>
  <c r="O140" i="61"/>
  <c r="Z140" i="61"/>
  <c r="O142" i="61"/>
  <c r="Z142" i="61"/>
  <c r="O144" i="61"/>
  <c r="Z144" i="61"/>
  <c r="O146" i="61"/>
  <c r="Z146" i="61"/>
  <c r="O151" i="61"/>
  <c r="Z151" i="61"/>
  <c r="O153" i="61"/>
  <c r="Z153" i="61"/>
  <c r="O139" i="61"/>
  <c r="K140" i="61"/>
  <c r="X140" i="61"/>
  <c r="O141" i="61"/>
  <c r="K142" i="61"/>
  <c r="X142" i="61"/>
  <c r="O143" i="61"/>
  <c r="K144" i="61"/>
  <c r="X144" i="61"/>
  <c r="O145" i="61"/>
  <c r="K146" i="61"/>
  <c r="X146" i="61"/>
  <c r="O150" i="61"/>
  <c r="K151" i="61"/>
  <c r="X151" i="61"/>
  <c r="O152" i="61"/>
  <c r="K153" i="61"/>
  <c r="X153" i="61"/>
  <c r="O125" i="61"/>
  <c r="Z125" i="61"/>
  <c r="O127" i="61"/>
  <c r="Z127" i="61"/>
  <c r="O129" i="61"/>
  <c r="Z129" i="61"/>
  <c r="O131" i="61"/>
  <c r="Z131" i="61"/>
  <c r="O136" i="61"/>
  <c r="Z136" i="61"/>
  <c r="AF137" i="61"/>
  <c r="O138" i="61"/>
  <c r="Z138" i="61"/>
  <c r="Y124" i="61"/>
  <c r="AC124" i="61"/>
  <c r="J125" i="61"/>
  <c r="P125" i="61"/>
  <c r="AA125" i="61"/>
  <c r="AE125" i="61"/>
  <c r="Y126" i="61"/>
  <c r="AC126" i="61"/>
  <c r="J127" i="61"/>
  <c r="P127" i="61"/>
  <c r="AA127" i="61"/>
  <c r="AE127" i="61"/>
  <c r="Y128" i="61"/>
  <c r="AC128" i="61"/>
  <c r="J129" i="61"/>
  <c r="P129" i="61"/>
  <c r="AA129" i="61"/>
  <c r="AE129" i="61"/>
  <c r="Y130" i="61"/>
  <c r="AC130" i="61"/>
  <c r="J131" i="61"/>
  <c r="P131" i="61"/>
  <c r="AA131" i="61"/>
  <c r="AE131" i="61"/>
  <c r="Y135" i="61"/>
  <c r="AC135" i="61"/>
  <c r="J136" i="61"/>
  <c r="P136" i="61"/>
  <c r="AA136" i="61"/>
  <c r="AE136" i="61"/>
  <c r="Y137" i="61"/>
  <c r="AC137" i="61"/>
  <c r="J138" i="61"/>
  <c r="P138" i="61"/>
  <c r="AA138" i="61"/>
  <c r="AE138" i="61"/>
  <c r="O124" i="61"/>
  <c r="K125" i="61"/>
  <c r="X125" i="61"/>
  <c r="O126" i="61"/>
  <c r="K127" i="61"/>
  <c r="X127" i="61"/>
  <c r="O128" i="61"/>
  <c r="K129" i="61"/>
  <c r="X129" i="61"/>
  <c r="O130" i="61"/>
  <c r="K131" i="61"/>
  <c r="X131" i="61"/>
  <c r="O135" i="61"/>
  <c r="K136" i="61"/>
  <c r="X136" i="61"/>
  <c r="O137" i="61"/>
  <c r="K138" i="61"/>
  <c r="X138" i="61"/>
  <c r="O121" i="61"/>
  <c r="Z114" i="61"/>
  <c r="Z110" i="61"/>
  <c r="O110" i="61"/>
  <c r="AF122" i="61"/>
  <c r="X122" i="61"/>
  <c r="K122" i="61"/>
  <c r="AC121" i="61"/>
  <c r="Y121" i="61"/>
  <c r="P116" i="61"/>
  <c r="AF115" i="61"/>
  <c r="X115" i="61"/>
  <c r="K115" i="61"/>
  <c r="AC114" i="61"/>
  <c r="Y114" i="61"/>
  <c r="X111" i="61"/>
  <c r="K111" i="61"/>
  <c r="AC110" i="61"/>
  <c r="Y110" i="61"/>
  <c r="O114" i="61"/>
  <c r="AE122" i="61"/>
  <c r="AA122" i="61"/>
  <c r="P122" i="61"/>
  <c r="AF121" i="61"/>
  <c r="X121" i="61"/>
  <c r="K121" i="61"/>
  <c r="AE115" i="61"/>
  <c r="AA115" i="61"/>
  <c r="P115" i="61"/>
  <c r="AF114" i="61"/>
  <c r="X114" i="61"/>
  <c r="K114" i="61"/>
  <c r="AA111" i="61"/>
  <c r="P111" i="61"/>
  <c r="AF110" i="61"/>
  <c r="X110" i="61"/>
  <c r="K110" i="61"/>
  <c r="AE121" i="61"/>
  <c r="AA121" i="61"/>
  <c r="P121" i="61"/>
  <c r="AE114" i="61"/>
  <c r="AA114" i="61"/>
  <c r="P114" i="61"/>
  <c r="AE110" i="61"/>
  <c r="AA110" i="61"/>
  <c r="P110" i="61"/>
  <c r="O94" i="61"/>
  <c r="O98" i="61"/>
  <c r="Z100" i="61"/>
  <c r="O105" i="61"/>
  <c r="Z105" i="61"/>
  <c r="Z107" i="61"/>
  <c r="P94" i="61"/>
  <c r="AE94" i="61"/>
  <c r="J96" i="61"/>
  <c r="AA96" i="61"/>
  <c r="AE96" i="61"/>
  <c r="P98" i="61"/>
  <c r="AE98" i="61"/>
  <c r="J100" i="61"/>
  <c r="P105" i="61"/>
  <c r="AE105" i="61"/>
  <c r="P107" i="61"/>
  <c r="AE107" i="61"/>
  <c r="K94" i="61"/>
  <c r="X94" i="61"/>
  <c r="AF94" i="61"/>
  <c r="O95" i="61"/>
  <c r="Z95" i="61"/>
  <c r="K96" i="61"/>
  <c r="X96" i="61"/>
  <c r="AF96" i="61"/>
  <c r="O97" i="61"/>
  <c r="Z97" i="61"/>
  <c r="K98" i="61"/>
  <c r="X98" i="61"/>
  <c r="AF98" i="61"/>
  <c r="O99" i="61"/>
  <c r="Z99" i="61"/>
  <c r="K100" i="61"/>
  <c r="X100" i="61"/>
  <c r="AF100" i="61"/>
  <c r="O101" i="61"/>
  <c r="Z101" i="61"/>
  <c r="K105" i="61"/>
  <c r="X105" i="61"/>
  <c r="AF105" i="61"/>
  <c r="O106" i="61"/>
  <c r="Z106" i="61"/>
  <c r="K107" i="61"/>
  <c r="X107" i="61"/>
  <c r="AF107" i="61"/>
  <c r="O108" i="61"/>
  <c r="Z108" i="61"/>
  <c r="Z94" i="61"/>
  <c r="O96" i="61"/>
  <c r="Z96" i="61"/>
  <c r="Z98" i="61"/>
  <c r="O100" i="61"/>
  <c r="O107" i="61"/>
  <c r="J94" i="61"/>
  <c r="AA94" i="61"/>
  <c r="P96" i="61"/>
  <c r="J98" i="61"/>
  <c r="AA98" i="61"/>
  <c r="P100" i="61"/>
  <c r="AA100" i="61"/>
  <c r="AE100" i="61"/>
  <c r="J105" i="61"/>
  <c r="AA105" i="61"/>
  <c r="J107" i="61"/>
  <c r="AA107" i="61"/>
  <c r="Y94" i="61"/>
  <c r="J95" i="61"/>
  <c r="P95" i="61"/>
  <c r="AA95" i="61"/>
  <c r="Y96" i="61"/>
  <c r="J97" i="61"/>
  <c r="P97" i="61"/>
  <c r="AA97" i="61"/>
  <c r="Y98" i="61"/>
  <c r="J99" i="61"/>
  <c r="P99" i="61"/>
  <c r="AA99" i="61"/>
  <c r="Y100" i="61"/>
  <c r="J101" i="61"/>
  <c r="P101" i="61"/>
  <c r="AA101" i="61"/>
  <c r="Y105" i="61"/>
  <c r="J106" i="61"/>
  <c r="P106" i="61"/>
  <c r="AA106" i="61"/>
  <c r="Y107" i="61"/>
  <c r="J108" i="61"/>
  <c r="P108" i="61"/>
  <c r="AA108" i="61"/>
  <c r="AE108" i="61"/>
  <c r="J79" i="61"/>
  <c r="P79" i="61"/>
  <c r="AA79" i="61"/>
  <c r="AE79" i="61"/>
  <c r="Y80" i="61"/>
  <c r="AC80" i="61"/>
  <c r="J81" i="61"/>
  <c r="P81" i="61"/>
  <c r="AA81" i="61"/>
  <c r="AE81" i="61"/>
  <c r="Y82" i="61"/>
  <c r="AC82" i="61"/>
  <c r="J83" i="61"/>
  <c r="P83" i="61"/>
  <c r="AA83" i="61"/>
  <c r="AE83" i="61"/>
  <c r="Y84" i="61"/>
  <c r="AC84" i="61"/>
  <c r="J85" i="61"/>
  <c r="P85" i="61"/>
  <c r="AA85" i="61"/>
  <c r="AE85" i="61"/>
  <c r="Y86" i="61"/>
  <c r="AC86" i="61"/>
  <c r="J90" i="61"/>
  <c r="P90" i="61"/>
  <c r="AA90" i="61"/>
  <c r="AE90" i="61"/>
  <c r="Y91" i="61"/>
  <c r="AC91" i="61"/>
  <c r="J92" i="61"/>
  <c r="P92" i="61"/>
  <c r="AA92" i="61"/>
  <c r="AE92" i="61"/>
  <c r="Y93" i="61"/>
  <c r="AC93" i="61"/>
  <c r="O80" i="61"/>
  <c r="Z80" i="61"/>
  <c r="O82" i="61"/>
  <c r="Z82" i="61"/>
  <c r="O84" i="61"/>
  <c r="Z84" i="61"/>
  <c r="O86" i="61"/>
  <c r="Z86" i="61"/>
  <c r="O91" i="61"/>
  <c r="Z91" i="61"/>
  <c r="O93" i="61"/>
  <c r="Z93" i="61"/>
  <c r="O79" i="61"/>
  <c r="K80" i="61"/>
  <c r="X80" i="61"/>
  <c r="O81" i="61"/>
  <c r="K82" i="61"/>
  <c r="X82" i="61"/>
  <c r="O83" i="61"/>
  <c r="K84" i="61"/>
  <c r="X84" i="61"/>
  <c r="O85" i="61"/>
  <c r="K86" i="61"/>
  <c r="X86" i="61"/>
  <c r="O90" i="61"/>
  <c r="K91" i="61"/>
  <c r="X91" i="61"/>
  <c r="O92" i="61"/>
  <c r="K93" i="61"/>
  <c r="X93" i="61"/>
  <c r="O65" i="61"/>
  <c r="Z65" i="61"/>
  <c r="O67" i="61"/>
  <c r="Z67" i="61"/>
  <c r="O69" i="61"/>
  <c r="Z69" i="61"/>
  <c r="O71" i="61"/>
  <c r="Z71" i="61"/>
  <c r="Y64" i="61"/>
  <c r="AC64" i="61"/>
  <c r="J65" i="61"/>
  <c r="P65" i="61"/>
  <c r="AA65" i="61"/>
  <c r="AE65" i="61"/>
  <c r="Y66" i="61"/>
  <c r="AC66" i="61"/>
  <c r="J67" i="61"/>
  <c r="P67" i="61"/>
  <c r="AA67" i="61"/>
  <c r="AE67" i="61"/>
  <c r="Y68" i="61"/>
  <c r="AC68" i="61"/>
  <c r="J69" i="61"/>
  <c r="P69" i="61"/>
  <c r="AA69" i="61"/>
  <c r="AE69" i="61"/>
  <c r="Y70" i="61"/>
  <c r="AC70" i="61"/>
  <c r="J71" i="61"/>
  <c r="P71" i="61"/>
  <c r="AA71" i="61"/>
  <c r="AE71" i="61"/>
  <c r="O64" i="61"/>
  <c r="K65" i="61"/>
  <c r="X65" i="61"/>
  <c r="O66" i="61"/>
  <c r="K67" i="61"/>
  <c r="X67" i="61"/>
  <c r="O68" i="61"/>
  <c r="K69" i="61"/>
  <c r="X69" i="61"/>
  <c r="O70" i="61"/>
  <c r="K71" i="61"/>
  <c r="X71" i="61"/>
  <c r="O50" i="61"/>
  <c r="Z50" i="61"/>
  <c r="O52" i="61"/>
  <c r="Z52" i="61"/>
  <c r="O54" i="61"/>
  <c r="Z54" i="61"/>
  <c r="O56" i="61"/>
  <c r="Z56" i="61"/>
  <c r="Y49" i="61"/>
  <c r="AC49" i="61"/>
  <c r="J50" i="61"/>
  <c r="P50" i="61"/>
  <c r="AA50" i="61"/>
  <c r="AE50" i="61"/>
  <c r="Y51" i="61"/>
  <c r="AC51" i="61"/>
  <c r="J52" i="61"/>
  <c r="P52" i="61"/>
  <c r="AA52" i="61"/>
  <c r="AE52" i="61"/>
  <c r="Y53" i="61"/>
  <c r="AC53" i="61"/>
  <c r="J54" i="61"/>
  <c r="P54" i="61"/>
  <c r="AA54" i="61"/>
  <c r="AE54" i="61"/>
  <c r="Y55" i="61"/>
  <c r="AC55" i="61"/>
  <c r="J56" i="61"/>
  <c r="P56" i="61"/>
  <c r="AA56" i="61"/>
  <c r="AE56" i="61"/>
  <c r="O49" i="61"/>
  <c r="K50" i="61"/>
  <c r="X50" i="61"/>
  <c r="O51" i="61"/>
  <c r="K52" i="61"/>
  <c r="X52" i="61"/>
  <c r="O53" i="61"/>
  <c r="K54" i="61"/>
  <c r="X54" i="61"/>
  <c r="O55" i="61"/>
  <c r="K56" i="61"/>
  <c r="X56" i="61"/>
  <c r="O35" i="61"/>
  <c r="O37" i="61"/>
  <c r="Z39" i="61"/>
  <c r="O41" i="61"/>
  <c r="Y34" i="61"/>
  <c r="AC34" i="61"/>
  <c r="J35" i="61"/>
  <c r="AA35" i="61"/>
  <c r="AE35" i="61"/>
  <c r="Y36" i="61"/>
  <c r="AC36" i="61"/>
  <c r="J37" i="61"/>
  <c r="AA37" i="61"/>
  <c r="AE37" i="61"/>
  <c r="Y38" i="61"/>
  <c r="AC38" i="61"/>
  <c r="J39" i="61"/>
  <c r="AA39" i="61"/>
  <c r="AE39" i="61"/>
  <c r="Y40" i="61"/>
  <c r="AC40" i="61"/>
  <c r="J41" i="61"/>
  <c r="AA41" i="61"/>
  <c r="AE41" i="61"/>
  <c r="Z35" i="61"/>
  <c r="Z37" i="61"/>
  <c r="O39" i="61"/>
  <c r="Z41" i="61"/>
  <c r="O34" i="61"/>
  <c r="K35" i="61"/>
  <c r="X35" i="61"/>
  <c r="O36" i="61"/>
  <c r="K37" i="61"/>
  <c r="X37" i="61"/>
  <c r="O38" i="61"/>
  <c r="K39" i="61"/>
  <c r="X39" i="61"/>
  <c r="O40" i="61"/>
  <c r="K41" i="61"/>
  <c r="X41" i="61"/>
  <c r="AC26" i="61"/>
  <c r="Y26" i="61"/>
  <c r="V26" i="61"/>
  <c r="AC24" i="61"/>
  <c r="Y24" i="61"/>
  <c r="V24" i="61"/>
  <c r="AF26" i="61"/>
  <c r="X26" i="61"/>
  <c r="K26" i="61"/>
  <c r="AF24" i="61"/>
  <c r="X24" i="61"/>
  <c r="K24" i="61"/>
  <c r="O26" i="61"/>
  <c r="AE26" i="61"/>
  <c r="AA26" i="61"/>
  <c r="AE24" i="61"/>
  <c r="AA24" i="61"/>
  <c r="X22" i="51" l="1"/>
  <c r="P22" i="51"/>
  <c r="J22" i="51"/>
  <c r="H22" i="51"/>
  <c r="F22" i="51"/>
  <c r="F20" i="51"/>
  <c r="F19" i="51"/>
  <c r="F18" i="51"/>
  <c r="F23" i="51" l="1"/>
  <c r="F24" i="51"/>
  <c r="X24" i="51"/>
  <c r="H23" i="51"/>
  <c r="J23" i="51"/>
  <c r="H24" i="51"/>
  <c r="J24" i="51"/>
  <c r="P24" i="51"/>
  <c r="P23" i="51"/>
  <c r="X23" i="51"/>
  <c r="AJ41" i="51"/>
  <c r="AI41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42" i="47" l="1"/>
  <c r="C42" i="47"/>
  <c r="D42" i="47" s="1"/>
  <c r="B42" i="47"/>
  <c r="F41" i="47"/>
  <c r="C41" i="47"/>
  <c r="D41" i="47" s="1"/>
  <c r="B41" i="47"/>
  <c r="F40" i="47"/>
  <c r="C40" i="47"/>
  <c r="D40" i="47" s="1"/>
  <c r="B40" i="47"/>
  <c r="F39" i="47"/>
  <c r="C39" i="47"/>
  <c r="D39" i="47" s="1"/>
  <c r="B39" i="47"/>
  <c r="F38" i="47"/>
  <c r="C38" i="47"/>
  <c r="D38" i="47" s="1"/>
  <c r="B38" i="47"/>
  <c r="F37" i="47"/>
  <c r="C37" i="47"/>
  <c r="D37" i="47" s="1"/>
  <c r="B37" i="47"/>
  <c r="F36" i="47"/>
  <c r="C36" i="47"/>
  <c r="D36" i="47" s="1"/>
  <c r="B36" i="47"/>
  <c r="F35" i="47"/>
  <c r="C35" i="47"/>
  <c r="D35" i="47" s="1"/>
  <c r="B35" i="47"/>
  <c r="F34" i="47"/>
  <c r="C34" i="47"/>
  <c r="D34" i="47" s="1"/>
  <c r="B34" i="47"/>
  <c r="F33" i="47"/>
  <c r="C33" i="47"/>
  <c r="D33" i="47" s="1"/>
  <c r="B33" i="47"/>
  <c r="B23" i="47"/>
  <c r="C23" i="47"/>
  <c r="D23" i="47" s="1"/>
  <c r="F23" i="47"/>
  <c r="E23" i="47" s="1"/>
  <c r="AG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G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AF37" i="47" l="1"/>
  <c r="Q37" i="47"/>
  <c r="O37" i="47"/>
  <c r="AF40" i="47"/>
  <c r="O40" i="47"/>
  <c r="Q40" i="47"/>
  <c r="AE35" i="47"/>
  <c r="O35" i="47"/>
  <c r="Q35" i="47"/>
  <c r="AE38" i="47"/>
  <c r="O38" i="47"/>
  <c r="Q38" i="47"/>
  <c r="AF33" i="47"/>
  <c r="O33" i="47"/>
  <c r="Q33" i="47"/>
  <c r="AF41" i="47"/>
  <c r="O41" i="47"/>
  <c r="Q41" i="47"/>
  <c r="AF36" i="47"/>
  <c r="O36" i="47"/>
  <c r="Q36" i="47"/>
  <c r="AE39" i="47"/>
  <c r="Q39" i="47"/>
  <c r="O39" i="47"/>
  <c r="AE34" i="47"/>
  <c r="O34" i="47"/>
  <c r="Q34" i="47"/>
  <c r="O42" i="47"/>
  <c r="Q42" i="47"/>
  <c r="I37" i="47"/>
  <c r="AB25" i="47"/>
  <c r="X25" i="47"/>
  <c r="AF28" i="47"/>
  <c r="Z34" i="47"/>
  <c r="Z23" i="47"/>
  <c r="X28" i="47"/>
  <c r="Z27" i="47"/>
  <c r="AA25" i="47"/>
  <c r="AB23" i="47"/>
  <c r="AC41" i="47"/>
  <c r="O25" i="47"/>
  <c r="AF24" i="47"/>
  <c r="G23" i="47"/>
  <c r="K33" i="47"/>
  <c r="AA29" i="47"/>
  <c r="X24" i="47"/>
  <c r="Y27" i="47"/>
  <c r="AC24" i="47"/>
  <c r="K24" i="47"/>
  <c r="G37" i="47"/>
  <c r="K27" i="47"/>
  <c r="AF27" i="47"/>
  <c r="AB24" i="47"/>
  <c r="Q24" i="47"/>
  <c r="G31" i="47"/>
  <c r="AF30" i="47"/>
  <c r="AF29" i="47"/>
  <c r="AD27" i="47"/>
  <c r="Q27" i="47"/>
  <c r="Q26" i="47"/>
  <c r="AF25" i="47"/>
  <c r="Q25" i="47"/>
  <c r="Y24" i="47"/>
  <c r="G24" i="47"/>
  <c r="AF23" i="47"/>
  <c r="K23" i="47"/>
  <c r="I34" i="47"/>
  <c r="K41" i="47"/>
  <c r="Q29" i="47"/>
  <c r="AE28" i="47"/>
  <c r="W28" i="47"/>
  <c r="E28" i="47"/>
  <c r="AG28" i="47" s="1"/>
  <c r="AF26" i="47"/>
  <c r="AF31" i="47"/>
  <c r="AD29" i="47"/>
  <c r="X29" i="47"/>
  <c r="O29" i="47"/>
  <c r="AB28" i="47"/>
  <c r="Q28" i="47"/>
  <c r="AB26" i="47"/>
  <c r="AE24" i="47"/>
  <c r="AA24" i="47"/>
  <c r="W24" i="47"/>
  <c r="O24" i="47"/>
  <c r="E24" i="47"/>
  <c r="AG24" i="47" s="1"/>
  <c r="AD23" i="47"/>
  <c r="Y23" i="47"/>
  <c r="Q23" i="47"/>
  <c r="G33" i="47"/>
  <c r="Z33" i="47"/>
  <c r="G36" i="47"/>
  <c r="Y37" i="47"/>
  <c r="Z29" i="47"/>
  <c r="E29" i="47"/>
  <c r="AG29" i="47" s="1"/>
  <c r="Y33" i="47"/>
  <c r="Y31" i="47"/>
  <c r="AB29" i="47"/>
  <c r="W29" i="47"/>
  <c r="I29" i="47"/>
  <c r="AA28" i="47"/>
  <c r="O28" i="47"/>
  <c r="X26" i="47"/>
  <c r="AD24" i="47"/>
  <c r="Z24" i="47"/>
  <c r="AC23" i="47"/>
  <c r="X23" i="47"/>
  <c r="I23" i="47"/>
  <c r="I33" i="47"/>
  <c r="AC33" i="47"/>
  <c r="K36" i="47"/>
  <c r="Z37" i="47"/>
  <c r="AE29" i="47"/>
  <c r="AC31" i="47"/>
  <c r="K31" i="47"/>
  <c r="X30" i="47"/>
  <c r="AD28" i="47"/>
  <c r="Z28" i="47"/>
  <c r="I28" i="47"/>
  <c r="AC27" i="47"/>
  <c r="X27" i="47"/>
  <c r="I27" i="47"/>
  <c r="AA34" i="47"/>
  <c r="I38" i="47"/>
  <c r="Z38" i="47"/>
  <c r="G40" i="47"/>
  <c r="AD41" i="47"/>
  <c r="X31" i="47"/>
  <c r="AB30" i="47"/>
  <c r="AB31" i="47"/>
  <c r="Q31" i="47"/>
  <c r="Q30" i="47"/>
  <c r="AC28" i="47"/>
  <c r="Y28" i="47"/>
  <c r="K28" i="47"/>
  <c r="AB27" i="47"/>
  <c r="G27" i="47"/>
  <c r="AE25" i="47"/>
  <c r="W25" i="47"/>
  <c r="E25" i="47"/>
  <c r="AG25" i="47" s="1"/>
  <c r="AD33" i="47"/>
  <c r="E34" i="47"/>
  <c r="AG34" i="47" s="1"/>
  <c r="AD34" i="47"/>
  <c r="Y36" i="47"/>
  <c r="K37" i="47"/>
  <c r="AC37" i="47"/>
  <c r="AA38" i="47"/>
  <c r="K40" i="47"/>
  <c r="G41" i="47"/>
  <c r="Y41" i="47"/>
  <c r="W42" i="47"/>
  <c r="W34" i="47"/>
  <c r="AC36" i="47"/>
  <c r="AD37" i="47"/>
  <c r="E38" i="47"/>
  <c r="AG38" i="47" s="1"/>
  <c r="AD38" i="47"/>
  <c r="Y40" i="47"/>
  <c r="I41" i="47"/>
  <c r="Z41" i="47"/>
  <c r="E42" i="47"/>
  <c r="AG42" i="47" s="1"/>
  <c r="AA42" i="47"/>
  <c r="W38" i="47"/>
  <c r="AC40" i="47"/>
  <c r="AE42" i="47"/>
  <c r="AB35" i="47"/>
  <c r="X39" i="47"/>
  <c r="E33" i="47"/>
  <c r="AG33" i="47" s="1"/>
  <c r="W33" i="47"/>
  <c r="AA33" i="47"/>
  <c r="AE33" i="47"/>
  <c r="X34" i="47"/>
  <c r="AB34" i="47"/>
  <c r="AF34" i="47"/>
  <c r="G35" i="47"/>
  <c r="K35" i="47"/>
  <c r="Y35" i="47"/>
  <c r="AC35" i="47"/>
  <c r="I36" i="47"/>
  <c r="Z36" i="47"/>
  <c r="AD36" i="47"/>
  <c r="E37" i="47"/>
  <c r="AG37" i="47" s="1"/>
  <c r="W37" i="47"/>
  <c r="AA37" i="47"/>
  <c r="AE37" i="47"/>
  <c r="X38" i="47"/>
  <c r="AB38" i="47"/>
  <c r="AF38" i="47"/>
  <c r="G39" i="47"/>
  <c r="K39" i="47"/>
  <c r="Y39" i="47"/>
  <c r="AC39" i="47"/>
  <c r="I40" i="47"/>
  <c r="Z40" i="47"/>
  <c r="AD40" i="47"/>
  <c r="E41" i="47"/>
  <c r="AG41" i="47" s="1"/>
  <c r="W41" i="47"/>
  <c r="AA41" i="47"/>
  <c r="AE41" i="47"/>
  <c r="X42" i="47"/>
  <c r="AB42" i="47"/>
  <c r="AF42" i="47"/>
  <c r="X35" i="47"/>
  <c r="AF35" i="47"/>
  <c r="AB39" i="47"/>
  <c r="AF39" i="47"/>
  <c r="X33" i="47"/>
  <c r="AB33" i="47"/>
  <c r="G34" i="47"/>
  <c r="K34" i="47"/>
  <c r="Y34" i="47"/>
  <c r="AC34" i="47"/>
  <c r="I35" i="47"/>
  <c r="Z35" i="47"/>
  <c r="AD35" i="47"/>
  <c r="E36" i="47"/>
  <c r="AG36" i="47" s="1"/>
  <c r="W36" i="47"/>
  <c r="AA36" i="47"/>
  <c r="AE36" i="47"/>
  <c r="X37" i="47"/>
  <c r="AB37" i="47"/>
  <c r="G38" i="47"/>
  <c r="K38" i="47"/>
  <c r="Y38" i="47"/>
  <c r="AC38" i="47"/>
  <c r="I39" i="47"/>
  <c r="Z39" i="47"/>
  <c r="AD39" i="47"/>
  <c r="E40" i="47"/>
  <c r="AG40" i="47" s="1"/>
  <c r="W40" i="47"/>
  <c r="AA40" i="47"/>
  <c r="AE40" i="47"/>
  <c r="X41" i="47"/>
  <c r="AB41" i="47"/>
  <c r="G42" i="47"/>
  <c r="K42" i="47"/>
  <c r="Y42" i="47"/>
  <c r="AC42" i="47"/>
  <c r="E35" i="47"/>
  <c r="AG35" i="47" s="1"/>
  <c r="W35" i="47"/>
  <c r="AA35" i="47"/>
  <c r="X36" i="47"/>
  <c r="AB36" i="47"/>
  <c r="E39" i="47"/>
  <c r="AG39" i="47" s="1"/>
  <c r="W39" i="47"/>
  <c r="AA39" i="47"/>
  <c r="X40" i="47"/>
  <c r="AB40" i="47"/>
  <c r="I42" i="47"/>
  <c r="Z42" i="47"/>
  <c r="AD42" i="47"/>
  <c r="AE31" i="47"/>
  <c r="AA31" i="47"/>
  <c r="W31" i="47"/>
  <c r="O31" i="47"/>
  <c r="E31" i="47"/>
  <c r="AG31" i="47" s="1"/>
  <c r="AG30" i="47"/>
  <c r="AD30" i="47"/>
  <c r="Z30" i="47"/>
  <c r="I30" i="47"/>
  <c r="AC29" i="47"/>
  <c r="Y29" i="47"/>
  <c r="K29" i="47"/>
  <c r="AE27" i="47"/>
  <c r="AA27" i="47"/>
  <c r="W27" i="47"/>
  <c r="O27" i="47"/>
  <c r="AG26" i="47"/>
  <c r="AD26" i="47"/>
  <c r="Z26" i="47"/>
  <c r="I26" i="47"/>
  <c r="AC25" i="47"/>
  <c r="Y25" i="47"/>
  <c r="K25" i="47"/>
  <c r="G25" i="47"/>
  <c r="AE23" i="47"/>
  <c r="AA23" i="47"/>
  <c r="W23" i="47"/>
  <c r="O23" i="47"/>
  <c r="AD31" i="47"/>
  <c r="Z31" i="47"/>
  <c r="AC30" i="47"/>
  <c r="Y30" i="47"/>
  <c r="K30" i="47"/>
  <c r="G30" i="47"/>
  <c r="AC26" i="47"/>
  <c r="Y26" i="47"/>
  <c r="K26" i="47"/>
  <c r="G26" i="47"/>
  <c r="AE30" i="47"/>
  <c r="AA30" i="47"/>
  <c r="W30" i="47"/>
  <c r="O30" i="47"/>
  <c r="AE26" i="47"/>
  <c r="AA26" i="47"/>
  <c r="W26" i="47"/>
  <c r="O26" i="47"/>
  <c r="AD25" i="47"/>
  <c r="Z25" i="47"/>
  <c r="B16" i="47"/>
  <c r="C16" i="47"/>
  <c r="D16" i="47" s="1"/>
  <c r="F16" i="47"/>
  <c r="E16" i="47" l="1"/>
  <c r="AG16" i="47" s="1"/>
  <c r="AE16" i="47"/>
  <c r="Y16" i="47"/>
  <c r="AC16" i="47"/>
  <c r="W16" i="47"/>
  <c r="AB16" i="47"/>
  <c r="K16" i="47"/>
  <c r="AF16" i="47"/>
  <c r="AA16" i="47"/>
  <c r="Q16" i="47"/>
  <c r="X16" i="47"/>
  <c r="G16" i="47"/>
  <c r="H16" i="47" s="1"/>
  <c r="O16" i="47"/>
  <c r="P16" i="47" s="1"/>
  <c r="AD16" i="47"/>
  <c r="Z16" i="47"/>
  <c r="I16" i="47"/>
  <c r="AJ10" i="16" l="1"/>
  <c r="AK10" i="16"/>
  <c r="F52" i="1" l="1"/>
  <c r="L52" i="1" s="1"/>
  <c r="O11" i="51"/>
  <c r="Q52" i="1" l="1"/>
  <c r="S52" i="1"/>
  <c r="J52" i="1"/>
  <c r="H52" i="1"/>
  <c r="N52" i="1"/>
  <c r="AB52" i="1"/>
  <c r="AC52" i="1"/>
  <c r="AA52" i="1"/>
  <c r="U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P19" i="47"/>
  <c r="H19" i="47"/>
  <c r="E20" i="47"/>
  <c r="AG20" i="47" s="1"/>
  <c r="I18" i="47"/>
  <c r="AF17" i="47"/>
  <c r="X17" i="47"/>
  <c r="G17" i="47"/>
  <c r="H17" i="47" s="1"/>
  <c r="Y17" i="47"/>
  <c r="G18" i="47"/>
  <c r="H18" i="47" s="1"/>
  <c r="AB17" i="47"/>
  <c r="Q17" i="47"/>
  <c r="AC17" i="47"/>
  <c r="K17" i="47"/>
  <c r="X18" i="47"/>
  <c r="AF18" i="47"/>
  <c r="Y18" i="47"/>
  <c r="AB18" i="47"/>
  <c r="Q18" i="47"/>
  <c r="X20" i="47"/>
  <c r="AC18" i="47"/>
  <c r="K18" i="47"/>
  <c r="AF19" i="47"/>
  <c r="AE18" i="47"/>
  <c r="AA18" i="47"/>
  <c r="W18" i="47"/>
  <c r="O18" i="47"/>
  <c r="P18" i="47" s="1"/>
  <c r="E18" i="47"/>
  <c r="AG18" i="47" s="1"/>
  <c r="AF20" i="47"/>
  <c r="X19" i="47"/>
  <c r="AD18" i="47"/>
  <c r="Z18" i="47"/>
  <c r="AB20" i="47"/>
  <c r="AB19" i="47"/>
  <c r="Q19" i="47"/>
  <c r="AD20" i="47"/>
  <c r="Z20" i="47"/>
  <c r="I20" i="47"/>
  <c r="AC20" i="47"/>
  <c r="Y20" i="47"/>
  <c r="K20" i="47"/>
  <c r="G20" i="47"/>
  <c r="H20" i="47" s="1"/>
  <c r="AC19" i="47"/>
  <c r="K19" i="47"/>
  <c r="Q20" i="47"/>
  <c r="AE20" i="47"/>
  <c r="AA20" i="47"/>
  <c r="W20" i="47"/>
  <c r="O20" i="47"/>
  <c r="P20" i="47" s="1"/>
  <c r="Y19" i="47"/>
  <c r="G19" i="47"/>
  <c r="AE19" i="47"/>
  <c r="AA19" i="47"/>
  <c r="W19" i="47"/>
  <c r="O19" i="47"/>
  <c r="E19" i="47"/>
  <c r="AG19" i="47" s="1"/>
  <c r="AE17" i="47"/>
  <c r="AA17" i="47"/>
  <c r="W17" i="47"/>
  <c r="O17" i="47"/>
  <c r="P17" i="47" s="1"/>
  <c r="E17" i="47"/>
  <c r="AG17" i="47" s="1"/>
  <c r="AD19" i="47"/>
  <c r="Z19" i="47"/>
  <c r="AD17" i="47"/>
  <c r="Z17" i="47"/>
  <c r="BH27" i="60"/>
  <c r="BI27" i="60" s="1"/>
  <c r="BJ27" i="60" s="1"/>
  <c r="BK27" i="60" s="1"/>
  <c r="BL27" i="60" s="1"/>
  <c r="BM27" i="60" s="1"/>
  <c r="BN27" i="60" s="1"/>
  <c r="BO27" i="60" s="1"/>
  <c r="BP27" i="60" s="1"/>
  <c r="BQ27" i="60" s="1"/>
  <c r="BR27" i="60" s="1"/>
  <c r="BF27" i="60"/>
  <c r="C32" i="60"/>
  <c r="D32" i="60" s="1"/>
  <c r="E26" i="60" s="1"/>
  <c r="E32" i="60"/>
  <c r="F32" i="60" s="1"/>
  <c r="G32" i="60"/>
  <c r="H32" i="60"/>
  <c r="C33" i="60"/>
  <c r="D33" i="60" s="1"/>
  <c r="E33" i="60"/>
  <c r="F33" i="60" s="1"/>
  <c r="G33" i="60"/>
  <c r="H33" i="60"/>
  <c r="Y33" i="60" s="1"/>
  <c r="C34" i="60"/>
  <c r="D34" i="60" s="1"/>
  <c r="E34" i="60"/>
  <c r="F34" i="60" s="1"/>
  <c r="G34" i="60"/>
  <c r="H34" i="60"/>
  <c r="Y34" i="60" s="1"/>
  <c r="C35" i="60"/>
  <c r="D35" i="60" s="1"/>
  <c r="E35" i="60"/>
  <c r="F35" i="60" s="1"/>
  <c r="G35" i="60"/>
  <c r="H35" i="60"/>
  <c r="Y35" i="60" s="1"/>
  <c r="C36" i="60"/>
  <c r="D36" i="60" s="1"/>
  <c r="E36" i="60"/>
  <c r="F36" i="60" s="1"/>
  <c r="G36" i="60"/>
  <c r="H36" i="60"/>
  <c r="Y36" i="60" s="1"/>
  <c r="C37" i="60"/>
  <c r="D37" i="60" s="1"/>
  <c r="E37" i="60"/>
  <c r="F37" i="60" s="1"/>
  <c r="G37" i="60"/>
  <c r="H37" i="60"/>
  <c r="Y37" i="60" s="1"/>
  <c r="E11" i="60"/>
  <c r="Y32" i="60" l="1"/>
  <c r="I33" i="60"/>
  <c r="T33" i="60"/>
  <c r="I36" i="60"/>
  <c r="T36" i="60"/>
  <c r="I34" i="60"/>
  <c r="T34" i="60"/>
  <c r="I37" i="60"/>
  <c r="T37" i="60"/>
  <c r="I32" i="60"/>
  <c r="T32" i="60"/>
  <c r="I35" i="60"/>
  <c r="T35" i="60"/>
  <c r="N32" i="60"/>
  <c r="AB32" i="60" s="1"/>
  <c r="W37" i="60"/>
  <c r="N37" i="60"/>
  <c r="AB37" i="60" s="1"/>
  <c r="AA36" i="60"/>
  <c r="W36" i="60"/>
  <c r="N36" i="60"/>
  <c r="AB36" i="60" s="1"/>
  <c r="W33" i="60"/>
  <c r="AA32" i="60"/>
  <c r="N34" i="60"/>
  <c r="AB34" i="60" s="1"/>
  <c r="N33" i="60"/>
  <c r="AB33" i="60" s="1"/>
  <c r="W32" i="60"/>
  <c r="AA35" i="60"/>
  <c r="W35" i="60"/>
  <c r="AA34" i="60"/>
  <c r="AA37" i="60"/>
  <c r="N35" i="60"/>
  <c r="AB35" i="60" s="1"/>
  <c r="W34" i="60"/>
  <c r="AA33" i="60"/>
  <c r="Z37" i="60"/>
  <c r="V37" i="60"/>
  <c r="Z36" i="60"/>
  <c r="V36" i="60"/>
  <c r="Z35" i="60"/>
  <c r="V35" i="60"/>
  <c r="Z34" i="60"/>
  <c r="V34" i="60"/>
  <c r="Z33" i="60"/>
  <c r="V33" i="60"/>
  <c r="Z32" i="60"/>
  <c r="V32" i="60"/>
  <c r="AC37" i="60"/>
  <c r="U37" i="60"/>
  <c r="J37" i="60"/>
  <c r="AC36" i="60"/>
  <c r="U36" i="60"/>
  <c r="J36" i="60"/>
  <c r="AC35" i="60"/>
  <c r="U35" i="60"/>
  <c r="J35" i="60"/>
  <c r="AC34" i="60"/>
  <c r="U34" i="60"/>
  <c r="J34" i="60"/>
  <c r="AC33" i="60"/>
  <c r="U33" i="60"/>
  <c r="J33" i="60"/>
  <c r="AC32" i="60"/>
  <c r="U32" i="60"/>
  <c r="J32" i="60"/>
  <c r="X37" i="60"/>
  <c r="X36" i="60"/>
  <c r="X35" i="60"/>
  <c r="X34" i="60"/>
  <c r="X33" i="60"/>
  <c r="X32" i="60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I4" i="62" l="1"/>
  <c r="AF101" i="62"/>
  <c r="I65" i="62"/>
  <c r="F65" i="62"/>
  <c r="G65" i="62" s="1"/>
  <c r="E65" i="62"/>
  <c r="C65" i="62"/>
  <c r="I64" i="62"/>
  <c r="P64" i="62" s="1"/>
  <c r="F64" i="62"/>
  <c r="G64" i="62" s="1"/>
  <c r="E64" i="62"/>
  <c r="C64" i="62"/>
  <c r="I63" i="62"/>
  <c r="P63" i="62" s="1"/>
  <c r="F63" i="62"/>
  <c r="G63" i="62" s="1"/>
  <c r="E63" i="62"/>
  <c r="C63" i="62"/>
  <c r="I62" i="62"/>
  <c r="P62" i="62" s="1"/>
  <c r="F62" i="62"/>
  <c r="G62" i="62" s="1"/>
  <c r="E62" i="62"/>
  <c r="C62" i="62"/>
  <c r="I61" i="62"/>
  <c r="F61" i="62"/>
  <c r="G61" i="62" s="1"/>
  <c r="E61" i="62"/>
  <c r="C61" i="62"/>
  <c r="I60" i="62"/>
  <c r="P60" i="62" s="1"/>
  <c r="F60" i="62"/>
  <c r="G60" i="62" s="1"/>
  <c r="E60" i="62"/>
  <c r="C60" i="62"/>
  <c r="I59" i="62"/>
  <c r="P59" i="62" s="1"/>
  <c r="F59" i="62"/>
  <c r="G59" i="62" s="1"/>
  <c r="E59" i="62"/>
  <c r="C59" i="62"/>
  <c r="I58" i="62"/>
  <c r="P58" i="62" s="1"/>
  <c r="F58" i="62"/>
  <c r="G58" i="62" s="1"/>
  <c r="E58" i="62"/>
  <c r="C58" i="62"/>
  <c r="I57" i="62"/>
  <c r="F57" i="62"/>
  <c r="G57" i="62" s="1"/>
  <c r="E57" i="62"/>
  <c r="C57" i="62"/>
  <c r="I56" i="62"/>
  <c r="P56" i="62" s="1"/>
  <c r="F56" i="62"/>
  <c r="G56" i="62" s="1"/>
  <c r="E56" i="62"/>
  <c r="C56" i="62"/>
  <c r="I55" i="62"/>
  <c r="P55" i="62" s="1"/>
  <c r="F55" i="62"/>
  <c r="G55" i="62" s="1"/>
  <c r="E55" i="62"/>
  <c r="C55" i="62"/>
  <c r="I54" i="62"/>
  <c r="P54" i="62" s="1"/>
  <c r="F54" i="62"/>
  <c r="G54" i="62" s="1"/>
  <c r="E54" i="62"/>
  <c r="C54" i="62"/>
  <c r="I53" i="62"/>
  <c r="F53" i="62"/>
  <c r="G53" i="62" s="1"/>
  <c r="E53" i="62"/>
  <c r="C53" i="62"/>
  <c r="I52" i="62"/>
  <c r="P52" i="62" s="1"/>
  <c r="F52" i="62"/>
  <c r="G52" i="62" s="1"/>
  <c r="E52" i="62"/>
  <c r="C52" i="62"/>
  <c r="I51" i="62"/>
  <c r="P51" i="62" s="1"/>
  <c r="F51" i="62"/>
  <c r="G51" i="62" s="1"/>
  <c r="E51" i="62"/>
  <c r="C51" i="62"/>
  <c r="I50" i="62"/>
  <c r="P50" i="62" s="1"/>
  <c r="F50" i="62"/>
  <c r="G50" i="62" s="1"/>
  <c r="E50" i="62"/>
  <c r="C50" i="62"/>
  <c r="I49" i="62"/>
  <c r="F49" i="62"/>
  <c r="G49" i="62" s="1"/>
  <c r="E49" i="62"/>
  <c r="C49" i="62"/>
  <c r="I48" i="62"/>
  <c r="P48" i="62" s="1"/>
  <c r="F48" i="62"/>
  <c r="G48" i="62" s="1"/>
  <c r="E48" i="62"/>
  <c r="C48" i="62"/>
  <c r="I47" i="62"/>
  <c r="F47" i="62"/>
  <c r="G47" i="62" s="1"/>
  <c r="E47" i="62"/>
  <c r="C47" i="62"/>
  <c r="I37" i="62"/>
  <c r="P37" i="62" s="1"/>
  <c r="F37" i="62"/>
  <c r="G37" i="62" s="1"/>
  <c r="E37" i="62"/>
  <c r="C37" i="62"/>
  <c r="I36" i="62"/>
  <c r="P36" i="62" s="1"/>
  <c r="F36" i="62"/>
  <c r="G36" i="62" s="1"/>
  <c r="E36" i="62"/>
  <c r="C36" i="62"/>
  <c r="I35" i="62"/>
  <c r="P35" i="62" s="1"/>
  <c r="F35" i="62"/>
  <c r="G35" i="62" s="1"/>
  <c r="E35" i="62"/>
  <c r="C35" i="62"/>
  <c r="I34" i="62"/>
  <c r="P34" i="62" s="1"/>
  <c r="F34" i="62"/>
  <c r="G34" i="62" s="1"/>
  <c r="E34" i="62"/>
  <c r="C34" i="62"/>
  <c r="I33" i="62"/>
  <c r="P33" i="62" s="1"/>
  <c r="F33" i="62"/>
  <c r="G33" i="62" s="1"/>
  <c r="E33" i="62"/>
  <c r="C33" i="62"/>
  <c r="I32" i="62"/>
  <c r="F32" i="62"/>
  <c r="G32" i="62" s="1"/>
  <c r="E32" i="62"/>
  <c r="C32" i="62"/>
  <c r="I31" i="62"/>
  <c r="P31" i="62" s="1"/>
  <c r="F31" i="62"/>
  <c r="G31" i="62" s="1"/>
  <c r="E31" i="62"/>
  <c r="C31" i="62"/>
  <c r="I30" i="62"/>
  <c r="F30" i="62"/>
  <c r="G30" i="62" s="1"/>
  <c r="E30" i="62"/>
  <c r="C30" i="62"/>
  <c r="I29" i="62"/>
  <c r="P29" i="62" s="1"/>
  <c r="F29" i="62"/>
  <c r="G29" i="62" s="1"/>
  <c r="E29" i="62"/>
  <c r="C29" i="62"/>
  <c r="I28" i="62"/>
  <c r="F28" i="62"/>
  <c r="G28" i="62" s="1"/>
  <c r="E28" i="62"/>
  <c r="C28" i="62"/>
  <c r="I27" i="62"/>
  <c r="P27" i="62" s="1"/>
  <c r="F27" i="62"/>
  <c r="G27" i="62" s="1"/>
  <c r="E27" i="62"/>
  <c r="C27" i="62"/>
  <c r="I26" i="62"/>
  <c r="P26" i="62" s="1"/>
  <c r="F26" i="62"/>
  <c r="G26" i="62" s="1"/>
  <c r="E26" i="62"/>
  <c r="C26" i="62"/>
  <c r="I25" i="62"/>
  <c r="P25" i="62" s="1"/>
  <c r="F25" i="62"/>
  <c r="G25" i="62" s="1"/>
  <c r="E25" i="62"/>
  <c r="C25" i="62"/>
  <c r="I24" i="62"/>
  <c r="F24" i="62"/>
  <c r="G24" i="62" s="1"/>
  <c r="E24" i="62"/>
  <c r="C24" i="62"/>
  <c r="I23" i="62"/>
  <c r="P23" i="62" s="1"/>
  <c r="F23" i="62"/>
  <c r="G23" i="62" s="1"/>
  <c r="E23" i="62"/>
  <c r="C23" i="62"/>
  <c r="I22" i="62"/>
  <c r="P22" i="62" s="1"/>
  <c r="F22" i="62"/>
  <c r="G22" i="62" s="1"/>
  <c r="E22" i="62"/>
  <c r="C22" i="62"/>
  <c r="I21" i="62"/>
  <c r="F21" i="62"/>
  <c r="G21" i="62" s="1"/>
  <c r="E21" i="62"/>
  <c r="C21" i="62"/>
  <c r="AB24" i="62" l="1"/>
  <c r="P24" i="62"/>
  <c r="AC49" i="62"/>
  <c r="P49" i="62"/>
  <c r="J53" i="62"/>
  <c r="P53" i="62"/>
  <c r="AC57" i="62"/>
  <c r="P57" i="62"/>
  <c r="AE57" i="62" s="1"/>
  <c r="V61" i="62"/>
  <c r="P61" i="62"/>
  <c r="AE61" i="62" s="1"/>
  <c r="AC65" i="62"/>
  <c r="P65" i="62"/>
  <c r="L28" i="62"/>
  <c r="P28" i="62"/>
  <c r="X30" i="62"/>
  <c r="P30" i="62"/>
  <c r="AB32" i="62"/>
  <c r="P32" i="62"/>
  <c r="P47" i="62"/>
  <c r="I39" i="62"/>
  <c r="P21" i="62"/>
  <c r="I11" i="62"/>
  <c r="X61" i="62"/>
  <c r="H61" i="62"/>
  <c r="AF61" i="62" s="1"/>
  <c r="J61" i="62"/>
  <c r="AA49" i="62"/>
  <c r="J49" i="62"/>
  <c r="AB28" i="62"/>
  <c r="L36" i="62"/>
  <c r="J65" i="62"/>
  <c r="X24" i="62"/>
  <c r="V53" i="62"/>
  <c r="AA57" i="62"/>
  <c r="H53" i="62"/>
  <c r="AF53" i="62" s="1"/>
  <c r="X53" i="62"/>
  <c r="AC61" i="62"/>
  <c r="AC53" i="62"/>
  <c r="L24" i="62"/>
  <c r="J57" i="62"/>
  <c r="AA65" i="62"/>
  <c r="AC26" i="62"/>
  <c r="AA31" i="62"/>
  <c r="AC22" i="62"/>
  <c r="AA27" i="62"/>
  <c r="X22" i="62"/>
  <c r="AC36" i="62"/>
  <c r="AB36" i="62"/>
  <c r="AC50" i="62"/>
  <c r="AB51" i="62"/>
  <c r="AA52" i="62"/>
  <c r="AC58" i="62"/>
  <c r="AB59" i="62"/>
  <c r="AA60" i="62"/>
  <c r="AA29" i="62"/>
  <c r="AC32" i="62"/>
  <c r="X32" i="62"/>
  <c r="L32" i="62"/>
  <c r="AA33" i="62"/>
  <c r="AD49" i="62"/>
  <c r="X49" i="62"/>
  <c r="H49" i="62"/>
  <c r="AF49" i="62" s="1"/>
  <c r="V49" i="62"/>
  <c r="AD57" i="62"/>
  <c r="X57" i="62"/>
  <c r="H57" i="62"/>
  <c r="AF57" i="62" s="1"/>
  <c r="V57" i="62"/>
  <c r="AD65" i="62"/>
  <c r="X65" i="62"/>
  <c r="H65" i="62"/>
  <c r="AF65" i="62" s="1"/>
  <c r="V65" i="62"/>
  <c r="AA23" i="62"/>
  <c r="AC28" i="62"/>
  <c r="AC30" i="62"/>
  <c r="AC34" i="62"/>
  <c r="AD53" i="62"/>
  <c r="AA53" i="62"/>
  <c r="AD61" i="62"/>
  <c r="AA61" i="62"/>
  <c r="AF185" i="62"/>
  <c r="AE324" i="62"/>
  <c r="AA21" i="62"/>
  <c r="AC24" i="62"/>
  <c r="AA25" i="62"/>
  <c r="AA35" i="62"/>
  <c r="AA37" i="62"/>
  <c r="AB47" i="62"/>
  <c r="AA48" i="62"/>
  <c r="AC54" i="62"/>
  <c r="AB55" i="62"/>
  <c r="AA56" i="62"/>
  <c r="AC62" i="62"/>
  <c r="AB63" i="62"/>
  <c r="AA64" i="62"/>
  <c r="X26" i="62"/>
  <c r="X34" i="62"/>
  <c r="V47" i="62"/>
  <c r="AC47" i="62"/>
  <c r="X50" i="62"/>
  <c r="V51" i="62"/>
  <c r="AC51" i="62"/>
  <c r="X54" i="62"/>
  <c r="V55" i="62"/>
  <c r="AC55" i="62"/>
  <c r="X58" i="62"/>
  <c r="V59" i="62"/>
  <c r="AC59" i="62"/>
  <c r="X62" i="62"/>
  <c r="V63" i="62"/>
  <c r="AC63" i="62"/>
  <c r="AE240" i="62"/>
  <c r="L22" i="62"/>
  <c r="AB26" i="62"/>
  <c r="X28" i="62"/>
  <c r="L30" i="62"/>
  <c r="AB34" i="62"/>
  <c r="X36" i="62"/>
  <c r="H47" i="62"/>
  <c r="AF47" i="62" s="1"/>
  <c r="AB49" i="62"/>
  <c r="AB50" i="62"/>
  <c r="H51" i="62"/>
  <c r="AF51" i="62" s="1"/>
  <c r="AB53" i="62"/>
  <c r="AB54" i="62"/>
  <c r="H55" i="62"/>
  <c r="AF55" i="62" s="1"/>
  <c r="AB57" i="62"/>
  <c r="AB58" i="62"/>
  <c r="H59" i="62"/>
  <c r="AF59" i="62" s="1"/>
  <c r="AB61" i="62"/>
  <c r="AB62" i="62"/>
  <c r="H63" i="62"/>
  <c r="AF63" i="62" s="1"/>
  <c r="AB65" i="62"/>
  <c r="Y47" i="62"/>
  <c r="Y51" i="62"/>
  <c r="Y55" i="62"/>
  <c r="Y59" i="62"/>
  <c r="Y63" i="62"/>
  <c r="AF157" i="62"/>
  <c r="AB22" i="62"/>
  <c r="L26" i="62"/>
  <c r="AB30" i="62"/>
  <c r="L34" i="62"/>
  <c r="J47" i="62"/>
  <c r="AA47" i="62"/>
  <c r="L49" i="62"/>
  <c r="Y49" i="62"/>
  <c r="L50" i="62"/>
  <c r="J51" i="62"/>
  <c r="AA51" i="62"/>
  <c r="L53" i="62"/>
  <c r="Y53" i="62"/>
  <c r="L54" i="62"/>
  <c r="J55" i="62"/>
  <c r="AA55" i="62"/>
  <c r="L57" i="62"/>
  <c r="Y57" i="62"/>
  <c r="L58" i="62"/>
  <c r="J59" i="62"/>
  <c r="AA59" i="62"/>
  <c r="L61" i="62"/>
  <c r="Y61" i="62"/>
  <c r="L62" i="62"/>
  <c r="J63" i="62"/>
  <c r="AA63" i="62"/>
  <c r="L65" i="62"/>
  <c r="Y65" i="62"/>
  <c r="AF129" i="62"/>
  <c r="AE296" i="62"/>
  <c r="AF408" i="62"/>
  <c r="L21" i="62"/>
  <c r="X21" i="62"/>
  <c r="AB21" i="62"/>
  <c r="AE22" i="62"/>
  <c r="Z22" i="62"/>
  <c r="AD22" i="62"/>
  <c r="L23" i="62"/>
  <c r="X23" i="62"/>
  <c r="AB23" i="62"/>
  <c r="AE24" i="62"/>
  <c r="Z24" i="62"/>
  <c r="AD24" i="62"/>
  <c r="L25" i="62"/>
  <c r="X25" i="62"/>
  <c r="AB25" i="62"/>
  <c r="AE26" i="62"/>
  <c r="Z26" i="62"/>
  <c r="AD26" i="62"/>
  <c r="L27" i="62"/>
  <c r="X27" i="62"/>
  <c r="AB27" i="62"/>
  <c r="AE28" i="62"/>
  <c r="Z28" i="62"/>
  <c r="AD28" i="62"/>
  <c r="L29" i="62"/>
  <c r="X29" i="62"/>
  <c r="AB29" i="62"/>
  <c r="AE30" i="62"/>
  <c r="Z30" i="62"/>
  <c r="AD30" i="62"/>
  <c r="L31" i="62"/>
  <c r="X31" i="62"/>
  <c r="AB31" i="62"/>
  <c r="AE32" i="62"/>
  <c r="Z32" i="62"/>
  <c r="AD32" i="62"/>
  <c r="L33" i="62"/>
  <c r="X33" i="62"/>
  <c r="AB33" i="62"/>
  <c r="AE34" i="62"/>
  <c r="Z34" i="62"/>
  <c r="AD34" i="62"/>
  <c r="L35" i="62"/>
  <c r="X35" i="62"/>
  <c r="AB35" i="62"/>
  <c r="AE36" i="62"/>
  <c r="Z36" i="62"/>
  <c r="AD36" i="62"/>
  <c r="L37" i="62"/>
  <c r="X37" i="62"/>
  <c r="AB37" i="62"/>
  <c r="L48" i="62"/>
  <c r="X48" i="62"/>
  <c r="AB48" i="62"/>
  <c r="AE50" i="62"/>
  <c r="Z50" i="62"/>
  <c r="AD50" i="62"/>
  <c r="L52" i="62"/>
  <c r="X52" i="62"/>
  <c r="AB52" i="62"/>
  <c r="AE54" i="62"/>
  <c r="Z54" i="62"/>
  <c r="AD54" i="62"/>
  <c r="L56" i="62"/>
  <c r="X56" i="62"/>
  <c r="AB56" i="62"/>
  <c r="AE58" i="62"/>
  <c r="Z58" i="62"/>
  <c r="AD58" i="62"/>
  <c r="L60" i="62"/>
  <c r="X60" i="62"/>
  <c r="AB60" i="62"/>
  <c r="AE62" i="62"/>
  <c r="Z62" i="62"/>
  <c r="AD62" i="62"/>
  <c r="L64" i="62"/>
  <c r="X64" i="62"/>
  <c r="AB64" i="62"/>
  <c r="AF212" i="62"/>
  <c r="H21" i="62"/>
  <c r="AF21" i="62" s="1"/>
  <c r="V21" i="62"/>
  <c r="Y21" i="62"/>
  <c r="AC21" i="62"/>
  <c r="J22" i="62"/>
  <c r="AA22" i="62"/>
  <c r="H23" i="62"/>
  <c r="AF23" i="62" s="1"/>
  <c r="V23" i="62"/>
  <c r="Y23" i="62"/>
  <c r="AC23" i="62"/>
  <c r="J24" i="62"/>
  <c r="AA24" i="62"/>
  <c r="H25" i="62"/>
  <c r="AF25" i="62" s="1"/>
  <c r="V25" i="62"/>
  <c r="Y25" i="62"/>
  <c r="AC25" i="62"/>
  <c r="J26" i="62"/>
  <c r="AA26" i="62"/>
  <c r="H27" i="62"/>
  <c r="AF27" i="62" s="1"/>
  <c r="V27" i="62"/>
  <c r="Y27" i="62"/>
  <c r="AC27" i="62"/>
  <c r="J28" i="62"/>
  <c r="AA28" i="62"/>
  <c r="H29" i="62"/>
  <c r="AF29" i="62" s="1"/>
  <c r="V29" i="62"/>
  <c r="Y29" i="62"/>
  <c r="AC29" i="62"/>
  <c r="J30" i="62"/>
  <c r="AA30" i="62"/>
  <c r="H31" i="62"/>
  <c r="AF31" i="62" s="1"/>
  <c r="V31" i="62"/>
  <c r="Y31" i="62"/>
  <c r="AC31" i="62"/>
  <c r="J32" i="62"/>
  <c r="AA32" i="62"/>
  <c r="H33" i="62"/>
  <c r="AF33" i="62" s="1"/>
  <c r="V33" i="62"/>
  <c r="Y33" i="62"/>
  <c r="AC33" i="62"/>
  <c r="J34" i="62"/>
  <c r="AA34" i="62"/>
  <c r="H35" i="62"/>
  <c r="AF35" i="62" s="1"/>
  <c r="V35" i="62"/>
  <c r="Y35" i="62"/>
  <c r="AC35" i="62"/>
  <c r="J36" i="62"/>
  <c r="AA36" i="62"/>
  <c r="H37" i="62"/>
  <c r="AF37" i="62" s="1"/>
  <c r="V37" i="62"/>
  <c r="Y37" i="62"/>
  <c r="AC37" i="62"/>
  <c r="AE47" i="62"/>
  <c r="Z47" i="62"/>
  <c r="AD47" i="62"/>
  <c r="H48" i="62"/>
  <c r="AF48" i="62" s="1"/>
  <c r="V48" i="62"/>
  <c r="Y48" i="62"/>
  <c r="AC48" i="62"/>
  <c r="J50" i="62"/>
  <c r="AA50" i="62"/>
  <c r="AE51" i="62"/>
  <c r="Z51" i="62"/>
  <c r="AD51" i="62"/>
  <c r="H52" i="62"/>
  <c r="AF52" i="62" s="1"/>
  <c r="V52" i="62"/>
  <c r="Y52" i="62"/>
  <c r="AC52" i="62"/>
  <c r="J54" i="62"/>
  <c r="AA54" i="62"/>
  <c r="AE55" i="62"/>
  <c r="Z55" i="62"/>
  <c r="AD55" i="62"/>
  <c r="H56" i="62"/>
  <c r="AF56" i="62" s="1"/>
  <c r="V56" i="62"/>
  <c r="Y56" i="62"/>
  <c r="AC56" i="62"/>
  <c r="J58" i="62"/>
  <c r="AA58" i="62"/>
  <c r="AE59" i="62"/>
  <c r="Z59" i="62"/>
  <c r="AD59" i="62"/>
  <c r="H60" i="62"/>
  <c r="AF60" i="62" s="1"/>
  <c r="V60" i="62"/>
  <c r="Y60" i="62"/>
  <c r="AC60" i="62"/>
  <c r="J62" i="62"/>
  <c r="AA62" i="62"/>
  <c r="AE63" i="62"/>
  <c r="Z63" i="62"/>
  <c r="AD63" i="62"/>
  <c r="H64" i="62"/>
  <c r="AF64" i="62" s="1"/>
  <c r="V64" i="62"/>
  <c r="Y64" i="62"/>
  <c r="AC64" i="62"/>
  <c r="AE212" i="62"/>
  <c r="AE21" i="62"/>
  <c r="Z21" i="62"/>
  <c r="AD21" i="62"/>
  <c r="AE23" i="62"/>
  <c r="Z23" i="62"/>
  <c r="AD23" i="62"/>
  <c r="AE25" i="62"/>
  <c r="Z25" i="62"/>
  <c r="AD25" i="62"/>
  <c r="AE27" i="62"/>
  <c r="Z27" i="62"/>
  <c r="AD27" i="62"/>
  <c r="AE29" i="62"/>
  <c r="Z29" i="62"/>
  <c r="AD29" i="62"/>
  <c r="AE31" i="62"/>
  <c r="Z31" i="62"/>
  <c r="AD31" i="62"/>
  <c r="AE33" i="62"/>
  <c r="Z33" i="62"/>
  <c r="AD33" i="62"/>
  <c r="AE35" i="62"/>
  <c r="Z35" i="62"/>
  <c r="AD35" i="62"/>
  <c r="AE37" i="62"/>
  <c r="Z37" i="62"/>
  <c r="AD37" i="62"/>
  <c r="AE48" i="62"/>
  <c r="Z48" i="62"/>
  <c r="AD48" i="62"/>
  <c r="AE52" i="62"/>
  <c r="Z52" i="62"/>
  <c r="AD52" i="62"/>
  <c r="AE56" i="62"/>
  <c r="Z56" i="62"/>
  <c r="AD56" i="62"/>
  <c r="AE60" i="62"/>
  <c r="Z60" i="62"/>
  <c r="AD60" i="62"/>
  <c r="AE64" i="62"/>
  <c r="Z64" i="62"/>
  <c r="AD64" i="62"/>
  <c r="AF268" i="62"/>
  <c r="J21" i="62"/>
  <c r="H22" i="62"/>
  <c r="AF22" i="62" s="1"/>
  <c r="V22" i="62"/>
  <c r="Y22" i="62"/>
  <c r="J23" i="62"/>
  <c r="H24" i="62"/>
  <c r="AF24" i="62" s="1"/>
  <c r="V24" i="62"/>
  <c r="Y24" i="62"/>
  <c r="J25" i="62"/>
  <c r="H26" i="62"/>
  <c r="AF26" i="62" s="1"/>
  <c r="V26" i="62"/>
  <c r="Y26" i="62"/>
  <c r="J27" i="62"/>
  <c r="H28" i="62"/>
  <c r="AF28" i="62" s="1"/>
  <c r="V28" i="62"/>
  <c r="Y28" i="62"/>
  <c r="J29" i="62"/>
  <c r="H30" i="62"/>
  <c r="AF30" i="62" s="1"/>
  <c r="V30" i="62"/>
  <c r="Y30" i="62"/>
  <c r="J31" i="62"/>
  <c r="H32" i="62"/>
  <c r="AF32" i="62" s="1"/>
  <c r="V32" i="62"/>
  <c r="Y32" i="62"/>
  <c r="J33" i="62"/>
  <c r="H34" i="62"/>
  <c r="AF34" i="62" s="1"/>
  <c r="V34" i="62"/>
  <c r="Y34" i="62"/>
  <c r="J35" i="62"/>
  <c r="H36" i="62"/>
  <c r="AF36" i="62" s="1"/>
  <c r="V36" i="62"/>
  <c r="Y36" i="62"/>
  <c r="J37" i="62"/>
  <c r="L47" i="62"/>
  <c r="X47" i="62"/>
  <c r="J48" i="62"/>
  <c r="AE49" i="62"/>
  <c r="Z49" i="62"/>
  <c r="H50" i="62"/>
  <c r="AF50" i="62" s="1"/>
  <c r="V50" i="62"/>
  <c r="Y50" i="62"/>
  <c r="L51" i="62"/>
  <c r="X51" i="62"/>
  <c r="J52" i="62"/>
  <c r="AE53" i="62"/>
  <c r="Z53" i="62"/>
  <c r="H54" i="62"/>
  <c r="AF54" i="62" s="1"/>
  <c r="V54" i="62"/>
  <c r="Y54" i="62"/>
  <c r="L55" i="62"/>
  <c r="X55" i="62"/>
  <c r="J56" i="62"/>
  <c r="Z57" i="62"/>
  <c r="H58" i="62"/>
  <c r="AF58" i="62" s="1"/>
  <c r="V58" i="62"/>
  <c r="Y58" i="62"/>
  <c r="L59" i="62"/>
  <c r="X59" i="62"/>
  <c r="J60" i="62"/>
  <c r="Z61" i="62"/>
  <c r="H62" i="62"/>
  <c r="AF62" i="62" s="1"/>
  <c r="V62" i="62"/>
  <c r="Y62" i="62"/>
  <c r="L63" i="62"/>
  <c r="X63" i="62"/>
  <c r="J64" i="62"/>
  <c r="AE65" i="62"/>
  <c r="Z65" i="62"/>
  <c r="AE268" i="62"/>
  <c r="AE129" i="62"/>
  <c r="AE185" i="62"/>
  <c r="AF324" i="62"/>
  <c r="AE101" i="62"/>
  <c r="AE157" i="62"/>
  <c r="AF240" i="62"/>
  <c r="AF352" i="62"/>
  <c r="AF296" i="62"/>
  <c r="AE352" i="62"/>
  <c r="AE380" i="62"/>
  <c r="AE408" i="62"/>
  <c r="I234" i="62"/>
  <c r="H243" i="60"/>
  <c r="Y243" i="60" s="1"/>
  <c r="G243" i="60"/>
  <c r="E243" i="60"/>
  <c r="F243" i="60" s="1"/>
  <c r="C243" i="60"/>
  <c r="D243" i="60" s="1"/>
  <c r="E238" i="60" s="1"/>
  <c r="H242" i="60"/>
  <c r="Y242" i="60" s="1"/>
  <c r="G242" i="60"/>
  <c r="E242" i="60"/>
  <c r="F242" i="60" s="1"/>
  <c r="C242" i="60"/>
  <c r="D242" i="60" s="1"/>
  <c r="H241" i="60"/>
  <c r="G241" i="60"/>
  <c r="E241" i="60"/>
  <c r="F241" i="60" s="1"/>
  <c r="C241" i="60"/>
  <c r="D241" i="60" s="1"/>
  <c r="H240" i="60"/>
  <c r="Y240" i="60" s="1"/>
  <c r="G240" i="60"/>
  <c r="E240" i="60"/>
  <c r="F240" i="60" s="1"/>
  <c r="C240" i="60"/>
  <c r="D240" i="60" s="1"/>
  <c r="H234" i="60"/>
  <c r="G234" i="60"/>
  <c r="E234" i="60"/>
  <c r="F234" i="60" s="1"/>
  <c r="C234" i="60"/>
  <c r="D234" i="60" s="1"/>
  <c r="H233" i="60"/>
  <c r="Y233" i="60" s="1"/>
  <c r="G233" i="60"/>
  <c r="E233" i="60"/>
  <c r="F233" i="60" s="1"/>
  <c r="C233" i="60"/>
  <c r="D233" i="60" s="1"/>
  <c r="H232" i="60"/>
  <c r="G232" i="60"/>
  <c r="E232" i="60"/>
  <c r="F232" i="60" s="1"/>
  <c r="C232" i="60"/>
  <c r="D232" i="60" s="1"/>
  <c r="H231" i="60"/>
  <c r="Y231" i="60" s="1"/>
  <c r="G231" i="60"/>
  <c r="E231" i="60"/>
  <c r="F231" i="60" s="1"/>
  <c r="C231" i="60"/>
  <c r="D231" i="60" s="1"/>
  <c r="H230" i="60"/>
  <c r="Y230" i="60" s="1"/>
  <c r="G230" i="60"/>
  <c r="E230" i="60"/>
  <c r="F230" i="60" s="1"/>
  <c r="C230" i="60"/>
  <c r="D230" i="60" s="1"/>
  <c r="H229" i="60"/>
  <c r="G229" i="60"/>
  <c r="E229" i="60"/>
  <c r="F229" i="60" s="1"/>
  <c r="C229" i="60"/>
  <c r="D229" i="60" s="1"/>
  <c r="H228" i="60"/>
  <c r="G228" i="60"/>
  <c r="E228" i="60"/>
  <c r="F228" i="60" s="1"/>
  <c r="C228" i="60"/>
  <c r="D228" i="60" s="1"/>
  <c r="H227" i="60"/>
  <c r="G227" i="60"/>
  <c r="E227" i="60"/>
  <c r="F227" i="60" s="1"/>
  <c r="C227" i="60"/>
  <c r="D227" i="60" s="1"/>
  <c r="E221" i="60"/>
  <c r="H219" i="60"/>
  <c r="Y219" i="60" s="1"/>
  <c r="G219" i="60"/>
  <c r="E219" i="60"/>
  <c r="F219" i="60" s="1"/>
  <c r="C219" i="60"/>
  <c r="D219" i="60" s="1"/>
  <c r="H218" i="60"/>
  <c r="G218" i="60"/>
  <c r="E218" i="60"/>
  <c r="F218" i="60" s="1"/>
  <c r="C218" i="60"/>
  <c r="D218" i="60" s="1"/>
  <c r="H217" i="60"/>
  <c r="Y217" i="60" s="1"/>
  <c r="G217" i="60"/>
  <c r="E217" i="60"/>
  <c r="F217" i="60" s="1"/>
  <c r="C217" i="60"/>
  <c r="D217" i="60" s="1"/>
  <c r="H216" i="60"/>
  <c r="G216" i="60"/>
  <c r="E216" i="60"/>
  <c r="F216" i="60" s="1"/>
  <c r="C216" i="60"/>
  <c r="D216" i="60" s="1"/>
  <c r="H215" i="60"/>
  <c r="Y215" i="60" s="1"/>
  <c r="G215" i="60"/>
  <c r="E215" i="60"/>
  <c r="F215" i="60" s="1"/>
  <c r="C215" i="60"/>
  <c r="D215" i="60" s="1"/>
  <c r="H214" i="60"/>
  <c r="G214" i="60"/>
  <c r="E214" i="60"/>
  <c r="F214" i="60" s="1"/>
  <c r="C214" i="60"/>
  <c r="D214" i="60" s="1"/>
  <c r="H213" i="60"/>
  <c r="G213" i="60"/>
  <c r="E213" i="60"/>
  <c r="F213" i="60" s="1"/>
  <c r="C213" i="60"/>
  <c r="D213" i="60" s="1"/>
  <c r="H212" i="60"/>
  <c r="G212" i="60"/>
  <c r="E212" i="60"/>
  <c r="F212" i="60" s="1"/>
  <c r="C212" i="60"/>
  <c r="D212" i="60" s="1"/>
  <c r="H204" i="60"/>
  <c r="G204" i="60"/>
  <c r="E204" i="60"/>
  <c r="F204" i="60" s="1"/>
  <c r="C204" i="60"/>
  <c r="D204" i="60" s="1"/>
  <c r="H203" i="60"/>
  <c r="Y203" i="60" s="1"/>
  <c r="G203" i="60"/>
  <c r="E203" i="60"/>
  <c r="F203" i="60" s="1"/>
  <c r="C203" i="60"/>
  <c r="D203" i="60" s="1"/>
  <c r="H202" i="60"/>
  <c r="Y202" i="60" s="1"/>
  <c r="G202" i="60"/>
  <c r="E202" i="60"/>
  <c r="F202" i="60" s="1"/>
  <c r="C202" i="60"/>
  <c r="D202" i="60" s="1"/>
  <c r="H201" i="60"/>
  <c r="G201" i="60"/>
  <c r="E201" i="60"/>
  <c r="F201" i="60" s="1"/>
  <c r="C201" i="60"/>
  <c r="D201" i="60" s="1"/>
  <c r="H200" i="60"/>
  <c r="Y200" i="60" s="1"/>
  <c r="G200" i="60"/>
  <c r="E200" i="60"/>
  <c r="F200" i="60" s="1"/>
  <c r="C200" i="60"/>
  <c r="D200" i="60" s="1"/>
  <c r="E191" i="60" s="1"/>
  <c r="H199" i="60"/>
  <c r="G199" i="60"/>
  <c r="E199" i="60"/>
  <c r="F199" i="60" s="1"/>
  <c r="C199" i="60"/>
  <c r="D199" i="60" s="1"/>
  <c r="H198" i="60"/>
  <c r="G198" i="60"/>
  <c r="E198" i="60"/>
  <c r="F198" i="60" s="1"/>
  <c r="C198" i="60"/>
  <c r="D198" i="60" s="1"/>
  <c r="H197" i="60"/>
  <c r="G197" i="60"/>
  <c r="E197" i="60"/>
  <c r="F197" i="60" s="1"/>
  <c r="C197" i="60"/>
  <c r="D197" i="60" s="1"/>
  <c r="H189" i="60"/>
  <c r="Y189" i="60" s="1"/>
  <c r="G189" i="60"/>
  <c r="E189" i="60"/>
  <c r="F189" i="60" s="1"/>
  <c r="C189" i="60"/>
  <c r="D189" i="60" s="1"/>
  <c r="H188" i="60"/>
  <c r="Y188" i="60" s="1"/>
  <c r="G188" i="60"/>
  <c r="E188" i="60"/>
  <c r="F188" i="60" s="1"/>
  <c r="C188" i="60"/>
  <c r="D188" i="60" s="1"/>
  <c r="H187" i="60"/>
  <c r="Y187" i="60" s="1"/>
  <c r="G187" i="60"/>
  <c r="E187" i="60"/>
  <c r="F187" i="60" s="1"/>
  <c r="C187" i="60"/>
  <c r="D187" i="60" s="1"/>
  <c r="H186" i="60"/>
  <c r="Y186" i="60" s="1"/>
  <c r="G186" i="60"/>
  <c r="E186" i="60"/>
  <c r="F186" i="60" s="1"/>
  <c r="C186" i="60"/>
  <c r="D186" i="60" s="1"/>
  <c r="H185" i="60"/>
  <c r="G185" i="60"/>
  <c r="E185" i="60"/>
  <c r="F185" i="60" s="1"/>
  <c r="C185" i="60"/>
  <c r="D185" i="60" s="1"/>
  <c r="H184" i="60"/>
  <c r="Y184" i="60" s="1"/>
  <c r="G184" i="60"/>
  <c r="E184" i="60"/>
  <c r="F184" i="60" s="1"/>
  <c r="C184" i="60"/>
  <c r="D184" i="60" s="1"/>
  <c r="H183" i="60"/>
  <c r="G183" i="60"/>
  <c r="E183" i="60"/>
  <c r="F183" i="60" s="1"/>
  <c r="C183" i="60"/>
  <c r="D183" i="60" s="1"/>
  <c r="H182" i="60"/>
  <c r="G182" i="60"/>
  <c r="E182" i="60"/>
  <c r="F182" i="60" s="1"/>
  <c r="C182" i="60"/>
  <c r="D182" i="60" s="1"/>
  <c r="H174" i="60"/>
  <c r="G174" i="60"/>
  <c r="E174" i="60"/>
  <c r="F174" i="60" s="1"/>
  <c r="C174" i="60"/>
  <c r="D174" i="60" s="1"/>
  <c r="H173" i="60"/>
  <c r="Y173" i="60" s="1"/>
  <c r="G173" i="60"/>
  <c r="E173" i="60"/>
  <c r="F173" i="60" s="1"/>
  <c r="C173" i="60"/>
  <c r="D173" i="60" s="1"/>
  <c r="H172" i="60"/>
  <c r="G172" i="60"/>
  <c r="E172" i="60"/>
  <c r="F172" i="60" s="1"/>
  <c r="C172" i="60"/>
  <c r="D172" i="60" s="1"/>
  <c r="H171" i="60"/>
  <c r="G171" i="60"/>
  <c r="E171" i="60"/>
  <c r="F171" i="60" s="1"/>
  <c r="C171" i="60"/>
  <c r="D171" i="60" s="1"/>
  <c r="H170" i="60"/>
  <c r="G170" i="60"/>
  <c r="E170" i="60"/>
  <c r="F170" i="60" s="1"/>
  <c r="C170" i="60"/>
  <c r="D170" i="60" s="1"/>
  <c r="H169" i="60"/>
  <c r="Y169" i="60" s="1"/>
  <c r="G169" i="60"/>
  <c r="E169" i="60"/>
  <c r="F169" i="60" s="1"/>
  <c r="C169" i="60"/>
  <c r="D169" i="60" s="1"/>
  <c r="H168" i="60"/>
  <c r="Y168" i="60" s="1"/>
  <c r="G168" i="60"/>
  <c r="E168" i="60"/>
  <c r="F168" i="60" s="1"/>
  <c r="C168" i="60"/>
  <c r="D168" i="60" s="1"/>
  <c r="H167" i="60"/>
  <c r="G167" i="60"/>
  <c r="E167" i="60"/>
  <c r="F167" i="60" s="1"/>
  <c r="C167" i="60"/>
  <c r="D167" i="60" s="1"/>
  <c r="E161" i="60"/>
  <c r="H159" i="60"/>
  <c r="G159" i="60"/>
  <c r="E159" i="60"/>
  <c r="F159" i="60" s="1"/>
  <c r="C159" i="60"/>
  <c r="D159" i="60" s="1"/>
  <c r="H158" i="60"/>
  <c r="Y158" i="60" s="1"/>
  <c r="G158" i="60"/>
  <c r="E158" i="60"/>
  <c r="F158" i="60" s="1"/>
  <c r="C158" i="60"/>
  <c r="D158" i="60" s="1"/>
  <c r="H157" i="60"/>
  <c r="Y157" i="60" s="1"/>
  <c r="G157" i="60"/>
  <c r="E157" i="60"/>
  <c r="F157" i="60" s="1"/>
  <c r="C157" i="60"/>
  <c r="D157" i="60" s="1"/>
  <c r="H156" i="60"/>
  <c r="Y156" i="60" s="1"/>
  <c r="G156" i="60"/>
  <c r="E156" i="60"/>
  <c r="F156" i="60" s="1"/>
  <c r="C156" i="60"/>
  <c r="D156" i="60" s="1"/>
  <c r="H155" i="60"/>
  <c r="Y155" i="60" s="1"/>
  <c r="G155" i="60"/>
  <c r="E155" i="60"/>
  <c r="F155" i="60" s="1"/>
  <c r="C155" i="60"/>
  <c r="D155" i="60" s="1"/>
  <c r="H154" i="60"/>
  <c r="G154" i="60"/>
  <c r="E154" i="60"/>
  <c r="F154" i="60" s="1"/>
  <c r="C154" i="60"/>
  <c r="D154" i="60" s="1"/>
  <c r="H153" i="60"/>
  <c r="Y153" i="60" s="1"/>
  <c r="G153" i="60"/>
  <c r="E153" i="60"/>
  <c r="F153" i="60" s="1"/>
  <c r="C153" i="60"/>
  <c r="D153" i="60" s="1"/>
  <c r="H152" i="60"/>
  <c r="G152" i="60"/>
  <c r="E152" i="60"/>
  <c r="F152" i="60" s="1"/>
  <c r="C152" i="60"/>
  <c r="D152" i="60" s="1"/>
  <c r="E146" i="60"/>
  <c r="H144" i="60"/>
  <c r="G144" i="60"/>
  <c r="E144" i="60"/>
  <c r="F144" i="60" s="1"/>
  <c r="C144" i="60"/>
  <c r="D144" i="60" s="1"/>
  <c r="H143" i="60"/>
  <c r="G143" i="60"/>
  <c r="E143" i="60"/>
  <c r="F143" i="60" s="1"/>
  <c r="C143" i="60"/>
  <c r="D143" i="60" s="1"/>
  <c r="H142" i="60"/>
  <c r="G142" i="60"/>
  <c r="E142" i="60"/>
  <c r="F142" i="60" s="1"/>
  <c r="C142" i="60"/>
  <c r="D142" i="60" s="1"/>
  <c r="H141" i="60"/>
  <c r="Y141" i="60" s="1"/>
  <c r="G141" i="60"/>
  <c r="E141" i="60"/>
  <c r="F141" i="60" s="1"/>
  <c r="C141" i="60"/>
  <c r="D141" i="60" s="1"/>
  <c r="H140" i="60"/>
  <c r="G140" i="60"/>
  <c r="E140" i="60"/>
  <c r="F140" i="60" s="1"/>
  <c r="C140" i="60"/>
  <c r="D140" i="60" s="1"/>
  <c r="H139" i="60"/>
  <c r="Y139" i="60" s="1"/>
  <c r="G139" i="60"/>
  <c r="E139" i="60"/>
  <c r="F139" i="60" s="1"/>
  <c r="C139" i="60"/>
  <c r="D139" i="60" s="1"/>
  <c r="H138" i="60"/>
  <c r="G138" i="60"/>
  <c r="E138" i="60"/>
  <c r="F138" i="60" s="1"/>
  <c r="C138" i="60"/>
  <c r="D138" i="60" s="1"/>
  <c r="H137" i="60"/>
  <c r="G137" i="60"/>
  <c r="E137" i="60"/>
  <c r="F137" i="60" s="1"/>
  <c r="H129" i="60"/>
  <c r="Y129" i="60" s="1"/>
  <c r="G129" i="60"/>
  <c r="E129" i="60"/>
  <c r="F129" i="60" s="1"/>
  <c r="C129" i="60"/>
  <c r="D129" i="60" s="1"/>
  <c r="H128" i="60"/>
  <c r="G128" i="60"/>
  <c r="E128" i="60"/>
  <c r="F128" i="60" s="1"/>
  <c r="C128" i="60"/>
  <c r="D128" i="60" s="1"/>
  <c r="H127" i="60"/>
  <c r="Y127" i="60" s="1"/>
  <c r="G127" i="60"/>
  <c r="E127" i="60"/>
  <c r="F127" i="60" s="1"/>
  <c r="C127" i="60"/>
  <c r="D127" i="60" s="1"/>
  <c r="H126" i="60"/>
  <c r="Y126" i="60" s="1"/>
  <c r="G126" i="60"/>
  <c r="E126" i="60"/>
  <c r="F126" i="60" s="1"/>
  <c r="C126" i="60"/>
  <c r="D126" i="60" s="1"/>
  <c r="H125" i="60"/>
  <c r="Y125" i="60" s="1"/>
  <c r="G125" i="60"/>
  <c r="E125" i="60"/>
  <c r="F125" i="60" s="1"/>
  <c r="C125" i="60"/>
  <c r="D125" i="60" s="1"/>
  <c r="H124" i="60"/>
  <c r="Y124" i="60" s="1"/>
  <c r="G124" i="60"/>
  <c r="E124" i="60"/>
  <c r="F124" i="60" s="1"/>
  <c r="C124" i="60"/>
  <c r="D124" i="60" s="1"/>
  <c r="H123" i="60"/>
  <c r="Y123" i="60" s="1"/>
  <c r="G123" i="60"/>
  <c r="E123" i="60"/>
  <c r="F123" i="60" s="1"/>
  <c r="C123" i="60"/>
  <c r="D123" i="60" s="1"/>
  <c r="H122" i="60"/>
  <c r="G122" i="60"/>
  <c r="E122" i="60"/>
  <c r="F122" i="60" s="1"/>
  <c r="C122" i="60"/>
  <c r="D122" i="60" s="1"/>
  <c r="H114" i="60"/>
  <c r="Y114" i="60" s="1"/>
  <c r="G114" i="60"/>
  <c r="E114" i="60"/>
  <c r="F114" i="60" s="1"/>
  <c r="C114" i="60"/>
  <c r="D114" i="60" s="1"/>
  <c r="H113" i="60"/>
  <c r="G113" i="60"/>
  <c r="E113" i="60"/>
  <c r="F113" i="60" s="1"/>
  <c r="C113" i="60"/>
  <c r="D113" i="60" s="1"/>
  <c r="H112" i="60"/>
  <c r="Y112" i="60" s="1"/>
  <c r="G112" i="60"/>
  <c r="E112" i="60"/>
  <c r="F112" i="60" s="1"/>
  <c r="C112" i="60"/>
  <c r="D112" i="60" s="1"/>
  <c r="H111" i="60"/>
  <c r="G111" i="60"/>
  <c r="E111" i="60"/>
  <c r="F111" i="60" s="1"/>
  <c r="C111" i="60"/>
  <c r="D111" i="60" s="1"/>
  <c r="H110" i="60"/>
  <c r="Y110" i="60" s="1"/>
  <c r="G110" i="60"/>
  <c r="E110" i="60"/>
  <c r="F110" i="60" s="1"/>
  <c r="C110" i="60"/>
  <c r="D110" i="60" s="1"/>
  <c r="H109" i="60"/>
  <c r="G109" i="60"/>
  <c r="E109" i="60"/>
  <c r="F109" i="60" s="1"/>
  <c r="C109" i="60"/>
  <c r="D109" i="60" s="1"/>
  <c r="H108" i="60"/>
  <c r="Y108" i="60" s="1"/>
  <c r="G108" i="60"/>
  <c r="E108" i="60"/>
  <c r="F108" i="60" s="1"/>
  <c r="C108" i="60"/>
  <c r="D108" i="60" s="1"/>
  <c r="H107" i="60"/>
  <c r="G107" i="60"/>
  <c r="E107" i="60"/>
  <c r="F107" i="60" s="1"/>
  <c r="C107" i="60"/>
  <c r="D107" i="60" s="1"/>
  <c r="E101" i="60"/>
  <c r="H99" i="60"/>
  <c r="Y99" i="60" s="1"/>
  <c r="G99" i="60"/>
  <c r="E99" i="60"/>
  <c r="F99" i="60" s="1"/>
  <c r="C99" i="60"/>
  <c r="D99" i="60" s="1"/>
  <c r="H98" i="60"/>
  <c r="G98" i="60"/>
  <c r="E98" i="60"/>
  <c r="F98" i="60" s="1"/>
  <c r="C98" i="60"/>
  <c r="D98" i="60" s="1"/>
  <c r="H97" i="60"/>
  <c r="Y97" i="60" s="1"/>
  <c r="G97" i="60"/>
  <c r="E97" i="60"/>
  <c r="F97" i="60" s="1"/>
  <c r="C97" i="60"/>
  <c r="D97" i="60" s="1"/>
  <c r="H96" i="60"/>
  <c r="Y96" i="60" s="1"/>
  <c r="G96" i="60"/>
  <c r="E96" i="60"/>
  <c r="F96" i="60" s="1"/>
  <c r="C96" i="60"/>
  <c r="D96" i="60" s="1"/>
  <c r="H95" i="60"/>
  <c r="G95" i="60"/>
  <c r="E95" i="60"/>
  <c r="F95" i="60" s="1"/>
  <c r="C95" i="60"/>
  <c r="D95" i="60" s="1"/>
  <c r="H94" i="60"/>
  <c r="Y94" i="60" s="1"/>
  <c r="G94" i="60"/>
  <c r="E94" i="60"/>
  <c r="F94" i="60" s="1"/>
  <c r="C94" i="60"/>
  <c r="D94" i="60" s="1"/>
  <c r="H93" i="60"/>
  <c r="Y93" i="60" s="1"/>
  <c r="G93" i="60"/>
  <c r="E93" i="60"/>
  <c r="F93" i="60" s="1"/>
  <c r="C93" i="60"/>
  <c r="D93" i="60" s="1"/>
  <c r="H92" i="60"/>
  <c r="G92" i="60"/>
  <c r="E92" i="60"/>
  <c r="F92" i="60" s="1"/>
  <c r="C92" i="60"/>
  <c r="D92" i="60" s="1"/>
  <c r="E86" i="60"/>
  <c r="H84" i="60"/>
  <c r="Y84" i="60" s="1"/>
  <c r="G84" i="60"/>
  <c r="E84" i="60"/>
  <c r="F84" i="60" s="1"/>
  <c r="C84" i="60"/>
  <c r="D84" i="60" s="1"/>
  <c r="H83" i="60"/>
  <c r="G83" i="60"/>
  <c r="E83" i="60"/>
  <c r="F83" i="60" s="1"/>
  <c r="C83" i="60"/>
  <c r="D83" i="60" s="1"/>
  <c r="H82" i="60"/>
  <c r="Y82" i="60" s="1"/>
  <c r="G82" i="60"/>
  <c r="E82" i="60"/>
  <c r="F82" i="60" s="1"/>
  <c r="C82" i="60"/>
  <c r="D82" i="60" s="1"/>
  <c r="H81" i="60"/>
  <c r="G81" i="60"/>
  <c r="E81" i="60"/>
  <c r="F81" i="60" s="1"/>
  <c r="C81" i="60"/>
  <c r="D81" i="60" s="1"/>
  <c r="H80" i="60"/>
  <c r="Y80" i="60" s="1"/>
  <c r="G80" i="60"/>
  <c r="E80" i="60"/>
  <c r="F80" i="60" s="1"/>
  <c r="C80" i="60"/>
  <c r="D80" i="60" s="1"/>
  <c r="H79" i="60"/>
  <c r="G79" i="60"/>
  <c r="E79" i="60"/>
  <c r="F79" i="60" s="1"/>
  <c r="C79" i="60"/>
  <c r="D79" i="60" s="1"/>
  <c r="H78" i="60"/>
  <c r="G78" i="60"/>
  <c r="E78" i="60"/>
  <c r="F78" i="60" s="1"/>
  <c r="C78" i="60"/>
  <c r="D78" i="60" s="1"/>
  <c r="H77" i="60"/>
  <c r="G77" i="60"/>
  <c r="E77" i="60"/>
  <c r="F77" i="60" s="1"/>
  <c r="C77" i="60"/>
  <c r="D77" i="60" s="1"/>
  <c r="H69" i="60"/>
  <c r="G69" i="60"/>
  <c r="E69" i="60"/>
  <c r="F69" i="60" s="1"/>
  <c r="C69" i="60"/>
  <c r="D69" i="60" s="1"/>
  <c r="H68" i="60"/>
  <c r="G68" i="60"/>
  <c r="E68" i="60"/>
  <c r="F68" i="60" s="1"/>
  <c r="C68" i="60"/>
  <c r="D68" i="60" s="1"/>
  <c r="H46" i="60"/>
  <c r="G46" i="60"/>
  <c r="E46" i="60"/>
  <c r="F46" i="60" s="1"/>
  <c r="C46" i="60"/>
  <c r="D46" i="60" s="1"/>
  <c r="H45" i="60"/>
  <c r="Y45" i="60" s="1"/>
  <c r="G45" i="60"/>
  <c r="E45" i="60"/>
  <c r="F45" i="60" s="1"/>
  <c r="C45" i="60"/>
  <c r="D45" i="60" s="1"/>
  <c r="H44" i="60"/>
  <c r="Y44" i="60" s="1"/>
  <c r="G44" i="60"/>
  <c r="E44" i="60"/>
  <c r="F44" i="60" s="1"/>
  <c r="C44" i="60"/>
  <c r="D44" i="60" s="1"/>
  <c r="H43" i="60"/>
  <c r="Y43" i="60" s="1"/>
  <c r="G43" i="60"/>
  <c r="E43" i="60"/>
  <c r="F43" i="60" s="1"/>
  <c r="C43" i="60"/>
  <c r="D43" i="60" s="1"/>
  <c r="H39" i="60"/>
  <c r="Y39" i="60" s="1"/>
  <c r="G39" i="60"/>
  <c r="E39" i="60"/>
  <c r="F39" i="60" s="1"/>
  <c r="C39" i="60"/>
  <c r="D39" i="60" s="1"/>
  <c r="H38" i="60"/>
  <c r="G38" i="60"/>
  <c r="E38" i="60"/>
  <c r="F38" i="60" s="1"/>
  <c r="C38" i="60"/>
  <c r="D38" i="60" s="1"/>
  <c r="BH23" i="60"/>
  <c r="BI23" i="60" s="1"/>
  <c r="BJ23" i="60" s="1"/>
  <c r="BK23" i="60" s="1"/>
  <c r="BL23" i="60" s="1"/>
  <c r="BM23" i="60" s="1"/>
  <c r="BN23" i="60" s="1"/>
  <c r="BO23" i="60" s="1"/>
  <c r="BP23" i="60" s="1"/>
  <c r="BQ23" i="60" s="1"/>
  <c r="BR23" i="60" s="1"/>
  <c r="BH22" i="60"/>
  <c r="BI22" i="60" s="1"/>
  <c r="BJ22" i="60" s="1"/>
  <c r="BK22" i="60" s="1"/>
  <c r="BL22" i="60" s="1"/>
  <c r="BM22" i="60" s="1"/>
  <c r="BN22" i="60" s="1"/>
  <c r="BO22" i="60" s="1"/>
  <c r="BP22" i="60" s="1"/>
  <c r="BQ22" i="60" s="1"/>
  <c r="BR22" i="60" s="1"/>
  <c r="BH21" i="60"/>
  <c r="BI21" i="60" s="1"/>
  <c r="BJ21" i="60" s="1"/>
  <c r="BK21" i="60" s="1"/>
  <c r="BL21" i="60" s="1"/>
  <c r="BM21" i="60" s="1"/>
  <c r="BN21" i="60" s="1"/>
  <c r="BO21" i="60" s="1"/>
  <c r="BP21" i="60" s="1"/>
  <c r="BQ21" i="60" s="1"/>
  <c r="BR21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3" i="60"/>
  <c r="BI13" i="60" s="1"/>
  <c r="BJ13" i="60" s="1"/>
  <c r="BK13" i="60" s="1"/>
  <c r="BL13" i="60" s="1"/>
  <c r="BM13" i="60" s="1"/>
  <c r="BN13" i="60" s="1"/>
  <c r="BO13" i="60" s="1"/>
  <c r="BP13" i="60" s="1"/>
  <c r="BQ13" i="60" s="1"/>
  <c r="BR13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F5" i="60" s="1"/>
  <c r="BF6" i="60" s="1"/>
  <c r="BF7" i="60" s="1"/>
  <c r="BF8" i="60" s="1"/>
  <c r="BF9" i="60" s="1"/>
  <c r="BF13" i="60" s="1"/>
  <c r="BF14" i="60" s="1"/>
  <c r="BF15" i="60" s="1"/>
  <c r="BF16" i="60" s="1"/>
  <c r="BF21" i="60" s="1"/>
  <c r="BF22" i="60" s="1"/>
  <c r="BF23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H86" i="60" l="1"/>
  <c r="H116" i="60"/>
  <c r="H146" i="60"/>
  <c r="H221" i="60"/>
  <c r="H101" i="60"/>
  <c r="K43" i="62"/>
  <c r="K41" i="62"/>
  <c r="K42" i="62"/>
  <c r="K44" i="62"/>
  <c r="H161" i="60"/>
  <c r="H176" i="60"/>
  <c r="H191" i="60"/>
  <c r="H206" i="60"/>
  <c r="K19" i="62"/>
  <c r="K13" i="62"/>
  <c r="K14" i="62"/>
  <c r="K16" i="62"/>
  <c r="K18" i="62"/>
  <c r="K17" i="62"/>
  <c r="K20" i="62"/>
  <c r="K15" i="62"/>
  <c r="H131" i="60"/>
  <c r="E206" i="60"/>
  <c r="H56" i="60"/>
  <c r="H71" i="60"/>
  <c r="H26" i="60"/>
  <c r="T142" i="60"/>
  <c r="Y142" i="60"/>
  <c r="T159" i="60"/>
  <c r="Y159" i="60"/>
  <c r="T174" i="60"/>
  <c r="Y174" i="60"/>
  <c r="T185" i="60"/>
  <c r="Y185" i="60"/>
  <c r="T213" i="60"/>
  <c r="Y213" i="60"/>
  <c r="T69" i="60"/>
  <c r="Y69" i="60"/>
  <c r="T138" i="60"/>
  <c r="Y138" i="60"/>
  <c r="T170" i="60"/>
  <c r="Y170" i="60"/>
  <c r="T183" i="60"/>
  <c r="Y183" i="60"/>
  <c r="T234" i="60"/>
  <c r="Y234" i="60"/>
  <c r="T241" i="60"/>
  <c r="Y241" i="60"/>
  <c r="T78" i="60"/>
  <c r="Y78" i="60"/>
  <c r="T172" i="60"/>
  <c r="Y172" i="60"/>
  <c r="T198" i="60"/>
  <c r="Y198" i="60"/>
  <c r="T204" i="60"/>
  <c r="Y204" i="60"/>
  <c r="T228" i="60"/>
  <c r="Y228" i="60"/>
  <c r="T232" i="60"/>
  <c r="Y232" i="60"/>
  <c r="T137" i="60"/>
  <c r="Y137" i="60"/>
  <c r="T143" i="60"/>
  <c r="Y143" i="60"/>
  <c r="T152" i="60"/>
  <c r="Y152" i="60"/>
  <c r="T154" i="60"/>
  <c r="Y154" i="60"/>
  <c r="T167" i="60"/>
  <c r="Y167" i="60"/>
  <c r="T171" i="60"/>
  <c r="Y171" i="60"/>
  <c r="T182" i="60"/>
  <c r="Y182" i="60"/>
  <c r="T197" i="60"/>
  <c r="Y197" i="60"/>
  <c r="T199" i="60"/>
  <c r="Y199" i="60"/>
  <c r="T201" i="60"/>
  <c r="Y201" i="60"/>
  <c r="T212" i="60"/>
  <c r="Y212" i="60"/>
  <c r="T214" i="60"/>
  <c r="Y214" i="60"/>
  <c r="T216" i="60"/>
  <c r="Y216" i="60"/>
  <c r="T218" i="60"/>
  <c r="Y218" i="60"/>
  <c r="T227" i="60"/>
  <c r="Y227" i="60"/>
  <c r="T229" i="60"/>
  <c r="Y229" i="60"/>
  <c r="T107" i="60"/>
  <c r="Y107" i="60"/>
  <c r="T109" i="60"/>
  <c r="Y109" i="60"/>
  <c r="T111" i="60"/>
  <c r="Y111" i="60"/>
  <c r="T113" i="60"/>
  <c r="Y113" i="60"/>
  <c r="T122" i="60"/>
  <c r="Y122" i="60"/>
  <c r="T128" i="60"/>
  <c r="Y128" i="60"/>
  <c r="T144" i="60"/>
  <c r="Y144" i="60"/>
  <c r="T46" i="60"/>
  <c r="Y46" i="60"/>
  <c r="T95" i="60"/>
  <c r="Y95" i="60"/>
  <c r="T38" i="60"/>
  <c r="Y38" i="60"/>
  <c r="T68" i="60"/>
  <c r="Y68" i="60"/>
  <c r="T77" i="60"/>
  <c r="Y77" i="60"/>
  <c r="T79" i="60"/>
  <c r="Y79" i="60"/>
  <c r="T81" i="60"/>
  <c r="Y81" i="60"/>
  <c r="T83" i="60"/>
  <c r="Y83" i="60"/>
  <c r="T92" i="60"/>
  <c r="Y92" i="60"/>
  <c r="T98" i="60"/>
  <c r="Y98" i="60"/>
  <c r="T140" i="60"/>
  <c r="Y140" i="60"/>
  <c r="AA139" i="60"/>
  <c r="T139" i="60"/>
  <c r="AA141" i="60"/>
  <c r="T141" i="60"/>
  <c r="U156" i="60"/>
  <c r="T156" i="60"/>
  <c r="T158" i="60"/>
  <c r="T169" i="60"/>
  <c r="AA173" i="60"/>
  <c r="T173" i="60"/>
  <c r="J184" i="60"/>
  <c r="T184" i="60"/>
  <c r="J186" i="60"/>
  <c r="T186" i="60"/>
  <c r="J188" i="60"/>
  <c r="T188" i="60"/>
  <c r="AA203" i="60"/>
  <c r="T203" i="60"/>
  <c r="V231" i="60"/>
  <c r="T231" i="60"/>
  <c r="AB233" i="60"/>
  <c r="T233" i="60"/>
  <c r="AA240" i="60"/>
  <c r="T240" i="60"/>
  <c r="X242" i="60"/>
  <c r="T242" i="60"/>
  <c r="AA43" i="60"/>
  <c r="T43" i="60"/>
  <c r="AA45" i="60"/>
  <c r="T45" i="60"/>
  <c r="W94" i="60"/>
  <c r="T94" i="60"/>
  <c r="W96" i="60"/>
  <c r="T96" i="60"/>
  <c r="W124" i="60"/>
  <c r="T124" i="60"/>
  <c r="N126" i="60"/>
  <c r="AB126" i="60" s="1"/>
  <c r="T126" i="60"/>
  <c r="X153" i="60"/>
  <c r="T153" i="60"/>
  <c r="J155" i="60"/>
  <c r="T155" i="60"/>
  <c r="X157" i="60"/>
  <c r="T157" i="60"/>
  <c r="U168" i="60"/>
  <c r="T168" i="60"/>
  <c r="T187" i="60"/>
  <c r="U189" i="60"/>
  <c r="T189" i="60"/>
  <c r="N200" i="60"/>
  <c r="T200" i="60"/>
  <c r="AA202" i="60"/>
  <c r="T202" i="60"/>
  <c r="Z215" i="60"/>
  <c r="T215" i="60"/>
  <c r="Z217" i="60"/>
  <c r="T217" i="60"/>
  <c r="J219" i="60"/>
  <c r="T219" i="60"/>
  <c r="V230" i="60"/>
  <c r="T230" i="60"/>
  <c r="AC243" i="60"/>
  <c r="T243" i="60"/>
  <c r="X39" i="60"/>
  <c r="T39" i="60"/>
  <c r="J44" i="60"/>
  <c r="T44" i="60"/>
  <c r="J80" i="60"/>
  <c r="T80" i="60"/>
  <c r="N82" i="60"/>
  <c r="AB82" i="60" s="1"/>
  <c r="T82" i="60"/>
  <c r="W84" i="60"/>
  <c r="T84" i="60"/>
  <c r="AA93" i="60"/>
  <c r="T93" i="60"/>
  <c r="AA97" i="60"/>
  <c r="T97" i="60"/>
  <c r="W99" i="60"/>
  <c r="T99" i="60"/>
  <c r="AA108" i="60"/>
  <c r="T108" i="60"/>
  <c r="W110" i="60"/>
  <c r="T110" i="60"/>
  <c r="AA112" i="60"/>
  <c r="T112" i="60"/>
  <c r="W114" i="60"/>
  <c r="T114" i="60"/>
  <c r="AA123" i="60"/>
  <c r="T123" i="60"/>
  <c r="W125" i="60"/>
  <c r="T125" i="60"/>
  <c r="AA127" i="60"/>
  <c r="T127" i="60"/>
  <c r="W129" i="60"/>
  <c r="T129" i="60"/>
  <c r="K46" i="62"/>
  <c r="K45" i="62"/>
  <c r="AA4" i="62"/>
  <c r="Z212" i="60"/>
  <c r="W137" i="60"/>
  <c r="U152" i="60"/>
  <c r="K57" i="62"/>
  <c r="K22" i="62"/>
  <c r="AC230" i="60"/>
  <c r="X68" i="60"/>
  <c r="AC174" i="60"/>
  <c r="AC204" i="60"/>
  <c r="AC232" i="60"/>
  <c r="U232" i="60"/>
  <c r="AC189" i="60"/>
  <c r="AC157" i="60"/>
  <c r="AC152" i="60"/>
  <c r="K31" i="62"/>
  <c r="U157" i="60"/>
  <c r="V215" i="60"/>
  <c r="I45" i="60"/>
  <c r="AC199" i="60"/>
  <c r="K55" i="62"/>
  <c r="AA82" i="60"/>
  <c r="K48" i="62"/>
  <c r="K51" i="62"/>
  <c r="AC125" i="60"/>
  <c r="AF229" i="61"/>
  <c r="AC114" i="60"/>
  <c r="AC170" i="60"/>
  <c r="AC182" i="60"/>
  <c r="K64" i="62"/>
  <c r="K60" i="62"/>
  <c r="I68" i="60"/>
  <c r="J182" i="60"/>
  <c r="AC217" i="60"/>
  <c r="W187" i="60"/>
  <c r="AC229" i="60"/>
  <c r="K62" i="62"/>
  <c r="K49" i="62"/>
  <c r="K29" i="62"/>
  <c r="K58" i="62"/>
  <c r="AC129" i="60"/>
  <c r="N96" i="60"/>
  <c r="AB96" i="60" s="1"/>
  <c r="N137" i="60"/>
  <c r="AB137" i="60" s="1"/>
  <c r="Z189" i="60"/>
  <c r="J231" i="60"/>
  <c r="K37" i="62"/>
  <c r="K25" i="62"/>
  <c r="K21" i="62"/>
  <c r="K53" i="62"/>
  <c r="K30" i="62"/>
  <c r="K23" i="62"/>
  <c r="K36" i="62"/>
  <c r="K27" i="62"/>
  <c r="AC45" i="60"/>
  <c r="AA96" i="60"/>
  <c r="N202" i="60"/>
  <c r="AB202" i="60" s="1"/>
  <c r="U217" i="60"/>
  <c r="K61" i="62"/>
  <c r="K65" i="62"/>
  <c r="K33" i="62"/>
  <c r="K32" i="62"/>
  <c r="K59" i="62"/>
  <c r="K52" i="62"/>
  <c r="K50" i="62"/>
  <c r="K26" i="62"/>
  <c r="AC141" i="60"/>
  <c r="AC202" i="60"/>
  <c r="AC96" i="60"/>
  <c r="K63" i="62"/>
  <c r="K56" i="62"/>
  <c r="K54" i="62"/>
  <c r="K47" i="62"/>
  <c r="K35" i="62"/>
  <c r="K24" i="62"/>
  <c r="K34" i="62"/>
  <c r="K28" i="62"/>
  <c r="AC228" i="60"/>
  <c r="AC242" i="60"/>
  <c r="J45" i="60"/>
  <c r="AC185" i="60"/>
  <c r="I240" i="60"/>
  <c r="J240" i="60"/>
  <c r="Z68" i="60"/>
  <c r="U153" i="60"/>
  <c r="AC155" i="60"/>
  <c r="AC156" i="60"/>
  <c r="U228" i="60"/>
  <c r="Z45" i="60"/>
  <c r="W80" i="60"/>
  <c r="W126" i="60"/>
  <c r="AA126" i="60"/>
  <c r="N143" i="60"/>
  <c r="AB143" i="60" s="1"/>
  <c r="AA143" i="60"/>
  <c r="AA199" i="60"/>
  <c r="W199" i="60"/>
  <c r="AA215" i="60"/>
  <c r="I215" i="60"/>
  <c r="AA230" i="60"/>
  <c r="Z230" i="60"/>
  <c r="J230" i="60"/>
  <c r="X230" i="60"/>
  <c r="I230" i="60"/>
  <c r="Z232" i="60"/>
  <c r="I232" i="60"/>
  <c r="AA186" i="60"/>
  <c r="W186" i="60"/>
  <c r="AA234" i="60"/>
  <c r="V234" i="60"/>
  <c r="AA243" i="60"/>
  <c r="V243" i="60"/>
  <c r="AA212" i="60"/>
  <c r="J212" i="60"/>
  <c r="I212" i="60"/>
  <c r="V216" i="60"/>
  <c r="J216" i="60"/>
  <c r="AA227" i="60"/>
  <c r="U227" i="60"/>
  <c r="I227" i="60"/>
  <c r="J234" i="60"/>
  <c r="J243" i="60"/>
  <c r="AC44" i="60"/>
  <c r="AC69" i="60"/>
  <c r="AC234" i="60"/>
  <c r="AB243" i="60"/>
  <c r="U45" i="60"/>
  <c r="AA182" i="60"/>
  <c r="N182" i="60"/>
  <c r="AB182" i="60" s="1"/>
  <c r="U212" i="60"/>
  <c r="X219" i="60"/>
  <c r="U219" i="60"/>
  <c r="Z227" i="60"/>
  <c r="AC111" i="60"/>
  <c r="AC137" i="60"/>
  <c r="AC153" i="60"/>
  <c r="U240" i="60"/>
  <c r="AC126" i="60"/>
  <c r="Z240" i="60"/>
  <c r="W107" i="60"/>
  <c r="N107" i="60"/>
  <c r="AB107" i="60" s="1"/>
  <c r="AA171" i="60"/>
  <c r="W171" i="60"/>
  <c r="J171" i="60"/>
  <c r="AC107" i="60"/>
  <c r="W83" i="60"/>
  <c r="AC112" i="60"/>
  <c r="X43" i="60"/>
  <c r="AA44" i="60"/>
  <c r="X44" i="60"/>
  <c r="I44" i="60"/>
  <c r="J77" i="60"/>
  <c r="I77" i="60"/>
  <c r="U80" i="60"/>
  <c r="X80" i="60"/>
  <c r="I80" i="60"/>
  <c r="N80" i="60"/>
  <c r="AB80" i="60" s="1"/>
  <c r="AA94" i="60"/>
  <c r="N94" i="60"/>
  <c r="AB94" i="60" s="1"/>
  <c r="X152" i="60"/>
  <c r="J152" i="60"/>
  <c r="X156" i="60"/>
  <c r="J156" i="60"/>
  <c r="AA231" i="60"/>
  <c r="U231" i="60"/>
  <c r="Z231" i="60"/>
  <c r="I231" i="60"/>
  <c r="Z241" i="60"/>
  <c r="U241" i="60"/>
  <c r="W78" i="60"/>
  <c r="U78" i="60"/>
  <c r="I78" i="60"/>
  <c r="AA83" i="60"/>
  <c r="N83" i="60"/>
  <c r="AB83" i="60" s="1"/>
  <c r="W95" i="60"/>
  <c r="AC95" i="60"/>
  <c r="AA124" i="60"/>
  <c r="N124" i="60"/>
  <c r="AB124" i="60" s="1"/>
  <c r="W183" i="60"/>
  <c r="X229" i="60"/>
  <c r="N78" i="60"/>
  <c r="AB78" i="60" s="1"/>
  <c r="AA107" i="60"/>
  <c r="AA113" i="60"/>
  <c r="N113" i="60"/>
  <c r="AB113" i="60" s="1"/>
  <c r="X167" i="60"/>
  <c r="J167" i="60"/>
  <c r="V197" i="60"/>
  <c r="N197" i="60"/>
  <c r="AB197" i="60" s="1"/>
  <c r="AA197" i="60"/>
  <c r="J197" i="60"/>
  <c r="AC218" i="60"/>
  <c r="AC77" i="60"/>
  <c r="AC110" i="60"/>
  <c r="AC203" i="60"/>
  <c r="AA38" i="60"/>
  <c r="Z38" i="60"/>
  <c r="AC38" i="60"/>
  <c r="V44" i="60"/>
  <c r="AA78" i="60"/>
  <c r="W79" i="60"/>
  <c r="J79" i="60"/>
  <c r="AA80" i="60"/>
  <c r="W82" i="60"/>
  <c r="U82" i="60"/>
  <c r="I82" i="60"/>
  <c r="W113" i="60"/>
  <c r="U167" i="60"/>
  <c r="X168" i="60"/>
  <c r="J168" i="60"/>
  <c r="W172" i="60"/>
  <c r="X214" i="60"/>
  <c r="AC214" i="60"/>
  <c r="AA216" i="60"/>
  <c r="Z216" i="60"/>
  <c r="I216" i="60"/>
  <c r="U216" i="60"/>
  <c r="X218" i="60"/>
  <c r="AA219" i="60"/>
  <c r="V219" i="60"/>
  <c r="I219" i="60"/>
  <c r="V45" i="60"/>
  <c r="AA137" i="60"/>
  <c r="W182" i="60"/>
  <c r="V212" i="60"/>
  <c r="J215" i="60"/>
  <c r="X215" i="60"/>
  <c r="J227" i="60"/>
  <c r="U230" i="60"/>
  <c r="X234" i="60"/>
  <c r="V240" i="60"/>
  <c r="X243" i="60"/>
  <c r="AC81" i="60"/>
  <c r="U215" i="60"/>
  <c r="V227" i="60"/>
  <c r="AA46" i="60"/>
  <c r="X46" i="60"/>
  <c r="AC46" i="60"/>
  <c r="V46" i="60"/>
  <c r="J46" i="60"/>
  <c r="Z46" i="60"/>
  <c r="U46" i="60"/>
  <c r="I46" i="60"/>
  <c r="AA213" i="60"/>
  <c r="V213" i="60"/>
  <c r="J213" i="60"/>
  <c r="X213" i="60"/>
  <c r="U213" i="60"/>
  <c r="Z213" i="60"/>
  <c r="I213" i="60"/>
  <c r="V39" i="60"/>
  <c r="U39" i="60"/>
  <c r="AC39" i="60"/>
  <c r="Z39" i="60"/>
  <c r="I39" i="60"/>
  <c r="W92" i="60"/>
  <c r="N92" i="60"/>
  <c r="AB92" i="60" s="1"/>
  <c r="AA92" i="60"/>
  <c r="AC92" i="60"/>
  <c r="X140" i="60"/>
  <c r="J140" i="60"/>
  <c r="U140" i="60"/>
  <c r="AA140" i="60"/>
  <c r="W140" i="60"/>
  <c r="I140" i="60"/>
  <c r="U174" i="60"/>
  <c r="AA233" i="60"/>
  <c r="Z233" i="60"/>
  <c r="U233" i="60"/>
  <c r="I233" i="60"/>
  <c r="V233" i="60"/>
  <c r="J233" i="60"/>
  <c r="X233" i="60"/>
  <c r="AC233" i="60"/>
  <c r="N109" i="60"/>
  <c r="AB109" i="60" s="1"/>
  <c r="W109" i="60"/>
  <c r="AA109" i="60"/>
  <c r="X144" i="60"/>
  <c r="J144" i="60"/>
  <c r="U144" i="60"/>
  <c r="AA144" i="60"/>
  <c r="I144" i="60"/>
  <c r="W144" i="60"/>
  <c r="X170" i="60"/>
  <c r="U170" i="60"/>
  <c r="Z170" i="60"/>
  <c r="J170" i="60"/>
  <c r="N98" i="60"/>
  <c r="AB98" i="60" s="1"/>
  <c r="W98" i="60"/>
  <c r="W139" i="60"/>
  <c r="I139" i="60"/>
  <c r="X139" i="60"/>
  <c r="J139" i="60"/>
  <c r="AC43" i="60"/>
  <c r="AC241" i="60"/>
  <c r="V38" i="60"/>
  <c r="I43" i="60"/>
  <c r="U43" i="60"/>
  <c r="Z43" i="60"/>
  <c r="X45" i="60"/>
  <c r="AA69" i="60"/>
  <c r="Z69" i="60"/>
  <c r="U69" i="60"/>
  <c r="I69" i="60"/>
  <c r="V69" i="60"/>
  <c r="AA98" i="60"/>
  <c r="W111" i="60"/>
  <c r="N111" i="60"/>
  <c r="AB111" i="60" s="1"/>
  <c r="AA111" i="60"/>
  <c r="N128" i="60"/>
  <c r="AB128" i="60" s="1"/>
  <c r="W128" i="60"/>
  <c r="N139" i="60"/>
  <c r="AB139" i="60" s="1"/>
  <c r="X154" i="60"/>
  <c r="J154" i="60"/>
  <c r="U154" i="60"/>
  <c r="X159" i="60"/>
  <c r="U159" i="60"/>
  <c r="N173" i="60"/>
  <c r="AB173" i="60" s="1"/>
  <c r="V173" i="60"/>
  <c r="Z198" i="60"/>
  <c r="W198" i="60"/>
  <c r="W203" i="60"/>
  <c r="N204" i="60"/>
  <c r="AB204" i="60" s="1"/>
  <c r="W204" i="60"/>
  <c r="I217" i="60"/>
  <c r="AA218" i="60"/>
  <c r="Z218" i="60"/>
  <c r="U218" i="60"/>
  <c r="I218" i="60"/>
  <c r="V218" i="60"/>
  <c r="J218" i="60"/>
  <c r="AA228" i="60"/>
  <c r="V228" i="60"/>
  <c r="J228" i="60"/>
  <c r="X228" i="60"/>
  <c r="I241" i="60"/>
  <c r="AA242" i="60"/>
  <c r="Z242" i="60"/>
  <c r="U242" i="60"/>
  <c r="I242" i="60"/>
  <c r="V242" i="60"/>
  <c r="J242" i="60"/>
  <c r="W122" i="60"/>
  <c r="N122" i="60"/>
  <c r="AB122" i="60" s="1"/>
  <c r="AA122" i="60"/>
  <c r="AC138" i="60"/>
  <c r="W143" i="60"/>
  <c r="I143" i="60"/>
  <c r="X143" i="60"/>
  <c r="J143" i="60"/>
  <c r="X158" i="60"/>
  <c r="J158" i="60"/>
  <c r="U158" i="60"/>
  <c r="V184" i="60"/>
  <c r="AA184" i="60"/>
  <c r="AA214" i="60"/>
  <c r="Z214" i="60"/>
  <c r="U214" i="60"/>
  <c r="I214" i="60"/>
  <c r="V214" i="60"/>
  <c r="J214" i="60"/>
  <c r="AA217" i="60"/>
  <c r="V217" i="60"/>
  <c r="J217" i="60"/>
  <c r="X217" i="60"/>
  <c r="AA241" i="60"/>
  <c r="V241" i="60"/>
  <c r="J241" i="60"/>
  <c r="X241" i="60"/>
  <c r="AC122" i="60"/>
  <c r="I38" i="60"/>
  <c r="X38" i="60"/>
  <c r="J43" i="60"/>
  <c r="V43" i="60"/>
  <c r="U44" i="60"/>
  <c r="Z44" i="60"/>
  <c r="AA68" i="60"/>
  <c r="V68" i="60"/>
  <c r="J68" i="60"/>
  <c r="U68" i="60"/>
  <c r="J69" i="60"/>
  <c r="X69" i="60"/>
  <c r="AA128" i="60"/>
  <c r="U139" i="60"/>
  <c r="I141" i="60"/>
  <c r="U141" i="60"/>
  <c r="U143" i="60"/>
  <c r="X155" i="60"/>
  <c r="U155" i="60"/>
  <c r="J159" i="60"/>
  <c r="X169" i="60"/>
  <c r="J169" i="60"/>
  <c r="U169" i="60"/>
  <c r="J173" i="60"/>
  <c r="V188" i="60"/>
  <c r="AA188" i="60"/>
  <c r="W200" i="60"/>
  <c r="AA200" i="60"/>
  <c r="I228" i="60"/>
  <c r="Z228" i="60"/>
  <c r="AA229" i="60"/>
  <c r="Z229" i="60"/>
  <c r="U229" i="60"/>
  <c r="I229" i="60"/>
  <c r="V229" i="60"/>
  <c r="J229" i="60"/>
  <c r="AA232" i="60"/>
  <c r="V232" i="60"/>
  <c r="J232" i="60"/>
  <c r="X232" i="60"/>
  <c r="J153" i="60"/>
  <c r="J157" i="60"/>
  <c r="V171" i="60"/>
  <c r="V182" i="60"/>
  <c r="V186" i="60"/>
  <c r="W197" i="60"/>
  <c r="Z219" i="60"/>
  <c r="I234" i="60"/>
  <c r="U234" i="60"/>
  <c r="Z234" i="60"/>
  <c r="I243" i="60"/>
  <c r="U243" i="60"/>
  <c r="Z243" i="60"/>
  <c r="X78" i="60"/>
  <c r="X82" i="60"/>
  <c r="N171" i="60"/>
  <c r="AB171" i="60" s="1"/>
  <c r="N186" i="60"/>
  <c r="AB186" i="60" s="1"/>
  <c r="X212" i="60"/>
  <c r="X216" i="60"/>
  <c r="X227" i="60"/>
  <c r="X231" i="60"/>
  <c r="X240" i="60"/>
  <c r="AE214" i="61"/>
  <c r="AE229" i="61"/>
  <c r="AF199" i="61"/>
  <c r="AE199" i="61"/>
  <c r="AF214" i="61"/>
  <c r="AC93" i="60"/>
  <c r="AC97" i="60"/>
  <c r="Z81" i="60"/>
  <c r="V81" i="60"/>
  <c r="AA81" i="60"/>
  <c r="U81" i="60"/>
  <c r="I81" i="60"/>
  <c r="X81" i="60"/>
  <c r="N81" i="60"/>
  <c r="AB81" i="60" s="1"/>
  <c r="Z84" i="60"/>
  <c r="V84" i="60"/>
  <c r="U84" i="60"/>
  <c r="J84" i="60"/>
  <c r="X84" i="60"/>
  <c r="I84" i="60"/>
  <c r="W93" i="60"/>
  <c r="Z95" i="60"/>
  <c r="V95" i="60"/>
  <c r="U95" i="60"/>
  <c r="J95" i="60"/>
  <c r="X95" i="60"/>
  <c r="I95" i="60"/>
  <c r="W97" i="60"/>
  <c r="Z99" i="60"/>
  <c r="V99" i="60"/>
  <c r="U99" i="60"/>
  <c r="J99" i="60"/>
  <c r="X99" i="60"/>
  <c r="I99" i="60"/>
  <c r="W108" i="60"/>
  <c r="Z110" i="60"/>
  <c r="V110" i="60"/>
  <c r="U110" i="60"/>
  <c r="J110" i="60"/>
  <c r="X110" i="60"/>
  <c r="I110" i="60"/>
  <c r="W112" i="60"/>
  <c r="Z114" i="60"/>
  <c r="V114" i="60"/>
  <c r="U114" i="60"/>
  <c r="J114" i="60"/>
  <c r="X114" i="60"/>
  <c r="I114" i="60"/>
  <c r="W123" i="60"/>
  <c r="Z125" i="60"/>
  <c r="V125" i="60"/>
  <c r="U125" i="60"/>
  <c r="J125" i="60"/>
  <c r="X125" i="60"/>
  <c r="I125" i="60"/>
  <c r="W127" i="60"/>
  <c r="Z129" i="60"/>
  <c r="V129" i="60"/>
  <c r="U129" i="60"/>
  <c r="J129" i="60"/>
  <c r="X129" i="60"/>
  <c r="I129" i="60"/>
  <c r="X138" i="60"/>
  <c r="AC13" i="60"/>
  <c r="J38" i="60"/>
  <c r="U38" i="60"/>
  <c r="J39" i="60"/>
  <c r="Z79" i="60"/>
  <c r="V79" i="60"/>
  <c r="X79" i="60"/>
  <c r="N79" i="60"/>
  <c r="AB79" i="60" s="1"/>
  <c r="AA79" i="60"/>
  <c r="U79" i="60"/>
  <c r="I79" i="60"/>
  <c r="J81" i="60"/>
  <c r="Z83" i="60"/>
  <c r="V83" i="60"/>
  <c r="U83" i="60"/>
  <c r="J83" i="60"/>
  <c r="X83" i="60"/>
  <c r="I83" i="60"/>
  <c r="N84" i="60"/>
  <c r="AB84" i="60" s="1"/>
  <c r="Z94" i="60"/>
  <c r="V94" i="60"/>
  <c r="U94" i="60"/>
  <c r="J94" i="60"/>
  <c r="X94" i="60"/>
  <c r="I94" i="60"/>
  <c r="N95" i="60"/>
  <c r="AB95" i="60" s="1"/>
  <c r="Z98" i="60"/>
  <c r="V98" i="60"/>
  <c r="U98" i="60"/>
  <c r="J98" i="60"/>
  <c r="X98" i="60"/>
  <c r="I98" i="60"/>
  <c r="N99" i="60"/>
  <c r="AB99" i="60" s="1"/>
  <c r="Z109" i="60"/>
  <c r="V109" i="60"/>
  <c r="U109" i="60"/>
  <c r="J109" i="60"/>
  <c r="X109" i="60"/>
  <c r="I109" i="60"/>
  <c r="N110" i="60"/>
  <c r="AB110" i="60" s="1"/>
  <c r="Z113" i="60"/>
  <c r="V113" i="60"/>
  <c r="U113" i="60"/>
  <c r="J113" i="60"/>
  <c r="X113" i="60"/>
  <c r="I113" i="60"/>
  <c r="N114" i="60"/>
  <c r="AB114" i="60" s="1"/>
  <c r="Z124" i="60"/>
  <c r="V124" i="60"/>
  <c r="U124" i="60"/>
  <c r="J124" i="60"/>
  <c r="X124" i="60"/>
  <c r="I124" i="60"/>
  <c r="N125" i="60"/>
  <c r="AB125" i="60" s="1"/>
  <c r="Z128" i="60"/>
  <c r="V128" i="60"/>
  <c r="U128" i="60"/>
  <c r="J128" i="60"/>
  <c r="X128" i="60"/>
  <c r="I128" i="60"/>
  <c r="N129" i="60"/>
  <c r="AB129" i="60" s="1"/>
  <c r="Z93" i="60"/>
  <c r="V93" i="60"/>
  <c r="U93" i="60"/>
  <c r="J93" i="60"/>
  <c r="X93" i="60"/>
  <c r="I93" i="60"/>
  <c r="Z97" i="60"/>
  <c r="V97" i="60"/>
  <c r="U97" i="60"/>
  <c r="J97" i="60"/>
  <c r="X97" i="60"/>
  <c r="I97" i="60"/>
  <c r="Z108" i="60"/>
  <c r="V108" i="60"/>
  <c r="U108" i="60"/>
  <c r="J108" i="60"/>
  <c r="X108" i="60"/>
  <c r="I108" i="60"/>
  <c r="Z112" i="60"/>
  <c r="V112" i="60"/>
  <c r="U112" i="60"/>
  <c r="J112" i="60"/>
  <c r="X112" i="60"/>
  <c r="I112" i="60"/>
  <c r="Z123" i="60"/>
  <c r="V123" i="60"/>
  <c r="U123" i="60"/>
  <c r="J123" i="60"/>
  <c r="X123" i="60"/>
  <c r="I123" i="60"/>
  <c r="Z127" i="60"/>
  <c r="V127" i="60"/>
  <c r="U127" i="60"/>
  <c r="J127" i="60"/>
  <c r="X127" i="60"/>
  <c r="I127" i="60"/>
  <c r="Z138" i="60"/>
  <c r="V138" i="60"/>
  <c r="W138" i="60"/>
  <c r="AA138" i="60"/>
  <c r="U138" i="60"/>
  <c r="J138" i="60"/>
  <c r="I138" i="60"/>
  <c r="AB13" i="60"/>
  <c r="N38" i="60"/>
  <c r="AB38" i="60" s="1"/>
  <c r="W38" i="60"/>
  <c r="AA39" i="60"/>
  <c r="W39" i="60"/>
  <c r="N39" i="60"/>
  <c r="AB39" i="60" s="1"/>
  <c r="Z77" i="60"/>
  <c r="V77" i="60"/>
  <c r="AA77" i="60"/>
  <c r="U77" i="60"/>
  <c r="X77" i="60"/>
  <c r="N77" i="60"/>
  <c r="AB77" i="60" s="1"/>
  <c r="W77" i="60"/>
  <c r="W81" i="60"/>
  <c r="AA84" i="60"/>
  <c r="Z92" i="60"/>
  <c r="V92" i="60"/>
  <c r="U92" i="60"/>
  <c r="J92" i="60"/>
  <c r="X92" i="60"/>
  <c r="I92" i="60"/>
  <c r="N93" i="60"/>
  <c r="AB93" i="60" s="1"/>
  <c r="AA95" i="60"/>
  <c r="Z96" i="60"/>
  <c r="V96" i="60"/>
  <c r="U96" i="60"/>
  <c r="J96" i="60"/>
  <c r="X96" i="60"/>
  <c r="I96" i="60"/>
  <c r="N97" i="60"/>
  <c r="AB97" i="60" s="1"/>
  <c r="AA99" i="60"/>
  <c r="Z107" i="60"/>
  <c r="V107" i="60"/>
  <c r="U107" i="60"/>
  <c r="J107" i="60"/>
  <c r="X107" i="60"/>
  <c r="I107" i="60"/>
  <c r="N108" i="60"/>
  <c r="AB108" i="60" s="1"/>
  <c r="AA110" i="60"/>
  <c r="Z111" i="60"/>
  <c r="V111" i="60"/>
  <c r="U111" i="60"/>
  <c r="J111" i="60"/>
  <c r="X111" i="60"/>
  <c r="I111" i="60"/>
  <c r="N112" i="60"/>
  <c r="AB112" i="60" s="1"/>
  <c r="AA114" i="60"/>
  <c r="Z122" i="60"/>
  <c r="V122" i="60"/>
  <c r="U122" i="60"/>
  <c r="J122" i="60"/>
  <c r="X122" i="60"/>
  <c r="I122" i="60"/>
  <c r="N123" i="60"/>
  <c r="AB123" i="60" s="1"/>
  <c r="AA125" i="60"/>
  <c r="Z126" i="60"/>
  <c r="V126" i="60"/>
  <c r="U126" i="60"/>
  <c r="J126" i="60"/>
  <c r="X126" i="60"/>
  <c r="I126" i="60"/>
  <c r="N127" i="60"/>
  <c r="AB127" i="60" s="1"/>
  <c r="AA129" i="60"/>
  <c r="Z137" i="60"/>
  <c r="V137" i="60"/>
  <c r="U137" i="60"/>
  <c r="J137" i="60"/>
  <c r="X137" i="60"/>
  <c r="I137" i="60"/>
  <c r="N138" i="60"/>
  <c r="AB138" i="60" s="1"/>
  <c r="Z142" i="60"/>
  <c r="V142" i="60"/>
  <c r="W142" i="60"/>
  <c r="J142" i="60"/>
  <c r="AA142" i="60"/>
  <c r="U142" i="60"/>
  <c r="I142" i="60"/>
  <c r="X142" i="60"/>
  <c r="N142" i="60"/>
  <c r="AB142" i="60" s="1"/>
  <c r="X185" i="60"/>
  <c r="I185" i="60"/>
  <c r="N185" i="60"/>
  <c r="AB185" i="60" s="1"/>
  <c r="W185" i="60"/>
  <c r="AA185" i="60"/>
  <c r="V185" i="60"/>
  <c r="J185" i="60"/>
  <c r="Z185" i="60"/>
  <c r="U185" i="60"/>
  <c r="N43" i="60"/>
  <c r="AB43" i="60" s="1"/>
  <c r="W43" i="60"/>
  <c r="N44" i="60"/>
  <c r="AB44" i="60" s="1"/>
  <c r="W44" i="60"/>
  <c r="N45" i="60"/>
  <c r="AB45" i="60" s="1"/>
  <c r="W45" i="60"/>
  <c r="N46" i="60"/>
  <c r="AB46" i="60" s="1"/>
  <c r="W46" i="60"/>
  <c r="N68" i="60"/>
  <c r="AB68" i="60" s="1"/>
  <c r="W68" i="60"/>
  <c r="N69" i="60"/>
  <c r="AB69" i="60" s="1"/>
  <c r="W69" i="60"/>
  <c r="J78" i="60"/>
  <c r="Z80" i="60"/>
  <c r="V80" i="60"/>
  <c r="J82" i="60"/>
  <c r="Z78" i="60"/>
  <c r="V78" i="60"/>
  <c r="Z82" i="60"/>
  <c r="V82" i="60"/>
  <c r="Z141" i="60"/>
  <c r="V141" i="60"/>
  <c r="X141" i="60"/>
  <c r="N141" i="60"/>
  <c r="AB141" i="60" s="1"/>
  <c r="W141" i="60"/>
  <c r="J141" i="60"/>
  <c r="X174" i="60"/>
  <c r="I174" i="60"/>
  <c r="N174" i="60"/>
  <c r="AB174" i="60" s="1"/>
  <c r="W174" i="60"/>
  <c r="AA174" i="60"/>
  <c r="V174" i="60"/>
  <c r="J174" i="60"/>
  <c r="Z174" i="60"/>
  <c r="Z139" i="60"/>
  <c r="V139" i="60"/>
  <c r="N140" i="60"/>
  <c r="AB140" i="60" s="1"/>
  <c r="Z143" i="60"/>
  <c r="V143" i="60"/>
  <c r="N144" i="60"/>
  <c r="AB144" i="60" s="1"/>
  <c r="X189" i="60"/>
  <c r="I189" i="60"/>
  <c r="N189" i="60"/>
  <c r="AB189" i="60" s="1"/>
  <c r="W189" i="60"/>
  <c r="AA189" i="60"/>
  <c r="V189" i="60"/>
  <c r="J189" i="60"/>
  <c r="Z140" i="60"/>
  <c r="V140" i="60"/>
  <c r="Z144" i="60"/>
  <c r="V144" i="60"/>
  <c r="Z201" i="60"/>
  <c r="V201" i="60"/>
  <c r="U201" i="60"/>
  <c r="J201" i="60"/>
  <c r="X201" i="60"/>
  <c r="I201" i="60"/>
  <c r="AA201" i="60"/>
  <c r="W201" i="60"/>
  <c r="N201" i="60"/>
  <c r="AB201" i="60" s="1"/>
  <c r="V152" i="60"/>
  <c r="Z152" i="60"/>
  <c r="V153" i="60"/>
  <c r="Z153" i="60"/>
  <c r="V154" i="60"/>
  <c r="Z154" i="60"/>
  <c r="V155" i="60"/>
  <c r="Z155" i="60"/>
  <c r="V156" i="60"/>
  <c r="Z156" i="60"/>
  <c r="V157" i="60"/>
  <c r="Z157" i="60"/>
  <c r="V158" i="60"/>
  <c r="Z158" i="60"/>
  <c r="V159" i="60"/>
  <c r="Z159" i="60"/>
  <c r="V167" i="60"/>
  <c r="Z167" i="60"/>
  <c r="V168" i="60"/>
  <c r="Z168" i="60"/>
  <c r="V169" i="60"/>
  <c r="Z169" i="60"/>
  <c r="V170" i="60"/>
  <c r="AA170" i="60"/>
  <c r="X171" i="60"/>
  <c r="I171" i="60"/>
  <c r="U171" i="60"/>
  <c r="Z171" i="60"/>
  <c r="N172" i="60"/>
  <c r="AB172" i="60" s="1"/>
  <c r="W173" i="60"/>
  <c r="X182" i="60"/>
  <c r="I182" i="60"/>
  <c r="U182" i="60"/>
  <c r="Z182" i="60"/>
  <c r="N183" i="60"/>
  <c r="AB183" i="60" s="1"/>
  <c r="W184" i="60"/>
  <c r="X186" i="60"/>
  <c r="I186" i="60"/>
  <c r="U186" i="60"/>
  <c r="Z186" i="60"/>
  <c r="N187" i="60"/>
  <c r="AB187" i="60" s="1"/>
  <c r="W188" i="60"/>
  <c r="X197" i="60"/>
  <c r="I197" i="60"/>
  <c r="U197" i="60"/>
  <c r="Z197" i="60"/>
  <c r="N198" i="60"/>
  <c r="AB198" i="60" s="1"/>
  <c r="Z200" i="60"/>
  <c r="V200" i="60"/>
  <c r="U200" i="60"/>
  <c r="J200" i="60"/>
  <c r="X200" i="60"/>
  <c r="I200" i="60"/>
  <c r="W202" i="60"/>
  <c r="AA204" i="60"/>
  <c r="Z204" i="60"/>
  <c r="V204" i="60"/>
  <c r="U204" i="60"/>
  <c r="J204" i="60"/>
  <c r="X204" i="60"/>
  <c r="I204" i="60"/>
  <c r="N152" i="60"/>
  <c r="AB152" i="60" s="1"/>
  <c r="W152" i="60"/>
  <c r="AA152" i="60"/>
  <c r="N153" i="60"/>
  <c r="AB153" i="60" s="1"/>
  <c r="W153" i="60"/>
  <c r="AA153" i="60"/>
  <c r="N154" i="60"/>
  <c r="AB154" i="60" s="1"/>
  <c r="W154" i="60"/>
  <c r="AA154" i="60"/>
  <c r="N155" i="60"/>
  <c r="AB155" i="60" s="1"/>
  <c r="W155" i="60"/>
  <c r="AA155" i="60"/>
  <c r="N156" i="60"/>
  <c r="AB156" i="60" s="1"/>
  <c r="W156" i="60"/>
  <c r="AA156" i="60"/>
  <c r="N157" i="60"/>
  <c r="AB157" i="60" s="1"/>
  <c r="W157" i="60"/>
  <c r="AA157" i="60"/>
  <c r="N158" i="60"/>
  <c r="AB158" i="60" s="1"/>
  <c r="W158" i="60"/>
  <c r="AA158" i="60"/>
  <c r="N159" i="60"/>
  <c r="AB159" i="60" s="1"/>
  <c r="W159" i="60"/>
  <c r="AA159" i="60"/>
  <c r="N167" i="60"/>
  <c r="AB167" i="60" s="1"/>
  <c r="W167" i="60"/>
  <c r="AA167" i="60"/>
  <c r="N168" i="60"/>
  <c r="AB168" i="60" s="1"/>
  <c r="W168" i="60"/>
  <c r="AA168" i="60"/>
  <c r="N169" i="60"/>
  <c r="AB169" i="60" s="1"/>
  <c r="W169" i="60"/>
  <c r="AA169" i="60"/>
  <c r="N170" i="60"/>
  <c r="AB170" i="60" s="1"/>
  <c r="W170" i="60"/>
  <c r="X172" i="60"/>
  <c r="I172" i="60"/>
  <c r="U172" i="60"/>
  <c r="Z172" i="60"/>
  <c r="X183" i="60"/>
  <c r="I183" i="60"/>
  <c r="U183" i="60"/>
  <c r="Z183" i="60"/>
  <c r="N184" i="60"/>
  <c r="AB184" i="60" s="1"/>
  <c r="X187" i="60"/>
  <c r="I187" i="60"/>
  <c r="U187" i="60"/>
  <c r="Z187" i="60"/>
  <c r="N188" i="60"/>
  <c r="AB188" i="60" s="1"/>
  <c r="X198" i="60"/>
  <c r="I198" i="60"/>
  <c r="U198" i="60"/>
  <c r="AA198" i="60"/>
  <c r="Z199" i="60"/>
  <c r="V199" i="60"/>
  <c r="U199" i="60"/>
  <c r="J199" i="60"/>
  <c r="X199" i="60"/>
  <c r="I199" i="60"/>
  <c r="Z203" i="60"/>
  <c r="V203" i="60"/>
  <c r="U203" i="60"/>
  <c r="J203" i="60"/>
  <c r="X203" i="60"/>
  <c r="I203" i="60"/>
  <c r="I152" i="60"/>
  <c r="I153" i="60"/>
  <c r="I154" i="60"/>
  <c r="I155" i="60"/>
  <c r="I156" i="60"/>
  <c r="I157" i="60"/>
  <c r="I158" i="60"/>
  <c r="I159" i="60"/>
  <c r="I167" i="60"/>
  <c r="I168" i="60"/>
  <c r="I169" i="60"/>
  <c r="I170" i="60"/>
  <c r="J172" i="60"/>
  <c r="V172" i="60"/>
  <c r="AA172" i="60"/>
  <c r="X173" i="60"/>
  <c r="I173" i="60"/>
  <c r="U173" i="60"/>
  <c r="Z173" i="60"/>
  <c r="J183" i="60"/>
  <c r="V183" i="60"/>
  <c r="AA183" i="60"/>
  <c r="X184" i="60"/>
  <c r="I184" i="60"/>
  <c r="U184" i="60"/>
  <c r="Z184" i="60"/>
  <c r="J187" i="60"/>
  <c r="V187" i="60"/>
  <c r="AA187" i="60"/>
  <c r="X188" i="60"/>
  <c r="I188" i="60"/>
  <c r="U188" i="60"/>
  <c r="Z188" i="60"/>
  <c r="J198" i="60"/>
  <c r="V198" i="60"/>
  <c r="N199" i="60"/>
  <c r="AB199" i="60" s="1"/>
  <c r="Z202" i="60"/>
  <c r="V202" i="60"/>
  <c r="U202" i="60"/>
  <c r="J202" i="60"/>
  <c r="X202" i="60"/>
  <c r="I202" i="60"/>
  <c r="N203" i="60"/>
  <c r="AB203" i="60" s="1"/>
  <c r="N212" i="60"/>
  <c r="AB212" i="60" s="1"/>
  <c r="W212" i="60"/>
  <c r="N213" i="60"/>
  <c r="AB213" i="60" s="1"/>
  <c r="W213" i="60"/>
  <c r="N214" i="60"/>
  <c r="AB214" i="60" s="1"/>
  <c r="W214" i="60"/>
  <c r="N215" i="60"/>
  <c r="AB215" i="60" s="1"/>
  <c r="W215" i="60"/>
  <c r="N216" i="60"/>
  <c r="AB216" i="60" s="1"/>
  <c r="W216" i="60"/>
  <c r="N217" i="60"/>
  <c r="AB217" i="60" s="1"/>
  <c r="W217" i="60"/>
  <c r="N218" i="60"/>
  <c r="AB218" i="60" s="1"/>
  <c r="W218" i="60"/>
  <c r="N219" i="60"/>
  <c r="AB219" i="60" s="1"/>
  <c r="W219" i="60"/>
  <c r="N227" i="60"/>
  <c r="AB227" i="60" s="1"/>
  <c r="W227" i="60"/>
  <c r="N228" i="60"/>
  <c r="AB228" i="60" s="1"/>
  <c r="W228" i="60"/>
  <c r="N229" i="60"/>
  <c r="AB229" i="60" s="1"/>
  <c r="W229" i="60"/>
  <c r="N230" i="60"/>
  <c r="AB230" i="60" s="1"/>
  <c r="W230" i="60"/>
  <c r="N231" i="60"/>
  <c r="AB231" i="60" s="1"/>
  <c r="W231" i="60"/>
  <c r="N232" i="60"/>
  <c r="AB232" i="60" s="1"/>
  <c r="W232" i="60"/>
  <c r="N233" i="60"/>
  <c r="W233" i="60"/>
  <c r="N234" i="60"/>
  <c r="AB234" i="60" s="1"/>
  <c r="W234" i="60"/>
  <c r="N240" i="60"/>
  <c r="AB240" i="60" s="1"/>
  <c r="W240" i="60"/>
  <c r="N241" i="60"/>
  <c r="AB241" i="60" s="1"/>
  <c r="W241" i="60"/>
  <c r="N242" i="60"/>
  <c r="AB242" i="60" s="1"/>
  <c r="W242" i="60"/>
  <c r="N243" i="60"/>
  <c r="W243" i="60"/>
  <c r="AC79" i="60"/>
  <c r="AC142" i="60"/>
  <c r="AC169" i="60"/>
  <c r="AC188" i="60"/>
  <c r="AC80" i="60"/>
  <c r="AC98" i="60"/>
  <c r="AC99" i="60"/>
  <c r="AC123" i="60"/>
  <c r="AC167" i="60"/>
  <c r="AC168" i="60"/>
  <c r="AC186" i="60"/>
  <c r="AC187" i="60"/>
  <c r="AC213" i="60"/>
  <c r="AC215" i="60"/>
  <c r="AC68" i="60"/>
  <c r="AC78" i="60"/>
  <c r="AC84" i="60"/>
  <c r="AC94" i="60"/>
  <c r="AC108" i="60"/>
  <c r="AC127" i="60"/>
  <c r="AC139" i="60"/>
  <c r="AC140" i="60"/>
  <c r="AC158" i="60"/>
  <c r="AC159" i="60"/>
  <c r="AC184" i="60"/>
  <c r="AC212" i="60"/>
  <c r="AC231" i="60"/>
  <c r="AC82" i="60"/>
  <c r="AC113" i="60"/>
  <c r="AC144" i="60"/>
  <c r="AC154" i="60"/>
  <c r="AC183" i="60"/>
  <c r="AC197" i="60"/>
  <c r="AB200" i="60"/>
  <c r="AC200" i="60"/>
  <c r="AC83" i="60"/>
  <c r="AC124" i="60"/>
  <c r="AC143" i="60"/>
  <c r="AC171" i="60"/>
  <c r="AC173" i="60"/>
  <c r="AC201" i="60"/>
  <c r="AC240" i="60"/>
  <c r="AC109" i="60"/>
  <c r="AC128" i="60"/>
  <c r="AC198" i="60"/>
  <c r="AC172" i="60"/>
  <c r="AC219" i="60"/>
  <c r="AC216" i="60"/>
  <c r="AC227" i="60"/>
  <c r="F113" i="1" l="1"/>
  <c r="L113" i="1" s="1"/>
  <c r="C113" i="1"/>
  <c r="B113" i="1"/>
  <c r="F112" i="1"/>
  <c r="L112" i="1" s="1"/>
  <c r="C112" i="1"/>
  <c r="B112" i="1"/>
  <c r="F111" i="1"/>
  <c r="L111" i="1" s="1"/>
  <c r="C111" i="1"/>
  <c r="B111" i="1"/>
  <c r="F110" i="1"/>
  <c r="L110" i="1" s="1"/>
  <c r="C110" i="1"/>
  <c r="B110" i="1"/>
  <c r="F109" i="1"/>
  <c r="L109" i="1" s="1"/>
  <c r="C109" i="1"/>
  <c r="B109" i="1"/>
  <c r="F108" i="1"/>
  <c r="L108" i="1" s="1"/>
  <c r="C108" i="1"/>
  <c r="B108" i="1"/>
  <c r="F107" i="1"/>
  <c r="L107" i="1" s="1"/>
  <c r="C107" i="1"/>
  <c r="B107" i="1"/>
  <c r="F106" i="1"/>
  <c r="L106" i="1" s="1"/>
  <c r="C106" i="1"/>
  <c r="B106" i="1"/>
  <c r="F105" i="1"/>
  <c r="L105" i="1" s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L100" i="1" s="1"/>
  <c r="C100" i="1"/>
  <c r="B100" i="1"/>
  <c r="F99" i="1"/>
  <c r="L99" i="1" s="1"/>
  <c r="C99" i="1"/>
  <c r="B99" i="1"/>
  <c r="F98" i="1"/>
  <c r="L98" i="1" s="1"/>
  <c r="C98" i="1"/>
  <c r="B98" i="1"/>
  <c r="F97" i="1"/>
  <c r="L97" i="1" s="1"/>
  <c r="C97" i="1"/>
  <c r="B97" i="1"/>
  <c r="F96" i="1"/>
  <c r="L96" i="1" s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L92" i="1" s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L86" i="1" s="1"/>
  <c r="C86" i="1"/>
  <c r="B86" i="1"/>
  <c r="F85" i="1"/>
  <c r="L85" i="1" s="1"/>
  <c r="C85" i="1"/>
  <c r="B85" i="1"/>
  <c r="F84" i="1"/>
  <c r="L84" i="1" s="1"/>
  <c r="C84" i="1"/>
  <c r="B84" i="1"/>
  <c r="F83" i="1"/>
  <c r="L83" i="1" s="1"/>
  <c r="C83" i="1"/>
  <c r="B83" i="1"/>
  <c r="F82" i="1"/>
  <c r="L82" i="1" s="1"/>
  <c r="C82" i="1"/>
  <c r="B82" i="1"/>
  <c r="F81" i="1"/>
  <c r="L81" i="1" s="1"/>
  <c r="C81" i="1"/>
  <c r="B81" i="1"/>
  <c r="F80" i="1"/>
  <c r="L80" i="1" s="1"/>
  <c r="C80" i="1"/>
  <c r="B80" i="1"/>
  <c r="F79" i="1"/>
  <c r="L79" i="1" s="1"/>
  <c r="C79" i="1"/>
  <c r="B79" i="1"/>
  <c r="F78" i="1"/>
  <c r="L78" i="1" s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L73" i="1" s="1"/>
  <c r="C73" i="1"/>
  <c r="B73" i="1"/>
  <c r="F72" i="1"/>
  <c r="L72" i="1" s="1"/>
  <c r="C72" i="1"/>
  <c r="B72" i="1"/>
  <c r="F71" i="1"/>
  <c r="L71" i="1" s="1"/>
  <c r="C71" i="1"/>
  <c r="B71" i="1"/>
  <c r="F70" i="1"/>
  <c r="L70" i="1" s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L66" i="1" s="1"/>
  <c r="C66" i="1"/>
  <c r="B66" i="1"/>
  <c r="F65" i="1"/>
  <c r="L65" i="1" s="1"/>
  <c r="C65" i="1"/>
  <c r="B65" i="1"/>
  <c r="F64" i="1"/>
  <c r="L64" i="1" s="1"/>
  <c r="C64" i="1"/>
  <c r="B64" i="1"/>
  <c r="F63" i="1"/>
  <c r="L63" i="1" s="1"/>
  <c r="C63" i="1"/>
  <c r="B63" i="1"/>
  <c r="F11" i="1"/>
  <c r="L11" i="1" s="1"/>
  <c r="F12" i="1"/>
  <c r="L12" i="1" s="1"/>
  <c r="F13" i="1"/>
  <c r="L13" i="1" s="1"/>
  <c r="F14" i="1"/>
  <c r="L14" i="1" s="1"/>
  <c r="F15" i="1"/>
  <c r="L15" i="1" s="1"/>
  <c r="F16" i="1"/>
  <c r="L16" i="1" s="1"/>
  <c r="F17" i="1"/>
  <c r="L17" i="1" s="1"/>
  <c r="F18" i="1"/>
  <c r="L18" i="1" s="1"/>
  <c r="F19" i="1"/>
  <c r="L19" i="1" s="1"/>
  <c r="F20" i="1"/>
  <c r="L20" i="1" s="1"/>
  <c r="F21" i="1"/>
  <c r="L21" i="1" s="1"/>
  <c r="F22" i="1"/>
  <c r="L22" i="1" s="1"/>
  <c r="F23" i="1"/>
  <c r="L23" i="1" s="1"/>
  <c r="F24" i="1"/>
  <c r="F25" i="1"/>
  <c r="F26" i="1"/>
  <c r="F27" i="1"/>
  <c r="L27" i="1" s="1"/>
  <c r="F28" i="1"/>
  <c r="L28" i="1" s="1"/>
  <c r="F29" i="1"/>
  <c r="L29" i="1" s="1"/>
  <c r="F30" i="1"/>
  <c r="L30" i="1" s="1"/>
  <c r="F31" i="1"/>
  <c r="L31" i="1" s="1"/>
  <c r="F32" i="1"/>
  <c r="L32" i="1" s="1"/>
  <c r="F33" i="1"/>
  <c r="L33" i="1" s="1"/>
  <c r="F34" i="1"/>
  <c r="L34" i="1" s="1"/>
  <c r="F35" i="1"/>
  <c r="L35" i="1" s="1"/>
  <c r="F36" i="1"/>
  <c r="L36" i="1" s="1"/>
  <c r="F37" i="1"/>
  <c r="L37" i="1" s="1"/>
  <c r="F38" i="1"/>
  <c r="L38" i="1" s="1"/>
  <c r="F39" i="1"/>
  <c r="L39" i="1" s="1"/>
  <c r="F40" i="1"/>
  <c r="L40" i="1" s="1"/>
  <c r="F41" i="1"/>
  <c r="L41" i="1" s="1"/>
  <c r="F42" i="1"/>
  <c r="L42" i="1" s="1"/>
  <c r="F43" i="1"/>
  <c r="L43" i="1" s="1"/>
  <c r="F44" i="1"/>
  <c r="L44" i="1" s="1"/>
  <c r="F45" i="1"/>
  <c r="L45" i="1" s="1"/>
  <c r="F46" i="1"/>
  <c r="L46" i="1" s="1"/>
  <c r="F47" i="1"/>
  <c r="L47" i="1" s="1"/>
  <c r="F48" i="1"/>
  <c r="L48" i="1" s="1"/>
  <c r="F49" i="1"/>
  <c r="L49" i="1" s="1"/>
  <c r="F50" i="1"/>
  <c r="L50" i="1" s="1"/>
  <c r="F51" i="1"/>
  <c r="L51" i="1" s="1"/>
  <c r="AD52" i="1"/>
  <c r="AF53" i="1"/>
  <c r="AE58" i="1"/>
  <c r="F61" i="1"/>
  <c r="L61" i="1" s="1"/>
  <c r="L24" i="1" l="1"/>
  <c r="Q24" i="1" s="1"/>
  <c r="Z24" i="1"/>
  <c r="AA24" i="1"/>
  <c r="D24" i="1"/>
  <c r="AB24" i="1"/>
  <c r="AC24" i="1"/>
  <c r="AE24" i="1"/>
  <c r="AD24" i="1"/>
  <c r="AF24" i="1"/>
  <c r="L26" i="1"/>
  <c r="S26" i="1" s="1"/>
  <c r="AB26" i="1"/>
  <c r="AA26" i="1"/>
  <c r="AC26" i="1"/>
  <c r="AD26" i="1"/>
  <c r="AE26" i="1"/>
  <c r="AF26" i="1"/>
  <c r="D26" i="1"/>
  <c r="Z26" i="1"/>
  <c r="L25" i="1"/>
  <c r="Q25" i="1" s="1"/>
  <c r="AA25" i="1"/>
  <c r="AB25" i="1"/>
  <c r="AC25" i="1"/>
  <c r="AF25" i="1"/>
  <c r="AD25" i="1"/>
  <c r="AE25" i="1"/>
  <c r="D25" i="1"/>
  <c r="Z25" i="1"/>
  <c r="Q61" i="1"/>
  <c r="S61" i="1"/>
  <c r="Q66" i="1"/>
  <c r="S66" i="1"/>
  <c r="Q90" i="1"/>
  <c r="S90" i="1"/>
  <c r="S22" i="1"/>
  <c r="Q22" i="1"/>
  <c r="Q48" i="1"/>
  <c r="S48" i="1"/>
  <c r="Q40" i="1"/>
  <c r="S40" i="1"/>
  <c r="Q32" i="1"/>
  <c r="S32" i="1"/>
  <c r="Q16" i="1"/>
  <c r="S16" i="1"/>
  <c r="S63" i="1"/>
  <c r="Q63" i="1"/>
  <c r="S71" i="1"/>
  <c r="Q71" i="1"/>
  <c r="S79" i="1"/>
  <c r="Q79" i="1"/>
  <c r="S87" i="1"/>
  <c r="Q87" i="1"/>
  <c r="S95" i="1"/>
  <c r="Q95" i="1"/>
  <c r="S103" i="1"/>
  <c r="Q103" i="1"/>
  <c r="S111" i="1"/>
  <c r="Q111" i="1"/>
  <c r="Q39" i="1"/>
  <c r="S39" i="1"/>
  <c r="Q74" i="1"/>
  <c r="S74" i="1"/>
  <c r="Q98" i="1"/>
  <c r="S98" i="1"/>
  <c r="S38" i="1"/>
  <c r="Q38" i="1"/>
  <c r="Q109" i="1"/>
  <c r="S109" i="1"/>
  <c r="Q13" i="1"/>
  <c r="S13" i="1"/>
  <c r="Q64" i="1"/>
  <c r="S64" i="1"/>
  <c r="Q72" i="1"/>
  <c r="S72" i="1"/>
  <c r="Q80" i="1"/>
  <c r="S80" i="1"/>
  <c r="Q88" i="1"/>
  <c r="S88" i="1"/>
  <c r="Q96" i="1"/>
  <c r="S96" i="1"/>
  <c r="Q104" i="1"/>
  <c r="S104" i="1"/>
  <c r="Q112" i="1"/>
  <c r="S112" i="1"/>
  <c r="Q47" i="1"/>
  <c r="S47" i="1"/>
  <c r="Q106" i="1"/>
  <c r="S106" i="1"/>
  <c r="S14" i="1"/>
  <c r="Q14" i="1"/>
  <c r="Q93" i="1"/>
  <c r="S93" i="1"/>
  <c r="Q21" i="1"/>
  <c r="S21" i="1"/>
  <c r="Q44" i="1"/>
  <c r="S44" i="1"/>
  <c r="Q36" i="1"/>
  <c r="S36" i="1"/>
  <c r="Q28" i="1"/>
  <c r="S28" i="1"/>
  <c r="Q20" i="1"/>
  <c r="S20" i="1"/>
  <c r="Q12" i="1"/>
  <c r="S12" i="1"/>
  <c r="S67" i="1"/>
  <c r="Q67" i="1"/>
  <c r="S75" i="1"/>
  <c r="Q75" i="1"/>
  <c r="S83" i="1"/>
  <c r="Q83" i="1"/>
  <c r="S91" i="1"/>
  <c r="Q91" i="1"/>
  <c r="S99" i="1"/>
  <c r="Q99" i="1"/>
  <c r="S107" i="1"/>
  <c r="Q107" i="1"/>
  <c r="Q31" i="1"/>
  <c r="S31" i="1"/>
  <c r="Q82" i="1"/>
  <c r="S82" i="1"/>
  <c r="S30" i="1"/>
  <c r="Q30" i="1"/>
  <c r="Q85" i="1"/>
  <c r="S85" i="1"/>
  <c r="Q45" i="1"/>
  <c r="S45" i="1"/>
  <c r="Q51" i="1"/>
  <c r="S51" i="1"/>
  <c r="Q43" i="1"/>
  <c r="S43" i="1"/>
  <c r="Q35" i="1"/>
  <c r="S35" i="1"/>
  <c r="Q27" i="1"/>
  <c r="S27" i="1"/>
  <c r="Q19" i="1"/>
  <c r="S19" i="1"/>
  <c r="Q11" i="1"/>
  <c r="S11" i="1"/>
  <c r="Q70" i="1"/>
  <c r="S70" i="1"/>
  <c r="Q78" i="1"/>
  <c r="S78" i="1"/>
  <c r="Q86" i="1"/>
  <c r="S86" i="1"/>
  <c r="Q94" i="1"/>
  <c r="S94" i="1"/>
  <c r="Q102" i="1"/>
  <c r="S102" i="1"/>
  <c r="Q110" i="1"/>
  <c r="S110" i="1"/>
  <c r="Q15" i="1"/>
  <c r="S15" i="1"/>
  <c r="Q69" i="1"/>
  <c r="S69" i="1"/>
  <c r="Q101" i="1"/>
  <c r="S101" i="1"/>
  <c r="Q29" i="1"/>
  <c r="S29" i="1"/>
  <c r="S50" i="1"/>
  <c r="Q50" i="1"/>
  <c r="S42" i="1"/>
  <c r="Q42" i="1"/>
  <c r="S34" i="1"/>
  <c r="Q34" i="1"/>
  <c r="S18" i="1"/>
  <c r="Q18" i="1"/>
  <c r="Q65" i="1"/>
  <c r="S65" i="1"/>
  <c r="Q73" i="1"/>
  <c r="S73" i="1"/>
  <c r="Q81" i="1"/>
  <c r="S81" i="1"/>
  <c r="Q89" i="1"/>
  <c r="S89" i="1"/>
  <c r="Q97" i="1"/>
  <c r="S97" i="1"/>
  <c r="Q105" i="1"/>
  <c r="S105" i="1"/>
  <c r="Q113" i="1"/>
  <c r="S113" i="1"/>
  <c r="Q23" i="1"/>
  <c r="S23" i="1"/>
  <c r="S46" i="1"/>
  <c r="Q46" i="1"/>
  <c r="Q77" i="1"/>
  <c r="S77" i="1"/>
  <c r="Q37" i="1"/>
  <c r="S37" i="1"/>
  <c r="Q49" i="1"/>
  <c r="S49" i="1"/>
  <c r="Q41" i="1"/>
  <c r="S41" i="1"/>
  <c r="Q33" i="1"/>
  <c r="S33" i="1"/>
  <c r="Q17" i="1"/>
  <c r="S17" i="1"/>
  <c r="Q68" i="1"/>
  <c r="S68" i="1"/>
  <c r="Q76" i="1"/>
  <c r="S76" i="1"/>
  <c r="Q84" i="1"/>
  <c r="S84" i="1"/>
  <c r="Q92" i="1"/>
  <c r="S92" i="1"/>
  <c r="Q100" i="1"/>
  <c r="S100" i="1"/>
  <c r="Q108" i="1"/>
  <c r="S108" i="1"/>
  <c r="H16" i="1"/>
  <c r="J16" i="1"/>
  <c r="H61" i="1"/>
  <c r="I61" i="1"/>
  <c r="J61" i="1"/>
  <c r="J47" i="1"/>
  <c r="H47" i="1"/>
  <c r="J39" i="1"/>
  <c r="H39" i="1"/>
  <c r="J31" i="1"/>
  <c r="H31" i="1"/>
  <c r="H23" i="1"/>
  <c r="J23" i="1"/>
  <c r="H15" i="1"/>
  <c r="J15" i="1"/>
  <c r="D66" i="1"/>
  <c r="H66" i="1"/>
  <c r="J66" i="1"/>
  <c r="H74" i="1"/>
  <c r="J74" i="1"/>
  <c r="AD82" i="1"/>
  <c r="H82" i="1"/>
  <c r="J82" i="1"/>
  <c r="H90" i="1"/>
  <c r="J90" i="1"/>
  <c r="Z98" i="1"/>
  <c r="H98" i="1"/>
  <c r="J98" i="1"/>
  <c r="H106" i="1"/>
  <c r="I53" i="1" s="1"/>
  <c r="J106" i="1"/>
  <c r="X24" i="1"/>
  <c r="H24" i="1"/>
  <c r="J24" i="1"/>
  <c r="J87" i="1"/>
  <c r="H87" i="1"/>
  <c r="H46" i="1"/>
  <c r="J46" i="1"/>
  <c r="H38" i="1"/>
  <c r="J38" i="1"/>
  <c r="N30" i="1"/>
  <c r="H30" i="1"/>
  <c r="J30" i="1"/>
  <c r="H22" i="1"/>
  <c r="J22" i="1"/>
  <c r="J14" i="1"/>
  <c r="H14" i="1"/>
  <c r="H69" i="1"/>
  <c r="J69" i="1"/>
  <c r="H77" i="1"/>
  <c r="J77" i="1"/>
  <c r="H85" i="1"/>
  <c r="J85" i="1"/>
  <c r="H93" i="1"/>
  <c r="J93" i="1"/>
  <c r="H101" i="1"/>
  <c r="J101" i="1"/>
  <c r="H109" i="1"/>
  <c r="I56" i="1" s="1"/>
  <c r="J109" i="1"/>
  <c r="H48" i="1"/>
  <c r="J48" i="1"/>
  <c r="J103" i="1"/>
  <c r="H103" i="1"/>
  <c r="H45" i="1"/>
  <c r="J45" i="1"/>
  <c r="H37" i="1"/>
  <c r="J37" i="1"/>
  <c r="H29" i="1"/>
  <c r="J29" i="1"/>
  <c r="H21" i="1"/>
  <c r="J21" i="1"/>
  <c r="H13" i="1"/>
  <c r="J13" i="1"/>
  <c r="H64" i="1"/>
  <c r="J64" i="1"/>
  <c r="H72" i="1"/>
  <c r="J72" i="1"/>
  <c r="AF80" i="1"/>
  <c r="H80" i="1"/>
  <c r="J80" i="1"/>
  <c r="H88" i="1"/>
  <c r="J88" i="1"/>
  <c r="AD96" i="1"/>
  <c r="H96" i="1"/>
  <c r="J96" i="1"/>
  <c r="AC104" i="1"/>
  <c r="H104" i="1"/>
  <c r="J104" i="1"/>
  <c r="H112" i="1"/>
  <c r="I59" i="1" s="1"/>
  <c r="J112" i="1"/>
  <c r="D63" i="1"/>
  <c r="H63" i="1"/>
  <c r="J63" i="1"/>
  <c r="H79" i="1"/>
  <c r="J79" i="1"/>
  <c r="J95" i="1"/>
  <c r="H95" i="1"/>
  <c r="J44" i="1"/>
  <c r="H44" i="1"/>
  <c r="X36" i="1"/>
  <c r="J36" i="1"/>
  <c r="H36" i="1"/>
  <c r="AD28" i="1"/>
  <c r="J28" i="1"/>
  <c r="H28" i="1"/>
  <c r="X20" i="1"/>
  <c r="J20" i="1"/>
  <c r="H20" i="1"/>
  <c r="X12" i="1"/>
  <c r="H12" i="1"/>
  <c r="J12" i="1"/>
  <c r="J67" i="1"/>
  <c r="H67" i="1"/>
  <c r="J75" i="1"/>
  <c r="H75" i="1"/>
  <c r="J83" i="1"/>
  <c r="H83" i="1"/>
  <c r="AC91" i="1"/>
  <c r="J91" i="1"/>
  <c r="H91" i="1"/>
  <c r="H99" i="1"/>
  <c r="J99" i="1"/>
  <c r="J107" i="1"/>
  <c r="H107" i="1"/>
  <c r="I54" i="1" s="1"/>
  <c r="H40" i="1"/>
  <c r="J40" i="1"/>
  <c r="J71" i="1"/>
  <c r="H71" i="1"/>
  <c r="G58" i="1"/>
  <c r="H111" i="1"/>
  <c r="I58" i="1" s="1"/>
  <c r="J111" i="1"/>
  <c r="H51" i="1"/>
  <c r="J51" i="1"/>
  <c r="H43" i="1"/>
  <c r="J43" i="1"/>
  <c r="H35" i="1"/>
  <c r="J35" i="1"/>
  <c r="H27" i="1"/>
  <c r="J27" i="1"/>
  <c r="H19" i="1"/>
  <c r="J19" i="1"/>
  <c r="N11" i="1"/>
  <c r="H11" i="1"/>
  <c r="J11" i="1"/>
  <c r="AF70" i="1"/>
  <c r="H70" i="1"/>
  <c r="J70" i="1"/>
  <c r="AD78" i="1"/>
  <c r="H78" i="1"/>
  <c r="J78" i="1"/>
  <c r="Z86" i="1"/>
  <c r="H86" i="1"/>
  <c r="J86" i="1"/>
  <c r="H94" i="1"/>
  <c r="J94" i="1"/>
  <c r="H102" i="1"/>
  <c r="J102" i="1"/>
  <c r="G57" i="1"/>
  <c r="H110" i="1"/>
  <c r="I57" i="1" s="1"/>
  <c r="J110" i="1"/>
  <c r="H32" i="1"/>
  <c r="J32" i="1"/>
  <c r="H50" i="1"/>
  <c r="J50" i="1"/>
  <c r="H42" i="1"/>
  <c r="J42" i="1"/>
  <c r="H34" i="1"/>
  <c r="J34" i="1"/>
  <c r="H26" i="1"/>
  <c r="J26" i="1"/>
  <c r="H18" i="1"/>
  <c r="J18" i="1"/>
  <c r="H65" i="1"/>
  <c r="J65" i="1"/>
  <c r="AE73" i="1"/>
  <c r="H73" i="1"/>
  <c r="J73" i="1"/>
  <c r="H81" i="1"/>
  <c r="J81" i="1"/>
  <c r="H89" i="1"/>
  <c r="J89" i="1"/>
  <c r="H97" i="1"/>
  <c r="J97" i="1"/>
  <c r="AD105" i="1"/>
  <c r="H105" i="1"/>
  <c r="I52" i="1" s="1"/>
  <c r="J105" i="1"/>
  <c r="AA113" i="1"/>
  <c r="H113" i="1"/>
  <c r="I60" i="1" s="1"/>
  <c r="J113" i="1"/>
  <c r="H49" i="1"/>
  <c r="J49" i="1"/>
  <c r="J41" i="1"/>
  <c r="H41" i="1"/>
  <c r="J33" i="1"/>
  <c r="H33" i="1"/>
  <c r="H25" i="1"/>
  <c r="J25" i="1"/>
  <c r="J17" i="1"/>
  <c r="H17" i="1"/>
  <c r="H68" i="1"/>
  <c r="J68" i="1"/>
  <c r="H76" i="1"/>
  <c r="J76" i="1"/>
  <c r="AD84" i="1"/>
  <c r="H84" i="1"/>
  <c r="J84" i="1"/>
  <c r="AD92" i="1"/>
  <c r="H92" i="1"/>
  <c r="J92" i="1"/>
  <c r="AD100" i="1"/>
  <c r="H100" i="1"/>
  <c r="J100" i="1"/>
  <c r="AE108" i="1"/>
  <c r="H108" i="1"/>
  <c r="I55" i="1" s="1"/>
  <c r="J108" i="1"/>
  <c r="AA51" i="1"/>
  <c r="AC51" i="1"/>
  <c r="AB51" i="1"/>
  <c r="AA48" i="1"/>
  <c r="AB48" i="1"/>
  <c r="AC48" i="1"/>
  <c r="AC47" i="1"/>
  <c r="AA47" i="1"/>
  <c r="AB47" i="1"/>
  <c r="AB46" i="1"/>
  <c r="AC46" i="1"/>
  <c r="AA46" i="1"/>
  <c r="U50" i="1"/>
  <c r="AB50" i="1"/>
  <c r="AC50" i="1"/>
  <c r="AA50" i="1"/>
  <c r="AA49" i="1"/>
  <c r="AB49" i="1"/>
  <c r="AC49" i="1"/>
  <c r="AA45" i="1"/>
  <c r="AB45" i="1"/>
  <c r="AC45" i="1"/>
  <c r="AA43" i="1"/>
  <c r="AB43" i="1"/>
  <c r="AC43" i="1"/>
  <c r="AB44" i="1"/>
  <c r="AC44" i="1"/>
  <c r="AA44" i="1"/>
  <c r="Z90" i="1"/>
  <c r="D91" i="1"/>
  <c r="N63" i="1"/>
  <c r="U69" i="1"/>
  <c r="U48" i="1"/>
  <c r="N26" i="1"/>
  <c r="U87" i="1"/>
  <c r="U110" i="1"/>
  <c r="V57" i="1" s="1"/>
  <c r="AF84" i="1"/>
  <c r="D84" i="1"/>
  <c r="D104" i="1"/>
  <c r="AA66" i="1"/>
  <c r="U73" i="1"/>
  <c r="X77" i="1"/>
  <c r="Z100" i="1"/>
  <c r="AE110" i="1"/>
  <c r="AB32" i="1"/>
  <c r="AA80" i="1"/>
  <c r="AA107" i="1"/>
  <c r="G14" i="1"/>
  <c r="D107" i="1"/>
  <c r="X97" i="1"/>
  <c r="U106" i="1"/>
  <c r="AC108" i="1"/>
  <c r="AG52" i="1"/>
  <c r="Z55" i="1"/>
  <c r="X71" i="1"/>
  <c r="D80" i="1"/>
  <c r="U81" i="1"/>
  <c r="X85" i="1"/>
  <c r="D90" i="1"/>
  <c r="U91" i="1"/>
  <c r="U104" i="1"/>
  <c r="AB106" i="1"/>
  <c r="Z70" i="1"/>
  <c r="G18" i="1"/>
  <c r="N50" i="1"/>
  <c r="AD20" i="1"/>
  <c r="D108" i="1"/>
  <c r="AF46" i="1"/>
  <c r="U46" i="1"/>
  <c r="U67" i="1"/>
  <c r="G36" i="1"/>
  <c r="Z32" i="1"/>
  <c r="U32" i="1"/>
  <c r="N32" i="1"/>
  <c r="U31" i="1"/>
  <c r="X26" i="1"/>
  <c r="AC22" i="1"/>
  <c r="X22" i="1"/>
  <c r="AF22" i="1"/>
  <c r="N12" i="1"/>
  <c r="X52" i="1"/>
  <c r="X48" i="1"/>
  <c r="X40" i="1"/>
  <c r="U18" i="1"/>
  <c r="AF59" i="1"/>
  <c r="Z52" i="1"/>
  <c r="AA22" i="1"/>
  <c r="Z60" i="1"/>
  <c r="AB36" i="1"/>
  <c r="U36" i="1"/>
  <c r="AD36" i="1"/>
  <c r="N36" i="1"/>
  <c r="N34" i="1"/>
  <c r="AE21" i="1"/>
  <c r="N14" i="1"/>
  <c r="U14" i="1"/>
  <c r="G52" i="1"/>
  <c r="G42" i="1"/>
  <c r="AF30" i="1"/>
  <c r="X30" i="1"/>
  <c r="N46" i="1"/>
  <c r="X42" i="1"/>
  <c r="X32" i="1"/>
  <c r="U30" i="1"/>
  <c r="U26" i="1"/>
  <c r="N22" i="1"/>
  <c r="U11" i="1"/>
  <c r="Z36" i="1"/>
  <c r="N67" i="1"/>
  <c r="X83" i="1"/>
  <c r="AD86" i="1"/>
  <c r="AC86" i="1"/>
  <c r="D86" i="1"/>
  <c r="AF86" i="1"/>
  <c r="AD103" i="1"/>
  <c r="AF103" i="1"/>
  <c r="Z103" i="1"/>
  <c r="D103" i="1"/>
  <c r="AA109" i="1"/>
  <c r="AF109" i="1"/>
  <c r="AA111" i="1"/>
  <c r="AF112" i="1"/>
  <c r="AA112" i="1"/>
  <c r="G48" i="1"/>
  <c r="X44" i="1"/>
  <c r="Z44" i="1"/>
  <c r="AF42" i="1"/>
  <c r="AC42" i="1"/>
  <c r="U42" i="1"/>
  <c r="N42" i="1"/>
  <c r="AE37" i="1"/>
  <c r="G32" i="1"/>
  <c r="G26" i="1"/>
  <c r="G22" i="1"/>
  <c r="AC18" i="1"/>
  <c r="X18" i="1"/>
  <c r="N48" i="1"/>
  <c r="X46" i="1"/>
  <c r="U34" i="1"/>
  <c r="U22" i="1"/>
  <c r="N18" i="1"/>
  <c r="X14" i="1"/>
  <c r="AD57" i="1"/>
  <c r="AC34" i="1"/>
  <c r="AA30" i="1"/>
  <c r="AB15" i="1"/>
  <c r="AD88" i="1"/>
  <c r="X95" i="1"/>
  <c r="D95" i="1"/>
  <c r="AC95" i="1"/>
  <c r="U95" i="1"/>
  <c r="X101" i="1"/>
  <c r="N112" i="1"/>
  <c r="AA82" i="1"/>
  <c r="Z105" i="1"/>
  <c r="AD70" i="1"/>
  <c r="X73" i="1"/>
  <c r="AE81" i="1"/>
  <c r="AF82" i="1"/>
  <c r="AC84" i="1"/>
  <c r="AE87" i="1"/>
  <c r="X91" i="1"/>
  <c r="Z92" i="1"/>
  <c r="X104" i="1"/>
  <c r="AF107" i="1"/>
  <c r="D78" i="1"/>
  <c r="AF78" i="1"/>
  <c r="AC80" i="1"/>
  <c r="Z82" i="1"/>
  <c r="AD90" i="1"/>
  <c r="Z96" i="1"/>
  <c r="N110" i="1"/>
  <c r="O57" i="1" s="1"/>
  <c r="D113" i="1"/>
  <c r="AC113" i="1"/>
  <c r="G43" i="1"/>
  <c r="Z43" i="1"/>
  <c r="AD43" i="1"/>
  <c r="AE43" i="1"/>
  <c r="AF43" i="1"/>
  <c r="X43" i="1"/>
  <c r="U43" i="1"/>
  <c r="N43" i="1"/>
  <c r="G61" i="1"/>
  <c r="AE61" i="1"/>
  <c r="U61" i="1"/>
  <c r="N61" i="1"/>
  <c r="O61" i="1" s="1"/>
  <c r="X61" i="1"/>
  <c r="Y61" i="1" s="1"/>
  <c r="G45" i="1"/>
  <c r="AF45" i="1"/>
  <c r="Z45" i="1"/>
  <c r="AD45" i="1"/>
  <c r="U45" i="1"/>
  <c r="N45" i="1"/>
  <c r="X45" i="1"/>
  <c r="Z38" i="1"/>
  <c r="AB38" i="1"/>
  <c r="AD38" i="1"/>
  <c r="AE38" i="1"/>
  <c r="AC38" i="1"/>
  <c r="Z16" i="1"/>
  <c r="AE16" i="1"/>
  <c r="AC16" i="1"/>
  <c r="AF16" i="1"/>
  <c r="AA16" i="1"/>
  <c r="AD16" i="1"/>
  <c r="G16" i="1"/>
  <c r="X56" i="1"/>
  <c r="U38" i="1"/>
  <c r="X16" i="1"/>
  <c r="AB61" i="1"/>
  <c r="AB16" i="1"/>
  <c r="AF60" i="1"/>
  <c r="G60" i="1"/>
  <c r="AE60" i="1"/>
  <c r="AD58" i="1"/>
  <c r="AF58" i="1"/>
  <c r="G55" i="1"/>
  <c r="AE55" i="1"/>
  <c r="X55" i="1"/>
  <c r="AF55" i="1"/>
  <c r="Z50" i="1"/>
  <c r="AD50" i="1"/>
  <c r="AE50" i="1"/>
  <c r="AF50" i="1"/>
  <c r="G50" i="1"/>
  <c r="AE44" i="1"/>
  <c r="AF44" i="1"/>
  <c r="G44" i="1"/>
  <c r="AE40" i="1"/>
  <c r="AA40" i="1"/>
  <c r="AC40" i="1"/>
  <c r="AF40" i="1"/>
  <c r="Z40" i="1"/>
  <c r="AD40" i="1"/>
  <c r="G40" i="1"/>
  <c r="G29" i="1"/>
  <c r="AA29" i="1"/>
  <c r="AC29" i="1"/>
  <c r="AF29" i="1"/>
  <c r="AB29" i="1"/>
  <c r="Z29" i="1"/>
  <c r="AD29" i="1"/>
  <c r="U29" i="1"/>
  <c r="N29" i="1"/>
  <c r="X29" i="1"/>
  <c r="G24" i="1"/>
  <c r="AE20" i="1"/>
  <c r="AA20" i="1"/>
  <c r="AC20" i="1"/>
  <c r="AF20" i="1"/>
  <c r="G20" i="1"/>
  <c r="AB20" i="1"/>
  <c r="Z13" i="1"/>
  <c r="AB13" i="1"/>
  <c r="AD13" i="1"/>
  <c r="AE13" i="1"/>
  <c r="AC13" i="1"/>
  <c r="U13" i="1"/>
  <c r="N13" i="1"/>
  <c r="AF13" i="1"/>
  <c r="X13" i="1"/>
  <c r="X50" i="1"/>
  <c r="N44" i="1"/>
  <c r="U40" i="1"/>
  <c r="X34" i="1"/>
  <c r="N28" i="1"/>
  <c r="U24" i="1"/>
  <c r="N20" i="1"/>
  <c r="U16" i="1"/>
  <c r="AF61" i="1"/>
  <c r="AA61" i="1"/>
  <c r="AD60" i="1"/>
  <c r="AF57" i="1"/>
  <c r="AD55" i="1"/>
  <c r="AE45" i="1"/>
  <c r="Z20" i="1"/>
  <c r="AF56" i="1"/>
  <c r="AD56" i="1"/>
  <c r="G56" i="1"/>
  <c r="Z56" i="1"/>
  <c r="Z54" i="1"/>
  <c r="AD54" i="1"/>
  <c r="AF54" i="1"/>
  <c r="AE54" i="1"/>
  <c r="AE28" i="1"/>
  <c r="AA28" i="1"/>
  <c r="AC28" i="1"/>
  <c r="AF28" i="1"/>
  <c r="AB28" i="1"/>
  <c r="G28" i="1"/>
  <c r="AA17" i="1"/>
  <c r="AC17" i="1"/>
  <c r="AF17" i="1"/>
  <c r="Z17" i="1"/>
  <c r="AD17" i="1"/>
  <c r="AB17" i="1"/>
  <c r="AE17" i="1"/>
  <c r="U17" i="1"/>
  <c r="N17" i="1"/>
  <c r="X17" i="1"/>
  <c r="N38" i="1"/>
  <c r="X28" i="1"/>
  <c r="AD61" i="1"/>
  <c r="Z61" i="1"/>
  <c r="AF38" i="1"/>
  <c r="Z28" i="1"/>
  <c r="AE75" i="1"/>
  <c r="U75" i="1"/>
  <c r="N75" i="1"/>
  <c r="X75" i="1"/>
  <c r="AD102" i="1"/>
  <c r="Z102" i="1"/>
  <c r="G59" i="1"/>
  <c r="AE59" i="1"/>
  <c r="Z59" i="1"/>
  <c r="AD59" i="1"/>
  <c r="AE57" i="1"/>
  <c r="G41" i="1"/>
  <c r="AA41" i="1"/>
  <c r="AC41" i="1"/>
  <c r="AF41" i="1"/>
  <c r="Z41" i="1"/>
  <c r="AD41" i="1"/>
  <c r="AB41" i="1"/>
  <c r="U41" i="1"/>
  <c r="N41" i="1"/>
  <c r="AE41" i="1"/>
  <c r="X41" i="1"/>
  <c r="G39" i="1"/>
  <c r="Z39" i="1"/>
  <c r="AB39" i="1"/>
  <c r="AD39" i="1"/>
  <c r="AE39" i="1"/>
  <c r="AC39" i="1"/>
  <c r="AA39" i="1"/>
  <c r="AF39" i="1"/>
  <c r="X39" i="1"/>
  <c r="U39" i="1"/>
  <c r="N39" i="1"/>
  <c r="Z34" i="1"/>
  <c r="AB34" i="1"/>
  <c r="AD34" i="1"/>
  <c r="AE34" i="1"/>
  <c r="AF34" i="1"/>
  <c r="G34" i="1"/>
  <c r="AA34" i="1"/>
  <c r="U25" i="1"/>
  <c r="N25" i="1"/>
  <c r="X25" i="1"/>
  <c r="AA21" i="1"/>
  <c r="AC21" i="1"/>
  <c r="AF21" i="1"/>
  <c r="AB21" i="1"/>
  <c r="Z21" i="1"/>
  <c r="AD21" i="1"/>
  <c r="U21" i="1"/>
  <c r="N21" i="1"/>
  <c r="X21" i="1"/>
  <c r="Z12" i="1"/>
  <c r="AB12" i="1"/>
  <c r="AD12" i="1"/>
  <c r="AA12" i="1"/>
  <c r="AF12" i="1"/>
  <c r="AC12" i="1"/>
  <c r="AE12" i="1"/>
  <c r="G12" i="1"/>
  <c r="X54" i="1"/>
  <c r="U44" i="1"/>
  <c r="N40" i="1"/>
  <c r="X38" i="1"/>
  <c r="U28" i="1"/>
  <c r="N24" i="1"/>
  <c r="U20" i="1"/>
  <c r="N16" i="1"/>
  <c r="U12" i="1"/>
  <c r="AC61" i="1"/>
  <c r="AE56" i="1"/>
  <c r="AD44" i="1"/>
  <c r="AB40" i="1"/>
  <c r="AA38" i="1"/>
  <c r="AE29" i="1"/>
  <c r="AA13" i="1"/>
  <c r="N79" i="1"/>
  <c r="X79" i="1"/>
  <c r="AE79" i="1"/>
  <c r="U79" i="1"/>
  <c r="AE52" i="1"/>
  <c r="AF52" i="1"/>
  <c r="G49" i="1"/>
  <c r="AF49" i="1"/>
  <c r="Z49" i="1"/>
  <c r="AD49" i="1"/>
  <c r="AE48" i="1"/>
  <c r="AF48" i="1"/>
  <c r="G47" i="1"/>
  <c r="Z47" i="1"/>
  <c r="AD47" i="1"/>
  <c r="AE47" i="1"/>
  <c r="AF47" i="1"/>
  <c r="G37" i="1"/>
  <c r="AA37" i="1"/>
  <c r="AC37" i="1"/>
  <c r="AF37" i="1"/>
  <c r="AB37" i="1"/>
  <c r="Z37" i="1"/>
  <c r="AD37" i="1"/>
  <c r="G35" i="1"/>
  <c r="Z35" i="1"/>
  <c r="AB35" i="1"/>
  <c r="AD35" i="1"/>
  <c r="AE35" i="1"/>
  <c r="AA35" i="1"/>
  <c r="AF35" i="1"/>
  <c r="AC35" i="1"/>
  <c r="Z30" i="1"/>
  <c r="AB30" i="1"/>
  <c r="AD30" i="1"/>
  <c r="AE30" i="1"/>
  <c r="Z27" i="1"/>
  <c r="AB27" i="1"/>
  <c r="AD27" i="1"/>
  <c r="AE27" i="1"/>
  <c r="AA27" i="1"/>
  <c r="AF27" i="1"/>
  <c r="AC27" i="1"/>
  <c r="Z19" i="1"/>
  <c r="AB19" i="1"/>
  <c r="AD19" i="1"/>
  <c r="AE19" i="1"/>
  <c r="AA19" i="1"/>
  <c r="AF19" i="1"/>
  <c r="AC19" i="1"/>
  <c r="Z18" i="1"/>
  <c r="AB18" i="1"/>
  <c r="AD18" i="1"/>
  <c r="AE18" i="1"/>
  <c r="AB11" i="1"/>
  <c r="AF11" i="1"/>
  <c r="AC11" i="1"/>
  <c r="AE11" i="1"/>
  <c r="Z11" i="1"/>
  <c r="AA11" i="1"/>
  <c r="X53" i="1"/>
  <c r="N51" i="1"/>
  <c r="U51" i="1"/>
  <c r="X49" i="1"/>
  <c r="N47" i="1"/>
  <c r="U47" i="1"/>
  <c r="X37" i="1"/>
  <c r="N35" i="1"/>
  <c r="U35" i="1"/>
  <c r="X33" i="1"/>
  <c r="N31" i="1"/>
  <c r="N27" i="1"/>
  <c r="U27" i="1"/>
  <c r="N23" i="1"/>
  <c r="U23" i="1"/>
  <c r="N19" i="1"/>
  <c r="U19" i="1"/>
  <c r="N15" i="1"/>
  <c r="U15" i="1"/>
  <c r="X11" i="1"/>
  <c r="Z48" i="1"/>
  <c r="AA18" i="1"/>
  <c r="AD11" i="1"/>
  <c r="AF74" i="1"/>
  <c r="Z74" i="1"/>
  <c r="AD74" i="1"/>
  <c r="G53" i="1"/>
  <c r="Z53" i="1"/>
  <c r="AE53" i="1"/>
  <c r="G51" i="1"/>
  <c r="Z51" i="1"/>
  <c r="AD51" i="1"/>
  <c r="AE51" i="1"/>
  <c r="AF51" i="1"/>
  <c r="Z46" i="1"/>
  <c r="AD46" i="1"/>
  <c r="AE46" i="1"/>
  <c r="Z42" i="1"/>
  <c r="AB42" i="1"/>
  <c r="AD42" i="1"/>
  <c r="AE42" i="1"/>
  <c r="AE36" i="1"/>
  <c r="AA36" i="1"/>
  <c r="AC36" i="1"/>
  <c r="AF36" i="1"/>
  <c r="G33" i="1"/>
  <c r="AA33" i="1"/>
  <c r="AC33" i="1"/>
  <c r="AF33" i="1"/>
  <c r="Z33" i="1"/>
  <c r="AD33" i="1"/>
  <c r="AB33" i="1"/>
  <c r="AE32" i="1"/>
  <c r="AA32" i="1"/>
  <c r="AC32" i="1"/>
  <c r="AF32" i="1"/>
  <c r="G31" i="1"/>
  <c r="Z31" i="1"/>
  <c r="AB31" i="1"/>
  <c r="AD31" i="1"/>
  <c r="AE31" i="1"/>
  <c r="AC31" i="1"/>
  <c r="AA31" i="1"/>
  <c r="AF31" i="1"/>
  <c r="Z23" i="1"/>
  <c r="AB23" i="1"/>
  <c r="AD23" i="1"/>
  <c r="AE23" i="1"/>
  <c r="AC23" i="1"/>
  <c r="AA23" i="1"/>
  <c r="AF23" i="1"/>
  <c r="Z22" i="1"/>
  <c r="AB22" i="1"/>
  <c r="AD22" i="1"/>
  <c r="AE22" i="1"/>
  <c r="AA15" i="1"/>
  <c r="AC15" i="1"/>
  <c r="AF15" i="1"/>
  <c r="Z15" i="1"/>
  <c r="AD15" i="1"/>
  <c r="AE15" i="1"/>
  <c r="AE14" i="1"/>
  <c r="AA14" i="1"/>
  <c r="AC14" i="1"/>
  <c r="AF14" i="1"/>
  <c r="AB14" i="1"/>
  <c r="AD14" i="1"/>
  <c r="Z14" i="1"/>
  <c r="X51" i="1"/>
  <c r="N49" i="1"/>
  <c r="U49" i="1"/>
  <c r="X47" i="1"/>
  <c r="N37" i="1"/>
  <c r="U37" i="1"/>
  <c r="X35" i="1"/>
  <c r="N33" i="1"/>
  <c r="U33" i="1"/>
  <c r="X31" i="1"/>
  <c r="X27" i="1"/>
  <c r="X23" i="1"/>
  <c r="X19" i="1"/>
  <c r="X15" i="1"/>
  <c r="AD53" i="1"/>
  <c r="AE49" i="1"/>
  <c r="AD48" i="1"/>
  <c r="AA42" i="1"/>
  <c r="AE33" i="1"/>
  <c r="AD32" i="1"/>
  <c r="AC30" i="1"/>
  <c r="AF18" i="1"/>
  <c r="AA108" i="1"/>
  <c r="N108" i="1"/>
  <c r="AF108" i="1"/>
  <c r="U108" i="1"/>
  <c r="X108" i="1"/>
  <c r="AE65" i="1"/>
  <c r="U65" i="1"/>
  <c r="N65" i="1"/>
  <c r="X65" i="1"/>
  <c r="AE63" i="1"/>
  <c r="U63" i="1"/>
  <c r="X67" i="1"/>
  <c r="D67" i="1"/>
  <c r="AE67" i="1"/>
  <c r="N71" i="1"/>
  <c r="D77" i="1"/>
  <c r="N77" i="1"/>
  <c r="N83" i="1"/>
  <c r="N85" i="1"/>
  <c r="X63" i="1"/>
  <c r="AF66" i="1"/>
  <c r="AC66" i="1"/>
  <c r="U71" i="1"/>
  <c r="AE71" i="1"/>
  <c r="N73" i="1"/>
  <c r="U77" i="1"/>
  <c r="AE77" i="1"/>
  <c r="N81" i="1"/>
  <c r="D81" i="1"/>
  <c r="X81" i="1"/>
  <c r="U83" i="1"/>
  <c r="AE83" i="1"/>
  <c r="U85" i="1"/>
  <c r="AE85" i="1"/>
  <c r="AE93" i="1"/>
  <c r="U93" i="1"/>
  <c r="N93" i="1"/>
  <c r="X93" i="1"/>
  <c r="AA99" i="1"/>
  <c r="N99" i="1"/>
  <c r="AF99" i="1"/>
  <c r="AC99" i="1"/>
  <c r="X99" i="1"/>
  <c r="D99" i="1"/>
  <c r="U99" i="1"/>
  <c r="AE99" i="1"/>
  <c r="AE69" i="1"/>
  <c r="AA78" i="1"/>
  <c r="AD80" i="1"/>
  <c r="D82" i="1"/>
  <c r="AC82" i="1"/>
  <c r="AA84" i="1"/>
  <c r="AA91" i="1"/>
  <c r="N91" i="1"/>
  <c r="AF91" i="1"/>
  <c r="AE91" i="1"/>
  <c r="AD94" i="1"/>
  <c r="AE97" i="1"/>
  <c r="U97" i="1"/>
  <c r="N97" i="1"/>
  <c r="AF104" i="1"/>
  <c r="AA104" i="1"/>
  <c r="N104" i="1"/>
  <c r="AE104" i="1"/>
  <c r="D109" i="1"/>
  <c r="AC109" i="1"/>
  <c r="N69" i="1"/>
  <c r="AC78" i="1"/>
  <c r="Z80" i="1"/>
  <c r="Z94" i="1"/>
  <c r="AA95" i="1"/>
  <c r="N95" i="1"/>
  <c r="AF95" i="1"/>
  <c r="AE95" i="1"/>
  <c r="AD98" i="1"/>
  <c r="AE101" i="1"/>
  <c r="U101" i="1"/>
  <c r="N101" i="1"/>
  <c r="AC111" i="1"/>
  <c r="D111" i="1"/>
  <c r="AF111" i="1"/>
  <c r="Z111" i="1"/>
  <c r="AD111" i="1"/>
  <c r="AA86" i="1"/>
  <c r="X87" i="1"/>
  <c r="AC87" i="1"/>
  <c r="X88" i="1"/>
  <c r="AC88" i="1"/>
  <c r="AB90" i="1"/>
  <c r="AA103" i="1"/>
  <c r="D105" i="1"/>
  <c r="AC105" i="1"/>
  <c r="AC107" i="1"/>
  <c r="D112" i="1"/>
  <c r="X112" i="1"/>
  <c r="Y59" i="1" s="1"/>
  <c r="AC112" i="1"/>
  <c r="AF113" i="1"/>
  <c r="D88" i="1"/>
  <c r="Z88" i="1"/>
  <c r="N90" i="1"/>
  <c r="N103" i="1"/>
  <c r="X105" i="1"/>
  <c r="AA105" i="1"/>
  <c r="X110" i="1"/>
  <c r="Y57" i="1" s="1"/>
  <c r="U112" i="1"/>
  <c r="V59" i="1" s="1"/>
  <c r="AE112" i="1"/>
  <c r="Z64" i="1"/>
  <c r="AB64" i="1"/>
  <c r="AD64" i="1"/>
  <c r="Z68" i="1"/>
  <c r="AB68" i="1"/>
  <c r="AD68" i="1"/>
  <c r="X72" i="1"/>
  <c r="AE72" i="1"/>
  <c r="N72" i="1"/>
  <c r="U72" i="1"/>
  <c r="AB72" i="1"/>
  <c r="X76" i="1"/>
  <c r="AE76" i="1"/>
  <c r="N76" i="1"/>
  <c r="U76" i="1"/>
  <c r="AB76" i="1"/>
  <c r="AF89" i="1"/>
  <c r="AC89" i="1"/>
  <c r="AA89" i="1"/>
  <c r="D89" i="1"/>
  <c r="Z89" i="1"/>
  <c r="X89" i="1"/>
  <c r="AD89" i="1"/>
  <c r="N89" i="1"/>
  <c r="AE89" i="1"/>
  <c r="Z63" i="1"/>
  <c r="AB63" i="1"/>
  <c r="AD63" i="1"/>
  <c r="U64" i="1"/>
  <c r="N64" i="1"/>
  <c r="AE64" i="1"/>
  <c r="D65" i="1"/>
  <c r="AA65" i="1"/>
  <c r="AC65" i="1"/>
  <c r="AF65" i="1"/>
  <c r="X66" i="1"/>
  <c r="Z67" i="1"/>
  <c r="AB67" i="1"/>
  <c r="AD67" i="1"/>
  <c r="U68" i="1"/>
  <c r="N68" i="1"/>
  <c r="AE68" i="1"/>
  <c r="D69" i="1"/>
  <c r="X69" i="1"/>
  <c r="D70" i="1"/>
  <c r="AA70" i="1"/>
  <c r="AC72" i="1"/>
  <c r="D74" i="1"/>
  <c r="AA74" i="1"/>
  <c r="AC76" i="1"/>
  <c r="Z78" i="1"/>
  <c r="X80" i="1"/>
  <c r="AE80" i="1"/>
  <c r="N80" i="1"/>
  <c r="U80" i="1"/>
  <c r="AB80" i="1"/>
  <c r="AE82" i="1"/>
  <c r="N82" i="1"/>
  <c r="U82" i="1"/>
  <c r="X82" i="1"/>
  <c r="AB82" i="1"/>
  <c r="Z84" i="1"/>
  <c r="AE86" i="1"/>
  <c r="N86" i="1"/>
  <c r="U86" i="1"/>
  <c r="X86" i="1"/>
  <c r="AB86" i="1"/>
  <c r="AE92" i="1"/>
  <c r="N92" i="1"/>
  <c r="U92" i="1"/>
  <c r="X92" i="1"/>
  <c r="AC92" i="1"/>
  <c r="AF92" i="1"/>
  <c r="AA92" i="1"/>
  <c r="D92" i="1"/>
  <c r="AB92" i="1"/>
  <c r="AE96" i="1"/>
  <c r="N96" i="1"/>
  <c r="U96" i="1"/>
  <c r="X96" i="1"/>
  <c r="AC96" i="1"/>
  <c r="AF96" i="1"/>
  <c r="AA96" i="1"/>
  <c r="D96" i="1"/>
  <c r="AB96" i="1"/>
  <c r="AE100" i="1"/>
  <c r="N100" i="1"/>
  <c r="U100" i="1"/>
  <c r="X100" i="1"/>
  <c r="AC100" i="1"/>
  <c r="AF100" i="1"/>
  <c r="AA100" i="1"/>
  <c r="D100" i="1"/>
  <c r="AB100" i="1"/>
  <c r="D64" i="1"/>
  <c r="AA64" i="1"/>
  <c r="AC64" i="1"/>
  <c r="AF64" i="1"/>
  <c r="Z66" i="1"/>
  <c r="AB66" i="1"/>
  <c r="AD66" i="1"/>
  <c r="D68" i="1"/>
  <c r="AA68" i="1"/>
  <c r="AC68" i="1"/>
  <c r="AF68" i="1"/>
  <c r="AE70" i="1"/>
  <c r="N70" i="1"/>
  <c r="U70" i="1"/>
  <c r="X70" i="1"/>
  <c r="AB70" i="1"/>
  <c r="Z72" i="1"/>
  <c r="AD72" i="1"/>
  <c r="AE74" i="1"/>
  <c r="N74" i="1"/>
  <c r="U74" i="1"/>
  <c r="X74" i="1"/>
  <c r="AB74" i="1"/>
  <c r="Z76" i="1"/>
  <c r="AD76" i="1"/>
  <c r="U89" i="1"/>
  <c r="AB89" i="1"/>
  <c r="AA63" i="1"/>
  <c r="AC63" i="1"/>
  <c r="AF63" i="1"/>
  <c r="X64" i="1"/>
  <c r="Z65" i="1"/>
  <c r="AB65" i="1"/>
  <c r="AD65" i="1"/>
  <c r="U66" i="1"/>
  <c r="N66" i="1"/>
  <c r="AE66" i="1"/>
  <c r="AA67" i="1"/>
  <c r="AC67" i="1"/>
  <c r="AF67" i="1"/>
  <c r="X68" i="1"/>
  <c r="AD69" i="1"/>
  <c r="AB69" i="1"/>
  <c r="Z69" i="1"/>
  <c r="AF69" i="1"/>
  <c r="AC69" i="1"/>
  <c r="AA69" i="1"/>
  <c r="AC70" i="1"/>
  <c r="D72" i="1"/>
  <c r="AA72" i="1"/>
  <c r="AF72" i="1"/>
  <c r="AC74" i="1"/>
  <c r="D76" i="1"/>
  <c r="AA76" i="1"/>
  <c r="AF76" i="1"/>
  <c r="AE78" i="1"/>
  <c r="N78" i="1"/>
  <c r="U78" i="1"/>
  <c r="X78" i="1"/>
  <c r="AB78" i="1"/>
  <c r="X84" i="1"/>
  <c r="AE84" i="1"/>
  <c r="N84" i="1"/>
  <c r="U84" i="1"/>
  <c r="AB84" i="1"/>
  <c r="X94" i="1"/>
  <c r="AE94" i="1"/>
  <c r="N94" i="1"/>
  <c r="U94" i="1"/>
  <c r="AF94" i="1"/>
  <c r="AA94" i="1"/>
  <c r="D94" i="1"/>
  <c r="AC94" i="1"/>
  <c r="AB94" i="1"/>
  <c r="X98" i="1"/>
  <c r="AE98" i="1"/>
  <c r="N98" i="1"/>
  <c r="U98" i="1"/>
  <c r="AF98" i="1"/>
  <c r="AA98" i="1"/>
  <c r="D98" i="1"/>
  <c r="AC98" i="1"/>
  <c r="AB98" i="1"/>
  <c r="X102" i="1"/>
  <c r="AE102" i="1"/>
  <c r="N102" i="1"/>
  <c r="U102" i="1"/>
  <c r="AF102" i="1"/>
  <c r="AA102" i="1"/>
  <c r="D102" i="1"/>
  <c r="AC102" i="1"/>
  <c r="AB102" i="1"/>
  <c r="AF106" i="1"/>
  <c r="AC106" i="1"/>
  <c r="AA106" i="1"/>
  <c r="D106" i="1"/>
  <c r="Z106" i="1"/>
  <c r="X106" i="1"/>
  <c r="AD106" i="1"/>
  <c r="N106" i="1"/>
  <c r="AE106" i="1"/>
  <c r="Z71" i="1"/>
  <c r="AB71" i="1"/>
  <c r="AD71" i="1"/>
  <c r="D73" i="1"/>
  <c r="AA73" i="1"/>
  <c r="AC73" i="1"/>
  <c r="AF73" i="1"/>
  <c r="Z75" i="1"/>
  <c r="AB75" i="1"/>
  <c r="AD75" i="1"/>
  <c r="AA77" i="1"/>
  <c r="AC77" i="1"/>
  <c r="AF77" i="1"/>
  <c r="Z79" i="1"/>
  <c r="AB79" i="1"/>
  <c r="AD79" i="1"/>
  <c r="AA81" i="1"/>
  <c r="AC81" i="1"/>
  <c r="AF81" i="1"/>
  <c r="Z83" i="1"/>
  <c r="AB83" i="1"/>
  <c r="AD83" i="1"/>
  <c r="D85" i="1"/>
  <c r="AA85" i="1"/>
  <c r="AC85" i="1"/>
  <c r="AF85" i="1"/>
  <c r="AD87" i="1"/>
  <c r="AB87" i="1"/>
  <c r="Z87" i="1"/>
  <c r="N87" i="1"/>
  <c r="AA87" i="1"/>
  <c r="AA88" i="1"/>
  <c r="X90" i="1"/>
  <c r="AE90" i="1"/>
  <c r="U90" i="1"/>
  <c r="AC90" i="1"/>
  <c r="D71" i="1"/>
  <c r="AA71" i="1"/>
  <c r="AC71" i="1"/>
  <c r="AF71" i="1"/>
  <c r="Z73" i="1"/>
  <c r="AB73" i="1"/>
  <c r="AD73" i="1"/>
  <c r="D75" i="1"/>
  <c r="AA75" i="1"/>
  <c r="AC75" i="1"/>
  <c r="AF75" i="1"/>
  <c r="Z77" i="1"/>
  <c r="AB77" i="1"/>
  <c r="AD77" i="1"/>
  <c r="D79" i="1"/>
  <c r="AA79" i="1"/>
  <c r="AC79" i="1"/>
  <c r="AF79" i="1"/>
  <c r="Z81" i="1"/>
  <c r="AB81" i="1"/>
  <c r="AD81" i="1"/>
  <c r="D83" i="1"/>
  <c r="AA83" i="1"/>
  <c r="AC83" i="1"/>
  <c r="AF83" i="1"/>
  <c r="Z85" i="1"/>
  <c r="AB85" i="1"/>
  <c r="AD85" i="1"/>
  <c r="D87" i="1"/>
  <c r="AF87" i="1"/>
  <c r="AE88" i="1"/>
  <c r="N88" i="1"/>
  <c r="U88" i="1"/>
  <c r="AB88" i="1"/>
  <c r="AF88" i="1"/>
  <c r="AA90" i="1"/>
  <c r="AF90" i="1"/>
  <c r="Z93" i="1"/>
  <c r="AB93" i="1"/>
  <c r="AD93" i="1"/>
  <c r="Z97" i="1"/>
  <c r="AB97" i="1"/>
  <c r="AD97" i="1"/>
  <c r="Z101" i="1"/>
  <c r="AB101" i="1"/>
  <c r="AD101" i="1"/>
  <c r="X103" i="1"/>
  <c r="U103" i="1"/>
  <c r="AB103" i="1"/>
  <c r="AE103" i="1"/>
  <c r="X107" i="1"/>
  <c r="AE107" i="1"/>
  <c r="N107" i="1"/>
  <c r="U107" i="1"/>
  <c r="Z107" i="1"/>
  <c r="AD107" i="1"/>
  <c r="AE109" i="1"/>
  <c r="N109" i="1"/>
  <c r="U109" i="1"/>
  <c r="X109" i="1"/>
  <c r="AB109" i="1"/>
  <c r="AE113" i="1"/>
  <c r="N113" i="1"/>
  <c r="U113" i="1"/>
  <c r="V60" i="1" s="1"/>
  <c r="X113" i="1"/>
  <c r="Y60" i="1" s="1"/>
  <c r="AB113" i="1"/>
  <c r="Z91" i="1"/>
  <c r="AB91" i="1"/>
  <c r="AD91" i="1"/>
  <c r="D93" i="1"/>
  <c r="AA93" i="1"/>
  <c r="AC93" i="1"/>
  <c r="AF93" i="1"/>
  <c r="Z95" i="1"/>
  <c r="AB95" i="1"/>
  <c r="AD95" i="1"/>
  <c r="D97" i="1"/>
  <c r="AA97" i="1"/>
  <c r="AC97" i="1"/>
  <c r="AF97" i="1"/>
  <c r="Z99" i="1"/>
  <c r="AB99" i="1"/>
  <c r="AD99" i="1"/>
  <c r="D101" i="1"/>
  <c r="AA101" i="1"/>
  <c r="AC101" i="1"/>
  <c r="AF101" i="1"/>
  <c r="AC103" i="1"/>
  <c r="AE105" i="1"/>
  <c r="N105" i="1"/>
  <c r="U105" i="1"/>
  <c r="AB105" i="1"/>
  <c r="AF105" i="1"/>
  <c r="AB107" i="1"/>
  <c r="Z109" i="1"/>
  <c r="AD109" i="1"/>
  <c r="X111" i="1"/>
  <c r="Y58" i="1" s="1"/>
  <c r="AE111" i="1"/>
  <c r="N111" i="1"/>
  <c r="O58" i="1" s="1"/>
  <c r="U111" i="1"/>
  <c r="V58" i="1" s="1"/>
  <c r="AB111" i="1"/>
  <c r="Z113" i="1"/>
  <c r="AD113" i="1"/>
  <c r="Z110" i="1"/>
  <c r="AB110" i="1"/>
  <c r="AD110" i="1"/>
  <c r="Z104" i="1"/>
  <c r="AB104" i="1"/>
  <c r="AD104" i="1"/>
  <c r="Z108" i="1"/>
  <c r="AB108" i="1"/>
  <c r="AD108" i="1"/>
  <c r="D110" i="1"/>
  <c r="AA110" i="1"/>
  <c r="AC110" i="1"/>
  <c r="AF110" i="1"/>
  <c r="Z112" i="1"/>
  <c r="AB112" i="1"/>
  <c r="AD112" i="1"/>
  <c r="G27" i="1"/>
  <c r="G25" i="1"/>
  <c r="G23" i="1"/>
  <c r="G21" i="1"/>
  <c r="G19" i="1"/>
  <c r="G17" i="1"/>
  <c r="G15" i="1"/>
  <c r="G13" i="1"/>
  <c r="G11" i="1"/>
  <c r="G54" i="1"/>
  <c r="G46" i="1"/>
  <c r="G38" i="1"/>
  <c r="G30" i="1"/>
  <c r="S25" i="1" l="1"/>
  <c r="I51" i="1"/>
  <c r="I50" i="1"/>
  <c r="Q26" i="1"/>
  <c r="AG30" i="1"/>
  <c r="I41" i="1"/>
  <c r="Y24" i="1"/>
  <c r="I48" i="1"/>
  <c r="V50" i="1"/>
  <c r="AG50" i="1"/>
  <c r="I32" i="1"/>
  <c r="I45" i="1"/>
  <c r="I49" i="1"/>
  <c r="I40" i="1"/>
  <c r="I26" i="1"/>
  <c r="I46" i="1"/>
  <c r="I47" i="1"/>
  <c r="I43" i="1"/>
  <c r="S24" i="1"/>
  <c r="I44" i="1"/>
  <c r="I42" i="1"/>
  <c r="I33" i="1"/>
  <c r="I35" i="1"/>
  <c r="I27" i="1"/>
  <c r="I34" i="1"/>
  <c r="O30" i="1"/>
  <c r="I37" i="1"/>
  <c r="I39" i="1"/>
  <c r="I38" i="1"/>
  <c r="Y36" i="1"/>
  <c r="I36" i="1"/>
  <c r="I13" i="1"/>
  <c r="I31" i="1"/>
  <c r="I29" i="1"/>
  <c r="I30" i="1"/>
  <c r="I25" i="1"/>
  <c r="I18" i="1"/>
  <c r="I22" i="1"/>
  <c r="I28" i="1"/>
  <c r="I17" i="1"/>
  <c r="I21" i="1"/>
  <c r="I24" i="1"/>
  <c r="I23" i="1"/>
  <c r="I15" i="1"/>
  <c r="I20" i="1"/>
  <c r="I19" i="1"/>
  <c r="I16" i="1"/>
  <c r="I14" i="1"/>
  <c r="O11" i="1"/>
  <c r="AG11" i="1"/>
  <c r="I12" i="1"/>
  <c r="I11" i="1"/>
  <c r="AG61" i="1"/>
  <c r="V61" i="1"/>
  <c r="AG113" i="1"/>
  <c r="AG60" i="1"/>
  <c r="O60" i="1"/>
  <c r="AG112" i="1"/>
  <c r="AG104" i="1"/>
  <c r="AG56" i="1"/>
  <c r="AG110" i="1"/>
  <c r="O59" i="1"/>
  <c r="Y55" i="1"/>
  <c r="AG109" i="1"/>
  <c r="AG111" i="1"/>
  <c r="AG59" i="1"/>
  <c r="AG58" i="1"/>
  <c r="AG57" i="1"/>
  <c r="Y56" i="1"/>
  <c r="O56" i="1"/>
  <c r="V56" i="1"/>
  <c r="V55" i="1"/>
  <c r="AG106" i="1"/>
  <c r="Y51" i="1"/>
  <c r="O55" i="1"/>
  <c r="V53" i="1"/>
  <c r="AG108" i="1"/>
  <c r="AG55" i="1"/>
  <c r="Y54" i="1"/>
  <c r="AG54" i="1"/>
  <c r="AG107" i="1"/>
  <c r="V51" i="1"/>
  <c r="Y53" i="1"/>
  <c r="V54" i="1"/>
  <c r="AG53" i="1"/>
  <c r="O54" i="1"/>
  <c r="Y46" i="1"/>
  <c r="O53" i="1"/>
  <c r="Y52" i="1"/>
  <c r="V49" i="1"/>
  <c r="AG105" i="1"/>
  <c r="O52" i="1"/>
  <c r="O42" i="1"/>
  <c r="AG51" i="1"/>
  <c r="O51" i="1"/>
  <c r="O45" i="1"/>
  <c r="V52" i="1"/>
  <c r="AG102" i="1"/>
  <c r="O50" i="1"/>
  <c r="AG101" i="1"/>
  <c r="Y50" i="1"/>
  <c r="O49" i="1"/>
  <c r="AG46" i="1"/>
  <c r="AG100" i="1"/>
  <c r="O48" i="1"/>
  <c r="AG48" i="1"/>
  <c r="AG103" i="1"/>
  <c r="Y49" i="1"/>
  <c r="Y48" i="1"/>
  <c r="V36" i="1"/>
  <c r="AG49" i="1"/>
  <c r="Y43" i="1"/>
  <c r="O41" i="1"/>
  <c r="V47" i="1"/>
  <c r="AG97" i="1"/>
  <c r="Y47" i="1"/>
  <c r="O47" i="1"/>
  <c r="V48" i="1"/>
  <c r="AG47" i="1"/>
  <c r="Y44" i="1"/>
  <c r="AG99" i="1"/>
  <c r="V46" i="1"/>
  <c r="Y32" i="1"/>
  <c r="AG87" i="1"/>
  <c r="O46" i="1"/>
  <c r="V45" i="1"/>
  <c r="V43" i="1"/>
  <c r="AG45" i="1"/>
  <c r="AG43" i="1"/>
  <c r="AG98" i="1"/>
  <c r="Y45" i="1"/>
  <c r="AG44" i="1"/>
  <c r="V44" i="1"/>
  <c r="AG96" i="1"/>
  <c r="O44" i="1"/>
  <c r="AG95" i="1"/>
  <c r="V42" i="1"/>
  <c r="Y42" i="1"/>
  <c r="V39" i="1"/>
  <c r="O43" i="1"/>
  <c r="AG42" i="1"/>
  <c r="V40" i="1"/>
  <c r="Y40" i="1"/>
  <c r="AG35" i="1"/>
  <c r="V41" i="1"/>
  <c r="AG40" i="1"/>
  <c r="Y41" i="1"/>
  <c r="AG94" i="1"/>
  <c r="AG92" i="1"/>
  <c r="AG93" i="1"/>
  <c r="AG39" i="1"/>
  <c r="V38" i="1"/>
  <c r="AG88" i="1"/>
  <c r="AG37" i="1"/>
  <c r="Y37" i="1"/>
  <c r="Y38" i="1"/>
  <c r="Y39" i="1"/>
  <c r="AG36" i="1"/>
  <c r="O40" i="1"/>
  <c r="AG91" i="1"/>
  <c r="AG41" i="1"/>
  <c r="O38" i="1"/>
  <c r="Y35" i="1"/>
  <c r="AG90" i="1"/>
  <c r="V37" i="1"/>
  <c r="AG38" i="1"/>
  <c r="O37" i="1"/>
  <c r="O39" i="1"/>
  <c r="AG89" i="1"/>
  <c r="Y34" i="1"/>
  <c r="O36" i="1"/>
  <c r="V35" i="1"/>
  <c r="V34" i="1"/>
  <c r="O35" i="1"/>
  <c r="AG34" i="1"/>
  <c r="O34" i="1"/>
  <c r="AG85" i="1"/>
  <c r="Y33" i="1"/>
  <c r="V30" i="1"/>
  <c r="AG33" i="1"/>
  <c r="V28" i="1"/>
  <c r="V32" i="1"/>
  <c r="V33" i="1"/>
  <c r="AG32" i="1"/>
  <c r="O32" i="1"/>
  <c r="AG86" i="1"/>
  <c r="O33" i="1"/>
  <c r="Y31" i="1"/>
  <c r="AG31" i="1"/>
  <c r="V31" i="1"/>
  <c r="AG84" i="1"/>
  <c r="O31" i="1"/>
  <c r="Y30" i="1"/>
  <c r="AG29" i="1"/>
  <c r="V29" i="1"/>
  <c r="O29" i="1"/>
  <c r="AG83" i="1"/>
  <c r="Y26" i="1"/>
  <c r="Y29" i="1"/>
  <c r="AG82" i="1"/>
  <c r="V20" i="1"/>
  <c r="AG79" i="1"/>
  <c r="Y28" i="1"/>
  <c r="AG28" i="1"/>
  <c r="AG74" i="1"/>
  <c r="AG80" i="1"/>
  <c r="AG25" i="1"/>
  <c r="O28" i="1"/>
  <c r="AG81" i="1"/>
  <c r="V22" i="1"/>
  <c r="O26" i="1"/>
  <c r="Y27" i="1"/>
  <c r="V27" i="1"/>
  <c r="O27" i="1"/>
  <c r="AG22" i="1"/>
  <c r="AG26" i="1"/>
  <c r="Y25" i="1"/>
  <c r="AG77" i="1"/>
  <c r="V26" i="1"/>
  <c r="AG27" i="1"/>
  <c r="V25" i="1"/>
  <c r="AG23" i="1"/>
  <c r="AG75" i="1"/>
  <c r="AG78" i="1"/>
  <c r="O25" i="1"/>
  <c r="V24" i="1"/>
  <c r="O24" i="1"/>
  <c r="AG24" i="1"/>
  <c r="AG76" i="1"/>
  <c r="O22" i="1"/>
  <c r="Y23" i="1"/>
  <c r="Y22" i="1"/>
  <c r="V23" i="1"/>
  <c r="O23" i="1"/>
  <c r="O21" i="1"/>
  <c r="AG21" i="1"/>
  <c r="Y21" i="1"/>
  <c r="V21" i="1"/>
  <c r="AG20" i="1"/>
  <c r="O20" i="1"/>
  <c r="AG73" i="1"/>
  <c r="Y20" i="1"/>
  <c r="AG72" i="1"/>
  <c r="Y19" i="1"/>
  <c r="O19" i="1"/>
  <c r="AG18" i="1"/>
  <c r="V14" i="1"/>
  <c r="V19" i="1"/>
  <c r="V18" i="1"/>
  <c r="AG71" i="1"/>
  <c r="AG19" i="1"/>
  <c r="Y18" i="1"/>
  <c r="V16" i="1"/>
  <c r="O18" i="1"/>
  <c r="AG70" i="1"/>
  <c r="AG16" i="1"/>
  <c r="Y17" i="1"/>
  <c r="AG17" i="1"/>
  <c r="Y16" i="1"/>
  <c r="V17" i="1"/>
  <c r="O17" i="1"/>
  <c r="AG69" i="1"/>
  <c r="O16" i="1"/>
  <c r="AG15" i="1"/>
  <c r="V15" i="1"/>
  <c r="Y15" i="1"/>
  <c r="O15" i="1"/>
  <c r="AG63" i="1"/>
  <c r="O14" i="1"/>
  <c r="AG67" i="1"/>
  <c r="V12" i="1"/>
  <c r="AG68" i="1"/>
  <c r="Y14" i="1"/>
  <c r="Y11" i="1"/>
  <c r="AG14" i="1"/>
  <c r="Y13" i="1"/>
  <c r="O12" i="1"/>
  <c r="V13" i="1"/>
  <c r="AG12" i="1"/>
  <c r="AG13" i="1"/>
  <c r="AG66" i="1"/>
  <c r="V11" i="1"/>
  <c r="O13" i="1"/>
  <c r="Y12" i="1"/>
  <c r="AG65" i="1"/>
  <c r="AG64" i="1"/>
  <c r="B12" i="51" l="1"/>
  <c r="C12" i="51"/>
  <c r="D12" i="51" s="1"/>
  <c r="E12" i="51"/>
  <c r="Y12" i="51"/>
  <c r="Z12" i="51"/>
  <c r="AA12" i="51"/>
  <c r="AB12" i="51"/>
  <c r="AD12" i="51"/>
  <c r="AE12" i="51"/>
  <c r="AF12" i="51"/>
  <c r="AG12" i="51"/>
  <c r="AH12" i="51"/>
  <c r="B13" i="51"/>
  <c r="C13" i="51"/>
  <c r="D13" i="51" s="1"/>
  <c r="E13" i="51"/>
  <c r="Y13" i="51"/>
  <c r="Z13" i="51"/>
  <c r="AA13" i="51"/>
  <c r="AB13" i="51"/>
  <c r="AD13" i="51"/>
  <c r="AE13" i="51"/>
  <c r="AF13" i="51"/>
  <c r="AG13" i="51"/>
  <c r="AH13" i="51"/>
  <c r="B14" i="51"/>
  <c r="C14" i="51"/>
  <c r="D14" i="51" s="1"/>
  <c r="E14" i="51"/>
  <c r="Y14" i="51"/>
  <c r="Z14" i="51"/>
  <c r="AA14" i="51"/>
  <c r="AB14" i="51"/>
  <c r="AD14" i="51"/>
  <c r="AE14" i="51"/>
  <c r="AF14" i="51"/>
  <c r="AG14" i="51"/>
  <c r="AH14" i="51"/>
  <c r="B15" i="51"/>
  <c r="C15" i="51"/>
  <c r="D15" i="51" s="1"/>
  <c r="E15" i="51"/>
  <c r="Y15" i="51"/>
  <c r="Z15" i="51"/>
  <c r="AA15" i="51"/>
  <c r="AB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B16" i="51"/>
  <c r="AD16" i="51"/>
  <c r="AE16" i="51"/>
  <c r="AF16" i="51"/>
  <c r="AG16" i="51"/>
  <c r="AH16" i="51"/>
  <c r="B26" i="51"/>
  <c r="C26" i="51"/>
  <c r="D26" i="51" s="1"/>
  <c r="E26" i="51"/>
  <c r="F26" i="51" s="1"/>
  <c r="G26" i="51"/>
  <c r="H26" i="51" s="1"/>
  <c r="I26" i="51"/>
  <c r="J26" i="51" s="1"/>
  <c r="K26" i="51"/>
  <c r="O26" i="51"/>
  <c r="V26" i="51"/>
  <c r="W26" i="51"/>
  <c r="X26" i="51" s="1"/>
  <c r="Y26" i="51"/>
  <c r="Z26" i="51"/>
  <c r="AA26" i="51"/>
  <c r="AB26" i="51"/>
  <c r="AD26" i="51"/>
  <c r="AE26" i="51"/>
  <c r="AF26" i="51"/>
  <c r="AG26" i="51"/>
  <c r="AH26" i="51"/>
  <c r="H12" i="51"/>
  <c r="J12" i="51"/>
  <c r="P12" i="51"/>
  <c r="X12" i="51"/>
  <c r="H13" i="51"/>
  <c r="J13" i="51"/>
  <c r="P13" i="51"/>
  <c r="X13" i="51"/>
  <c r="H14" i="51"/>
  <c r="J14" i="51"/>
  <c r="P14" i="51"/>
  <c r="X14" i="51"/>
  <c r="H15" i="51"/>
  <c r="J15" i="51"/>
  <c r="P15" i="51"/>
  <c r="X15" i="51"/>
  <c r="H16" i="51"/>
  <c r="J16" i="51"/>
  <c r="P16" i="51"/>
  <c r="X16" i="51"/>
  <c r="AH11" i="51"/>
  <c r="AG11" i="51"/>
  <c r="AF11" i="51"/>
  <c r="AE11" i="51"/>
  <c r="AD11" i="51"/>
  <c r="AB11" i="51"/>
  <c r="AA11" i="51"/>
  <c r="Z11" i="51"/>
  <c r="Y11" i="51"/>
  <c r="W11" i="51"/>
  <c r="V11" i="51"/>
  <c r="K11" i="51"/>
  <c r="I11" i="51"/>
  <c r="G11" i="51"/>
  <c r="E11" i="51"/>
  <c r="C11" i="51"/>
  <c r="D11" i="51" s="1"/>
  <c r="B11" i="51"/>
  <c r="F22" i="47"/>
  <c r="AE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AC59" i="50"/>
  <c r="AB59" i="50"/>
  <c r="Z59" i="50"/>
  <c r="Y59" i="50"/>
  <c r="X59" i="50"/>
  <c r="V59" i="50"/>
  <c r="L59" i="50"/>
  <c r="U59" i="50"/>
  <c r="J59" i="50"/>
  <c r="H59" i="50"/>
  <c r="G59" i="50"/>
  <c r="E59" i="50"/>
  <c r="C59" i="50"/>
  <c r="B59" i="50"/>
  <c r="AC58" i="50"/>
  <c r="AB58" i="50"/>
  <c r="Z58" i="50"/>
  <c r="Y58" i="50"/>
  <c r="X58" i="50"/>
  <c r="V58" i="50"/>
  <c r="L58" i="50"/>
  <c r="U58" i="50"/>
  <c r="J58" i="50"/>
  <c r="H58" i="50"/>
  <c r="G58" i="50"/>
  <c r="E58" i="50"/>
  <c r="C58" i="50"/>
  <c r="B58" i="50"/>
  <c r="AC57" i="50"/>
  <c r="AB57" i="50"/>
  <c r="Z57" i="50"/>
  <c r="Y57" i="50"/>
  <c r="X57" i="50"/>
  <c r="V57" i="50"/>
  <c r="L57" i="50"/>
  <c r="U57" i="50"/>
  <c r="J57" i="50"/>
  <c r="H57" i="50"/>
  <c r="G57" i="50"/>
  <c r="E57" i="50"/>
  <c r="C57" i="50"/>
  <c r="B57" i="50"/>
  <c r="AC56" i="50"/>
  <c r="AB56" i="50"/>
  <c r="Z56" i="50"/>
  <c r="Y56" i="50"/>
  <c r="X56" i="50"/>
  <c r="V56" i="50"/>
  <c r="L56" i="50"/>
  <c r="U56" i="50"/>
  <c r="J56" i="50"/>
  <c r="H56" i="50"/>
  <c r="G56" i="50"/>
  <c r="E56" i="50"/>
  <c r="C56" i="50"/>
  <c r="B56" i="50"/>
  <c r="AC55" i="50"/>
  <c r="AB55" i="50"/>
  <c r="Z55" i="50"/>
  <c r="Y55" i="50"/>
  <c r="X55" i="50"/>
  <c r="V55" i="50"/>
  <c r="L55" i="50"/>
  <c r="U55" i="50"/>
  <c r="J55" i="50"/>
  <c r="H55" i="50"/>
  <c r="G55" i="50"/>
  <c r="E55" i="50"/>
  <c r="C55" i="50"/>
  <c r="B55" i="50"/>
  <c r="AC54" i="50"/>
  <c r="AB54" i="50"/>
  <c r="Z54" i="50"/>
  <c r="Y54" i="50"/>
  <c r="X54" i="50"/>
  <c r="V54" i="50"/>
  <c r="L54" i="50"/>
  <c r="U54" i="50"/>
  <c r="J54" i="50"/>
  <c r="H54" i="50"/>
  <c r="G54" i="50"/>
  <c r="E54" i="50"/>
  <c r="C54" i="50"/>
  <c r="B54" i="50"/>
  <c r="AC53" i="50"/>
  <c r="AB53" i="50"/>
  <c r="Z53" i="50"/>
  <c r="Y53" i="50"/>
  <c r="X53" i="50"/>
  <c r="V53" i="50"/>
  <c r="L53" i="50"/>
  <c r="U53" i="50"/>
  <c r="J53" i="50"/>
  <c r="H53" i="50"/>
  <c r="G53" i="50"/>
  <c r="E53" i="50"/>
  <c r="C53" i="50"/>
  <c r="B53" i="50"/>
  <c r="AC52" i="50"/>
  <c r="AB52" i="50"/>
  <c r="Z52" i="50"/>
  <c r="Y52" i="50"/>
  <c r="X52" i="50"/>
  <c r="V52" i="50"/>
  <c r="L52" i="50"/>
  <c r="U52" i="50"/>
  <c r="J52" i="50"/>
  <c r="H52" i="50"/>
  <c r="G52" i="50"/>
  <c r="E52" i="50"/>
  <c r="C52" i="50"/>
  <c r="B52" i="50"/>
  <c r="AC51" i="50"/>
  <c r="AB51" i="50"/>
  <c r="Z51" i="50"/>
  <c r="Y51" i="50"/>
  <c r="X51" i="50"/>
  <c r="V51" i="50"/>
  <c r="L51" i="50"/>
  <c r="U51" i="50"/>
  <c r="J51" i="50"/>
  <c r="H51" i="50"/>
  <c r="G51" i="50"/>
  <c r="E51" i="50"/>
  <c r="C51" i="50"/>
  <c r="B51" i="50"/>
  <c r="AC50" i="50"/>
  <c r="AB50" i="50"/>
  <c r="Z50" i="50"/>
  <c r="Y50" i="50"/>
  <c r="X50" i="50"/>
  <c r="V50" i="50"/>
  <c r="L50" i="50"/>
  <c r="U50" i="50"/>
  <c r="J50" i="50"/>
  <c r="H50" i="50"/>
  <c r="G50" i="50"/>
  <c r="E50" i="50"/>
  <c r="C50" i="50"/>
  <c r="B50" i="50"/>
  <c r="AC49" i="50"/>
  <c r="AB49" i="50"/>
  <c r="Z49" i="50"/>
  <c r="Y49" i="50"/>
  <c r="X49" i="50"/>
  <c r="V49" i="50"/>
  <c r="L49" i="50"/>
  <c r="U49" i="50"/>
  <c r="J49" i="50"/>
  <c r="H49" i="50"/>
  <c r="G49" i="50"/>
  <c r="E49" i="50"/>
  <c r="C49" i="50"/>
  <c r="B49" i="50"/>
  <c r="AC48" i="50"/>
  <c r="AB48" i="50"/>
  <c r="Z48" i="50"/>
  <c r="Y48" i="50"/>
  <c r="X48" i="50"/>
  <c r="V48" i="50"/>
  <c r="L48" i="50"/>
  <c r="U48" i="50"/>
  <c r="J48" i="50"/>
  <c r="H48" i="50"/>
  <c r="G48" i="50"/>
  <c r="E48" i="50"/>
  <c r="C48" i="50"/>
  <c r="B48" i="50"/>
  <c r="AC47" i="50"/>
  <c r="AB47" i="50"/>
  <c r="Z47" i="50"/>
  <c r="Y47" i="50"/>
  <c r="X47" i="50"/>
  <c r="V47" i="50"/>
  <c r="L47" i="50"/>
  <c r="U47" i="50"/>
  <c r="J47" i="50"/>
  <c r="H47" i="50"/>
  <c r="G47" i="50"/>
  <c r="E47" i="50"/>
  <c r="C47" i="50"/>
  <c r="B47" i="50"/>
  <c r="AC46" i="50"/>
  <c r="AB46" i="50"/>
  <c r="Z46" i="50"/>
  <c r="Y46" i="50"/>
  <c r="X46" i="50"/>
  <c r="V46" i="50"/>
  <c r="L46" i="50"/>
  <c r="U46" i="50"/>
  <c r="J46" i="50"/>
  <c r="H46" i="50"/>
  <c r="G46" i="50"/>
  <c r="E46" i="50"/>
  <c r="C46" i="50"/>
  <c r="B46" i="50"/>
  <c r="AC45" i="50"/>
  <c r="AB45" i="50"/>
  <c r="Z45" i="50"/>
  <c r="Y45" i="50"/>
  <c r="X45" i="50"/>
  <c r="V45" i="50"/>
  <c r="L45" i="50"/>
  <c r="U45" i="50"/>
  <c r="J45" i="50"/>
  <c r="H45" i="50"/>
  <c r="G45" i="50"/>
  <c r="E45" i="50"/>
  <c r="C45" i="50"/>
  <c r="B45" i="50"/>
  <c r="AC44" i="50"/>
  <c r="AB44" i="50"/>
  <c r="Z44" i="50"/>
  <c r="Y44" i="50"/>
  <c r="X44" i="50"/>
  <c r="V44" i="50"/>
  <c r="L44" i="50"/>
  <c r="U44" i="50"/>
  <c r="J44" i="50"/>
  <c r="H44" i="50"/>
  <c r="G44" i="50"/>
  <c r="E44" i="50"/>
  <c r="C44" i="50"/>
  <c r="B44" i="50"/>
  <c r="AC42" i="50"/>
  <c r="AB42" i="50"/>
  <c r="Z42" i="50"/>
  <c r="Y42" i="50"/>
  <c r="X42" i="50"/>
  <c r="V42" i="50"/>
  <c r="L42" i="50"/>
  <c r="U42" i="50"/>
  <c r="P42" i="50"/>
  <c r="J42" i="50"/>
  <c r="H42" i="50"/>
  <c r="G42" i="50"/>
  <c r="E42" i="50"/>
  <c r="C42" i="50"/>
  <c r="B42" i="50"/>
  <c r="AC41" i="50"/>
  <c r="AB41" i="50"/>
  <c r="Z41" i="50"/>
  <c r="Y41" i="50"/>
  <c r="X41" i="50"/>
  <c r="V41" i="50"/>
  <c r="L41" i="50"/>
  <c r="U41" i="50"/>
  <c r="P41" i="50"/>
  <c r="J41" i="50"/>
  <c r="H41" i="50"/>
  <c r="G41" i="50"/>
  <c r="E41" i="50"/>
  <c r="C41" i="50"/>
  <c r="B41" i="50"/>
  <c r="AC40" i="50"/>
  <c r="AB40" i="50"/>
  <c r="Z40" i="50"/>
  <c r="Y40" i="50"/>
  <c r="X40" i="50"/>
  <c r="V40" i="50"/>
  <c r="L40" i="50"/>
  <c r="U40" i="50"/>
  <c r="P40" i="50"/>
  <c r="J40" i="50"/>
  <c r="H40" i="50"/>
  <c r="I40" i="50" s="1"/>
  <c r="G40" i="50"/>
  <c r="E40" i="50"/>
  <c r="C40" i="50"/>
  <c r="B40" i="50"/>
  <c r="AC39" i="50"/>
  <c r="AB39" i="50"/>
  <c r="Z39" i="50"/>
  <c r="Y39" i="50"/>
  <c r="X39" i="50"/>
  <c r="V39" i="50"/>
  <c r="L39" i="50"/>
  <c r="U39" i="50"/>
  <c r="P39" i="50"/>
  <c r="J39" i="50"/>
  <c r="H39" i="50"/>
  <c r="G39" i="50"/>
  <c r="E39" i="50"/>
  <c r="C39" i="50"/>
  <c r="B39" i="50"/>
  <c r="AC38" i="50"/>
  <c r="AB38" i="50"/>
  <c r="Z38" i="50"/>
  <c r="Y38" i="50"/>
  <c r="X38" i="50"/>
  <c r="V38" i="50"/>
  <c r="L38" i="50"/>
  <c r="U38" i="50"/>
  <c r="P38" i="50"/>
  <c r="J38" i="50"/>
  <c r="H38" i="50"/>
  <c r="G38" i="50"/>
  <c r="E38" i="50"/>
  <c r="C38" i="50"/>
  <c r="B38" i="50"/>
  <c r="AC37" i="50"/>
  <c r="AB37" i="50"/>
  <c r="Z37" i="50"/>
  <c r="Y37" i="50"/>
  <c r="X37" i="50"/>
  <c r="V37" i="50"/>
  <c r="L37" i="50"/>
  <c r="U37" i="50"/>
  <c r="P37" i="50"/>
  <c r="J37" i="50"/>
  <c r="H37" i="50"/>
  <c r="G37" i="50"/>
  <c r="E37" i="50"/>
  <c r="C37" i="50"/>
  <c r="B37" i="50"/>
  <c r="AC36" i="50"/>
  <c r="AB36" i="50"/>
  <c r="Z36" i="50"/>
  <c r="Y36" i="50"/>
  <c r="X36" i="50"/>
  <c r="V36" i="50"/>
  <c r="L36" i="50"/>
  <c r="U36" i="50"/>
  <c r="P36" i="50"/>
  <c r="J36" i="50"/>
  <c r="H36" i="50"/>
  <c r="G36" i="50"/>
  <c r="E36" i="50"/>
  <c r="C36" i="50"/>
  <c r="B36" i="50"/>
  <c r="AC35" i="50"/>
  <c r="AB35" i="50"/>
  <c r="Z35" i="50"/>
  <c r="Y35" i="50"/>
  <c r="X35" i="50"/>
  <c r="V35" i="50"/>
  <c r="L35" i="50"/>
  <c r="U35" i="50"/>
  <c r="P35" i="50"/>
  <c r="J35" i="50"/>
  <c r="H35" i="50"/>
  <c r="G35" i="50"/>
  <c r="E35" i="50"/>
  <c r="C35" i="50"/>
  <c r="B35" i="50"/>
  <c r="AC34" i="50"/>
  <c r="AB34" i="50"/>
  <c r="Z34" i="50"/>
  <c r="Y34" i="50"/>
  <c r="X34" i="50"/>
  <c r="V34" i="50"/>
  <c r="L34" i="50"/>
  <c r="U34" i="50"/>
  <c r="P34" i="50"/>
  <c r="J34" i="50"/>
  <c r="H34" i="50"/>
  <c r="G34" i="50"/>
  <c r="E34" i="50"/>
  <c r="C34" i="50"/>
  <c r="B34" i="50"/>
  <c r="AC33" i="50"/>
  <c r="AB33" i="50"/>
  <c r="Z33" i="50"/>
  <c r="Y33" i="50"/>
  <c r="X33" i="50"/>
  <c r="V33" i="50"/>
  <c r="L33" i="50"/>
  <c r="U33" i="50"/>
  <c r="P33" i="50"/>
  <c r="J33" i="50"/>
  <c r="H33" i="50"/>
  <c r="G33" i="50"/>
  <c r="E33" i="50"/>
  <c r="C33" i="50"/>
  <c r="B33" i="50"/>
  <c r="AC32" i="50"/>
  <c r="AB32" i="50"/>
  <c r="Z32" i="50"/>
  <c r="Y32" i="50"/>
  <c r="X32" i="50"/>
  <c r="V32" i="50"/>
  <c r="L32" i="50"/>
  <c r="U32" i="50"/>
  <c r="P32" i="50"/>
  <c r="J32" i="50"/>
  <c r="H32" i="50"/>
  <c r="G32" i="50"/>
  <c r="E32" i="50"/>
  <c r="C32" i="50"/>
  <c r="B32" i="50"/>
  <c r="AC31" i="50"/>
  <c r="AB31" i="50"/>
  <c r="Z31" i="50"/>
  <c r="Y31" i="50"/>
  <c r="X31" i="50"/>
  <c r="V31" i="50"/>
  <c r="L31" i="50"/>
  <c r="U31" i="50"/>
  <c r="P31" i="50"/>
  <c r="J31" i="50"/>
  <c r="H31" i="50"/>
  <c r="G31" i="50"/>
  <c r="E31" i="50"/>
  <c r="C31" i="50"/>
  <c r="B31" i="50"/>
  <c r="AC30" i="50"/>
  <c r="AB30" i="50"/>
  <c r="Z30" i="50"/>
  <c r="Y30" i="50"/>
  <c r="X30" i="50"/>
  <c r="V30" i="50"/>
  <c r="L30" i="50"/>
  <c r="U30" i="50"/>
  <c r="P30" i="50"/>
  <c r="J30" i="50"/>
  <c r="H30" i="50"/>
  <c r="G30" i="50"/>
  <c r="E30" i="50"/>
  <c r="C30" i="50"/>
  <c r="B30" i="50"/>
  <c r="AC29" i="50"/>
  <c r="AB29" i="50"/>
  <c r="Z29" i="50"/>
  <c r="Y29" i="50"/>
  <c r="X29" i="50"/>
  <c r="V29" i="50"/>
  <c r="L29" i="50"/>
  <c r="U29" i="50"/>
  <c r="P29" i="50"/>
  <c r="J29" i="50"/>
  <c r="H29" i="50"/>
  <c r="G29" i="50"/>
  <c r="E29" i="50"/>
  <c r="C29" i="50"/>
  <c r="B29" i="50"/>
  <c r="AC28" i="50"/>
  <c r="AB28" i="50"/>
  <c r="Z28" i="50"/>
  <c r="Y28" i="50"/>
  <c r="X28" i="50"/>
  <c r="V28" i="50"/>
  <c r="L28" i="50"/>
  <c r="U28" i="50"/>
  <c r="P28" i="50"/>
  <c r="J28" i="50"/>
  <c r="H28" i="50"/>
  <c r="G28" i="50"/>
  <c r="E28" i="50"/>
  <c r="C28" i="50"/>
  <c r="B28" i="50"/>
  <c r="AC27" i="50"/>
  <c r="AB27" i="50"/>
  <c r="Z27" i="50"/>
  <c r="Y27" i="50"/>
  <c r="X27" i="50"/>
  <c r="V27" i="50"/>
  <c r="L27" i="50"/>
  <c r="U27" i="50"/>
  <c r="P27" i="50"/>
  <c r="J27" i="50"/>
  <c r="H27" i="50"/>
  <c r="G27" i="50"/>
  <c r="E27" i="50"/>
  <c r="C27" i="50"/>
  <c r="B27" i="50"/>
  <c r="B11" i="50"/>
  <c r="C11" i="50"/>
  <c r="E11" i="50"/>
  <c r="G11" i="50"/>
  <c r="H11" i="50"/>
  <c r="J11" i="50"/>
  <c r="P11" i="50"/>
  <c r="U11" i="50"/>
  <c r="L11" i="50"/>
  <c r="V11" i="50"/>
  <c r="X11" i="50"/>
  <c r="Y11" i="50"/>
  <c r="Z11" i="50"/>
  <c r="AB11" i="50"/>
  <c r="AC11" i="50"/>
  <c r="B12" i="50"/>
  <c r="C12" i="50"/>
  <c r="E12" i="50"/>
  <c r="G12" i="50"/>
  <c r="H12" i="50"/>
  <c r="J12" i="50"/>
  <c r="P12" i="50"/>
  <c r="U12" i="50"/>
  <c r="L12" i="50"/>
  <c r="V12" i="50"/>
  <c r="X12" i="50"/>
  <c r="Y12" i="50"/>
  <c r="Z12" i="50"/>
  <c r="AB12" i="50"/>
  <c r="AC12" i="50"/>
  <c r="B13" i="50"/>
  <c r="C13" i="50"/>
  <c r="E13" i="50"/>
  <c r="G13" i="50"/>
  <c r="H13" i="50"/>
  <c r="J13" i="50"/>
  <c r="P13" i="50"/>
  <c r="U13" i="50"/>
  <c r="L13" i="50"/>
  <c r="V13" i="50"/>
  <c r="X13" i="50"/>
  <c r="Y13" i="50"/>
  <c r="Z13" i="50"/>
  <c r="AB13" i="50"/>
  <c r="AC13" i="50"/>
  <c r="B14" i="50"/>
  <c r="C14" i="50"/>
  <c r="E14" i="50"/>
  <c r="G14" i="50"/>
  <c r="H14" i="50"/>
  <c r="J14" i="50"/>
  <c r="P14" i="50"/>
  <c r="U14" i="50"/>
  <c r="L14" i="50"/>
  <c r="V14" i="50"/>
  <c r="X14" i="50"/>
  <c r="Y14" i="50"/>
  <c r="Z14" i="50"/>
  <c r="AB14" i="50"/>
  <c r="AC14" i="50"/>
  <c r="B15" i="50"/>
  <c r="C15" i="50"/>
  <c r="E15" i="50"/>
  <c r="G15" i="50"/>
  <c r="H15" i="50"/>
  <c r="J15" i="50"/>
  <c r="P15" i="50"/>
  <c r="U15" i="50"/>
  <c r="L15" i="50"/>
  <c r="V15" i="50"/>
  <c r="X15" i="50"/>
  <c r="Y15" i="50"/>
  <c r="Z15" i="50"/>
  <c r="AB15" i="50"/>
  <c r="AC15" i="50"/>
  <c r="B16" i="50"/>
  <c r="C16" i="50"/>
  <c r="E16" i="50"/>
  <c r="G16" i="50"/>
  <c r="H16" i="50"/>
  <c r="J16" i="50"/>
  <c r="P16" i="50"/>
  <c r="U16" i="50"/>
  <c r="L16" i="50"/>
  <c r="V16" i="50"/>
  <c r="X16" i="50"/>
  <c r="Y16" i="50"/>
  <c r="Z16" i="50"/>
  <c r="AB16" i="50"/>
  <c r="AC16" i="50"/>
  <c r="B17" i="50"/>
  <c r="C17" i="50"/>
  <c r="E17" i="50"/>
  <c r="G17" i="50"/>
  <c r="H17" i="50"/>
  <c r="J17" i="50"/>
  <c r="P17" i="50"/>
  <c r="U17" i="50"/>
  <c r="L17" i="50"/>
  <c r="V17" i="50"/>
  <c r="X17" i="50"/>
  <c r="Y17" i="50"/>
  <c r="Z17" i="50"/>
  <c r="AB17" i="50"/>
  <c r="AC17" i="50"/>
  <c r="B18" i="50"/>
  <c r="C18" i="50"/>
  <c r="E18" i="50"/>
  <c r="G18" i="50"/>
  <c r="H18" i="50"/>
  <c r="J18" i="50"/>
  <c r="P18" i="50"/>
  <c r="U18" i="50"/>
  <c r="L18" i="50"/>
  <c r="V18" i="50"/>
  <c r="X18" i="50"/>
  <c r="Y18" i="50"/>
  <c r="Z18" i="50"/>
  <c r="AB18" i="50"/>
  <c r="AC18" i="50"/>
  <c r="B19" i="50"/>
  <c r="C19" i="50"/>
  <c r="E19" i="50"/>
  <c r="G19" i="50"/>
  <c r="H19" i="50"/>
  <c r="J19" i="50"/>
  <c r="P19" i="50"/>
  <c r="U19" i="50"/>
  <c r="L19" i="50"/>
  <c r="V19" i="50"/>
  <c r="X19" i="50"/>
  <c r="Y19" i="50"/>
  <c r="Z19" i="50"/>
  <c r="AB19" i="50"/>
  <c r="AC19" i="50"/>
  <c r="B20" i="50"/>
  <c r="C20" i="50"/>
  <c r="E20" i="50"/>
  <c r="G20" i="50"/>
  <c r="H20" i="50"/>
  <c r="J20" i="50"/>
  <c r="P20" i="50"/>
  <c r="U20" i="50"/>
  <c r="L20" i="50"/>
  <c r="V20" i="50"/>
  <c r="X20" i="50"/>
  <c r="Y20" i="50"/>
  <c r="Z20" i="50"/>
  <c r="AB20" i="50"/>
  <c r="AC20" i="50"/>
  <c r="B21" i="50"/>
  <c r="C21" i="50"/>
  <c r="E21" i="50"/>
  <c r="G21" i="50"/>
  <c r="H21" i="50"/>
  <c r="J21" i="50"/>
  <c r="P21" i="50"/>
  <c r="U21" i="50"/>
  <c r="L21" i="50"/>
  <c r="V21" i="50"/>
  <c r="X21" i="50"/>
  <c r="Y21" i="50"/>
  <c r="Z21" i="50"/>
  <c r="AB21" i="50"/>
  <c r="AC21" i="50"/>
  <c r="B22" i="50"/>
  <c r="C22" i="50"/>
  <c r="E22" i="50"/>
  <c r="G22" i="50"/>
  <c r="H22" i="50"/>
  <c r="J22" i="50"/>
  <c r="P22" i="50"/>
  <c r="U22" i="50"/>
  <c r="L22" i="50"/>
  <c r="V22" i="50"/>
  <c r="X22" i="50"/>
  <c r="Y22" i="50"/>
  <c r="Z22" i="50"/>
  <c r="AB22" i="50"/>
  <c r="AC22" i="50"/>
  <c r="B23" i="50"/>
  <c r="C23" i="50"/>
  <c r="E23" i="50"/>
  <c r="G23" i="50"/>
  <c r="H23" i="50"/>
  <c r="J23" i="50"/>
  <c r="P23" i="50"/>
  <c r="U23" i="50"/>
  <c r="L23" i="50"/>
  <c r="V23" i="50"/>
  <c r="X23" i="50"/>
  <c r="Y23" i="50"/>
  <c r="Z23" i="50"/>
  <c r="AB23" i="50"/>
  <c r="AC23" i="50"/>
  <c r="B24" i="50"/>
  <c r="C24" i="50"/>
  <c r="E24" i="50"/>
  <c r="G24" i="50"/>
  <c r="H24" i="50"/>
  <c r="J24" i="50"/>
  <c r="P24" i="50"/>
  <c r="U24" i="50"/>
  <c r="L24" i="50"/>
  <c r="V24" i="50"/>
  <c r="X24" i="50"/>
  <c r="Y24" i="50"/>
  <c r="Z24" i="50"/>
  <c r="AB24" i="50"/>
  <c r="AC24" i="50"/>
  <c r="B25" i="50"/>
  <c r="C25" i="50"/>
  <c r="E25" i="50"/>
  <c r="G25" i="50"/>
  <c r="H25" i="50"/>
  <c r="J25" i="50"/>
  <c r="P25" i="50"/>
  <c r="U25" i="50"/>
  <c r="L25" i="50"/>
  <c r="V25" i="50"/>
  <c r="X25" i="50"/>
  <c r="Y25" i="50"/>
  <c r="Z25" i="50"/>
  <c r="AB25" i="50"/>
  <c r="AC25" i="50"/>
  <c r="AC10" i="50"/>
  <c r="AB10" i="50"/>
  <c r="Z10" i="50"/>
  <c r="Y10" i="50"/>
  <c r="X10" i="50"/>
  <c r="V10" i="50"/>
  <c r="L10" i="50"/>
  <c r="U10" i="50"/>
  <c r="P10" i="50"/>
  <c r="J10" i="50"/>
  <c r="H10" i="50"/>
  <c r="G10" i="50"/>
  <c r="E10" i="50"/>
  <c r="C10" i="50"/>
  <c r="B10" i="50"/>
  <c r="AB57" i="49"/>
  <c r="AA57" i="49"/>
  <c r="Y57" i="49"/>
  <c r="X57" i="49"/>
  <c r="W57" i="49"/>
  <c r="M57" i="49"/>
  <c r="T57" i="49"/>
  <c r="I57" i="49"/>
  <c r="G57" i="49"/>
  <c r="F57" i="49"/>
  <c r="E57" i="49"/>
  <c r="C57" i="49"/>
  <c r="B57" i="49"/>
  <c r="AB56" i="49"/>
  <c r="AA56" i="49"/>
  <c r="Y56" i="49"/>
  <c r="X56" i="49"/>
  <c r="W56" i="49"/>
  <c r="M56" i="49"/>
  <c r="T56" i="49"/>
  <c r="I56" i="49"/>
  <c r="G56" i="49"/>
  <c r="F56" i="49"/>
  <c r="E56" i="49"/>
  <c r="C56" i="49"/>
  <c r="B56" i="49"/>
  <c r="AB55" i="49"/>
  <c r="AA55" i="49"/>
  <c r="Y55" i="49"/>
  <c r="X55" i="49"/>
  <c r="W55" i="49"/>
  <c r="M55" i="49"/>
  <c r="T55" i="49"/>
  <c r="I55" i="49"/>
  <c r="G55" i="49"/>
  <c r="F55" i="49"/>
  <c r="E55" i="49"/>
  <c r="C55" i="49"/>
  <c r="B55" i="49"/>
  <c r="AB54" i="49"/>
  <c r="AA54" i="49"/>
  <c r="Y54" i="49"/>
  <c r="X54" i="49"/>
  <c r="W54" i="49"/>
  <c r="M54" i="49"/>
  <c r="T54" i="49"/>
  <c r="I54" i="49"/>
  <c r="G54" i="49"/>
  <c r="F54" i="49"/>
  <c r="E54" i="49"/>
  <c r="C54" i="49"/>
  <c r="B54" i="49"/>
  <c r="AB53" i="49"/>
  <c r="AA53" i="49"/>
  <c r="Y53" i="49"/>
  <c r="X53" i="49"/>
  <c r="W53" i="49"/>
  <c r="M53" i="49"/>
  <c r="T53" i="49"/>
  <c r="I53" i="49"/>
  <c r="G53" i="49"/>
  <c r="F53" i="49"/>
  <c r="E53" i="49"/>
  <c r="C53" i="49"/>
  <c r="B53" i="49"/>
  <c r="AB52" i="49"/>
  <c r="AA52" i="49"/>
  <c r="Y52" i="49"/>
  <c r="X52" i="49"/>
  <c r="W52" i="49"/>
  <c r="M52" i="49"/>
  <c r="T52" i="49"/>
  <c r="I52" i="49"/>
  <c r="G52" i="49"/>
  <c r="F52" i="49"/>
  <c r="E52" i="49"/>
  <c r="C52" i="49"/>
  <c r="B52" i="49"/>
  <c r="AB51" i="49"/>
  <c r="AA51" i="49"/>
  <c r="Y51" i="49"/>
  <c r="X51" i="49"/>
  <c r="W51" i="49"/>
  <c r="M51" i="49"/>
  <c r="T51" i="49"/>
  <c r="I51" i="49"/>
  <c r="G51" i="49"/>
  <c r="F51" i="49"/>
  <c r="E51" i="49"/>
  <c r="C51" i="49"/>
  <c r="B51" i="49"/>
  <c r="AB50" i="49"/>
  <c r="AA50" i="49"/>
  <c r="Y50" i="49"/>
  <c r="X50" i="49"/>
  <c r="W50" i="49"/>
  <c r="M50" i="49"/>
  <c r="T50" i="49"/>
  <c r="I50" i="49"/>
  <c r="G50" i="49"/>
  <c r="F50" i="49"/>
  <c r="E50" i="49"/>
  <c r="C50" i="49"/>
  <c r="B50" i="49"/>
  <c r="AB49" i="49"/>
  <c r="AA49" i="49"/>
  <c r="Y49" i="49"/>
  <c r="X49" i="49"/>
  <c r="W49" i="49"/>
  <c r="M49" i="49"/>
  <c r="T49" i="49"/>
  <c r="I49" i="49"/>
  <c r="G49" i="49"/>
  <c r="F49" i="49"/>
  <c r="E49" i="49"/>
  <c r="C49" i="49"/>
  <c r="B49" i="49"/>
  <c r="AB48" i="49"/>
  <c r="AA48" i="49"/>
  <c r="Y48" i="49"/>
  <c r="X48" i="49"/>
  <c r="W48" i="49"/>
  <c r="M48" i="49"/>
  <c r="T48" i="49"/>
  <c r="I48" i="49"/>
  <c r="G48" i="49"/>
  <c r="F48" i="49"/>
  <c r="E48" i="49"/>
  <c r="C48" i="49"/>
  <c r="B48" i="49"/>
  <c r="AB47" i="49"/>
  <c r="AA47" i="49"/>
  <c r="Y47" i="49"/>
  <c r="X47" i="49"/>
  <c r="W47" i="49"/>
  <c r="M47" i="49"/>
  <c r="T47" i="49"/>
  <c r="I47" i="49"/>
  <c r="G47" i="49"/>
  <c r="F47" i="49"/>
  <c r="E47" i="49"/>
  <c r="C47" i="49"/>
  <c r="B47" i="49"/>
  <c r="AB46" i="49"/>
  <c r="AA46" i="49"/>
  <c r="Y46" i="49"/>
  <c r="X46" i="49"/>
  <c r="W46" i="49"/>
  <c r="M46" i="49"/>
  <c r="T46" i="49"/>
  <c r="I46" i="49"/>
  <c r="G46" i="49"/>
  <c r="F46" i="49"/>
  <c r="E46" i="49"/>
  <c r="C46" i="49"/>
  <c r="B46" i="49"/>
  <c r="AB45" i="49"/>
  <c r="AA45" i="49"/>
  <c r="Y45" i="49"/>
  <c r="X45" i="49"/>
  <c r="W45" i="49"/>
  <c r="M45" i="49"/>
  <c r="T45" i="49"/>
  <c r="I45" i="49"/>
  <c r="G45" i="49"/>
  <c r="F45" i="49"/>
  <c r="E45" i="49"/>
  <c r="C45" i="49"/>
  <c r="B45" i="49"/>
  <c r="AB44" i="49"/>
  <c r="AA44" i="49"/>
  <c r="Y44" i="49"/>
  <c r="X44" i="49"/>
  <c r="W44" i="49"/>
  <c r="M44" i="49"/>
  <c r="T44" i="49"/>
  <c r="I44" i="49"/>
  <c r="G44" i="49"/>
  <c r="F44" i="49"/>
  <c r="E44" i="49"/>
  <c r="C44" i="49"/>
  <c r="B44" i="49"/>
  <c r="AB43" i="49"/>
  <c r="AA43" i="49"/>
  <c r="Y43" i="49"/>
  <c r="X43" i="49"/>
  <c r="W43" i="49"/>
  <c r="M43" i="49"/>
  <c r="T43" i="49"/>
  <c r="I43" i="49"/>
  <c r="G43" i="49"/>
  <c r="F43" i="49"/>
  <c r="E43" i="49"/>
  <c r="C43" i="49"/>
  <c r="B43" i="49"/>
  <c r="AB41" i="49"/>
  <c r="AA41" i="49"/>
  <c r="Y41" i="49"/>
  <c r="X41" i="49"/>
  <c r="W41" i="49"/>
  <c r="M41" i="49"/>
  <c r="T41" i="49"/>
  <c r="I41" i="49"/>
  <c r="G41" i="49"/>
  <c r="F41" i="49"/>
  <c r="E41" i="49"/>
  <c r="C41" i="49"/>
  <c r="B41" i="49"/>
  <c r="AB40" i="49"/>
  <c r="AA40" i="49"/>
  <c r="Y40" i="49"/>
  <c r="X40" i="49"/>
  <c r="W40" i="49"/>
  <c r="M40" i="49"/>
  <c r="T40" i="49"/>
  <c r="I40" i="49"/>
  <c r="G40" i="49"/>
  <c r="F40" i="49"/>
  <c r="E40" i="49"/>
  <c r="C40" i="49"/>
  <c r="B40" i="49"/>
  <c r="AB39" i="49"/>
  <c r="AA39" i="49"/>
  <c r="Y39" i="49"/>
  <c r="X39" i="49"/>
  <c r="W39" i="49"/>
  <c r="M39" i="49"/>
  <c r="T39" i="49"/>
  <c r="I39" i="49"/>
  <c r="G39" i="49"/>
  <c r="F39" i="49"/>
  <c r="E39" i="49"/>
  <c r="C39" i="49"/>
  <c r="B39" i="49"/>
  <c r="AB38" i="49"/>
  <c r="AA38" i="49"/>
  <c r="Y38" i="49"/>
  <c r="X38" i="49"/>
  <c r="W38" i="49"/>
  <c r="M38" i="49"/>
  <c r="T38" i="49"/>
  <c r="I38" i="49"/>
  <c r="G38" i="49"/>
  <c r="F38" i="49"/>
  <c r="E38" i="49"/>
  <c r="C38" i="49"/>
  <c r="B38" i="49"/>
  <c r="AB37" i="49"/>
  <c r="AA37" i="49"/>
  <c r="Y37" i="49"/>
  <c r="X37" i="49"/>
  <c r="W37" i="49"/>
  <c r="M37" i="49"/>
  <c r="T37" i="49"/>
  <c r="I37" i="49"/>
  <c r="G37" i="49"/>
  <c r="F37" i="49"/>
  <c r="E37" i="49"/>
  <c r="C37" i="49"/>
  <c r="B37" i="49"/>
  <c r="AB36" i="49"/>
  <c r="AA36" i="49"/>
  <c r="Y36" i="49"/>
  <c r="X36" i="49"/>
  <c r="W36" i="49"/>
  <c r="M36" i="49"/>
  <c r="T36" i="49"/>
  <c r="I36" i="49"/>
  <c r="G36" i="49"/>
  <c r="F36" i="49"/>
  <c r="E36" i="49"/>
  <c r="C36" i="49"/>
  <c r="B36" i="49"/>
  <c r="AB35" i="49"/>
  <c r="AA35" i="49"/>
  <c r="Y35" i="49"/>
  <c r="X35" i="49"/>
  <c r="W35" i="49"/>
  <c r="M35" i="49"/>
  <c r="T35" i="49"/>
  <c r="I35" i="49"/>
  <c r="G35" i="49"/>
  <c r="F35" i="49"/>
  <c r="E35" i="49"/>
  <c r="C35" i="49"/>
  <c r="B35" i="49"/>
  <c r="AB34" i="49"/>
  <c r="AA34" i="49"/>
  <c r="Y34" i="49"/>
  <c r="X34" i="49"/>
  <c r="W34" i="49"/>
  <c r="M34" i="49"/>
  <c r="T34" i="49"/>
  <c r="I34" i="49"/>
  <c r="G34" i="49"/>
  <c r="F34" i="49"/>
  <c r="E34" i="49"/>
  <c r="C34" i="49"/>
  <c r="B34" i="49"/>
  <c r="AB33" i="49"/>
  <c r="AA33" i="49"/>
  <c r="Y33" i="49"/>
  <c r="X33" i="49"/>
  <c r="W33" i="49"/>
  <c r="M33" i="49"/>
  <c r="T33" i="49"/>
  <c r="I33" i="49"/>
  <c r="G33" i="49"/>
  <c r="F33" i="49"/>
  <c r="E33" i="49"/>
  <c r="C33" i="49"/>
  <c r="B33" i="49"/>
  <c r="AB32" i="49"/>
  <c r="AA32" i="49"/>
  <c r="Y32" i="49"/>
  <c r="X32" i="49"/>
  <c r="W32" i="49"/>
  <c r="M32" i="49"/>
  <c r="T32" i="49"/>
  <c r="I32" i="49"/>
  <c r="G32" i="49"/>
  <c r="F32" i="49"/>
  <c r="E32" i="49"/>
  <c r="C32" i="49"/>
  <c r="B32" i="49"/>
  <c r="AB31" i="49"/>
  <c r="AA31" i="49"/>
  <c r="Y31" i="49"/>
  <c r="X31" i="49"/>
  <c r="W31" i="49"/>
  <c r="M31" i="49"/>
  <c r="T31" i="49"/>
  <c r="I31" i="49"/>
  <c r="G31" i="49"/>
  <c r="F31" i="49"/>
  <c r="E31" i="49"/>
  <c r="C31" i="49"/>
  <c r="B31" i="49"/>
  <c r="AB30" i="49"/>
  <c r="AA30" i="49"/>
  <c r="Y30" i="49"/>
  <c r="X30" i="49"/>
  <c r="W30" i="49"/>
  <c r="M30" i="49"/>
  <c r="T30" i="49"/>
  <c r="I30" i="49"/>
  <c r="G30" i="49"/>
  <c r="F30" i="49"/>
  <c r="E30" i="49"/>
  <c r="C30" i="49"/>
  <c r="B30" i="49"/>
  <c r="AB29" i="49"/>
  <c r="AA29" i="49"/>
  <c r="Y29" i="49"/>
  <c r="X29" i="49"/>
  <c r="W29" i="49"/>
  <c r="M29" i="49"/>
  <c r="T29" i="49"/>
  <c r="I29" i="49"/>
  <c r="G29" i="49"/>
  <c r="F29" i="49"/>
  <c r="E29" i="49"/>
  <c r="C29" i="49"/>
  <c r="B29" i="49"/>
  <c r="AB28" i="49"/>
  <c r="AA28" i="49"/>
  <c r="Y28" i="49"/>
  <c r="X28" i="49"/>
  <c r="W28" i="49"/>
  <c r="M28" i="49"/>
  <c r="T28" i="49"/>
  <c r="I28" i="49"/>
  <c r="G28" i="49"/>
  <c r="F28" i="49"/>
  <c r="E28" i="49"/>
  <c r="C28" i="49"/>
  <c r="B28" i="49"/>
  <c r="AB27" i="49"/>
  <c r="AA27" i="49"/>
  <c r="Y27" i="49"/>
  <c r="X27" i="49"/>
  <c r="W27" i="49"/>
  <c r="M27" i="49"/>
  <c r="T27" i="49"/>
  <c r="I27" i="49"/>
  <c r="G27" i="49"/>
  <c r="F27" i="49"/>
  <c r="E27" i="49"/>
  <c r="C27" i="49"/>
  <c r="B27" i="49"/>
  <c r="B12" i="49"/>
  <c r="C12" i="49"/>
  <c r="E12" i="49"/>
  <c r="F12" i="49"/>
  <c r="G12" i="49"/>
  <c r="I12" i="49"/>
  <c r="T12" i="49"/>
  <c r="M12" i="49"/>
  <c r="W12" i="49"/>
  <c r="X12" i="49"/>
  <c r="Y12" i="49"/>
  <c r="AA12" i="49"/>
  <c r="AB12" i="49"/>
  <c r="B13" i="49"/>
  <c r="C13" i="49"/>
  <c r="E13" i="49"/>
  <c r="F13" i="49"/>
  <c r="G13" i="49"/>
  <c r="I13" i="49"/>
  <c r="T13" i="49"/>
  <c r="M13" i="49"/>
  <c r="W13" i="49"/>
  <c r="X13" i="49"/>
  <c r="Y13" i="49"/>
  <c r="AA13" i="49"/>
  <c r="AB13" i="49"/>
  <c r="B14" i="49"/>
  <c r="C14" i="49"/>
  <c r="E14" i="49"/>
  <c r="F14" i="49"/>
  <c r="G14" i="49"/>
  <c r="I14" i="49"/>
  <c r="T14" i="49"/>
  <c r="M14" i="49"/>
  <c r="W14" i="49"/>
  <c r="X14" i="49"/>
  <c r="Y14" i="49"/>
  <c r="AA14" i="49"/>
  <c r="AB14" i="49"/>
  <c r="B15" i="49"/>
  <c r="C15" i="49"/>
  <c r="E15" i="49"/>
  <c r="F15" i="49"/>
  <c r="G15" i="49"/>
  <c r="I15" i="49"/>
  <c r="T15" i="49"/>
  <c r="M15" i="49"/>
  <c r="W15" i="49"/>
  <c r="X15" i="49"/>
  <c r="Y15" i="49"/>
  <c r="AA15" i="49"/>
  <c r="AB15" i="49"/>
  <c r="B16" i="49"/>
  <c r="C16" i="49"/>
  <c r="E16" i="49"/>
  <c r="F16" i="49"/>
  <c r="G16" i="49"/>
  <c r="I16" i="49"/>
  <c r="T16" i="49"/>
  <c r="M16" i="49"/>
  <c r="W16" i="49"/>
  <c r="X16" i="49"/>
  <c r="Y16" i="49"/>
  <c r="AA16" i="49"/>
  <c r="AB16" i="49"/>
  <c r="B17" i="49"/>
  <c r="C17" i="49"/>
  <c r="E17" i="49"/>
  <c r="F17" i="49"/>
  <c r="G17" i="49"/>
  <c r="I17" i="49"/>
  <c r="T17" i="49"/>
  <c r="M17" i="49"/>
  <c r="W17" i="49"/>
  <c r="X17" i="49"/>
  <c r="Y17" i="49"/>
  <c r="AA17" i="49"/>
  <c r="AB17" i="49"/>
  <c r="B18" i="49"/>
  <c r="C18" i="49"/>
  <c r="E18" i="49"/>
  <c r="F18" i="49"/>
  <c r="G18" i="49"/>
  <c r="I18" i="49"/>
  <c r="T18" i="49"/>
  <c r="M18" i="49"/>
  <c r="W18" i="49"/>
  <c r="X18" i="49"/>
  <c r="Y18" i="49"/>
  <c r="AA18" i="49"/>
  <c r="AB18" i="49"/>
  <c r="B19" i="49"/>
  <c r="C19" i="49"/>
  <c r="E19" i="49"/>
  <c r="F19" i="49"/>
  <c r="G19" i="49"/>
  <c r="I19" i="49"/>
  <c r="T19" i="49"/>
  <c r="M19" i="49"/>
  <c r="W19" i="49"/>
  <c r="X19" i="49"/>
  <c r="Y19" i="49"/>
  <c r="AA19" i="49"/>
  <c r="AB19" i="49"/>
  <c r="B20" i="49"/>
  <c r="C20" i="49"/>
  <c r="E20" i="49"/>
  <c r="F20" i="49"/>
  <c r="G20" i="49"/>
  <c r="I20" i="49"/>
  <c r="T20" i="49"/>
  <c r="M20" i="49"/>
  <c r="W20" i="49"/>
  <c r="X20" i="49"/>
  <c r="Y20" i="49"/>
  <c r="AA20" i="49"/>
  <c r="AB20" i="49"/>
  <c r="B21" i="49"/>
  <c r="C21" i="49"/>
  <c r="E21" i="49"/>
  <c r="F21" i="49"/>
  <c r="G21" i="49"/>
  <c r="I21" i="49"/>
  <c r="T21" i="49"/>
  <c r="M21" i="49"/>
  <c r="W21" i="49"/>
  <c r="X21" i="49"/>
  <c r="Y21" i="49"/>
  <c r="AA21" i="49"/>
  <c r="AB21" i="49"/>
  <c r="B22" i="49"/>
  <c r="C22" i="49"/>
  <c r="E22" i="49"/>
  <c r="F22" i="49"/>
  <c r="G22" i="49"/>
  <c r="I22" i="49"/>
  <c r="T22" i="49"/>
  <c r="M22" i="49"/>
  <c r="W22" i="49"/>
  <c r="X22" i="49"/>
  <c r="Y22" i="49"/>
  <c r="AA22" i="49"/>
  <c r="AB22" i="49"/>
  <c r="B23" i="49"/>
  <c r="C23" i="49"/>
  <c r="E23" i="49"/>
  <c r="F23" i="49"/>
  <c r="G23" i="49"/>
  <c r="I23" i="49"/>
  <c r="T23" i="49"/>
  <c r="M23" i="49"/>
  <c r="W23" i="49"/>
  <c r="X23" i="49"/>
  <c r="Y23" i="49"/>
  <c r="AA23" i="49"/>
  <c r="AB23" i="49"/>
  <c r="B24" i="49"/>
  <c r="C24" i="49"/>
  <c r="E24" i="49"/>
  <c r="F24" i="49"/>
  <c r="G24" i="49"/>
  <c r="I24" i="49"/>
  <c r="T24" i="49"/>
  <c r="M24" i="49"/>
  <c r="W24" i="49"/>
  <c r="X24" i="49"/>
  <c r="Y24" i="49"/>
  <c r="AA24" i="49"/>
  <c r="AB24" i="49"/>
  <c r="B25" i="49"/>
  <c r="C25" i="49"/>
  <c r="E25" i="49"/>
  <c r="F25" i="49"/>
  <c r="G25" i="49"/>
  <c r="I25" i="49"/>
  <c r="T25" i="49"/>
  <c r="M25" i="49"/>
  <c r="W25" i="49"/>
  <c r="X25" i="49"/>
  <c r="Y25" i="49"/>
  <c r="AA25" i="49"/>
  <c r="AB25" i="49"/>
  <c r="AB11" i="49"/>
  <c r="AA11" i="49"/>
  <c r="Y11" i="49"/>
  <c r="X11" i="49"/>
  <c r="W11" i="49"/>
  <c r="M11" i="49"/>
  <c r="O13" i="61" s="1"/>
  <c r="T11" i="49"/>
  <c r="I11" i="49"/>
  <c r="G11" i="49"/>
  <c r="F11" i="49"/>
  <c r="E11" i="49"/>
  <c r="C11" i="49"/>
  <c r="B11" i="49"/>
  <c r="B37" i="46"/>
  <c r="C37" i="46"/>
  <c r="D37" i="46" s="1"/>
  <c r="B38" i="46"/>
  <c r="C38" i="46"/>
  <c r="D38" i="46" s="1"/>
  <c r="AD319" i="48"/>
  <c r="AC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Z312" i="48"/>
  <c r="Y312" i="48"/>
  <c r="X312" i="48"/>
  <c r="V312" i="48"/>
  <c r="T312" i="48"/>
  <c r="U312" i="48" s="1"/>
  <c r="M312" i="48"/>
  <c r="I312" i="48"/>
  <c r="G312" i="48"/>
  <c r="H312" i="48" s="1"/>
  <c r="F312" i="48"/>
  <c r="E312" i="48"/>
  <c r="C312" i="48"/>
  <c r="B312" i="48"/>
  <c r="AD311" i="48"/>
  <c r="AC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Z306" i="48"/>
  <c r="Y306" i="48"/>
  <c r="X306" i="48"/>
  <c r="V306" i="48"/>
  <c r="T306" i="48"/>
  <c r="U306" i="48" s="1"/>
  <c r="M306" i="48"/>
  <c r="I306" i="48"/>
  <c r="G306" i="48"/>
  <c r="F306" i="48"/>
  <c r="E306" i="48"/>
  <c r="C306" i="48"/>
  <c r="B306" i="48"/>
  <c r="AD305" i="48"/>
  <c r="AC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Z297" i="48"/>
  <c r="Y297" i="48"/>
  <c r="X297" i="48"/>
  <c r="V297" i="48"/>
  <c r="T297" i="48"/>
  <c r="M297" i="48"/>
  <c r="N283" i="60" s="1"/>
  <c r="AB283" i="60" s="1"/>
  <c r="I297" i="48"/>
  <c r="G297" i="48"/>
  <c r="F297" i="48"/>
  <c r="E297" i="48"/>
  <c r="C297" i="48"/>
  <c r="B297" i="48"/>
  <c r="AD296" i="48"/>
  <c r="AC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Z282" i="48"/>
  <c r="Y282" i="48"/>
  <c r="X282" i="48"/>
  <c r="V282" i="48"/>
  <c r="T282" i="48"/>
  <c r="M282" i="48"/>
  <c r="N268" i="60" s="1"/>
  <c r="AB268" i="60" s="1"/>
  <c r="I282" i="48"/>
  <c r="G282" i="48"/>
  <c r="F282" i="48"/>
  <c r="E282" i="48"/>
  <c r="C282" i="48"/>
  <c r="B282" i="48"/>
  <c r="AD281" i="48"/>
  <c r="AC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Z267" i="48"/>
  <c r="Y267" i="48"/>
  <c r="X267" i="48"/>
  <c r="V267" i="48"/>
  <c r="T267" i="48"/>
  <c r="M267" i="48"/>
  <c r="N253" i="60" s="1"/>
  <c r="AB253" i="60" s="1"/>
  <c r="I267" i="48"/>
  <c r="G267" i="48"/>
  <c r="F267" i="48"/>
  <c r="E267" i="48"/>
  <c r="C267" i="48"/>
  <c r="B267" i="48"/>
  <c r="AD266" i="48"/>
  <c r="AC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Z252" i="48"/>
  <c r="Y252" i="48"/>
  <c r="X252" i="48"/>
  <c r="V252" i="48"/>
  <c r="T252" i="48"/>
  <c r="M252" i="48"/>
  <c r="N238" i="60" s="1"/>
  <c r="AB238" i="60" s="1"/>
  <c r="I252" i="48"/>
  <c r="G252" i="48"/>
  <c r="F252" i="48"/>
  <c r="E252" i="48"/>
  <c r="C252" i="48"/>
  <c r="B252" i="48"/>
  <c r="AD251" i="48"/>
  <c r="AC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Z211" i="48"/>
  <c r="Y211" i="48"/>
  <c r="X211" i="48"/>
  <c r="V211" i="48"/>
  <c r="T211" i="48"/>
  <c r="M211" i="48"/>
  <c r="I211" i="48"/>
  <c r="G211" i="48"/>
  <c r="F211" i="48"/>
  <c r="E211" i="48"/>
  <c r="C211" i="48"/>
  <c r="B211" i="48"/>
  <c r="AD210" i="48"/>
  <c r="AC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Z200" i="48"/>
  <c r="Y200" i="48"/>
  <c r="X200" i="48"/>
  <c r="V200" i="48"/>
  <c r="T200" i="48"/>
  <c r="M200" i="48"/>
  <c r="I200" i="48"/>
  <c r="G200" i="48"/>
  <c r="F200" i="48"/>
  <c r="E200" i="48"/>
  <c r="C200" i="48"/>
  <c r="B200" i="48"/>
  <c r="AD199" i="48"/>
  <c r="AC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Z192" i="48"/>
  <c r="Y192" i="48"/>
  <c r="X192" i="48"/>
  <c r="V192" i="48"/>
  <c r="T192" i="48"/>
  <c r="M192" i="48"/>
  <c r="I192" i="48"/>
  <c r="G192" i="48"/>
  <c r="F192" i="48"/>
  <c r="E192" i="48"/>
  <c r="C192" i="48"/>
  <c r="B192" i="48"/>
  <c r="AD191" i="48"/>
  <c r="AC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Z184" i="48"/>
  <c r="Y184" i="48"/>
  <c r="X184" i="48"/>
  <c r="V184" i="48"/>
  <c r="T184" i="48"/>
  <c r="M184" i="48"/>
  <c r="I184" i="48"/>
  <c r="G184" i="48"/>
  <c r="F184" i="48"/>
  <c r="E184" i="48"/>
  <c r="C184" i="48"/>
  <c r="B184" i="48"/>
  <c r="AD183" i="48"/>
  <c r="AC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Z168" i="48"/>
  <c r="Y168" i="48"/>
  <c r="X168" i="48"/>
  <c r="V168" i="48"/>
  <c r="T168" i="48"/>
  <c r="M168" i="48"/>
  <c r="I168" i="48"/>
  <c r="G168" i="48"/>
  <c r="F168" i="48"/>
  <c r="E168" i="48"/>
  <c r="C168" i="48"/>
  <c r="B168" i="48"/>
  <c r="AD167" i="48"/>
  <c r="AC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Z153" i="48"/>
  <c r="Y153" i="48"/>
  <c r="X153" i="48"/>
  <c r="V153" i="48"/>
  <c r="T153" i="48"/>
  <c r="M153" i="48"/>
  <c r="I153" i="48"/>
  <c r="G153" i="48"/>
  <c r="F153" i="48"/>
  <c r="E153" i="48"/>
  <c r="C153" i="48"/>
  <c r="B153" i="48"/>
  <c r="AD152" i="48"/>
  <c r="AC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Z138" i="48"/>
  <c r="Y138" i="48"/>
  <c r="X138" i="48"/>
  <c r="V138" i="48"/>
  <c r="T138" i="48"/>
  <c r="M138" i="48"/>
  <c r="I138" i="48"/>
  <c r="G138" i="48"/>
  <c r="F138" i="48"/>
  <c r="E138" i="48"/>
  <c r="C138" i="48"/>
  <c r="B138" i="48"/>
  <c r="AD137" i="48"/>
  <c r="AC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Z123" i="48"/>
  <c r="Y123" i="48"/>
  <c r="X123" i="48"/>
  <c r="V123" i="48"/>
  <c r="T123" i="48"/>
  <c r="M123" i="48"/>
  <c r="I123" i="48"/>
  <c r="G123" i="48"/>
  <c r="F123" i="48"/>
  <c r="E123" i="48"/>
  <c r="C123" i="48"/>
  <c r="B123" i="48"/>
  <c r="AD122" i="48"/>
  <c r="AC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Z108" i="48"/>
  <c r="Y108" i="48"/>
  <c r="X108" i="48"/>
  <c r="V108" i="48"/>
  <c r="T108" i="48"/>
  <c r="M108" i="48"/>
  <c r="I108" i="48"/>
  <c r="G108" i="48"/>
  <c r="F108" i="48"/>
  <c r="E108" i="48"/>
  <c r="C108" i="48"/>
  <c r="B108" i="48"/>
  <c r="AD107" i="48"/>
  <c r="AC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Z97" i="48"/>
  <c r="Y97" i="48"/>
  <c r="X97" i="48"/>
  <c r="V97" i="48"/>
  <c r="T97" i="48"/>
  <c r="M97" i="48"/>
  <c r="I97" i="48"/>
  <c r="G97" i="48"/>
  <c r="F97" i="48"/>
  <c r="E97" i="48"/>
  <c r="C97" i="48"/>
  <c r="B97" i="48"/>
  <c r="AD96" i="48"/>
  <c r="AC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Z82" i="48"/>
  <c r="Y82" i="48"/>
  <c r="X82" i="48"/>
  <c r="V82" i="48"/>
  <c r="T82" i="48"/>
  <c r="M82" i="48"/>
  <c r="I82" i="48"/>
  <c r="G82" i="48"/>
  <c r="F82" i="48"/>
  <c r="E82" i="48"/>
  <c r="C82" i="48"/>
  <c r="B82" i="48"/>
  <c r="AD81" i="48"/>
  <c r="AC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Z79" i="48"/>
  <c r="Y79" i="48"/>
  <c r="X79" i="48"/>
  <c r="V79" i="48"/>
  <c r="T79" i="48"/>
  <c r="U61" i="48" s="1"/>
  <c r="M79" i="48"/>
  <c r="N61" i="48" s="1"/>
  <c r="I79" i="48"/>
  <c r="G79" i="48"/>
  <c r="H61" i="48" s="1"/>
  <c r="F79" i="48"/>
  <c r="E79" i="48"/>
  <c r="C79" i="48"/>
  <c r="B79" i="48"/>
  <c r="AD78" i="48"/>
  <c r="AC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Z67" i="48"/>
  <c r="Y67" i="48"/>
  <c r="X67" i="48"/>
  <c r="V67" i="48"/>
  <c r="T67" i="48"/>
  <c r="M67" i="48"/>
  <c r="I67" i="48"/>
  <c r="G67" i="48"/>
  <c r="F67" i="48"/>
  <c r="E67" i="48"/>
  <c r="C67" i="48"/>
  <c r="B67" i="48"/>
  <c r="AD66" i="48"/>
  <c r="AC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Z65" i="48"/>
  <c r="Y65" i="48"/>
  <c r="X65" i="48"/>
  <c r="V65" i="48"/>
  <c r="T65" i="48"/>
  <c r="U45" i="48" s="1"/>
  <c r="M65" i="48"/>
  <c r="N45" i="48" s="1"/>
  <c r="I65" i="48"/>
  <c r="G65" i="48"/>
  <c r="H45" i="48" s="1"/>
  <c r="F65" i="48"/>
  <c r="E65" i="48"/>
  <c r="C65" i="48"/>
  <c r="B65" i="48"/>
  <c r="U43" i="48"/>
  <c r="H43" i="48"/>
  <c r="AD60" i="48"/>
  <c r="AC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Z53" i="48"/>
  <c r="Y53" i="48"/>
  <c r="X53" i="48"/>
  <c r="V53" i="48"/>
  <c r="T53" i="48"/>
  <c r="M53" i="48"/>
  <c r="N221" i="60" s="1"/>
  <c r="AB221" i="60" s="1"/>
  <c r="I53" i="48"/>
  <c r="G53" i="48"/>
  <c r="F53" i="48"/>
  <c r="E53" i="48"/>
  <c r="C53" i="48"/>
  <c r="D53" i="48" s="1"/>
  <c r="D71" i="48" s="1"/>
  <c r="B53" i="48"/>
  <c r="AD52" i="48"/>
  <c r="AC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Z51" i="48"/>
  <c r="Y51" i="48"/>
  <c r="X51" i="48"/>
  <c r="V51" i="48"/>
  <c r="T51" i="48"/>
  <c r="M51" i="48"/>
  <c r="I51" i="48"/>
  <c r="G51" i="48"/>
  <c r="F51" i="48"/>
  <c r="E51" i="48"/>
  <c r="C51" i="48"/>
  <c r="D51" i="48" s="1"/>
  <c r="D69" i="48" s="1"/>
  <c r="B51" i="48"/>
  <c r="AD50" i="48"/>
  <c r="AC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Z49" i="48"/>
  <c r="Y49" i="48"/>
  <c r="X49" i="48"/>
  <c r="V49" i="48"/>
  <c r="T49" i="48"/>
  <c r="M49" i="48"/>
  <c r="I49" i="48"/>
  <c r="G49" i="48"/>
  <c r="F49" i="48"/>
  <c r="E49" i="48"/>
  <c r="C49" i="48"/>
  <c r="D49" i="48" s="1"/>
  <c r="D67" i="48" s="1"/>
  <c r="B49" i="48"/>
  <c r="AD48" i="48"/>
  <c r="AC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U25" i="48"/>
  <c r="N25" i="48"/>
  <c r="H25" i="48"/>
  <c r="AD42" i="48"/>
  <c r="AC42" i="48"/>
  <c r="Z42" i="48"/>
  <c r="Y42" i="48"/>
  <c r="X42" i="48"/>
  <c r="V42" i="48"/>
  <c r="T42" i="48"/>
  <c r="M42" i="48"/>
  <c r="I42" i="48"/>
  <c r="G42" i="48"/>
  <c r="F42" i="48"/>
  <c r="E42" i="48"/>
  <c r="C42" i="48"/>
  <c r="D42" i="48" s="1"/>
  <c r="B42" i="48"/>
  <c r="AD41" i="48"/>
  <c r="AC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Z38" i="48"/>
  <c r="Y38" i="48"/>
  <c r="X38" i="48"/>
  <c r="V38" i="48"/>
  <c r="T38" i="48"/>
  <c r="M38" i="48"/>
  <c r="N206" i="60" s="1"/>
  <c r="AB206" i="60" s="1"/>
  <c r="I38" i="48"/>
  <c r="G38" i="48"/>
  <c r="F38" i="48"/>
  <c r="E38" i="48"/>
  <c r="C38" i="48"/>
  <c r="D38" i="48" s="1"/>
  <c r="B38" i="48"/>
  <c r="AD37" i="48"/>
  <c r="AC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Z34" i="48"/>
  <c r="Y34" i="48"/>
  <c r="X34" i="48"/>
  <c r="V34" i="48"/>
  <c r="T34" i="48"/>
  <c r="M34" i="48"/>
  <c r="I34" i="48"/>
  <c r="G34" i="48"/>
  <c r="F34" i="48"/>
  <c r="E34" i="48"/>
  <c r="C34" i="48"/>
  <c r="D34" i="48" s="1"/>
  <c r="B34" i="48"/>
  <c r="AD33" i="48"/>
  <c r="AC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Z32" i="48"/>
  <c r="Y32" i="48"/>
  <c r="X32" i="48"/>
  <c r="V32" i="48"/>
  <c r="T32" i="48"/>
  <c r="M32" i="48"/>
  <c r="I32" i="48"/>
  <c r="G32" i="48"/>
  <c r="F32" i="48"/>
  <c r="E32" i="48"/>
  <c r="C32" i="48"/>
  <c r="D32" i="48" s="1"/>
  <c r="B32" i="48"/>
  <c r="AD31" i="48"/>
  <c r="AC31" i="48"/>
  <c r="Z31" i="48"/>
  <c r="Y31" i="48"/>
  <c r="X31" i="48"/>
  <c r="V31" i="48"/>
  <c r="T31" i="48"/>
  <c r="M31" i="48"/>
  <c r="I31" i="48"/>
  <c r="G31" i="48"/>
  <c r="F31" i="48"/>
  <c r="E31" i="48"/>
  <c r="C31" i="48"/>
  <c r="D31" i="48" s="1"/>
  <c r="B31" i="48"/>
  <c r="AD30" i="48"/>
  <c r="AC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G12" i="48"/>
  <c r="I12" i="48"/>
  <c r="M12" i="48"/>
  <c r="T12" i="48"/>
  <c r="V12" i="48"/>
  <c r="X12" i="48"/>
  <c r="Y12" i="48"/>
  <c r="Z12" i="48"/>
  <c r="AC12" i="48"/>
  <c r="AD12" i="48"/>
  <c r="B13" i="48"/>
  <c r="C13" i="48"/>
  <c r="D13" i="48" s="1"/>
  <c r="E13" i="48"/>
  <c r="F13" i="48"/>
  <c r="H41" i="60" s="1"/>
  <c r="G13" i="48"/>
  <c r="I13" i="48"/>
  <c r="M13" i="48"/>
  <c r="T13" i="48"/>
  <c r="V13" i="48"/>
  <c r="X13" i="48"/>
  <c r="Y13" i="48"/>
  <c r="Z13" i="48"/>
  <c r="AC13" i="48"/>
  <c r="AD13" i="48"/>
  <c r="B14" i="48"/>
  <c r="C14" i="48"/>
  <c r="D14" i="48" s="1"/>
  <c r="E14" i="48"/>
  <c r="F14" i="48"/>
  <c r="G14" i="48"/>
  <c r="I14" i="48"/>
  <c r="M14" i="48"/>
  <c r="P95" i="62" s="1"/>
  <c r="T14" i="48"/>
  <c r="V14" i="48"/>
  <c r="X14" i="48"/>
  <c r="Y14" i="48"/>
  <c r="Z14" i="48"/>
  <c r="AC14" i="48"/>
  <c r="AD14" i="48"/>
  <c r="B15" i="48"/>
  <c r="C15" i="48"/>
  <c r="D15" i="48" s="1"/>
  <c r="E15" i="48"/>
  <c r="F15" i="48"/>
  <c r="G15" i="48"/>
  <c r="I15" i="48"/>
  <c r="M15" i="48"/>
  <c r="P123" i="62" s="1"/>
  <c r="T15" i="48"/>
  <c r="V15" i="48"/>
  <c r="X15" i="48"/>
  <c r="Y15" i="48"/>
  <c r="Z15" i="48"/>
  <c r="AC15" i="48"/>
  <c r="AD15" i="48"/>
  <c r="B16" i="48"/>
  <c r="C16" i="48"/>
  <c r="D16" i="48" s="1"/>
  <c r="E16" i="48"/>
  <c r="F16" i="48"/>
  <c r="G16" i="48"/>
  <c r="I16" i="48"/>
  <c r="M16" i="48"/>
  <c r="T16" i="48"/>
  <c r="V16" i="48"/>
  <c r="X16" i="48"/>
  <c r="Y16" i="48"/>
  <c r="Z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C17" i="48"/>
  <c r="AD17" i="48"/>
  <c r="B18" i="48"/>
  <c r="C18" i="48"/>
  <c r="D18" i="48" s="1"/>
  <c r="E18" i="48"/>
  <c r="F18" i="48"/>
  <c r="G18" i="48"/>
  <c r="I18" i="48"/>
  <c r="M18" i="48"/>
  <c r="P206" i="62" s="1"/>
  <c r="T18" i="48"/>
  <c r="V18" i="48"/>
  <c r="X18" i="48"/>
  <c r="Y18" i="48"/>
  <c r="Z18" i="48"/>
  <c r="AC18" i="48"/>
  <c r="AD18" i="48"/>
  <c r="B19" i="48"/>
  <c r="C19" i="48"/>
  <c r="E19" i="48"/>
  <c r="F19" i="48"/>
  <c r="G19" i="48"/>
  <c r="I19" i="48"/>
  <c r="M19" i="48"/>
  <c r="T19" i="48"/>
  <c r="V19" i="48"/>
  <c r="X19" i="48"/>
  <c r="Y19" i="48"/>
  <c r="Z19" i="48"/>
  <c r="AC19" i="48"/>
  <c r="AD19" i="48"/>
  <c r="B20" i="48"/>
  <c r="C20" i="48"/>
  <c r="D20" i="48" s="1"/>
  <c r="E20" i="48"/>
  <c r="F20" i="48"/>
  <c r="G20" i="48"/>
  <c r="I20" i="48"/>
  <c r="M20" i="48"/>
  <c r="T20" i="48"/>
  <c r="V20" i="48"/>
  <c r="X20" i="48"/>
  <c r="Y20" i="48"/>
  <c r="Z20" i="48"/>
  <c r="AC20" i="48"/>
  <c r="AD20" i="48"/>
  <c r="B21" i="48"/>
  <c r="C21" i="48"/>
  <c r="D21" i="48" s="1"/>
  <c r="E21" i="48"/>
  <c r="F21" i="48"/>
  <c r="G21" i="48"/>
  <c r="I21" i="48"/>
  <c r="M21" i="48"/>
  <c r="T21" i="48"/>
  <c r="V21" i="48"/>
  <c r="X21" i="48"/>
  <c r="Y21" i="48"/>
  <c r="Z21" i="48"/>
  <c r="AC21" i="48"/>
  <c r="AD21" i="48"/>
  <c r="B22" i="48"/>
  <c r="C22" i="48"/>
  <c r="D22" i="48" s="1"/>
  <c r="E22" i="48"/>
  <c r="F22" i="48"/>
  <c r="G22" i="48"/>
  <c r="I22" i="48"/>
  <c r="M22" i="48"/>
  <c r="T22" i="48"/>
  <c r="V22" i="48"/>
  <c r="X22" i="48"/>
  <c r="Y22" i="48"/>
  <c r="Z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C23" i="48"/>
  <c r="AD23" i="48"/>
  <c r="B24" i="48"/>
  <c r="C24" i="48"/>
  <c r="D24" i="48" s="1"/>
  <c r="E24" i="48"/>
  <c r="F24" i="48"/>
  <c r="G24" i="48"/>
  <c r="I24" i="48"/>
  <c r="M24" i="48"/>
  <c r="T24" i="48"/>
  <c r="V24" i="48"/>
  <c r="X24" i="48"/>
  <c r="Y24" i="48"/>
  <c r="Z24" i="48"/>
  <c r="AC24" i="48"/>
  <c r="AD24" i="48"/>
  <c r="AD11" i="48"/>
  <c r="AC11" i="48"/>
  <c r="Z11" i="48"/>
  <c r="Y11" i="48"/>
  <c r="X11" i="48"/>
  <c r="V11" i="48"/>
  <c r="T11" i="48"/>
  <c r="M11" i="48"/>
  <c r="I11" i="48"/>
  <c r="G11" i="48"/>
  <c r="F11" i="48"/>
  <c r="H11" i="60" s="1"/>
  <c r="E11" i="48"/>
  <c r="C11" i="48"/>
  <c r="D11" i="48" s="1"/>
  <c r="B11" i="48"/>
  <c r="I41" i="50" l="1"/>
  <c r="I37" i="50"/>
  <c r="AF11" i="49"/>
  <c r="AF20" i="49"/>
  <c r="I42" i="50"/>
  <c r="AF14" i="49"/>
  <c r="AF17" i="49"/>
  <c r="Y4" i="60"/>
  <c r="D19" i="48"/>
  <c r="D238" i="62" s="1"/>
  <c r="D20" i="62"/>
  <c r="D19" i="62"/>
  <c r="D44" i="62"/>
  <c r="D69" i="62"/>
  <c r="D17" i="62"/>
  <c r="D72" i="62"/>
  <c r="D15" i="62"/>
  <c r="D71" i="62"/>
  <c r="D13" i="62"/>
  <c r="D18" i="62"/>
  <c r="D42" i="62"/>
  <c r="D14" i="62"/>
  <c r="D43" i="62"/>
  <c r="D70" i="62"/>
  <c r="D41" i="62"/>
  <c r="D16" i="62"/>
  <c r="N312" i="48"/>
  <c r="N298" i="60"/>
  <c r="AB298" i="60" s="1"/>
  <c r="P431" i="62"/>
  <c r="N43" i="48"/>
  <c r="F17" i="51"/>
  <c r="U19" i="48"/>
  <c r="H16" i="48"/>
  <c r="D809" i="62"/>
  <c r="D777" i="62"/>
  <c r="D831" i="62"/>
  <c r="D468" i="62"/>
  <c r="D698" i="62"/>
  <c r="D511" i="62"/>
  <c r="D485" i="62"/>
  <c r="D707" i="62"/>
  <c r="D820" i="62"/>
  <c r="D608" i="62"/>
  <c r="D798" i="62"/>
  <c r="D506" i="62"/>
  <c r="D782" i="62"/>
  <c r="D534" i="62"/>
  <c r="D535" i="62"/>
  <c r="D567" i="62"/>
  <c r="D481" i="62"/>
  <c r="D595" i="62"/>
  <c r="D701" i="62"/>
  <c r="D745" i="62"/>
  <c r="D815" i="62"/>
  <c r="D761" i="62"/>
  <c r="D783" i="62"/>
  <c r="D636" i="62"/>
  <c r="D713" i="62"/>
  <c r="D746" i="62"/>
  <c r="D826" i="62"/>
  <c r="D528" i="62"/>
  <c r="D679" i="62"/>
  <c r="D700" i="62"/>
  <c r="D726" i="62"/>
  <c r="D814" i="62"/>
  <c r="D539" i="62"/>
  <c r="D763" i="62"/>
  <c r="D505" i="62"/>
  <c r="D545" i="62"/>
  <c r="D500" i="62"/>
  <c r="D725" i="62"/>
  <c r="D633" i="62"/>
  <c r="D749" i="62"/>
  <c r="D801" i="62"/>
  <c r="D588" i="62"/>
  <c r="D731" i="62"/>
  <c r="D498" i="62"/>
  <c r="D520" i="62"/>
  <c r="D475" i="62"/>
  <c r="D554" i="62"/>
  <c r="D619" i="62"/>
  <c r="D639" i="62"/>
  <c r="D755" i="62"/>
  <c r="D538" i="62"/>
  <c r="D478" i="62"/>
  <c r="D499" i="62"/>
  <c r="D556" i="62"/>
  <c r="D494" i="62"/>
  <c r="D607" i="62"/>
  <c r="D719" i="62"/>
  <c r="D788" i="62"/>
  <c r="D532" i="62"/>
  <c r="D553" i="62"/>
  <c r="D629" i="62"/>
  <c r="D646" i="62"/>
  <c r="D667" i="62"/>
  <c r="D781" i="62"/>
  <c r="D728" i="62"/>
  <c r="D789" i="62"/>
  <c r="D594" i="62"/>
  <c r="D614" i="62"/>
  <c r="D806" i="62"/>
  <c r="D552" i="62"/>
  <c r="D628" i="62"/>
  <c r="D645" i="62"/>
  <c r="D666" i="62"/>
  <c r="D743" i="62"/>
  <c r="D760" i="62"/>
  <c r="D780" i="62"/>
  <c r="D846" i="62"/>
  <c r="D669" i="62"/>
  <c r="D690" i="62"/>
  <c r="D482" i="62"/>
  <c r="D503" i="62"/>
  <c r="D699" i="62"/>
  <c r="D834" i="62"/>
  <c r="D580" i="62"/>
  <c r="D786" i="62"/>
  <c r="D527" i="62"/>
  <c r="D509" i="62"/>
  <c r="D512" i="62"/>
  <c r="D602" i="62"/>
  <c r="D705" i="62"/>
  <c r="D631" i="62"/>
  <c r="D525" i="62"/>
  <c r="D750" i="62"/>
  <c r="D824" i="62"/>
  <c r="D592" i="62"/>
  <c r="D593" i="62"/>
  <c r="D483" i="62"/>
  <c r="D473" i="62"/>
  <c r="D816" i="62"/>
  <c r="D566" i="62"/>
  <c r="D587" i="62"/>
  <c r="D651" i="62"/>
  <c r="D672" i="62"/>
  <c r="D693" i="62"/>
  <c r="D730" i="62"/>
  <c r="D753" i="62"/>
  <c r="D684" i="62"/>
  <c r="D702" i="62"/>
  <c r="D576" i="62"/>
  <c r="D671" i="62"/>
  <c r="D692" i="62"/>
  <c r="D718" i="62"/>
  <c r="D802" i="62"/>
  <c r="D531" i="62"/>
  <c r="D837" i="62"/>
  <c r="D526" i="62"/>
  <c r="D648" i="62"/>
  <c r="D735" i="62"/>
  <c r="D548" i="62"/>
  <c r="D797" i="62"/>
  <c r="D717" i="62"/>
  <c r="D678" i="62"/>
  <c r="D513" i="62"/>
  <c r="D472" i="62"/>
  <c r="D723" i="62"/>
  <c r="D575" i="62"/>
  <c r="D501" i="62"/>
  <c r="D504" i="62"/>
  <c r="D591" i="62"/>
  <c r="D611" i="62"/>
  <c r="D687" i="62"/>
  <c r="D812" i="62"/>
  <c r="D477" i="62"/>
  <c r="D551" i="62"/>
  <c r="D573" i="62"/>
  <c r="D470" i="62"/>
  <c r="D547" i="62"/>
  <c r="D612" i="62"/>
  <c r="D585" i="62"/>
  <c r="D732" i="62"/>
  <c r="D813" i="62"/>
  <c r="D778" i="62"/>
  <c r="D810" i="62"/>
  <c r="D524" i="62"/>
  <c r="D601" i="62"/>
  <c r="D618" i="62"/>
  <c r="D638" i="62"/>
  <c r="D715" i="62"/>
  <c r="D563" i="62"/>
  <c r="D661" i="62"/>
  <c r="D479" i="62"/>
  <c r="D474" i="62"/>
  <c r="D495" i="62"/>
  <c r="D574" i="62"/>
  <c r="D691" i="62"/>
  <c r="D624" i="62"/>
  <c r="D603" i="62"/>
  <c r="D564" i="62"/>
  <c r="D530" i="62"/>
  <c r="D697" i="62"/>
  <c r="D469" i="62"/>
  <c r="D799" i="62"/>
  <c r="D842" i="62"/>
  <c r="D496" i="62"/>
  <c r="D558" i="62"/>
  <c r="D579" i="62"/>
  <c r="D643" i="62"/>
  <c r="D664" i="62"/>
  <c r="D741" i="62"/>
  <c r="D758" i="62"/>
  <c r="D775" i="62"/>
  <c r="D807" i="62"/>
  <c r="D833" i="62"/>
  <c r="D722" i="62"/>
  <c r="D652" i="62"/>
  <c r="D673" i="62"/>
  <c r="D694" i="62"/>
  <c r="D845" i="62"/>
  <c r="D565" i="62"/>
  <c r="D663" i="62"/>
  <c r="D740" i="62"/>
  <c r="D523" i="62"/>
  <c r="D747" i="62"/>
  <c r="D584" i="62"/>
  <c r="D640" i="62"/>
  <c r="D756" i="62"/>
  <c r="D519" i="62"/>
  <c r="D785" i="62"/>
  <c r="D762" i="62"/>
  <c r="D555" i="62"/>
  <c r="D670" i="62"/>
  <c r="D771" i="62"/>
  <c r="D604" i="62"/>
  <c r="D522" i="62"/>
  <c r="D541" i="62"/>
  <c r="D583" i="62"/>
  <c r="D658" i="62"/>
  <c r="D676" i="62"/>
  <c r="D480" i="62"/>
  <c r="D467" i="62"/>
  <c r="D518" i="62"/>
  <c r="D536" i="62"/>
  <c r="D796" i="62"/>
  <c r="D839" i="62"/>
  <c r="D517" i="62"/>
  <c r="D491" i="62"/>
  <c r="D562" i="62"/>
  <c r="D510" i="62"/>
  <c r="D724" i="62"/>
  <c r="D537" i="62"/>
  <c r="D623" i="62"/>
  <c r="D569" i="62"/>
  <c r="D590" i="62"/>
  <c r="D610" i="62"/>
  <c r="D686" i="62"/>
  <c r="D704" i="62"/>
  <c r="D844" i="62"/>
  <c r="D759" i="62"/>
  <c r="D776" i="62"/>
  <c r="D808" i="62"/>
  <c r="D578" i="62"/>
  <c r="D650" i="62"/>
  <c r="D774" i="62"/>
  <c r="D568" i="62"/>
  <c r="D589" i="62"/>
  <c r="D609" i="62"/>
  <c r="D685" i="62"/>
  <c r="D703" i="62"/>
  <c r="D721" i="62"/>
  <c r="D706" i="62"/>
  <c r="D840" i="62"/>
  <c r="D466" i="62"/>
  <c r="D649" i="62"/>
  <c r="D736" i="62"/>
  <c r="D792" i="62"/>
  <c r="D490" i="62"/>
  <c r="D559" i="62"/>
  <c r="D616" i="62"/>
  <c r="D805" i="62"/>
  <c r="D621" i="62"/>
  <c r="D533" i="62"/>
  <c r="D689" i="62"/>
  <c r="D843" i="62"/>
  <c r="D476" i="62"/>
  <c r="D492" i="62"/>
  <c r="D550" i="62"/>
  <c r="D635" i="62"/>
  <c r="D712" i="62"/>
  <c r="D818" i="62"/>
  <c r="D804" i="62"/>
  <c r="D830" i="62"/>
  <c r="D770" i="62"/>
  <c r="D791" i="62"/>
  <c r="D825" i="62"/>
  <c r="D644" i="62"/>
  <c r="D665" i="62"/>
  <c r="D742" i="62"/>
  <c r="D836" i="62"/>
  <c r="D557" i="62"/>
  <c r="D708" i="62"/>
  <c r="D734" i="62"/>
  <c r="D751" i="62"/>
  <c r="D827" i="62"/>
  <c r="D832" i="62"/>
  <c r="D620" i="62"/>
  <c r="D662" i="62"/>
  <c r="D596" i="62"/>
  <c r="D630" i="62"/>
  <c r="D489" i="62"/>
  <c r="D561" i="62"/>
  <c r="D779" i="62"/>
  <c r="D622" i="62"/>
  <c r="D581" i="62"/>
  <c r="D769" i="62"/>
  <c r="D768" i="62"/>
  <c r="D647" i="62"/>
  <c r="D507" i="62"/>
  <c r="D727" i="62"/>
  <c r="D582" i="62"/>
  <c r="D606" i="62"/>
  <c r="D787" i="62"/>
  <c r="D617" i="62"/>
  <c r="D752" i="62"/>
  <c r="D668" i="62"/>
  <c r="D502" i="62"/>
  <c r="D657" i="62"/>
  <c r="D811" i="62"/>
  <c r="D817" i="62"/>
  <c r="D656" i="62"/>
  <c r="D634" i="62"/>
  <c r="D484" i="62"/>
  <c r="D841" i="62"/>
  <c r="D748" i="62"/>
  <c r="D675" i="62"/>
  <c r="D819" i="62"/>
  <c r="D637" i="62"/>
  <c r="D790" i="62"/>
  <c r="D642" i="62"/>
  <c r="D508" i="62"/>
  <c r="D733" i="62"/>
  <c r="D529" i="62"/>
  <c r="D696" i="62"/>
  <c r="D847" i="62"/>
  <c r="D848" i="62"/>
  <c r="D829" i="62"/>
  <c r="D674" i="62"/>
  <c r="D641" i="62"/>
  <c r="D471" i="62"/>
  <c r="D546" i="62"/>
  <c r="D540" i="62"/>
  <c r="D757" i="62"/>
  <c r="D597" i="62"/>
  <c r="D729" i="62"/>
  <c r="D754" i="62"/>
  <c r="D613" i="62"/>
  <c r="D784" i="62"/>
  <c r="D803" i="62"/>
  <c r="D764" i="62"/>
  <c r="D714" i="62"/>
  <c r="D586" i="62"/>
  <c r="D773" i="62"/>
  <c r="D497" i="62"/>
  <c r="D615" i="62"/>
  <c r="D838" i="62"/>
  <c r="D720" i="62"/>
  <c r="D835" i="62"/>
  <c r="D560" i="62"/>
  <c r="D695" i="62"/>
  <c r="D448" i="62"/>
  <c r="D90" i="62"/>
  <c r="D455" i="62"/>
  <c r="D84" i="62"/>
  <c r="D73" i="62"/>
  <c r="D78" i="62"/>
  <c r="D86" i="62"/>
  <c r="D424" i="62"/>
  <c r="D174" i="62"/>
  <c r="D301" i="62"/>
  <c r="D385" i="62"/>
  <c r="D309" i="62"/>
  <c r="D272" i="62"/>
  <c r="D115" i="62"/>
  <c r="D161" i="62"/>
  <c r="D254" i="62"/>
  <c r="D341" i="62"/>
  <c r="D427" i="62"/>
  <c r="D154" i="62"/>
  <c r="D192" i="62"/>
  <c r="D278" i="62"/>
  <c r="D370" i="62"/>
  <c r="D446" i="62"/>
  <c r="D113" i="62"/>
  <c r="D203" i="62"/>
  <c r="D244" i="62"/>
  <c r="D339" i="62"/>
  <c r="D386" i="62"/>
  <c r="D99" i="62"/>
  <c r="D127" i="62"/>
  <c r="D198" i="62"/>
  <c r="D295" i="62"/>
  <c r="D379" i="62"/>
  <c r="D136" i="62"/>
  <c r="D213" i="62"/>
  <c r="D308" i="62"/>
  <c r="D355" i="62"/>
  <c r="D442" i="62"/>
  <c r="D131" i="62"/>
  <c r="D224" i="62"/>
  <c r="D322" i="62"/>
  <c r="D358" i="62"/>
  <c r="D134" i="62"/>
  <c r="D227" i="62"/>
  <c r="D314" i="62"/>
  <c r="D382" i="62"/>
  <c r="D82" i="62"/>
  <c r="D366" i="62"/>
  <c r="D416" i="62"/>
  <c r="D202" i="62"/>
  <c r="D338" i="62"/>
  <c r="D434" i="62"/>
  <c r="D349" i="62"/>
  <c r="D335" i="62"/>
  <c r="D107" i="62"/>
  <c r="D208" i="62"/>
  <c r="D246" i="62"/>
  <c r="D330" i="62"/>
  <c r="D419" i="62"/>
  <c r="D74" i="62"/>
  <c r="D143" i="62"/>
  <c r="D270" i="62"/>
  <c r="D362" i="62"/>
  <c r="D83" i="62"/>
  <c r="D105" i="62"/>
  <c r="D195" i="62"/>
  <c r="D292" i="62"/>
  <c r="D336" i="62"/>
  <c r="D435" i="62"/>
  <c r="D79" i="62"/>
  <c r="D149" i="62"/>
  <c r="D190" i="62"/>
  <c r="D284" i="62"/>
  <c r="D368" i="62"/>
  <c r="D184" i="62"/>
  <c r="D258" i="62"/>
  <c r="D300" i="62"/>
  <c r="D400" i="62"/>
  <c r="D176" i="62"/>
  <c r="D216" i="62"/>
  <c r="D311" i="62"/>
  <c r="D406" i="62"/>
  <c r="D182" i="62"/>
  <c r="D219" i="62"/>
  <c r="D343" i="62"/>
  <c r="D421" i="62"/>
  <c r="D81" i="62"/>
  <c r="D390" i="62"/>
  <c r="D80" i="62"/>
  <c r="D194" i="62"/>
  <c r="D327" i="62"/>
  <c r="D456" i="62"/>
  <c r="D126" i="62"/>
  <c r="D197" i="62"/>
  <c r="D294" i="62"/>
  <c r="D378" i="62"/>
  <c r="D411" i="62"/>
  <c r="D464" i="62"/>
  <c r="D135" i="62"/>
  <c r="D228" i="62"/>
  <c r="D315" i="62"/>
  <c r="D354" i="62"/>
  <c r="D146" i="62"/>
  <c r="D187" i="62"/>
  <c r="D281" i="62"/>
  <c r="D328" i="62"/>
  <c r="D428" i="62"/>
  <c r="D141" i="62"/>
  <c r="D276" i="62"/>
  <c r="D360" i="62"/>
  <c r="D173" i="62"/>
  <c r="D250" i="62"/>
  <c r="D348" i="62"/>
  <c r="D392" i="62"/>
  <c r="D439" i="62"/>
  <c r="D168" i="62"/>
  <c r="D264" i="62"/>
  <c r="D303" i="62"/>
  <c r="D395" i="62"/>
  <c r="D45" i="62"/>
  <c r="D171" i="62"/>
  <c r="D267" i="62"/>
  <c r="D332" i="62"/>
  <c r="D413" i="62"/>
  <c r="D77" i="62"/>
  <c r="D230" i="62"/>
  <c r="D372" i="62"/>
  <c r="D137" i="62"/>
  <c r="D148" i="62"/>
  <c r="D189" i="62"/>
  <c r="D283" i="62"/>
  <c r="D367" i="62"/>
  <c r="D100" i="62"/>
  <c r="D451" i="62"/>
  <c r="D183" i="62"/>
  <c r="D220" i="62"/>
  <c r="D307" i="62"/>
  <c r="D399" i="62"/>
  <c r="D438" i="62"/>
  <c r="D138" i="62"/>
  <c r="D231" i="62"/>
  <c r="D273" i="62"/>
  <c r="D376" i="62"/>
  <c r="D425" i="62"/>
  <c r="D133" i="62"/>
  <c r="D226" i="62"/>
  <c r="D313" i="62"/>
  <c r="D397" i="62"/>
  <c r="D75" i="62"/>
  <c r="D119" i="62"/>
  <c r="D165" i="62"/>
  <c r="D242" i="62"/>
  <c r="D337" i="62"/>
  <c r="D384" i="62"/>
  <c r="D114" i="62"/>
  <c r="D160" i="62"/>
  <c r="D253" i="62"/>
  <c r="D351" i="62"/>
  <c r="D387" i="62"/>
  <c r="D117" i="62"/>
  <c r="D163" i="62"/>
  <c r="D256" i="62"/>
  <c r="D369" i="62"/>
  <c r="D457" i="62"/>
  <c r="D120" i="62"/>
  <c r="D222" i="62"/>
  <c r="D364" i="62"/>
  <c r="D145" i="62"/>
  <c r="D166" i="62"/>
  <c r="D140" i="62"/>
  <c r="D275" i="62"/>
  <c r="D359" i="62"/>
  <c r="D87" i="62"/>
  <c r="D463" i="62"/>
  <c r="D449" i="62"/>
  <c r="D46" i="62"/>
  <c r="D172" i="62"/>
  <c r="D257" i="62"/>
  <c r="D299" i="62"/>
  <c r="D391" i="62"/>
  <c r="D130" i="62"/>
  <c r="D223" i="62"/>
  <c r="D321" i="62"/>
  <c r="D365" i="62"/>
  <c r="D417" i="62"/>
  <c r="D443" i="62"/>
  <c r="D181" i="62"/>
  <c r="D218" i="62"/>
  <c r="D305" i="62"/>
  <c r="D389" i="62"/>
  <c r="D111" i="62"/>
  <c r="D201" i="62"/>
  <c r="D287" i="62"/>
  <c r="D334" i="62"/>
  <c r="D433" i="62"/>
  <c r="D106" i="62"/>
  <c r="D204" i="62"/>
  <c r="D245" i="62"/>
  <c r="D340" i="62"/>
  <c r="D436" i="62"/>
  <c r="D85" i="62"/>
  <c r="D109" i="62"/>
  <c r="D210" i="62"/>
  <c r="D248" i="62"/>
  <c r="D361" i="62"/>
  <c r="D93" i="62"/>
  <c r="D306" i="62"/>
  <c r="D331" i="62"/>
  <c r="D298" i="62"/>
  <c r="D112" i="62"/>
  <c r="D251" i="62"/>
  <c r="D356" i="62"/>
  <c r="D186" i="62"/>
  <c r="D452" i="62"/>
  <c r="D158" i="62"/>
  <c r="D132" i="62"/>
  <c r="D225" i="62"/>
  <c r="D323" i="62"/>
  <c r="D407" i="62"/>
  <c r="D462" i="62"/>
  <c r="D118" i="62"/>
  <c r="D164" i="62"/>
  <c r="D249" i="62"/>
  <c r="D344" i="62"/>
  <c r="D383" i="62"/>
  <c r="D175" i="62"/>
  <c r="D215" i="62"/>
  <c r="D310" i="62"/>
  <c r="D357" i="62"/>
  <c r="D409" i="62"/>
  <c r="D170" i="62"/>
  <c r="D266" i="62"/>
  <c r="D297" i="62"/>
  <c r="D381" i="62"/>
  <c r="D103" i="62"/>
  <c r="D193" i="62"/>
  <c r="D279" i="62"/>
  <c r="D326" i="62"/>
  <c r="D423" i="62"/>
  <c r="D125" i="62"/>
  <c r="D196" i="62"/>
  <c r="D293" i="62"/>
  <c r="D329" i="62"/>
  <c r="D426" i="62"/>
  <c r="D453" i="62"/>
  <c r="D128" i="62"/>
  <c r="D199" i="62"/>
  <c r="D285" i="62"/>
  <c r="D353" i="62"/>
  <c r="D91" i="62"/>
  <c r="D304" i="62"/>
  <c r="D461" i="62"/>
  <c r="D104" i="62"/>
  <c r="D243" i="62"/>
  <c r="D404" i="62"/>
  <c r="D214" i="62"/>
  <c r="D259" i="62"/>
  <c r="D177" i="62"/>
  <c r="D217" i="62"/>
  <c r="D312" i="62"/>
  <c r="D396" i="62"/>
  <c r="D110" i="62"/>
  <c r="D211" i="62"/>
  <c r="D241" i="62"/>
  <c r="D333" i="62"/>
  <c r="D422" i="62"/>
  <c r="D88" i="62"/>
  <c r="D167" i="62"/>
  <c r="D260" i="62"/>
  <c r="D302" i="62"/>
  <c r="D405" i="62"/>
  <c r="D440" i="62"/>
  <c r="D116" i="62"/>
  <c r="D162" i="62"/>
  <c r="D255" i="62"/>
  <c r="D342" i="62"/>
  <c r="D420" i="62"/>
  <c r="D155" i="62"/>
  <c r="D229" i="62"/>
  <c r="D271" i="62"/>
  <c r="D371" i="62"/>
  <c r="D415" i="62"/>
  <c r="D447" i="62"/>
  <c r="D147" i="62"/>
  <c r="D188" i="62"/>
  <c r="D282" i="62"/>
  <c r="D377" i="62"/>
  <c r="D418" i="62"/>
  <c r="D153" i="62"/>
  <c r="D191" i="62"/>
  <c r="D277" i="62"/>
  <c r="D398" i="62"/>
  <c r="D89" i="62"/>
  <c r="D441" i="62"/>
  <c r="D98" i="62"/>
  <c r="D265" i="62"/>
  <c r="D450" i="62"/>
  <c r="D156" i="62"/>
  <c r="D280" i="62"/>
  <c r="D393" i="62"/>
  <c r="D320" i="62"/>
  <c r="D288" i="62"/>
  <c r="D169" i="62"/>
  <c r="D388" i="62"/>
  <c r="D97" i="62"/>
  <c r="D454" i="62"/>
  <c r="D444" i="62"/>
  <c r="D102" i="62"/>
  <c r="D200" i="62"/>
  <c r="D286" i="62"/>
  <c r="D325" i="62"/>
  <c r="D414" i="62"/>
  <c r="D76" i="62"/>
  <c r="D121" i="62"/>
  <c r="D159" i="62"/>
  <c r="D252" i="62"/>
  <c r="D350" i="62"/>
  <c r="D394" i="62"/>
  <c r="D108" i="62"/>
  <c r="D209" i="62"/>
  <c r="D247" i="62"/>
  <c r="D412" i="62"/>
  <c r="D144" i="62"/>
  <c r="D221" i="62"/>
  <c r="D316" i="62"/>
  <c r="D363" i="62"/>
  <c r="D92" i="62"/>
  <c r="D445" i="62"/>
  <c r="D139" i="62"/>
  <c r="D232" i="62"/>
  <c r="D274" i="62"/>
  <c r="D410" i="62"/>
  <c r="D142" i="62"/>
  <c r="D269" i="62"/>
  <c r="C238" i="61"/>
  <c r="C253" i="61"/>
  <c r="N71" i="60"/>
  <c r="AB71" i="60" s="1"/>
  <c r="N56" i="60"/>
  <c r="AB56" i="60" s="1"/>
  <c r="N161" i="60"/>
  <c r="AB161" i="60" s="1"/>
  <c r="N176" i="60"/>
  <c r="AB176" i="60" s="1"/>
  <c r="P151" i="62"/>
  <c r="N86" i="60"/>
  <c r="AB86" i="60" s="1"/>
  <c r="P179" i="62"/>
  <c r="N101" i="60"/>
  <c r="AB101" i="60" s="1"/>
  <c r="N116" i="60"/>
  <c r="AB116" i="60" s="1"/>
  <c r="N146" i="60"/>
  <c r="AB146" i="60" s="1"/>
  <c r="N191" i="60"/>
  <c r="AB191" i="60" s="1"/>
  <c r="N131" i="60"/>
  <c r="AB131" i="60" s="1"/>
  <c r="N306" i="48"/>
  <c r="D605" i="62"/>
  <c r="D599" i="62" s="1"/>
  <c r="D493" i="62"/>
  <c r="D487" i="62" s="1"/>
  <c r="X11" i="51"/>
  <c r="J11" i="51"/>
  <c r="D549" i="62"/>
  <c r="D543" i="62" s="1"/>
  <c r="D660" i="62"/>
  <c r="D654" i="62" s="1"/>
  <c r="D437" i="62"/>
  <c r="D431" i="62" s="1"/>
  <c r="D521" i="62"/>
  <c r="D515" i="62" s="1"/>
  <c r="D632" i="62"/>
  <c r="D626" i="62" s="1"/>
  <c r="D744" i="62"/>
  <c r="D738" i="62" s="1"/>
  <c r="D465" i="62"/>
  <c r="D459" i="62" s="1"/>
  <c r="D828" i="62"/>
  <c r="D822" i="62" s="1"/>
  <c r="D577" i="62"/>
  <c r="D571" i="62" s="1"/>
  <c r="D800" i="62"/>
  <c r="D794" i="62" s="1"/>
  <c r="D688" i="62"/>
  <c r="D682" i="62" s="1"/>
  <c r="D716" i="62"/>
  <c r="D710" i="62" s="1"/>
  <c r="D772" i="62"/>
  <c r="D766" i="62" s="1"/>
  <c r="D31" i="62"/>
  <c r="D28" i="62"/>
  <c r="D27" i="62"/>
  <c r="D48" i="62"/>
  <c r="D57" i="62"/>
  <c r="D47" i="62"/>
  <c r="D54" i="62"/>
  <c r="D62" i="62"/>
  <c r="D26" i="62"/>
  <c r="D35" i="62"/>
  <c r="D32" i="62"/>
  <c r="D25" i="62"/>
  <c r="D50" i="62"/>
  <c r="D59" i="62"/>
  <c r="D296" i="62"/>
  <c r="C290" i="62" s="1"/>
  <c r="D324" i="62"/>
  <c r="D352" i="62"/>
  <c r="D346" i="62" s="1"/>
  <c r="D380" i="62"/>
  <c r="D374" i="62" s="1"/>
  <c r="D408" i="62"/>
  <c r="D402" i="62" s="1"/>
  <c r="D23" i="62"/>
  <c r="D49" i="62"/>
  <c r="D56" i="62"/>
  <c r="D63" i="62"/>
  <c r="D129" i="62"/>
  <c r="C123" i="62" s="1"/>
  <c r="D185" i="62"/>
  <c r="C179" i="62" s="1"/>
  <c r="D30" i="62"/>
  <c r="D36" i="62"/>
  <c r="D37" i="62"/>
  <c r="D52" i="62"/>
  <c r="D61" i="62"/>
  <c r="D268" i="62"/>
  <c r="C262" i="62" s="1"/>
  <c r="D29" i="62"/>
  <c r="D51" i="62"/>
  <c r="D58" i="62"/>
  <c r="D65" i="62"/>
  <c r="D101" i="62"/>
  <c r="C95" i="62" s="1"/>
  <c r="D157" i="62"/>
  <c r="C151" i="62" s="1"/>
  <c r="D240" i="62"/>
  <c r="C234" i="62" s="1"/>
  <c r="D21" i="62"/>
  <c r="D34" i="62"/>
  <c r="D24" i="62"/>
  <c r="D55" i="62"/>
  <c r="D64" i="62"/>
  <c r="D212" i="62"/>
  <c r="C206" i="62" s="1"/>
  <c r="D33" i="62"/>
  <c r="D53" i="62"/>
  <c r="D60" i="62"/>
  <c r="D22" i="62"/>
  <c r="D11" i="62" s="1"/>
  <c r="F11" i="51"/>
  <c r="P26" i="51"/>
  <c r="P11" i="51"/>
  <c r="F13" i="51"/>
  <c r="F16" i="51"/>
  <c r="F12" i="51"/>
  <c r="F15" i="51"/>
  <c r="H11" i="51"/>
  <c r="AA5" i="51"/>
  <c r="F14" i="51"/>
  <c r="U11" i="49"/>
  <c r="U28" i="49"/>
  <c r="H30" i="49"/>
  <c r="U32" i="49"/>
  <c r="H34" i="49"/>
  <c r="U36" i="49"/>
  <c r="H38" i="49"/>
  <c r="U40" i="49"/>
  <c r="U30" i="49"/>
  <c r="U34" i="49"/>
  <c r="H36" i="49"/>
  <c r="U38" i="49"/>
  <c r="H27" i="49"/>
  <c r="U29" i="49"/>
  <c r="U33" i="49"/>
  <c r="H35" i="49"/>
  <c r="U37" i="49"/>
  <c r="U41" i="49"/>
  <c r="U27" i="49"/>
  <c r="U31" i="49"/>
  <c r="H33" i="49"/>
  <c r="U35" i="49"/>
  <c r="U39" i="49"/>
  <c r="H41" i="49"/>
  <c r="H12" i="48"/>
  <c r="AC14" i="47"/>
  <c r="G13" i="47"/>
  <c r="H13" i="47" s="1"/>
  <c r="G12" i="47"/>
  <c r="H12" i="47" s="1"/>
  <c r="AD15" i="47"/>
  <c r="P67" i="62"/>
  <c r="N41" i="60"/>
  <c r="AB41" i="60" s="1"/>
  <c r="I25" i="50"/>
  <c r="I17" i="50"/>
  <c r="W11" i="47"/>
  <c r="AB5" i="47"/>
  <c r="P11" i="62"/>
  <c r="AB11" i="60"/>
  <c r="N11" i="60"/>
  <c r="P39" i="62"/>
  <c r="N26" i="60"/>
  <c r="AB26" i="60" s="1"/>
  <c r="N11" i="49"/>
  <c r="N24" i="48"/>
  <c r="N25" i="49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H271" i="48"/>
  <c r="U269" i="48"/>
  <c r="U281" i="48"/>
  <c r="H268" i="48"/>
  <c r="N298" i="48"/>
  <c r="N211" i="48"/>
  <c r="N267" i="48"/>
  <c r="U270" i="48"/>
  <c r="N279" i="48"/>
  <c r="U302" i="48"/>
  <c r="U267" i="48"/>
  <c r="H270" i="48"/>
  <c r="H282" i="48"/>
  <c r="H290" i="48"/>
  <c r="H294" i="48"/>
  <c r="Z12" i="47"/>
  <c r="AJ15" i="51"/>
  <c r="H263" i="48"/>
  <c r="H267" i="48"/>
  <c r="AE283" i="48"/>
  <c r="H286" i="48"/>
  <c r="AE52" i="50"/>
  <c r="AD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N21" i="48"/>
  <c r="H19" i="48"/>
  <c r="N13" i="48"/>
  <c r="N17" i="48"/>
  <c r="H15" i="48"/>
  <c r="AE23" i="48"/>
  <c r="AE19" i="48"/>
  <c r="AE14" i="50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3" i="49"/>
  <c r="H22" i="49"/>
  <c r="H17" i="49"/>
  <c r="H15" i="49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I27" i="50"/>
  <c r="I35" i="50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D19" i="49"/>
  <c r="AD15" i="49"/>
  <c r="AD40" i="49"/>
  <c r="AD41" i="49"/>
  <c r="I32" i="50"/>
  <c r="I36" i="50"/>
  <c r="AI13" i="51"/>
  <c r="H139" i="48"/>
  <c r="H151" i="48"/>
  <c r="H155" i="48"/>
  <c r="H159" i="48"/>
  <c r="H226" i="48"/>
  <c r="H250" i="48"/>
  <c r="H254" i="48"/>
  <c r="H262" i="48"/>
  <c r="N264" i="48"/>
  <c r="AE319" i="48"/>
  <c r="AB13" i="47"/>
  <c r="AC12" i="47"/>
  <c r="Y12" i="47"/>
  <c r="Q12" i="47"/>
  <c r="E12" i="47"/>
  <c r="AG12" i="47" s="1"/>
  <c r="AE221" i="48"/>
  <c r="AF12" i="47"/>
  <c r="AB12" i="47"/>
  <c r="X12" i="47"/>
  <c r="O12" i="47"/>
  <c r="P12" i="47" s="1"/>
  <c r="AE261" i="48"/>
  <c r="AE316" i="48"/>
  <c r="AE12" i="47"/>
  <c r="AA12" i="47"/>
  <c r="W12" i="47"/>
  <c r="I12" i="47"/>
  <c r="AE21" i="48"/>
  <c r="AE17" i="48"/>
  <c r="H17" i="48"/>
  <c r="N37" i="48"/>
  <c r="N48" i="48"/>
  <c r="U55" i="48"/>
  <c r="N56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D25" i="49"/>
  <c r="AE25" i="50"/>
  <c r="I39" i="50"/>
  <c r="AJ16" i="51"/>
  <c r="H204" i="48"/>
  <c r="U207" i="48"/>
  <c r="H210" i="48"/>
  <c r="U211" i="48"/>
  <c r="N212" i="48"/>
  <c r="U218" i="48"/>
  <c r="H299" i="48"/>
  <c r="H302" i="48"/>
  <c r="N303" i="48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AE31" i="50"/>
  <c r="AE34" i="50"/>
  <c r="AF13" i="47"/>
  <c r="U14" i="48"/>
  <c r="U29" i="48"/>
  <c r="N30" i="48"/>
  <c r="H78" i="48"/>
  <c r="N80" i="48"/>
  <c r="N115" i="48"/>
  <c r="N119" i="48"/>
  <c r="U122" i="48"/>
  <c r="U126" i="48"/>
  <c r="U130" i="48"/>
  <c r="N164" i="48"/>
  <c r="N31" i="48"/>
  <c r="H37" i="48"/>
  <c r="U38" i="48"/>
  <c r="N50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4" i="49"/>
  <c r="I21" i="50"/>
  <c r="AE12" i="48"/>
  <c r="AE29" i="48"/>
  <c r="U33" i="48"/>
  <c r="H51" i="48"/>
  <c r="U52" i="48"/>
  <c r="H55" i="48"/>
  <c r="H66" i="48"/>
  <c r="H74" i="48"/>
  <c r="U114" i="48"/>
  <c r="N123" i="48"/>
  <c r="H166" i="48"/>
  <c r="N23" i="48"/>
  <c r="N19" i="48"/>
  <c r="U18" i="48"/>
  <c r="N35" i="48"/>
  <c r="AE38" i="48"/>
  <c r="N39" i="48"/>
  <c r="H23" i="48"/>
  <c r="U42" i="48"/>
  <c r="H48" i="48"/>
  <c r="U49" i="48"/>
  <c r="H52" i="48"/>
  <c r="AE105" i="48"/>
  <c r="U15" i="48"/>
  <c r="AE15" i="48"/>
  <c r="H30" i="48"/>
  <c r="U31" i="48"/>
  <c r="N32" i="48"/>
  <c r="H34" i="48"/>
  <c r="U35" i="48"/>
  <c r="N36" i="48"/>
  <c r="H38" i="48"/>
  <c r="N22" i="48"/>
  <c r="N47" i="48"/>
  <c r="H49" i="48"/>
  <c r="H53" i="48"/>
  <c r="AE54" i="48"/>
  <c r="U54" i="48"/>
  <c r="N55" i="48"/>
  <c r="H57" i="48"/>
  <c r="AE58" i="48"/>
  <c r="U58" i="48"/>
  <c r="N59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8" i="49"/>
  <c r="AD57" i="49"/>
  <c r="I19" i="50"/>
  <c r="I11" i="50"/>
  <c r="AE29" i="50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D23" i="49"/>
  <c r="X13" i="47"/>
  <c r="K12" i="47"/>
  <c r="AI16" i="51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N41" i="48"/>
  <c r="U47" i="48"/>
  <c r="AE50" i="48"/>
  <c r="N53" i="48"/>
  <c r="U56" i="48"/>
  <c r="N57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N29" i="48"/>
  <c r="AE31" i="48"/>
  <c r="H33" i="48"/>
  <c r="N34" i="48"/>
  <c r="U37" i="48"/>
  <c r="N38" i="48"/>
  <c r="H40" i="48"/>
  <c r="U41" i="48"/>
  <c r="N42" i="48"/>
  <c r="H47" i="48"/>
  <c r="AE48" i="48"/>
  <c r="U48" i="48"/>
  <c r="H56" i="48"/>
  <c r="U57" i="48"/>
  <c r="N58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D24" i="49"/>
  <c r="AD36" i="49"/>
  <c r="AD37" i="49"/>
  <c r="AD38" i="49"/>
  <c r="AD53" i="49"/>
  <c r="AD54" i="49"/>
  <c r="AE22" i="50"/>
  <c r="AE30" i="50"/>
  <c r="AE46" i="50"/>
  <c r="AE50" i="50"/>
  <c r="AE56" i="50"/>
  <c r="AA11" i="47"/>
  <c r="I11" i="47"/>
  <c r="Z11" i="47"/>
  <c r="G11" i="47"/>
  <c r="AE11" i="47"/>
  <c r="K11" i="47"/>
  <c r="H21" i="49"/>
  <c r="X14" i="47"/>
  <c r="Y14" i="47"/>
  <c r="K14" i="47"/>
  <c r="AF14" i="47"/>
  <c r="H24" i="48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D16" i="49"/>
  <c r="AD29" i="49"/>
  <c r="AD30" i="49"/>
  <c r="H39" i="49"/>
  <c r="AD47" i="49"/>
  <c r="H54" i="48"/>
  <c r="N60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D20" i="49"/>
  <c r="AD49" i="49"/>
  <c r="AD50" i="49"/>
  <c r="I38" i="50"/>
  <c r="AE17" i="50"/>
  <c r="AE13" i="50"/>
  <c r="AE28" i="50"/>
  <c r="I30" i="50"/>
  <c r="AE32" i="50"/>
  <c r="AE48" i="50"/>
  <c r="AE58" i="50"/>
  <c r="AI15" i="51"/>
  <c r="AI12" i="51"/>
  <c r="H141" i="48"/>
  <c r="H126" i="48"/>
  <c r="U161" i="48"/>
  <c r="U146" i="48"/>
  <c r="E15" i="47"/>
  <c r="AG15" i="47" s="1"/>
  <c r="G15" i="47"/>
  <c r="H15" i="47" s="1"/>
  <c r="AB15" i="47"/>
  <c r="Q15" i="47"/>
  <c r="Z15" i="47"/>
  <c r="I15" i="47"/>
  <c r="Y15" i="47"/>
  <c r="AF15" i="47"/>
  <c r="AE24" i="48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3" i="49"/>
  <c r="AC15" i="47"/>
  <c r="U23" i="48"/>
  <c r="AE16" i="48"/>
  <c r="U30" i="48"/>
  <c r="H32" i="48"/>
  <c r="AE33" i="48"/>
  <c r="AE35" i="48"/>
  <c r="H21" i="48"/>
  <c r="U39" i="48"/>
  <c r="N40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AE23" i="50"/>
  <c r="AE20" i="50"/>
  <c r="I28" i="50"/>
  <c r="AE33" i="50"/>
  <c r="I34" i="50"/>
  <c r="AE35" i="50"/>
  <c r="AE37" i="50"/>
  <c r="AE39" i="50"/>
  <c r="AE41" i="50"/>
  <c r="AE44" i="50"/>
  <c r="AE54" i="50"/>
  <c r="K15" i="47"/>
  <c r="H157" i="48"/>
  <c r="H142" i="48"/>
  <c r="U261" i="48"/>
  <c r="U246" i="48"/>
  <c r="I12" i="50"/>
  <c r="I29" i="50"/>
  <c r="N18" i="48"/>
  <c r="H29" i="48"/>
  <c r="H13" i="48"/>
  <c r="AE36" i="48"/>
  <c r="H42" i="48"/>
  <c r="H50" i="48"/>
  <c r="N51" i="48"/>
  <c r="AE56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U22" i="48"/>
  <c r="AE20" i="48"/>
  <c r="N14" i="48"/>
  <c r="AE30" i="48"/>
  <c r="AE32" i="48"/>
  <c r="U32" i="48"/>
  <c r="N33" i="48"/>
  <c r="U16" i="48"/>
  <c r="H36" i="48"/>
  <c r="AE37" i="48"/>
  <c r="AE39" i="48"/>
  <c r="H41" i="48"/>
  <c r="AE49" i="48"/>
  <c r="N49" i="48"/>
  <c r="AE51" i="48"/>
  <c r="U51" i="48"/>
  <c r="N52" i="48"/>
  <c r="U53" i="48"/>
  <c r="N54" i="48"/>
  <c r="H58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D46" i="49"/>
  <c r="I13" i="50"/>
  <c r="X15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40" i="49"/>
  <c r="H25" i="49"/>
  <c r="AD43" i="49"/>
  <c r="I23" i="50"/>
  <c r="AE21" i="50"/>
  <c r="AE18" i="50"/>
  <c r="AE15" i="50"/>
  <c r="AE12" i="50"/>
  <c r="I14" i="50"/>
  <c r="I31" i="50"/>
  <c r="AE59" i="50"/>
  <c r="AF11" i="47"/>
  <c r="AD11" i="47"/>
  <c r="Y11" i="47"/>
  <c r="O11" i="47"/>
  <c r="E11" i="47"/>
  <c r="AC11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D17" i="49"/>
  <c r="AD14" i="49"/>
  <c r="AD13" i="49"/>
  <c r="AD32" i="49"/>
  <c r="AD33" i="49"/>
  <c r="AD55" i="49"/>
  <c r="I15" i="50"/>
  <c r="I16" i="50"/>
  <c r="I33" i="50"/>
  <c r="I14" i="47"/>
  <c r="G14" i="47"/>
  <c r="H14" i="47" s="1"/>
  <c r="AB14" i="47"/>
  <c r="AJ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D22" i="49"/>
  <c r="AD21" i="49"/>
  <c r="AD18" i="49"/>
  <c r="AD12" i="49"/>
  <c r="AD28" i="49"/>
  <c r="H31" i="49"/>
  <c r="AD34" i="49"/>
  <c r="AD45" i="49"/>
  <c r="AD51" i="49"/>
  <c r="AE24" i="50"/>
  <c r="AE19" i="50"/>
  <c r="AE16" i="50"/>
  <c r="AE11" i="50"/>
  <c r="AE27" i="50"/>
  <c r="I18" i="50"/>
  <c r="AE36" i="50"/>
  <c r="I20" i="50"/>
  <c r="AE38" i="50"/>
  <c r="I22" i="50"/>
  <c r="AE40" i="50"/>
  <c r="I24" i="50"/>
  <c r="AE42" i="50"/>
  <c r="AE45" i="50"/>
  <c r="AE47" i="50"/>
  <c r="AE49" i="50"/>
  <c r="AE51" i="50"/>
  <c r="AE53" i="50"/>
  <c r="AE55" i="50"/>
  <c r="AE57" i="50"/>
  <c r="AJ12" i="51"/>
  <c r="AI26" i="51"/>
  <c r="AJ26" i="51"/>
  <c r="AI14" i="51"/>
  <c r="AJ14" i="51"/>
  <c r="X22" i="47"/>
  <c r="AF22" i="47"/>
  <c r="G22" i="47"/>
  <c r="I22" i="47"/>
  <c r="Z22" i="47"/>
  <c r="AD22" i="47"/>
  <c r="Q22" i="47"/>
  <c r="AB22" i="47"/>
  <c r="K22" i="47"/>
  <c r="Y22" i="47"/>
  <c r="AC22" i="47"/>
  <c r="E22" i="47"/>
  <c r="AG22" i="47" s="1"/>
  <c r="O22" i="47"/>
  <c r="W22" i="47"/>
  <c r="AA22" i="47"/>
  <c r="Q13" i="47"/>
  <c r="Q14" i="47"/>
  <c r="AE13" i="47"/>
  <c r="AE14" i="47"/>
  <c r="AA14" i="47"/>
  <c r="W14" i="47"/>
  <c r="O14" i="47"/>
  <c r="P14" i="47" s="1"/>
  <c r="E14" i="47"/>
  <c r="AG14" i="47" s="1"/>
  <c r="AD13" i="47"/>
  <c r="Z13" i="47"/>
  <c r="I13" i="47"/>
  <c r="AA13" i="47"/>
  <c r="W13" i="47"/>
  <c r="O13" i="47"/>
  <c r="P13" i="47" s="1"/>
  <c r="E13" i="47"/>
  <c r="AG13" i="47" s="1"/>
  <c r="AE15" i="47"/>
  <c r="AA15" i="47"/>
  <c r="W15" i="47"/>
  <c r="O15" i="47"/>
  <c r="P15" i="47" s="1"/>
  <c r="AD14" i="47"/>
  <c r="Z14" i="47"/>
  <c r="AC13" i="47"/>
  <c r="Y13" i="47"/>
  <c r="K13" i="47"/>
  <c r="Q11" i="47"/>
  <c r="X11" i="47"/>
  <c r="AB11" i="47"/>
  <c r="H28" i="49"/>
  <c r="H12" i="49"/>
  <c r="H20" i="49"/>
  <c r="AD31" i="49"/>
  <c r="AD39" i="49"/>
  <c r="AD48" i="49"/>
  <c r="AD56" i="49"/>
  <c r="H29" i="49"/>
  <c r="H37" i="49"/>
  <c r="H24" i="49"/>
  <c r="AD27" i="49"/>
  <c r="AD35" i="49"/>
  <c r="AD44" i="49"/>
  <c r="AD52" i="49"/>
  <c r="H32" i="49"/>
  <c r="H16" i="49"/>
  <c r="H19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U24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D239" i="62" l="1"/>
  <c r="D659" i="62"/>
  <c r="D236" i="62"/>
  <c r="D677" i="62"/>
  <c r="D680" i="62"/>
  <c r="D237" i="62"/>
  <c r="P11" i="47"/>
  <c r="H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E24" i="1"/>
  <c r="E25" i="1"/>
  <c r="E26" i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F46" i="35"/>
  <c r="N46" i="35" s="1"/>
  <c r="C46" i="35"/>
  <c r="F45" i="35"/>
  <c r="N45" i="35" s="1"/>
  <c r="C45" i="35"/>
  <c r="F44" i="35"/>
  <c r="N44" i="35" s="1"/>
  <c r="C44" i="35"/>
  <c r="F43" i="35"/>
  <c r="N43" i="35" s="1"/>
  <c r="C43" i="35"/>
  <c r="F42" i="35"/>
  <c r="N42" i="35" s="1"/>
  <c r="C42" i="35"/>
  <c r="F41" i="35"/>
  <c r="N41" i="35" s="1"/>
  <c r="C41" i="35"/>
  <c r="F40" i="35"/>
  <c r="N40" i="35" s="1"/>
  <c r="C40" i="35"/>
  <c r="F39" i="35"/>
  <c r="N39" i="35" s="1"/>
  <c r="C39" i="35"/>
  <c r="F38" i="35"/>
  <c r="N38" i="35" s="1"/>
  <c r="C38" i="35"/>
  <c r="F37" i="35"/>
  <c r="N37" i="35" s="1"/>
  <c r="C37" i="35"/>
  <c r="F36" i="35"/>
  <c r="N36" i="35" s="1"/>
  <c r="C36" i="35"/>
  <c r="F35" i="35"/>
  <c r="N35" i="35" s="1"/>
  <c r="C35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S10" i="1" l="1"/>
  <c r="Q10" i="1"/>
  <c r="H36" i="35"/>
  <c r="J36" i="35"/>
  <c r="J25" i="35"/>
  <c r="H25" i="35"/>
  <c r="J29" i="35"/>
  <c r="H29" i="35"/>
  <c r="J33" i="35"/>
  <c r="H33" i="35"/>
  <c r="D38" i="35"/>
  <c r="J38" i="35"/>
  <c r="H38" i="35"/>
  <c r="AF42" i="35"/>
  <c r="J42" i="35"/>
  <c r="H42" i="35"/>
  <c r="AA46" i="35"/>
  <c r="J46" i="35"/>
  <c r="H46" i="35"/>
  <c r="N22" i="35"/>
  <c r="J22" i="35"/>
  <c r="H22" i="35"/>
  <c r="H26" i="35"/>
  <c r="J26" i="35"/>
  <c r="H30" i="35"/>
  <c r="J30" i="35"/>
  <c r="J35" i="35"/>
  <c r="H35" i="35"/>
  <c r="H39" i="35"/>
  <c r="J39" i="35"/>
  <c r="H43" i="35"/>
  <c r="J43" i="35"/>
  <c r="H23" i="35"/>
  <c r="J23" i="35"/>
  <c r="H44" i="35"/>
  <c r="J44" i="35"/>
  <c r="J31" i="35"/>
  <c r="H31" i="35"/>
  <c r="H24" i="35"/>
  <c r="J24" i="35"/>
  <c r="H28" i="35"/>
  <c r="J28" i="35"/>
  <c r="H32" i="35"/>
  <c r="J32" i="35"/>
  <c r="AG37" i="35"/>
  <c r="H37" i="35"/>
  <c r="J37" i="35"/>
  <c r="H41" i="35"/>
  <c r="J41" i="35"/>
  <c r="Y45" i="35"/>
  <c r="H45" i="35"/>
  <c r="J45" i="35"/>
  <c r="J27" i="35"/>
  <c r="H27" i="35"/>
  <c r="H40" i="35"/>
  <c r="J40" i="35"/>
  <c r="J10" i="1"/>
  <c r="H10" i="1"/>
  <c r="I10" i="1" s="1"/>
  <c r="AI28" i="35"/>
  <c r="N28" i="35"/>
  <c r="AI25" i="35"/>
  <c r="N25" i="35"/>
  <c r="AI29" i="35"/>
  <c r="N29" i="35"/>
  <c r="AI33" i="35"/>
  <c r="N33" i="35"/>
  <c r="N26" i="35"/>
  <c r="AI23" i="35"/>
  <c r="N23" i="35"/>
  <c r="AI31" i="35"/>
  <c r="N31" i="35"/>
  <c r="AI27" i="35"/>
  <c r="N27" i="35"/>
  <c r="N30" i="35"/>
  <c r="AI24" i="35"/>
  <c r="N24" i="35"/>
  <c r="AI32" i="35"/>
  <c r="N32" i="35"/>
  <c r="AA29" i="35"/>
  <c r="AD10" i="1"/>
  <c r="Z10" i="1"/>
  <c r="AF10" i="1"/>
  <c r="AB10" i="1"/>
  <c r="AC10" i="1"/>
  <c r="N10" i="1"/>
  <c r="O10" i="1" s="1"/>
  <c r="D10" i="1"/>
  <c r="E10" i="1" s="1"/>
  <c r="AA10" i="1"/>
  <c r="X10" i="1"/>
  <c r="Y10" i="1" s="1"/>
  <c r="U10" i="1"/>
  <c r="V10" i="1" s="1"/>
  <c r="G10" i="1"/>
  <c r="AE10" i="1"/>
  <c r="D24" i="35"/>
  <c r="D23" i="35"/>
  <c r="AC23" i="35"/>
  <c r="Y25" i="35"/>
  <c r="AC31" i="35"/>
  <c r="AG33" i="35"/>
  <c r="Y23" i="35"/>
  <c r="Y33" i="35"/>
  <c r="AI37" i="35"/>
  <c r="D45" i="35"/>
  <c r="D46" i="35"/>
  <c r="D29" i="35"/>
  <c r="D31" i="35"/>
  <c r="AG24" i="35"/>
  <c r="AC28" i="35"/>
  <c r="AC29" i="35"/>
  <c r="AC44" i="35"/>
  <c r="AB46" i="35"/>
  <c r="AG32" i="35"/>
  <c r="AG25" i="35"/>
  <c r="AF46" i="35"/>
  <c r="Y31" i="35"/>
  <c r="D32" i="35"/>
  <c r="AB24" i="35"/>
  <c r="AA25" i="35"/>
  <c r="AG28" i="35"/>
  <c r="AF29" i="35"/>
  <c r="AB32" i="35"/>
  <c r="AA33" i="35"/>
  <c r="D37" i="35"/>
  <c r="Y37" i="35"/>
  <c r="AF38" i="35"/>
  <c r="AI40" i="35"/>
  <c r="AI44" i="35"/>
  <c r="AI46" i="35"/>
  <c r="AC24" i="35"/>
  <c r="D25" i="35"/>
  <c r="E25" i="35" s="1"/>
  <c r="AC25" i="35"/>
  <c r="Y27" i="35"/>
  <c r="D28" i="35"/>
  <c r="Y29" i="35"/>
  <c r="AG29" i="35"/>
  <c r="AC32" i="35"/>
  <c r="D33" i="35"/>
  <c r="AC33" i="35"/>
  <c r="D44" i="35"/>
  <c r="AF25" i="35"/>
  <c r="D27" i="35"/>
  <c r="AC27" i="35"/>
  <c r="AB28" i="35"/>
  <c r="AF33" i="35"/>
  <c r="D40" i="35"/>
  <c r="D42" i="35"/>
  <c r="AB42" i="35"/>
  <c r="AB41" i="35"/>
  <c r="AC41" i="35"/>
  <c r="Y36" i="35"/>
  <c r="AC38" i="35"/>
  <c r="Y38" i="35"/>
  <c r="AG38" i="35"/>
  <c r="AG41" i="35"/>
  <c r="AB45" i="35"/>
  <c r="AC45" i="35"/>
  <c r="AC36" i="35"/>
  <c r="AA38" i="35"/>
  <c r="AI38" i="35"/>
  <c r="Y40" i="35"/>
  <c r="AI41" i="35"/>
  <c r="AC42" i="35"/>
  <c r="Y42" i="35"/>
  <c r="AG42" i="35"/>
  <c r="AG45" i="35"/>
  <c r="D36" i="35"/>
  <c r="AI36" i="35"/>
  <c r="AB37" i="35"/>
  <c r="AC37" i="35"/>
  <c r="AB38" i="35"/>
  <c r="AC40" i="35"/>
  <c r="D41" i="35"/>
  <c r="Y41" i="35"/>
  <c r="AA42" i="35"/>
  <c r="AI42" i="35"/>
  <c r="Y44" i="35"/>
  <c r="AI45" i="35"/>
  <c r="AC46" i="35"/>
  <c r="Y46" i="35"/>
  <c r="AG46" i="35"/>
  <c r="Y24" i="35"/>
  <c r="AB25" i="35"/>
  <c r="Y28" i="35"/>
  <c r="AB29" i="35"/>
  <c r="Y32" i="35"/>
  <c r="AB33" i="35"/>
  <c r="AH35" i="35"/>
  <c r="AD35" i="35"/>
  <c r="W35" i="35"/>
  <c r="P35" i="35"/>
  <c r="AE35" i="35"/>
  <c r="AJ35" i="35"/>
  <c r="AH39" i="35"/>
  <c r="AD39" i="35"/>
  <c r="W39" i="35"/>
  <c r="P39" i="35"/>
  <c r="AE39" i="35"/>
  <c r="AJ39" i="35"/>
  <c r="AH43" i="35"/>
  <c r="AD43" i="35"/>
  <c r="W43" i="35"/>
  <c r="P43" i="35"/>
  <c r="AE43" i="35"/>
  <c r="AJ43" i="35"/>
  <c r="AA35" i="35"/>
  <c r="AF35" i="35"/>
  <c r="AH36" i="35"/>
  <c r="AD36" i="35"/>
  <c r="W36" i="35"/>
  <c r="P36" i="35"/>
  <c r="AE36" i="35"/>
  <c r="AJ36" i="35"/>
  <c r="AA39" i="35"/>
  <c r="AF39" i="35"/>
  <c r="AH40" i="35"/>
  <c r="AD40" i="35"/>
  <c r="W40" i="35"/>
  <c r="P40" i="35"/>
  <c r="AE40" i="35"/>
  <c r="AJ40" i="35"/>
  <c r="AA43" i="35"/>
  <c r="AF43" i="35"/>
  <c r="AH44" i="35"/>
  <c r="AD44" i="35"/>
  <c r="W44" i="35"/>
  <c r="P44" i="35"/>
  <c r="AE44" i="35"/>
  <c r="AJ44" i="35"/>
  <c r="AB35" i="35"/>
  <c r="AG35" i="35"/>
  <c r="AA36" i="35"/>
  <c r="AF36" i="35"/>
  <c r="AH37" i="35"/>
  <c r="AD37" i="35"/>
  <c r="W37" i="35"/>
  <c r="P37" i="35"/>
  <c r="AE37" i="35"/>
  <c r="AJ37" i="35"/>
  <c r="AB39" i="35"/>
  <c r="AG39" i="35"/>
  <c r="AA40" i="35"/>
  <c r="AF40" i="35"/>
  <c r="AH41" i="35"/>
  <c r="AD41" i="35"/>
  <c r="W41" i="35"/>
  <c r="P41" i="35"/>
  <c r="AE41" i="35"/>
  <c r="AJ41" i="35"/>
  <c r="AB43" i="35"/>
  <c r="AG43" i="35"/>
  <c r="AA44" i="35"/>
  <c r="AF44" i="35"/>
  <c r="AH45" i="35"/>
  <c r="AD45" i="35"/>
  <c r="W45" i="35"/>
  <c r="P45" i="35"/>
  <c r="AK45" i="35" s="1"/>
  <c r="AE45" i="35"/>
  <c r="AJ45" i="35"/>
  <c r="D35" i="35"/>
  <c r="Y35" i="35"/>
  <c r="AC35" i="35"/>
  <c r="AI35" i="35"/>
  <c r="AB36" i="35"/>
  <c r="AG36" i="35"/>
  <c r="AA37" i="35"/>
  <c r="AF37" i="35"/>
  <c r="AH38" i="35"/>
  <c r="AD38" i="35"/>
  <c r="W38" i="35"/>
  <c r="P38" i="35"/>
  <c r="AE38" i="35"/>
  <c r="AJ38" i="35"/>
  <c r="D39" i="35"/>
  <c r="Y39" i="35"/>
  <c r="AC39" i="35"/>
  <c r="AI39" i="35"/>
  <c r="AB40" i="35"/>
  <c r="AG40" i="35"/>
  <c r="AA41" i="35"/>
  <c r="AF41" i="35"/>
  <c r="AH42" i="35"/>
  <c r="AD42" i="35"/>
  <c r="W42" i="35"/>
  <c r="P42" i="35"/>
  <c r="AE42" i="35"/>
  <c r="AJ42" i="35"/>
  <c r="D43" i="35"/>
  <c r="Y43" i="35"/>
  <c r="AC43" i="35"/>
  <c r="AI43" i="35"/>
  <c r="AB44" i="35"/>
  <c r="AG44" i="35"/>
  <c r="AA45" i="35"/>
  <c r="AF45" i="35"/>
  <c r="AH46" i="35"/>
  <c r="AD46" i="35"/>
  <c r="W46" i="35"/>
  <c r="P46" i="35"/>
  <c r="AE46" i="35"/>
  <c r="AJ46" i="35"/>
  <c r="AH22" i="35"/>
  <c r="AD22" i="35"/>
  <c r="W22" i="35"/>
  <c r="P22" i="35"/>
  <c r="AE22" i="35"/>
  <c r="AJ22" i="35"/>
  <c r="AH26" i="35"/>
  <c r="AD26" i="35"/>
  <c r="W26" i="35"/>
  <c r="P26" i="35"/>
  <c r="Q26" i="35" s="1"/>
  <c r="AE26" i="35"/>
  <c r="AJ26" i="35"/>
  <c r="AH30" i="35"/>
  <c r="AD30" i="35"/>
  <c r="W30" i="35"/>
  <c r="P30" i="35"/>
  <c r="Q30" i="35" s="1"/>
  <c r="AE30" i="35"/>
  <c r="AJ30" i="35"/>
  <c r="AA22" i="35"/>
  <c r="AF22" i="35"/>
  <c r="AH23" i="35"/>
  <c r="AD23" i="35"/>
  <c r="W23" i="35"/>
  <c r="P23" i="35"/>
  <c r="AE23" i="35"/>
  <c r="AJ23" i="35"/>
  <c r="AA26" i="35"/>
  <c r="AF26" i="35"/>
  <c r="AH27" i="35"/>
  <c r="AD27" i="35"/>
  <c r="W27" i="35"/>
  <c r="P27" i="35"/>
  <c r="Q27" i="35" s="1"/>
  <c r="AE27" i="35"/>
  <c r="AJ27" i="35"/>
  <c r="AA30" i="35"/>
  <c r="AF30" i="35"/>
  <c r="AH31" i="35"/>
  <c r="AD31" i="35"/>
  <c r="W31" i="35"/>
  <c r="P31" i="35"/>
  <c r="AE31" i="35"/>
  <c r="AJ31" i="35"/>
  <c r="AB22" i="35"/>
  <c r="AG22" i="35"/>
  <c r="AA23" i="35"/>
  <c r="AF23" i="35"/>
  <c r="AH24" i="35"/>
  <c r="AD24" i="35"/>
  <c r="W24" i="35"/>
  <c r="P24" i="35"/>
  <c r="AE24" i="35"/>
  <c r="AJ24" i="35"/>
  <c r="AB26" i="35"/>
  <c r="AG26" i="35"/>
  <c r="AA27" i="35"/>
  <c r="AF27" i="35"/>
  <c r="AH28" i="35"/>
  <c r="AD28" i="35"/>
  <c r="W28" i="35"/>
  <c r="P28" i="35"/>
  <c r="AE28" i="35"/>
  <c r="AJ28" i="35"/>
  <c r="AB30" i="35"/>
  <c r="AG30" i="35"/>
  <c r="AA31" i="35"/>
  <c r="AF31" i="35"/>
  <c r="AH32" i="35"/>
  <c r="AD32" i="35"/>
  <c r="W32" i="35"/>
  <c r="P32" i="35"/>
  <c r="Q32" i="35" s="1"/>
  <c r="AE32" i="35"/>
  <c r="AJ32" i="35"/>
  <c r="D22" i="35"/>
  <c r="Y22" i="35"/>
  <c r="AC22" i="35"/>
  <c r="AI22" i="35"/>
  <c r="AB23" i="35"/>
  <c r="AG23" i="35"/>
  <c r="AA24" i="35"/>
  <c r="AF24" i="35"/>
  <c r="AH25" i="35"/>
  <c r="AD25" i="35"/>
  <c r="W25" i="35"/>
  <c r="P25" i="35"/>
  <c r="AE25" i="35"/>
  <c r="AJ25" i="35"/>
  <c r="D26" i="35"/>
  <c r="Y26" i="35"/>
  <c r="AC26" i="35"/>
  <c r="AI26" i="35"/>
  <c r="AB27" i="35"/>
  <c r="AG27" i="35"/>
  <c r="AA28" i="35"/>
  <c r="AF28" i="35"/>
  <c r="AH29" i="35"/>
  <c r="AD29" i="35"/>
  <c r="W29" i="35"/>
  <c r="P29" i="35"/>
  <c r="Q29" i="35" s="1"/>
  <c r="AE29" i="35"/>
  <c r="AJ29" i="35"/>
  <c r="D30" i="35"/>
  <c r="Y30" i="35"/>
  <c r="AC30" i="35"/>
  <c r="AI30" i="35"/>
  <c r="AB31" i="35"/>
  <c r="AG31" i="35"/>
  <c r="AA32" i="35"/>
  <c r="AF32" i="35"/>
  <c r="AH33" i="35"/>
  <c r="AD33" i="35"/>
  <c r="W33" i="35"/>
  <c r="P33" i="35"/>
  <c r="AE33" i="35"/>
  <c r="AJ33" i="35"/>
  <c r="Q33" i="35" l="1"/>
  <c r="Q31" i="35"/>
  <c r="Q28" i="35"/>
  <c r="Q25" i="35"/>
  <c r="Q24" i="35"/>
  <c r="Z33" i="35"/>
  <c r="AK46" i="35"/>
  <c r="E32" i="35"/>
  <c r="X33" i="35"/>
  <c r="E33" i="35"/>
  <c r="AK33" i="35"/>
  <c r="X32" i="35"/>
  <c r="AK32" i="35"/>
  <c r="E29" i="35"/>
  <c r="E31" i="35"/>
  <c r="Z32" i="35"/>
  <c r="X30" i="35"/>
  <c r="AK44" i="35"/>
  <c r="X31" i="35"/>
  <c r="Z31" i="35"/>
  <c r="E30" i="35"/>
  <c r="AK31" i="35"/>
  <c r="AK43" i="35"/>
  <c r="Z30" i="35"/>
  <c r="AK30" i="35"/>
  <c r="E28" i="35"/>
  <c r="AK28" i="35"/>
  <c r="AK42" i="35"/>
  <c r="X28" i="35"/>
  <c r="X29" i="35"/>
  <c r="Z29" i="35"/>
  <c r="AK40" i="35"/>
  <c r="AK29" i="35"/>
  <c r="Z28" i="35"/>
  <c r="AK41" i="35"/>
  <c r="X27" i="35"/>
  <c r="E27" i="35"/>
  <c r="AK27" i="35"/>
  <c r="Z27" i="35"/>
  <c r="X26" i="35"/>
  <c r="AK26" i="35"/>
  <c r="AK39" i="35"/>
  <c r="E26" i="35"/>
  <c r="Z26" i="35"/>
  <c r="Z25" i="35"/>
  <c r="E24" i="35"/>
  <c r="X25" i="35"/>
  <c r="AK38" i="35"/>
  <c r="AK25" i="35"/>
  <c r="AK36" i="35"/>
  <c r="AK37" i="35"/>
  <c r="X24" i="35"/>
  <c r="AK24" i="35"/>
  <c r="Z24" i="35"/>
  <c r="Z23" i="35"/>
  <c r="X23" i="35"/>
  <c r="AK23" i="35"/>
  <c r="E23" i="35"/>
  <c r="AG10" i="1"/>
  <c r="X22" i="35"/>
  <c r="AK35" i="35"/>
  <c r="E22" i="35"/>
  <c r="AK22" i="35"/>
  <c r="Z22" i="35"/>
  <c r="O2" i="51" l="1"/>
  <c r="U2" i="50"/>
  <c r="V2" i="49"/>
  <c r="M2" i="48"/>
  <c r="K2" i="45"/>
  <c r="A10" i="46"/>
  <c r="N2" i="44"/>
  <c r="O2" i="47"/>
  <c r="O37" i="46"/>
  <c r="P11" i="46" s="1"/>
  <c r="O38" i="46"/>
  <c r="P12" i="46" s="1"/>
  <c r="Y37" i="46"/>
  <c r="Z11" i="46" s="1"/>
  <c r="Y38" i="46"/>
  <c r="Z12" i="46" s="1"/>
  <c r="W11" i="46"/>
  <c r="W12" i="46"/>
  <c r="K37" i="46"/>
  <c r="K38" i="46"/>
  <c r="G37" i="46"/>
  <c r="G38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B27" i="2"/>
  <c r="I27" i="2"/>
  <c r="J28" i="2" s="1"/>
  <c r="P27" i="2"/>
  <c r="Q28" i="2" s="1"/>
  <c r="S27" i="2"/>
  <c r="T28" i="2" s="1"/>
  <c r="U27" i="2"/>
  <c r="Y27" i="2"/>
  <c r="Z27" i="2"/>
  <c r="AA27" i="2"/>
  <c r="AB27" i="2"/>
  <c r="AC28" i="2" s="1"/>
  <c r="AF27" i="2"/>
  <c r="H12" i="46" l="1"/>
  <c r="AG38" i="46"/>
  <c r="H11" i="46"/>
  <c r="AG37" i="46"/>
  <c r="K61" i="46"/>
  <c r="E28" i="2"/>
  <c r="C28" i="2"/>
  <c r="AJ35" i="16"/>
  <c r="AK35" i="16"/>
  <c r="AD27" i="2"/>
  <c r="E38" i="46"/>
  <c r="F12" i="46" s="1"/>
  <c r="AK38" i="46"/>
  <c r="I38" i="46"/>
  <c r="J12" i="46" s="1"/>
  <c r="AI38" i="46"/>
  <c r="AD38" i="46"/>
  <c r="AH38" i="46"/>
  <c r="AC38" i="46"/>
  <c r="AA38" i="46"/>
  <c r="E37" i="46"/>
  <c r="F11" i="46" s="1"/>
  <c r="I37" i="46"/>
  <c r="J11" i="46" s="1"/>
  <c r="AK37" i="46"/>
  <c r="AH37" i="46"/>
  <c r="AC37" i="46"/>
  <c r="AA37" i="46"/>
  <c r="AE37" i="46"/>
  <c r="AE38" i="46"/>
  <c r="AD37" i="46"/>
  <c r="AI37" i="46"/>
  <c r="AG27" i="2"/>
  <c r="AH28" i="2" s="1"/>
  <c r="AL37" i="46" l="1"/>
  <c r="I61" i="46"/>
  <c r="AL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J48" i="16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AH11" i="6" l="1"/>
  <c r="B58" i="1"/>
  <c r="C58" i="1"/>
  <c r="C20" i="35"/>
  <c r="F20" i="35"/>
  <c r="N20" i="35" l="1"/>
  <c r="H20" i="35"/>
  <c r="I20" i="35" s="1"/>
  <c r="J20" i="35"/>
  <c r="W20" i="35"/>
  <c r="X20" i="35" s="1"/>
  <c r="P20" i="35"/>
  <c r="Q20" i="35" s="1"/>
  <c r="G20" i="35"/>
  <c r="D20" i="35"/>
  <c r="E20" i="35" s="1"/>
  <c r="Y20" i="35"/>
  <c r="Z20" i="35" s="1"/>
  <c r="AE20" i="35"/>
  <c r="AA20" i="35"/>
  <c r="AD20" i="35"/>
  <c r="AG20" i="35"/>
  <c r="AF20" i="35"/>
  <c r="AC20" i="35"/>
  <c r="AB20" i="35"/>
  <c r="AH20" i="35"/>
  <c r="AJ20" i="35"/>
  <c r="AI20" i="35"/>
  <c r="B57" i="1"/>
  <c r="C57" i="1"/>
  <c r="AK20" i="35" l="1"/>
  <c r="B56" i="1"/>
  <c r="C56" i="1"/>
  <c r="B55" i="1" l="1"/>
  <c r="C55" i="1"/>
  <c r="B54" i="1" l="1"/>
  <c r="C54" i="1"/>
  <c r="C19" i="35"/>
  <c r="F19" i="35"/>
  <c r="N19" i="35" l="1"/>
  <c r="H19" i="35"/>
  <c r="I19" i="35" s="1"/>
  <c r="J19" i="35"/>
  <c r="P19" i="35"/>
  <c r="Q19" i="35" s="1"/>
  <c r="G19" i="35"/>
  <c r="D19" i="35"/>
  <c r="E19" i="35" s="1"/>
  <c r="Y19" i="35"/>
  <c r="Z19" i="35" s="1"/>
  <c r="W19" i="35"/>
  <c r="X19" i="35" s="1"/>
  <c r="AE19" i="35"/>
  <c r="AA19" i="35"/>
  <c r="AG19" i="35"/>
  <c r="AB19" i="35"/>
  <c r="AF19" i="35"/>
  <c r="AD19" i="35"/>
  <c r="AC19" i="35"/>
  <c r="AJ19" i="35"/>
  <c r="AI19" i="35"/>
  <c r="AH19" i="35"/>
  <c r="B52" i="1"/>
  <c r="C52" i="1"/>
  <c r="B53" i="1"/>
  <c r="C53" i="1"/>
  <c r="AK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I26" i="2"/>
  <c r="J27" i="2" s="1"/>
  <c r="P26" i="2"/>
  <c r="Q27" i="2" s="1"/>
  <c r="S26" i="2"/>
  <c r="T27" i="2" s="1"/>
  <c r="U26" i="2"/>
  <c r="Y26" i="2"/>
  <c r="Z26" i="2"/>
  <c r="AA26" i="2"/>
  <c r="AB26" i="2"/>
  <c r="AF26" i="2"/>
  <c r="AC27" i="2" l="1"/>
  <c r="C27" i="2"/>
  <c r="E27" i="2"/>
  <c r="AG26" i="2"/>
  <c r="AH27" i="2" s="1"/>
  <c r="AD26" i="2"/>
  <c r="B8" i="2"/>
  <c r="I8" i="2"/>
  <c r="P8" i="2"/>
  <c r="S8" i="2"/>
  <c r="U8" i="2"/>
  <c r="Y8" i="2"/>
  <c r="Z8" i="2"/>
  <c r="AA8" i="2"/>
  <c r="AB8" i="2"/>
  <c r="AF8" i="2"/>
  <c r="B9" i="2"/>
  <c r="I9" i="2"/>
  <c r="P9" i="2"/>
  <c r="S9" i="2"/>
  <c r="U9" i="2"/>
  <c r="Y9" i="2"/>
  <c r="Z9" i="2"/>
  <c r="AA9" i="2"/>
  <c r="AB9" i="2"/>
  <c r="AF9" i="2"/>
  <c r="B10" i="2"/>
  <c r="I10" i="2"/>
  <c r="P10" i="2"/>
  <c r="S10" i="2"/>
  <c r="U10" i="2"/>
  <c r="Y10" i="2"/>
  <c r="Z10" i="2"/>
  <c r="AA10" i="2"/>
  <c r="AB10" i="2"/>
  <c r="AF10" i="2"/>
  <c r="B11" i="2"/>
  <c r="I11" i="2"/>
  <c r="P11" i="2"/>
  <c r="S11" i="2"/>
  <c r="U11" i="2"/>
  <c r="Y11" i="2"/>
  <c r="Z11" i="2"/>
  <c r="AA11" i="2"/>
  <c r="AB11" i="2"/>
  <c r="AF11" i="2"/>
  <c r="B12" i="2"/>
  <c r="I12" i="2"/>
  <c r="P12" i="2"/>
  <c r="S12" i="2"/>
  <c r="U12" i="2"/>
  <c r="Y12" i="2"/>
  <c r="Z12" i="2"/>
  <c r="AA12" i="2"/>
  <c r="AB12" i="2"/>
  <c r="AF12" i="2"/>
  <c r="B13" i="2"/>
  <c r="I13" i="2"/>
  <c r="P13" i="2"/>
  <c r="S13" i="2"/>
  <c r="U13" i="2"/>
  <c r="Y13" i="2"/>
  <c r="Z13" i="2"/>
  <c r="AA13" i="2"/>
  <c r="AB13" i="2"/>
  <c r="AF13" i="2"/>
  <c r="B14" i="2"/>
  <c r="I14" i="2"/>
  <c r="P14" i="2"/>
  <c r="S14" i="2"/>
  <c r="U14" i="2"/>
  <c r="Y14" i="2"/>
  <c r="Z14" i="2"/>
  <c r="AA14" i="2"/>
  <c r="AB14" i="2"/>
  <c r="AF14" i="2"/>
  <c r="B15" i="2"/>
  <c r="I15" i="2"/>
  <c r="P15" i="2"/>
  <c r="S15" i="2"/>
  <c r="U15" i="2"/>
  <c r="Y15" i="2"/>
  <c r="Z15" i="2"/>
  <c r="AA15" i="2"/>
  <c r="AB15" i="2"/>
  <c r="AF15" i="2"/>
  <c r="B16" i="2"/>
  <c r="I16" i="2"/>
  <c r="P16" i="2"/>
  <c r="S16" i="2"/>
  <c r="U16" i="2"/>
  <c r="Y16" i="2"/>
  <c r="Z16" i="2"/>
  <c r="AA16" i="2"/>
  <c r="AB16" i="2"/>
  <c r="AF16" i="2"/>
  <c r="B17" i="2"/>
  <c r="I17" i="2"/>
  <c r="P17" i="2"/>
  <c r="S17" i="2"/>
  <c r="U17" i="2"/>
  <c r="Y17" i="2"/>
  <c r="Z17" i="2"/>
  <c r="AA17" i="2"/>
  <c r="AB17" i="2"/>
  <c r="AF17" i="2"/>
  <c r="B18" i="2"/>
  <c r="I18" i="2"/>
  <c r="P18" i="2"/>
  <c r="S18" i="2"/>
  <c r="U18" i="2"/>
  <c r="Y18" i="2"/>
  <c r="Z18" i="2"/>
  <c r="AA18" i="2"/>
  <c r="AB18" i="2"/>
  <c r="AF18" i="2"/>
  <c r="B19" i="2"/>
  <c r="I19" i="2"/>
  <c r="P19" i="2"/>
  <c r="S19" i="2"/>
  <c r="U19" i="2"/>
  <c r="Y19" i="2"/>
  <c r="Z19" i="2"/>
  <c r="AA19" i="2"/>
  <c r="AB19" i="2"/>
  <c r="AF19" i="2"/>
  <c r="B20" i="2"/>
  <c r="I20" i="2"/>
  <c r="P20" i="2"/>
  <c r="S20" i="2"/>
  <c r="U20" i="2"/>
  <c r="Y20" i="2"/>
  <c r="Z20" i="2"/>
  <c r="AA20" i="2"/>
  <c r="AB20" i="2"/>
  <c r="AF20" i="2"/>
  <c r="B21" i="2"/>
  <c r="I21" i="2"/>
  <c r="P21" i="2"/>
  <c r="S21" i="2"/>
  <c r="U21" i="2"/>
  <c r="Y21" i="2"/>
  <c r="Z21" i="2"/>
  <c r="AA21" i="2"/>
  <c r="AB21" i="2"/>
  <c r="AF21" i="2"/>
  <c r="B22" i="2"/>
  <c r="I22" i="2"/>
  <c r="P22" i="2"/>
  <c r="S22" i="2"/>
  <c r="U22" i="2"/>
  <c r="Y22" i="2"/>
  <c r="Z22" i="2"/>
  <c r="AA22" i="2"/>
  <c r="AB22" i="2"/>
  <c r="AF22" i="2"/>
  <c r="B23" i="2"/>
  <c r="I23" i="2"/>
  <c r="P23" i="2"/>
  <c r="S23" i="2"/>
  <c r="U23" i="2"/>
  <c r="Y23" i="2"/>
  <c r="Z23" i="2"/>
  <c r="AA23" i="2"/>
  <c r="AB23" i="2"/>
  <c r="AF23" i="2"/>
  <c r="B24" i="2"/>
  <c r="I24" i="2"/>
  <c r="P24" i="2"/>
  <c r="S24" i="2"/>
  <c r="U24" i="2"/>
  <c r="Y24" i="2"/>
  <c r="Z24" i="2"/>
  <c r="AA24" i="2"/>
  <c r="AB24" i="2"/>
  <c r="AF24" i="2"/>
  <c r="B25" i="2"/>
  <c r="I25" i="2"/>
  <c r="P25" i="2"/>
  <c r="S25" i="2"/>
  <c r="U25" i="2"/>
  <c r="Y25" i="2"/>
  <c r="Z25" i="2"/>
  <c r="AA25" i="2"/>
  <c r="AB25" i="2"/>
  <c r="AF25" i="2"/>
  <c r="AC20" i="2" l="1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4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D24" i="2"/>
  <c r="AD23" i="2"/>
  <c r="AD20" i="2"/>
  <c r="AD16" i="2"/>
  <c r="AD15" i="2"/>
  <c r="AD12" i="2"/>
  <c r="AD11" i="2"/>
  <c r="AD21" i="2"/>
  <c r="AD13" i="2"/>
  <c r="AD8" i="2"/>
  <c r="AD19" i="2"/>
  <c r="AD25" i="2"/>
  <c r="AD17" i="2"/>
  <c r="AD9" i="2"/>
  <c r="AD10" i="2"/>
  <c r="AH23" i="2" l="1"/>
  <c r="AH24" i="2"/>
  <c r="AH15" i="2"/>
  <c r="AH19" i="2"/>
  <c r="AH20" i="2"/>
  <c r="AH11" i="2"/>
  <c r="AH12" i="2"/>
  <c r="AH10" i="2"/>
  <c r="AH21" i="2"/>
  <c r="AH13" i="2"/>
  <c r="AH16" i="2"/>
  <c r="AH22" i="2"/>
  <c r="AH14" i="2"/>
  <c r="AH17" i="2"/>
  <c r="AH18" i="2"/>
  <c r="AH9" i="2"/>
  <c r="AH25" i="2"/>
  <c r="AH26" i="2"/>
  <c r="I10" i="50"/>
  <c r="H11" i="49"/>
  <c r="U11" i="48" l="1"/>
  <c r="N11" i="48"/>
  <c r="H11" i="48"/>
  <c r="K9" i="46"/>
  <c r="G9" i="46"/>
  <c r="B9" i="46"/>
  <c r="AK30" i="45"/>
  <c r="AJ30" i="45"/>
  <c r="AI30" i="45"/>
  <c r="AH30" i="45"/>
  <c r="AG30" i="45"/>
  <c r="AE30" i="45"/>
  <c r="AD30" i="45"/>
  <c r="AC30" i="45"/>
  <c r="AA30" i="45"/>
  <c r="Y30" i="45"/>
  <c r="W30" i="45"/>
  <c r="P30" i="45"/>
  <c r="L30" i="45"/>
  <c r="J30" i="45"/>
  <c r="H30" i="45"/>
  <c r="F30" i="45"/>
  <c r="C30" i="45"/>
  <c r="B30" i="45"/>
  <c r="AK29" i="45"/>
  <c r="AJ29" i="45"/>
  <c r="AI29" i="45"/>
  <c r="AH29" i="45"/>
  <c r="AG29" i="45"/>
  <c r="AE29" i="45"/>
  <c r="AD29" i="45"/>
  <c r="AC29" i="45"/>
  <c r="AA29" i="45"/>
  <c r="Y29" i="45"/>
  <c r="W29" i="45"/>
  <c r="P29" i="45"/>
  <c r="L29" i="45"/>
  <c r="J29" i="45"/>
  <c r="H29" i="45"/>
  <c r="F29" i="45"/>
  <c r="C29" i="45"/>
  <c r="B29" i="45"/>
  <c r="AK28" i="45"/>
  <c r="AJ28" i="45"/>
  <c r="AI28" i="45"/>
  <c r="AH28" i="45"/>
  <c r="AG28" i="45"/>
  <c r="AE28" i="45"/>
  <c r="AD28" i="45"/>
  <c r="AC28" i="45"/>
  <c r="AA28" i="45"/>
  <c r="Y28" i="45"/>
  <c r="W28" i="45"/>
  <c r="P28" i="45"/>
  <c r="L28" i="45"/>
  <c r="J28" i="45"/>
  <c r="H28" i="45"/>
  <c r="F28" i="45"/>
  <c r="C28" i="45"/>
  <c r="B28" i="45"/>
  <c r="AK27" i="45"/>
  <c r="AJ27" i="45"/>
  <c r="AI27" i="45"/>
  <c r="AH27" i="45"/>
  <c r="AG27" i="45"/>
  <c r="AE27" i="45"/>
  <c r="AD27" i="45"/>
  <c r="AC27" i="45"/>
  <c r="AA27" i="45"/>
  <c r="Y27" i="45"/>
  <c r="W27" i="45"/>
  <c r="P27" i="45"/>
  <c r="L27" i="45"/>
  <c r="J27" i="45"/>
  <c r="H27" i="45"/>
  <c r="F27" i="45"/>
  <c r="C27" i="45"/>
  <c r="B27" i="45"/>
  <c r="AK26" i="45"/>
  <c r="AJ26" i="45"/>
  <c r="AI26" i="45"/>
  <c r="AH26" i="45"/>
  <c r="AG26" i="45"/>
  <c r="AE26" i="45"/>
  <c r="AD26" i="45"/>
  <c r="AC26" i="45"/>
  <c r="AA26" i="45"/>
  <c r="Y26" i="45"/>
  <c r="W26" i="45"/>
  <c r="P26" i="45"/>
  <c r="L26" i="45"/>
  <c r="J26" i="45"/>
  <c r="H26" i="45"/>
  <c r="F26" i="45"/>
  <c r="C26" i="45"/>
  <c r="B26" i="45"/>
  <c r="AK25" i="45"/>
  <c r="AJ25" i="45"/>
  <c r="AI25" i="45"/>
  <c r="AH25" i="45"/>
  <c r="AG25" i="45"/>
  <c r="AE25" i="45"/>
  <c r="AD25" i="45"/>
  <c r="AC25" i="45"/>
  <c r="AA25" i="45"/>
  <c r="Y25" i="45"/>
  <c r="W25" i="45"/>
  <c r="P25" i="45"/>
  <c r="L25" i="45"/>
  <c r="J25" i="45"/>
  <c r="H25" i="45"/>
  <c r="F25" i="45"/>
  <c r="C25" i="45"/>
  <c r="B25" i="45"/>
  <c r="AK23" i="45"/>
  <c r="AJ23" i="45"/>
  <c r="AI23" i="45"/>
  <c r="AH23" i="45"/>
  <c r="AG23" i="45"/>
  <c r="AE23" i="45"/>
  <c r="AD23" i="45"/>
  <c r="AC23" i="45"/>
  <c r="AA23" i="45"/>
  <c r="Y23" i="45"/>
  <c r="W23" i="45"/>
  <c r="P23" i="45"/>
  <c r="L23" i="45"/>
  <c r="J23" i="45"/>
  <c r="H23" i="45"/>
  <c r="F23" i="45"/>
  <c r="C23" i="45"/>
  <c r="B23" i="45"/>
  <c r="AK22" i="45"/>
  <c r="AJ22" i="45"/>
  <c r="AI22" i="45"/>
  <c r="AH22" i="45"/>
  <c r="AG22" i="45"/>
  <c r="AE22" i="45"/>
  <c r="AD22" i="45"/>
  <c r="AC22" i="45"/>
  <c r="AA22" i="45"/>
  <c r="Y22" i="45"/>
  <c r="W22" i="45"/>
  <c r="P22" i="45"/>
  <c r="L22" i="45"/>
  <c r="J22" i="45"/>
  <c r="H22" i="45"/>
  <c r="F22" i="45"/>
  <c r="C22" i="45"/>
  <c r="B22" i="45"/>
  <c r="AK21" i="45"/>
  <c r="AJ21" i="45"/>
  <c r="AI21" i="45"/>
  <c r="AH21" i="45"/>
  <c r="AG21" i="45"/>
  <c r="AE21" i="45"/>
  <c r="AD21" i="45"/>
  <c r="AC21" i="45"/>
  <c r="AA21" i="45"/>
  <c r="Y21" i="45"/>
  <c r="W21" i="45"/>
  <c r="P21" i="45"/>
  <c r="L21" i="45"/>
  <c r="J21" i="45"/>
  <c r="H21" i="45"/>
  <c r="F21" i="45"/>
  <c r="C21" i="45"/>
  <c r="B21" i="45"/>
  <c r="AK20" i="45"/>
  <c r="AJ20" i="45"/>
  <c r="AI20" i="45"/>
  <c r="AH20" i="45"/>
  <c r="AG20" i="45"/>
  <c r="AE20" i="45"/>
  <c r="AD20" i="45"/>
  <c r="AC20" i="45"/>
  <c r="AA20" i="45"/>
  <c r="Y20" i="45"/>
  <c r="W20" i="45"/>
  <c r="P20" i="45"/>
  <c r="L20" i="45"/>
  <c r="J20" i="45"/>
  <c r="H20" i="45"/>
  <c r="F20" i="45"/>
  <c r="C20" i="45"/>
  <c r="B20" i="45"/>
  <c r="AK19" i="45"/>
  <c r="AJ19" i="45"/>
  <c r="AI19" i="45"/>
  <c r="AH19" i="45"/>
  <c r="AG19" i="45"/>
  <c r="AE19" i="45"/>
  <c r="AD19" i="45"/>
  <c r="AC19" i="45"/>
  <c r="AA19" i="45"/>
  <c r="Y19" i="45"/>
  <c r="W19" i="45"/>
  <c r="P19" i="45"/>
  <c r="L19" i="45"/>
  <c r="J19" i="45"/>
  <c r="H19" i="45"/>
  <c r="F19" i="45"/>
  <c r="C19" i="45"/>
  <c r="B19" i="45"/>
  <c r="AK18" i="45"/>
  <c r="AJ18" i="45"/>
  <c r="AI18" i="45"/>
  <c r="AH18" i="45"/>
  <c r="AG18" i="45"/>
  <c r="AE18" i="45"/>
  <c r="AD18" i="45"/>
  <c r="AC18" i="45"/>
  <c r="AA18" i="45"/>
  <c r="Y18" i="45"/>
  <c r="W18" i="45"/>
  <c r="P18" i="45"/>
  <c r="L18" i="45"/>
  <c r="J18" i="45"/>
  <c r="H18" i="45"/>
  <c r="F18" i="45"/>
  <c r="C18" i="45"/>
  <c r="B18" i="45"/>
  <c r="AK16" i="45"/>
  <c r="AJ16" i="45"/>
  <c r="AI16" i="45"/>
  <c r="AH16" i="45"/>
  <c r="AG16" i="45"/>
  <c r="AE16" i="45"/>
  <c r="AD16" i="45"/>
  <c r="AC16" i="45"/>
  <c r="AA16" i="45"/>
  <c r="Y16" i="45"/>
  <c r="W16" i="45"/>
  <c r="P16" i="45"/>
  <c r="L16" i="45"/>
  <c r="J16" i="45"/>
  <c r="H16" i="45"/>
  <c r="F16" i="45"/>
  <c r="C16" i="45"/>
  <c r="B16" i="45"/>
  <c r="AK15" i="45"/>
  <c r="AJ15" i="45"/>
  <c r="AI15" i="45"/>
  <c r="AH15" i="45"/>
  <c r="AG15" i="45"/>
  <c r="AE15" i="45"/>
  <c r="AD15" i="45"/>
  <c r="AC15" i="45"/>
  <c r="AA15" i="45"/>
  <c r="Y15" i="45"/>
  <c r="W15" i="45"/>
  <c r="P15" i="45"/>
  <c r="L15" i="45"/>
  <c r="J15" i="45"/>
  <c r="H15" i="45"/>
  <c r="F15" i="45"/>
  <c r="C15" i="45"/>
  <c r="B15" i="45"/>
  <c r="AK14" i="45"/>
  <c r="AJ14" i="45"/>
  <c r="AI14" i="45"/>
  <c r="AH14" i="45"/>
  <c r="AG14" i="45"/>
  <c r="AE14" i="45"/>
  <c r="AD14" i="45"/>
  <c r="AC14" i="45"/>
  <c r="AA14" i="45"/>
  <c r="Y14" i="45"/>
  <c r="W14" i="45"/>
  <c r="P14" i="45"/>
  <c r="L14" i="45"/>
  <c r="J14" i="45"/>
  <c r="H14" i="45"/>
  <c r="F14" i="45"/>
  <c r="C14" i="45"/>
  <c r="B14" i="45"/>
  <c r="AK13" i="45"/>
  <c r="AJ13" i="45"/>
  <c r="AI13" i="45"/>
  <c r="AH13" i="45"/>
  <c r="AG13" i="45"/>
  <c r="AE13" i="45"/>
  <c r="AD13" i="45"/>
  <c r="AC13" i="45"/>
  <c r="AA13" i="45"/>
  <c r="Y13" i="45"/>
  <c r="W13" i="45"/>
  <c r="P13" i="45"/>
  <c r="L13" i="45"/>
  <c r="J13" i="45"/>
  <c r="H13" i="45"/>
  <c r="F13" i="45"/>
  <c r="C13" i="45"/>
  <c r="B13" i="45"/>
  <c r="AK12" i="45"/>
  <c r="AJ12" i="45"/>
  <c r="AI12" i="45"/>
  <c r="AH12" i="45"/>
  <c r="AG12" i="45"/>
  <c r="AE12" i="45"/>
  <c r="AD12" i="45"/>
  <c r="AC12" i="45"/>
  <c r="AA12" i="45"/>
  <c r="Y12" i="45"/>
  <c r="W12" i="45"/>
  <c r="P12" i="45"/>
  <c r="L12" i="45"/>
  <c r="J12" i="45"/>
  <c r="H12" i="45"/>
  <c r="F12" i="45"/>
  <c r="C12" i="45"/>
  <c r="B12" i="45"/>
  <c r="AK11" i="45"/>
  <c r="AJ11" i="45"/>
  <c r="AI11" i="45"/>
  <c r="AH11" i="45"/>
  <c r="AG11" i="45"/>
  <c r="AE11" i="45"/>
  <c r="AD11" i="45"/>
  <c r="AC11" i="45"/>
  <c r="AA11" i="45"/>
  <c r="Y11" i="45"/>
  <c r="W11" i="45"/>
  <c r="P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G35" i="44"/>
  <c r="AF35" i="44"/>
  <c r="AE35" i="44"/>
  <c r="AC35" i="44"/>
  <c r="AA35" i="44"/>
  <c r="X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G34" i="44"/>
  <c r="AF34" i="44"/>
  <c r="AE34" i="44"/>
  <c r="AC34" i="44"/>
  <c r="AA34" i="44"/>
  <c r="X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G33" i="44"/>
  <c r="AF33" i="44"/>
  <c r="AE33" i="44"/>
  <c r="AC33" i="44"/>
  <c r="AA33" i="44"/>
  <c r="X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G32" i="44"/>
  <c r="AF32" i="44"/>
  <c r="AE32" i="44"/>
  <c r="AC32" i="44"/>
  <c r="AA32" i="44"/>
  <c r="X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G31" i="44"/>
  <c r="AF31" i="44"/>
  <c r="AE31" i="44"/>
  <c r="AC31" i="44"/>
  <c r="AA31" i="44"/>
  <c r="X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G30" i="44"/>
  <c r="AF30" i="44"/>
  <c r="AE30" i="44"/>
  <c r="AC30" i="44"/>
  <c r="AA30" i="44"/>
  <c r="X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G29" i="44"/>
  <c r="AF29" i="44"/>
  <c r="AE29" i="44"/>
  <c r="AC29" i="44"/>
  <c r="AA29" i="44"/>
  <c r="X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G28" i="44"/>
  <c r="AF28" i="44"/>
  <c r="AE28" i="44"/>
  <c r="AC28" i="44"/>
  <c r="AA28" i="44"/>
  <c r="X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G26" i="44"/>
  <c r="AF26" i="44"/>
  <c r="AE26" i="44"/>
  <c r="AC26" i="44"/>
  <c r="Q26" i="44"/>
  <c r="AA26" i="44"/>
  <c r="X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G25" i="44"/>
  <c r="AF25" i="44"/>
  <c r="AE25" i="44"/>
  <c r="AC25" i="44"/>
  <c r="Q25" i="44"/>
  <c r="AA25" i="44"/>
  <c r="X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G24" i="44"/>
  <c r="AF24" i="44"/>
  <c r="AE24" i="44"/>
  <c r="AC24" i="44"/>
  <c r="Q24" i="44"/>
  <c r="AA24" i="44"/>
  <c r="X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G23" i="44"/>
  <c r="AF23" i="44"/>
  <c r="AE23" i="44"/>
  <c r="AC23" i="44"/>
  <c r="Q23" i="44"/>
  <c r="AA23" i="44"/>
  <c r="X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G22" i="44"/>
  <c r="AF22" i="44"/>
  <c r="AE22" i="44"/>
  <c r="AC22" i="44"/>
  <c r="Q22" i="44"/>
  <c r="AA22" i="44"/>
  <c r="X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G21" i="44"/>
  <c r="AF21" i="44"/>
  <c r="AE21" i="44"/>
  <c r="AC21" i="44"/>
  <c r="Q21" i="44"/>
  <c r="AA21" i="44"/>
  <c r="X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G20" i="44"/>
  <c r="AF20" i="44"/>
  <c r="AE20" i="44"/>
  <c r="AC20" i="44"/>
  <c r="Q20" i="44"/>
  <c r="AA20" i="44"/>
  <c r="X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G19" i="44"/>
  <c r="AF19" i="44"/>
  <c r="AE19" i="44"/>
  <c r="AC19" i="44"/>
  <c r="Q19" i="44"/>
  <c r="AA19" i="44"/>
  <c r="X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G17" i="44"/>
  <c r="AF17" i="44"/>
  <c r="AE17" i="44"/>
  <c r="AC17" i="44"/>
  <c r="AD17" i="44" s="1"/>
  <c r="Q17" i="44"/>
  <c r="R17" i="44" s="1"/>
  <c r="AA17" i="44"/>
  <c r="AB17" i="44" s="1"/>
  <c r="X17" i="44"/>
  <c r="Y17" i="44" s="1"/>
  <c r="M17" i="44"/>
  <c r="K17" i="44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G16" i="44"/>
  <c r="AF16" i="44"/>
  <c r="AE16" i="44"/>
  <c r="AC16" i="44"/>
  <c r="AD16" i="44" s="1"/>
  <c r="Q16" i="44"/>
  <c r="R16" i="44" s="1"/>
  <c r="AA16" i="44"/>
  <c r="AB16" i="44" s="1"/>
  <c r="X16" i="44"/>
  <c r="M16" i="44"/>
  <c r="K16" i="44"/>
  <c r="L16" i="44" s="1"/>
  <c r="I16" i="44"/>
  <c r="J16" i="44" s="1"/>
  <c r="G16" i="44"/>
  <c r="E16" i="44"/>
  <c r="C16" i="44"/>
  <c r="B16" i="44"/>
  <c r="AO15" i="44"/>
  <c r="AM15" i="44"/>
  <c r="AL15" i="44"/>
  <c r="AK15" i="44"/>
  <c r="AJ15" i="44"/>
  <c r="AI15" i="44"/>
  <c r="AG15" i="44"/>
  <c r="AF15" i="44"/>
  <c r="AE15" i="44"/>
  <c r="AC15" i="44"/>
  <c r="Q15" i="44"/>
  <c r="R15" i="44" s="1"/>
  <c r="AA15" i="44"/>
  <c r="X15" i="44"/>
  <c r="Y15" i="44" s="1"/>
  <c r="M15" i="44"/>
  <c r="K15" i="44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G14" i="44"/>
  <c r="AF14" i="44"/>
  <c r="AE14" i="44"/>
  <c r="AC14" i="44"/>
  <c r="AD14" i="44" s="1"/>
  <c r="Q14" i="44"/>
  <c r="R14" i="44" s="1"/>
  <c r="AA14" i="44"/>
  <c r="AB14" i="44" s="1"/>
  <c r="X14" i="44"/>
  <c r="Y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G13" i="44"/>
  <c r="AF13" i="44"/>
  <c r="AE13" i="44"/>
  <c r="AC13" i="44"/>
  <c r="Q13" i="44"/>
  <c r="R13" i="44" s="1"/>
  <c r="AA13" i="44"/>
  <c r="AB13" i="44" s="1"/>
  <c r="X13" i="44"/>
  <c r="M13" i="44"/>
  <c r="K13" i="44"/>
  <c r="L13" i="44" s="1"/>
  <c r="I13" i="44"/>
  <c r="J13" i="44" s="1"/>
  <c r="G13" i="44"/>
  <c r="H13" i="44" s="1"/>
  <c r="E13" i="44"/>
  <c r="C13" i="44"/>
  <c r="B13" i="44"/>
  <c r="AO12" i="44"/>
  <c r="AM12" i="44"/>
  <c r="AL12" i="44"/>
  <c r="AK12" i="44"/>
  <c r="AJ12" i="44"/>
  <c r="AI12" i="44"/>
  <c r="AG12" i="44"/>
  <c r="AF12" i="44"/>
  <c r="AE12" i="44"/>
  <c r="AC12" i="44"/>
  <c r="AD12" i="44" s="1"/>
  <c r="Q12" i="44"/>
  <c r="R12" i="44" s="1"/>
  <c r="AA12" i="44"/>
  <c r="AB12" i="44" s="1"/>
  <c r="X12" i="44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G11" i="44"/>
  <c r="AF11" i="44"/>
  <c r="AE11" i="44"/>
  <c r="AC11" i="44"/>
  <c r="AD11" i="44" s="1"/>
  <c r="Q11" i="44"/>
  <c r="R11" i="44" s="1"/>
  <c r="AA11" i="44"/>
  <c r="AB11" i="44" s="1"/>
  <c r="X11" i="44"/>
  <c r="Y11" i="44" s="1"/>
  <c r="M11" i="44"/>
  <c r="K11" i="44"/>
  <c r="L11" i="44" s="1"/>
  <c r="I11" i="44"/>
  <c r="J11" i="44" s="1"/>
  <c r="G11" i="44"/>
  <c r="H11" i="44" s="1"/>
  <c r="E11" i="44"/>
  <c r="C11" i="44"/>
  <c r="B11" i="44"/>
  <c r="AE10" i="44"/>
  <c r="AF10" i="44"/>
  <c r="AG10" i="44"/>
  <c r="AI10" i="44"/>
  <c r="AJ10" i="44"/>
  <c r="AK10" i="44"/>
  <c r="AL10" i="44"/>
  <c r="AM10" i="44"/>
  <c r="M10" i="44"/>
  <c r="K10" i="44"/>
  <c r="AO10" i="44"/>
  <c r="AC10" i="44"/>
  <c r="Q10" i="44"/>
  <c r="AA10" i="44"/>
  <c r="X10" i="44"/>
  <c r="I10" i="44"/>
  <c r="J10" i="44" s="1"/>
  <c r="G10" i="44"/>
  <c r="H10" i="44" s="1"/>
  <c r="E10" i="44"/>
  <c r="C10" i="44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O47" i="16"/>
  <c r="K47" i="16"/>
  <c r="G47" i="16"/>
  <c r="H48" i="16" s="1"/>
  <c r="E47" i="16"/>
  <c r="F48" i="16" s="1"/>
  <c r="C47" i="16"/>
  <c r="B47" i="16"/>
  <c r="Y35" i="16"/>
  <c r="W35" i="16"/>
  <c r="O34" i="16"/>
  <c r="K34" i="16"/>
  <c r="G34" i="16"/>
  <c r="E34" i="16"/>
  <c r="F35" i="16" s="1"/>
  <c r="C34" i="16"/>
  <c r="B34" i="16"/>
  <c r="O33" i="16"/>
  <c r="AJ33" i="16" s="1"/>
  <c r="K33" i="16"/>
  <c r="G33" i="16"/>
  <c r="E33" i="16"/>
  <c r="C33" i="16"/>
  <c r="B33" i="16"/>
  <c r="O32" i="16"/>
  <c r="AJ32" i="16" s="1"/>
  <c r="K32" i="16"/>
  <c r="G32" i="16"/>
  <c r="E32" i="16"/>
  <c r="C32" i="16"/>
  <c r="B32" i="16"/>
  <c r="O31" i="16"/>
  <c r="AJ31" i="16" s="1"/>
  <c r="K31" i="16"/>
  <c r="G31" i="16"/>
  <c r="E31" i="16"/>
  <c r="C31" i="16"/>
  <c r="B31" i="16"/>
  <c r="O30" i="16"/>
  <c r="AJ30" i="16" s="1"/>
  <c r="K30" i="16"/>
  <c r="G30" i="16"/>
  <c r="E30" i="16"/>
  <c r="C30" i="16"/>
  <c r="B30" i="16"/>
  <c r="O29" i="16"/>
  <c r="AJ29" i="16" s="1"/>
  <c r="K29" i="16"/>
  <c r="G29" i="16"/>
  <c r="E29" i="16"/>
  <c r="C29" i="16"/>
  <c r="B29" i="16"/>
  <c r="O28" i="16"/>
  <c r="AJ28" i="16" s="1"/>
  <c r="K28" i="16"/>
  <c r="G28" i="16"/>
  <c r="E28" i="16"/>
  <c r="C28" i="16"/>
  <c r="B28" i="16"/>
  <c r="O27" i="16"/>
  <c r="AJ27" i="16" s="1"/>
  <c r="K27" i="16"/>
  <c r="G27" i="16"/>
  <c r="E27" i="16"/>
  <c r="C27" i="16"/>
  <c r="B27" i="16"/>
  <c r="O26" i="16"/>
  <c r="AJ26" i="16" s="1"/>
  <c r="K26" i="16"/>
  <c r="G26" i="16"/>
  <c r="E26" i="16"/>
  <c r="C26" i="16"/>
  <c r="B26" i="16"/>
  <c r="O25" i="16"/>
  <c r="AJ25" i="16" s="1"/>
  <c r="K25" i="16"/>
  <c r="G25" i="16"/>
  <c r="E25" i="16"/>
  <c r="C25" i="16"/>
  <c r="B25" i="16"/>
  <c r="O24" i="16"/>
  <c r="AJ24" i="16" s="1"/>
  <c r="K24" i="16"/>
  <c r="G24" i="16"/>
  <c r="E24" i="16"/>
  <c r="C24" i="16"/>
  <c r="B24" i="16"/>
  <c r="O23" i="16"/>
  <c r="AJ23" i="16" s="1"/>
  <c r="K23" i="16"/>
  <c r="G23" i="16"/>
  <c r="E23" i="16"/>
  <c r="C23" i="16"/>
  <c r="B23" i="16"/>
  <c r="O22" i="16"/>
  <c r="AJ22" i="16" s="1"/>
  <c r="K22" i="16"/>
  <c r="G22" i="16"/>
  <c r="E22" i="16"/>
  <c r="C22" i="16"/>
  <c r="B22" i="16"/>
  <c r="O21" i="16"/>
  <c r="AJ21" i="16" s="1"/>
  <c r="K21" i="16"/>
  <c r="G21" i="16"/>
  <c r="E21" i="16"/>
  <c r="C21" i="16"/>
  <c r="B21" i="16"/>
  <c r="O20" i="16"/>
  <c r="AJ20" i="16" s="1"/>
  <c r="K20" i="16"/>
  <c r="G20" i="16"/>
  <c r="E20" i="16"/>
  <c r="C20" i="16"/>
  <c r="B20" i="16"/>
  <c r="O19" i="16"/>
  <c r="AJ19" i="16" s="1"/>
  <c r="K19" i="16"/>
  <c r="G19" i="16"/>
  <c r="E19" i="16"/>
  <c r="C19" i="16"/>
  <c r="B19" i="16"/>
  <c r="O18" i="16"/>
  <c r="AJ18" i="16" s="1"/>
  <c r="K18" i="16"/>
  <c r="G18" i="16"/>
  <c r="E18" i="16"/>
  <c r="C18" i="16"/>
  <c r="B18" i="16"/>
  <c r="O17" i="16"/>
  <c r="AJ17" i="16" s="1"/>
  <c r="K17" i="16"/>
  <c r="G17" i="16"/>
  <c r="E17" i="16"/>
  <c r="C17" i="16"/>
  <c r="B17" i="16"/>
  <c r="Y16" i="44" l="1"/>
  <c r="Y13" i="44"/>
  <c r="L15" i="44"/>
  <c r="L17" i="44"/>
  <c r="AG9" i="46"/>
  <c r="V9" i="46"/>
  <c r="W9" i="46" s="1"/>
  <c r="Y12" i="44"/>
  <c r="H16" i="44"/>
  <c r="N12" i="35"/>
  <c r="H12" i="35"/>
  <c r="I12" i="35" s="1"/>
  <c r="J12" i="35"/>
  <c r="N16" i="35"/>
  <c r="H16" i="35"/>
  <c r="I16" i="35" s="1"/>
  <c r="J16" i="35"/>
  <c r="N13" i="35"/>
  <c r="H13" i="35"/>
  <c r="I13" i="35" s="1"/>
  <c r="J13" i="35"/>
  <c r="N17" i="35"/>
  <c r="J17" i="35"/>
  <c r="H17" i="35"/>
  <c r="I17" i="35" s="1"/>
  <c r="N10" i="35"/>
  <c r="H10" i="35"/>
  <c r="I10" i="35" s="1"/>
  <c r="J10" i="35"/>
  <c r="N14" i="35"/>
  <c r="J14" i="35"/>
  <c r="H14" i="35"/>
  <c r="I14" i="35" s="1"/>
  <c r="N18" i="35"/>
  <c r="J18" i="35"/>
  <c r="H18" i="35"/>
  <c r="I18" i="35" s="1"/>
  <c r="N11" i="35"/>
  <c r="H11" i="35"/>
  <c r="I11" i="35" s="1"/>
  <c r="J11" i="35"/>
  <c r="N15" i="35"/>
  <c r="H15" i="35"/>
  <c r="I15" i="35" s="1"/>
  <c r="J15" i="35"/>
  <c r="AC4" i="46"/>
  <c r="H9" i="46"/>
  <c r="AD15" i="44"/>
  <c r="AJ47" i="16"/>
  <c r="P48" i="16"/>
  <c r="AD13" i="44"/>
  <c r="O9" i="46"/>
  <c r="P9" i="46" s="1"/>
  <c r="Y9" i="46"/>
  <c r="Z9" i="46" s="1"/>
  <c r="AB15" i="44"/>
  <c r="AK47" i="16"/>
  <c r="AK18" i="16"/>
  <c r="AK20" i="16"/>
  <c r="AK22" i="16"/>
  <c r="AK24" i="16"/>
  <c r="AK26" i="16"/>
  <c r="AK17" i="16"/>
  <c r="AK19" i="16"/>
  <c r="AK21" i="16"/>
  <c r="AK23" i="16"/>
  <c r="AK25" i="16"/>
  <c r="AK27" i="16"/>
  <c r="AK29" i="16"/>
  <c r="AK28" i="16"/>
  <c r="AK30" i="16"/>
  <c r="AK31" i="16"/>
  <c r="AK33" i="16"/>
  <c r="P35" i="16"/>
  <c r="AJ34" i="16"/>
  <c r="AK32" i="16"/>
  <c r="H35" i="16"/>
  <c r="AK34" i="16"/>
  <c r="AB11" i="45"/>
  <c r="K12" i="45"/>
  <c r="Z12" i="45"/>
  <c r="I13" i="45"/>
  <c r="X13" i="45"/>
  <c r="G14" i="45"/>
  <c r="Q14" i="45"/>
  <c r="AB15" i="45"/>
  <c r="K16" i="45"/>
  <c r="Z16" i="45"/>
  <c r="G11" i="45"/>
  <c r="Q11" i="45"/>
  <c r="AB12" i="45"/>
  <c r="K13" i="45"/>
  <c r="Z13" i="45"/>
  <c r="I14" i="45"/>
  <c r="G15" i="45"/>
  <c r="Q15" i="45"/>
  <c r="AB16" i="45"/>
  <c r="K11" i="45"/>
  <c r="Z11" i="45"/>
  <c r="I12" i="45"/>
  <c r="X12" i="45"/>
  <c r="G13" i="45"/>
  <c r="Q13" i="45"/>
  <c r="AB14" i="45"/>
  <c r="K15" i="45"/>
  <c r="Z15" i="45"/>
  <c r="I16" i="45"/>
  <c r="I11" i="45"/>
  <c r="X11" i="45"/>
  <c r="G12" i="45"/>
  <c r="Q12" i="45"/>
  <c r="AB13" i="45"/>
  <c r="K14" i="45"/>
  <c r="Z14" i="45"/>
  <c r="I15" i="45"/>
  <c r="X15" i="45"/>
  <c r="G16" i="45"/>
  <c r="Q16" i="45"/>
  <c r="X16" i="45"/>
  <c r="P11" i="35"/>
  <c r="Q11" i="35" s="1"/>
  <c r="Y11" i="35"/>
  <c r="Z11" i="35" s="1"/>
  <c r="W11" i="35"/>
  <c r="X11" i="35" s="1"/>
  <c r="G11" i="35"/>
  <c r="D11" i="35"/>
  <c r="E11" i="35" s="1"/>
  <c r="Y17" i="35"/>
  <c r="Z17" i="35" s="1"/>
  <c r="G17" i="35"/>
  <c r="W17" i="35"/>
  <c r="X17" i="35" s="1"/>
  <c r="P17" i="35"/>
  <c r="Q17" i="35" s="1"/>
  <c r="D17" i="35"/>
  <c r="E17" i="35" s="1"/>
  <c r="W10" i="35"/>
  <c r="X10" i="35" s="1"/>
  <c r="D10" i="35"/>
  <c r="E10" i="35" s="1"/>
  <c r="G10" i="35"/>
  <c r="P10" i="35"/>
  <c r="Q10" i="35" s="1"/>
  <c r="Y10" i="35"/>
  <c r="Y12" i="35"/>
  <c r="Z12" i="35" s="1"/>
  <c r="W12" i="35"/>
  <c r="X12" i="35" s="1"/>
  <c r="P12" i="35"/>
  <c r="Q12" i="35" s="1"/>
  <c r="G12" i="35"/>
  <c r="D12" i="35"/>
  <c r="E12" i="35" s="1"/>
  <c r="W14" i="35"/>
  <c r="X14" i="35" s="1"/>
  <c r="D14" i="35"/>
  <c r="E14" i="35" s="1"/>
  <c r="G14" i="35"/>
  <c r="P14" i="35"/>
  <c r="Q14" i="35" s="1"/>
  <c r="Y14" i="35"/>
  <c r="Z14" i="35" s="1"/>
  <c r="Y16" i="35"/>
  <c r="Z16" i="35" s="1"/>
  <c r="W16" i="35"/>
  <c r="X16" i="35" s="1"/>
  <c r="P16" i="35"/>
  <c r="Q16" i="35" s="1"/>
  <c r="G16" i="35"/>
  <c r="D16" i="35"/>
  <c r="E16" i="35" s="1"/>
  <c r="W18" i="35"/>
  <c r="X18" i="35" s="1"/>
  <c r="D18" i="35"/>
  <c r="E18" i="35" s="1"/>
  <c r="P18" i="35"/>
  <c r="Q18" i="35" s="1"/>
  <c r="Y18" i="35"/>
  <c r="Z18" i="35" s="1"/>
  <c r="G18" i="35"/>
  <c r="P15" i="35"/>
  <c r="W15" i="35"/>
  <c r="X15" i="35" s="1"/>
  <c r="G15" i="35"/>
  <c r="D15" i="35"/>
  <c r="E15" i="35" s="1"/>
  <c r="Y15" i="35"/>
  <c r="Z15" i="35" s="1"/>
  <c r="Y13" i="35"/>
  <c r="Z13" i="35" s="1"/>
  <c r="G13" i="35"/>
  <c r="P13" i="35"/>
  <c r="Q13" i="35" s="1"/>
  <c r="D13" i="35"/>
  <c r="E13" i="35" s="1"/>
  <c r="W13" i="35"/>
  <c r="X13" i="35" s="1"/>
  <c r="X14" i="45"/>
  <c r="AE10" i="35"/>
  <c r="AA10" i="35"/>
  <c r="AF10" i="35"/>
  <c r="AD10" i="35"/>
  <c r="AC10" i="35"/>
  <c r="AG10" i="35"/>
  <c r="AB10" i="35"/>
  <c r="AE11" i="35"/>
  <c r="AA11" i="35"/>
  <c r="AC11" i="35"/>
  <c r="AG11" i="35"/>
  <c r="AB11" i="35"/>
  <c r="AF11" i="35"/>
  <c r="AD11" i="35"/>
  <c r="AE12" i="35"/>
  <c r="AA12" i="35"/>
  <c r="AF12" i="35"/>
  <c r="AD12" i="35"/>
  <c r="AC12" i="35"/>
  <c r="AG12" i="35"/>
  <c r="AB12" i="35"/>
  <c r="AE13" i="35"/>
  <c r="AA13" i="35"/>
  <c r="AC13" i="35"/>
  <c r="AG13" i="35"/>
  <c r="AB13" i="35"/>
  <c r="AF13" i="35"/>
  <c r="AD13" i="35"/>
  <c r="AE14" i="35"/>
  <c r="AA14" i="35"/>
  <c r="AF14" i="35"/>
  <c r="AD14" i="35"/>
  <c r="AC14" i="35"/>
  <c r="AB14" i="35"/>
  <c r="AG14" i="35"/>
  <c r="AE15" i="35"/>
  <c r="AA15" i="35"/>
  <c r="AG15" i="35"/>
  <c r="AB15" i="35"/>
  <c r="AD15" i="35"/>
  <c r="AC15" i="35"/>
  <c r="AF15" i="35"/>
  <c r="AE16" i="35"/>
  <c r="AA16" i="35"/>
  <c r="AD16" i="35"/>
  <c r="AC16" i="35"/>
  <c r="AB16" i="35"/>
  <c r="AG16" i="35"/>
  <c r="AF16" i="35"/>
  <c r="AE17" i="35"/>
  <c r="AA17" i="35"/>
  <c r="AG17" i="35"/>
  <c r="AB17" i="35"/>
  <c r="AC17" i="35"/>
  <c r="AF17" i="35"/>
  <c r="AD17" i="35"/>
  <c r="AE18" i="35"/>
  <c r="AA18" i="35"/>
  <c r="AD18" i="35"/>
  <c r="AB18" i="35"/>
  <c r="AG18" i="35"/>
  <c r="AF18" i="35"/>
  <c r="AC18" i="35"/>
  <c r="AJ10" i="35"/>
  <c r="AI10" i="35"/>
  <c r="AH10" i="35"/>
  <c r="AJ11" i="35"/>
  <c r="AI11" i="35"/>
  <c r="AH11" i="35"/>
  <c r="AH12" i="35"/>
  <c r="AJ12" i="35"/>
  <c r="AI12" i="35"/>
  <c r="AI13" i="35"/>
  <c r="AH13" i="35"/>
  <c r="AJ13" i="35"/>
  <c r="AJ14" i="35"/>
  <c r="AI14" i="35"/>
  <c r="AH14" i="35"/>
  <c r="AJ15" i="35"/>
  <c r="AI15" i="35"/>
  <c r="AH15" i="35"/>
  <c r="AH16" i="35"/>
  <c r="AJ16" i="35"/>
  <c r="AI16" i="35"/>
  <c r="AI17" i="35"/>
  <c r="AH17" i="35"/>
  <c r="AJ17" i="35"/>
  <c r="AJ18" i="35"/>
  <c r="AI18" i="35"/>
  <c r="AH18" i="35"/>
  <c r="I9" i="46"/>
  <c r="J9" i="46" s="1"/>
  <c r="E9" i="46"/>
  <c r="F9" i="46" s="1"/>
  <c r="AI9" i="46"/>
  <c r="AD9" i="46"/>
  <c r="AE9" i="46"/>
  <c r="AH9" i="46"/>
  <c r="AC9" i="46"/>
  <c r="AA9" i="46"/>
  <c r="J17" i="44"/>
  <c r="P18" i="16"/>
  <c r="W19" i="16"/>
  <c r="H20" i="16"/>
  <c r="Y20" i="16"/>
  <c r="P22" i="16"/>
  <c r="W23" i="16"/>
  <c r="H24" i="16"/>
  <c r="Y24" i="16"/>
  <c r="P26" i="16"/>
  <c r="W27" i="16"/>
  <c r="H28" i="16"/>
  <c r="Y28" i="16"/>
  <c r="P30" i="16"/>
  <c r="W31" i="16"/>
  <c r="H32" i="16"/>
  <c r="Y32" i="16"/>
  <c r="W18" i="16"/>
  <c r="Y19" i="16"/>
  <c r="W22" i="16"/>
  <c r="Y23" i="16"/>
  <c r="W26" i="16"/>
  <c r="Y27" i="16"/>
  <c r="W30" i="16"/>
  <c r="Y31" i="16"/>
  <c r="W34" i="16"/>
  <c r="Y18" i="16"/>
  <c r="W21" i="16"/>
  <c r="Y22" i="16"/>
  <c r="W25" i="16"/>
  <c r="Y26" i="16"/>
  <c r="W29" i="16"/>
  <c r="Y30" i="16"/>
  <c r="W33" i="16"/>
  <c r="Y34" i="16"/>
  <c r="P19" i="16"/>
  <c r="W20" i="16"/>
  <c r="Y21" i="16"/>
  <c r="P23" i="16"/>
  <c r="W24" i="16"/>
  <c r="Y25" i="16"/>
  <c r="P27" i="16"/>
  <c r="W28" i="16"/>
  <c r="Y29" i="16"/>
  <c r="P31" i="16"/>
  <c r="W32" i="16"/>
  <c r="Y33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R10" i="44"/>
  <c r="AD10" i="44"/>
  <c r="AB10" i="44"/>
  <c r="Y10" i="44"/>
  <c r="L10" i="44"/>
  <c r="AM22" i="45"/>
  <c r="AL13" i="45"/>
  <c r="AL22" i="45"/>
  <c r="AL30" i="45"/>
  <c r="AM30" i="45"/>
  <c r="AM27" i="45"/>
  <c r="AM12" i="45"/>
  <c r="AM14" i="45"/>
  <c r="AM16" i="45"/>
  <c r="AM21" i="45"/>
  <c r="AL27" i="45"/>
  <c r="AL16" i="45"/>
  <c r="AL21" i="45"/>
  <c r="AM13" i="45"/>
  <c r="AM18" i="45"/>
  <c r="AM29" i="45"/>
  <c r="AL12" i="45"/>
  <c r="AL18" i="45"/>
  <c r="AM20" i="45"/>
  <c r="AM23" i="45"/>
  <c r="AM26" i="45"/>
  <c r="AL26" i="45"/>
  <c r="AM15" i="45"/>
  <c r="AM19" i="45"/>
  <c r="AM25" i="45"/>
  <c r="AM28" i="45"/>
  <c r="AL14" i="45"/>
  <c r="AL19" i="45"/>
  <c r="AL23" i="45"/>
  <c r="AL28" i="45"/>
  <c r="AL15" i="45"/>
  <c r="AL20" i="45"/>
  <c r="AL25" i="45"/>
  <c r="AL29" i="45"/>
  <c r="K16" i="16"/>
  <c r="O16" i="16"/>
  <c r="P17" i="16" s="1"/>
  <c r="G16" i="16"/>
  <c r="H17" i="16" s="1"/>
  <c r="E16" i="16"/>
  <c r="F17" i="16" s="1"/>
  <c r="C16" i="16"/>
  <c r="B16" i="16"/>
  <c r="AK9" i="46" l="1"/>
  <c r="AK18" i="35"/>
  <c r="AK17" i="35"/>
  <c r="AK16" i="35"/>
  <c r="AK15" i="35"/>
  <c r="Q15" i="35"/>
  <c r="AK14" i="35"/>
  <c r="AK13" i="35"/>
  <c r="AK11" i="35"/>
  <c r="AK12" i="35"/>
  <c r="AK10" i="35"/>
  <c r="Z10" i="35"/>
  <c r="AL9" i="46"/>
  <c r="AF167" i="1"/>
  <c r="AE167" i="1"/>
  <c r="AD167" i="1"/>
  <c r="AC167" i="1"/>
  <c r="AB167" i="1"/>
  <c r="AA167" i="1"/>
  <c r="Z167" i="1"/>
  <c r="N167" i="1"/>
  <c r="O114" i="1" s="1"/>
  <c r="X167" i="1"/>
  <c r="Y114" i="1" s="1"/>
  <c r="U167" i="1"/>
  <c r="V114" i="1" s="1"/>
  <c r="F167" i="1"/>
  <c r="G114" i="1" s="1"/>
  <c r="D167" i="1"/>
  <c r="E114" i="1" s="1"/>
  <c r="C167" i="1"/>
  <c r="B167" i="1"/>
  <c r="AF166" i="1"/>
  <c r="AE166" i="1"/>
  <c r="AD166" i="1"/>
  <c r="AC166" i="1"/>
  <c r="AB166" i="1"/>
  <c r="AA166" i="1"/>
  <c r="Z166" i="1"/>
  <c r="N166" i="1"/>
  <c r="O113" i="1" s="1"/>
  <c r="X166" i="1"/>
  <c r="Y113" i="1" s="1"/>
  <c r="U166" i="1"/>
  <c r="V113" i="1" s="1"/>
  <c r="F166" i="1"/>
  <c r="G113" i="1" s="1"/>
  <c r="D166" i="1"/>
  <c r="E113" i="1" s="1"/>
  <c r="C166" i="1"/>
  <c r="B166" i="1"/>
  <c r="AF165" i="1"/>
  <c r="AE165" i="1"/>
  <c r="AD165" i="1"/>
  <c r="AC165" i="1"/>
  <c r="AB165" i="1"/>
  <c r="AA165" i="1"/>
  <c r="Z165" i="1"/>
  <c r="N165" i="1"/>
  <c r="O112" i="1" s="1"/>
  <c r="X165" i="1"/>
  <c r="Y112" i="1" s="1"/>
  <c r="U165" i="1"/>
  <c r="V112" i="1" s="1"/>
  <c r="F165" i="1"/>
  <c r="G112" i="1" s="1"/>
  <c r="D165" i="1"/>
  <c r="E112" i="1" s="1"/>
  <c r="C165" i="1"/>
  <c r="B165" i="1"/>
  <c r="AF164" i="1"/>
  <c r="AE164" i="1"/>
  <c r="AD164" i="1"/>
  <c r="AC164" i="1"/>
  <c r="AB164" i="1"/>
  <c r="AA164" i="1"/>
  <c r="Z164" i="1"/>
  <c r="N164" i="1"/>
  <c r="O111" i="1" s="1"/>
  <c r="X164" i="1"/>
  <c r="Y111" i="1" s="1"/>
  <c r="U164" i="1"/>
  <c r="V111" i="1" s="1"/>
  <c r="F164" i="1"/>
  <c r="G111" i="1" s="1"/>
  <c r="D164" i="1"/>
  <c r="E111" i="1" s="1"/>
  <c r="C164" i="1"/>
  <c r="B164" i="1"/>
  <c r="AF163" i="1"/>
  <c r="AE163" i="1"/>
  <c r="AD163" i="1"/>
  <c r="AC163" i="1"/>
  <c r="AB163" i="1"/>
  <c r="AA163" i="1"/>
  <c r="Z163" i="1"/>
  <c r="N163" i="1"/>
  <c r="O110" i="1" s="1"/>
  <c r="X163" i="1"/>
  <c r="Y110" i="1" s="1"/>
  <c r="U163" i="1"/>
  <c r="V110" i="1" s="1"/>
  <c r="F163" i="1"/>
  <c r="G110" i="1" s="1"/>
  <c r="D163" i="1"/>
  <c r="E110" i="1" s="1"/>
  <c r="C163" i="1"/>
  <c r="B163" i="1"/>
  <c r="AF162" i="1"/>
  <c r="AE162" i="1"/>
  <c r="AD162" i="1"/>
  <c r="AC162" i="1"/>
  <c r="AB162" i="1"/>
  <c r="AA162" i="1"/>
  <c r="Z162" i="1"/>
  <c r="N162" i="1"/>
  <c r="O109" i="1" s="1"/>
  <c r="X162" i="1"/>
  <c r="Y109" i="1" s="1"/>
  <c r="U162" i="1"/>
  <c r="V109" i="1" s="1"/>
  <c r="F162" i="1"/>
  <c r="G109" i="1" s="1"/>
  <c r="D162" i="1"/>
  <c r="E109" i="1" s="1"/>
  <c r="C162" i="1"/>
  <c r="B162" i="1"/>
  <c r="AF161" i="1"/>
  <c r="AE161" i="1"/>
  <c r="AD161" i="1"/>
  <c r="AC161" i="1"/>
  <c r="AB161" i="1"/>
  <c r="AA161" i="1"/>
  <c r="Z161" i="1"/>
  <c r="N161" i="1"/>
  <c r="O108" i="1" s="1"/>
  <c r="X161" i="1"/>
  <c r="Y108" i="1" s="1"/>
  <c r="U161" i="1"/>
  <c r="V108" i="1" s="1"/>
  <c r="F161" i="1"/>
  <c r="G108" i="1" s="1"/>
  <c r="D161" i="1"/>
  <c r="E108" i="1" s="1"/>
  <c r="C161" i="1"/>
  <c r="B161" i="1"/>
  <c r="AF160" i="1"/>
  <c r="AE160" i="1"/>
  <c r="AD160" i="1"/>
  <c r="AC160" i="1"/>
  <c r="AB160" i="1"/>
  <c r="AA160" i="1"/>
  <c r="Z160" i="1"/>
  <c r="N160" i="1"/>
  <c r="O107" i="1" s="1"/>
  <c r="X160" i="1"/>
  <c r="Y107" i="1" s="1"/>
  <c r="U160" i="1"/>
  <c r="V107" i="1" s="1"/>
  <c r="F160" i="1"/>
  <c r="G107" i="1" s="1"/>
  <c r="D160" i="1"/>
  <c r="E107" i="1" s="1"/>
  <c r="C160" i="1"/>
  <c r="B160" i="1"/>
  <c r="AF159" i="1"/>
  <c r="AE159" i="1"/>
  <c r="AD159" i="1"/>
  <c r="AC159" i="1"/>
  <c r="AB159" i="1"/>
  <c r="AA159" i="1"/>
  <c r="Z159" i="1"/>
  <c r="N159" i="1"/>
  <c r="O106" i="1" s="1"/>
  <c r="X159" i="1"/>
  <c r="Y106" i="1" s="1"/>
  <c r="U159" i="1"/>
  <c r="V106" i="1" s="1"/>
  <c r="F159" i="1"/>
  <c r="G106" i="1" s="1"/>
  <c r="D159" i="1"/>
  <c r="E106" i="1" s="1"/>
  <c r="C159" i="1"/>
  <c r="B159" i="1"/>
  <c r="AF158" i="1"/>
  <c r="AE158" i="1"/>
  <c r="AD158" i="1"/>
  <c r="AC158" i="1"/>
  <c r="AB158" i="1"/>
  <c r="AA158" i="1"/>
  <c r="Z158" i="1"/>
  <c r="N158" i="1"/>
  <c r="O105" i="1" s="1"/>
  <c r="X158" i="1"/>
  <c r="Y105" i="1" s="1"/>
  <c r="U158" i="1"/>
  <c r="V105" i="1" s="1"/>
  <c r="F158" i="1"/>
  <c r="G105" i="1" s="1"/>
  <c r="D158" i="1"/>
  <c r="E105" i="1" s="1"/>
  <c r="C158" i="1"/>
  <c r="B158" i="1"/>
  <c r="AF157" i="1"/>
  <c r="AE157" i="1"/>
  <c r="AD157" i="1"/>
  <c r="AC157" i="1"/>
  <c r="AB157" i="1"/>
  <c r="AA157" i="1"/>
  <c r="Z157" i="1"/>
  <c r="N157" i="1"/>
  <c r="O104" i="1" s="1"/>
  <c r="X157" i="1"/>
  <c r="Y104" i="1" s="1"/>
  <c r="U157" i="1"/>
  <c r="V104" i="1" s="1"/>
  <c r="F157" i="1"/>
  <c r="G104" i="1" s="1"/>
  <c r="D157" i="1"/>
  <c r="E104" i="1" s="1"/>
  <c r="C157" i="1"/>
  <c r="B157" i="1"/>
  <c r="AF156" i="1"/>
  <c r="AE156" i="1"/>
  <c r="AD156" i="1"/>
  <c r="AC156" i="1"/>
  <c r="AB156" i="1"/>
  <c r="AA156" i="1"/>
  <c r="Z156" i="1"/>
  <c r="N156" i="1"/>
  <c r="O103" i="1" s="1"/>
  <c r="X156" i="1"/>
  <c r="Y103" i="1" s="1"/>
  <c r="U156" i="1"/>
  <c r="V103" i="1" s="1"/>
  <c r="F156" i="1"/>
  <c r="G103" i="1" s="1"/>
  <c r="D156" i="1"/>
  <c r="E103" i="1" s="1"/>
  <c r="C156" i="1"/>
  <c r="B156" i="1"/>
  <c r="AF155" i="1"/>
  <c r="AE155" i="1"/>
  <c r="AD155" i="1"/>
  <c r="AC155" i="1"/>
  <c r="AB155" i="1"/>
  <c r="AA155" i="1"/>
  <c r="Z155" i="1"/>
  <c r="N155" i="1"/>
  <c r="O102" i="1" s="1"/>
  <c r="X155" i="1"/>
  <c r="Y102" i="1" s="1"/>
  <c r="U155" i="1"/>
  <c r="V102" i="1" s="1"/>
  <c r="F155" i="1"/>
  <c r="G102" i="1" s="1"/>
  <c r="D155" i="1"/>
  <c r="E102" i="1" s="1"/>
  <c r="C155" i="1"/>
  <c r="B155" i="1"/>
  <c r="AF154" i="1"/>
  <c r="AE154" i="1"/>
  <c r="AD154" i="1"/>
  <c r="AC154" i="1"/>
  <c r="AB154" i="1"/>
  <c r="AA154" i="1"/>
  <c r="Z154" i="1"/>
  <c r="N154" i="1"/>
  <c r="X154" i="1"/>
  <c r="U154" i="1"/>
  <c r="F154" i="1"/>
  <c r="D154" i="1"/>
  <c r="C154" i="1"/>
  <c r="B154" i="1"/>
  <c r="AF153" i="1"/>
  <c r="AE153" i="1"/>
  <c r="AD153" i="1"/>
  <c r="AC153" i="1"/>
  <c r="AB153" i="1"/>
  <c r="AA153" i="1"/>
  <c r="Z153" i="1"/>
  <c r="N153" i="1"/>
  <c r="X153" i="1"/>
  <c r="U153" i="1"/>
  <c r="F153" i="1"/>
  <c r="D153" i="1"/>
  <c r="C153" i="1"/>
  <c r="B153" i="1"/>
  <c r="AF152" i="1"/>
  <c r="AE152" i="1"/>
  <c r="AD152" i="1"/>
  <c r="AC152" i="1"/>
  <c r="AB152" i="1"/>
  <c r="AA152" i="1"/>
  <c r="Z152" i="1"/>
  <c r="N152" i="1"/>
  <c r="X152" i="1"/>
  <c r="U152" i="1"/>
  <c r="F152" i="1"/>
  <c r="D152" i="1"/>
  <c r="C152" i="1"/>
  <c r="B152" i="1"/>
  <c r="AF151" i="1"/>
  <c r="AE151" i="1"/>
  <c r="AD151" i="1"/>
  <c r="AC151" i="1"/>
  <c r="AB151" i="1"/>
  <c r="AA151" i="1"/>
  <c r="Z151" i="1"/>
  <c r="N151" i="1"/>
  <c r="X151" i="1"/>
  <c r="U151" i="1"/>
  <c r="F151" i="1"/>
  <c r="D151" i="1"/>
  <c r="C151" i="1"/>
  <c r="B151" i="1"/>
  <c r="AF150" i="1"/>
  <c r="AE150" i="1"/>
  <c r="AD150" i="1"/>
  <c r="AC150" i="1"/>
  <c r="AB150" i="1"/>
  <c r="AA150" i="1"/>
  <c r="Z150" i="1"/>
  <c r="N150" i="1"/>
  <c r="X150" i="1"/>
  <c r="U150" i="1"/>
  <c r="F150" i="1"/>
  <c r="D150" i="1"/>
  <c r="C150" i="1"/>
  <c r="B150" i="1"/>
  <c r="AF149" i="1"/>
  <c r="AE149" i="1"/>
  <c r="AD149" i="1"/>
  <c r="AC149" i="1"/>
  <c r="AB149" i="1"/>
  <c r="AA149" i="1"/>
  <c r="Z149" i="1"/>
  <c r="N149" i="1"/>
  <c r="X149" i="1"/>
  <c r="U149" i="1"/>
  <c r="F149" i="1"/>
  <c r="D149" i="1"/>
  <c r="C149" i="1"/>
  <c r="B149" i="1"/>
  <c r="AF148" i="1"/>
  <c r="AE148" i="1"/>
  <c r="AD148" i="1"/>
  <c r="AC148" i="1"/>
  <c r="AB148" i="1"/>
  <c r="AA148" i="1"/>
  <c r="Z148" i="1"/>
  <c r="N148" i="1"/>
  <c r="X148" i="1"/>
  <c r="U148" i="1"/>
  <c r="F148" i="1"/>
  <c r="D148" i="1"/>
  <c r="C148" i="1"/>
  <c r="B148" i="1"/>
  <c r="AF147" i="1"/>
  <c r="AE147" i="1"/>
  <c r="AD147" i="1"/>
  <c r="AC147" i="1"/>
  <c r="AB147" i="1"/>
  <c r="AA147" i="1"/>
  <c r="Z147" i="1"/>
  <c r="N147" i="1"/>
  <c r="X147" i="1"/>
  <c r="U147" i="1"/>
  <c r="F147" i="1"/>
  <c r="D147" i="1"/>
  <c r="C147" i="1"/>
  <c r="B147" i="1"/>
  <c r="AF146" i="1"/>
  <c r="AE146" i="1"/>
  <c r="AD146" i="1"/>
  <c r="AC146" i="1"/>
  <c r="AB146" i="1"/>
  <c r="AA146" i="1"/>
  <c r="Z146" i="1"/>
  <c r="N146" i="1"/>
  <c r="X146" i="1"/>
  <c r="U146" i="1"/>
  <c r="F146" i="1"/>
  <c r="D146" i="1"/>
  <c r="C146" i="1"/>
  <c r="B146" i="1"/>
  <c r="AF145" i="1"/>
  <c r="AE145" i="1"/>
  <c r="AD145" i="1"/>
  <c r="AC145" i="1"/>
  <c r="AB145" i="1"/>
  <c r="AA145" i="1"/>
  <c r="Z145" i="1"/>
  <c r="N145" i="1"/>
  <c r="X145" i="1"/>
  <c r="U145" i="1"/>
  <c r="F145" i="1"/>
  <c r="D145" i="1"/>
  <c r="C145" i="1"/>
  <c r="B145" i="1"/>
  <c r="AF144" i="1"/>
  <c r="AE144" i="1"/>
  <c r="AD144" i="1"/>
  <c r="AC144" i="1"/>
  <c r="AB144" i="1"/>
  <c r="AA144" i="1"/>
  <c r="Z144" i="1"/>
  <c r="N144" i="1"/>
  <c r="X144" i="1"/>
  <c r="U144" i="1"/>
  <c r="F144" i="1"/>
  <c r="D144" i="1"/>
  <c r="C144" i="1"/>
  <c r="B144" i="1"/>
  <c r="AF143" i="1"/>
  <c r="AE143" i="1"/>
  <c r="AD143" i="1"/>
  <c r="AC143" i="1"/>
  <c r="AB143" i="1"/>
  <c r="AA143" i="1"/>
  <c r="Z143" i="1"/>
  <c r="N143" i="1"/>
  <c r="X143" i="1"/>
  <c r="U143" i="1"/>
  <c r="F143" i="1"/>
  <c r="D143" i="1"/>
  <c r="C143" i="1"/>
  <c r="B143" i="1"/>
  <c r="AF142" i="1"/>
  <c r="AE142" i="1"/>
  <c r="AD142" i="1"/>
  <c r="AC142" i="1"/>
  <c r="AB142" i="1"/>
  <c r="AA142" i="1"/>
  <c r="Z142" i="1"/>
  <c r="N142" i="1"/>
  <c r="X142" i="1"/>
  <c r="U142" i="1"/>
  <c r="F142" i="1"/>
  <c r="D142" i="1"/>
  <c r="C142" i="1"/>
  <c r="B142" i="1"/>
  <c r="AF141" i="1"/>
  <c r="AE141" i="1"/>
  <c r="AD141" i="1"/>
  <c r="AC141" i="1"/>
  <c r="AB141" i="1"/>
  <c r="AA141" i="1"/>
  <c r="Z141" i="1"/>
  <c r="N141" i="1"/>
  <c r="X141" i="1"/>
  <c r="U141" i="1"/>
  <c r="F141" i="1"/>
  <c r="D141" i="1"/>
  <c r="C141" i="1"/>
  <c r="B141" i="1"/>
  <c r="AF140" i="1"/>
  <c r="AE140" i="1"/>
  <c r="AD140" i="1"/>
  <c r="AC140" i="1"/>
  <c r="AB140" i="1"/>
  <c r="AA140" i="1"/>
  <c r="Z140" i="1"/>
  <c r="N140" i="1"/>
  <c r="X140" i="1"/>
  <c r="U140" i="1"/>
  <c r="F140" i="1"/>
  <c r="D140" i="1"/>
  <c r="C140" i="1"/>
  <c r="B140" i="1"/>
  <c r="AF139" i="1"/>
  <c r="AE139" i="1"/>
  <c r="AD139" i="1"/>
  <c r="AC139" i="1"/>
  <c r="AB139" i="1"/>
  <c r="AA139" i="1"/>
  <c r="Z139" i="1"/>
  <c r="N139" i="1"/>
  <c r="O86" i="1" s="1"/>
  <c r="X139" i="1"/>
  <c r="Y86" i="1" s="1"/>
  <c r="U139" i="1"/>
  <c r="V86" i="1" s="1"/>
  <c r="F139" i="1"/>
  <c r="G86" i="1" s="1"/>
  <c r="D139" i="1"/>
  <c r="E86" i="1" s="1"/>
  <c r="C139" i="1"/>
  <c r="B139" i="1"/>
  <c r="AF138" i="1"/>
  <c r="AE138" i="1"/>
  <c r="AD138" i="1"/>
  <c r="AC138" i="1"/>
  <c r="AB138" i="1"/>
  <c r="AA138" i="1"/>
  <c r="Z138" i="1"/>
  <c r="N138" i="1"/>
  <c r="O85" i="1" s="1"/>
  <c r="X138" i="1"/>
  <c r="Y85" i="1" s="1"/>
  <c r="U138" i="1"/>
  <c r="V85" i="1" s="1"/>
  <c r="F138" i="1"/>
  <c r="G85" i="1" s="1"/>
  <c r="D138" i="1"/>
  <c r="E85" i="1" s="1"/>
  <c r="C138" i="1"/>
  <c r="B138" i="1"/>
  <c r="AF137" i="1"/>
  <c r="AE137" i="1"/>
  <c r="AD137" i="1"/>
  <c r="AC137" i="1"/>
  <c r="AB137" i="1"/>
  <c r="AA137" i="1"/>
  <c r="Z137" i="1"/>
  <c r="N137" i="1"/>
  <c r="O84" i="1" s="1"/>
  <c r="X137" i="1"/>
  <c r="Y84" i="1" s="1"/>
  <c r="U137" i="1"/>
  <c r="V84" i="1" s="1"/>
  <c r="F137" i="1"/>
  <c r="G84" i="1" s="1"/>
  <c r="D137" i="1"/>
  <c r="E84" i="1" s="1"/>
  <c r="C137" i="1"/>
  <c r="B137" i="1"/>
  <c r="AF136" i="1"/>
  <c r="AE136" i="1"/>
  <c r="AD136" i="1"/>
  <c r="AC136" i="1"/>
  <c r="AB136" i="1"/>
  <c r="AA136" i="1"/>
  <c r="Z136" i="1"/>
  <c r="N136" i="1"/>
  <c r="O83" i="1" s="1"/>
  <c r="X136" i="1"/>
  <c r="Y83" i="1" s="1"/>
  <c r="U136" i="1"/>
  <c r="V83" i="1" s="1"/>
  <c r="F136" i="1"/>
  <c r="G83" i="1" s="1"/>
  <c r="D136" i="1"/>
  <c r="E83" i="1" s="1"/>
  <c r="C136" i="1"/>
  <c r="B136" i="1"/>
  <c r="AF135" i="1"/>
  <c r="AE135" i="1"/>
  <c r="AD135" i="1"/>
  <c r="AC135" i="1"/>
  <c r="AB135" i="1"/>
  <c r="AA135" i="1"/>
  <c r="Z135" i="1"/>
  <c r="N135" i="1"/>
  <c r="O82" i="1" s="1"/>
  <c r="X135" i="1"/>
  <c r="Y82" i="1" s="1"/>
  <c r="U135" i="1"/>
  <c r="V82" i="1" s="1"/>
  <c r="F135" i="1"/>
  <c r="G82" i="1" s="1"/>
  <c r="D135" i="1"/>
  <c r="E82" i="1" s="1"/>
  <c r="C135" i="1"/>
  <c r="B135" i="1"/>
  <c r="AF134" i="1"/>
  <c r="AE134" i="1"/>
  <c r="AD134" i="1"/>
  <c r="AC134" i="1"/>
  <c r="AB134" i="1"/>
  <c r="AA134" i="1"/>
  <c r="Z134" i="1"/>
  <c r="N134" i="1"/>
  <c r="O81" i="1" s="1"/>
  <c r="X134" i="1"/>
  <c r="Y81" i="1" s="1"/>
  <c r="U134" i="1"/>
  <c r="V81" i="1" s="1"/>
  <c r="F134" i="1"/>
  <c r="G81" i="1" s="1"/>
  <c r="D134" i="1"/>
  <c r="E81" i="1" s="1"/>
  <c r="C134" i="1"/>
  <c r="B134" i="1"/>
  <c r="AF133" i="1"/>
  <c r="AE133" i="1"/>
  <c r="AD133" i="1"/>
  <c r="AC133" i="1"/>
  <c r="AB133" i="1"/>
  <c r="AA133" i="1"/>
  <c r="Z133" i="1"/>
  <c r="N133" i="1"/>
  <c r="O80" i="1" s="1"/>
  <c r="X133" i="1"/>
  <c r="Y80" i="1" s="1"/>
  <c r="U133" i="1"/>
  <c r="V80" i="1" s="1"/>
  <c r="F133" i="1"/>
  <c r="G80" i="1" s="1"/>
  <c r="D133" i="1"/>
  <c r="E80" i="1" s="1"/>
  <c r="C133" i="1"/>
  <c r="B133" i="1"/>
  <c r="AF132" i="1"/>
  <c r="AE132" i="1"/>
  <c r="AD132" i="1"/>
  <c r="AC132" i="1"/>
  <c r="AB132" i="1"/>
  <c r="AA132" i="1"/>
  <c r="Z132" i="1"/>
  <c r="N132" i="1"/>
  <c r="O79" i="1" s="1"/>
  <c r="X132" i="1"/>
  <c r="Y79" i="1" s="1"/>
  <c r="U132" i="1"/>
  <c r="V79" i="1" s="1"/>
  <c r="F132" i="1"/>
  <c r="G79" i="1" s="1"/>
  <c r="D132" i="1"/>
  <c r="E79" i="1" s="1"/>
  <c r="C132" i="1"/>
  <c r="B132" i="1"/>
  <c r="AF131" i="1"/>
  <c r="AE131" i="1"/>
  <c r="AD131" i="1"/>
  <c r="AC131" i="1"/>
  <c r="AB131" i="1"/>
  <c r="AA131" i="1"/>
  <c r="Z131" i="1"/>
  <c r="N131" i="1"/>
  <c r="O78" i="1" s="1"/>
  <c r="X131" i="1"/>
  <c r="Y78" i="1" s="1"/>
  <c r="U131" i="1"/>
  <c r="V78" i="1" s="1"/>
  <c r="F131" i="1"/>
  <c r="G78" i="1" s="1"/>
  <c r="D131" i="1"/>
  <c r="E78" i="1" s="1"/>
  <c r="C131" i="1"/>
  <c r="B131" i="1"/>
  <c r="AF130" i="1"/>
  <c r="AE130" i="1"/>
  <c r="AD130" i="1"/>
  <c r="AC130" i="1"/>
  <c r="AB130" i="1"/>
  <c r="AA130" i="1"/>
  <c r="Z130" i="1"/>
  <c r="N130" i="1"/>
  <c r="O77" i="1" s="1"/>
  <c r="X130" i="1"/>
  <c r="Y77" i="1" s="1"/>
  <c r="U130" i="1"/>
  <c r="V77" i="1" s="1"/>
  <c r="F130" i="1"/>
  <c r="G77" i="1" s="1"/>
  <c r="D130" i="1"/>
  <c r="E77" i="1" s="1"/>
  <c r="C130" i="1"/>
  <c r="B130" i="1"/>
  <c r="AF129" i="1"/>
  <c r="AE129" i="1"/>
  <c r="AD129" i="1"/>
  <c r="AC129" i="1"/>
  <c r="AB129" i="1"/>
  <c r="AA129" i="1"/>
  <c r="Z129" i="1"/>
  <c r="N129" i="1"/>
  <c r="O76" i="1" s="1"/>
  <c r="X129" i="1"/>
  <c r="Y76" i="1" s="1"/>
  <c r="U129" i="1"/>
  <c r="V76" i="1" s="1"/>
  <c r="F129" i="1"/>
  <c r="G76" i="1" s="1"/>
  <c r="D129" i="1"/>
  <c r="E76" i="1" s="1"/>
  <c r="C129" i="1"/>
  <c r="B129" i="1"/>
  <c r="AF128" i="1"/>
  <c r="AE128" i="1"/>
  <c r="AD128" i="1"/>
  <c r="AC128" i="1"/>
  <c r="AB128" i="1"/>
  <c r="AA128" i="1"/>
  <c r="Z128" i="1"/>
  <c r="N128" i="1"/>
  <c r="O75" i="1" s="1"/>
  <c r="X128" i="1"/>
  <c r="Y75" i="1" s="1"/>
  <c r="U128" i="1"/>
  <c r="V75" i="1" s="1"/>
  <c r="F128" i="1"/>
  <c r="G75" i="1" s="1"/>
  <c r="D128" i="1"/>
  <c r="E75" i="1" s="1"/>
  <c r="C128" i="1"/>
  <c r="B128" i="1"/>
  <c r="AF127" i="1"/>
  <c r="AE127" i="1"/>
  <c r="AD127" i="1"/>
  <c r="AC127" i="1"/>
  <c r="AB127" i="1"/>
  <c r="AA127" i="1"/>
  <c r="Z127" i="1"/>
  <c r="N127" i="1"/>
  <c r="O74" i="1" s="1"/>
  <c r="X127" i="1"/>
  <c r="Y74" i="1" s="1"/>
  <c r="U127" i="1"/>
  <c r="V74" i="1" s="1"/>
  <c r="F127" i="1"/>
  <c r="G74" i="1" s="1"/>
  <c r="D127" i="1"/>
  <c r="E74" i="1" s="1"/>
  <c r="C127" i="1"/>
  <c r="B127" i="1"/>
  <c r="AF126" i="1"/>
  <c r="AE126" i="1"/>
  <c r="AD126" i="1"/>
  <c r="AC126" i="1"/>
  <c r="AB126" i="1"/>
  <c r="AA126" i="1"/>
  <c r="Z126" i="1"/>
  <c r="N126" i="1"/>
  <c r="O73" i="1" s="1"/>
  <c r="X126" i="1"/>
  <c r="Y73" i="1" s="1"/>
  <c r="U126" i="1"/>
  <c r="V73" i="1" s="1"/>
  <c r="F126" i="1"/>
  <c r="G73" i="1" s="1"/>
  <c r="D126" i="1"/>
  <c r="E73" i="1" s="1"/>
  <c r="C126" i="1"/>
  <c r="B126" i="1"/>
  <c r="AF125" i="1"/>
  <c r="AE125" i="1"/>
  <c r="AD125" i="1"/>
  <c r="AC125" i="1"/>
  <c r="AB125" i="1"/>
  <c r="AA125" i="1"/>
  <c r="Z125" i="1"/>
  <c r="N125" i="1"/>
  <c r="X125" i="1"/>
  <c r="U125" i="1"/>
  <c r="F125" i="1"/>
  <c r="D125" i="1"/>
  <c r="C125" i="1"/>
  <c r="B125" i="1"/>
  <c r="AF124" i="1"/>
  <c r="AE124" i="1"/>
  <c r="AD124" i="1"/>
  <c r="AC124" i="1"/>
  <c r="AB124" i="1"/>
  <c r="AA124" i="1"/>
  <c r="Z124" i="1"/>
  <c r="N124" i="1"/>
  <c r="X124" i="1"/>
  <c r="U124" i="1"/>
  <c r="F124" i="1"/>
  <c r="D124" i="1"/>
  <c r="C124" i="1"/>
  <c r="B124" i="1"/>
  <c r="AF123" i="1"/>
  <c r="AE123" i="1"/>
  <c r="AD123" i="1"/>
  <c r="AC123" i="1"/>
  <c r="AB123" i="1"/>
  <c r="AA123" i="1"/>
  <c r="Z123" i="1"/>
  <c r="N123" i="1"/>
  <c r="X123" i="1"/>
  <c r="U123" i="1"/>
  <c r="F123" i="1"/>
  <c r="D123" i="1"/>
  <c r="C123" i="1"/>
  <c r="B123" i="1"/>
  <c r="AF122" i="1"/>
  <c r="AE122" i="1"/>
  <c r="AD122" i="1"/>
  <c r="AC122" i="1"/>
  <c r="AB122" i="1"/>
  <c r="AA122" i="1"/>
  <c r="Z122" i="1"/>
  <c r="N122" i="1"/>
  <c r="X122" i="1"/>
  <c r="U122" i="1"/>
  <c r="F122" i="1"/>
  <c r="D122" i="1"/>
  <c r="C122" i="1"/>
  <c r="B122" i="1"/>
  <c r="AF121" i="1"/>
  <c r="AE121" i="1"/>
  <c r="AD121" i="1"/>
  <c r="AC121" i="1"/>
  <c r="AB121" i="1"/>
  <c r="AA121" i="1"/>
  <c r="Z121" i="1"/>
  <c r="N121" i="1"/>
  <c r="X121" i="1"/>
  <c r="U121" i="1"/>
  <c r="F121" i="1"/>
  <c r="D121" i="1"/>
  <c r="C121" i="1"/>
  <c r="B121" i="1"/>
  <c r="AF120" i="1"/>
  <c r="AE120" i="1"/>
  <c r="AD120" i="1"/>
  <c r="AC120" i="1"/>
  <c r="AB120" i="1"/>
  <c r="AA120" i="1"/>
  <c r="Z120" i="1"/>
  <c r="N120" i="1"/>
  <c r="X120" i="1"/>
  <c r="U120" i="1"/>
  <c r="F120" i="1"/>
  <c r="D120" i="1"/>
  <c r="C120" i="1"/>
  <c r="B120" i="1"/>
  <c r="AF119" i="1"/>
  <c r="AE119" i="1"/>
  <c r="AD119" i="1"/>
  <c r="AC119" i="1"/>
  <c r="AB119" i="1"/>
  <c r="AA119" i="1"/>
  <c r="Z119" i="1"/>
  <c r="N119" i="1"/>
  <c r="X119" i="1"/>
  <c r="U119" i="1"/>
  <c r="F119" i="1"/>
  <c r="D119" i="1"/>
  <c r="C119" i="1"/>
  <c r="B119" i="1"/>
  <c r="AF118" i="1"/>
  <c r="AE118" i="1"/>
  <c r="AD118" i="1"/>
  <c r="AC118" i="1"/>
  <c r="AB118" i="1"/>
  <c r="AA118" i="1"/>
  <c r="Z118" i="1"/>
  <c r="N118" i="1"/>
  <c r="X118" i="1"/>
  <c r="U118" i="1"/>
  <c r="F118" i="1"/>
  <c r="D118" i="1"/>
  <c r="C118" i="1"/>
  <c r="B118" i="1"/>
  <c r="AF117" i="1"/>
  <c r="AE117" i="1"/>
  <c r="AD117" i="1"/>
  <c r="AC117" i="1"/>
  <c r="AB117" i="1"/>
  <c r="AA117" i="1"/>
  <c r="Z117" i="1"/>
  <c r="N117" i="1"/>
  <c r="X117" i="1"/>
  <c r="U117" i="1"/>
  <c r="F117" i="1"/>
  <c r="D117" i="1"/>
  <c r="C117" i="1"/>
  <c r="B117" i="1"/>
  <c r="AF116" i="1"/>
  <c r="AE116" i="1"/>
  <c r="AD116" i="1"/>
  <c r="AC116" i="1"/>
  <c r="AB116" i="1"/>
  <c r="AA116" i="1"/>
  <c r="Z116" i="1"/>
  <c r="N116" i="1"/>
  <c r="X116" i="1"/>
  <c r="U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7" i="1" l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16" i="1"/>
  <c r="AG119" i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F9" i="35" l="1"/>
  <c r="C9" i="35"/>
  <c r="N9" i="35" l="1"/>
  <c r="J9" i="35"/>
  <c r="H9" i="35"/>
  <c r="I9" i="35" s="1"/>
  <c r="Y9" i="35"/>
  <c r="Z9" i="35" s="1"/>
  <c r="W9" i="35"/>
  <c r="X9" i="35" s="1"/>
  <c r="P9" i="35"/>
  <c r="Q9" i="35" s="1"/>
  <c r="D9" i="35"/>
  <c r="E9" i="35" s="1"/>
  <c r="G9" i="35"/>
  <c r="AB9" i="35"/>
  <c r="AD9" i="35"/>
  <c r="AC9" i="35"/>
  <c r="AA9" i="35"/>
  <c r="AI9" i="35"/>
  <c r="AE9" i="35"/>
  <c r="AH9" i="35"/>
  <c r="AG9" i="35"/>
  <c r="AJ9" i="35"/>
  <c r="AF9" i="35"/>
  <c r="Y17" i="16"/>
  <c r="AK9" i="35" l="1"/>
  <c r="AI11" i="6"/>
  <c r="W17" i="16" l="1"/>
  <c r="AC4" i="35" l="1"/>
  <c r="AJ11" i="51" l="1"/>
  <c r="G5" i="51"/>
  <c r="E5" i="50"/>
  <c r="F5" i="49"/>
  <c r="E5" i="48"/>
  <c r="G5" i="47"/>
  <c r="X5" i="45"/>
  <c r="AA5" i="49" l="1"/>
  <c r="AD11" i="49"/>
  <c r="AI11" i="51"/>
  <c r="Y5" i="50"/>
  <c r="AE10" i="50"/>
  <c r="U5" i="48"/>
  <c r="AE11" i="48"/>
  <c r="AM11" i="45"/>
  <c r="AL11" i="45"/>
  <c r="G4" i="35"/>
  <c r="AK16" i="16" l="1"/>
  <c r="AJ16" i="16"/>
  <c r="G5" i="44"/>
  <c r="R5" i="44" l="1"/>
  <c r="K5" i="16" l="1"/>
  <c r="G5" i="6"/>
  <c r="AB4" i="1" l="1"/>
  <c r="AG11" i="47"/>
  <c r="AB5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<sst xmlns="http://schemas.openxmlformats.org/spreadsheetml/2006/main" count="2401" uniqueCount="686">
  <si>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</si>
  <si>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</si>
  <si>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</si>
  <si>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</si>
  <si>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</si>
  <si>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</si>
  <si>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</si>
  <si>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</si>
  <si>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</si>
  <si>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</si>
  <si>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</si>
  <si>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</si>
  <si>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</si>
  <si>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</si>
  <si>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</si>
  <si>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</si>
  <si>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</si>
  <si>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</si>
  <si>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</si>
  <si>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</si>
  <si>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</si>
  <si>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</si>
  <si>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</si>
  <si>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</si>
  <si>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</si>
  <si>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</si>
  <si>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</si>
  <si>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</si>
  <si>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</si>
  <si>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</si>
  <si>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</si>
  <si>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</si>
  <si>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</si>
  <si>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</si>
  <si>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</si>
  <si>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</si>
  <si>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</si>
  <si>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</si>
  <si>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</si>
  <si>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</si>
  <si>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</si>
  <si>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</si>
  <si>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</si>
  <si>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</si>
  <si>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</si>
  <si>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</si>
  <si>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</si>
  <si>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</si>
  <si>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</si>
  <si>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</si>
  <si>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</si>
  <si>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</si>
  <si>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</si>
  <si>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</si>
  <si>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</si>
  <si>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</si>
  <si>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</si>
  <si>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</si>
  <si>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</si>
  <si>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</si>
  <si>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</si>
  <si>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</si>
  <si>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</si>
  <si>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</si>
  <si>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</si>
  <si>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</si>
  <si>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</si>
  <si>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</si>
  <si>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</si>
  <si>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</si>
  <si>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</si>
  <si>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</si>
  <si>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</si>
  <si>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</si>
  <si>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</si>
  <si>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</si>
  <si>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</si>
  <si>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</si>
  <si>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</si>
  <si>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</si>
  <si>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</si>
  <si>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</si>
  <si>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</si>
  <si>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</si>
  <si>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</si>
  <si>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</si>
  <si>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</si>
  <si>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</si>
  <si>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</si>
  <si>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</si>
  <si>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</si>
  <si>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</si>
  <si>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</si>
  <si>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</si>
  <si>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</si>
  <si>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</si>
  <si>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</si>
  <si>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</si>
  <si>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</si>
  <si>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</si>
  <si>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</si>
  <si>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</si>
  <si>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</si>
  <si>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</si>
  <si>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</si>
  <si>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</si>
  <si>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</si>
  <si>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</si>
  <si>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</si>
  <si>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</si>
  <si>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</si>
  <si>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</si>
  <si>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</si>
  <si>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</si>
  <si>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</si>
  <si>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</si>
  <si>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</si>
  <si>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</si>
  <si>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</si>
  <si>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</si>
  <si>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</si>
  <si>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</si>
  <si>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</si>
  <si>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</si>
  <si>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</si>
  <si>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</si>
  <si>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</si>
  <si>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</si>
  <si>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</si>
  <si>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</si>
  <si>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</si>
  <si>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</si>
  <si>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</si>
  <si>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</si>
  <si>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</si>
  <si>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</si>
  <si>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</si>
  <si>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</si>
  <si>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</si>
  <si>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</si>
  <si>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</si>
  <si>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</si>
  <si>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</si>
  <si>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</si>
  <si>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</si>
  <si>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</si>
  <si>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</si>
  <si>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</si>
  <si>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</si>
  <si>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</si>
  <si>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</si>
  <si>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</si>
  <si>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</si>
  <si>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</si>
  <si>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</si>
  <si>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</si>
  <si>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</si>
  <si>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</si>
  <si>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</si>
  <si>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</si>
  <si>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</si>
  <si>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</si>
  <si>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</si>
  <si>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</si>
  <si>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</si>
  <si>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</si>
  <si>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</si>
  <si>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</si>
  <si>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</si>
  <si>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</si>
  <si>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</si>
  <si>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</si>
  <si>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</si>
  <si>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</si>
  <si>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</si>
  <si>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</si>
  <si>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</si>
  <si>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</si>
  <si>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</si>
  <si>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</si>
  <si>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</si>
  <si>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</si>
  <si>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</si>
  <si>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</si>
  <si>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</si>
  <si>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</si>
  <si>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</si>
  <si>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</si>
  <si>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</si>
  <si>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</si>
  <si>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</si>
  <si>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</si>
  <si>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</si>
  <si>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</si>
  <si>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</si>
  <si>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</si>
  <si>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</si>
  <si>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</si>
  <si>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</si>
  <si>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</si>
  <si>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</si>
  <si>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</si>
  <si>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</si>
  <si>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</si>
  <si>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</si>
  <si>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</si>
  <si>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</si>
  <si>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</si>
  <si>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</si>
  <si>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</si>
  <si>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</si>
  <si>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</si>
  <si>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</si>
  <si>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</si>
  <si>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</si>
  <si>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</si>
  <si>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</si>
  <si>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</si>
  <si>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</si>
  <si>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</si>
  <si>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</si>
  <si>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</si>
  <si>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</si>
  <si>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</si>
  <si>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</si>
  <si>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</si>
  <si>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</si>
  <si>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</si>
  <si>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</si>
  <si>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</si>
  <si>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</si>
  <si>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</si>
  <si>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</si>
  <si>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</si>
  <si>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</si>
  <si>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</si>
  <si>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</si>
  <si>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</si>
  <si>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</si>
  <si>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</si>
  <si>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</si>
  <si>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</si>
  <si>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</si>
  <si>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</si>
  <si>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</si>
  <si>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</si>
  <si>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</si>
  <si>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</si>
  <si>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</si>
  <si>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</si>
  <si>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</si>
  <si>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</si>
  <si>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</si>
  <si>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</si>
  <si>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</si>
  <si>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</si>
  <si>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</si>
  <si>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</si>
  <si>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</si>
  <si>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</si>
  <si>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</si>
  <si>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</si>
  <si>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</si>
  <si>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</si>
  <si>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</si>
  <si>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</si>
  <si>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</si>
  <si>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</si>
  <si>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</si>
  <si>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</si>
  <si>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</si>
  <si>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</si>
  <si>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</si>
  <si>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</si>
  <si>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</si>
  <si>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</si>
  <si>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</si>
  <si>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</si>
  <si>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</si>
  <si>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</si>
  <si>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</si>
  <si>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</si>
  <si>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</si>
  <si>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</si>
  <si>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</si>
  <si>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</si>
  <si>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</si>
  <si>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</si>
  <si>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</si>
  <si>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</si>
  <si>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</si>
  <si>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</si>
  <si>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</si>
  <si>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</si>
  <si>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</si>
  <si>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</si>
  <si>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</si>
  <si>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</si>
  <si>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</si>
  <si>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</si>
  <si>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</si>
  <si>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</si>
  <si>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</si>
  <si>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</si>
  <si>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</si>
  <si>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</si>
  <si>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</si>
  <si>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</si>
  <si>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</si>
  <si>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</si>
  <si>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</si>
  <si>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</si>
  <si>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</si>
  <si>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</si>
  <si>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</si>
  <si>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</si>
  <si>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</si>
  <si>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</si>
  <si>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</si>
  <si>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</si>
  <si>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</si>
  <si>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</si>
  <si>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</si>
  <si>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</si>
  <si>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</si>
  <si>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</si>
  <si>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</si>
  <si>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</si>
  <si>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</si>
  <si>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</si>
  <si>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</si>
  <si>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</si>
  <si>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</si>
  <si>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</si>
  <si>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</si>
  <si>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</si>
  <si>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</si>
  <si>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</si>
  <si>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</si>
  <si>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</si>
  <si>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</si>
  <si>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</si>
  <si>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</si>
  <si>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</si>
  <si>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</si>
  <si>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</si>
  <si>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</si>
  <si>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</si>
  <si>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</si>
  <si>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</si>
  <si>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</si>
  <si>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</si>
  <si>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</si>
  <si>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</si>
  <si>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</si>
  <si>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</si>
  <si>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</si>
  <si>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</si>
  <si>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</si>
  <si>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</si>
  <si>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</si>
  <si>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</si>
  <si>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</si>
  <si>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</si>
  <si>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</si>
  <si>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</si>
  <si>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</si>
  <si>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</si>
  <si>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</si>
  <si>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</si>
  <si>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</si>
  <si>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</si>
  <si>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</si>
  <si>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</si>
  <si>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</si>
  <si>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</si>
  <si>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</si>
  <si>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</si>
  <si>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</si>
  <si>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</si>
  <si>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</si>
  <si>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</si>
  <si>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</si>
  <si>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</si>
  <si>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</si>
  <si>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</si>
  <si>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</si>
  <si>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</si>
  <si>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</si>
  <si>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</si>
  <si>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</si>
  <si>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</si>
  <si>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</si>
  <si>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</si>
  <si>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</si>
  <si>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</si>
  <si>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</si>
  <si>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</si>
  <si>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</si>
  <si>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</si>
  <si>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</si>
  <si>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</si>
  <si>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</si>
  <si>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</si>
  <si>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</si>
  <si>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</si>
  <si>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</si>
  <si>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</si>
  <si>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</si>
  <si>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</si>
  <si>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</si>
  <si>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</si>
  <si>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</si>
  <si>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</si>
  <si>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</si>
  <si>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</si>
  <si>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</si>
  <si>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</si>
  <si>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</si>
  <si>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</si>
  <si>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</si>
  <si>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</si>
  <si>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</si>
  <si>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</si>
  <si>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</si>
  <si>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</si>
  <si>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</si>
  <si>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</si>
  <si>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</si>
  <si>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</si>
  <si>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</si>
  <si>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</si>
  <si>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</si>
  <si>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</si>
  <si>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</si>
  <si>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</si>
  <si>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</si>
  <si>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</si>
  <si>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</si>
  <si>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</si>
  <si>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</si>
  <si>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</si>
  <si>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</si>
  <si>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</si>
  <si>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</si>
  <si>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</si>
  <si>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</si>
  <si>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</si>
  <si>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</si>
  <si>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</si>
  <si>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</si>
  <si>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</si>
  <si>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</si>
  <si>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</si>
  <si>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</si>
  <si>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</si>
  <si>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</si>
  <si>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</si>
  <si>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</si>
  <si>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</si>
  <si>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</si>
  <si>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</si>
  <si>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</si>
  <si>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</si>
  <si>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</si>
  <si>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</si>
  <si>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</si>
  <si>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</si>
  <si>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</si>
  <si>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</si>
  <si>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</si>
  <si>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</si>
  <si>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</si>
  <si>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</si>
  <si>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</si>
  <si>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</si>
  <si>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</si>
  <si>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</si>
  <si>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</si>
  <si>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</si>
  <si>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</si>
  <si>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</si>
  <si>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</si>
  <si>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</si>
  <si>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</si>
  <si>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</si>
  <si>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</si>
  <si>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</si>
  <si>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</si>
  <si>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</si>
  <si>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</si>
  <si>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</si>
  <si>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</si>
  <si>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</si>
  <si>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</si>
  <si>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</si>
  <si>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</si>
  <si>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</si>
  <si>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</si>
  <si>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</si>
  <si>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</si>
  <si>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</si>
  <si>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</si>
  <si>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</si>
  <si>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</si>
  <si>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</si>
  <si>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</si>
  <si>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</si>
  <si>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</si>
  <si>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</si>
  <si>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</si>
  <si>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</si>
  <si>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</si>
  <si>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</si>
  <si>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</si>
  <si>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</si>
  <si>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</si>
  <si>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</si>
  <si>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</si>
  <si>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</si>
  <si>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</si>
  <si>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</si>
  <si>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</si>
  <si>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</si>
  <si>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</si>
  <si>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</si>
  <si>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</si>
  <si>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</si>
  <si>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</si>
  <si>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</si>
  <si>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</si>
  <si>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</si>
  <si>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</si>
  <si>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</si>
  <si>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</si>
  <si>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</si>
  <si>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</si>
  <si>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</si>
  <si>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</si>
  <si>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</si>
  <si>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</si>
  <si>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</si>
  <si>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</si>
  <si>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</si>
  <si>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</si>
  <si>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</si>
  <si>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</si>
  <si>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</si>
  <si>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</si>
  <si>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</si>
  <si>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</si>
  <si>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</si>
  <si>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</si>
  <si>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</si>
  <si>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</si>
  <si>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</si>
  <si>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</si>
  <si>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</si>
  <si>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</si>
  <si>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</si>
  <si>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</si>
  <si>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</si>
  <si>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</si>
  <si>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</si>
  <si>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</si>
  <si>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</si>
  <si>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</si>
  <si>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</si>
  <si>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</si>
  <si>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</si>
  <si>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</si>
  <si>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</si>
  <si>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</si>
  <si>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</si>
  <si>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</si>
  <si>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</si>
  <si>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</si>
  <si>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</si>
  <si>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</si>
  <si>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</si>
  <si>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</si>
  <si>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</si>
  <si>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</si>
  <si>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</si>
  <si>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</si>
  <si>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</si>
  <si>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</si>
  <si>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</si>
  <si>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</si>
  <si>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</si>
  <si>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</si>
  <si>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</si>
  <si>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</si>
  <si>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</si>
  <si>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</si>
  <si>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</si>
  <si>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</si>
  <si>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</si>
  <si>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</si>
  <si>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</si>
  <si>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</si>
  <si>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</si>
  <si>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</si>
  <si>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</si>
  <si>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</si>
  <si>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</si>
  <si>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</si>
  <si>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</si>
  <si>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</si>
  <si>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</si>
  <si>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</si>
  <si>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</si>
  <si>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</si>
  <si>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</si>
  <si>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</si>
  <si>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</si>
  <si>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</si>
  <si>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</si>
  <si>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</si>
  <si>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</si>
  <si>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</si>
  <si>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</si>
  <si>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</si>
  <si>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</si>
  <si>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</si>
  <si>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</si>
  <si>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</si>
  <si>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</si>
  <si>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</si>
  <si>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</si>
  <si>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</si>
  <si>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</si>
  <si>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</si>
  <si>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</si>
  <si>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</si>
  <si>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</si>
  <si>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</si>
  <si>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</si>
  <si>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</si>
  <si>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</si>
  <si>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</si>
  <si>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</si>
  <si>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</si>
  <si>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</si>
  <si>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</si>
  <si>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</si>
  <si>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</si>
  <si>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</si>
  <si>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</si>
  <si>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</si>
  <si>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</si>
  <si>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</si>
  <si>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</si>
  <si>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</si>
  <si>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 xml:space="preserve">Fettgruppe </t>
  </si>
  <si>
    <t>produsenter</t>
  </si>
  <si>
    <t>UNG SAU :</t>
  </si>
  <si>
    <t>UNG SAU, KLASSE, SLAKTERI innen KLASSE</t>
  </si>
  <si>
    <t>lengde</t>
  </si>
  <si>
    <t>ANTALL_LENGDE</t>
  </si>
  <si>
    <t>M_LENGD</t>
  </si>
  <si>
    <t>M_KFAKT</t>
  </si>
  <si>
    <t>K-faktor</t>
  </si>
  <si>
    <t>målt</t>
  </si>
  <si>
    <t>Lengde</t>
  </si>
  <si>
    <t>k_faktor</t>
  </si>
  <si>
    <t xml:space="preserve"> 23 kg</t>
  </si>
  <si>
    <t xml:space="preserve"> 40 kg</t>
  </si>
  <si>
    <t>Antall slakt:</t>
  </si>
  <si>
    <t>Totalt antall slakt:</t>
  </si>
  <si>
    <t>% av slaktene er lengdemålte</t>
  </si>
  <si>
    <t>Variant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</si>
  <si>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</si>
  <si>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</si>
  <si>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</si>
  <si>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</si>
  <si>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</si>
  <si>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</si>
  <si>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</si>
  <si>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</si>
  <si>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</si>
  <si>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</si>
  <si>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i 2024</t>
  </si>
  <si>
    <t>Middel klasse i 2024</t>
  </si>
  <si>
    <t>Middel fettgruppe i 2024</t>
  </si>
  <si>
    <t xml:space="preserve">per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</si>
</sst>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8" borderId="0" xfId="0" applyNumberFormat="1" applyFont="1" applyFill="1"/>
    <xf numFmtId="2" fontId="5" fillId="18" borderId="0" xfId="0" applyNumberFormat="1" applyFont="1" applyFill="1"/>
    <xf numFmtId="0" fontId="5" fillId="18" borderId="0" xfId="0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6" borderId="0" xfId="0" applyNumberFormat="1" applyFill="1"/>
    <xf numFmtId="0" fontId="6" fillId="19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28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5" fillId="12" borderId="0" xfId="2" applyFont="1" applyFill="1"/>
    <xf numFmtId="164" fontId="6" fillId="19" borderId="0" xfId="2" applyNumberFormat="1" applyFill="1"/>
    <xf numFmtId="1" fontId="6" fillId="19" borderId="0" xfId="2" applyNumberFormat="1" applyFill="1"/>
    <xf numFmtId="1" fontId="5" fillId="19" borderId="0" xfId="2" applyNumberFormat="1" applyFont="1" applyFill="1"/>
    <xf numFmtId="164" fontId="5" fillId="19" borderId="0" xfId="2" applyNumberFormat="1" applyFont="1" applyFill="1"/>
    <xf numFmtId="164" fontId="34" fillId="19" borderId="0" xfId="2" applyNumberFormat="1" applyFont="1" applyFill="1"/>
    <xf numFmtId="0" fontId="34" fillId="19" borderId="0" xfId="2" applyFont="1" applyFill="1"/>
    <xf numFmtId="0" fontId="5" fillId="19" borderId="0" xfId="2" applyFont="1" applyFill="1"/>
    <xf numFmtId="3" fontId="5" fillId="6" borderId="0" xfId="2" applyNumberFormat="1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4" borderId="0" xfId="0" applyNumberFormat="1" applyFill="1"/>
    <xf numFmtId="3" fontId="29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19" borderId="0" xfId="2" applyNumberForma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3" fontId="6" fillId="12" borderId="0" xfId="2" applyNumberFormat="1" applyFill="1"/>
    <xf numFmtId="3" fontId="2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29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2" fontId="6" fillId="12" borderId="0" xfId="2" applyNumberFormat="1" applyFill="1"/>
    <xf numFmtId="164" fontId="5" fillId="12" borderId="0" xfId="2" applyNumberFormat="1" applyFont="1" applyFill="1"/>
    <xf numFmtId="164" fontId="6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11" borderId="0" xfId="0" applyNumberFormat="1" applyFont="1" applyFill="1"/>
    <xf numFmtId="164" fontId="7" fillId="6" borderId="0" xfId="0" applyNumberFormat="1" applyFont="1" applyFill="1"/>
    <xf numFmtId="0" fontId="7" fillId="5" borderId="0" xfId="0" quotePrefix="1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0" fontId="7" fillId="5" borderId="0" xfId="0" applyFont="1" applyFill="1"/>
    <xf numFmtId="0" fontId="2" fillId="5" borderId="0" xfId="0" applyFont="1" applyFill="1"/>
    <xf numFmtId="0" fontId="36" fillId="5" borderId="0" xfId="0" applyFont="1" applyFill="1"/>
    <xf numFmtId="2" fontId="2" fillId="6" borderId="0" xfId="0" applyNumberFormat="1" applyFont="1" applyFill="1"/>
    <xf numFmtId="164" fontId="3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164" fontId="2" fillId="11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164" fontId="7" fillId="10" borderId="0" xfId="0" applyNumberFormat="1" applyFont="1" applyFill="1"/>
    <xf numFmtId="164" fontId="2" fillId="8" borderId="0" xfId="0" applyNumberFormat="1" applyFont="1" applyFill="1"/>
    <xf numFmtId="164" fontId="37" fillId="8" borderId="0" xfId="0" applyNumberFormat="1" applyFont="1" applyFill="1"/>
    <xf numFmtId="0" fontId="2" fillId="8" borderId="0" xfId="0" applyFont="1" applyFill="1"/>
    <xf numFmtId="164" fontId="7" fillId="8" borderId="0" xfId="0" applyNumberFormat="1" applyFont="1" applyFill="1"/>
    <xf numFmtId="0" fontId="36" fillId="8" borderId="0" xfId="0" applyFont="1" applyFill="1"/>
    <xf numFmtId="0" fontId="7" fillId="8" borderId="0" xfId="0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2" fillId="8" borderId="0" xfId="0" applyNumberFormat="1" applyFont="1" applyFill="1"/>
    <xf numFmtId="1" fontId="37" fillId="8" borderId="0" xfId="0" applyNumberFormat="1" applyFont="1" applyFill="1"/>
    <xf numFmtId="1" fontId="2" fillId="0" borderId="0" xfId="0" applyNumberFormat="1" applyFont="1"/>
    <xf numFmtId="0" fontId="37" fillId="8" borderId="0" xfId="0" applyFont="1" applyFill="1"/>
    <xf numFmtId="2" fontId="7" fillId="10" borderId="0" xfId="0" applyNumberFormat="1" applyFont="1" applyFill="1"/>
    <xf numFmtId="2" fontId="7" fillId="14" borderId="0" xfId="0" applyNumberFormat="1" applyFont="1" applyFill="1"/>
    <xf numFmtId="164" fontId="7" fillId="8" borderId="0" xfId="0" quotePrefix="1" applyNumberFormat="1" applyFont="1" applyFill="1"/>
    <xf numFmtId="164" fontId="7" fillId="8" borderId="0" xfId="10" quotePrefix="1" applyNumberFormat="1" applyFont="1" applyFill="1"/>
    <xf numFmtId="164" fontId="7" fillId="14" borderId="0" xfId="0" applyNumberFormat="1" applyFont="1" applyFill="1"/>
    <xf numFmtId="164" fontId="36" fillId="8" borderId="0" xfId="0" applyNumberFormat="1" applyFont="1" applyFill="1"/>
    <xf numFmtId="0" fontId="7" fillId="8" borderId="0" xfId="0" quotePrefix="1" applyFont="1" applyFill="1"/>
    <xf numFmtId="0" fontId="2" fillId="10" borderId="0" xfId="0" applyFont="1" applyFill="1"/>
    <xf numFmtId="3" fontId="2" fillId="8" borderId="0" xfId="0" applyNumberFormat="1" applyFont="1" applyFill="1"/>
    <xf numFmtId="3" fontId="37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4" borderId="0" xfId="0" applyNumberFormat="1" applyFont="1" applyFill="1"/>
    <xf numFmtId="3" fontId="2" fillId="0" borderId="0" xfId="0" applyNumberFormat="1" applyFont="1"/>
    <xf numFmtId="0" fontId="7" fillId="8" borderId="0" xfId="10" quotePrefix="1" applyFont="1" applyFill="1"/>
    <xf numFmtId="0" fontId="7" fillId="14" borderId="0" xfId="0" applyFont="1" applyFill="1"/>
    <xf numFmtId="1" fontId="7" fillId="11" borderId="0" xfId="0" quotePrefix="1" applyNumberFormat="1" applyFont="1" applyFill="1"/>
    <xf numFmtId="1" fontId="8" fillId="11" borderId="0" xfId="0" quotePrefix="1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8" fillId="0" borderId="0" xfId="0" applyNumberFormat="1" applyFont="1"/>
    <xf numFmtId="2" fontId="8" fillId="0" borderId="0" xfId="0" applyNumberFormat="1" applyFont="1"/>
    <xf numFmtId="164" fontId="0" fillId="16" borderId="0" xfId="0" applyNumberFormat="1" applyFill="1"/>
    <xf numFmtId="1" fontId="38" fillId="8" borderId="0" xfId="0" applyNumberFormat="1" applyFont="1" applyFill="1"/>
    <xf numFmtId="1" fontId="39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8" fillId="10" borderId="0" xfId="0" quotePrefix="1" applyNumberFormat="1" applyFont="1" applyFill="1"/>
    <xf numFmtId="1" fontId="38" fillId="0" borderId="0" xfId="0" quotePrefix="1" applyNumberFormat="1" applyFont="1"/>
    <xf numFmtId="1" fontId="38" fillId="0" borderId="0" xfId="7" applyNumberFormat="1" applyFont="1"/>
    <xf numFmtId="1" fontId="38" fillId="0" borderId="0" xfId="0" applyNumberFormat="1" applyFont="1"/>
    <xf numFmtId="164" fontId="38" fillId="8" borderId="0" xfId="0" applyNumberFormat="1" applyFont="1" applyFill="1"/>
    <xf numFmtId="164" fontId="39" fillId="8" borderId="0" xfId="0" applyNumberFormat="1" applyFont="1" applyFill="1"/>
    <xf numFmtId="164" fontId="40" fillId="8" borderId="0" xfId="0" applyNumberFormat="1" applyFont="1" applyFill="1"/>
    <xf numFmtId="164" fontId="8" fillId="8" borderId="0" xfId="0" applyNumberFormat="1" applyFont="1" applyFill="1"/>
    <xf numFmtId="164" fontId="8" fillId="16" borderId="0" xfId="0" applyNumberFormat="1" applyFont="1" applyFill="1"/>
    <xf numFmtId="164" fontId="38" fillId="10" borderId="0" xfId="0" quotePrefix="1" applyNumberFormat="1" applyFont="1" applyFill="1"/>
    <xf numFmtId="164" fontId="38" fillId="0" borderId="0" xfId="0" quotePrefix="1" applyNumberFormat="1" applyFont="1"/>
    <xf numFmtId="164" fontId="38" fillId="0" borderId="0" xfId="7" applyNumberFormat="1" applyFont="1"/>
    <xf numFmtId="164" fontId="38" fillId="0" borderId="0" xfId="0" applyNumberFormat="1" applyFont="1"/>
    <xf numFmtId="2" fontId="38" fillId="8" borderId="0" xfId="0" applyNumberFormat="1" applyFont="1" applyFill="1"/>
    <xf numFmtId="2" fontId="39" fillId="8" borderId="0" xfId="0" applyNumberFormat="1" applyFont="1" applyFill="1"/>
    <xf numFmtId="2" fontId="40" fillId="8" borderId="0" xfId="0" applyNumberFormat="1" applyFont="1" applyFill="1"/>
    <xf numFmtId="2" fontId="8" fillId="8" borderId="0" xfId="0" applyNumberFormat="1" applyFont="1" applyFill="1"/>
    <xf numFmtId="2" fontId="8" fillId="8" borderId="0" xfId="0" quotePrefix="1" applyNumberFormat="1" applyFont="1" applyFill="1"/>
    <xf numFmtId="2" fontId="8" fillId="16" borderId="0" xfId="0" applyNumberFormat="1" applyFont="1" applyFill="1"/>
    <xf numFmtId="2" fontId="38" fillId="10" borderId="0" xfId="0" quotePrefix="1" applyNumberFormat="1" applyFont="1" applyFill="1"/>
    <xf numFmtId="2" fontId="38" fillId="0" borderId="0" xfId="0" quotePrefix="1" applyNumberFormat="1" applyFont="1"/>
    <xf numFmtId="2" fontId="38" fillId="0" borderId="0" xfId="7" applyNumberFormat="1" applyFont="1"/>
    <xf numFmtId="2" fontId="38" fillId="0" borderId="0" xfId="0" applyNumberFormat="1" applyFont="1"/>
    <xf numFmtId="164" fontId="8" fillId="11" borderId="0" xfId="0" applyNumberFormat="1" applyFont="1" applyFill="1"/>
    <xf numFmtId="2" fontId="8" fillId="11" borderId="0" xfId="0" applyNumberFormat="1" applyFont="1" applyFill="1"/>
    <xf numFmtId="3" fontId="6" fillId="11" borderId="0" xfId="2" applyNumberFormat="1" applyFill="1"/>
    <xf numFmtId="3" fontId="5" fillId="11" borderId="0" xfId="2" applyNumberFormat="1" applyFont="1" applyFill="1"/>
    <xf numFmtId="1" fontId="5" fillId="0" borderId="0" xfId="0" quotePrefix="1" applyNumberFormat="1" applyFont="1"/>
    <xf numFmtId="0" fontId="8" fillId="10" borderId="0" xfId="0" applyFont="1" applyFill="1"/>
    <xf numFmtId="0" fontId="38" fillId="0" borderId="0" xfId="0" applyFont="1"/>
    <xf numFmtId="164" fontId="7" fillId="8" borderId="0" xfId="10" applyNumberFormat="1" applyFont="1" applyFill="1"/>
    <xf numFmtId="0" fontId="7" fillId="8" borderId="0" xfId="10" applyFont="1" applyFill="1"/>
    <xf numFmtId="2" fontId="2" fillId="0" borderId="0" xfId="0" applyNumberFormat="1" applyFont="1"/>
    <xf numFmtId="2" fontId="2" fillId="10" borderId="0" xfId="0" applyNumberFormat="1" applyFont="1" applyFill="1"/>
    <xf numFmtId="164" fontId="2" fillId="10" borderId="0" xfId="0" applyNumberFormat="1" applyFont="1" applyFill="1"/>
    <xf numFmtId="0" fontId="39" fillId="8" borderId="0" xfId="0" applyFont="1" applyFill="1"/>
    <xf numFmtId="0" fontId="38" fillId="0" borderId="0" xfId="3" applyFont="1"/>
    <xf numFmtId="0" fontId="38" fillId="0" borderId="0" xfId="7" applyFont="1"/>
    <xf numFmtId="164" fontId="7" fillId="10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7" fillId="8" borderId="0" xfId="0" applyNumberFormat="1" applyFont="1" applyFill="1"/>
    <xf numFmtId="2" fontId="7" fillId="8" borderId="0" xfId="10" quotePrefix="1" applyNumberFormat="1" applyFont="1" applyFill="1"/>
    <xf numFmtId="2" fontId="7" fillId="10" borderId="0" xfId="0" quotePrefix="1" applyNumberFormat="1" applyFont="1" applyFill="1"/>
    <xf numFmtId="164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3" fontId="8" fillId="0" borderId="0" xfId="0" applyNumberFormat="1" applyFont="1"/>
    <xf numFmtId="164" fontId="7" fillId="15" borderId="0" xfId="0" applyNumberFormat="1" applyFont="1" applyFill="1"/>
    <xf numFmtId="1" fontId="7" fillId="11" borderId="0" xfId="0" applyNumberFormat="1" applyFont="1" applyFill="1"/>
    <xf numFmtId="164" fontId="8" fillId="6" borderId="0" xfId="0" applyNumberFormat="1" applyFont="1" applyFill="1"/>
    <xf numFmtId="4" fontId="5" fillId="0" borderId="0" xfId="0" applyNumberFormat="1" applyFont="1"/>
    <xf numFmtId="3" fontId="25" fillId="8" borderId="0" xfId="0" applyNumberFormat="1" applyFont="1" applyFill="1"/>
    <xf numFmtId="3" fontId="5" fillId="16" borderId="0" xfId="0" applyNumberFormat="1" applyFont="1" applyFill="1"/>
    <xf numFmtId="164" fontId="22" fillId="8" borderId="0" xfId="2" applyNumberFormat="1" applyFont="1" applyFill="1"/>
    <xf numFmtId="164" fontId="21" fillId="8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0" fontId="5" fillId="5" borderId="0" xfId="2" applyFont="1" applyFill="1"/>
    <xf numFmtId="1" fontId="34" fillId="8" borderId="0" xfId="2" applyNumberFormat="1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1" fontId="5" fillId="10" borderId="0" xfId="2" applyNumberFormat="1" applyFont="1" applyFill="1"/>
    <xf numFmtId="164" fontId="9" fillId="19" borderId="0" xfId="2" applyNumberFormat="1" applyFont="1" applyFill="1"/>
    <xf numFmtId="3" fontId="8" fillId="5" borderId="0" xfId="0" applyNumberFormat="1" applyFont="1" applyFill="1"/>
    <xf numFmtId="0" fontId="0" fillId="0" borderId="0" xfId="0"/>
    <xf numFmtId="3" fontId="0" fillId="0" borderId="0" xfId="0" applyNumberFormat="1"/>
    <xf numFmtId="3" fontId="5" fillId="0" borderId="0" xfId="0" applyNumberFormat="1" applyFont="1"/>
    <xf numFmtId="3" fontId="20" fillId="0" borderId="0" xfId="0" applyNumberFormat="1" applyFont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1" fontId="5" fillId="6" borderId="0" xfId="0" quotePrefix="1" applyNumberFormat="1" applyFont="1" applyFill="1"/>
    <xf numFmtId="1" fontId="7" fillId="6" borderId="0" xfId="0" applyNumberFormat="1" applyFont="1" applyFill="1"/>
    <xf numFmtId="0" fontId="0" fillId="0" borderId="0" xfId="0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5" fillId="0" borderId="0" xfId="0" applyNumberFormat="1" applyFont="1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0" fontId="6" fillId="19" borderId="0" xfId="2" applyFill="1"/>
    <xf numFmtId="0" fontId="6" fillId="8" borderId="0" xfId="2" applyFill="1"/>
    <xf numFmtId="0" fontId="6" fillId="0" borderId="0" xfId="2"/>
    <xf numFmtId="3" fontId="6" fillId="0" borderId="0" xfId="2" applyNumberFormat="1"/>
    <xf numFmtId="0" fontId="6" fillId="8" borderId="0" xfId="2" applyFill="1"/>
    <xf numFmtId="0" fontId="6" fillId="0" borderId="0" xfId="2"/>
    <xf numFmtId="3" fontId="9" fillId="0" borderId="0" xfId="2" applyNumberFormat="1" applyFont="1"/>
    <xf numFmtId="0" fontId="6" fillId="19" borderId="0" xfId="2" applyFill="1"/>
    <xf numFmtId="3" fontId="6" fillId="0" borderId="0" xfId="2" applyNumberFormat="1"/>
    <xf numFmtId="3" fontId="5" fillId="12" borderId="0" xfId="2" applyNumberFormat="1" applyFont="1" applyFill="1"/>
    <xf numFmtId="3" fontId="5" fillId="0" borderId="0" xfId="2" applyNumberFormat="1" applyFont="1" applyFill="1"/>
    <xf numFmtId="0" fontId="6" fillId="19" borderId="0" xfId="2" applyFill="1" applyAlignment="1"/>
    <xf numFmtId="0" fontId="6" fillId="8" borderId="0" xfId="2" applyFill="1" applyAlignment="1"/>
    <xf numFmtId="1" fontId="5" fillId="0" borderId="0" xfId="2" applyNumberFormat="1" applyFont="1" applyFill="1"/>
    <xf numFmtId="3" fontId="9" fillId="0" borderId="0" xfId="2" applyNumberFormat="1" applyFont="1" applyAlignment="1"/>
    <xf numFmtId="167" fontId="9" fillId="0" borderId="0" xfId="2" applyNumberFormat="1" applyFont="1"/>
    <xf numFmtId="2" fontId="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20" fillId="3" borderId="0" xfId="0" applyFont="1" applyFill="1"/>
    <xf numFmtId="0" fontId="0" fillId="0" borderId="0" xfId="0"/>
    <xf numFmtId="0" fontId="0" fillId="0" borderId="0" xfId="0"/>
    <xf numFmtId="0" fontId="20" fillId="3" borderId="0" xfId="0" applyFont="1" applyFill="1"/>
    <xf numFmtId="0" fontId="26" fillId="0" borderId="0" xfId="0" applyFont="1"/>
    <xf numFmtId="0" fontId="20" fillId="0" borderId="0" xfId="0" applyFont="1"/>
    <xf numFmtId="0" fontId="0" fillId="0" borderId="0" xfId="0"/>
    <xf numFmtId="166" fontId="25" fillId="0" borderId="0" xfId="0" applyNumberFormat="1" applyFont="1" applyAlignment="1"/>
    <xf numFmtId="166" fontId="26" fillId="0" borderId="0" xfId="0" applyNumberFormat="1" applyFont="1" applyAlignment="1"/>
    <xf numFmtId="166" fontId="0" fillId="0" borderId="0" xfId="0" applyNumberFormat="1" applyAlignment="1"/>
    <xf numFmtId="0" fontId="0" fillId="0" borderId="0" xfId="0" applyAlignmen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41" fillId="0" borderId="0" xfId="0" applyNumberFormat="1" applyFont="1"/>
    <xf numFmtId="3" fontId="5" fillId="0" borderId="0" xfId="0" applyNumberFormat="1" applyFont="1"/>
    <xf numFmtId="3" fontId="12" fillId="0" borderId="0" xfId="0" applyNumberFormat="1" applyFont="1"/>
    <xf numFmtId="1" fontId="20" fillId="0" borderId="0" xfId="0" applyNumberFormat="1" applyFont="1"/>
    <xf numFmtId="3" fontId="20" fillId="0" borderId="0" xfId="0" applyNumberFormat="1" applyFont="1" applyAlignment="1"/>
    <xf numFmtId="1" fontId="20" fillId="8" borderId="0" xfId="0" applyNumberFormat="1" applyFont="1" applyFill="1"/>
    <xf numFmtId="1" fontId="0" fillId="0" borderId="0" xfId="0" applyNumberFormat="1"/>
    <xf numFmtId="3" fontId="20" fillId="0" borderId="0" xfId="0" applyNumberFormat="1" applyFont="1"/>
    <xf numFmtId="3" fontId="22" fillId="0" borderId="0" xfId="2" applyNumberFormat="1" applyFont="1"/>
    <xf numFmtId="0" fontId="6" fillId="19" borderId="0" xfId="2" applyFill="1"/>
    <xf numFmtId="0" fontId="6" fillId="19" borderId="0" xfId="2" quotePrefix="1" applyFill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6" fillId="0" borderId="0" xfId="2" applyNumberForma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05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FFFFFF"/>
      <color rgb="FF99FF66"/>
      <color rgb="FFCCFFCC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antall SLAKT</a:t>
            </a:r>
            <a:r>
              <a:rPr lang="nb-NO" sz="2400"/>
              <a:t>, per år, per uke 52.2024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8737810098431079"/>
          <c:y val="2.3301808794945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3606133831819E-2"/>
          <c:y val="0.15032056342548614"/>
          <c:w val="0.88842486348717464"/>
          <c:h val="0.75177170500399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7"/>
              <c:layout>
                <c:manualLayout>
                  <c:x val="-1.7871486282860971E-3"/>
                  <c:y val="-4.746667638425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1-40C4-A8A7-8FC56E86D041}"/>
                </c:ext>
              </c:extLst>
            </c:dLbl>
            <c:dLbl>
              <c:idx val="9"/>
              <c:layout>
                <c:manualLayout>
                  <c:x val="-1.7871486282860316E-3"/>
                  <c:y val="-5.735556729764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1-40C4-A8A7-8FC56E86D041}"/>
                </c:ext>
              </c:extLst>
            </c:dLbl>
            <c:dLbl>
              <c:idx val="10"/>
              <c:layout>
                <c:manualLayout>
                  <c:x val="0"/>
                  <c:y val="-1.1866669096063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A-47A2-B440-0D93E903654C}"/>
                </c:ext>
              </c:extLst>
            </c:dLbl>
            <c:dLbl>
              <c:idx val="15"/>
              <c:layout>
                <c:manualLayout>
                  <c:x val="-1.7871486282860316E-3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38E-A242-6AEDA904BF5C}"/>
                </c:ext>
              </c:extLst>
            </c:dLbl>
            <c:dLbl>
              <c:idx val="16"/>
              <c:layout>
                <c:manualLayout>
                  <c:x val="-2.680722942429113E-3"/>
                  <c:y val="-6.5266680028349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1-40C4-A8A7-8FC56E86D041}"/>
                </c:ext>
              </c:extLst>
            </c:dLbl>
            <c:dLbl>
              <c:idx val="17"/>
              <c:layout>
                <c:manualLayout>
                  <c:x val="-1.7871486282861626E-3"/>
                  <c:y val="-7.911112730708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1-40C4-A8A7-8FC56E86D041}"/>
                </c:ext>
              </c:extLst>
            </c:dLbl>
            <c:dLbl>
              <c:idx val="18"/>
              <c:layout>
                <c:manualLayout>
                  <c:x val="-1.3105605210361164E-16"/>
                  <c:y val="-7.317779275905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1-40C4-A8A7-8FC56E86D041}"/>
                </c:ext>
              </c:extLst>
            </c:dLbl>
            <c:dLbl>
              <c:idx val="19"/>
              <c:layout>
                <c:manualLayout>
                  <c:x val="-8.9357431414301581E-4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A-47A2-B440-0D93E903654C}"/>
                </c:ext>
              </c:extLst>
            </c:dLbl>
            <c:dLbl>
              <c:idx val="23"/>
              <c:layout>
                <c:manualLayout>
                  <c:x val="-1.3105605210361164E-16"/>
                  <c:y val="-5.7355567297640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7-4238-9312-6D1933C62CAF}"/>
                </c:ext>
              </c:extLst>
            </c:dLbl>
            <c:dLbl>
              <c:idx val="24"/>
              <c:layout>
                <c:manualLayout>
                  <c:x val="-1.3105605210361164E-16"/>
                  <c:y val="-6.1311123662994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7-4238-9312-6D1933C62CAF}"/>
                </c:ext>
              </c:extLst>
            </c:dLbl>
            <c:dLbl>
              <c:idx val="25"/>
              <c:layout>
                <c:manualLayout>
                  <c:x val="-1.3105605210361164E-16"/>
                  <c:y val="-6.92222363937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6-4BAE-BA0C-8A47A4C7089E}"/>
                </c:ext>
              </c:extLst>
            </c:dLbl>
            <c:dLbl>
              <c:idx val="26"/>
              <c:layout>
                <c:manualLayout>
                  <c:x val="0"/>
                  <c:y val="-0.10482224368189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6-4F1A-9CB5-83CCB3697730}"/>
                </c:ext>
              </c:extLst>
            </c:dLbl>
            <c:dLbl>
              <c:idx val="27"/>
              <c:layout>
                <c:manualLayout>
                  <c:x val="0"/>
                  <c:y val="-2.96666727401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6-4F1A-9CB5-83CCB36977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75283</c:v>
                </c:pt>
                <c:pt idx="1">
                  <c:v>68879</c:v>
                </c:pt>
                <c:pt idx="2">
                  <c:v>64271</c:v>
                </c:pt>
                <c:pt idx="3">
                  <c:v>73272</c:v>
                </c:pt>
                <c:pt idx="4">
                  <c:v>74567</c:v>
                </c:pt>
                <c:pt idx="5">
                  <c:v>54903</c:v>
                </c:pt>
                <c:pt idx="6">
                  <c:v>49467</c:v>
                </c:pt>
                <c:pt idx="7">
                  <c:v>38697.01</c:v>
                </c:pt>
                <c:pt idx="8">
                  <c:v>39124</c:v>
                </c:pt>
                <c:pt idx="9">
                  <c:v>37240</c:v>
                </c:pt>
                <c:pt idx="10">
                  <c:v>37073</c:v>
                </c:pt>
                <c:pt idx="11">
                  <c:v>33163</c:v>
                </c:pt>
                <c:pt idx="12">
                  <c:v>33632</c:v>
                </c:pt>
                <c:pt idx="13">
                  <c:v>32591</c:v>
                </c:pt>
                <c:pt idx="14">
                  <c:v>37814</c:v>
                </c:pt>
                <c:pt idx="15">
                  <c:v>40640</c:v>
                </c:pt>
                <c:pt idx="16">
                  <c:v>36777</c:v>
                </c:pt>
                <c:pt idx="17">
                  <c:v>38362</c:v>
                </c:pt>
                <c:pt idx="18">
                  <c:v>36832</c:v>
                </c:pt>
                <c:pt idx="19">
                  <c:v>36748</c:v>
                </c:pt>
                <c:pt idx="20">
                  <c:v>42850</c:v>
                </c:pt>
                <c:pt idx="21">
                  <c:v>51979.749999999993</c:v>
                </c:pt>
                <c:pt idx="22">
                  <c:v>53198</c:v>
                </c:pt>
                <c:pt idx="23">
                  <c:v>37473</c:v>
                </c:pt>
                <c:pt idx="24">
                  <c:v>38695.350000000006</c:v>
                </c:pt>
                <c:pt idx="25">
                  <c:v>50391.19</c:v>
                </c:pt>
                <c:pt idx="26">
                  <c:v>51567</c:v>
                </c:pt>
                <c:pt idx="27">
                  <c:v>48885</c:v>
                </c:pt>
                <c:pt idx="28">
                  <c:v>43177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</c:formatCode>
                <c:ptCount val="29"/>
                <c:pt idx="0">
                  <c:v>43177</c:v>
                </c:pt>
                <c:pt idx="1">
                  <c:v>43177</c:v>
                </c:pt>
                <c:pt idx="2">
                  <c:v>43177</c:v>
                </c:pt>
                <c:pt idx="3">
                  <c:v>43177</c:v>
                </c:pt>
                <c:pt idx="4">
                  <c:v>43177</c:v>
                </c:pt>
                <c:pt idx="5">
                  <c:v>43177</c:v>
                </c:pt>
                <c:pt idx="6">
                  <c:v>43177</c:v>
                </c:pt>
                <c:pt idx="7">
                  <c:v>43177</c:v>
                </c:pt>
                <c:pt idx="8">
                  <c:v>43177</c:v>
                </c:pt>
                <c:pt idx="9">
                  <c:v>43177</c:v>
                </c:pt>
                <c:pt idx="10">
                  <c:v>43177</c:v>
                </c:pt>
                <c:pt idx="11">
                  <c:v>43177</c:v>
                </c:pt>
                <c:pt idx="12">
                  <c:v>43177</c:v>
                </c:pt>
                <c:pt idx="13">
                  <c:v>43177</c:v>
                </c:pt>
                <c:pt idx="14">
                  <c:v>43177</c:v>
                </c:pt>
                <c:pt idx="15">
                  <c:v>43177</c:v>
                </c:pt>
                <c:pt idx="16">
                  <c:v>43177</c:v>
                </c:pt>
                <c:pt idx="17">
                  <c:v>43177</c:v>
                </c:pt>
                <c:pt idx="18">
                  <c:v>43177</c:v>
                </c:pt>
                <c:pt idx="19">
                  <c:v>43177</c:v>
                </c:pt>
                <c:pt idx="20">
                  <c:v>43177</c:v>
                </c:pt>
                <c:pt idx="21">
                  <c:v>43177</c:v>
                </c:pt>
                <c:pt idx="22">
                  <c:v>43177</c:v>
                </c:pt>
                <c:pt idx="23">
                  <c:v>43177</c:v>
                </c:pt>
                <c:pt idx="24">
                  <c:v>43177</c:v>
                </c:pt>
                <c:pt idx="25">
                  <c:v>43177</c:v>
                </c:pt>
                <c:pt idx="26">
                  <c:v>43177</c:v>
                </c:pt>
                <c:pt idx="27">
                  <c:v>43177</c:v>
                </c:pt>
                <c:pt idx="28">
                  <c:v>43177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97022919970085"/>
          <c:y val="0.19640022568473561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Måned!$AJ$35:$AJ$46</c:f>
              <c:numCache>
                <c:formatCode>0</c:formatCode>
                <c:ptCount val="12"/>
                <c:pt idx="0">
                  <c:v>0.68842476777784245</c:v>
                </c:pt>
                <c:pt idx="1">
                  <c:v>1.1674132681753835</c:v>
                </c:pt>
                <c:pt idx="2">
                  <c:v>5.8680939360443691</c:v>
                </c:pt>
                <c:pt idx="3">
                  <c:v>1.1518994705916572</c:v>
                </c:pt>
                <c:pt idx="4">
                  <c:v>2.9243508445323561</c:v>
                </c:pt>
                <c:pt idx="5">
                  <c:v>2.1855062346074035</c:v>
                </c:pt>
                <c:pt idx="6">
                  <c:v>0.33354664805010958</c:v>
                </c:pt>
                <c:pt idx="7">
                  <c:v>13.40004266294336</c:v>
                </c:pt>
                <c:pt idx="8">
                  <c:v>16.367056450830962</c:v>
                </c:pt>
                <c:pt idx="9">
                  <c:v>37.463881940000391</c:v>
                </c:pt>
                <c:pt idx="10">
                  <c:v>16.198343902107936</c:v>
                </c:pt>
                <c:pt idx="11">
                  <c:v>2.25143987433824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9-48B4-8DF4-4B7B4D8A7BF5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Måned!$AJ$22:$AJ$33</c:f>
              <c:numCache>
                <c:formatCode>0</c:formatCode>
                <c:ptCount val="12"/>
                <c:pt idx="0">
                  <c:v>0.71187480822338156</c:v>
                </c:pt>
                <c:pt idx="1">
                  <c:v>1.104633323105247</c:v>
                </c:pt>
                <c:pt idx="2">
                  <c:v>6.693259691111793</c:v>
                </c:pt>
                <c:pt idx="3">
                  <c:v>1.2498721489209368</c:v>
                </c:pt>
                <c:pt idx="4">
                  <c:v>2.9436432443489844</c:v>
                </c:pt>
                <c:pt idx="5">
                  <c:v>2.3422317684361262</c:v>
                </c:pt>
                <c:pt idx="6">
                  <c:v>0.65050629027308993</c:v>
                </c:pt>
                <c:pt idx="7">
                  <c:v>13.21468753196277</c:v>
                </c:pt>
                <c:pt idx="8">
                  <c:v>14.2947734478879</c:v>
                </c:pt>
                <c:pt idx="9">
                  <c:v>37.833691316354702</c:v>
                </c:pt>
                <c:pt idx="10">
                  <c:v>17.86642119259486</c:v>
                </c:pt>
                <c:pt idx="11">
                  <c:v>1.0944052367801989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04775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61.244714087050923</c:v>
                </c:pt>
                <c:pt idx="10">
                  <c:v>57.939232519968115</c:v>
                </c:pt>
                <c:pt idx="11">
                  <c:v>39.619703282086846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2532740203326"/>
          <c:y val="0.4240318493405229"/>
          <c:w val="0.10178356251014845"/>
          <c:h val="0.17198262893126903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13.703726708074541</c:v>
                </c:pt>
                <c:pt idx="7">
                  <c:v>12.584090909090911</c:v>
                </c:pt>
                <c:pt idx="9">
                  <c:v>29.877805210420902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mnd'!$T$62:$T$76</c:f>
              <c:numCache>
                <c:formatCode>0.00</c:formatCode>
                <c:ptCount val="15"/>
                <c:pt idx="0">
                  <c:v>3.5</c:v>
                </c:pt>
                <c:pt idx="1">
                  <c:v>3.8461538461538449</c:v>
                </c:pt>
                <c:pt idx="2">
                  <c:v>3.7857142857142847</c:v>
                </c:pt>
                <c:pt idx="3">
                  <c:v>3.9884169884169882</c:v>
                </c:pt>
                <c:pt idx="4">
                  <c:v>4.1909385113268609</c:v>
                </c:pt>
                <c:pt idx="5">
                  <c:v>4.1338709677419363</c:v>
                </c:pt>
                <c:pt idx="6">
                  <c:v>4.1552795031055902</c:v>
                </c:pt>
                <c:pt idx="7">
                  <c:v>4.5227272727272716</c:v>
                </c:pt>
                <c:pt idx="11">
                  <c:v>4.7368421052631557</c:v>
                </c:pt>
                <c:pt idx="12">
                  <c:v>4.2105263157894726</c:v>
                </c:pt>
                <c:pt idx="13">
                  <c:v>4.8219178082191778</c:v>
                </c:pt>
                <c:pt idx="14">
                  <c:v>4.4098360655737698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16.496774193548397</c:v>
                </c:pt>
                <c:pt idx="7">
                  <c:v>15.471014492753628</c:v>
                </c:pt>
                <c:pt idx="9">
                  <c:v>19.877901952019016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mnd'!$T$77:$T$91</c:f>
              <c:numCache>
                <c:formatCode>0.00</c:formatCode>
                <c:ptCount val="15"/>
                <c:pt idx="0">
                  <c:v>3.9117647058823528</c:v>
                </c:pt>
                <c:pt idx="1">
                  <c:v>4.0285714285714276</c:v>
                </c:pt>
                <c:pt idx="2">
                  <c:v>4.3095238095238093</c:v>
                </c:pt>
                <c:pt idx="3">
                  <c:v>4.6231493943472408</c:v>
                </c:pt>
                <c:pt idx="4">
                  <c:v>4.715046604527295</c:v>
                </c:pt>
                <c:pt idx="5">
                  <c:v>4.729153199741436</c:v>
                </c:pt>
                <c:pt idx="6">
                  <c:v>4.8125</c:v>
                </c:pt>
                <c:pt idx="7">
                  <c:v>4.7681159420289845</c:v>
                </c:pt>
                <c:pt idx="11">
                  <c:v>6.0847457627118642</c:v>
                </c:pt>
                <c:pt idx="12">
                  <c:v>5.5102040816326516</c:v>
                </c:pt>
                <c:pt idx="13">
                  <c:v>5.6587677725118484</c:v>
                </c:pt>
                <c:pt idx="14">
                  <c:v>5.3533834586466176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20.168512486427787</c:v>
                </c:pt>
                <c:pt idx="7">
                  <c:v>18.86881720430107</c:v>
                </c:pt>
                <c:pt idx="9">
                  <c:v>24.247041175253504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mnd'!$T$92:$T$106</c:f>
              <c:numCache>
                <c:formatCode>0.00</c:formatCode>
                <c:ptCount val="15"/>
                <c:pt idx="0">
                  <c:v>4.7039106145251388</c:v>
                </c:pt>
                <c:pt idx="1">
                  <c:v>5.2476190476190467</c:v>
                </c:pt>
                <c:pt idx="2">
                  <c:v>4.9148936170212787</c:v>
                </c:pt>
                <c:pt idx="3">
                  <c:v>5.2227848101265826</c:v>
                </c:pt>
                <c:pt idx="4">
                  <c:v>5.2637795275590555</c:v>
                </c:pt>
                <c:pt idx="5">
                  <c:v>5.3151687677917856</c:v>
                </c:pt>
                <c:pt idx="6">
                  <c:v>5.3051031487513587</c:v>
                </c:pt>
                <c:pt idx="7">
                  <c:v>5.4946236559139772</c:v>
                </c:pt>
                <c:pt idx="11">
                  <c:v>6.4249999999999998</c:v>
                </c:pt>
                <c:pt idx="12">
                  <c:v>6.5517241379310356</c:v>
                </c:pt>
                <c:pt idx="13">
                  <c:v>6.2507204610951028</c:v>
                </c:pt>
                <c:pt idx="14">
                  <c:v>6.1034482758620694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24.667577048358844</c:v>
                </c:pt>
                <c:pt idx="6">
                  <c:v>24.318541033434599</c:v>
                </c:pt>
                <c:pt idx="7">
                  <c:v>23.837323943661968</c:v>
                </c:pt>
                <c:pt idx="9">
                  <c:v>28.835341735833673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mnd'!$T$107:$T$121</c:f>
              <c:numCache>
                <c:formatCode>0.00</c:formatCode>
                <c:ptCount val="15"/>
                <c:pt idx="0">
                  <c:v>5.268817204301075</c:v>
                </c:pt>
                <c:pt idx="1">
                  <c:v>5.6818181818181808</c:v>
                </c:pt>
                <c:pt idx="2">
                  <c:v>6.2765957446808516</c:v>
                </c:pt>
                <c:pt idx="3">
                  <c:v>5.6351254480286732</c:v>
                </c:pt>
                <c:pt idx="4">
                  <c:v>5.7104395604395606</c:v>
                </c:pt>
                <c:pt idx="5">
                  <c:v>5.7025808068153356</c:v>
                </c:pt>
                <c:pt idx="6">
                  <c:v>5.7712765957446797</c:v>
                </c:pt>
                <c:pt idx="7">
                  <c:v>6.676056338028169</c:v>
                </c:pt>
                <c:pt idx="11">
                  <c:v>6.5882352941176485</c:v>
                </c:pt>
                <c:pt idx="12">
                  <c:v>6.8225806451612891</c:v>
                </c:pt>
                <c:pt idx="13">
                  <c:v>6.6832460732984282</c:v>
                </c:pt>
                <c:pt idx="14">
                  <c:v>6.641711229946524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29.178310844577716</c:v>
                </c:pt>
                <c:pt idx="6">
                  <c:v>29.063113496932555</c:v>
                </c:pt>
                <c:pt idx="7">
                  <c:v>28.633576642335793</c:v>
                </c:pt>
                <c:pt idx="9">
                  <c:v>33.339663164400392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mnd'!$T$122:$T$136</c:f>
              <c:numCache>
                <c:formatCode>0.00</c:formatCode>
                <c:ptCount val="15"/>
                <c:pt idx="0">
                  <c:v>6.1291512915129189</c:v>
                </c:pt>
                <c:pt idx="1">
                  <c:v>5.8682170542635665</c:v>
                </c:pt>
                <c:pt idx="2">
                  <c:v>6.4102564102564097</c:v>
                </c:pt>
                <c:pt idx="3">
                  <c:v>6.0823754789272018</c:v>
                </c:pt>
                <c:pt idx="4">
                  <c:v>6.2570900123304556</c:v>
                </c:pt>
                <c:pt idx="5">
                  <c:v>6.1569215392303844</c:v>
                </c:pt>
                <c:pt idx="6">
                  <c:v>6.2453987730061353</c:v>
                </c:pt>
                <c:pt idx="7">
                  <c:v>6.2846715328467182</c:v>
                </c:pt>
                <c:pt idx="11">
                  <c:v>7.4955752212389379</c:v>
                </c:pt>
                <c:pt idx="12">
                  <c:v>7.3538461538461517</c:v>
                </c:pt>
                <c:pt idx="13">
                  <c:v>7.5463659147869695</c:v>
                </c:pt>
                <c:pt idx="14">
                  <c:v>7.6148648648648658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16144324378203E-2"/>
          <c:y val="0.12033666183477873"/>
          <c:w val="0.8347390568048606"/>
          <c:h val="0.78347334226815324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Måned!$AI$35:$AI$46</c:f>
              <c:numCache>
                <c:formatCode>0</c:formatCode>
                <c:ptCount val="12"/>
                <c:pt idx="0">
                  <c:v>61.43102892016789</c:v>
                </c:pt>
                <c:pt idx="1">
                  <c:v>58.892455175854082</c:v>
                </c:pt>
                <c:pt idx="2">
                  <c:v>58.060104370879387</c:v>
                </c:pt>
                <c:pt idx="3">
                  <c:v>65.044412243737781</c:v>
                </c:pt>
                <c:pt idx="4">
                  <c:v>63.242949012689394</c:v>
                </c:pt>
                <c:pt idx="5">
                  <c:v>55.938842191163111</c:v>
                </c:pt>
                <c:pt idx="6">
                  <c:v>57.560480265943049</c:v>
                </c:pt>
                <c:pt idx="7">
                  <c:v>59.794196832081489</c:v>
                </c:pt>
                <c:pt idx="8">
                  <c:v>50.756985523486144</c:v>
                </c:pt>
                <c:pt idx="9">
                  <c:v>46.864316045621791</c:v>
                </c:pt>
                <c:pt idx="10">
                  <c:v>47.787367734355776</c:v>
                </c:pt>
                <c:pt idx="11">
                  <c:v>44.09805937819759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1-48D2-B239-8943E2649760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Måned!$AI$22:$AI$33</c:f>
              <c:numCache>
                <c:formatCode>0</c:formatCode>
                <c:ptCount val="12"/>
                <c:pt idx="0">
                  <c:v>59.579570433705513</c:v>
                </c:pt>
                <c:pt idx="1">
                  <c:v>54.45248625179272</c:v>
                </c:pt>
                <c:pt idx="2">
                  <c:v>57.558111764023984</c:v>
                </c:pt>
                <c:pt idx="3">
                  <c:v>51.822615268094808</c:v>
                </c:pt>
                <c:pt idx="4">
                  <c:v>58.4368389634378</c:v>
                </c:pt>
                <c:pt idx="5">
                  <c:v>57.146379061772173</c:v>
                </c:pt>
                <c:pt idx="6">
                  <c:v>65.89278744517128</c:v>
                </c:pt>
                <c:pt idx="7">
                  <c:v>54.127144464050751</c:v>
                </c:pt>
                <c:pt idx="8">
                  <c:v>47.238158598473987</c:v>
                </c:pt>
                <c:pt idx="9">
                  <c:v>44.203003805595451</c:v>
                </c:pt>
                <c:pt idx="10">
                  <c:v>47.111138279126209</c:v>
                </c:pt>
                <c:pt idx="11">
                  <c:v>48.811396578108045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61.244714087050923</c:v>
                </c:pt>
                <c:pt idx="10">
                  <c:v>57.939232519968115</c:v>
                </c:pt>
                <c:pt idx="11">
                  <c:v>39.619703282086846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2.0464844787663732E-2"/>
              <c:y val="0.403024417810301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62879944808311"/>
          <c:y val="0.13454363865857799"/>
          <c:w val="0.10394033827086772"/>
          <c:h val="0.14575780847227354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33.491627358490582</c:v>
                </c:pt>
                <c:pt idx="7">
                  <c:v>33.318888888888885</c:v>
                </c:pt>
                <c:pt idx="9">
                  <c:v>38.212360360360407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mnd'!$T$137:$T$151</c:f>
              <c:numCache>
                <c:formatCode>0.00</c:formatCode>
                <c:ptCount val="15"/>
                <c:pt idx="0">
                  <c:v>6.9454545454545453</c:v>
                </c:pt>
                <c:pt idx="1">
                  <c:v>6.9154929577464754</c:v>
                </c:pt>
                <c:pt idx="2">
                  <c:v>8.1428571428571388</c:v>
                </c:pt>
                <c:pt idx="3">
                  <c:v>7.1235955056179776</c:v>
                </c:pt>
                <c:pt idx="4">
                  <c:v>7.467248908296944</c:v>
                </c:pt>
                <c:pt idx="5">
                  <c:v>7.1978287092882995</c:v>
                </c:pt>
                <c:pt idx="6">
                  <c:v>7.1733490566037741</c:v>
                </c:pt>
                <c:pt idx="7">
                  <c:v>7.7777777777777777</c:v>
                </c:pt>
                <c:pt idx="11">
                  <c:v>8.6785714285714306</c:v>
                </c:pt>
                <c:pt idx="12">
                  <c:v>8.1199999999999992</c:v>
                </c:pt>
                <c:pt idx="13">
                  <c:v>8.2572944297082262</c:v>
                </c:pt>
                <c:pt idx="14">
                  <c:v>8.0222222222222221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38.694277108433745</c:v>
                </c:pt>
                <c:pt idx="7">
                  <c:v>38.422500000000007</c:v>
                </c:pt>
                <c:pt idx="9">
                  <c:v>42.967011494252866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mnd'!$T$152:$T$166</c:f>
              <c:numCache>
                <c:formatCode>0.00</c:formatCode>
                <c:ptCount val="15"/>
                <c:pt idx="0">
                  <c:v>8.1333333333333311</c:v>
                </c:pt>
                <c:pt idx="1">
                  <c:v>8.7647058823529402</c:v>
                </c:pt>
                <c:pt idx="2">
                  <c:v>9</c:v>
                </c:pt>
                <c:pt idx="3">
                  <c:v>8.4066265060240983</c:v>
                </c:pt>
                <c:pt idx="4">
                  <c:v>8.5487465181058493</c:v>
                </c:pt>
                <c:pt idx="5">
                  <c:v>8.315551537070526</c:v>
                </c:pt>
                <c:pt idx="6">
                  <c:v>8.0963855421686741</c:v>
                </c:pt>
                <c:pt idx="7">
                  <c:v>8.2750000000000004</c:v>
                </c:pt>
                <c:pt idx="11">
                  <c:v>10.142857142857141</c:v>
                </c:pt>
                <c:pt idx="12">
                  <c:v>8.9230769230769216</c:v>
                </c:pt>
                <c:pt idx="13">
                  <c:v>9.0625</c:v>
                </c:pt>
                <c:pt idx="14">
                  <c:v>8.4444444444444446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mnd'!$N$167:$N$181</c:f>
              <c:numCache>
                <c:formatCode>0.0</c:formatCode>
                <c:ptCount val="15"/>
                <c:pt idx="0">
                  <c:v>37.434782608695649</c:v>
                </c:pt>
                <c:pt idx="1">
                  <c:v>45.754545454545458</c:v>
                </c:pt>
                <c:pt idx="2">
                  <c:v>38.300000000000011</c:v>
                </c:pt>
                <c:pt idx="3">
                  <c:v>43.800714285714257</c:v>
                </c:pt>
                <c:pt idx="4">
                  <c:v>42.714634146341446</c:v>
                </c:pt>
                <c:pt idx="5">
                  <c:v>43.332544378698195</c:v>
                </c:pt>
                <c:pt idx="6">
                  <c:v>43.873684210526314</c:v>
                </c:pt>
                <c:pt idx="7">
                  <c:v>40.142857142857125</c:v>
                </c:pt>
                <c:pt idx="9">
                  <c:v>47.656216216216237</c:v>
                </c:pt>
                <c:pt idx="11">
                  <c:v>0</c:v>
                </c:pt>
                <c:pt idx="12">
                  <c:v>46.5</c:v>
                </c:pt>
                <c:pt idx="13">
                  <c:v>45.073913043478242</c:v>
                </c:pt>
                <c:pt idx="14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mnd'!$T$167:$T$181</c:f>
              <c:numCache>
                <c:formatCode>0.00</c:formatCode>
                <c:ptCount val="15"/>
                <c:pt idx="0">
                  <c:v>8.1304347826086936</c:v>
                </c:pt>
                <c:pt idx="1">
                  <c:v>9.1818181818181817</c:v>
                </c:pt>
                <c:pt idx="2">
                  <c:v>9.5</c:v>
                </c:pt>
                <c:pt idx="3">
                  <c:v>9.8642857142857121</c:v>
                </c:pt>
                <c:pt idx="4">
                  <c:v>9.9593495934959364</c:v>
                </c:pt>
                <c:pt idx="5">
                  <c:v>9.7692307692307718</c:v>
                </c:pt>
                <c:pt idx="6">
                  <c:v>9.5263157894736885</c:v>
                </c:pt>
                <c:pt idx="7">
                  <c:v>10.071428571428569</c:v>
                </c:pt>
                <c:pt idx="11">
                  <c:v>0</c:v>
                </c:pt>
                <c:pt idx="12">
                  <c:v>10</c:v>
                </c:pt>
                <c:pt idx="13">
                  <c:v>9.7826086956521738</c:v>
                </c:pt>
                <c:pt idx="1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mnd'!$N$182:$N$196</c:f>
              <c:numCache>
                <c:formatCode>0.0</c:formatCode>
                <c:ptCount val="15"/>
                <c:pt idx="0">
                  <c:v>47.55</c:v>
                </c:pt>
                <c:pt idx="1">
                  <c:v>51</c:v>
                </c:pt>
                <c:pt idx="2">
                  <c:v>0</c:v>
                </c:pt>
                <c:pt idx="3">
                  <c:v>49.147222222222226</c:v>
                </c:pt>
                <c:pt idx="4">
                  <c:v>47.746874999999989</c:v>
                </c:pt>
                <c:pt idx="5">
                  <c:v>47.73714285714285</c:v>
                </c:pt>
                <c:pt idx="6">
                  <c:v>49.88</c:v>
                </c:pt>
                <c:pt idx="7">
                  <c:v>45.125</c:v>
                </c:pt>
                <c:pt idx="9">
                  <c:v>47.092105263157904</c:v>
                </c:pt>
                <c:pt idx="11">
                  <c:v>0</c:v>
                </c:pt>
                <c:pt idx="12">
                  <c:v>0</c:v>
                </c:pt>
                <c:pt idx="13">
                  <c:v>24.900000000000006</c:v>
                </c:pt>
                <c:pt idx="14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11.4</c:v>
                </c:pt>
                <c:pt idx="7">
                  <c:v>11.5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mnd'!$N$197:$N$211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51.466666666666683</c:v>
                </c:pt>
                <c:pt idx="4">
                  <c:v>47.972727272727283</c:v>
                </c:pt>
                <c:pt idx="5">
                  <c:v>47.357142857142847</c:v>
                </c:pt>
                <c:pt idx="6">
                  <c:v>43.466666666666683</c:v>
                </c:pt>
                <c:pt idx="7">
                  <c:v>49.2</c:v>
                </c:pt>
                <c:pt idx="9">
                  <c:v>37.474046920821074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11.4</c:v>
                </c:pt>
                <c:pt idx="7">
                  <c:v>11.5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Måned!$AH$35:$AH$46</c:f>
              <c:numCache>
                <c:formatCode>0</c:formatCode>
                <c:ptCount val="12"/>
                <c:pt idx="0">
                  <c:v>63.753287471844544</c:v>
                </c:pt>
                <c:pt idx="1">
                  <c:v>63.587459122941453</c:v>
                </c:pt>
                <c:pt idx="2">
                  <c:v>62.575645313382118</c:v>
                </c:pt>
                <c:pt idx="3">
                  <c:v>74.519310330405702</c:v>
                </c:pt>
                <c:pt idx="4">
                  <c:v>75.725086750601506</c:v>
                </c:pt>
                <c:pt idx="5">
                  <c:v>65.587727747511366</c:v>
                </c:pt>
                <c:pt idx="6">
                  <c:v>63.413199682370305</c:v>
                </c:pt>
                <c:pt idx="7">
                  <c:v>48.25061890146003</c:v>
                </c:pt>
                <c:pt idx="8">
                  <c:v>44.263642733602609</c:v>
                </c:pt>
                <c:pt idx="9">
                  <c:v>37.629967437383186</c:v>
                </c:pt>
                <c:pt idx="10">
                  <c:v>42.906440879200126</c:v>
                </c:pt>
                <c:pt idx="11">
                  <c:v>44.249612937689605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0-4DF5-829D-136E5473034C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Måned!$AH$22:$AH$33</c:f>
              <c:numCache>
                <c:formatCode>0</c:formatCode>
                <c:ptCount val="12"/>
                <c:pt idx="0">
                  <c:v>59.031376803069719</c:v>
                </c:pt>
                <c:pt idx="1">
                  <c:v>54.797025133862157</c:v>
                </c:pt>
                <c:pt idx="2">
                  <c:v>66.087365303938284</c:v>
                </c:pt>
                <c:pt idx="3">
                  <c:v>72.863156355399127</c:v>
                </c:pt>
                <c:pt idx="4">
                  <c:v>72.688556120060511</c:v>
                </c:pt>
                <c:pt idx="5">
                  <c:v>68.173469938789765</c:v>
                </c:pt>
                <c:pt idx="6">
                  <c:v>64.702017329883674</c:v>
                </c:pt>
                <c:pt idx="7">
                  <c:v>38.263025903508961</c:v>
                </c:pt>
                <c:pt idx="8">
                  <c:v>35.724942622810929</c:v>
                </c:pt>
                <c:pt idx="9">
                  <c:v>34.916970140086796</c:v>
                </c:pt>
                <c:pt idx="10">
                  <c:v>37.557649090622554</c:v>
                </c:pt>
                <c:pt idx="11">
                  <c:v>37.840876944009437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56.019483984280512</c:v>
                </c:pt>
                <c:pt idx="1">
                  <c:v>54.235307288172251</c:v>
                </c:pt>
                <c:pt idx="2">
                  <c:v>58.240363589172119</c:v>
                </c:pt>
                <c:pt idx="3">
                  <c:v>66.029310589093356</c:v>
                </c:pt>
                <c:pt idx="4">
                  <c:v>77.047262728416186</c:v>
                </c:pt>
                <c:pt idx="5">
                  <c:v>63.946506392486121</c:v>
                </c:pt>
                <c:pt idx="6">
                  <c:v>52.200985170152038</c:v>
                </c:pt>
                <c:pt idx="7">
                  <c:v>35.56671465874016</c:v>
                </c:pt>
                <c:pt idx="8">
                  <c:v>31.423477947384352</c:v>
                </c:pt>
                <c:pt idx="9">
                  <c:v>37.245079785356438</c:v>
                </c:pt>
                <c:pt idx="10">
                  <c:v>37.553780362578173</c:v>
                </c:pt>
                <c:pt idx="11">
                  <c:v>24.115574423936032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53482715489132"/>
          <c:y val="0.15195026349805432"/>
          <c:w val="0.11544883852025957"/>
          <c:h val="0.1941583701078926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mnd'!$N$212:$N$226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54.35</c:v>
                </c:pt>
                <c:pt idx="5">
                  <c:v>57.850000000000016</c:v>
                </c:pt>
                <c:pt idx="6">
                  <c:v>0</c:v>
                </c:pt>
                <c:pt idx="7">
                  <c:v>0</c:v>
                </c:pt>
                <c:pt idx="9">
                  <c:v>25.376643850267406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mnd'!$T$212:$T$226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14.5</c:v>
                </c:pt>
                <c:pt idx="5">
                  <c:v>14.5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mnd'!$N$227:$N$243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28.905940158404171</c:v>
                </c:pt>
                <c:pt idx="13">
                  <c:v>0</c:v>
                </c:pt>
                <c:pt idx="14">
                  <c:v>5.2</c:v>
                </c:pt>
                <c:pt idx="15">
                  <c:v>10.6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mnd'!$T$227:$T$243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69141130391644E-2"/>
          <c:y val="0.18048464856145671"/>
          <c:w val="0.89246805648957628"/>
          <c:h val="0.6557882535033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11</c:v>
                </c:pt>
                <c:pt idx="8">
                  <c:v>25</c:v>
                </c:pt>
                <c:pt idx="9">
                  <c:v>32</c:v>
                </c:pt>
                <c:pt idx="10">
                  <c:v>21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44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6270353265567E-2"/>
          <c:y val="0.17157635651700548"/>
          <c:w val="0.88777447516610197"/>
          <c:h val="0.664696440618582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26</c:v>
                </c:pt>
                <c:pt idx="3">
                  <c:v>3</c:v>
                </c:pt>
                <c:pt idx="4">
                  <c:v>19</c:v>
                </c:pt>
                <c:pt idx="5">
                  <c:v>10</c:v>
                </c:pt>
                <c:pt idx="6">
                  <c:v>15</c:v>
                </c:pt>
                <c:pt idx="7">
                  <c:v>63</c:v>
                </c:pt>
                <c:pt idx="8">
                  <c:v>86</c:v>
                </c:pt>
                <c:pt idx="9">
                  <c:v>136</c:v>
                </c:pt>
                <c:pt idx="10">
                  <c:v>78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</c:v>
                </c:pt>
                <c:pt idx="4">
                  <c:v>33</c:v>
                </c:pt>
                <c:pt idx="5">
                  <c:v>6</c:v>
                </c:pt>
                <c:pt idx="6">
                  <c:v>4</c:v>
                </c:pt>
                <c:pt idx="7">
                  <c:v>47</c:v>
                </c:pt>
                <c:pt idx="8">
                  <c:v>51</c:v>
                </c:pt>
                <c:pt idx="9">
                  <c:v>137</c:v>
                </c:pt>
                <c:pt idx="10">
                  <c:v>37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850119961995E-2"/>
          <c:y val="0.18254329547666545"/>
          <c:w val="0.88645133890472283"/>
          <c:h val="0.653729642223594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45</c:v>
                </c:pt>
                <c:pt idx="3">
                  <c:v>8</c:v>
                </c:pt>
                <c:pt idx="4">
                  <c:v>22</c:v>
                </c:pt>
                <c:pt idx="5">
                  <c:v>30</c:v>
                </c:pt>
                <c:pt idx="6">
                  <c:v>8</c:v>
                </c:pt>
                <c:pt idx="7">
                  <c:v>157</c:v>
                </c:pt>
                <c:pt idx="8">
                  <c:v>183</c:v>
                </c:pt>
                <c:pt idx="9">
                  <c:v>227</c:v>
                </c:pt>
                <c:pt idx="10">
                  <c:v>121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11</c:v>
                </c:pt>
                <c:pt idx="3">
                  <c:v>12</c:v>
                </c:pt>
                <c:pt idx="4">
                  <c:v>29</c:v>
                </c:pt>
                <c:pt idx="5">
                  <c:v>25</c:v>
                </c:pt>
                <c:pt idx="6">
                  <c:v>2</c:v>
                </c:pt>
                <c:pt idx="7">
                  <c:v>99</c:v>
                </c:pt>
                <c:pt idx="8">
                  <c:v>129</c:v>
                </c:pt>
                <c:pt idx="9">
                  <c:v>230</c:v>
                </c:pt>
                <c:pt idx="10">
                  <c:v>70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231891572511"/>
          <c:y val="0.17825949424084631"/>
          <c:w val="0.87944485978303244"/>
          <c:h val="0.658013408036533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73</c:v>
                </c:pt>
                <c:pt idx="3">
                  <c:v>27</c:v>
                </c:pt>
                <c:pt idx="4">
                  <c:v>50</c:v>
                </c:pt>
                <c:pt idx="5">
                  <c:v>47</c:v>
                </c:pt>
                <c:pt idx="6">
                  <c:v>11</c:v>
                </c:pt>
                <c:pt idx="7">
                  <c:v>261</c:v>
                </c:pt>
                <c:pt idx="8">
                  <c:v>330</c:v>
                </c:pt>
                <c:pt idx="9">
                  <c:v>546</c:v>
                </c:pt>
                <c:pt idx="10">
                  <c:v>252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13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50</c:v>
                </c:pt>
                <c:pt idx="5">
                  <c:v>26</c:v>
                </c:pt>
                <c:pt idx="6">
                  <c:v>14</c:v>
                </c:pt>
                <c:pt idx="7">
                  <c:v>259</c:v>
                </c:pt>
                <c:pt idx="8">
                  <c:v>309</c:v>
                </c:pt>
                <c:pt idx="9">
                  <c:v>620</c:v>
                </c:pt>
                <c:pt idx="10">
                  <c:v>161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11852274243853E-2"/>
          <c:y val="0.18492749102129483"/>
          <c:w val="0.88172526681468355"/>
          <c:h val="0.651345236394501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139</c:v>
                </c:pt>
                <c:pt idx="3">
                  <c:v>73</c:v>
                </c:pt>
                <c:pt idx="4">
                  <c:v>109</c:v>
                </c:pt>
                <c:pt idx="5">
                  <c:v>111</c:v>
                </c:pt>
                <c:pt idx="6">
                  <c:v>30</c:v>
                </c:pt>
                <c:pt idx="7">
                  <c:v>589</c:v>
                </c:pt>
                <c:pt idx="8">
                  <c:v>730</c:v>
                </c:pt>
                <c:pt idx="9">
                  <c:v>1411</c:v>
                </c:pt>
                <c:pt idx="10">
                  <c:v>675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73</c:v>
                </c:pt>
                <c:pt idx="3">
                  <c:v>61</c:v>
                </c:pt>
                <c:pt idx="4">
                  <c:v>102</c:v>
                </c:pt>
                <c:pt idx="5">
                  <c:v>70</c:v>
                </c:pt>
                <c:pt idx="6">
                  <c:v>42</c:v>
                </c:pt>
                <c:pt idx="7">
                  <c:v>743</c:v>
                </c:pt>
                <c:pt idx="8">
                  <c:v>751</c:v>
                </c:pt>
                <c:pt idx="9">
                  <c:v>1547</c:v>
                </c:pt>
                <c:pt idx="10">
                  <c:v>496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9.2969701013875583E-2"/>
          <c:h val="0.13341711534691927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2865287000414"/>
          <c:y val="0.18493049345766704"/>
          <c:w val="0.87920854651233116"/>
          <c:h val="0.651342303677920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335</c:v>
                </c:pt>
                <c:pt idx="3">
                  <c:v>111</c:v>
                </c:pt>
                <c:pt idx="4">
                  <c:v>269</c:v>
                </c:pt>
                <c:pt idx="5">
                  <c:v>247</c:v>
                </c:pt>
                <c:pt idx="6">
                  <c:v>53</c:v>
                </c:pt>
                <c:pt idx="7">
                  <c:v>1344</c:v>
                </c:pt>
                <c:pt idx="8">
                  <c:v>1508</c:v>
                </c:pt>
                <c:pt idx="9">
                  <c:v>3112</c:v>
                </c:pt>
                <c:pt idx="10">
                  <c:v>1354</c:v>
                </c:pt>
                <c:pt idx="1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59</c:v>
                </c:pt>
                <c:pt idx="1">
                  <c:v>49</c:v>
                </c:pt>
                <c:pt idx="2">
                  <c:v>211</c:v>
                </c:pt>
                <c:pt idx="3">
                  <c:v>133</c:v>
                </c:pt>
                <c:pt idx="4">
                  <c:v>179</c:v>
                </c:pt>
                <c:pt idx="5">
                  <c:v>105</c:v>
                </c:pt>
                <c:pt idx="6">
                  <c:v>47</c:v>
                </c:pt>
                <c:pt idx="7">
                  <c:v>1185</c:v>
                </c:pt>
                <c:pt idx="8">
                  <c:v>1270</c:v>
                </c:pt>
                <c:pt idx="9">
                  <c:v>2459</c:v>
                </c:pt>
                <c:pt idx="10">
                  <c:v>921</c:v>
                </c:pt>
                <c:pt idx="1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Måned!$AA$35:$AA$46</c:f>
              <c:numCache>
                <c:formatCode>0</c:formatCode>
                <c:ptCount val="12"/>
                <c:pt idx="0">
                  <c:v>22.253521126760557</c:v>
                </c:pt>
                <c:pt idx="1">
                  <c:v>18.770764119601324</c:v>
                </c:pt>
                <c:pt idx="2">
                  <c:v>20.753469927296756</c:v>
                </c:pt>
                <c:pt idx="3">
                  <c:v>13.973063973063971</c:v>
                </c:pt>
                <c:pt idx="4">
                  <c:v>11.14058355437666</c:v>
                </c:pt>
                <c:pt idx="5">
                  <c:v>9.8491570541259978</c:v>
                </c:pt>
                <c:pt idx="6">
                  <c:v>10.465116279069768</c:v>
                </c:pt>
                <c:pt idx="7">
                  <c:v>11.273516642547037</c:v>
                </c:pt>
                <c:pt idx="8">
                  <c:v>12.037914691943127</c:v>
                </c:pt>
                <c:pt idx="9">
                  <c:v>13.592836068119469</c:v>
                </c:pt>
                <c:pt idx="10">
                  <c:v>9.7450017957620023</c:v>
                </c:pt>
                <c:pt idx="11">
                  <c:v>12.230835486649438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0-4D35-A82B-6B41E9193CD2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Måned!$AA$22:$AA$33</c:f>
              <c:numCache>
                <c:formatCode>0</c:formatCode>
                <c:ptCount val="12"/>
                <c:pt idx="0">
                  <c:v>12.068965517241377</c:v>
                </c:pt>
                <c:pt idx="1">
                  <c:v>17.037037037037035</c:v>
                </c:pt>
                <c:pt idx="2">
                  <c:v>17.726161369193154</c:v>
                </c:pt>
                <c:pt idx="3">
                  <c:v>7.3649754500818352</c:v>
                </c:pt>
                <c:pt idx="4">
                  <c:v>8.1306462821403738</c:v>
                </c:pt>
                <c:pt idx="5">
                  <c:v>9.43231441048035</c:v>
                </c:pt>
                <c:pt idx="6">
                  <c:v>11.006289308176102</c:v>
                </c:pt>
                <c:pt idx="7">
                  <c:v>8.7461300309597547</c:v>
                </c:pt>
                <c:pt idx="8">
                  <c:v>12.30681167716085</c:v>
                </c:pt>
                <c:pt idx="9">
                  <c:v>12.808867261422002</c:v>
                </c:pt>
                <c:pt idx="10">
                  <c:v>10.865582779940462</c:v>
                </c:pt>
                <c:pt idx="11">
                  <c:v>5.9813084112149522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Måned!$AA$9:$AA$20</c:f>
              <c:numCache>
                <c:formatCode>0</c:formatCode>
                <c:ptCount val="12"/>
                <c:pt idx="0">
                  <c:v>14.038876889848812</c:v>
                </c:pt>
                <c:pt idx="1">
                  <c:v>18.647540983606564</c:v>
                </c:pt>
                <c:pt idx="2">
                  <c:v>22.627737226277375</c:v>
                </c:pt>
                <c:pt idx="3">
                  <c:v>14.25</c:v>
                </c:pt>
                <c:pt idx="4">
                  <c:v>11.335012594458439</c:v>
                </c:pt>
                <c:pt idx="5">
                  <c:v>7.8260869565217392</c:v>
                </c:pt>
                <c:pt idx="6">
                  <c:v>13.389121338912132</c:v>
                </c:pt>
                <c:pt idx="7">
                  <c:v>8.8840188806473304</c:v>
                </c:pt>
                <c:pt idx="8">
                  <c:v>10.270926000808732</c:v>
                </c:pt>
                <c:pt idx="9">
                  <c:v>9.5402635431917986</c:v>
                </c:pt>
                <c:pt idx="10">
                  <c:v>7.3332140940797732</c:v>
                </c:pt>
                <c:pt idx="11">
                  <c:v>9.7891566265060241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84813107080317"/>
          <c:y val="0.23639794939899567"/>
          <c:w val="0.10229870121202028"/>
          <c:h val="0.17259465950536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75</c:v>
                </c:pt>
                <c:pt idx="1">
                  <c:v>83</c:v>
                </c:pt>
                <c:pt idx="2">
                  <c:v>453</c:v>
                </c:pt>
                <c:pt idx="3">
                  <c:v>131</c:v>
                </c:pt>
                <c:pt idx="4">
                  <c:v>278</c:v>
                </c:pt>
                <c:pt idx="5">
                  <c:v>200</c:v>
                </c:pt>
                <c:pt idx="6">
                  <c:v>43</c:v>
                </c:pt>
                <c:pt idx="7">
                  <c:v>1410</c:v>
                </c:pt>
                <c:pt idx="8">
                  <c:v>1400</c:v>
                </c:pt>
                <c:pt idx="9">
                  <c:v>3556</c:v>
                </c:pt>
                <c:pt idx="10">
                  <c:v>1530</c:v>
                </c:pt>
                <c:pt idx="11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80</c:v>
                </c:pt>
                <c:pt idx="1">
                  <c:v>87</c:v>
                </c:pt>
                <c:pt idx="2">
                  <c:v>347</c:v>
                </c:pt>
                <c:pt idx="3">
                  <c:v>145</c:v>
                </c:pt>
                <c:pt idx="4">
                  <c:v>186</c:v>
                </c:pt>
                <c:pt idx="5">
                  <c:v>110</c:v>
                </c:pt>
                <c:pt idx="6">
                  <c:v>47</c:v>
                </c:pt>
                <c:pt idx="7">
                  <c:v>1395</c:v>
                </c:pt>
                <c:pt idx="8">
                  <c:v>1820</c:v>
                </c:pt>
                <c:pt idx="9">
                  <c:v>3991</c:v>
                </c:pt>
                <c:pt idx="10">
                  <c:v>1316</c:v>
                </c:pt>
                <c:pt idx="11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76</c:v>
                </c:pt>
                <c:pt idx="1">
                  <c:v>158</c:v>
                </c:pt>
                <c:pt idx="2">
                  <c:v>977</c:v>
                </c:pt>
                <c:pt idx="3">
                  <c:v>162</c:v>
                </c:pt>
                <c:pt idx="4">
                  <c:v>400</c:v>
                </c:pt>
                <c:pt idx="5">
                  <c:v>284</c:v>
                </c:pt>
                <c:pt idx="6">
                  <c:v>84</c:v>
                </c:pt>
                <c:pt idx="7">
                  <c:v>1425</c:v>
                </c:pt>
                <c:pt idx="8">
                  <c:v>1523</c:v>
                </c:pt>
                <c:pt idx="9">
                  <c:v>4748</c:v>
                </c:pt>
                <c:pt idx="10">
                  <c:v>2592</c:v>
                </c:pt>
                <c:pt idx="11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764</c:v>
                </c:pt>
                <c:pt idx="3">
                  <c:v>187</c:v>
                </c:pt>
                <c:pt idx="4">
                  <c:v>271</c:v>
                </c:pt>
                <c:pt idx="5">
                  <c:v>129</c:v>
                </c:pt>
                <c:pt idx="6">
                  <c:v>39</c:v>
                </c:pt>
                <c:pt idx="7">
                  <c:v>1044</c:v>
                </c:pt>
                <c:pt idx="8">
                  <c:v>1622</c:v>
                </c:pt>
                <c:pt idx="9">
                  <c:v>4002</c:v>
                </c:pt>
                <c:pt idx="10">
                  <c:v>1304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3.1814465644230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65</c:v>
                </c:pt>
                <c:pt idx="1">
                  <c:v>137</c:v>
                </c:pt>
                <c:pt idx="2">
                  <c:v>885</c:v>
                </c:pt>
                <c:pt idx="3">
                  <c:v>68</c:v>
                </c:pt>
                <c:pt idx="4">
                  <c:v>208</c:v>
                </c:pt>
                <c:pt idx="5">
                  <c:v>162</c:v>
                </c:pt>
                <c:pt idx="6">
                  <c:v>59</c:v>
                </c:pt>
                <c:pt idx="7">
                  <c:v>892</c:v>
                </c:pt>
                <c:pt idx="8">
                  <c:v>873</c:v>
                </c:pt>
                <c:pt idx="9">
                  <c:v>3450</c:v>
                </c:pt>
                <c:pt idx="10">
                  <c:v>1583</c:v>
                </c:pt>
                <c:pt idx="11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113</c:v>
                </c:pt>
                <c:pt idx="1">
                  <c:v>130</c:v>
                </c:pt>
                <c:pt idx="2">
                  <c:v>798</c:v>
                </c:pt>
                <c:pt idx="3">
                  <c:v>148</c:v>
                </c:pt>
                <c:pt idx="4">
                  <c:v>220</c:v>
                </c:pt>
                <c:pt idx="5">
                  <c:v>71</c:v>
                </c:pt>
                <c:pt idx="6">
                  <c:v>28</c:v>
                </c:pt>
                <c:pt idx="7">
                  <c:v>623</c:v>
                </c:pt>
                <c:pt idx="8">
                  <c:v>916</c:v>
                </c:pt>
                <c:pt idx="9">
                  <c:v>2487</c:v>
                </c:pt>
                <c:pt idx="10">
                  <c:v>848</c:v>
                </c:pt>
                <c:pt idx="1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11</c:v>
                </c:pt>
                <c:pt idx="1">
                  <c:v>36</c:v>
                </c:pt>
                <c:pt idx="2">
                  <c:v>235</c:v>
                </c:pt>
                <c:pt idx="3">
                  <c:v>18</c:v>
                </c:pt>
                <c:pt idx="4">
                  <c:v>53</c:v>
                </c:pt>
                <c:pt idx="5">
                  <c:v>29</c:v>
                </c:pt>
                <c:pt idx="6">
                  <c:v>8</c:v>
                </c:pt>
                <c:pt idx="7">
                  <c:v>192</c:v>
                </c:pt>
                <c:pt idx="8">
                  <c:v>217</c:v>
                </c:pt>
                <c:pt idx="9">
                  <c:v>862</c:v>
                </c:pt>
                <c:pt idx="10">
                  <c:v>368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28</c:v>
                </c:pt>
                <c:pt idx="1">
                  <c:v>50</c:v>
                </c:pt>
                <c:pt idx="2">
                  <c:v>377</c:v>
                </c:pt>
                <c:pt idx="3">
                  <c:v>45</c:v>
                </c:pt>
                <c:pt idx="4">
                  <c:v>75</c:v>
                </c:pt>
                <c:pt idx="5">
                  <c:v>17</c:v>
                </c:pt>
                <c:pt idx="6">
                  <c:v>14</c:v>
                </c:pt>
                <c:pt idx="7">
                  <c:v>332</c:v>
                </c:pt>
                <c:pt idx="8">
                  <c:v>359</c:v>
                </c:pt>
                <c:pt idx="9">
                  <c:v>1106</c:v>
                </c:pt>
                <c:pt idx="10">
                  <c:v>332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80</c:v>
                </c:pt>
                <c:pt idx="3">
                  <c:v>7</c:v>
                </c:pt>
                <c:pt idx="4">
                  <c:v>10</c:v>
                </c:pt>
                <c:pt idx="5">
                  <c:v>19</c:v>
                </c:pt>
                <c:pt idx="6">
                  <c:v>3</c:v>
                </c:pt>
                <c:pt idx="7">
                  <c:v>76</c:v>
                </c:pt>
                <c:pt idx="8">
                  <c:v>70</c:v>
                </c:pt>
                <c:pt idx="9">
                  <c:v>306</c:v>
                </c:pt>
                <c:pt idx="10">
                  <c:v>123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96</c:v>
                </c:pt>
                <c:pt idx="3">
                  <c:v>27</c:v>
                </c:pt>
                <c:pt idx="4">
                  <c:v>23</c:v>
                </c:pt>
                <c:pt idx="5">
                  <c:v>11</c:v>
                </c:pt>
                <c:pt idx="6">
                  <c:v>2</c:v>
                </c:pt>
                <c:pt idx="7">
                  <c:v>140</c:v>
                </c:pt>
                <c:pt idx="8">
                  <c:v>123</c:v>
                </c:pt>
                <c:pt idx="9">
                  <c:v>338</c:v>
                </c:pt>
                <c:pt idx="10">
                  <c:v>76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25</c:v>
                </c:pt>
                <c:pt idx="8">
                  <c:v>23</c:v>
                </c:pt>
                <c:pt idx="9">
                  <c:v>81</c:v>
                </c:pt>
                <c:pt idx="10">
                  <c:v>21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36</c:v>
                </c:pt>
                <c:pt idx="8">
                  <c:v>32</c:v>
                </c:pt>
                <c:pt idx="9">
                  <c:v>70</c:v>
                </c:pt>
                <c:pt idx="10">
                  <c:v>10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11</c:v>
                </c:pt>
                <c:pt idx="9">
                  <c:v>14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3003661678584"/>
          <c:y val="0.18715419853904328"/>
          <c:w val="0.87670714208197176"/>
          <c:h val="0.649118598596544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3.257777944843316E-2</c:v>
                </c:pt>
                <c:pt idx="2">
                  <c:v>3.2196108725651658E-2</c:v>
                </c:pt>
                <c:pt idx="3">
                  <c:v>0</c:v>
                </c:pt>
                <c:pt idx="4">
                  <c:v>7.0435410728362124E-2</c:v>
                </c:pt>
                <c:pt idx="5">
                  <c:v>0.10653251461123024</c:v>
                </c:pt>
                <c:pt idx="6">
                  <c:v>0.27723115385091401</c:v>
                </c:pt>
                <c:pt idx="7">
                  <c:v>7.4278986280270021E-2</c:v>
                </c:pt>
                <c:pt idx="8">
                  <c:v>0.23450409247835161</c:v>
                </c:pt>
                <c:pt idx="9">
                  <c:v>9.2202930008727438E-2</c:v>
                </c:pt>
                <c:pt idx="10">
                  <c:v>0.13092368708280602</c:v>
                </c:pt>
                <c:pt idx="11">
                  <c:v>6.8046833973121487E-2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0.10022989237218702</c:v>
                </c:pt>
                <c:pt idx="1">
                  <c:v>9.2915694493196477E-2</c:v>
                </c:pt>
                <c:pt idx="2">
                  <c:v>2.9091667729111381E-2</c:v>
                </c:pt>
                <c:pt idx="3">
                  <c:v>2.9593663946390344E-2</c:v>
                </c:pt>
                <c:pt idx="4">
                  <c:v>0.4391764091293931</c:v>
                </c:pt>
                <c:pt idx="5">
                  <c:v>4.2714797182376647E-2</c:v>
                </c:pt>
                <c:pt idx="6">
                  <c:v>0</c:v>
                </c:pt>
                <c:pt idx="7">
                  <c:v>3.7981603991296527E-2</c:v>
                </c:pt>
                <c:pt idx="8">
                  <c:v>5.2070155167976473E-2</c:v>
                </c:pt>
                <c:pt idx="9">
                  <c:v>6.9261147379407598E-2</c:v>
                </c:pt>
                <c:pt idx="10">
                  <c:v>5.6411035125316998E-2</c:v>
                </c:pt>
                <c:pt idx="11">
                  <c:v>0.24079554436336231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48322599261498E-2"/>
          <c:y val="0.14253773726202618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Måned!$W$35:$W$46</c:f>
              <c:numCache>
                <c:formatCode>0.00</c:formatCode>
                <c:ptCount val="12"/>
                <c:pt idx="0">
                  <c:v>6.9577464788732399</c:v>
                </c:pt>
                <c:pt idx="1">
                  <c:v>6.9036544850498354</c:v>
                </c:pt>
                <c:pt idx="2">
                  <c:v>6.9230006609385324</c:v>
                </c:pt>
                <c:pt idx="3">
                  <c:v>5.7895622895622898</c:v>
                </c:pt>
                <c:pt idx="4">
                  <c:v>5.5145888594164463</c:v>
                </c:pt>
                <c:pt idx="5">
                  <c:v>5.7240461401952096</c:v>
                </c:pt>
                <c:pt idx="6">
                  <c:v>5.674418604651164</c:v>
                </c:pt>
                <c:pt idx="7">
                  <c:v>5.9895803183791596</c:v>
                </c:pt>
                <c:pt idx="8">
                  <c:v>6.1305687203791486</c:v>
                </c:pt>
                <c:pt idx="9">
                  <c:v>6.4106320202909037</c:v>
                </c:pt>
                <c:pt idx="10">
                  <c:v>6.1971746677840276</c:v>
                </c:pt>
                <c:pt idx="11">
                  <c:v>6.4203273040482332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6.554597701149425</c:v>
                </c:pt>
                <c:pt idx="1">
                  <c:v>6.6944444444444438</c:v>
                </c:pt>
                <c:pt idx="2">
                  <c:v>6.7506112469437651</c:v>
                </c:pt>
                <c:pt idx="3">
                  <c:v>5.260229132569556</c:v>
                </c:pt>
                <c:pt idx="4">
                  <c:v>5.3335649756775529</c:v>
                </c:pt>
                <c:pt idx="5">
                  <c:v>5.6445414847161581</c:v>
                </c:pt>
                <c:pt idx="6">
                  <c:v>5.7704402515723263</c:v>
                </c:pt>
                <c:pt idx="7">
                  <c:v>5.7934984520123827</c:v>
                </c:pt>
                <c:pt idx="8">
                  <c:v>6.1672867773325697</c:v>
                </c:pt>
                <c:pt idx="9">
                  <c:v>6.3939983779399849</c:v>
                </c:pt>
                <c:pt idx="10">
                  <c:v>6.2917334554614159</c:v>
                </c:pt>
                <c:pt idx="11">
                  <c:v>6.2056074766355138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890771906980213E-2"/>
                  <c:y val="7.294490649267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7-4078-BF4F-FF24C565AE69}"/>
                </c:ext>
              </c:extLst>
            </c:dLbl>
            <c:dLbl>
              <c:idx val="1"/>
              <c:layout>
                <c:manualLayout>
                  <c:x val="-1.789077190698023E-2"/>
                  <c:y val="9.0108413902711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7-4078-BF4F-FF24C565AE69}"/>
                </c:ext>
              </c:extLst>
            </c:dLbl>
            <c:dLbl>
              <c:idx val="2"/>
              <c:layout>
                <c:manualLayout>
                  <c:x val="3.3793680268740335E-2"/>
                  <c:y val="-3.432701482008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7-4078-BF4F-FF24C565AE69}"/>
                </c:ext>
              </c:extLst>
            </c:dLbl>
            <c:dLbl>
              <c:idx val="4"/>
              <c:layout>
                <c:manualLayout>
                  <c:x val="-9.9393177261008375E-4"/>
                  <c:y val="-6.2217714361395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7-4078-BF4F-FF24C565AE69}"/>
                </c:ext>
              </c:extLst>
            </c:dLbl>
            <c:dLbl>
              <c:idx val="5"/>
              <c:layout>
                <c:manualLayout>
                  <c:x val="-9.9393177261008375E-4"/>
                  <c:y val="-7.29449064926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7-4078-BF4F-FF24C565AE69}"/>
                </c:ext>
              </c:extLst>
            </c:dLbl>
            <c:dLbl>
              <c:idx val="6"/>
              <c:layout>
                <c:manualLayout>
                  <c:x val="-2.6836157860470292E-2"/>
                  <c:y val="-6.00722657870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1-419A-A9BC-8283A24D16E3}"/>
                </c:ext>
              </c:extLst>
            </c:dLbl>
            <c:dLbl>
              <c:idx val="7"/>
              <c:layout>
                <c:manualLayout>
                  <c:x val="-2.9817953178300251E-2"/>
                  <c:y val="-0.12872628382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E-495E-9AEB-0218DDD35DCE}"/>
                </c:ext>
              </c:extLst>
            </c:dLbl>
            <c:dLbl>
              <c:idx val="8"/>
              <c:layout>
                <c:manualLayout>
                  <c:x val="-4.9696588630500542E-3"/>
                  <c:y val="4.2908761276430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1-41C4-9058-6A001EF3A223}"/>
                </c:ext>
              </c:extLst>
            </c:dLbl>
            <c:dLbl>
              <c:idx val="9"/>
              <c:layout>
                <c:manualLayout>
                  <c:x val="-2.0872567224810228E-2"/>
                  <c:y val="6.22177038508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9-4EF4-847E-DC6211B47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6.6933045356371483</c:v>
                </c:pt>
                <c:pt idx="1">
                  <c:v>6.7827868852458995</c:v>
                </c:pt>
                <c:pt idx="2">
                  <c:v>7.0171532846715312</c:v>
                </c:pt>
                <c:pt idx="3">
                  <c:v>6.3137499999999998</c:v>
                </c:pt>
                <c:pt idx="4">
                  <c:v>5.5549958018471886</c:v>
                </c:pt>
                <c:pt idx="5">
                  <c:v>5.5234782608695667</c:v>
                </c:pt>
                <c:pt idx="6">
                  <c:v>5.8535564853556457</c:v>
                </c:pt>
                <c:pt idx="7">
                  <c:v>5.8047875927174637</c:v>
                </c:pt>
                <c:pt idx="8">
                  <c:v>5.980994743226848</c:v>
                </c:pt>
                <c:pt idx="9">
                  <c:v>6.0374231332357233</c:v>
                </c:pt>
                <c:pt idx="10">
                  <c:v>6.0275442675728872</c:v>
                </c:pt>
                <c:pt idx="11">
                  <c:v>6.313253012048194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94308793627436"/>
          <c:y val="0.17646633512046636"/>
          <c:w val="9.0573967416679044E-2"/>
          <c:h val="0.16452367811874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1358772461135E-2"/>
          <c:y val="0.17380012409773599"/>
          <c:w val="0.90302362204724407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0.28027146600231939</c:v>
                </c:pt>
                <c:pt idx="1">
                  <c:v>0.18481624879399569</c:v>
                </c:pt>
                <c:pt idx="2">
                  <c:v>0.3427164403658205</c:v>
                </c:pt>
                <c:pt idx="3">
                  <c:v>0.23059656326849565</c:v>
                </c:pt>
                <c:pt idx="4">
                  <c:v>0.7019563060673365</c:v>
                </c:pt>
                <c:pt idx="5">
                  <c:v>0.58851816231412302</c:v>
                </c:pt>
                <c:pt idx="6">
                  <c:v>2.1485414423445834</c:v>
                </c:pt>
                <c:pt idx="7">
                  <c:v>0.58791027438851995</c:v>
                </c:pt>
                <c:pt idx="8">
                  <c:v>0.71385044462734082</c:v>
                </c:pt>
                <c:pt idx="9">
                  <c:v>0.41809749212492486</c:v>
                </c:pt>
                <c:pt idx="10">
                  <c:v>0.50501003051401683</c:v>
                </c:pt>
                <c:pt idx="11">
                  <c:v>0.76108904519936948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0.12409415246080296</c:v>
                </c:pt>
                <c:pt idx="1">
                  <c:v>9.0850901282236565E-2</c:v>
                </c:pt>
                <c:pt idx="2">
                  <c:v>0.17281146049444243</c:v>
                </c:pt>
                <c:pt idx="3">
                  <c:v>0.14947308230549702</c:v>
                </c:pt>
                <c:pt idx="4">
                  <c:v>1.0087727199034462</c:v>
                </c:pt>
                <c:pt idx="5">
                  <c:v>0.42637133914772335</c:v>
                </c:pt>
                <c:pt idx="6">
                  <c:v>0.64377284280440084</c:v>
                </c:pt>
                <c:pt idx="7">
                  <c:v>0.34286467834457901</c:v>
                </c:pt>
                <c:pt idx="8">
                  <c:v>0.25986210910733609</c:v>
                </c:pt>
                <c:pt idx="9">
                  <c:v>0.28231907508766563</c:v>
                </c:pt>
                <c:pt idx="10">
                  <c:v>0.23457646031404661</c:v>
                </c:pt>
                <c:pt idx="11">
                  <c:v>0.31554632403850275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215626892796E-3"/>
              <c:y val="0.3852698668423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19621514848111E-2"/>
          <c:y val="0.17605999840918163"/>
          <c:w val="0.89791760567001733"/>
          <c:h val="0.6602129383358580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1.1672608564924187</c:v>
                </c:pt>
                <c:pt idx="1">
                  <c:v>0.50683506872658501</c:v>
                </c:pt>
                <c:pt idx="2">
                  <c:v>0.70628947946586795</c:v>
                </c:pt>
                <c:pt idx="3">
                  <c:v>0.68642697903180094</c:v>
                </c:pt>
                <c:pt idx="4">
                  <c:v>0.757405459193919</c:v>
                </c:pt>
                <c:pt idx="5">
                  <c:v>1.5894799141821403</c:v>
                </c:pt>
                <c:pt idx="6">
                  <c:v>1.2252626888946649</c:v>
                </c:pt>
                <c:pt idx="7">
                  <c:v>1.50612497712973</c:v>
                </c:pt>
                <c:pt idx="8">
                  <c:v>1.6763912444913365</c:v>
                </c:pt>
                <c:pt idx="9">
                  <c:v>0.72111372053020173</c:v>
                </c:pt>
                <c:pt idx="10">
                  <c:v>0.79529824555290685</c:v>
                </c:pt>
                <c:pt idx="11">
                  <c:v>0.96375026811931841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0.57990152015336749</c:v>
                </c:pt>
                <c:pt idx="1">
                  <c:v>0.44806012677830315</c:v>
                </c:pt>
                <c:pt idx="2">
                  <c:v>0.20306215881037104</c:v>
                </c:pt>
                <c:pt idx="3">
                  <c:v>0.87075594255819699</c:v>
                </c:pt>
                <c:pt idx="4">
                  <c:v>1.1154144074360961</c:v>
                </c:pt>
                <c:pt idx="5">
                  <c:v>2.482118032634105</c:v>
                </c:pt>
                <c:pt idx="6">
                  <c:v>0.41928721174004202</c:v>
                </c:pt>
                <c:pt idx="7">
                  <c:v>0.88628321501571483</c:v>
                </c:pt>
                <c:pt idx="8">
                  <c:v>0.86233389403316141</c:v>
                </c:pt>
                <c:pt idx="9">
                  <c:v>0.64355428808971926</c:v>
                </c:pt>
                <c:pt idx="10">
                  <c:v>0.61420005235713582</c:v>
                </c:pt>
                <c:pt idx="11">
                  <c:v>1.3424504776084656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50797558973848E-2"/>
          <c:y val="0.18042700584367907"/>
          <c:w val="0.89648635251862863"/>
          <c:h val="0.6558457924101572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2.0939822172587088</c:v>
                </c:pt>
                <c:pt idx="1">
                  <c:v>0.96229748524602499</c:v>
                </c:pt>
                <c:pt idx="2">
                  <c:v>1.2848069802783637</c:v>
                </c:pt>
                <c:pt idx="3">
                  <c:v>3.2628264550183488</c:v>
                </c:pt>
                <c:pt idx="4">
                  <c:v>2.0636076717649927</c:v>
                </c:pt>
                <c:pt idx="5">
                  <c:v>2.6921654213212993</c:v>
                </c:pt>
                <c:pt idx="6">
                  <c:v>2.1101746308741451</c:v>
                </c:pt>
                <c:pt idx="7">
                  <c:v>2.9273336336100857</c:v>
                </c:pt>
                <c:pt idx="8">
                  <c:v>3.2329746180765162</c:v>
                </c:pt>
                <c:pt idx="9">
                  <c:v>1.8874422489402063</c:v>
                </c:pt>
                <c:pt idx="10">
                  <c:v>1.8237416996734312</c:v>
                </c:pt>
                <c:pt idx="11">
                  <c:v>0.82173948417541265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1.7269769550795078</c:v>
                </c:pt>
                <c:pt idx="1">
                  <c:v>0.77911530493554404</c:v>
                </c:pt>
                <c:pt idx="2">
                  <c:v>0.40983321549855695</c:v>
                </c:pt>
                <c:pt idx="3">
                  <c:v>2.0178866111242098</c:v>
                </c:pt>
                <c:pt idx="4">
                  <c:v>2.2823482787815474</c:v>
                </c:pt>
                <c:pt idx="5">
                  <c:v>2.4347434393954694</c:v>
                </c:pt>
                <c:pt idx="6">
                  <c:v>3.8088347154969289</c:v>
                </c:pt>
                <c:pt idx="7">
                  <c:v>2.4231988615134381</c:v>
                </c:pt>
                <c:pt idx="8">
                  <c:v>2.1339533247255575</c:v>
                </c:pt>
                <c:pt idx="9">
                  <c:v>1.839655638670916</c:v>
                </c:pt>
                <c:pt idx="10">
                  <c:v>1.5159520925333372</c:v>
                </c:pt>
                <c:pt idx="11">
                  <c:v>3.3925825168955144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394722606239E-2"/>
          <c:y val="0.18041817232129256"/>
          <c:w val="0.89549768588086798"/>
          <c:h val="0.6558545566726865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5.3047549503887277</c:v>
                </c:pt>
                <c:pt idx="1">
                  <c:v>3.6931924970867978</c:v>
                </c:pt>
                <c:pt idx="2">
                  <c:v>2.6673159886078399</c:v>
                </c:pt>
                <c:pt idx="3">
                  <c:v>8.2562762868590642</c:v>
                </c:pt>
                <c:pt idx="4">
                  <c:v>4.9151927682315355</c:v>
                </c:pt>
                <c:pt idx="5">
                  <c:v>6.7585263002145428</c:v>
                </c:pt>
                <c:pt idx="6">
                  <c:v>5.7067537964578801</c:v>
                </c:pt>
                <c:pt idx="7">
                  <c:v>6.8686787640511513</c:v>
                </c:pt>
                <c:pt idx="8">
                  <c:v>7.827830460950155</c:v>
                </c:pt>
                <c:pt idx="9">
                  <c:v>5.1320889115328487</c:v>
                </c:pt>
                <c:pt idx="10">
                  <c:v>5.1540204373356318</c:v>
                </c:pt>
                <c:pt idx="11">
                  <c:v>2.9733507888255257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3.0609890940331392</c:v>
                </c:pt>
                <c:pt idx="1">
                  <c:v>2.3586821113198844</c:v>
                </c:pt>
                <c:pt idx="2">
                  <c:v>1.5845107152377753</c:v>
                </c:pt>
                <c:pt idx="3">
                  <c:v>4.5198051834054809</c:v>
                </c:pt>
                <c:pt idx="4">
                  <c:v>5.4826797326752281</c:v>
                </c:pt>
                <c:pt idx="5">
                  <c:v>8.3084163683102776</c:v>
                </c:pt>
                <c:pt idx="6">
                  <c:v>12.834641286803585</c:v>
                </c:pt>
                <c:pt idx="7">
                  <c:v>8.0630892986659148</c:v>
                </c:pt>
                <c:pt idx="8">
                  <c:v>6.8106025477997454</c:v>
                </c:pt>
                <c:pt idx="9">
                  <c:v>5.5940612868403692</c:v>
                </c:pt>
                <c:pt idx="10">
                  <c:v>5.6221395104676493</c:v>
                </c:pt>
                <c:pt idx="11">
                  <c:v>6.5406932215747906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4549735525058"/>
          <c:y val="0.36734746153302272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2579490495384"/>
          <c:y val="0.18724998760032047"/>
          <c:w val="0.88131134893633312"/>
          <c:h val="0.649022878776673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12.411408444654439</c:v>
                </c:pt>
                <c:pt idx="1">
                  <c:v>7.7510055256925954</c:v>
                </c:pt>
                <c:pt idx="2">
                  <c:v>7.4961248237060492</c:v>
                </c:pt>
                <c:pt idx="3">
                  <c:v>14.244892017988064</c:v>
                </c:pt>
                <c:pt idx="4">
                  <c:v>14.541165751006323</c:v>
                </c:pt>
                <c:pt idx="5">
                  <c:v>16.517348524080784</c:v>
                </c:pt>
                <c:pt idx="6">
                  <c:v>13.063280486144633</c:v>
                </c:pt>
                <c:pt idx="7">
                  <c:v>16.88600850135763</c:v>
                </c:pt>
                <c:pt idx="8">
                  <c:v>18.123553733485501</c:v>
                </c:pt>
                <c:pt idx="9">
                  <c:v>12.832980659492316</c:v>
                </c:pt>
                <c:pt idx="10">
                  <c:v>11.878123374886869</c:v>
                </c:pt>
                <c:pt idx="11">
                  <c:v>11.048734846635742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8.9912577260542008</c:v>
                </c:pt>
                <c:pt idx="1">
                  <c:v>6.6665290137859348</c:v>
                </c:pt>
                <c:pt idx="2">
                  <c:v>5.4302901053558807</c:v>
                </c:pt>
                <c:pt idx="3">
                  <c:v>12.105814904171703</c:v>
                </c:pt>
                <c:pt idx="4">
                  <c:v>12.008358402536338</c:v>
                </c:pt>
                <c:pt idx="5">
                  <c:v>14.49196573496633</c:v>
                </c:pt>
                <c:pt idx="6">
                  <c:v>16.328082966920828</c:v>
                </c:pt>
                <c:pt idx="7">
                  <c:v>15.79114376140137</c:v>
                </c:pt>
                <c:pt idx="8">
                  <c:v>13.64086035750859</c:v>
                </c:pt>
                <c:pt idx="9">
                  <c:v>11.103105018136633</c:v>
                </c:pt>
                <c:pt idx="10">
                  <c:v>12.763048229717276</c:v>
                </c:pt>
                <c:pt idx="11">
                  <c:v>10.751858047043967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65438483967662"/>
          <c:y val="0.35607490829080735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3658564424"/>
          <c:y val="2.512992040426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21761360512653E-2"/>
          <c:y val="0.18044456892503008"/>
          <c:w val="0.88221535341441515"/>
          <c:h val="0.65582819400392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19.359134057815378</c:v>
                </c:pt>
                <c:pt idx="1">
                  <c:v>13.691438308962656</c:v>
                </c:pt>
                <c:pt idx="2">
                  <c:v>11.873175680395908</c:v>
                </c:pt>
                <c:pt idx="3">
                  <c:v>19.265155403697204</c:v>
                </c:pt>
                <c:pt idx="4">
                  <c:v>17.831848195204998</c:v>
                </c:pt>
                <c:pt idx="5">
                  <c:v>16.627949988902856</c:v>
                </c:pt>
                <c:pt idx="6">
                  <c:v>12.226636468273123</c:v>
                </c:pt>
                <c:pt idx="7">
                  <c:v>20.066571477720263</c:v>
                </c:pt>
                <c:pt idx="8">
                  <c:v>19.566302399431169</c:v>
                </c:pt>
                <c:pt idx="9">
                  <c:v>17.72709839245228</c:v>
                </c:pt>
                <c:pt idx="10">
                  <c:v>15.772384422607388</c:v>
                </c:pt>
                <c:pt idx="11">
                  <c:v>16.711414856398981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14.112527941071187</c:v>
                </c:pt>
                <c:pt idx="1">
                  <c:v>15.388903801284304</c:v>
                </c:pt>
                <c:pt idx="2">
                  <c:v>10.418294138782322</c:v>
                </c:pt>
                <c:pt idx="3">
                  <c:v>15.68113077891527</c:v>
                </c:pt>
                <c:pt idx="4">
                  <c:v>14.310521859744576</c:v>
                </c:pt>
                <c:pt idx="5">
                  <c:v>17.973610021668058</c:v>
                </c:pt>
                <c:pt idx="6">
                  <c:v>19.224133132965989</c:v>
                </c:pt>
                <c:pt idx="7">
                  <c:v>22.805102859403473</c:v>
                </c:pt>
                <c:pt idx="8">
                  <c:v>23.827552767862656</c:v>
                </c:pt>
                <c:pt idx="9">
                  <c:v>22.002717701039504</c:v>
                </c:pt>
                <c:pt idx="10">
                  <c:v>21.989447494793438</c:v>
                </c:pt>
                <c:pt idx="11">
                  <c:v>20.739665091998596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2848339609721"/>
          <c:y val="0.35617383904363542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83149767322026E-2"/>
          <c:y val="0.17823876646320083"/>
          <c:w val="0.88555403925736276"/>
          <c:h val="0.6580341012343274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25.956788797732049</c:v>
                </c:pt>
                <c:pt idx="1">
                  <c:v>29.732235712764211</c:v>
                </c:pt>
                <c:pt idx="2">
                  <c:v>30.216655512773677</c:v>
                </c:pt>
                <c:pt idx="3">
                  <c:v>29.399912664424555</c:v>
                </c:pt>
                <c:pt idx="4">
                  <c:v>30.809947278345781</c:v>
                </c:pt>
                <c:pt idx="5">
                  <c:v>28.514833173041374</c:v>
                </c:pt>
                <c:pt idx="6">
                  <c:v>29.554821223034946</c:v>
                </c:pt>
                <c:pt idx="7">
                  <c:v>25.102467922358422</c:v>
                </c:pt>
                <c:pt idx="8">
                  <c:v>25.23609789325381</c:v>
                </c:pt>
                <c:pt idx="9">
                  <c:v>28.02796673474047</c:v>
                </c:pt>
                <c:pt idx="10">
                  <c:v>32.298952000745622</c:v>
                </c:pt>
                <c:pt idx="11">
                  <c:v>35.098852819135978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30.166015702683126</c:v>
                </c:pt>
                <c:pt idx="1">
                  <c:v>26.50850350670714</c:v>
                </c:pt>
                <c:pt idx="2">
                  <c:v>26.652719665271967</c:v>
                </c:pt>
                <c:pt idx="3">
                  <c:v>24.828080875972464</c:v>
                </c:pt>
                <c:pt idx="4">
                  <c:v>24.508493506025605</c:v>
                </c:pt>
                <c:pt idx="5">
                  <c:v>25.82381311111283</c:v>
                </c:pt>
                <c:pt idx="6">
                  <c:v>18.791859149180905</c:v>
                </c:pt>
                <c:pt idx="7">
                  <c:v>20.686031561133206</c:v>
                </c:pt>
                <c:pt idx="8">
                  <c:v>24.956318623740753</c:v>
                </c:pt>
                <c:pt idx="9">
                  <c:v>26.097886406354405</c:v>
                </c:pt>
                <c:pt idx="10">
                  <c:v>26.039979689278994</c:v>
                </c:pt>
                <c:pt idx="11">
                  <c:v>24.035439222101726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02980129784391"/>
          <c:y val="0.56259582361853311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5031157915076E-2"/>
          <c:y val="0.17602680006150534"/>
          <c:w val="0.886832157866769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25.464971435934878</c:v>
                </c:pt>
                <c:pt idx="1">
                  <c:v>30.26037163728401</c:v>
                </c:pt>
                <c:pt idx="2">
                  <c:v>31.562817341755625</c:v>
                </c:pt>
                <c:pt idx="3">
                  <c:v>16.767664386237755</c:v>
                </c:pt>
                <c:pt idx="4">
                  <c:v>19.860388024181841</c:v>
                </c:pt>
                <c:pt idx="5">
                  <c:v>19.445513057631128</c:v>
                </c:pt>
                <c:pt idx="6">
                  <c:v>27.112959318803441</c:v>
                </c:pt>
                <c:pt idx="7">
                  <c:v>18.687669019645021</c:v>
                </c:pt>
                <c:pt idx="8">
                  <c:v>16.565879108918917</c:v>
                </c:pt>
                <c:pt idx="9">
                  <c:v>23.341295453194849</c:v>
                </c:pt>
                <c:pt idx="10">
                  <c:v>22.99300433711937</c:v>
                </c:pt>
                <c:pt idx="11">
                  <c:v>24.43694943084742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29.738049971760628</c:v>
                </c:pt>
                <c:pt idx="1">
                  <c:v>29.974603043505176</c:v>
                </c:pt>
                <c:pt idx="2">
                  <c:v>31.913791304952536</c:v>
                </c:pt>
                <c:pt idx="3">
                  <c:v>24.31796636354062</c:v>
                </c:pt>
                <c:pt idx="4">
                  <c:v>24.932178048385055</c:v>
                </c:pt>
                <c:pt idx="5">
                  <c:v>17.923905530401285</c:v>
                </c:pt>
                <c:pt idx="6">
                  <c:v>16.686146824734237</c:v>
                </c:pt>
                <c:pt idx="7">
                  <c:v>14.340012967317964</c:v>
                </c:pt>
                <c:pt idx="8">
                  <c:v>16.06985979608481</c:v>
                </c:pt>
                <c:pt idx="9">
                  <c:v>18.616095673804367</c:v>
                </c:pt>
                <c:pt idx="10">
                  <c:v>19.514301674672549</c:v>
                </c:pt>
                <c:pt idx="11">
                  <c:v>18.373374017364231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595051768835645E-2"/>
              <c:y val="0.38610168835320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0152070127731"/>
          <c:y val="0.30723622349444707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4.7044800481078992</c:v>
                </c:pt>
                <c:pt idx="1">
                  <c:v>8.5986542871104739</c:v>
                </c:pt>
                <c:pt idx="2">
                  <c:v>9.6165119464775</c:v>
                </c:pt>
                <c:pt idx="3">
                  <c:v>5.0585684626640433</c:v>
                </c:pt>
                <c:pt idx="4">
                  <c:v>5.838945686805201</c:v>
                </c:pt>
                <c:pt idx="5">
                  <c:v>4.0626618332470228</c:v>
                </c:pt>
                <c:pt idx="6">
                  <c:v>4.0817336848228312</c:v>
                </c:pt>
                <c:pt idx="7">
                  <c:v>4.4449469318584498</c:v>
                </c:pt>
                <c:pt idx="8">
                  <c:v>4.433580434673984</c:v>
                </c:pt>
                <c:pt idx="9">
                  <c:v>6.4791927842384531</c:v>
                </c:pt>
                <c:pt idx="10">
                  <c:v>5.9815922863909972</c:v>
                </c:pt>
                <c:pt idx="11">
                  <c:v>4.5539603997011842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8.7311372910882898</c:v>
                </c:pt>
                <c:pt idx="1">
                  <c:v>13.134837879319722</c:v>
                </c:pt>
                <c:pt idx="2">
                  <c:v>16.982811576397509</c:v>
                </c:pt>
                <c:pt idx="3">
                  <c:v>8.4838513896482404</c:v>
                </c:pt>
                <c:pt idx="4">
                  <c:v>10.282636499558665</c:v>
                </c:pt>
                <c:pt idx="5">
                  <c:v>5.269452706953194</c:v>
                </c:pt>
                <c:pt idx="6">
                  <c:v>9.8421179569952315</c:v>
                </c:pt>
                <c:pt idx="7">
                  <c:v>8.7354941866854219</c:v>
                </c:pt>
                <c:pt idx="8">
                  <c:v>7.2335707529702749</c:v>
                </c:pt>
                <c:pt idx="9">
                  <c:v>9.4318976749799237</c:v>
                </c:pt>
                <c:pt idx="10">
                  <c:v>8.8268497288353895</c:v>
                </c:pt>
                <c:pt idx="11">
                  <c:v>9.4167601051412611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90170640229862"/>
          <c:y val="0.4865191005913530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1.8061938920149476</c:v>
                </c:pt>
                <c:pt idx="1">
                  <c:v>3.8466839579496042</c:v>
                </c:pt>
                <c:pt idx="2">
                  <c:v>3.3512301849656301</c:v>
                </c:pt>
                <c:pt idx="3">
                  <c:v>2.3519317250308358</c:v>
                </c:pt>
                <c:pt idx="4">
                  <c:v>1.3202892947167453</c:v>
                </c:pt>
                <c:pt idx="5">
                  <c:v>2.6107864171043871</c:v>
                </c:pt>
                <c:pt idx="6">
                  <c:v>1.5718016312083067</c:v>
                </c:pt>
                <c:pt idx="7">
                  <c:v>1.9211025870605027</c:v>
                </c:pt>
                <c:pt idx="8">
                  <c:v>1.5790976043594909</c:v>
                </c:pt>
                <c:pt idx="9">
                  <c:v>2.4867410117861954</c:v>
                </c:pt>
                <c:pt idx="10">
                  <c:v>2.0918173131114455</c:v>
                </c:pt>
                <c:pt idx="11">
                  <c:v>1.2100502215220297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mnd'!$B$165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2.4413138070654123</c:v>
                </c:pt>
                <c:pt idx="1">
                  <c:v>3.7145629865169001</c:v>
                </c:pt>
                <c:pt idx="2">
                  <c:v>4.7519095028917775</c:v>
                </c:pt>
                <c:pt idx="3">
                  <c:v>5.3424087236102276</c:v>
                </c:pt>
                <c:pt idx="4">
                  <c:v>3.1019761137030963</c:v>
                </c:pt>
                <c:pt idx="5">
                  <c:v>3.9087922585254864</c:v>
                </c:pt>
                <c:pt idx="6">
                  <c:v>1.4211239123578416</c:v>
                </c:pt>
                <c:pt idx="7">
                  <c:v>4.2116997076858809</c:v>
                </c:pt>
                <c:pt idx="8">
                  <c:v>2.8526734956937601</c:v>
                </c:pt>
                <c:pt idx="9">
                  <c:v>3.2733993836003674</c:v>
                </c:pt>
                <c:pt idx="10">
                  <c:v>2.2910713218252994</c:v>
                </c:pt>
                <c:pt idx="11">
                  <c:v>3.4434375555269607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Måned!$P$35:$P$46</c:f>
              <c:numCache>
                <c:formatCode>0.00</c:formatCode>
                <c:ptCount val="12"/>
                <c:pt idx="0">
                  <c:v>7.5943661971831009</c:v>
                </c:pt>
                <c:pt idx="1">
                  <c:v>7.8338870431893683</c:v>
                </c:pt>
                <c:pt idx="2">
                  <c:v>7.955717118307998</c:v>
                </c:pt>
                <c:pt idx="3">
                  <c:v>7.1599326599326609</c:v>
                </c:pt>
                <c:pt idx="4">
                  <c:v>6.8740053050397876</c:v>
                </c:pt>
                <c:pt idx="5">
                  <c:v>7.0984915705412606</c:v>
                </c:pt>
                <c:pt idx="6">
                  <c:v>6.7732558139534893</c:v>
                </c:pt>
                <c:pt idx="7">
                  <c:v>6.8306801736613609</c:v>
                </c:pt>
                <c:pt idx="8">
                  <c:v>6.7543838862559218</c:v>
                </c:pt>
                <c:pt idx="9">
                  <c:v>7.1159480304363587</c:v>
                </c:pt>
                <c:pt idx="10">
                  <c:v>7.0374715671016403</c:v>
                </c:pt>
                <c:pt idx="11">
                  <c:v>6.7398794142980201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Måned!$P$22:$P$33</c:f>
              <c:numCache>
                <c:formatCode>0.00</c:formatCode>
                <c:ptCount val="12"/>
                <c:pt idx="0">
                  <c:v>7.1867816091954024</c:v>
                </c:pt>
                <c:pt idx="1">
                  <c:v>7.757407407407408</c:v>
                </c:pt>
                <c:pt idx="2">
                  <c:v>7.7940097799510974</c:v>
                </c:pt>
                <c:pt idx="3">
                  <c:v>6.9574468085106353</c:v>
                </c:pt>
                <c:pt idx="4">
                  <c:v>7.0854760250173747</c:v>
                </c:pt>
                <c:pt idx="5">
                  <c:v>6.9886462882096048</c:v>
                </c:pt>
                <c:pt idx="6">
                  <c:v>6.9465408805031448</c:v>
                </c:pt>
                <c:pt idx="7">
                  <c:v>6.972291021671829</c:v>
                </c:pt>
                <c:pt idx="8">
                  <c:v>6.849313108185461</c:v>
                </c:pt>
                <c:pt idx="9">
                  <c:v>7.3451743714517468</c:v>
                </c:pt>
                <c:pt idx="10">
                  <c:v>7.3365010304556897</c:v>
                </c:pt>
                <c:pt idx="11">
                  <c:v>7.3644859813084125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2.6673405447020241E-2"/>
                  <c:y val="-0.1124888154598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3.4141958972185894E-2"/>
                  <c:y val="-7.852992777385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2"/>
              <c:layout>
                <c:manualLayout>
                  <c:x val="-4.3744384933113181E-2"/>
                  <c:y val="-3.183645720561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0-460E-A54B-EDB6CC85C543}"/>
                </c:ext>
              </c:extLst>
            </c:dLbl>
            <c:dLbl>
              <c:idx val="3"/>
              <c:layout>
                <c:manualLayout>
                  <c:x val="-2.6673405447020272E-2"/>
                  <c:y val="-8.914208017573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0-460E-A54B-EDB6CC85C543}"/>
                </c:ext>
              </c:extLst>
            </c:dLbl>
            <c:dLbl>
              <c:idx val="4"/>
              <c:layout>
                <c:manualLayout>
                  <c:x val="-1.3870170832450521E-2"/>
                  <c:y val="-6.36729144112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F-412B-8CD7-ED4CE91F97A6}"/>
                </c:ext>
              </c:extLst>
            </c:dLbl>
            <c:dLbl>
              <c:idx val="5"/>
              <c:layout>
                <c:manualLayout>
                  <c:x val="-1.8137915703973835E-2"/>
                  <c:y val="-9.3386941136479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A-4CCB-8E86-A6DD6D41FF9D}"/>
                </c:ext>
              </c:extLst>
            </c:dLbl>
            <c:dLbl>
              <c:idx val="6"/>
              <c:layout>
                <c:manualLayout>
                  <c:x val="-1.4937107050331409E-2"/>
                  <c:y val="-7.640749729348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4-4993-8A5D-76C0DD26466E}"/>
                </c:ext>
              </c:extLst>
            </c:dLbl>
            <c:dLbl>
              <c:idx val="7"/>
              <c:layout>
                <c:manualLayout>
                  <c:x val="-2.0271788139735375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4-4993-8A5D-76C0DD26466E}"/>
                </c:ext>
              </c:extLst>
            </c:dLbl>
            <c:dLbl>
              <c:idx val="8"/>
              <c:layout>
                <c:manualLayout>
                  <c:x val="-1.1736298396689059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7-4F73-90E2-559EA77B11B3}"/>
                </c:ext>
              </c:extLst>
            </c:dLbl>
            <c:dLbl>
              <c:idx val="9"/>
              <c:layout>
                <c:manualLayout>
                  <c:x val="-1.4937107050331329E-2"/>
                  <c:y val="-7.2162636332734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F-4B05-9828-CEB2D49C0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Måned!$P$9:$P$20</c:f>
              <c:numCache>
                <c:formatCode>0.00</c:formatCode>
                <c:ptCount val="12"/>
                <c:pt idx="0">
                  <c:v>7.647948164146869</c:v>
                </c:pt>
                <c:pt idx="1">
                  <c:v>7.9303278688524612</c:v>
                </c:pt>
                <c:pt idx="2">
                  <c:v>8.2496350364963504</c:v>
                </c:pt>
                <c:pt idx="3">
                  <c:v>7.4225000000000012</c:v>
                </c:pt>
                <c:pt idx="4">
                  <c:v>7.0797649034424852</c:v>
                </c:pt>
                <c:pt idx="5">
                  <c:v>6.8104347826086977</c:v>
                </c:pt>
                <c:pt idx="6">
                  <c:v>6.7656903765690393</c:v>
                </c:pt>
                <c:pt idx="7">
                  <c:v>6.9711732973701972</c:v>
                </c:pt>
                <c:pt idx="8">
                  <c:v>7.085995417172124</c:v>
                </c:pt>
                <c:pt idx="9">
                  <c:v>7.2719765739385052</c:v>
                </c:pt>
                <c:pt idx="10">
                  <c:v>7.2500447147200884</c:v>
                </c:pt>
                <c:pt idx="11">
                  <c:v>7.0316265060240974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9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57095974357238"/>
          <c:y val="4.8148429777203246E-2"/>
          <c:w val="0.11713787712779013"/>
          <c:h val="0.19520241032106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3655385695"/>
          <c:y val="2.514770753341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1.4507538335982133</c:v>
                </c:pt>
                <c:pt idx="1">
                  <c:v>0.29633249382901683</c:v>
                </c:pt>
                <c:pt idx="2">
                  <c:v>0.47362703339181911</c:v>
                </c:pt>
                <c:pt idx="3">
                  <c:v>0</c:v>
                </c:pt>
                <c:pt idx="4">
                  <c:v>0.69835960424290955</c:v>
                </c:pt>
                <c:pt idx="5">
                  <c:v>0.40060664348598057</c:v>
                </c:pt>
                <c:pt idx="6">
                  <c:v>0.92080347529053597</c:v>
                </c:pt>
                <c:pt idx="7">
                  <c:v>0.67428542946565906</c:v>
                </c:pt>
                <c:pt idx="8">
                  <c:v>0.53792929957194247</c:v>
                </c:pt>
                <c:pt idx="9">
                  <c:v>0.72780685007328993</c:v>
                </c:pt>
                <c:pt idx="10">
                  <c:v>0.39107245053776302</c:v>
                </c:pt>
                <c:pt idx="11">
                  <c:v>1.0029511616038336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0.64008589539757588</c:v>
                </c:pt>
                <c:pt idx="2">
                  <c:v>1.2015670093533768</c:v>
                </c:pt>
                <c:pt idx="3">
                  <c:v>1.1160322420460762</c:v>
                </c:pt>
                <c:pt idx="4">
                  <c:v>0.3426224487957778</c:v>
                </c:pt>
                <c:pt idx="5">
                  <c:v>0.39608266478203807</c:v>
                </c:pt>
                <c:pt idx="6">
                  <c:v>0</c:v>
                </c:pt>
                <c:pt idx="7">
                  <c:v>1.2152052792369064</c:v>
                </c:pt>
                <c:pt idx="8">
                  <c:v>0.82959322295256732</c:v>
                </c:pt>
                <c:pt idx="9">
                  <c:v>0.74683139749283101</c:v>
                </c:pt>
                <c:pt idx="10">
                  <c:v>0.34272624020107317</c:v>
                </c:pt>
                <c:pt idx="11">
                  <c:v>1.1059439124067909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0</c:v>
                </c:pt>
                <c:pt idx="1">
                  <c:v>0.21551454096655764</c:v>
                </c:pt>
                <c:pt idx="2">
                  <c:v>6.9656989947321835E-2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6.74710922840423E-2</c:v>
                </c:pt>
                <c:pt idx="8">
                  <c:v>2.4639298474948043E-2</c:v>
                </c:pt>
                <c:pt idx="9">
                  <c:v>1.7686087762342796E-2</c:v>
                </c:pt>
                <c:pt idx="10">
                  <c:v>8.3667466029963555E-2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2.8859861611747927E-2</c:v>
                </c:pt>
                <c:pt idx="3">
                  <c:v>0.4288573334604025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0.21209257346315313</c:v>
                </c:pt>
                <c:pt idx="8">
                  <c:v>0.28652159418291112</c:v>
                </c:pt>
                <c:pt idx="9">
                  <c:v>0.14817728529379545</c:v>
                </c:pt>
                <c:pt idx="10">
                  <c:v>8.9598038737409721E-2</c:v>
                </c:pt>
                <c:pt idx="11">
                  <c:v>0.30145396393581225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30509895940434E-2"/>
          <c:y val="0.1715645032561573"/>
          <c:w val="0.88680658869254247"/>
          <c:h val="0.6647082933146923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2.8085354205710004E-2</c:v>
                </c:pt>
                <c:pt idx="9">
                  <c:v>2.413583077659166E-2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5.9020082030855472E-2</c:v>
                </c:pt>
                <c:pt idx="9">
                  <c:v>5.1716778004501161E-2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3.2852397966597391E-2</c:v>
                </c:pt>
                <c:pt idx="9">
                  <c:v>1.2432995181555204E-2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mnd'!$N$240:$N$251</c:f>
              <c:numCache>
                <c:formatCode>0.0</c:formatCode>
                <c:ptCount val="12"/>
                <c:pt idx="0">
                  <c:v>0</c:v>
                </c:pt>
                <c:pt idx="1">
                  <c:v>5.2</c:v>
                </c:pt>
                <c:pt idx="2">
                  <c:v>10.6</c:v>
                </c:pt>
                <c:pt idx="3">
                  <c:v>0</c:v>
                </c:pt>
                <c:pt idx="4">
                  <c:v>7.8333333333333313</c:v>
                </c:pt>
                <c:pt idx="5">
                  <c:v>14.4</c:v>
                </c:pt>
                <c:pt idx="6">
                  <c:v>11.2</c:v>
                </c:pt>
                <c:pt idx="7">
                  <c:v>11.109090909090909</c:v>
                </c:pt>
                <c:pt idx="8">
                  <c:v>16.331999999999997</c:v>
                </c:pt>
                <c:pt idx="9">
                  <c:v>14.206250000000001</c:v>
                </c:pt>
                <c:pt idx="10">
                  <c:v>14.314285714285711</c:v>
                </c:pt>
                <c:pt idx="11">
                  <c:v>9.2000000000000011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mnd'!$N$13:$N$24</c:f>
              <c:numCache>
                <c:formatCode>0.0</c:formatCode>
                <c:ptCount val="12"/>
                <c:pt idx="0">
                  <c:v>12.6</c:v>
                </c:pt>
                <c:pt idx="1">
                  <c:v>13.5</c:v>
                </c:pt>
                <c:pt idx="2">
                  <c:v>12.55</c:v>
                </c:pt>
                <c:pt idx="3">
                  <c:v>5.9</c:v>
                </c:pt>
                <c:pt idx="4">
                  <c:v>6.7722222222222221</c:v>
                </c:pt>
                <c:pt idx="5">
                  <c:v>5.5</c:v>
                </c:pt>
                <c:pt idx="6">
                  <c:v>0</c:v>
                </c:pt>
                <c:pt idx="7">
                  <c:v>7.9</c:v>
                </c:pt>
                <c:pt idx="8">
                  <c:v>7.3769230769230756</c:v>
                </c:pt>
                <c:pt idx="9">
                  <c:v>7.0431818181818189</c:v>
                </c:pt>
                <c:pt idx="10">
                  <c:v>8.2100000000000009</c:v>
                </c:pt>
                <c:pt idx="11">
                  <c:v>7.8600000000000012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mnd'!$N$255:$N$266</c:f>
              <c:numCache>
                <c:formatCode>0.0</c:formatCode>
                <c:ptCount val="12"/>
                <c:pt idx="0">
                  <c:v>13.05</c:v>
                </c:pt>
                <c:pt idx="1">
                  <c:v>9.8333333333333357</c:v>
                </c:pt>
                <c:pt idx="2">
                  <c:v>13.019230769230772</c:v>
                </c:pt>
                <c:pt idx="3">
                  <c:v>10.033333333333331</c:v>
                </c:pt>
                <c:pt idx="4">
                  <c:v>12.326315789473687</c:v>
                </c:pt>
                <c:pt idx="5">
                  <c:v>15.910000000000004</c:v>
                </c:pt>
                <c:pt idx="6">
                  <c:v>11.573333333333331</c:v>
                </c:pt>
                <c:pt idx="7">
                  <c:v>15.352380952380948</c:v>
                </c:pt>
                <c:pt idx="8">
                  <c:v>14.452325581395341</c:v>
                </c:pt>
                <c:pt idx="9">
                  <c:v>15.15735294117647</c:v>
                </c:pt>
                <c:pt idx="10">
                  <c:v>14.865384615384611</c:v>
                </c:pt>
                <c:pt idx="11">
                  <c:v>12.862500000000001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mnd'!$N$28:$N$39</c:f>
              <c:numCache>
                <c:formatCode>0.0</c:formatCode>
                <c:ptCount val="12"/>
                <c:pt idx="0">
                  <c:v>15.6</c:v>
                </c:pt>
                <c:pt idx="1">
                  <c:v>13.2</c:v>
                </c:pt>
                <c:pt idx="2">
                  <c:v>14.910000000000004</c:v>
                </c:pt>
                <c:pt idx="3">
                  <c:v>9.9333333333333353</c:v>
                </c:pt>
                <c:pt idx="4">
                  <c:v>8.4848484848484862</c:v>
                </c:pt>
                <c:pt idx="5">
                  <c:v>9.15</c:v>
                </c:pt>
                <c:pt idx="6">
                  <c:v>8.6750000000000007</c:v>
                </c:pt>
                <c:pt idx="7">
                  <c:v>10.621276595744684</c:v>
                </c:pt>
                <c:pt idx="8">
                  <c:v>9.3843137254901947</c:v>
                </c:pt>
                <c:pt idx="9">
                  <c:v>9.2204379562043766</c:v>
                </c:pt>
                <c:pt idx="10">
                  <c:v>9.2270270270270274</c:v>
                </c:pt>
                <c:pt idx="11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7903403966395"/>
          <c:y val="0.1913545774552347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mnd'!$N$274:$N$288</c:f>
              <c:numCache>
                <c:formatCode>0.0</c:formatCode>
                <c:ptCount val="15"/>
                <c:pt idx="0">
                  <c:v>11.486363636363636</c:v>
                </c:pt>
                <c:pt idx="1">
                  <c:v>14.323333333333331</c:v>
                </c:pt>
                <c:pt idx="2">
                  <c:v>12.375000000000002</c:v>
                </c:pt>
                <c:pt idx="3">
                  <c:v>15.782165605095541</c:v>
                </c:pt>
                <c:pt idx="4">
                  <c:v>15.949726775956275</c:v>
                </c:pt>
                <c:pt idx="5">
                  <c:v>15.662555066079296</c:v>
                </c:pt>
                <c:pt idx="6">
                  <c:v>15.090909090909093</c:v>
                </c:pt>
                <c:pt idx="7">
                  <c:v>14.47777777777778</c:v>
                </c:pt>
                <c:pt idx="9">
                  <c:v>29.546289804265204</c:v>
                </c:pt>
                <c:pt idx="11">
                  <c:v>15</c:v>
                </c:pt>
                <c:pt idx="12">
                  <c:v>19.2</c:v>
                </c:pt>
                <c:pt idx="13">
                  <c:v>17.38356164383562</c:v>
                </c:pt>
                <c:pt idx="14">
                  <c:v>15.774074074074075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12.769999999999998</c:v>
                </c:pt>
                <c:pt idx="7">
                  <c:v>10.955</c:v>
                </c:pt>
                <c:pt idx="9">
                  <c:v>20.311807426496504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6086652051282"/>
          <c:y val="0.2228197219748450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mnd'!$N$289:$N$303</c:f>
              <c:numCache>
                <c:formatCode>0.0</c:formatCode>
                <c:ptCount val="15"/>
                <c:pt idx="0">
                  <c:v>13.770000000000001</c:v>
                </c:pt>
                <c:pt idx="1">
                  <c:v>15.485106382978724</c:v>
                </c:pt>
                <c:pt idx="2">
                  <c:v>15.500000000000004</c:v>
                </c:pt>
                <c:pt idx="3">
                  <c:v>18.451724137931045</c:v>
                </c:pt>
                <c:pt idx="4">
                  <c:v>17.057575757575766</c:v>
                </c:pt>
                <c:pt idx="5">
                  <c:v>17.043772893772903</c:v>
                </c:pt>
                <c:pt idx="6">
                  <c:v>16.61626984126984</c:v>
                </c:pt>
                <c:pt idx="7">
                  <c:v>15.871428571428575</c:v>
                </c:pt>
                <c:pt idx="9">
                  <c:v>29.661619348054657</c:v>
                </c:pt>
                <c:pt idx="11">
                  <c:v>16.466666666666672</c:v>
                </c:pt>
                <c:pt idx="12">
                  <c:v>19.016129032258064</c:v>
                </c:pt>
                <c:pt idx="13">
                  <c:v>18.953237410071942</c:v>
                </c:pt>
                <c:pt idx="14">
                  <c:v>14.763013698630138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13.703726708074541</c:v>
                </c:pt>
                <c:pt idx="7">
                  <c:v>12.584090909090911</c:v>
                </c:pt>
                <c:pt idx="9">
                  <c:v>29.877805210420902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25286464323956"/>
          <c:y val="0.4866248209510467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mnd'!$N$304:$N$318</c:f>
              <c:numCache>
                <c:formatCode>0.0</c:formatCode>
                <c:ptCount val="15"/>
                <c:pt idx="0">
                  <c:v>15.044954128440372</c:v>
                </c:pt>
                <c:pt idx="1">
                  <c:v>16.460360360360355</c:v>
                </c:pt>
                <c:pt idx="2">
                  <c:v>15.370000000000005</c:v>
                </c:pt>
                <c:pt idx="3">
                  <c:v>19.185059422750413</c:v>
                </c:pt>
                <c:pt idx="4">
                  <c:v>18.670136986301348</c:v>
                </c:pt>
                <c:pt idx="5">
                  <c:v>17.932955350815003</c:v>
                </c:pt>
                <c:pt idx="6">
                  <c:v>17.531259259259237</c:v>
                </c:pt>
                <c:pt idx="7">
                  <c:v>16.75</c:v>
                </c:pt>
                <c:pt idx="9">
                  <c:v>0</c:v>
                </c:pt>
                <c:pt idx="11">
                  <c:v>19.263333333333335</c:v>
                </c:pt>
                <c:pt idx="12">
                  <c:v>20.620000000000005</c:v>
                </c:pt>
                <c:pt idx="13">
                  <c:v>22.101194029850735</c:v>
                </c:pt>
                <c:pt idx="14">
                  <c:v>16.751351351351357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16.496774193548397</c:v>
                </c:pt>
                <c:pt idx="7">
                  <c:v>15.471014492753628</c:v>
                </c:pt>
                <c:pt idx="9">
                  <c:v>19.877901952019016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36080785572347"/>
          <c:y val="0.5335731860230826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mnd'!$N$319:$N$333</c:f>
              <c:numCache>
                <c:formatCode>0.0</c:formatCode>
                <c:ptCount val="15"/>
                <c:pt idx="0">
                  <c:v>18.035315985130101</c:v>
                </c:pt>
                <c:pt idx="1">
                  <c:v>18.078137651821855</c:v>
                </c:pt>
                <c:pt idx="2">
                  <c:v>19.915094339622648</c:v>
                </c:pt>
                <c:pt idx="3">
                  <c:v>20.669642857142872</c:v>
                </c:pt>
                <c:pt idx="4">
                  <c:v>20.92526525198938</c:v>
                </c:pt>
                <c:pt idx="5">
                  <c:v>20.331651670951167</c:v>
                </c:pt>
                <c:pt idx="6">
                  <c:v>20.141875923190536</c:v>
                </c:pt>
                <c:pt idx="7">
                  <c:v>17.783333333333328</c:v>
                </c:pt>
                <c:pt idx="9">
                  <c:v>0</c:v>
                </c:pt>
                <c:pt idx="11">
                  <c:v>24.03733333333334</c:v>
                </c:pt>
                <c:pt idx="12">
                  <c:v>26.330120481927722</c:v>
                </c:pt>
                <c:pt idx="13">
                  <c:v>25.887637969094929</c:v>
                </c:pt>
                <c:pt idx="14">
                  <c:v>19.196183206106873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20.168512486427787</c:v>
                </c:pt>
                <c:pt idx="7">
                  <c:v>18.86881720430107</c:v>
                </c:pt>
                <c:pt idx="9">
                  <c:v>24.247041175253504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92621909589706"/>
          <c:y val="0.2563542684548706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Måned!$Y$35:$Y$46</c:f>
              <c:numCache>
                <c:formatCode>0.0</c:formatCode>
                <c:ptCount val="12"/>
                <c:pt idx="0">
                  <c:v>29.103915492957746</c:v>
                </c:pt>
                <c:pt idx="1">
                  <c:v>30.843521594684404</c:v>
                </c:pt>
                <c:pt idx="2">
                  <c:v>31.846364838070073</c:v>
                </c:pt>
                <c:pt idx="3">
                  <c:v>25.707912457912471</c:v>
                </c:pt>
                <c:pt idx="4">
                  <c:v>23.81578249336868</c:v>
                </c:pt>
                <c:pt idx="5">
                  <c:v>25.531943212067407</c:v>
                </c:pt>
                <c:pt idx="6">
                  <c:v>22.826162790697698</c:v>
                </c:pt>
                <c:pt idx="7">
                  <c:v>26.000751085383541</c:v>
                </c:pt>
                <c:pt idx="8">
                  <c:v>25.48151658767781</c:v>
                </c:pt>
                <c:pt idx="9">
                  <c:v>26.993230498472936</c:v>
                </c:pt>
                <c:pt idx="10">
                  <c:v>26.702071112175236</c:v>
                </c:pt>
                <c:pt idx="11">
                  <c:v>24.696124031007717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26.759770114942505</c:v>
                </c:pt>
                <c:pt idx="1">
                  <c:v>29.558888888888905</c:v>
                </c:pt>
                <c:pt idx="2">
                  <c:v>30.186338630806805</c:v>
                </c:pt>
                <c:pt idx="3">
                  <c:v>21.363502454991821</c:v>
                </c:pt>
                <c:pt idx="4">
                  <c:v>23.18547602501738</c:v>
                </c:pt>
                <c:pt idx="5">
                  <c:v>23.610480349344979</c:v>
                </c:pt>
                <c:pt idx="6">
                  <c:v>25.408490566037756</c:v>
                </c:pt>
                <c:pt idx="7">
                  <c:v>25.466702786377621</c:v>
                </c:pt>
                <c:pt idx="8">
                  <c:v>24.915870062965112</c:v>
                </c:pt>
                <c:pt idx="9">
                  <c:v>26.658172479048496</c:v>
                </c:pt>
                <c:pt idx="10">
                  <c:v>26.288000915960648</c:v>
                </c:pt>
                <c:pt idx="11">
                  <c:v>25.27121495327102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0884265147820118E-2"/>
                  <c:y val="7.728670538732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2-4799-9ECF-7A5FDA27D2D6}"/>
                </c:ext>
              </c:extLst>
            </c:dLbl>
            <c:dLbl>
              <c:idx val="1"/>
              <c:layout>
                <c:manualLayout>
                  <c:x val="-3.0884265147820156E-2"/>
                  <c:y val="-6.266489625999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2-4799-9ECF-7A5FDA27D2D6}"/>
                </c:ext>
              </c:extLst>
            </c:dLbl>
            <c:dLbl>
              <c:idx val="3"/>
              <c:layout>
                <c:manualLayout>
                  <c:x val="-3.0884265147820117E-3"/>
                  <c:y val="-6.893138588599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C-43EE-A59C-785FA05CD984}"/>
                </c:ext>
              </c:extLst>
            </c:dLbl>
            <c:dLbl>
              <c:idx val="4"/>
              <c:layout>
                <c:manualLayout>
                  <c:x val="3.1913740652747456E-2"/>
                  <c:y val="-0.15239094083751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C-43EE-A59C-785FA05CD984}"/>
                </c:ext>
              </c:extLst>
            </c:dLbl>
            <c:dLbl>
              <c:idx val="5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3-4F20-BD29-656BF9BB6293}"/>
                </c:ext>
              </c:extLst>
            </c:dLbl>
            <c:dLbl>
              <c:idx val="6"/>
              <c:layout>
                <c:manualLayout>
                  <c:x val="-2.1618985603474083E-2"/>
                  <c:y val="6.4668412182694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E-4CA4-8C20-35B8B618BF72}"/>
                </c:ext>
              </c:extLst>
            </c:dLbl>
            <c:dLbl>
              <c:idx val="7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5-4FED-9150-32A6998F4DC3}"/>
                </c:ext>
              </c:extLst>
            </c:dLbl>
            <c:dLbl>
              <c:idx val="8"/>
              <c:layout>
                <c:manualLayout>
                  <c:x val="-2.5736887623183432E-2"/>
                  <c:y val="-9.1787423743179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759-805E-7EA5DC8B9FD7}"/>
                </c:ext>
              </c:extLst>
            </c:dLbl>
            <c:dLbl>
              <c:idx val="9"/>
              <c:layout>
                <c:manualLayout>
                  <c:x val="-1.1324230554200711E-2"/>
                  <c:y val="-7.7184879056764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5-4AE1-967A-B60F767F0D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27.151403887688979</c:v>
                </c:pt>
                <c:pt idx="1">
                  <c:v>29.773155737704947</c:v>
                </c:pt>
                <c:pt idx="2">
                  <c:v>31.488686131386839</c:v>
                </c:pt>
                <c:pt idx="3">
                  <c:v>24.920875000000045</c:v>
                </c:pt>
                <c:pt idx="4">
                  <c:v>23.305205709487844</c:v>
                </c:pt>
                <c:pt idx="5">
                  <c:v>22.393217391304351</c:v>
                </c:pt>
                <c:pt idx="6">
                  <c:v>22.552719665271955</c:v>
                </c:pt>
                <c:pt idx="7">
                  <c:v>24.544302090357402</c:v>
                </c:pt>
                <c:pt idx="8">
                  <c:v>24.824720312710625</c:v>
                </c:pt>
                <c:pt idx="9">
                  <c:v>26.204216691068723</c:v>
                </c:pt>
                <c:pt idx="10">
                  <c:v>26.030924700411362</c:v>
                </c:pt>
                <c:pt idx="11">
                  <c:v>24.579668674698791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25.902841790768353</c:v>
                </c:pt>
                <c:pt idx="1">
                  <c:v>25.902841790768353</c:v>
                </c:pt>
                <c:pt idx="2">
                  <c:v>25.902841790768353</c:v>
                </c:pt>
                <c:pt idx="3">
                  <c:v>25.902841790768353</c:v>
                </c:pt>
                <c:pt idx="4">
                  <c:v>25.902841790768353</c:v>
                </c:pt>
                <c:pt idx="5">
                  <c:v>25.902841790768353</c:v>
                </c:pt>
                <c:pt idx="6">
                  <c:v>25.902841790768353</c:v>
                </c:pt>
                <c:pt idx="7">
                  <c:v>25.902841790768353</c:v>
                </c:pt>
                <c:pt idx="8">
                  <c:v>25.902841790768353</c:v>
                </c:pt>
                <c:pt idx="9">
                  <c:v>25.902841790768353</c:v>
                </c:pt>
                <c:pt idx="10">
                  <c:v>25.902841790768353</c:v>
                </c:pt>
                <c:pt idx="11">
                  <c:v>25.902841790768353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92691015734845"/>
          <c:y val="0.19992789069609299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mnd'!$N$334:$N$348</c:f>
              <c:numCache>
                <c:formatCode>0.0</c:formatCode>
                <c:ptCount val="15"/>
                <c:pt idx="0">
                  <c:v>21.400719424460412</c:v>
                </c:pt>
                <c:pt idx="1">
                  <c:v>22.475999999999996</c:v>
                </c:pt>
                <c:pt idx="2">
                  <c:v>22.974418604651166</c:v>
                </c:pt>
                <c:pt idx="3">
                  <c:v>23.413120567375913</c:v>
                </c:pt>
                <c:pt idx="4">
                  <c:v>24.333785714285703</c:v>
                </c:pt>
                <c:pt idx="5">
                  <c:v>24.57879640044996</c:v>
                </c:pt>
                <c:pt idx="6">
                  <c:v>23.668823529411782</c:v>
                </c:pt>
                <c:pt idx="7">
                  <c:v>22.370297029702964</c:v>
                </c:pt>
                <c:pt idx="9">
                  <c:v>0</c:v>
                </c:pt>
                <c:pt idx="11">
                  <c:v>31.805263157894743</c:v>
                </c:pt>
                <c:pt idx="12">
                  <c:v>30.036708860759475</c:v>
                </c:pt>
                <c:pt idx="13">
                  <c:v>30.547492323439144</c:v>
                </c:pt>
                <c:pt idx="14">
                  <c:v>23.688888888888886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24.667577048358844</c:v>
                </c:pt>
                <c:pt idx="6">
                  <c:v>24.318541033434599</c:v>
                </c:pt>
                <c:pt idx="7">
                  <c:v>23.837323943661968</c:v>
                </c:pt>
                <c:pt idx="9">
                  <c:v>28.835341735833673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mnd'!$N$349:$N$363</c:f>
              <c:numCache>
                <c:formatCode>0.0</c:formatCode>
                <c:ptCount val="15"/>
                <c:pt idx="0">
                  <c:v>25.698500000000003</c:v>
                </c:pt>
                <c:pt idx="1">
                  <c:v>27.14330985915494</c:v>
                </c:pt>
                <c:pt idx="2">
                  <c:v>28.428571428571423</c:v>
                </c:pt>
                <c:pt idx="3">
                  <c:v>28.980561403508808</c:v>
                </c:pt>
                <c:pt idx="4">
                  <c:v>28.850361129349928</c:v>
                </c:pt>
                <c:pt idx="5">
                  <c:v>29.104865206402632</c:v>
                </c:pt>
                <c:pt idx="6">
                  <c:v>28.610416666666644</c:v>
                </c:pt>
                <c:pt idx="7">
                  <c:v>27.914117647058845</c:v>
                </c:pt>
                <c:pt idx="9">
                  <c:v>0</c:v>
                </c:pt>
                <c:pt idx="11">
                  <c:v>36.483076923076929</c:v>
                </c:pt>
                <c:pt idx="12">
                  <c:v>35.25620437956205</c:v>
                </c:pt>
                <c:pt idx="13">
                  <c:v>35.22542372881356</c:v>
                </c:pt>
                <c:pt idx="14">
                  <c:v>32.186764705882347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B-4171-B1C7-31BDF11FBA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29.178310844577716</c:v>
                </c:pt>
                <c:pt idx="6">
                  <c:v>29.063113496932555</c:v>
                </c:pt>
                <c:pt idx="7">
                  <c:v>28.633576642335793</c:v>
                </c:pt>
                <c:pt idx="9">
                  <c:v>33.339663164400392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B-4171-B1C7-31BDF11F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mnd'!$N$364:$N$378</c:f>
              <c:numCache>
                <c:formatCode>0.0</c:formatCode>
                <c:ptCount val="15"/>
                <c:pt idx="0">
                  <c:v>31.856730769230776</c:v>
                </c:pt>
                <c:pt idx="1">
                  <c:v>32.450000000000003</c:v>
                </c:pt>
                <c:pt idx="2">
                  <c:v>37.130508474576253</c:v>
                </c:pt>
                <c:pt idx="3">
                  <c:v>34.466367713004495</c:v>
                </c:pt>
                <c:pt idx="4">
                  <c:v>33.039175257731955</c:v>
                </c:pt>
                <c:pt idx="5">
                  <c:v>33.357275362318838</c:v>
                </c:pt>
                <c:pt idx="6">
                  <c:v>33.34921036007583</c:v>
                </c:pt>
                <c:pt idx="7">
                  <c:v>32.076699029126246</c:v>
                </c:pt>
                <c:pt idx="9">
                  <c:v>0</c:v>
                </c:pt>
                <c:pt idx="11">
                  <c:v>39.827272727272728</c:v>
                </c:pt>
                <c:pt idx="12">
                  <c:v>38.124999999999993</c:v>
                </c:pt>
                <c:pt idx="13">
                  <c:v>40.417872340425504</c:v>
                </c:pt>
                <c:pt idx="14">
                  <c:v>36.683333333333344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B-4665-98C8-DE64225C1D28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33.491627358490582</c:v>
                </c:pt>
                <c:pt idx="7">
                  <c:v>33.318888888888885</c:v>
                </c:pt>
                <c:pt idx="9">
                  <c:v>38.212360360360407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B-4665-98C8-DE64225C1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mnd'!$N$379:$N$393</c:f>
              <c:numCache>
                <c:formatCode>0.0</c:formatCode>
                <c:ptCount val="15"/>
                <c:pt idx="0">
                  <c:v>36.756603773584906</c:v>
                </c:pt>
                <c:pt idx="1">
                  <c:v>37.872413793103448</c:v>
                </c:pt>
                <c:pt idx="2">
                  <c:v>41.224999999999994</c:v>
                </c:pt>
                <c:pt idx="3">
                  <c:v>38.086458333333354</c:v>
                </c:pt>
                <c:pt idx="4">
                  <c:v>35.573271889400907</c:v>
                </c:pt>
                <c:pt idx="5">
                  <c:v>37.059396751740131</c:v>
                </c:pt>
                <c:pt idx="6">
                  <c:v>37.319836956521755</c:v>
                </c:pt>
                <c:pt idx="7">
                  <c:v>36.21764705882353</c:v>
                </c:pt>
                <c:pt idx="9">
                  <c:v>0</c:v>
                </c:pt>
                <c:pt idx="11">
                  <c:v>42.050000000000011</c:v>
                </c:pt>
                <c:pt idx="12">
                  <c:v>43.857142857142826</c:v>
                </c:pt>
                <c:pt idx="13">
                  <c:v>41.375000000000007</c:v>
                </c:pt>
                <c:pt idx="14">
                  <c:v>43.857142857142875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0-4F46-8215-472AD825F8D7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38.694277108433745</c:v>
                </c:pt>
                <c:pt idx="7">
                  <c:v>38.422500000000007</c:v>
                </c:pt>
                <c:pt idx="9">
                  <c:v>42.967011494252866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0-4F46-8215-472AD825F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19889303699762"/>
          <c:y val="0.54475136818309122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Klasse_Slakteri!$J$129:$J$156</c:f>
              <c:numCache>
                <c:formatCode>0.0</c:formatCode>
                <c:ptCount val="28"/>
                <c:pt idx="0">
                  <c:v>6.4614051418667664</c:v>
                </c:pt>
                <c:pt idx="1">
                  <c:v>7.906699651285491</c:v>
                </c:pt>
                <c:pt idx="2">
                  <c:v>5.4365721566385687</c:v>
                </c:pt>
                <c:pt idx="3">
                  <c:v>10.537344180426336</c:v>
                </c:pt>
                <c:pt idx="4">
                  <c:v>0</c:v>
                </c:pt>
                <c:pt idx="5">
                  <c:v>11.056707648397062</c:v>
                </c:pt>
                <c:pt idx="6">
                  <c:v>3.8343511042016911</c:v>
                </c:pt>
                <c:pt idx="7">
                  <c:v>5.5053161481751776</c:v>
                </c:pt>
                <c:pt idx="8">
                  <c:v>2.3494473181620581</c:v>
                </c:pt>
                <c:pt idx="9">
                  <c:v>5.7547497683039852</c:v>
                </c:pt>
                <c:pt idx="10">
                  <c:v>5.5376084942586496</c:v>
                </c:pt>
                <c:pt idx="11">
                  <c:v>2.5387446784236718</c:v>
                </c:pt>
                <c:pt idx="12">
                  <c:v>5.3541857645562878</c:v>
                </c:pt>
                <c:pt idx="13">
                  <c:v>0</c:v>
                </c:pt>
                <c:pt idx="14">
                  <c:v>100</c:v>
                </c:pt>
                <c:pt idx="15">
                  <c:v>5.0118428231765284</c:v>
                </c:pt>
                <c:pt idx="16">
                  <c:v>10.136917018893824</c:v>
                </c:pt>
                <c:pt idx="17">
                  <c:v>0</c:v>
                </c:pt>
                <c:pt idx="18">
                  <c:v>6.8754013780191716</c:v>
                </c:pt>
                <c:pt idx="19">
                  <c:v>0</c:v>
                </c:pt>
                <c:pt idx="20">
                  <c:v>4.5601454041400595</c:v>
                </c:pt>
                <c:pt idx="24">
                  <c:v>12.453139643861299</c:v>
                </c:pt>
                <c:pt idx="25">
                  <c:v>12.043930344755472</c:v>
                </c:pt>
                <c:pt idx="26">
                  <c:v>10.552267417364439</c:v>
                </c:pt>
                <c:pt idx="27">
                  <c:v>9.3841480447538856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Klasse_Slakteri!$J$157:$J$184</c:f>
              <c:numCache>
                <c:formatCode>0.0</c:formatCode>
                <c:ptCount val="28"/>
                <c:pt idx="0">
                  <c:v>12.481935580092877</c:v>
                </c:pt>
                <c:pt idx="1">
                  <c:v>12.609628433859539</c:v>
                </c:pt>
                <c:pt idx="2">
                  <c:v>11.516121947686417</c:v>
                </c:pt>
                <c:pt idx="3">
                  <c:v>16.939241509637153</c:v>
                </c:pt>
                <c:pt idx="4">
                  <c:v>0</c:v>
                </c:pt>
                <c:pt idx="5">
                  <c:v>17.202772984301951</c:v>
                </c:pt>
                <c:pt idx="6">
                  <c:v>8.8190237505086184</c:v>
                </c:pt>
                <c:pt idx="7">
                  <c:v>14.13622494664645</c:v>
                </c:pt>
                <c:pt idx="8">
                  <c:v>7.6735587044336668</c:v>
                </c:pt>
                <c:pt idx="9">
                  <c:v>13.24094454742044</c:v>
                </c:pt>
                <c:pt idx="10">
                  <c:v>12.964615232098238</c:v>
                </c:pt>
                <c:pt idx="11">
                  <c:v>10.060706501179904</c:v>
                </c:pt>
                <c:pt idx="12">
                  <c:v>11.014060975249137</c:v>
                </c:pt>
                <c:pt idx="13">
                  <c:v>0</c:v>
                </c:pt>
                <c:pt idx="14">
                  <c:v>0</c:v>
                </c:pt>
                <c:pt idx="15">
                  <c:v>11.261621536235232</c:v>
                </c:pt>
                <c:pt idx="16">
                  <c:v>16.714533434485745</c:v>
                </c:pt>
                <c:pt idx="17">
                  <c:v>0</c:v>
                </c:pt>
                <c:pt idx="18">
                  <c:v>12.258492886765124</c:v>
                </c:pt>
                <c:pt idx="19">
                  <c:v>0</c:v>
                </c:pt>
                <c:pt idx="20">
                  <c:v>11.955530095686672</c:v>
                </c:pt>
                <c:pt idx="24">
                  <c:v>32.392221180880981</c:v>
                </c:pt>
                <c:pt idx="25">
                  <c:v>23.069405591794329</c:v>
                </c:pt>
                <c:pt idx="26">
                  <c:v>22.855998043677832</c:v>
                </c:pt>
                <c:pt idx="27">
                  <c:v>18.583441551902432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Klasse_Slakteri!$J$185:$J$211</c:f>
              <c:numCache>
                <c:formatCode>0.0</c:formatCode>
                <c:ptCount val="27"/>
                <c:pt idx="0">
                  <c:v>20.189207119824314</c:v>
                </c:pt>
                <c:pt idx="1">
                  <c:v>17.79334996540808</c:v>
                </c:pt>
                <c:pt idx="2">
                  <c:v>21.377760263421479</c:v>
                </c:pt>
                <c:pt idx="3">
                  <c:v>22.808110782277581</c:v>
                </c:pt>
                <c:pt idx="4">
                  <c:v>0</c:v>
                </c:pt>
                <c:pt idx="5">
                  <c:v>23.729795250577695</c:v>
                </c:pt>
                <c:pt idx="6">
                  <c:v>14.999408304167321</c:v>
                </c:pt>
                <c:pt idx="7">
                  <c:v>23.62295078031789</c:v>
                </c:pt>
                <c:pt idx="8">
                  <c:v>17.614505028598781</c:v>
                </c:pt>
                <c:pt idx="9">
                  <c:v>19.324895736793327</c:v>
                </c:pt>
                <c:pt idx="10">
                  <c:v>24.073675250489703</c:v>
                </c:pt>
                <c:pt idx="11">
                  <c:v>22.693182978161278</c:v>
                </c:pt>
                <c:pt idx="12">
                  <c:v>23.005810686932595</c:v>
                </c:pt>
                <c:pt idx="13">
                  <c:v>0</c:v>
                </c:pt>
                <c:pt idx="14">
                  <c:v>0</c:v>
                </c:pt>
                <c:pt idx="15">
                  <c:v>27.331021278133015</c:v>
                </c:pt>
                <c:pt idx="16">
                  <c:v>0</c:v>
                </c:pt>
                <c:pt idx="17">
                  <c:v>19.205734127200124</c:v>
                </c:pt>
                <c:pt idx="18">
                  <c:v>0</c:v>
                </c:pt>
                <c:pt idx="19">
                  <c:v>23.251225256189912</c:v>
                </c:pt>
                <c:pt idx="23">
                  <c:v>28.561387066541712</c:v>
                </c:pt>
                <c:pt idx="24">
                  <c:v>27.297498565030271</c:v>
                </c:pt>
                <c:pt idx="25">
                  <c:v>28.258337758501295</c:v>
                </c:pt>
                <c:pt idx="26">
                  <c:v>25.770001024537237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Klasse_Slakteri!$J$212:$J$239</c:f>
              <c:numCache>
                <c:formatCode>0.0</c:formatCode>
                <c:ptCount val="28"/>
                <c:pt idx="0">
                  <c:v>24.781426947743064</c:v>
                </c:pt>
                <c:pt idx="1">
                  <c:v>19.73923282808164</c:v>
                </c:pt>
                <c:pt idx="2">
                  <c:v>25.686473638384264</c:v>
                </c:pt>
                <c:pt idx="3">
                  <c:v>19.895830483132222</c:v>
                </c:pt>
                <c:pt idx="4">
                  <c:v>0</c:v>
                </c:pt>
                <c:pt idx="5">
                  <c:v>22.064452180351452</c:v>
                </c:pt>
                <c:pt idx="6">
                  <c:v>29.04642948039379</c:v>
                </c:pt>
                <c:pt idx="7">
                  <c:v>26.487357193784327</c:v>
                </c:pt>
                <c:pt idx="8">
                  <c:v>28.984169316511096</c:v>
                </c:pt>
                <c:pt idx="9">
                  <c:v>27.253243744207609</c:v>
                </c:pt>
                <c:pt idx="10">
                  <c:v>24.293825869065081</c:v>
                </c:pt>
                <c:pt idx="11">
                  <c:v>27.797693032863179</c:v>
                </c:pt>
                <c:pt idx="12">
                  <c:v>25.936659076795696</c:v>
                </c:pt>
                <c:pt idx="13">
                  <c:v>0</c:v>
                </c:pt>
                <c:pt idx="14">
                  <c:v>0</c:v>
                </c:pt>
                <c:pt idx="15">
                  <c:v>23.56798978857222</c:v>
                </c:pt>
                <c:pt idx="16">
                  <c:v>19.317401827968641</c:v>
                </c:pt>
                <c:pt idx="17">
                  <c:v>0</c:v>
                </c:pt>
                <c:pt idx="18">
                  <c:v>26.527776265996156</c:v>
                </c:pt>
                <c:pt idx="19">
                  <c:v>0</c:v>
                </c:pt>
                <c:pt idx="20">
                  <c:v>23.65504706539652</c:v>
                </c:pt>
                <c:pt idx="24">
                  <c:v>16.869728209934401</c:v>
                </c:pt>
                <c:pt idx="25">
                  <c:v>19.125746024226988</c:v>
                </c:pt>
                <c:pt idx="26">
                  <c:v>19.086916321417544</c:v>
                </c:pt>
                <c:pt idx="27">
                  <c:v>22.003206713958832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Klasse_Slakteri!$J$240:$J$267</c:f>
              <c:numCache>
                <c:formatCode>0.0</c:formatCode>
                <c:ptCount val="28"/>
                <c:pt idx="0">
                  <c:v>19.673631861265253</c:v>
                </c:pt>
                <c:pt idx="1">
                  <c:v>17.320768429806346</c:v>
                </c:pt>
                <c:pt idx="2">
                  <c:v>19.58924507759188</c:v>
                </c:pt>
                <c:pt idx="3">
                  <c:v>12.74915906196242</c:v>
                </c:pt>
                <c:pt idx="4">
                  <c:v>0</c:v>
                </c:pt>
                <c:pt idx="5">
                  <c:v>12.441408465842258</c:v>
                </c:pt>
                <c:pt idx="6">
                  <c:v>24.696573513749239</c:v>
                </c:pt>
                <c:pt idx="7">
                  <c:v>16.836189657697197</c:v>
                </c:pt>
                <c:pt idx="8">
                  <c:v>23.754817343903401</c:v>
                </c:pt>
                <c:pt idx="9">
                  <c:v>19.09513052208835</c:v>
                </c:pt>
                <c:pt idx="10">
                  <c:v>20.924906077045879</c:v>
                </c:pt>
                <c:pt idx="11">
                  <c:v>22.655354001164898</c:v>
                </c:pt>
                <c:pt idx="12">
                  <c:v>20.381021379779412</c:v>
                </c:pt>
                <c:pt idx="13">
                  <c:v>0</c:v>
                </c:pt>
                <c:pt idx="14">
                  <c:v>0</c:v>
                </c:pt>
                <c:pt idx="15">
                  <c:v>22.114350197138304</c:v>
                </c:pt>
                <c:pt idx="16">
                  <c:v>14.214623749142001</c:v>
                </c:pt>
                <c:pt idx="17">
                  <c:v>0</c:v>
                </c:pt>
                <c:pt idx="18">
                  <c:v>18.180383363629449</c:v>
                </c:pt>
                <c:pt idx="19">
                  <c:v>0</c:v>
                </c:pt>
                <c:pt idx="20">
                  <c:v>18.611164152504642</c:v>
                </c:pt>
                <c:pt idx="24">
                  <c:v>5.0140581068416132</c:v>
                </c:pt>
                <c:pt idx="25">
                  <c:v>8.0725315853374937</c:v>
                </c:pt>
                <c:pt idx="26">
                  <c:v>9.5136487666201912</c:v>
                </c:pt>
                <c:pt idx="27">
                  <c:v>12.653122342880202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Klasse_Slakteri!$J$268:$J$295</c:f>
              <c:numCache>
                <c:formatCode>0.0</c:formatCode>
                <c:ptCount val="28"/>
                <c:pt idx="0">
                  <c:v>8.1445462166290312</c:v>
                </c:pt>
                <c:pt idx="1">
                  <c:v>12.540968713529985</c:v>
                </c:pt>
                <c:pt idx="2">
                  <c:v>9.4882813899407026</c:v>
                </c:pt>
                <c:pt idx="3">
                  <c:v>6.5741892262840436</c:v>
                </c:pt>
                <c:pt idx="4">
                  <c:v>0</c:v>
                </c:pt>
                <c:pt idx="5">
                  <c:v>3.9779546553772871</c:v>
                </c:pt>
                <c:pt idx="6">
                  <c:v>10.773403191266906</c:v>
                </c:pt>
                <c:pt idx="7">
                  <c:v>7.2841672648183584</c:v>
                </c:pt>
                <c:pt idx="8">
                  <c:v>12.01246525895208</c:v>
                </c:pt>
                <c:pt idx="9">
                  <c:v>7.3804834723509423</c:v>
                </c:pt>
                <c:pt idx="10">
                  <c:v>9.331788176817863</c:v>
                </c:pt>
                <c:pt idx="11">
                  <c:v>9.0381232023730167</c:v>
                </c:pt>
                <c:pt idx="12">
                  <c:v>8.124981518171337</c:v>
                </c:pt>
                <c:pt idx="13">
                  <c:v>0</c:v>
                </c:pt>
                <c:pt idx="14">
                  <c:v>0</c:v>
                </c:pt>
                <c:pt idx="15">
                  <c:v>10.67751479558534</c:v>
                </c:pt>
                <c:pt idx="16">
                  <c:v>3.8320508652144074</c:v>
                </c:pt>
                <c:pt idx="17">
                  <c:v>0</c:v>
                </c:pt>
                <c:pt idx="18">
                  <c:v>10.11817294539807</c:v>
                </c:pt>
                <c:pt idx="19">
                  <c:v>0</c:v>
                </c:pt>
                <c:pt idx="20">
                  <c:v>9.5036032786653433</c:v>
                </c:pt>
                <c:pt idx="24">
                  <c:v>0</c:v>
                </c:pt>
                <c:pt idx="25">
                  <c:v>2.4722021290896641</c:v>
                </c:pt>
                <c:pt idx="26">
                  <c:v>3.0579792715022847</c:v>
                </c:pt>
                <c:pt idx="27">
                  <c:v>4.6866886343794443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slakting, antall i ulike måneder</a:t>
            </a:r>
          </a:p>
        </c:rich>
      </c:tx>
      <c:layout>
        <c:manualLayout>
          <c:xMode val="edge"/>
          <c:yMode val="edge"/>
          <c:x val="0.13162357946021044"/>
          <c:y val="4.2813899418725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355</c:v>
                </c:pt>
                <c:pt idx="1">
                  <c:v>602</c:v>
                </c:pt>
                <c:pt idx="2">
                  <c:v>3026</c:v>
                </c:pt>
                <c:pt idx="3">
                  <c:v>594</c:v>
                </c:pt>
                <c:pt idx="4">
                  <c:v>1508</c:v>
                </c:pt>
                <c:pt idx="5">
                  <c:v>1127</c:v>
                </c:pt>
                <c:pt idx="6">
                  <c:v>172</c:v>
                </c:pt>
                <c:pt idx="7">
                  <c:v>6910</c:v>
                </c:pt>
                <c:pt idx="8">
                  <c:v>8440</c:v>
                </c:pt>
                <c:pt idx="9">
                  <c:v>19319</c:v>
                </c:pt>
                <c:pt idx="10">
                  <c:v>8353</c:v>
                </c:pt>
                <c:pt idx="11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8734</c:v>
                </c:pt>
                <c:pt idx="1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8.4332002143825743E-3"/>
                  <c:y val="-0.11522909217016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8-492D-BE07-9D393207799C}"/>
                </c:ext>
              </c:extLst>
            </c:dLbl>
            <c:dLbl>
              <c:idx val="4"/>
              <c:layout>
                <c:manualLayout>
                  <c:x val="-8.4332002143825743E-3"/>
                  <c:y val="-0.17070976617802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8-492D-BE07-9D393207799C}"/>
                </c:ext>
              </c:extLst>
            </c:dLbl>
            <c:dLbl>
              <c:idx val="7"/>
              <c:layout>
                <c:manualLayout>
                  <c:x val="-4.2166001071913643E-3"/>
                  <c:y val="-8.322101101178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8-492D-BE07-9D393207799C}"/>
                </c:ext>
              </c:extLst>
            </c:dLbl>
            <c:dLbl>
              <c:idx val="8"/>
              <c:layout>
                <c:manualLayout>
                  <c:x val="-1.8974700482360791E-2"/>
                  <c:y val="-0.1387016850196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8-492D-BE07-9D393207799C}"/>
                </c:ext>
              </c:extLst>
            </c:dLbl>
            <c:dLbl>
              <c:idx val="9"/>
              <c:layout>
                <c:manualLayout>
                  <c:x val="4.1111851045115048E-2"/>
                  <c:y val="-6.188229023953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9-4C1C-B1FE-ED2F480A5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17075</c:v>
                </c:pt>
                <c:pt idx="10">
                  <c:v>5591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03701643668907"/>
          <c:y val="0.28494786799296051"/>
          <c:w val="0.11283588685268237"/>
          <c:h val="0.179189303352934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Klasse_Slakteri!$J$296:$J$323</c:f>
              <c:numCache>
                <c:formatCode>0.0</c:formatCode>
                <c:ptCount val="28"/>
                <c:pt idx="0">
                  <c:v>3.8412285348405426</c:v>
                </c:pt>
                <c:pt idx="1">
                  <c:v>5.1692208781455937</c:v>
                </c:pt>
                <c:pt idx="2">
                  <c:v>3.4891038031940158</c:v>
                </c:pt>
                <c:pt idx="3">
                  <c:v>2.5193276732385312</c:v>
                </c:pt>
                <c:pt idx="4">
                  <c:v>0</c:v>
                </c:pt>
                <c:pt idx="5">
                  <c:v>1.2443796910546778</c:v>
                </c:pt>
                <c:pt idx="6">
                  <c:v>4.4952672438808179</c:v>
                </c:pt>
                <c:pt idx="7">
                  <c:v>2.8646464743458946</c:v>
                </c:pt>
                <c:pt idx="8">
                  <c:v>5.3592798284561551</c:v>
                </c:pt>
                <c:pt idx="9">
                  <c:v>3.9180761507568742</c:v>
                </c:pt>
                <c:pt idx="10">
                  <c:v>1.6097659361358096</c:v>
                </c:pt>
                <c:pt idx="11">
                  <c:v>2.3279832351581304</c:v>
                </c:pt>
                <c:pt idx="12">
                  <c:v>2.5637992725552246</c:v>
                </c:pt>
                <c:pt idx="13">
                  <c:v>0</c:v>
                </c:pt>
                <c:pt idx="14">
                  <c:v>0</c:v>
                </c:pt>
                <c:pt idx="15">
                  <c:v>3.2801306568885824</c:v>
                </c:pt>
                <c:pt idx="16">
                  <c:v>0.84624832917885884</c:v>
                </c:pt>
                <c:pt idx="17">
                  <c:v>0</c:v>
                </c:pt>
                <c:pt idx="18">
                  <c:v>2.1624524242325278</c:v>
                </c:pt>
                <c:pt idx="19">
                  <c:v>0</c:v>
                </c:pt>
                <c:pt idx="20">
                  <c:v>2.233396275786959</c:v>
                </c:pt>
                <c:pt idx="24">
                  <c:v>0</c:v>
                </c:pt>
                <c:pt idx="25">
                  <c:v>0.82705467394713761</c:v>
                </c:pt>
                <c:pt idx="26">
                  <c:v>0.46488459828615353</c:v>
                </c:pt>
                <c:pt idx="27">
                  <c:v>0.83197677015076477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Klasse_Slakteri!$J$324:$J$351</c:f>
              <c:numCache>
                <c:formatCode>0.0</c:formatCode>
                <c:ptCount val="28"/>
                <c:pt idx="0">
                  <c:v>1.1566371635903578</c:v>
                </c:pt>
                <c:pt idx="1">
                  <c:v>2.2846390909662686</c:v>
                </c:pt>
                <c:pt idx="2">
                  <c:v>0.62903710672525326</c:v>
                </c:pt>
                <c:pt idx="3">
                  <c:v>0.81097231060910302</c:v>
                </c:pt>
                <c:pt idx="4">
                  <c:v>0</c:v>
                </c:pt>
                <c:pt idx="5">
                  <c:v>0.33557648098499465</c:v>
                </c:pt>
                <c:pt idx="6">
                  <c:v>0.77925530621475214</c:v>
                </c:pt>
                <c:pt idx="7">
                  <c:v>0.73338598668622357</c:v>
                </c:pt>
                <c:pt idx="8">
                  <c:v>0.66331589564741711</c:v>
                </c:pt>
                <c:pt idx="9">
                  <c:v>0.43684352795798576</c:v>
                </c:pt>
                <c:pt idx="10">
                  <c:v>0.15930153455920315</c:v>
                </c:pt>
                <c:pt idx="11">
                  <c:v>1.1378716096529939</c:v>
                </c:pt>
                <c:pt idx="12">
                  <c:v>0.3481976520684863</c:v>
                </c:pt>
                <c:pt idx="13">
                  <c:v>0</c:v>
                </c:pt>
                <c:pt idx="14">
                  <c:v>0</c:v>
                </c:pt>
                <c:pt idx="15">
                  <c:v>0.87443520763750882</c:v>
                </c:pt>
                <c:pt idx="16">
                  <c:v>0.33597052129619592</c:v>
                </c:pt>
                <c:pt idx="17">
                  <c:v>0</c:v>
                </c:pt>
                <c:pt idx="18">
                  <c:v>0.77100862441176565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0.1390459832486691</c:v>
                </c:pt>
                <c:pt idx="27">
                  <c:v>0.32531246196296076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Klasse_Slakteri!$J$352:$J$379</c:f>
              <c:numCache>
                <c:formatCode>0.0</c:formatCode>
                <c:ptCount val="28"/>
                <c:pt idx="0">
                  <c:v>0.36103125337502495</c:v>
                </c:pt>
                <c:pt idx="1">
                  <c:v>0.49704046905246085</c:v>
                </c:pt>
                <c:pt idx="2">
                  <c:v>0</c:v>
                </c:pt>
                <c:pt idx="3">
                  <c:v>7.7496047966346598E-2</c:v>
                </c:pt>
                <c:pt idx="4">
                  <c:v>0</c:v>
                </c:pt>
                <c:pt idx="5">
                  <c:v>0</c:v>
                </c:pt>
                <c:pt idx="6">
                  <c:v>0.54209064780156679</c:v>
                </c:pt>
                <c:pt idx="7">
                  <c:v>9.4824047378415141E-2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0.26540329892697806</c:v>
                </c:pt>
                <c:pt idx="12">
                  <c:v>0.17705591862081205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0.38112784942740502</c:v>
                </c:pt>
                <c:pt idx="17">
                  <c:v>0</c:v>
                </c:pt>
                <c:pt idx="18">
                  <c:v>7.474248311944641E-2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0.11104321910485362</c:v>
                </c:pt>
                <c:pt idx="27">
                  <c:v>5.1927399715756592E-2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Klasse_Slakteri!$J$380:$J$407</c:f>
              <c:numCache>
                <c:formatCode>0.0</c:formatCode>
                <c:ptCount val="28"/>
                <c:pt idx="0">
                  <c:v>6.6214777595490659E-2</c:v>
                </c:pt>
                <c:pt idx="1">
                  <c:v>0</c:v>
                </c:pt>
                <c:pt idx="2">
                  <c:v>0</c:v>
                </c:pt>
                <c:pt idx="3">
                  <c:v>5.0487174757118738E-2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Klasse_Slakteri!$J$408:$J$436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Klasse_Slakteri!$P$129:$P$156</c:f>
              <c:numCache>
                <c:formatCode>0.0</c:formatCode>
                <c:ptCount val="28"/>
                <c:pt idx="0">
                  <c:v>16.055910543130995</c:v>
                </c:pt>
                <c:pt idx="1">
                  <c:v>16.761851851851851</c:v>
                </c:pt>
                <c:pt idx="2">
                  <c:v>15.308552631578937</c:v>
                </c:pt>
                <c:pt idx="3">
                  <c:v>14.229320619785462</c:v>
                </c:pt>
                <c:pt idx="4">
                  <c:v>0</c:v>
                </c:pt>
                <c:pt idx="5">
                  <c:v>13.516058394160584</c:v>
                </c:pt>
                <c:pt idx="6">
                  <c:v>17.520740740740724</c:v>
                </c:pt>
                <c:pt idx="7">
                  <c:v>17.916406250000005</c:v>
                </c:pt>
                <c:pt idx="8">
                  <c:v>20.041666666666671</c:v>
                </c:pt>
                <c:pt idx="9">
                  <c:v>15.09113924050634</c:v>
                </c:pt>
                <c:pt idx="10">
                  <c:v>15.727184466019413</c:v>
                </c:pt>
                <c:pt idx="11">
                  <c:v>17.616666666666671</c:v>
                </c:pt>
                <c:pt idx="12">
                  <c:v>16.094444444444434</c:v>
                </c:pt>
                <c:pt idx="13">
                  <c:v>0</c:v>
                </c:pt>
                <c:pt idx="14">
                  <c:v>16.149999999999999</c:v>
                </c:pt>
                <c:pt idx="15">
                  <c:v>16.831097560975621</c:v>
                </c:pt>
                <c:pt idx="16">
                  <c:v>14.389743589743585</c:v>
                </c:pt>
                <c:pt idx="17">
                  <c:v>0</c:v>
                </c:pt>
                <c:pt idx="18">
                  <c:v>16.058898305084742</c:v>
                </c:pt>
                <c:pt idx="19">
                  <c:v>0</c:v>
                </c:pt>
                <c:pt idx="20">
                  <c:v>15.352380952380944</c:v>
                </c:pt>
                <c:pt idx="22">
                  <c:v>19.877901952019016</c:v>
                </c:pt>
                <c:pt idx="24">
                  <c:v>21.26</c:v>
                </c:pt>
                <c:pt idx="25">
                  <c:v>22.309881422924882</c:v>
                </c:pt>
                <c:pt idx="26">
                  <c:v>21.747872340425562</c:v>
                </c:pt>
                <c:pt idx="27">
                  <c:v>22.187370600414063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Klasse_Slakteri!$P$157:$P$184</c:f>
              <c:numCache>
                <c:formatCode>0.0</c:formatCode>
                <c:ptCount val="28"/>
                <c:pt idx="0">
                  <c:v>19.494176706827311</c:v>
                </c:pt>
                <c:pt idx="1">
                  <c:v>19.720218579234956</c:v>
                </c:pt>
                <c:pt idx="2">
                  <c:v>18.165847665847661</c:v>
                </c:pt>
                <c:pt idx="3">
                  <c:v>18.329990448901636</c:v>
                </c:pt>
                <c:pt idx="4">
                  <c:v>0</c:v>
                </c:pt>
                <c:pt idx="5">
                  <c:v>17.355421686746997</c:v>
                </c:pt>
                <c:pt idx="6">
                  <c:v>22.204897959183658</c:v>
                </c:pt>
                <c:pt idx="7">
                  <c:v>21.182014388489183</c:v>
                </c:pt>
                <c:pt idx="8">
                  <c:v>22.442857142857154</c:v>
                </c:pt>
                <c:pt idx="9">
                  <c:v>18.046710526315781</c:v>
                </c:pt>
                <c:pt idx="10">
                  <c:v>19.548969072164951</c:v>
                </c:pt>
                <c:pt idx="11">
                  <c:v>21.759740259740266</c:v>
                </c:pt>
                <c:pt idx="12">
                  <c:v>19.733112582781448</c:v>
                </c:pt>
                <c:pt idx="13">
                  <c:v>0</c:v>
                </c:pt>
                <c:pt idx="14">
                  <c:v>0</c:v>
                </c:pt>
                <c:pt idx="15">
                  <c:v>20.335737704918046</c:v>
                </c:pt>
                <c:pt idx="16">
                  <c:v>17.967961165048539</c:v>
                </c:pt>
                <c:pt idx="17">
                  <c:v>0</c:v>
                </c:pt>
                <c:pt idx="18">
                  <c:v>19.03436619718309</c:v>
                </c:pt>
                <c:pt idx="19">
                  <c:v>0</c:v>
                </c:pt>
                <c:pt idx="20">
                  <c:v>18.374999999999979</c:v>
                </c:pt>
                <c:pt idx="22">
                  <c:v>24.247041175253504</c:v>
                </c:pt>
                <c:pt idx="24">
                  <c:v>27.65</c:v>
                </c:pt>
                <c:pt idx="25">
                  <c:v>25.80310262529833</c:v>
                </c:pt>
                <c:pt idx="26">
                  <c:v>25.484388489208602</c:v>
                </c:pt>
                <c:pt idx="27">
                  <c:v>25.723515151515127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Klasse_Slakteri!$P$185:$P$211</c:f>
              <c:numCache>
                <c:formatCode>0.0</c:formatCode>
                <c:ptCount val="27"/>
                <c:pt idx="0">
                  <c:v>24.157846153846151</c:v>
                </c:pt>
                <c:pt idx="1">
                  <c:v>24.365311004784697</c:v>
                </c:pt>
                <c:pt idx="2">
                  <c:v>22.481244881244905</c:v>
                </c:pt>
                <c:pt idx="3">
                  <c:v>22.807325684024711</c:v>
                </c:pt>
                <c:pt idx="4">
                  <c:v>0</c:v>
                </c:pt>
                <c:pt idx="5">
                  <c:v>21.366129032258055</c:v>
                </c:pt>
                <c:pt idx="6">
                  <c:v>25.559944751381202</c:v>
                </c:pt>
                <c:pt idx="7">
                  <c:v>25.692950391644914</c:v>
                </c:pt>
                <c:pt idx="8">
                  <c:v>26.516176470588235</c:v>
                </c:pt>
                <c:pt idx="9">
                  <c:v>21.877049180327877</c:v>
                </c:pt>
                <c:pt idx="10">
                  <c:v>24.367474048442912</c:v>
                </c:pt>
                <c:pt idx="11">
                  <c:v>25.195333333333341</c:v>
                </c:pt>
                <c:pt idx="12">
                  <c:v>24.600395256916975</c:v>
                </c:pt>
                <c:pt idx="13">
                  <c:v>0</c:v>
                </c:pt>
                <c:pt idx="14">
                  <c:v>0</c:v>
                </c:pt>
                <c:pt idx="15">
                  <c:v>21.311267605633809</c:v>
                </c:pt>
                <c:pt idx="16">
                  <c:v>0</c:v>
                </c:pt>
                <c:pt idx="17">
                  <c:v>23.578396436525654</c:v>
                </c:pt>
                <c:pt idx="18">
                  <c:v>0</c:v>
                </c:pt>
                <c:pt idx="19">
                  <c:v>23.152816901408421</c:v>
                </c:pt>
                <c:pt idx="21">
                  <c:v>28.835341735833673</c:v>
                </c:pt>
                <c:pt idx="23">
                  <c:v>30.475000000000001</c:v>
                </c:pt>
                <c:pt idx="24">
                  <c:v>29.009070294784568</c:v>
                </c:pt>
                <c:pt idx="25">
                  <c:v>29.373641851106616</c:v>
                </c:pt>
                <c:pt idx="26">
                  <c:v>29.968228105906316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Klasse_Slakteri!$P$212:$P$239</c:f>
              <c:numCache>
                <c:formatCode>0.0</c:formatCode>
                <c:ptCount val="28"/>
                <c:pt idx="0">
                  <c:v>28.940390390390423</c:v>
                </c:pt>
                <c:pt idx="1">
                  <c:v>28.822704081632654</c:v>
                </c:pt>
                <c:pt idx="2">
                  <c:v>27.716050420168045</c:v>
                </c:pt>
                <c:pt idx="3">
                  <c:v>27.794327990135596</c:v>
                </c:pt>
                <c:pt idx="4">
                  <c:v>0</c:v>
                </c:pt>
                <c:pt idx="5">
                  <c:v>26.394285714285704</c:v>
                </c:pt>
                <c:pt idx="6">
                  <c:v>29.567491749174881</c:v>
                </c:pt>
                <c:pt idx="7">
                  <c:v>29.344680851063838</c:v>
                </c:pt>
                <c:pt idx="8">
                  <c:v>30.587113402061878</c:v>
                </c:pt>
                <c:pt idx="9">
                  <c:v>27.950495049504955</c:v>
                </c:pt>
                <c:pt idx="10">
                  <c:v>28.65564516129032</c:v>
                </c:pt>
                <c:pt idx="11">
                  <c:v>29.115723270440256</c:v>
                </c:pt>
                <c:pt idx="12">
                  <c:v>29.358995815899572</c:v>
                </c:pt>
                <c:pt idx="13">
                  <c:v>0</c:v>
                </c:pt>
                <c:pt idx="14">
                  <c:v>0</c:v>
                </c:pt>
                <c:pt idx="15">
                  <c:v>28.909131403118007</c:v>
                </c:pt>
                <c:pt idx="16">
                  <c:v>26.406172839506159</c:v>
                </c:pt>
                <c:pt idx="17">
                  <c:v>0</c:v>
                </c:pt>
                <c:pt idx="18">
                  <c:v>28.33875968992248</c:v>
                </c:pt>
                <c:pt idx="19">
                  <c:v>0</c:v>
                </c:pt>
                <c:pt idx="20">
                  <c:v>28.10756302521008</c:v>
                </c:pt>
                <c:pt idx="24">
                  <c:v>36</c:v>
                </c:pt>
                <c:pt idx="25">
                  <c:v>33.197407407407411</c:v>
                </c:pt>
                <c:pt idx="26">
                  <c:v>34.080414746543795</c:v>
                </c:pt>
                <c:pt idx="27">
                  <c:v>34.279945429740792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Klasse_Slakteri!$P$240:$P$267</c:f>
              <c:numCache>
                <c:formatCode>0.0</c:formatCode>
                <c:ptCount val="28"/>
                <c:pt idx="0">
                  <c:v>33.264347826086954</c:v>
                </c:pt>
                <c:pt idx="1">
                  <c:v>33.836860068259398</c:v>
                </c:pt>
                <c:pt idx="2">
                  <c:v>31.67896725440805</c:v>
                </c:pt>
                <c:pt idx="3">
                  <c:v>33.358660508083155</c:v>
                </c:pt>
                <c:pt idx="4">
                  <c:v>0</c:v>
                </c:pt>
                <c:pt idx="5">
                  <c:v>31.56969696969697</c:v>
                </c:pt>
                <c:pt idx="6">
                  <c:v>33.409210526315775</c:v>
                </c:pt>
                <c:pt idx="7">
                  <c:v>33.880676328502432</c:v>
                </c:pt>
                <c:pt idx="8">
                  <c:v>34.491489361702136</c:v>
                </c:pt>
                <c:pt idx="9">
                  <c:v>32.425409836065576</c:v>
                </c:pt>
                <c:pt idx="10">
                  <c:v>34.00611111111111</c:v>
                </c:pt>
                <c:pt idx="11">
                  <c:v>33.687500000000007</c:v>
                </c:pt>
                <c:pt idx="12">
                  <c:v>34.035802469135803</c:v>
                </c:pt>
                <c:pt idx="13">
                  <c:v>0</c:v>
                </c:pt>
                <c:pt idx="14">
                  <c:v>0</c:v>
                </c:pt>
                <c:pt idx="15">
                  <c:v>33.323119015047901</c:v>
                </c:pt>
                <c:pt idx="16">
                  <c:v>30.267307692307689</c:v>
                </c:pt>
                <c:pt idx="17">
                  <c:v>0</c:v>
                </c:pt>
                <c:pt idx="18">
                  <c:v>32.537337662337677</c:v>
                </c:pt>
                <c:pt idx="19">
                  <c:v>0</c:v>
                </c:pt>
                <c:pt idx="20">
                  <c:v>32.895000000000032</c:v>
                </c:pt>
                <c:pt idx="24">
                  <c:v>42.800000000000011</c:v>
                </c:pt>
                <c:pt idx="25">
                  <c:v>37.832000000000008</c:v>
                </c:pt>
                <c:pt idx="26">
                  <c:v>38.700000000000003</c:v>
                </c:pt>
                <c:pt idx="27">
                  <c:v>38.738873994638055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KROPPSLENGDE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7951245378E-2"/>
          <c:y val="0.13230716000077744"/>
          <c:w val="0.88070159157968153"/>
          <c:h val="0.72740112486865149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110.92187500000001</c:v>
                </c:pt>
                <c:pt idx="1">
                  <c:v>110.84507042253524</c:v>
                </c:pt>
                <c:pt idx="2">
                  <c:v>111.75102505694748</c:v>
                </c:pt>
                <c:pt idx="3">
                  <c:v>103.2724489795918</c:v>
                </c:pt>
                <c:pt idx="4">
                  <c:v>102.68143851508124</c:v>
                </c:pt>
                <c:pt idx="5">
                  <c:v>107.33978201634868</c:v>
                </c:pt>
                <c:pt idx="6">
                  <c:v>115.8142857142856</c:v>
                </c:pt>
                <c:pt idx="7">
                  <c:v>110.53851272015665</c:v>
                </c:pt>
                <c:pt idx="8">
                  <c:v>109.1240368963644</c:v>
                </c:pt>
                <c:pt idx="9">
                  <c:v>111.29322802890262</c:v>
                </c:pt>
                <c:pt idx="10">
                  <c:v>109.62717271727188</c:v>
                </c:pt>
                <c:pt idx="11">
                  <c:v>108.41823204419897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6-44B8-9400-FDE5DC15A6F0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068934669754162E-2"/>
                  <c:y val="4.44756435441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6-44B8-9400-FDE5DC15A6F0}"/>
                </c:ext>
              </c:extLst>
            </c:dLbl>
            <c:dLbl>
              <c:idx val="1"/>
              <c:layout>
                <c:manualLayout>
                  <c:x val="-1.2675116633528943E-2"/>
                  <c:y val="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6-44B8-9400-FDE5DC15A6F0}"/>
                </c:ext>
              </c:extLst>
            </c:dLbl>
            <c:dLbl>
              <c:idx val="2"/>
              <c:layout>
                <c:manualLayout>
                  <c:x val="-3.2744051303283103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F0C-A247-148D48B040F8}"/>
                </c:ext>
              </c:extLst>
            </c:dLbl>
            <c:dLbl>
              <c:idx val="3"/>
              <c:layout>
                <c:manualLayout>
                  <c:x val="-1.2675116633528943E-2"/>
                  <c:y val="-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6-44B8-9400-FDE5DC15A6F0}"/>
                </c:ext>
              </c:extLst>
            </c:dLbl>
            <c:dLbl>
              <c:idx val="4"/>
              <c:layout>
                <c:manualLayout>
                  <c:x val="-3.1687791583822358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6-44B8-9400-FDE5DC15A6F0}"/>
                </c:ext>
              </c:extLst>
            </c:dLbl>
            <c:dLbl>
              <c:idx val="5"/>
              <c:layout>
                <c:manualLayout>
                  <c:x val="-2.4293973547597141E-2"/>
                  <c:y val="7.7832376202308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F0C-A247-148D48B040F8}"/>
                </c:ext>
              </c:extLst>
            </c:dLbl>
            <c:dLbl>
              <c:idx val="6"/>
              <c:layout>
                <c:manualLayout>
                  <c:x val="-2.1125194389214907E-2"/>
                  <c:y val="6.0042108271207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0D-4D2B-9BC5-67A3E72B14FD}"/>
                </c:ext>
              </c:extLst>
            </c:dLbl>
            <c:dLbl>
              <c:idx val="7"/>
              <c:layout>
                <c:manualLayout>
                  <c:x val="-2.4293973547597141E-2"/>
                  <c:y val="6.0042108271207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D-4D2B-9BC5-67A3E72B14FD}"/>
                </c:ext>
              </c:extLst>
            </c:dLbl>
            <c:dLbl>
              <c:idx val="8"/>
              <c:layout>
                <c:manualLayout>
                  <c:x val="-2.0068934669754315E-2"/>
                  <c:y val="7.1161017210319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60-4296-B5C9-F3E8B75D08BF}"/>
                </c:ext>
              </c:extLst>
            </c:dLbl>
            <c:dLbl>
              <c:idx val="9"/>
              <c:layout>
                <c:manualLayout>
                  <c:x val="-1.9012674950293417E-2"/>
                  <c:y val="6.6713453634675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0-4296-B5C9-F3E8B75D0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110.04189189189184</c:v>
                </c:pt>
                <c:pt idx="1">
                  <c:v>110.53123543123544</c:v>
                </c:pt>
                <c:pt idx="2">
                  <c:v>111.48320070733858</c:v>
                </c:pt>
                <c:pt idx="3">
                  <c:v>105.08335787923421</c:v>
                </c:pt>
                <c:pt idx="4">
                  <c:v>103.45616797900259</c:v>
                </c:pt>
                <c:pt idx="5">
                  <c:v>104.22671480144398</c:v>
                </c:pt>
                <c:pt idx="6">
                  <c:v>104.8192468619247</c:v>
                </c:pt>
                <c:pt idx="7">
                  <c:v>106.76661034133171</c:v>
                </c:pt>
                <c:pt idx="8">
                  <c:v>107.18026475753076</c:v>
                </c:pt>
                <c:pt idx="9">
                  <c:v>108.45409557314562</c:v>
                </c:pt>
                <c:pt idx="10">
                  <c:v>108.53149973123122</c:v>
                </c:pt>
                <c:pt idx="11">
                  <c:v>106.6515105740182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6-44B8-9400-FDE5DC15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9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3081402360266404E-2"/>
              <c:y val="0.4802922085312704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19687217377743"/>
          <c:y val="0.26238808641092232"/>
          <c:w val="8.1202835300499224E-2"/>
          <c:h val="0.12650063710483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Klasse_Slakteri!$P$268:$P$295</c:f>
              <c:numCache>
                <c:formatCode>0.0</c:formatCode>
                <c:ptCount val="28"/>
                <c:pt idx="0">
                  <c:v>37.705952380952368</c:v>
                </c:pt>
                <c:pt idx="1">
                  <c:v>37.38697916666667</c:v>
                </c:pt>
                <c:pt idx="2">
                  <c:v>37.257492354740045</c:v>
                </c:pt>
                <c:pt idx="3">
                  <c:v>38.996335078534031</c:v>
                </c:pt>
                <c:pt idx="4">
                  <c:v>0</c:v>
                </c:pt>
                <c:pt idx="5">
                  <c:v>37.011111111111127</c:v>
                </c:pt>
                <c:pt idx="6">
                  <c:v>38.638372093023264</c:v>
                </c:pt>
                <c:pt idx="7">
                  <c:v>38.901282051282053</c:v>
                </c:pt>
                <c:pt idx="8">
                  <c:v>40.316393442622953</c:v>
                </c:pt>
                <c:pt idx="9">
                  <c:v>37.292682926829286</c:v>
                </c:pt>
                <c:pt idx="10">
                  <c:v>38.997142857142869</c:v>
                </c:pt>
                <c:pt idx="11">
                  <c:v>38.5948717948718</c:v>
                </c:pt>
                <c:pt idx="12">
                  <c:v>38.563157894736847</c:v>
                </c:pt>
                <c:pt idx="13">
                  <c:v>0</c:v>
                </c:pt>
                <c:pt idx="14">
                  <c:v>0</c:v>
                </c:pt>
                <c:pt idx="15">
                  <c:v>38.561967213114777</c:v>
                </c:pt>
                <c:pt idx="16">
                  <c:v>32.638461538461542</c:v>
                </c:pt>
                <c:pt idx="17">
                  <c:v>0</c:v>
                </c:pt>
                <c:pt idx="18">
                  <c:v>36.936423841059579</c:v>
                </c:pt>
                <c:pt idx="19">
                  <c:v>0</c:v>
                </c:pt>
                <c:pt idx="20">
                  <c:v>36.318918918918904</c:v>
                </c:pt>
                <c:pt idx="24">
                  <c:v>0</c:v>
                </c:pt>
                <c:pt idx="25">
                  <c:v>42.911111111111111</c:v>
                </c:pt>
                <c:pt idx="26">
                  <c:v>43.480733944954153</c:v>
                </c:pt>
                <c:pt idx="27">
                  <c:v>44.600833333333355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Klasse_Slakteri!$P$296:$P$323</c:f>
              <c:numCache>
                <c:formatCode>0.0</c:formatCode>
                <c:ptCount val="28"/>
                <c:pt idx="0">
                  <c:v>43.935294117647047</c:v>
                </c:pt>
                <c:pt idx="1">
                  <c:v>42.268571428571406</c:v>
                </c:pt>
                <c:pt idx="2">
                  <c:v>42.265094339622635</c:v>
                </c:pt>
                <c:pt idx="3">
                  <c:v>43.246969696969686</c:v>
                </c:pt>
                <c:pt idx="4">
                  <c:v>0</c:v>
                </c:pt>
                <c:pt idx="5">
                  <c:v>41.680000000000007</c:v>
                </c:pt>
                <c:pt idx="6">
                  <c:v>42.661538461538491</c:v>
                </c:pt>
                <c:pt idx="7">
                  <c:v>44.196296296296303</c:v>
                </c:pt>
                <c:pt idx="8">
                  <c:v>43.887999999999998</c:v>
                </c:pt>
                <c:pt idx="9">
                  <c:v>42.721052631578971</c:v>
                </c:pt>
                <c:pt idx="10">
                  <c:v>42.809090909090905</c:v>
                </c:pt>
                <c:pt idx="11">
                  <c:v>38.769999999999989</c:v>
                </c:pt>
                <c:pt idx="12">
                  <c:v>43.35</c:v>
                </c:pt>
                <c:pt idx="13">
                  <c:v>0</c:v>
                </c:pt>
                <c:pt idx="14">
                  <c:v>0</c:v>
                </c:pt>
                <c:pt idx="15">
                  <c:v>43.013095238095225</c:v>
                </c:pt>
                <c:pt idx="16">
                  <c:v>31.233333333333324</c:v>
                </c:pt>
                <c:pt idx="17">
                  <c:v>0</c:v>
                </c:pt>
                <c:pt idx="18">
                  <c:v>37.25</c:v>
                </c:pt>
                <c:pt idx="19">
                  <c:v>0</c:v>
                </c:pt>
                <c:pt idx="20">
                  <c:v>45.114285714285742</c:v>
                </c:pt>
                <c:pt idx="24">
                  <c:v>0</c:v>
                </c:pt>
                <c:pt idx="25">
                  <c:v>48.45</c:v>
                </c:pt>
                <c:pt idx="26">
                  <c:v>48.033333333333317</c:v>
                </c:pt>
                <c:pt idx="27">
                  <c:v>47.505000000000003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Klasse_Slakteri!$P$324:$P$351</c:f>
              <c:numCache>
                <c:formatCode>0.0</c:formatCode>
                <c:ptCount val="28"/>
                <c:pt idx="0">
                  <c:v>47.347368421052643</c:v>
                </c:pt>
                <c:pt idx="1">
                  <c:v>46.703571428571443</c:v>
                </c:pt>
                <c:pt idx="2">
                  <c:v>47.511764705882349</c:v>
                </c:pt>
                <c:pt idx="3">
                  <c:v>48.357894736842098</c:v>
                </c:pt>
                <c:pt idx="4">
                  <c:v>0</c:v>
                </c:pt>
                <c:pt idx="5">
                  <c:v>56.2</c:v>
                </c:pt>
                <c:pt idx="6">
                  <c:v>48.07</c:v>
                </c:pt>
                <c:pt idx="7">
                  <c:v>50.916666666666657</c:v>
                </c:pt>
                <c:pt idx="8">
                  <c:v>45.26666666666668</c:v>
                </c:pt>
                <c:pt idx="9">
                  <c:v>45.25</c:v>
                </c:pt>
                <c:pt idx="10">
                  <c:v>46.6</c:v>
                </c:pt>
                <c:pt idx="11">
                  <c:v>47.375</c:v>
                </c:pt>
                <c:pt idx="12">
                  <c:v>47.1</c:v>
                </c:pt>
                <c:pt idx="13">
                  <c:v>0</c:v>
                </c:pt>
                <c:pt idx="14">
                  <c:v>0</c:v>
                </c:pt>
                <c:pt idx="15">
                  <c:v>48.16</c:v>
                </c:pt>
                <c:pt idx="16">
                  <c:v>37.200000000000003</c:v>
                </c:pt>
                <c:pt idx="17">
                  <c:v>0</c:v>
                </c:pt>
                <c:pt idx="18">
                  <c:v>47.222222222222221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53.875</c:v>
                </c:pt>
                <c:pt idx="27">
                  <c:v>46.4375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Klasse_Slakteri!$P$352:$P$379</c:f>
              <c:numCache>
                <c:formatCode>0.0</c:formatCode>
                <c:ptCount val="28"/>
                <c:pt idx="0">
                  <c:v>46.800000000000011</c:v>
                </c:pt>
                <c:pt idx="1">
                  <c:v>47.416666666666657</c:v>
                </c:pt>
                <c:pt idx="2">
                  <c:v>0</c:v>
                </c:pt>
                <c:pt idx="3">
                  <c:v>43.9</c:v>
                </c:pt>
                <c:pt idx="4">
                  <c:v>0</c:v>
                </c:pt>
                <c:pt idx="5">
                  <c:v>0</c:v>
                </c:pt>
                <c:pt idx="6">
                  <c:v>47.771428571428594</c:v>
                </c:pt>
                <c:pt idx="7">
                  <c:v>39.5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44.2</c:v>
                </c:pt>
                <c:pt idx="12">
                  <c:v>47.9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42.2</c:v>
                </c:pt>
                <c:pt idx="17">
                  <c:v>0</c:v>
                </c:pt>
                <c:pt idx="18">
                  <c:v>41.2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57.366666666666681</c:v>
                </c:pt>
                <c:pt idx="27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Klasse_Slakteri!$P$380:$P$407</c:f>
              <c:numCache>
                <c:formatCode>0.0</c:formatCode>
                <c:ptCount val="28"/>
                <c:pt idx="0">
                  <c:v>51.5</c:v>
                </c:pt>
                <c:pt idx="1">
                  <c:v>0</c:v>
                </c:pt>
                <c:pt idx="2">
                  <c:v>0</c:v>
                </c:pt>
                <c:pt idx="3">
                  <c:v>57.2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Klasse_Slakteri!$P$408:$P$436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3">
                  <c:v>20.559901960784316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Klasse_Slakteri!$V$129:$V$156</c:f>
              <c:numCache>
                <c:formatCode>0.00</c:formatCode>
                <c:ptCount val="28"/>
                <c:pt idx="0">
                  <c:v>4.7859424920127802</c:v>
                </c:pt>
                <c:pt idx="1">
                  <c:v>4.3629629629629632</c:v>
                </c:pt>
                <c:pt idx="2">
                  <c:v>4.8991228070175437</c:v>
                </c:pt>
                <c:pt idx="3">
                  <c:v>5.1525625744934445</c:v>
                </c:pt>
                <c:pt idx="4">
                  <c:v>0</c:v>
                </c:pt>
                <c:pt idx="5">
                  <c:v>5.445255474452555</c:v>
                </c:pt>
                <c:pt idx="6">
                  <c:v>4.1333333333333346</c:v>
                </c:pt>
                <c:pt idx="7">
                  <c:v>4.359375</c:v>
                </c:pt>
                <c:pt idx="8">
                  <c:v>4</c:v>
                </c:pt>
                <c:pt idx="9">
                  <c:v>4.5063291139240489</c:v>
                </c:pt>
                <c:pt idx="10">
                  <c:v>5.0291262135922352</c:v>
                </c:pt>
                <c:pt idx="11">
                  <c:v>3.7916666666666656</c:v>
                </c:pt>
                <c:pt idx="12">
                  <c:v>4.4444444444444446</c:v>
                </c:pt>
                <c:pt idx="13">
                  <c:v>0</c:v>
                </c:pt>
                <c:pt idx="14">
                  <c:v>5</c:v>
                </c:pt>
                <c:pt idx="15">
                  <c:v>4.9847560975609753</c:v>
                </c:pt>
                <c:pt idx="16">
                  <c:v>5.2307692307692317</c:v>
                </c:pt>
                <c:pt idx="17">
                  <c:v>0</c:v>
                </c:pt>
                <c:pt idx="18">
                  <c:v>4.7203389830508478</c:v>
                </c:pt>
                <c:pt idx="19">
                  <c:v>0</c:v>
                </c:pt>
                <c:pt idx="20">
                  <c:v>5.3095238095238084</c:v>
                </c:pt>
                <c:pt idx="24">
                  <c:v>6</c:v>
                </c:pt>
                <c:pt idx="25">
                  <c:v>4.4466403162055324</c:v>
                </c:pt>
                <c:pt idx="26">
                  <c:v>4.8736702127659592</c:v>
                </c:pt>
                <c:pt idx="27">
                  <c:v>4.5424430641821951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Klasse_Slakteri!$V$157:$V$184</c:f>
              <c:numCache>
                <c:formatCode>0.00</c:formatCode>
                <c:ptCount val="28"/>
                <c:pt idx="0">
                  <c:v>5.0582329317269057</c:v>
                </c:pt>
                <c:pt idx="1">
                  <c:v>5.4398907103825138</c:v>
                </c:pt>
                <c:pt idx="2">
                  <c:v>5.5675675675675667</c:v>
                </c:pt>
                <c:pt idx="3">
                  <c:v>5.8557784145176708</c:v>
                </c:pt>
                <c:pt idx="4">
                  <c:v>0</c:v>
                </c:pt>
                <c:pt idx="5">
                  <c:v>5.933734939759038</c:v>
                </c:pt>
                <c:pt idx="6">
                  <c:v>4.4408163265306131</c:v>
                </c:pt>
                <c:pt idx="7">
                  <c:v>5.14388489208633</c:v>
                </c:pt>
                <c:pt idx="8">
                  <c:v>4.3285714285714283</c:v>
                </c:pt>
                <c:pt idx="9">
                  <c:v>5.3157894736842097</c:v>
                </c:pt>
                <c:pt idx="10">
                  <c:v>5.4742268041237123</c:v>
                </c:pt>
                <c:pt idx="11">
                  <c:v>4.7402597402597406</c:v>
                </c:pt>
                <c:pt idx="12">
                  <c:v>5.2913907284768209</c:v>
                </c:pt>
                <c:pt idx="13">
                  <c:v>0</c:v>
                </c:pt>
                <c:pt idx="14">
                  <c:v>0</c:v>
                </c:pt>
                <c:pt idx="15">
                  <c:v>5.4065573770491806</c:v>
                </c:pt>
                <c:pt idx="16">
                  <c:v>5.8155339805825239</c:v>
                </c:pt>
                <c:pt idx="17">
                  <c:v>0</c:v>
                </c:pt>
                <c:pt idx="18">
                  <c:v>5.5943661971830974</c:v>
                </c:pt>
                <c:pt idx="19">
                  <c:v>0</c:v>
                </c:pt>
                <c:pt idx="20">
                  <c:v>6.4130434782608692</c:v>
                </c:pt>
                <c:pt idx="24">
                  <c:v>6.3</c:v>
                </c:pt>
                <c:pt idx="25">
                  <c:v>5.3341288782816241</c:v>
                </c:pt>
                <c:pt idx="26">
                  <c:v>5.3546762589928045</c:v>
                </c:pt>
                <c:pt idx="27">
                  <c:v>5.0993939393939396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Klasse_Slakteri!$V$185:$V$211</c:f>
              <c:numCache>
                <c:formatCode>0.00</c:formatCode>
                <c:ptCount val="27"/>
                <c:pt idx="0">
                  <c:v>5.8184615384615403</c:v>
                </c:pt>
                <c:pt idx="1">
                  <c:v>6.1842105263157885</c:v>
                </c:pt>
                <c:pt idx="2">
                  <c:v>6.031122031122031</c:v>
                </c:pt>
                <c:pt idx="3">
                  <c:v>6.3662842012356586</c:v>
                </c:pt>
                <c:pt idx="4">
                  <c:v>0</c:v>
                </c:pt>
                <c:pt idx="5">
                  <c:v>6.3763440860215059</c:v>
                </c:pt>
                <c:pt idx="6">
                  <c:v>4.9834254143646399</c:v>
                </c:pt>
                <c:pt idx="7">
                  <c:v>5.6214099216710194</c:v>
                </c:pt>
                <c:pt idx="8">
                  <c:v>4.9632352941176476</c:v>
                </c:pt>
                <c:pt idx="9">
                  <c:v>6.0765027322404377</c:v>
                </c:pt>
                <c:pt idx="10">
                  <c:v>5.9204152249134951</c:v>
                </c:pt>
                <c:pt idx="11">
                  <c:v>5.6066666666666647</c:v>
                </c:pt>
                <c:pt idx="12">
                  <c:v>5.6482213438735185</c:v>
                </c:pt>
                <c:pt idx="13">
                  <c:v>0</c:v>
                </c:pt>
                <c:pt idx="14">
                  <c:v>0</c:v>
                </c:pt>
                <c:pt idx="15">
                  <c:v>6.7464788732394352</c:v>
                </c:pt>
                <c:pt idx="16">
                  <c:v>0</c:v>
                </c:pt>
                <c:pt idx="17">
                  <c:v>5.8240534521158116</c:v>
                </c:pt>
                <c:pt idx="18">
                  <c:v>0</c:v>
                </c:pt>
                <c:pt idx="19">
                  <c:v>6.352112676056338</c:v>
                </c:pt>
                <c:pt idx="23">
                  <c:v>7.375</c:v>
                </c:pt>
                <c:pt idx="24">
                  <c:v>6.3628117913832174</c:v>
                </c:pt>
                <c:pt idx="25">
                  <c:v>5.9429912810194478</c:v>
                </c:pt>
                <c:pt idx="26">
                  <c:v>5.8676171079429746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Klasse_Slakteri!$V$212:$V$239</c:f>
              <c:numCache>
                <c:formatCode>0.00</c:formatCode>
                <c:ptCount val="28"/>
                <c:pt idx="0">
                  <c:v>6.3168168168168179</c:v>
                </c:pt>
                <c:pt idx="1">
                  <c:v>7.125</c:v>
                </c:pt>
                <c:pt idx="2">
                  <c:v>6.1336134453781508</c:v>
                </c:pt>
                <c:pt idx="3">
                  <c:v>6.866831072749692</c:v>
                </c:pt>
                <c:pt idx="4">
                  <c:v>0</c:v>
                </c:pt>
                <c:pt idx="5">
                  <c:v>6.5928571428571443</c:v>
                </c:pt>
                <c:pt idx="6">
                  <c:v>5.3151815181518156</c:v>
                </c:pt>
                <c:pt idx="7">
                  <c:v>6.6781914893617005</c:v>
                </c:pt>
                <c:pt idx="8">
                  <c:v>5.8402061855670118</c:v>
                </c:pt>
                <c:pt idx="9">
                  <c:v>6.4257425742574252</c:v>
                </c:pt>
                <c:pt idx="10">
                  <c:v>6.5282258064516112</c:v>
                </c:pt>
                <c:pt idx="11">
                  <c:v>6.421383647798744</c:v>
                </c:pt>
                <c:pt idx="12">
                  <c:v>6.4769874476987441</c:v>
                </c:pt>
                <c:pt idx="13">
                  <c:v>0</c:v>
                </c:pt>
                <c:pt idx="14">
                  <c:v>0</c:v>
                </c:pt>
                <c:pt idx="15">
                  <c:v>6.30957683741648</c:v>
                </c:pt>
                <c:pt idx="16">
                  <c:v>6.9753086419753068</c:v>
                </c:pt>
                <c:pt idx="17">
                  <c:v>0</c:v>
                </c:pt>
                <c:pt idx="18">
                  <c:v>6.2616279069767442</c:v>
                </c:pt>
                <c:pt idx="19">
                  <c:v>0</c:v>
                </c:pt>
                <c:pt idx="20">
                  <c:v>6.8067226890756301</c:v>
                </c:pt>
                <c:pt idx="24">
                  <c:v>7.75</c:v>
                </c:pt>
                <c:pt idx="25">
                  <c:v>7.5518518518518531</c:v>
                </c:pt>
                <c:pt idx="26">
                  <c:v>7.1417050691244244</c:v>
                </c:pt>
                <c:pt idx="27">
                  <c:v>7.0695770804911309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K-FAKTOR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0163923191452"/>
          <c:y val="0.13453096573448733"/>
          <c:w val="0.87013902207649352"/>
          <c:h val="0.72295363851101124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0.00</c:formatCode>
                <c:ptCount val="12"/>
                <c:pt idx="0">
                  <c:v>19.775361624545688</c:v>
                </c:pt>
                <c:pt idx="1">
                  <c:v>22.187955955536175</c:v>
                </c:pt>
                <c:pt idx="2">
                  <c:v>20.872446682852903</c:v>
                </c:pt>
                <c:pt idx="3">
                  <c:v>18.991574250598596</c:v>
                </c:pt>
                <c:pt idx="4">
                  <c:v>19.593051073783364</c:v>
                </c:pt>
                <c:pt idx="5">
                  <c:v>20.566473144128665</c:v>
                </c:pt>
                <c:pt idx="6">
                  <c:v>16.347916510009373</c:v>
                </c:pt>
                <c:pt idx="7">
                  <c:v>19.973908968087976</c:v>
                </c:pt>
                <c:pt idx="8">
                  <c:v>19.51459261951214</c:v>
                </c:pt>
                <c:pt idx="9">
                  <c:v>19.973404568080312</c:v>
                </c:pt>
                <c:pt idx="10">
                  <c:v>19.764164209176755</c:v>
                </c:pt>
                <c:pt idx="11">
                  <c:v>19.785589629631971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D-4586-B49F-6A008032F3FA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8025349900586848E-2"/>
                  <c:y val="-6.8937247493473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D-4586-B49F-6A008032F3FA}"/>
                </c:ext>
              </c:extLst>
            </c:dLbl>
            <c:dLbl>
              <c:idx val="1"/>
              <c:layout>
                <c:manualLayout>
                  <c:x val="-5.2812985973037269E-2"/>
                  <c:y val="-3.3356732658132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D-4586-B49F-6A008032F3FA}"/>
                </c:ext>
              </c:extLst>
            </c:dLbl>
            <c:dLbl>
              <c:idx val="2"/>
              <c:layout>
                <c:manualLayout>
                  <c:x val="-2.8519043749644212E-2"/>
                  <c:y val="-3.610269870112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D-4586-B49F-6A008032F3FA}"/>
                </c:ext>
              </c:extLst>
            </c:dLbl>
            <c:dLbl>
              <c:idx val="3"/>
              <c:layout>
                <c:manualLayout>
                  <c:x val="-6.3375583167644715E-3"/>
                  <c:y val="-5.559455443022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D-4586-B49F-6A008032F3FA}"/>
                </c:ext>
              </c:extLst>
            </c:dLbl>
            <c:dLbl>
              <c:idx val="4"/>
              <c:layout>
                <c:manualLayout>
                  <c:x val="2.6406492986518555E-2"/>
                  <c:y val="-0.10451776232881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D-4586-B49F-6A008032F3FA}"/>
                </c:ext>
              </c:extLst>
            </c:dLbl>
            <c:dLbl>
              <c:idx val="5"/>
              <c:layout>
                <c:manualLayout>
                  <c:x val="-2.6130488114153881E-2"/>
                  <c:y val="4.792684568275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D-4586-B49F-6A008032F3FA}"/>
                </c:ext>
              </c:extLst>
            </c:dLbl>
            <c:dLbl>
              <c:idx val="6"/>
              <c:layout>
                <c:manualLayout>
                  <c:x val="-3.4798535356133933E-2"/>
                  <c:y val="-7.2649572649572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D-4194-B5B0-BCB400C96F29}"/>
                </c:ext>
              </c:extLst>
            </c:dLbl>
            <c:dLbl>
              <c:idx val="7"/>
              <c:layout>
                <c:manualLayout>
                  <c:x val="-1.3532763749607641E-2"/>
                  <c:y val="6.4102564102564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1-4BD2-AB87-7118C3B79C2A}"/>
                </c:ext>
              </c:extLst>
            </c:dLbl>
            <c:dLbl>
              <c:idx val="8"/>
              <c:layout>
                <c:manualLayout>
                  <c:x val="-1.0632885803263147E-2"/>
                  <c:y val="8.9743589743589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2-4ADA-974D-97972701463B}"/>
                </c:ext>
              </c:extLst>
            </c:dLbl>
            <c:dLbl>
              <c:idx val="9"/>
              <c:layout>
                <c:manualLayout>
                  <c:x val="-1.0632885803263147E-2"/>
                  <c:y val="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C-4E36-ABC5-96D04C22B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0.00</c:formatCode>
                <c:ptCount val="12"/>
                <c:pt idx="0">
                  <c:v>20.808014584912563</c:v>
                </c:pt>
                <c:pt idx="1">
                  <c:v>22.035276594090327</c:v>
                </c:pt>
                <c:pt idx="2">
                  <c:v>22.351863748681588</c:v>
                </c:pt>
                <c:pt idx="3">
                  <c:v>20.393665534517144</c:v>
                </c:pt>
                <c:pt idx="4">
                  <c:v>20.028654045665601</c:v>
                </c:pt>
                <c:pt idx="5">
                  <c:v>18.871800285741763</c:v>
                </c:pt>
                <c:pt idx="6">
                  <c:v>18.794345658740355</c:v>
                </c:pt>
                <c:pt idx="7">
                  <c:v>19.29839954007058</c:v>
                </c:pt>
                <c:pt idx="8">
                  <c:v>19.449638595509153</c:v>
                </c:pt>
                <c:pt idx="9">
                  <c:v>19.825814778344824</c:v>
                </c:pt>
                <c:pt idx="10">
                  <c:v>19.741061174178849</c:v>
                </c:pt>
                <c:pt idx="11">
                  <c:v>19.354305348596537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D-4586-B49F-6A008032F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15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193921799187894E-2"/>
              <c:y val="0.331298776569386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4974913415812"/>
          <c:y val="0.20012216469933036"/>
          <c:w val="8.3315354739420727E-2"/>
          <c:h val="0.17320009315372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Klasse_Slakteri!$V$240:$V$267</c:f>
              <c:numCache>
                <c:formatCode>0.00</c:formatCode>
                <c:ptCount val="28"/>
                <c:pt idx="0">
                  <c:v>7.2282608695652177</c:v>
                </c:pt>
                <c:pt idx="1">
                  <c:v>8.1160409556313979</c:v>
                </c:pt>
                <c:pt idx="2">
                  <c:v>7.1901763224181376</c:v>
                </c:pt>
                <c:pt idx="3">
                  <c:v>7.8244803695150145</c:v>
                </c:pt>
                <c:pt idx="4">
                  <c:v>0</c:v>
                </c:pt>
                <c:pt idx="5">
                  <c:v>7.3333333333333313</c:v>
                </c:pt>
                <c:pt idx="6">
                  <c:v>6.5043859649122799</c:v>
                </c:pt>
                <c:pt idx="7">
                  <c:v>7.8550724637681153</c:v>
                </c:pt>
                <c:pt idx="8">
                  <c:v>7.0780141843971611</c:v>
                </c:pt>
                <c:pt idx="9">
                  <c:v>7.3196721311475388</c:v>
                </c:pt>
                <c:pt idx="10">
                  <c:v>7.6166666666666654</c:v>
                </c:pt>
                <c:pt idx="11">
                  <c:v>7.5267857142857117</c:v>
                </c:pt>
                <c:pt idx="12">
                  <c:v>7.5493827160493856</c:v>
                </c:pt>
                <c:pt idx="13">
                  <c:v>0</c:v>
                </c:pt>
                <c:pt idx="14">
                  <c:v>0</c:v>
                </c:pt>
                <c:pt idx="15">
                  <c:v>7.2640218878248977</c:v>
                </c:pt>
                <c:pt idx="16">
                  <c:v>8.0192307692307718</c:v>
                </c:pt>
                <c:pt idx="17">
                  <c:v>0</c:v>
                </c:pt>
                <c:pt idx="18">
                  <c:v>6.9967532467532463</c:v>
                </c:pt>
                <c:pt idx="19">
                  <c:v>0</c:v>
                </c:pt>
                <c:pt idx="20">
                  <c:v>7.8</c:v>
                </c:pt>
                <c:pt idx="24">
                  <c:v>10</c:v>
                </c:pt>
                <c:pt idx="25">
                  <c:v>8.59</c:v>
                </c:pt>
                <c:pt idx="26">
                  <c:v>8.21259842519685</c:v>
                </c:pt>
                <c:pt idx="27">
                  <c:v>8.3083109919571054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Klasse_Slakteri!$V$268:$V$295</c:f>
              <c:numCache>
                <c:formatCode>0.00</c:formatCode>
                <c:ptCount val="28"/>
                <c:pt idx="0">
                  <c:v>8.1607142857142883</c:v>
                </c:pt>
                <c:pt idx="1">
                  <c:v>9.1510416666666643</c:v>
                </c:pt>
                <c:pt idx="2">
                  <c:v>8.0948012232415909</c:v>
                </c:pt>
                <c:pt idx="3">
                  <c:v>8.63350785340314</c:v>
                </c:pt>
                <c:pt idx="4">
                  <c:v>0</c:v>
                </c:pt>
                <c:pt idx="5">
                  <c:v>8.1111111111111107</c:v>
                </c:pt>
                <c:pt idx="6">
                  <c:v>7.732558139534885</c:v>
                </c:pt>
                <c:pt idx="7">
                  <c:v>8.8974358974358996</c:v>
                </c:pt>
                <c:pt idx="8">
                  <c:v>8.2622950819672134</c:v>
                </c:pt>
                <c:pt idx="9">
                  <c:v>7.9024390243902447</c:v>
                </c:pt>
                <c:pt idx="10">
                  <c:v>8.5285714285714249</c:v>
                </c:pt>
                <c:pt idx="11">
                  <c:v>8.5897435897435912</c:v>
                </c:pt>
                <c:pt idx="12">
                  <c:v>8.368421052631577</c:v>
                </c:pt>
                <c:pt idx="13">
                  <c:v>0</c:v>
                </c:pt>
                <c:pt idx="14">
                  <c:v>0</c:v>
                </c:pt>
                <c:pt idx="15">
                  <c:v>8.3344262295081979</c:v>
                </c:pt>
                <c:pt idx="16">
                  <c:v>9.5384615384615365</c:v>
                </c:pt>
                <c:pt idx="17">
                  <c:v>0</c:v>
                </c:pt>
                <c:pt idx="18">
                  <c:v>7.6556291390728477</c:v>
                </c:pt>
                <c:pt idx="19">
                  <c:v>0</c:v>
                </c:pt>
                <c:pt idx="20">
                  <c:v>9.0270270270270281</c:v>
                </c:pt>
                <c:pt idx="24">
                  <c:v>0</c:v>
                </c:pt>
                <c:pt idx="25">
                  <c:v>9.7777777777777768</c:v>
                </c:pt>
                <c:pt idx="26">
                  <c:v>9.5688073394495383</c:v>
                </c:pt>
                <c:pt idx="27">
                  <c:v>9.5666666666666647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Klasse_Slakteri!$V$296:$V$323</c:f>
              <c:numCache>
                <c:formatCode>0.00</c:formatCode>
                <c:ptCount val="28"/>
                <c:pt idx="0">
                  <c:v>9.132352941176471</c:v>
                </c:pt>
                <c:pt idx="1">
                  <c:v>10.071428571428569</c:v>
                </c:pt>
                <c:pt idx="2">
                  <c:v>9.5849056603773608</c:v>
                </c:pt>
                <c:pt idx="3">
                  <c:v>10.151515151515152</c:v>
                </c:pt>
                <c:pt idx="4">
                  <c:v>0</c:v>
                </c:pt>
                <c:pt idx="5">
                  <c:v>9.8000000000000007</c:v>
                </c:pt>
                <c:pt idx="6">
                  <c:v>9.3230769230769255</c:v>
                </c:pt>
                <c:pt idx="7">
                  <c:v>10.296296296296296</c:v>
                </c:pt>
                <c:pt idx="8">
                  <c:v>9.6</c:v>
                </c:pt>
                <c:pt idx="9">
                  <c:v>9.8421052631578974</c:v>
                </c:pt>
                <c:pt idx="10">
                  <c:v>9.6363636363636385</c:v>
                </c:pt>
                <c:pt idx="11">
                  <c:v>9.9</c:v>
                </c:pt>
                <c:pt idx="12">
                  <c:v>10.6875</c:v>
                </c:pt>
                <c:pt idx="13">
                  <c:v>0</c:v>
                </c:pt>
                <c:pt idx="14">
                  <c:v>0</c:v>
                </c:pt>
                <c:pt idx="15">
                  <c:v>9.1666666666666643</c:v>
                </c:pt>
                <c:pt idx="16">
                  <c:v>12.333333333333336</c:v>
                </c:pt>
                <c:pt idx="17">
                  <c:v>0</c:v>
                </c:pt>
                <c:pt idx="18">
                  <c:v>8.84375</c:v>
                </c:pt>
                <c:pt idx="19">
                  <c:v>0</c:v>
                </c:pt>
                <c:pt idx="20">
                  <c:v>10.285714285714288</c:v>
                </c:pt>
                <c:pt idx="24">
                  <c:v>0</c:v>
                </c:pt>
                <c:pt idx="25">
                  <c:v>10.75</c:v>
                </c:pt>
                <c:pt idx="26">
                  <c:v>10.866666666666671</c:v>
                </c:pt>
                <c:pt idx="27">
                  <c:v>11.05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Klasse_Slakteri!$V$324:$V$351</c:f>
              <c:numCache>
                <c:formatCode>0.00</c:formatCode>
                <c:ptCount val="28"/>
                <c:pt idx="0">
                  <c:v>10.631578947368419</c:v>
                </c:pt>
                <c:pt idx="1">
                  <c:v>12.214285714285712</c:v>
                </c:pt>
                <c:pt idx="2">
                  <c:v>10.823529411764707</c:v>
                </c:pt>
                <c:pt idx="3">
                  <c:v>11.473684210526311</c:v>
                </c:pt>
                <c:pt idx="4">
                  <c:v>0</c:v>
                </c:pt>
                <c:pt idx="5">
                  <c:v>12</c:v>
                </c:pt>
                <c:pt idx="6">
                  <c:v>11</c:v>
                </c:pt>
                <c:pt idx="7">
                  <c:v>11.333333333333336</c:v>
                </c:pt>
                <c:pt idx="8">
                  <c:v>11.666666666666664</c:v>
                </c:pt>
                <c:pt idx="9">
                  <c:v>11</c:v>
                </c:pt>
                <c:pt idx="10">
                  <c:v>11</c:v>
                </c:pt>
                <c:pt idx="11">
                  <c:v>11.75</c:v>
                </c:pt>
                <c:pt idx="12">
                  <c:v>10.5</c:v>
                </c:pt>
                <c:pt idx="13">
                  <c:v>0</c:v>
                </c:pt>
                <c:pt idx="14">
                  <c:v>0</c:v>
                </c:pt>
                <c:pt idx="15">
                  <c:v>10.55</c:v>
                </c:pt>
                <c:pt idx="16">
                  <c:v>14</c:v>
                </c:pt>
                <c:pt idx="17">
                  <c:v>0</c:v>
                </c:pt>
                <c:pt idx="18">
                  <c:v>12.222222222222221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</c:v>
                </c:pt>
                <c:pt idx="27">
                  <c:v>12.5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Klasse_Slakteri!$V$352:$V$379</c:f>
              <c:numCache>
                <c:formatCode>0.00</c:formatCode>
                <c:ptCount val="28"/>
                <c:pt idx="0">
                  <c:v>13.666666666666663</c:v>
                </c:pt>
                <c:pt idx="1">
                  <c:v>14.5</c:v>
                </c:pt>
                <c:pt idx="2">
                  <c:v>0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12.285714285714288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0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14.666666666666663</c:v>
                </c:pt>
                <c:pt idx="2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Klasse_Slakteri!$V$380:$V$407</c:f>
              <c:numCache>
                <c:formatCode>0.00</c:formatCode>
                <c:ptCount val="28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Klasse_Slakteri!$V$408:$V$436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Klasse_Slakteri!$I$437:$I$464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Klasse_Slakteri!$I$13:$I$44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9</c:v>
                </c:pt>
                <c:pt idx="7">
                  <c:v>21</c:v>
                </c:pt>
                <c:pt idx="8">
                  <c:v>0</c:v>
                </c:pt>
                <c:pt idx="9">
                  <c:v>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17</c:v>
                </c:pt>
                <c:pt idx="26">
                  <c:v>335</c:v>
                </c:pt>
                <c:pt idx="28">
                  <c:v>0</c:v>
                </c:pt>
                <c:pt idx="29">
                  <c:v>5</c:v>
                </c:pt>
                <c:pt idx="30">
                  <c:v>6</c:v>
                </c:pt>
                <c:pt idx="3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44227735131423"/>
          <c:y val="0.25403913870270345"/>
          <c:w val="9.9185235213799114E-2"/>
          <c:h val="0.1212640201981672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Klasse_Slakteri!$I$465:$I$492</c15:sqref>
                  </c15:fullRef>
                </c:ext>
              </c:extLst>
              <c:f>(Klasse_Slakteri!$I$465:$I$469,Klasse_Slakteri!$I$471:$I$492)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Klasse_Slakteri!$I$45:$I$72</c15:sqref>
                  </c15:fullRef>
                </c:ext>
              </c:extLst>
              <c:f>(Klasse_Slakteri!$I$45:$I$49,Klasse_Slakteri!$I$51:$I$72)</c:f>
              <c:numCache>
                <c:formatCode>#,##0</c:formatCode>
                <c:ptCount val="27"/>
                <c:pt idx="0">
                  <c:v>14</c:v>
                </c:pt>
                <c:pt idx="1">
                  <c:v>21</c:v>
                </c:pt>
                <c:pt idx="2">
                  <c:v>31</c:v>
                </c:pt>
                <c:pt idx="3">
                  <c:v>91</c:v>
                </c:pt>
                <c:pt idx="4">
                  <c:v>0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34</c:v>
                </c:pt>
                <c:pt idx="15">
                  <c:v>16</c:v>
                </c:pt>
                <c:pt idx="16">
                  <c:v>0</c:v>
                </c:pt>
                <c:pt idx="17">
                  <c:v>11</c:v>
                </c:pt>
                <c:pt idx="18">
                  <c:v>0</c:v>
                </c:pt>
                <c:pt idx="19">
                  <c:v>26</c:v>
                </c:pt>
                <c:pt idx="21">
                  <c:v>636</c:v>
                </c:pt>
                <c:pt idx="23">
                  <c:v>0</c:v>
                </c:pt>
                <c:pt idx="24">
                  <c:v>11</c:v>
                </c:pt>
                <c:pt idx="25">
                  <c:v>58</c:v>
                </c:pt>
                <c:pt idx="2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89687637168"/>
          <c:y val="2.9587734021252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Klasse_Slakteri!$I$493:$I$520</c15:sqref>
                  </c15:fullRef>
                </c:ext>
              </c:extLst>
              <c:f>(Klasse_Slakteri!$I$493:$I$497,Klasse_Slakteri!$I$499:$I$520)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Klasse_Slakteri!$I$73:$I$100</c15:sqref>
                  </c15:fullRef>
                </c:ext>
              </c:extLst>
              <c:f>(Klasse_Slakteri!$I$73:$I$77,Klasse_Slakteri!$I$79:$I$100)</c:f>
              <c:numCache>
                <c:formatCode>#,##0</c:formatCode>
                <c:ptCount val="27"/>
                <c:pt idx="0">
                  <c:v>55</c:v>
                </c:pt>
                <c:pt idx="1">
                  <c:v>47</c:v>
                </c:pt>
                <c:pt idx="2">
                  <c:v>71</c:v>
                </c:pt>
                <c:pt idx="3">
                  <c:v>128</c:v>
                </c:pt>
                <c:pt idx="4">
                  <c:v>0</c:v>
                </c:pt>
                <c:pt idx="5">
                  <c:v>31</c:v>
                </c:pt>
                <c:pt idx="6">
                  <c:v>20</c:v>
                </c:pt>
                <c:pt idx="7">
                  <c:v>7</c:v>
                </c:pt>
                <c:pt idx="8">
                  <c:v>15</c:v>
                </c:pt>
                <c:pt idx="9">
                  <c:v>4</c:v>
                </c:pt>
                <c:pt idx="10">
                  <c:v>2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38</c:v>
                </c:pt>
                <c:pt idx="15">
                  <c:v>8</c:v>
                </c:pt>
                <c:pt idx="16">
                  <c:v>0</c:v>
                </c:pt>
                <c:pt idx="17">
                  <c:v>48</c:v>
                </c:pt>
                <c:pt idx="18">
                  <c:v>0</c:v>
                </c:pt>
                <c:pt idx="19">
                  <c:v>21</c:v>
                </c:pt>
                <c:pt idx="21">
                  <c:v>1552</c:v>
                </c:pt>
                <c:pt idx="23">
                  <c:v>1</c:v>
                </c:pt>
                <c:pt idx="24">
                  <c:v>33</c:v>
                </c:pt>
                <c:pt idx="25">
                  <c:v>89</c:v>
                </c:pt>
                <c:pt idx="2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53170773008209"/>
          <c:y val="0.25403913870270345"/>
          <c:w val="8.5095758191516394E-2"/>
          <c:h val="0.1166616053158644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95638553348229E-2"/>
          <c:y val="0.15700298928162315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3"/>
              <c:layout>
                <c:manualLayout>
                  <c:x val="-2.2708715626514511E-2"/>
                  <c:y val="2.8369763002382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7-4290-B89B-660CF1641712}"/>
                </c:ext>
              </c:extLst>
            </c:dLbl>
            <c:dLbl>
              <c:idx val="9"/>
              <c:layout>
                <c:manualLayout>
                  <c:x val="-2.5433761501696253E-2"/>
                  <c:y val="-4.6607467789628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7-4290-B89B-660CF1641712}"/>
                </c:ext>
              </c:extLst>
            </c:dLbl>
            <c:dLbl>
              <c:idx val="13"/>
              <c:layout>
                <c:manualLayout>
                  <c:x val="-5.1775871628453082E-2"/>
                  <c:y val="-4.863387943265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7-4290-B89B-660CF1641712}"/>
                </c:ext>
              </c:extLst>
            </c:dLbl>
            <c:dLbl>
              <c:idx val="14"/>
              <c:layout>
                <c:manualLayout>
                  <c:x val="-2.0892018376393415E-2"/>
                  <c:y val="4.05282328605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7-4290-B89B-660CF1641712}"/>
                </c:ext>
              </c:extLst>
            </c:dLbl>
            <c:dLbl>
              <c:idx val="15"/>
              <c:layout>
                <c:manualLayout>
                  <c:x val="-1.7258623876151027E-2"/>
                  <c:y val="-7.295081914898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9-4B8C-82D2-E69E5D86BFB1}"/>
                </c:ext>
              </c:extLst>
            </c:dLbl>
            <c:dLbl>
              <c:idx val="17"/>
              <c:layout>
                <c:manualLayout>
                  <c:x val="-2.2708715626514511E-2"/>
                  <c:y val="-8.71357006501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7-4290-B89B-660CF1641712}"/>
                </c:ext>
              </c:extLst>
            </c:dLbl>
            <c:dLbl>
              <c:idx val="19"/>
              <c:layout>
                <c:manualLayout>
                  <c:x val="-4.4509082627968571E-2"/>
                  <c:y val="-3.242258628843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3-4895-82D2-76701D04A1B6}"/>
                </c:ext>
              </c:extLst>
            </c:dLbl>
            <c:dLbl>
              <c:idx val="20"/>
              <c:layout>
                <c:manualLayout>
                  <c:x val="-1.9075321126272322E-2"/>
                  <c:y val="-7.092440750595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3-4895-82D2-76701D04A1B6}"/>
                </c:ext>
              </c:extLst>
            </c:dLbl>
            <c:dLbl>
              <c:idx val="21"/>
              <c:layout>
                <c:manualLayout>
                  <c:x val="-1.3625229375908706E-2"/>
                  <c:y val="-5.0660291075683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3-4895-82D2-76701D04A1B6}"/>
                </c:ext>
              </c:extLst>
            </c:dLbl>
            <c:dLbl>
              <c:idx val="23"/>
              <c:layout>
                <c:manualLayout>
                  <c:x val="-2.3617064251575091E-2"/>
                  <c:y val="-4.052823286054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7-4290-B89B-660CF1641712}"/>
                </c:ext>
              </c:extLst>
            </c:dLbl>
            <c:dLbl>
              <c:idx val="24"/>
              <c:layout>
                <c:manualLayout>
                  <c:x val="-2.1800367001453928E-2"/>
                  <c:y val="4.45810561466011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198014278382104E-2"/>
                      <c:h val="3.66780507387945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3B7-4290-B89B-660CF1641712}"/>
                </c:ext>
              </c:extLst>
            </c:dLbl>
            <c:dLbl>
              <c:idx val="25"/>
              <c:layout>
                <c:manualLayout>
                  <c:x val="-1.8166972501211607E-2"/>
                  <c:y val="5.268670271871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7-46E1-943A-EDC30D009963}"/>
                </c:ext>
              </c:extLst>
            </c:dLbl>
            <c:dLbl>
              <c:idx val="27"/>
              <c:layout>
                <c:manualLayout>
                  <c:x val="-2.452541287663567E-2"/>
                  <c:y val="5.6739526004765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7-46E1-943A-EDC30D009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22.810805892432494</c:v>
                </c:pt>
                <c:pt idx="1">
                  <c:v>23.615919220662203</c:v>
                </c:pt>
                <c:pt idx="2">
                  <c:v>22.719193726564097</c:v>
                </c:pt>
                <c:pt idx="3">
                  <c:v>21.953966044327998</c:v>
                </c:pt>
                <c:pt idx="4">
                  <c:v>22.108376359515624</c:v>
                </c:pt>
                <c:pt idx="5">
                  <c:v>22.954051691164103</c:v>
                </c:pt>
                <c:pt idx="6">
                  <c:v>23.887876766329001</c:v>
                </c:pt>
                <c:pt idx="7">
                  <c:v>24.21086021891611</c:v>
                </c:pt>
                <c:pt idx="8">
                  <c:v>24.965985073100793</c:v>
                </c:pt>
                <c:pt idx="9">
                  <c:v>25.497258324382361</c:v>
                </c:pt>
                <c:pt idx="10">
                  <c:v>25.450540824859058</c:v>
                </c:pt>
                <c:pt idx="11">
                  <c:v>25.010300636251177</c:v>
                </c:pt>
                <c:pt idx="12">
                  <c:v>25.600550071360505</c:v>
                </c:pt>
                <c:pt idx="13">
                  <c:v>26.316483078150483</c:v>
                </c:pt>
                <c:pt idx="14">
                  <c:v>25.237716718675689</c:v>
                </c:pt>
                <c:pt idx="15">
                  <c:v>25.299224901574888</c:v>
                </c:pt>
                <c:pt idx="16">
                  <c:v>24.658427821736485</c:v>
                </c:pt>
                <c:pt idx="17">
                  <c:v>25.102739690318632</c:v>
                </c:pt>
                <c:pt idx="18">
                  <c:v>25.588469265855604</c:v>
                </c:pt>
                <c:pt idx="19">
                  <c:v>26.535329813867541</c:v>
                </c:pt>
                <c:pt idx="20">
                  <c:v>26.491337222870257</c:v>
                </c:pt>
                <c:pt idx="21">
                  <c:v>25.870878563286592</c:v>
                </c:pt>
                <c:pt idx="22">
                  <c:v>25.419046956652455</c:v>
                </c:pt>
                <c:pt idx="23">
                  <c:v>26.790956688815889</c:v>
                </c:pt>
                <c:pt idx="24">
                  <c:v>26.502657296031757</c:v>
                </c:pt>
                <c:pt idx="25">
                  <c:v>27.00307910966206</c:v>
                </c:pt>
                <c:pt idx="26">
                  <c:v>26.704638625477745</c:v>
                </c:pt>
                <c:pt idx="27">
                  <c:v>26.19135113020365</c:v>
                </c:pt>
                <c:pt idx="28">
                  <c:v>25.902841790768353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25.902841790768353</c:v>
                </c:pt>
                <c:pt idx="1">
                  <c:v>25.902841790768353</c:v>
                </c:pt>
                <c:pt idx="2">
                  <c:v>25.902841790768353</c:v>
                </c:pt>
                <c:pt idx="3">
                  <c:v>25.902841790768353</c:v>
                </c:pt>
                <c:pt idx="4">
                  <c:v>25.902841790768353</c:v>
                </c:pt>
                <c:pt idx="5">
                  <c:v>25.902841790768353</c:v>
                </c:pt>
                <c:pt idx="6">
                  <c:v>25.902841790768353</c:v>
                </c:pt>
                <c:pt idx="7">
                  <c:v>25.902841790768353</c:v>
                </c:pt>
                <c:pt idx="8">
                  <c:v>25.902841790768353</c:v>
                </c:pt>
                <c:pt idx="9">
                  <c:v>25.902841790768353</c:v>
                </c:pt>
                <c:pt idx="10">
                  <c:v>25.902841790768353</c:v>
                </c:pt>
                <c:pt idx="11">
                  <c:v>25.902841790768353</c:v>
                </c:pt>
                <c:pt idx="12">
                  <c:v>25.902841790768353</c:v>
                </c:pt>
                <c:pt idx="13">
                  <c:v>25.902841790768353</c:v>
                </c:pt>
                <c:pt idx="14">
                  <c:v>25.902841790768353</c:v>
                </c:pt>
                <c:pt idx="15">
                  <c:v>25.902841790768353</c:v>
                </c:pt>
                <c:pt idx="16">
                  <c:v>25.902841790768353</c:v>
                </c:pt>
                <c:pt idx="17">
                  <c:v>25.902841790768353</c:v>
                </c:pt>
                <c:pt idx="18">
                  <c:v>25.902841790768353</c:v>
                </c:pt>
                <c:pt idx="19">
                  <c:v>25.902841790768353</c:v>
                </c:pt>
                <c:pt idx="20">
                  <c:v>25.902841790768353</c:v>
                </c:pt>
                <c:pt idx="21">
                  <c:v>25.902841790768353</c:v>
                </c:pt>
                <c:pt idx="22">
                  <c:v>25.902841790768353</c:v>
                </c:pt>
                <c:pt idx="23">
                  <c:v>25.902841790768353</c:v>
                </c:pt>
                <c:pt idx="24">
                  <c:v>25.902841790768353</c:v>
                </c:pt>
                <c:pt idx="25">
                  <c:v>25.902841790768353</c:v>
                </c:pt>
                <c:pt idx="26">
                  <c:v>25.902841790768353</c:v>
                </c:pt>
                <c:pt idx="27">
                  <c:v>25.902841790768353</c:v>
                </c:pt>
                <c:pt idx="28">
                  <c:v>25.902841790768353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28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37528616557862"/>
          <c:y val="0.55413119914424791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UNG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6</c:v>
                </c:pt>
                <c:pt idx="1">
                  <c:v>180</c:v>
                </c:pt>
                <c:pt idx="2">
                  <c:v>32</c:v>
                </c:pt>
                <c:pt idx="3">
                  <c:v>130</c:v>
                </c:pt>
                <c:pt idx="4">
                  <c:v>66</c:v>
                </c:pt>
                <c:pt idx="5">
                  <c:v>148</c:v>
                </c:pt>
                <c:pt idx="6">
                  <c:v>71</c:v>
                </c:pt>
                <c:pt idx="7">
                  <c:v>222</c:v>
                </c:pt>
                <c:pt idx="8">
                  <c:v>240</c:v>
                </c:pt>
                <c:pt idx="9">
                  <c:v>1417</c:v>
                </c:pt>
                <c:pt idx="10">
                  <c:v>883</c:v>
                </c:pt>
                <c:pt idx="11">
                  <c:v>490</c:v>
                </c:pt>
                <c:pt idx="12">
                  <c:v>275</c:v>
                </c:pt>
                <c:pt idx="13">
                  <c:v>1</c:v>
                </c:pt>
                <c:pt idx="14">
                  <c:v>79</c:v>
                </c:pt>
                <c:pt idx="15">
                  <c:v>156</c:v>
                </c:pt>
                <c:pt idx="16">
                  <c:v>375</c:v>
                </c:pt>
                <c:pt idx="17">
                  <c:v>229</c:v>
                </c:pt>
                <c:pt idx="18">
                  <c:v>553</c:v>
                </c:pt>
                <c:pt idx="19">
                  <c:v>4</c:v>
                </c:pt>
                <c:pt idx="20">
                  <c:v>528</c:v>
                </c:pt>
                <c:pt idx="21">
                  <c:v>203</c:v>
                </c:pt>
                <c:pt idx="22">
                  <c:v>404</c:v>
                </c:pt>
                <c:pt idx="23">
                  <c:v>278</c:v>
                </c:pt>
                <c:pt idx="24">
                  <c:v>201</c:v>
                </c:pt>
                <c:pt idx="25">
                  <c:v>184</c:v>
                </c:pt>
                <c:pt idx="26">
                  <c:v>159</c:v>
                </c:pt>
                <c:pt idx="27">
                  <c:v>27</c:v>
                </c:pt>
                <c:pt idx="28">
                  <c:v>28</c:v>
                </c:pt>
                <c:pt idx="29">
                  <c:v>85</c:v>
                </c:pt>
                <c:pt idx="30">
                  <c:v>213</c:v>
                </c:pt>
                <c:pt idx="31">
                  <c:v>337</c:v>
                </c:pt>
                <c:pt idx="32">
                  <c:v>1425</c:v>
                </c:pt>
                <c:pt idx="33">
                  <c:v>2169</c:v>
                </c:pt>
                <c:pt idx="34">
                  <c:v>2796</c:v>
                </c:pt>
                <c:pt idx="35">
                  <c:v>1523</c:v>
                </c:pt>
                <c:pt idx="36">
                  <c:v>1646</c:v>
                </c:pt>
                <c:pt idx="37">
                  <c:v>1689</c:v>
                </c:pt>
                <c:pt idx="38">
                  <c:v>1669</c:v>
                </c:pt>
                <c:pt idx="39">
                  <c:v>1925</c:v>
                </c:pt>
                <c:pt idx="40">
                  <c:v>2758</c:v>
                </c:pt>
                <c:pt idx="41">
                  <c:v>5833</c:v>
                </c:pt>
                <c:pt idx="42">
                  <c:v>5941</c:v>
                </c:pt>
                <c:pt idx="43">
                  <c:v>4870</c:v>
                </c:pt>
                <c:pt idx="44">
                  <c:v>2746</c:v>
                </c:pt>
                <c:pt idx="45">
                  <c:v>1361</c:v>
                </c:pt>
                <c:pt idx="46">
                  <c:v>989</c:v>
                </c:pt>
                <c:pt idx="47">
                  <c:v>845</c:v>
                </c:pt>
                <c:pt idx="48">
                  <c:v>348</c:v>
                </c:pt>
                <c:pt idx="49">
                  <c:v>141</c:v>
                </c:pt>
                <c:pt idx="50">
                  <c:v>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2</c:v>
                </c:pt>
                <c:pt idx="1">
                  <c:v>294</c:v>
                </c:pt>
                <c:pt idx="2">
                  <c:v>26</c:v>
                </c:pt>
                <c:pt idx="3">
                  <c:v>123</c:v>
                </c:pt>
                <c:pt idx="4">
                  <c:v>49</c:v>
                </c:pt>
                <c:pt idx="5">
                  <c:v>211</c:v>
                </c:pt>
                <c:pt idx="6">
                  <c:v>33</c:v>
                </c:pt>
                <c:pt idx="7">
                  <c:v>139</c:v>
                </c:pt>
                <c:pt idx="8">
                  <c:v>74</c:v>
                </c:pt>
                <c:pt idx="9">
                  <c:v>1351</c:v>
                </c:pt>
                <c:pt idx="10">
                  <c:v>941</c:v>
                </c:pt>
                <c:pt idx="11">
                  <c:v>448</c:v>
                </c:pt>
                <c:pt idx="12">
                  <c:v>0</c:v>
                </c:pt>
                <c:pt idx="13">
                  <c:v>92</c:v>
                </c:pt>
                <c:pt idx="14">
                  <c:v>245</c:v>
                </c:pt>
                <c:pt idx="15">
                  <c:v>71</c:v>
                </c:pt>
                <c:pt idx="16">
                  <c:v>259</c:v>
                </c:pt>
                <c:pt idx="17">
                  <c:v>155</c:v>
                </c:pt>
                <c:pt idx="18">
                  <c:v>271</c:v>
                </c:pt>
                <c:pt idx="19">
                  <c:v>264</c:v>
                </c:pt>
                <c:pt idx="20">
                  <c:v>155</c:v>
                </c:pt>
                <c:pt idx="21">
                  <c:v>479</c:v>
                </c:pt>
                <c:pt idx="22">
                  <c:v>199</c:v>
                </c:pt>
                <c:pt idx="23">
                  <c:v>196</c:v>
                </c:pt>
                <c:pt idx="24">
                  <c:v>73</c:v>
                </c:pt>
                <c:pt idx="25">
                  <c:v>107</c:v>
                </c:pt>
                <c:pt idx="26">
                  <c:v>43</c:v>
                </c:pt>
                <c:pt idx="27">
                  <c:v>78</c:v>
                </c:pt>
                <c:pt idx="28">
                  <c:v>46</c:v>
                </c:pt>
                <c:pt idx="29">
                  <c:v>21</c:v>
                </c:pt>
                <c:pt idx="30">
                  <c:v>89</c:v>
                </c:pt>
                <c:pt idx="31">
                  <c:v>431</c:v>
                </c:pt>
                <c:pt idx="32">
                  <c:v>1094</c:v>
                </c:pt>
                <c:pt idx="33">
                  <c:v>2019</c:v>
                </c:pt>
                <c:pt idx="34">
                  <c:v>2350</c:v>
                </c:pt>
                <c:pt idx="35">
                  <c:v>2710</c:v>
                </c:pt>
                <c:pt idx="36">
                  <c:v>1266</c:v>
                </c:pt>
                <c:pt idx="37">
                  <c:v>1318</c:v>
                </c:pt>
                <c:pt idx="38">
                  <c:v>1730</c:v>
                </c:pt>
                <c:pt idx="39">
                  <c:v>1726</c:v>
                </c:pt>
                <c:pt idx="40">
                  <c:v>2656</c:v>
                </c:pt>
                <c:pt idx="41">
                  <c:v>5248</c:v>
                </c:pt>
                <c:pt idx="42">
                  <c:v>4574</c:v>
                </c:pt>
                <c:pt idx="43">
                  <c:v>3848</c:v>
                </c:pt>
                <c:pt idx="44">
                  <c:v>2122</c:v>
                </c:pt>
                <c:pt idx="45">
                  <c:v>1019</c:v>
                </c:pt>
                <c:pt idx="46">
                  <c:v>1080</c:v>
                </c:pt>
                <c:pt idx="47">
                  <c:v>788</c:v>
                </c:pt>
                <c:pt idx="48">
                  <c:v>517</c:v>
                </c:pt>
                <c:pt idx="49">
                  <c:v>127</c:v>
                </c:pt>
                <c:pt idx="50">
                  <c:v>20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5121253233445745"/>
          <c:w val="8.6359752956449931E-2"/>
          <c:h val="0.12567391279069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Klasse_Slakteri!$P$465:$P$492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Klasse_Slakteri!$P$45:$P$72</c:f>
              <c:numCache>
                <c:formatCode>0.0</c:formatCode>
                <c:ptCount val="28"/>
                <c:pt idx="0">
                  <c:v>10.707142857142861</c:v>
                </c:pt>
                <c:pt idx="1">
                  <c:v>10.390476190476187</c:v>
                </c:pt>
                <c:pt idx="2">
                  <c:v>9.4</c:v>
                </c:pt>
                <c:pt idx="3">
                  <c:v>8.9505494505494489</c:v>
                </c:pt>
                <c:pt idx="4">
                  <c:v>0</c:v>
                </c:pt>
                <c:pt idx="5">
                  <c:v>7.768965517241381</c:v>
                </c:pt>
                <c:pt idx="6">
                  <c:v>9.5285714285714231</c:v>
                </c:pt>
                <c:pt idx="7">
                  <c:v>11.86</c:v>
                </c:pt>
                <c:pt idx="8">
                  <c:v>7.6</c:v>
                </c:pt>
                <c:pt idx="9">
                  <c:v>8.2363636363636381</c:v>
                </c:pt>
                <c:pt idx="10">
                  <c:v>6.3</c:v>
                </c:pt>
                <c:pt idx="11">
                  <c:v>0</c:v>
                </c:pt>
                <c:pt idx="12">
                  <c:v>9.6363636363636385</c:v>
                </c:pt>
                <c:pt idx="13">
                  <c:v>0</c:v>
                </c:pt>
                <c:pt idx="14">
                  <c:v>0</c:v>
                </c:pt>
                <c:pt idx="15">
                  <c:v>10.461764705882349</c:v>
                </c:pt>
                <c:pt idx="16">
                  <c:v>11.074999999999999</c:v>
                </c:pt>
                <c:pt idx="17">
                  <c:v>0</c:v>
                </c:pt>
                <c:pt idx="18">
                  <c:v>9.9454545454545435</c:v>
                </c:pt>
                <c:pt idx="19">
                  <c:v>0</c:v>
                </c:pt>
                <c:pt idx="20">
                  <c:v>8.5153846153846171</c:v>
                </c:pt>
                <c:pt idx="22">
                  <c:v>12.593867924528299</c:v>
                </c:pt>
                <c:pt idx="24">
                  <c:v>0</c:v>
                </c:pt>
                <c:pt idx="25">
                  <c:v>13.290909090909098</c:v>
                </c:pt>
                <c:pt idx="26">
                  <c:v>15.713793103448278</c:v>
                </c:pt>
                <c:pt idx="27">
                  <c:v>14.509090909090908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Klasse_Slakteri!$V$465:$V$492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Klasse_Slakteri!$V$45:$V$72</c:f>
              <c:numCache>
                <c:formatCode>0.00</c:formatCode>
                <c:ptCount val="28"/>
                <c:pt idx="0">
                  <c:v>2.7142857142857153</c:v>
                </c:pt>
                <c:pt idx="1">
                  <c:v>2.3809523809523818</c:v>
                </c:pt>
                <c:pt idx="2">
                  <c:v>2.5806451612903221</c:v>
                </c:pt>
                <c:pt idx="3">
                  <c:v>2.6373626373626369</c:v>
                </c:pt>
                <c:pt idx="4">
                  <c:v>0</c:v>
                </c:pt>
                <c:pt idx="5">
                  <c:v>2.8965517241379319</c:v>
                </c:pt>
                <c:pt idx="6">
                  <c:v>2.7142857142857153</c:v>
                </c:pt>
                <c:pt idx="7">
                  <c:v>2.6</c:v>
                </c:pt>
                <c:pt idx="8">
                  <c:v>2.5</c:v>
                </c:pt>
                <c:pt idx="9">
                  <c:v>2.8181818181818179</c:v>
                </c:pt>
                <c:pt idx="10">
                  <c:v>3</c:v>
                </c:pt>
                <c:pt idx="11">
                  <c:v>0</c:v>
                </c:pt>
                <c:pt idx="12">
                  <c:v>3.0909090909090904</c:v>
                </c:pt>
                <c:pt idx="13">
                  <c:v>0</c:v>
                </c:pt>
                <c:pt idx="14">
                  <c:v>0</c:v>
                </c:pt>
                <c:pt idx="15">
                  <c:v>2.9705882352941178</c:v>
                </c:pt>
                <c:pt idx="16">
                  <c:v>2.625</c:v>
                </c:pt>
                <c:pt idx="17">
                  <c:v>0</c:v>
                </c:pt>
                <c:pt idx="18">
                  <c:v>2.6363636363636358</c:v>
                </c:pt>
                <c:pt idx="19">
                  <c:v>0</c:v>
                </c:pt>
                <c:pt idx="20">
                  <c:v>2.3461538461538471</c:v>
                </c:pt>
                <c:pt idx="24">
                  <c:v>0</c:v>
                </c:pt>
                <c:pt idx="25">
                  <c:v>2.5454545454545454</c:v>
                </c:pt>
                <c:pt idx="26">
                  <c:v>2.7068965517241392</c:v>
                </c:pt>
                <c:pt idx="27">
                  <c:v>2.6969696969696968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Klasse_Slakteri!$V$437:$V$464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Klasse_Slakteri!$V$13:$V$44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1.8333333333333328</c:v>
                </c:pt>
                <c:pt idx="6">
                  <c:v>2.3333333333333339</c:v>
                </c:pt>
                <c:pt idx="7">
                  <c:v>2.2380952380952386</c:v>
                </c:pt>
                <c:pt idx="8">
                  <c:v>0</c:v>
                </c:pt>
                <c:pt idx="9">
                  <c:v>2.625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2.7142857142857153</c:v>
                </c:pt>
                <c:pt idx="20">
                  <c:v>2</c:v>
                </c:pt>
                <c:pt idx="21">
                  <c:v>0</c:v>
                </c:pt>
                <c:pt idx="22">
                  <c:v>2.5</c:v>
                </c:pt>
                <c:pt idx="23">
                  <c:v>0</c:v>
                </c:pt>
                <c:pt idx="24">
                  <c:v>2.0588235294117654</c:v>
                </c:pt>
                <c:pt idx="28">
                  <c:v>0</c:v>
                </c:pt>
                <c:pt idx="29">
                  <c:v>3</c:v>
                </c:pt>
                <c:pt idx="30">
                  <c:v>2.3333333333333339</c:v>
                </c:pt>
                <c:pt idx="31">
                  <c:v>2.6428571428571423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Klasse_Slakteri!$P$437:$P$464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Klasse_Slakteri!$P$13:$P$44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14.1</c:v>
                </c:pt>
                <c:pt idx="3">
                  <c:v>10.5</c:v>
                </c:pt>
                <c:pt idx="4">
                  <c:v>8.4</c:v>
                </c:pt>
                <c:pt idx="5">
                  <c:v>7.9666666666666659</c:v>
                </c:pt>
                <c:pt idx="6">
                  <c:v>7.844444444444445</c:v>
                </c:pt>
                <c:pt idx="7">
                  <c:v>7.4809523809523775</c:v>
                </c:pt>
                <c:pt idx="8">
                  <c:v>0</c:v>
                </c:pt>
                <c:pt idx="9">
                  <c:v>6.8343749999999996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7.2</c:v>
                </c:pt>
                <c:pt idx="14">
                  <c:v>0</c:v>
                </c:pt>
                <c:pt idx="15">
                  <c:v>0</c:v>
                </c:pt>
                <c:pt idx="16">
                  <c:v>7.3</c:v>
                </c:pt>
                <c:pt idx="17">
                  <c:v>0</c:v>
                </c:pt>
                <c:pt idx="18">
                  <c:v>0</c:v>
                </c:pt>
                <c:pt idx="19">
                  <c:v>10.228571428571424</c:v>
                </c:pt>
                <c:pt idx="20">
                  <c:v>7.25</c:v>
                </c:pt>
                <c:pt idx="21">
                  <c:v>0</c:v>
                </c:pt>
                <c:pt idx="22">
                  <c:v>6.9</c:v>
                </c:pt>
                <c:pt idx="23">
                  <c:v>0</c:v>
                </c:pt>
                <c:pt idx="24">
                  <c:v>6.3352941176470594</c:v>
                </c:pt>
                <c:pt idx="26">
                  <c:v>9.5856716417910537</c:v>
                </c:pt>
                <c:pt idx="28">
                  <c:v>0</c:v>
                </c:pt>
                <c:pt idx="29">
                  <c:v>13.28</c:v>
                </c:pt>
                <c:pt idx="30">
                  <c:v>11.68333333333333</c:v>
                </c:pt>
                <c:pt idx="31">
                  <c:v>11.971428571428577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Klasse_Slakteri!$I$521:$I$548</c15:sqref>
                  </c15:fullRef>
                </c:ext>
              </c:extLst>
              <c:f>(Klasse_Slakteri!$I$521:$I$525,Klasse_Slakteri!$I$527:$I$548)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Klasse_Slakteri!$I$101:$I$128</c15:sqref>
                  </c15:fullRef>
                </c:ext>
              </c:extLst>
              <c:f>(Klasse_Slakteri!$I$101:$I$105,Klasse_Slakteri!$I$107:$I$128)</c:f>
              <c:numCache>
                <c:formatCode>#,##0</c:formatCode>
                <c:ptCount val="27"/>
                <c:pt idx="0">
                  <c:v>95</c:v>
                </c:pt>
                <c:pt idx="1">
                  <c:v>99</c:v>
                </c:pt>
                <c:pt idx="2">
                  <c:v>153</c:v>
                </c:pt>
                <c:pt idx="3">
                  <c:v>454</c:v>
                </c:pt>
                <c:pt idx="4">
                  <c:v>0</c:v>
                </c:pt>
                <c:pt idx="5">
                  <c:v>58</c:v>
                </c:pt>
                <c:pt idx="6">
                  <c:v>41</c:v>
                </c:pt>
                <c:pt idx="7">
                  <c:v>8</c:v>
                </c:pt>
                <c:pt idx="8">
                  <c:v>38</c:v>
                </c:pt>
                <c:pt idx="9">
                  <c:v>18</c:v>
                </c:pt>
                <c:pt idx="10">
                  <c:v>13</c:v>
                </c:pt>
                <c:pt idx="11">
                  <c:v>34</c:v>
                </c:pt>
                <c:pt idx="12">
                  <c:v>0</c:v>
                </c:pt>
                <c:pt idx="13">
                  <c:v>0</c:v>
                </c:pt>
                <c:pt idx="14">
                  <c:v>120</c:v>
                </c:pt>
                <c:pt idx="15">
                  <c:v>41</c:v>
                </c:pt>
                <c:pt idx="16">
                  <c:v>0</c:v>
                </c:pt>
                <c:pt idx="17">
                  <c:v>103</c:v>
                </c:pt>
                <c:pt idx="18">
                  <c:v>0</c:v>
                </c:pt>
                <c:pt idx="19">
                  <c:v>25</c:v>
                </c:pt>
                <c:pt idx="21">
                  <c:v>3992</c:v>
                </c:pt>
                <c:pt idx="23">
                  <c:v>1</c:v>
                </c:pt>
                <c:pt idx="24">
                  <c:v>129</c:v>
                </c:pt>
                <c:pt idx="25">
                  <c:v>351</c:v>
                </c:pt>
                <c:pt idx="2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080773637604922"/>
          <c:h val="0.1281211498047280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Klasse_Slakteri!$J$521:$J$548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Klasse_Slakteri!$J$101:$J$128</c:f>
              <c:numCache>
                <c:formatCode>0.0</c:formatCode>
                <c:ptCount val="28"/>
                <c:pt idx="0">
                  <c:v>1.6587123218629611</c:v>
                </c:pt>
                <c:pt idx="1">
                  <c:v>2.4951606253101062</c:v>
                </c:pt>
                <c:pt idx="2">
                  <c:v>1.5404672491055489</c:v>
                </c:pt>
                <c:pt idx="3">
                  <c:v>4.762917699726648</c:v>
                </c:pt>
                <c:pt idx="4">
                  <c:v>0</c:v>
                </c:pt>
                <c:pt idx="5">
                  <c:v>3.8901793124861905</c:v>
                </c:pt>
                <c:pt idx="6">
                  <c:v>1.2028446790333811</c:v>
                </c:pt>
                <c:pt idx="7">
                  <c:v>1.5858421695742038</c:v>
                </c:pt>
                <c:pt idx="8">
                  <c:v>0.64719702631283316</c:v>
                </c:pt>
                <c:pt idx="9">
                  <c:v>2.2831711461229536</c:v>
                </c:pt>
                <c:pt idx="10">
                  <c:v>0.90897592358995905</c:v>
                </c:pt>
                <c:pt idx="11">
                  <c:v>1.0580104359939713</c:v>
                </c:pt>
                <c:pt idx="12">
                  <c:v>1.8319188573794247</c:v>
                </c:pt>
                <c:pt idx="13">
                  <c:v>0</c:v>
                </c:pt>
                <c:pt idx="14">
                  <c:v>0</c:v>
                </c:pt>
                <c:pt idx="15">
                  <c:v>1.48841001133897</c:v>
                </c:pt>
                <c:pt idx="16">
                  <c:v>4.397420613417145</c:v>
                </c:pt>
                <c:pt idx="17">
                  <c:v>0</c:v>
                </c:pt>
                <c:pt idx="18">
                  <c:v>2.3440476320057462</c:v>
                </c:pt>
                <c:pt idx="19">
                  <c:v>0</c:v>
                </c:pt>
                <c:pt idx="20">
                  <c:v>2.134385674580443</c:v>
                </c:pt>
                <c:pt idx="24">
                  <c:v>2.4835988753514529</c:v>
                </c:pt>
                <c:pt idx="25">
                  <c:v>5.3259248353252255</c:v>
                </c:pt>
                <c:pt idx="26">
                  <c:v>4.2776480517109103</c:v>
                </c:pt>
                <c:pt idx="27">
                  <c:v>3.8597031994458737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Klasse_Slakteri!$P$493:$P$520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Klasse_Slakteri!$P$73:$P$100</c:f>
              <c:numCache>
                <c:formatCode>0.0</c:formatCode>
                <c:ptCount val="28"/>
                <c:pt idx="0">
                  <c:v>12.447272727272724</c:v>
                </c:pt>
                <c:pt idx="1">
                  <c:v>13.423404255319152</c:v>
                </c:pt>
                <c:pt idx="2">
                  <c:v>11.526760563380279</c:v>
                </c:pt>
                <c:pt idx="3">
                  <c:v>11.614843749999999</c:v>
                </c:pt>
                <c:pt idx="4">
                  <c:v>0</c:v>
                </c:pt>
                <c:pt idx="5">
                  <c:v>10.700000000000003</c:v>
                </c:pt>
                <c:pt idx="6">
                  <c:v>10.712903225806448</c:v>
                </c:pt>
                <c:pt idx="7">
                  <c:v>13.225</c:v>
                </c:pt>
                <c:pt idx="8">
                  <c:v>16.942857142857147</c:v>
                </c:pt>
                <c:pt idx="9">
                  <c:v>11.126666666666663</c:v>
                </c:pt>
                <c:pt idx="10">
                  <c:v>12.725000000000001</c:v>
                </c:pt>
                <c:pt idx="11">
                  <c:v>17.150000000000006</c:v>
                </c:pt>
                <c:pt idx="12">
                  <c:v>13.423529411764704</c:v>
                </c:pt>
                <c:pt idx="13">
                  <c:v>0</c:v>
                </c:pt>
                <c:pt idx="14">
                  <c:v>0</c:v>
                </c:pt>
                <c:pt idx="15">
                  <c:v>11.723684210526311</c:v>
                </c:pt>
                <c:pt idx="16">
                  <c:v>10.5375</c:v>
                </c:pt>
                <c:pt idx="17">
                  <c:v>0</c:v>
                </c:pt>
                <c:pt idx="18">
                  <c:v>13.672916666666662</c:v>
                </c:pt>
                <c:pt idx="19">
                  <c:v>0</c:v>
                </c:pt>
                <c:pt idx="20">
                  <c:v>11.223809523809528</c:v>
                </c:pt>
                <c:pt idx="22" formatCode="#\ ##0.0">
                  <c:v>13.3299613402062</c:v>
                </c:pt>
                <c:pt idx="24">
                  <c:v>19</c:v>
                </c:pt>
                <c:pt idx="25">
                  <c:v>16.372727272727271</c:v>
                </c:pt>
                <c:pt idx="26">
                  <c:v>17.380898876404498</c:v>
                </c:pt>
                <c:pt idx="27">
                  <c:v>17.232352941176469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Klasse_Slakteri!$P$521:$P$548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Klasse_Slakteri!$P$101:$P$128</c:f>
              <c:numCache>
                <c:formatCode>0.0</c:formatCode>
                <c:ptCount val="28"/>
                <c:pt idx="0">
                  <c:v>13.579999999999998</c:v>
                </c:pt>
                <c:pt idx="1">
                  <c:v>14.426262626262636</c:v>
                </c:pt>
                <c:pt idx="2">
                  <c:v>12.928104575163404</c:v>
                </c:pt>
                <c:pt idx="3">
                  <c:v>11.885903083700448</c:v>
                </c:pt>
                <c:pt idx="4">
                  <c:v>0</c:v>
                </c:pt>
                <c:pt idx="5">
                  <c:v>10.68032786885246</c:v>
                </c:pt>
                <c:pt idx="6">
                  <c:v>12.793103448275868</c:v>
                </c:pt>
                <c:pt idx="7">
                  <c:v>16.112195121951221</c:v>
                </c:pt>
                <c:pt idx="8">
                  <c:v>16.562500000000004</c:v>
                </c:pt>
                <c:pt idx="9">
                  <c:v>12.447368421052632</c:v>
                </c:pt>
                <c:pt idx="10">
                  <c:v>14.77222222222222</c:v>
                </c:pt>
                <c:pt idx="11">
                  <c:v>13.553846153846148</c:v>
                </c:pt>
                <c:pt idx="12">
                  <c:v>14.576470588235296</c:v>
                </c:pt>
                <c:pt idx="13">
                  <c:v>0</c:v>
                </c:pt>
                <c:pt idx="14">
                  <c:v>0</c:v>
                </c:pt>
                <c:pt idx="15">
                  <c:v>13.6625</c:v>
                </c:pt>
                <c:pt idx="16">
                  <c:v>11.875609756097562</c:v>
                </c:pt>
                <c:pt idx="17">
                  <c:v>0</c:v>
                </c:pt>
                <c:pt idx="18">
                  <c:v>12.544660194174758</c:v>
                </c:pt>
                <c:pt idx="19">
                  <c:v>0</c:v>
                </c:pt>
                <c:pt idx="20">
                  <c:v>12.071999999999997</c:v>
                </c:pt>
                <c:pt idx="22">
                  <c:v>16.242960921843704</c:v>
                </c:pt>
                <c:pt idx="24">
                  <c:v>21.2</c:v>
                </c:pt>
                <c:pt idx="25">
                  <c:v>19.348837209302335</c:v>
                </c:pt>
                <c:pt idx="26">
                  <c:v>18.88803418803418</c:v>
                </c:pt>
                <c:pt idx="27">
                  <c:v>19.589777777777776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Klasse_Slakteri!$V$493:$V$520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Klasse_Slakteri!$V$73:$V$100</c:f>
              <c:numCache>
                <c:formatCode>0.00</c:formatCode>
                <c:ptCount val="28"/>
                <c:pt idx="0">
                  <c:v>3.2727272727272725</c:v>
                </c:pt>
                <c:pt idx="1">
                  <c:v>2.5531914893617031</c:v>
                </c:pt>
                <c:pt idx="2">
                  <c:v>3.1690140845070434</c:v>
                </c:pt>
                <c:pt idx="3">
                  <c:v>3.203125</c:v>
                </c:pt>
                <c:pt idx="4">
                  <c:v>0</c:v>
                </c:pt>
                <c:pt idx="5">
                  <c:v>3.7272727272727271</c:v>
                </c:pt>
                <c:pt idx="6">
                  <c:v>3.9677419354838719</c:v>
                </c:pt>
                <c:pt idx="7">
                  <c:v>2.9</c:v>
                </c:pt>
                <c:pt idx="8">
                  <c:v>2.7142857142857153</c:v>
                </c:pt>
                <c:pt idx="9">
                  <c:v>3.2</c:v>
                </c:pt>
                <c:pt idx="10">
                  <c:v>3.25</c:v>
                </c:pt>
                <c:pt idx="11">
                  <c:v>3</c:v>
                </c:pt>
                <c:pt idx="12">
                  <c:v>2.9411764705882355</c:v>
                </c:pt>
                <c:pt idx="13">
                  <c:v>0</c:v>
                </c:pt>
                <c:pt idx="14">
                  <c:v>0</c:v>
                </c:pt>
                <c:pt idx="15">
                  <c:v>3.5263157894736845</c:v>
                </c:pt>
                <c:pt idx="16">
                  <c:v>3.25</c:v>
                </c:pt>
                <c:pt idx="17">
                  <c:v>0</c:v>
                </c:pt>
                <c:pt idx="18">
                  <c:v>2.8541666666666661</c:v>
                </c:pt>
                <c:pt idx="19">
                  <c:v>0</c:v>
                </c:pt>
                <c:pt idx="20">
                  <c:v>3.1428571428571423</c:v>
                </c:pt>
                <c:pt idx="24">
                  <c:v>3</c:v>
                </c:pt>
                <c:pt idx="25">
                  <c:v>2.9090909090909096</c:v>
                </c:pt>
                <c:pt idx="26">
                  <c:v>3.2134831460674151</c:v>
                </c:pt>
                <c:pt idx="27">
                  <c:v>3.3088235294117645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Klasse_Slakteri!$V$521:$V$548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Klasse_Slakteri!$V$101:$V$128</c:f>
              <c:numCache>
                <c:formatCode>0.00</c:formatCode>
                <c:ptCount val="28"/>
                <c:pt idx="0">
                  <c:v>3.8842105263157887</c:v>
                </c:pt>
                <c:pt idx="1">
                  <c:v>3.3333333333333344</c:v>
                </c:pt>
                <c:pt idx="2">
                  <c:v>4.3267973856209139</c:v>
                </c:pt>
                <c:pt idx="3">
                  <c:v>4.4074889867841405</c:v>
                </c:pt>
                <c:pt idx="4">
                  <c:v>0</c:v>
                </c:pt>
                <c:pt idx="5">
                  <c:v>4.557377049180328</c:v>
                </c:pt>
                <c:pt idx="6">
                  <c:v>4.5172413793103452</c:v>
                </c:pt>
                <c:pt idx="7">
                  <c:v>3.6341463414634152</c:v>
                </c:pt>
                <c:pt idx="8">
                  <c:v>2.75</c:v>
                </c:pt>
                <c:pt idx="9">
                  <c:v>3.9473684210526319</c:v>
                </c:pt>
                <c:pt idx="10">
                  <c:v>4</c:v>
                </c:pt>
                <c:pt idx="11">
                  <c:v>3.538461538461537</c:v>
                </c:pt>
                <c:pt idx="12">
                  <c:v>3.9411764705882351</c:v>
                </c:pt>
                <c:pt idx="13">
                  <c:v>0</c:v>
                </c:pt>
                <c:pt idx="14">
                  <c:v>0</c:v>
                </c:pt>
                <c:pt idx="15">
                  <c:v>4.2916666666666679</c:v>
                </c:pt>
                <c:pt idx="16">
                  <c:v>4.536585365853659</c:v>
                </c:pt>
                <c:pt idx="17">
                  <c:v>0</c:v>
                </c:pt>
                <c:pt idx="18">
                  <c:v>4.2718446601941755</c:v>
                </c:pt>
                <c:pt idx="19">
                  <c:v>0</c:v>
                </c:pt>
                <c:pt idx="20">
                  <c:v>4.5999999999999996</c:v>
                </c:pt>
                <c:pt idx="24">
                  <c:v>4</c:v>
                </c:pt>
                <c:pt idx="25">
                  <c:v>3.7596899224806202</c:v>
                </c:pt>
                <c:pt idx="26">
                  <c:v>3.991452991452991</c:v>
                </c:pt>
                <c:pt idx="27">
                  <c:v>3.6222222222222222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Uke!$AA$63:$AA$114</c:f>
              <c:numCache>
                <c:formatCode>0.0</c:formatCode>
                <c:ptCount val="52"/>
                <c:pt idx="0">
                  <c:v>83.333333333333314</c:v>
                </c:pt>
                <c:pt idx="1">
                  <c:v>77.777777777777771</c:v>
                </c:pt>
                <c:pt idx="2">
                  <c:v>84.375</c:v>
                </c:pt>
                <c:pt idx="3">
                  <c:v>96.153846153846175</c:v>
                </c:pt>
                <c:pt idx="4">
                  <c:v>90.909090909090892</c:v>
                </c:pt>
                <c:pt idx="5">
                  <c:v>93.918918918918948</c:v>
                </c:pt>
                <c:pt idx="6">
                  <c:v>95.774647887323937</c:v>
                </c:pt>
                <c:pt idx="7">
                  <c:v>93.243243243243214</c:v>
                </c:pt>
                <c:pt idx="8">
                  <c:v>92.083333333333314</c:v>
                </c:pt>
                <c:pt idx="9">
                  <c:v>95.977417078334497</c:v>
                </c:pt>
                <c:pt idx="10">
                  <c:v>96.036240090600245</c:v>
                </c:pt>
                <c:pt idx="11">
                  <c:v>89.387755102040842</c:v>
                </c:pt>
                <c:pt idx="12">
                  <c:v>96</c:v>
                </c:pt>
                <c:pt idx="13">
                  <c:v>100</c:v>
                </c:pt>
                <c:pt idx="14">
                  <c:v>97.468354430379762</c:v>
                </c:pt>
                <c:pt idx="15">
                  <c:v>76.923076923076891</c:v>
                </c:pt>
                <c:pt idx="16">
                  <c:v>55.733333333333348</c:v>
                </c:pt>
                <c:pt idx="17">
                  <c:v>81.659388646288193</c:v>
                </c:pt>
                <c:pt idx="18">
                  <c:v>72.875226039783001</c:v>
                </c:pt>
                <c:pt idx="19">
                  <c:v>100</c:v>
                </c:pt>
                <c:pt idx="20">
                  <c:v>81.060606060606062</c:v>
                </c:pt>
                <c:pt idx="21">
                  <c:v>78.817733990147772</c:v>
                </c:pt>
                <c:pt idx="22">
                  <c:v>82.425742574257427</c:v>
                </c:pt>
                <c:pt idx="23">
                  <c:v>69.784172661870485</c:v>
                </c:pt>
                <c:pt idx="24">
                  <c:v>78.606965174129343</c:v>
                </c:pt>
                <c:pt idx="25">
                  <c:v>80.434782608695642</c:v>
                </c:pt>
                <c:pt idx="26">
                  <c:v>71.698113207547181</c:v>
                </c:pt>
                <c:pt idx="27">
                  <c:v>96.296296296296291</c:v>
                </c:pt>
                <c:pt idx="28">
                  <c:v>89.285714285714306</c:v>
                </c:pt>
                <c:pt idx="29">
                  <c:v>88.235294117647058</c:v>
                </c:pt>
                <c:pt idx="30">
                  <c:v>93.896713615023486</c:v>
                </c:pt>
                <c:pt idx="31">
                  <c:v>88.724035608308611</c:v>
                </c:pt>
                <c:pt idx="32">
                  <c:v>75.017543859649123</c:v>
                </c:pt>
                <c:pt idx="33">
                  <c:v>79.1147994467497</c:v>
                </c:pt>
                <c:pt idx="34">
                  <c:v>91.738197424892675</c:v>
                </c:pt>
                <c:pt idx="35">
                  <c:v>90.019697964543695</c:v>
                </c:pt>
                <c:pt idx="36">
                  <c:v>86.938031591737527</c:v>
                </c:pt>
                <c:pt idx="37">
                  <c:v>77.442273534635888</c:v>
                </c:pt>
                <c:pt idx="38">
                  <c:v>80.167765128819653</c:v>
                </c:pt>
                <c:pt idx="39">
                  <c:v>79.532467532467521</c:v>
                </c:pt>
                <c:pt idx="40">
                  <c:v>80.783176214648307</c:v>
                </c:pt>
                <c:pt idx="41">
                  <c:v>91.90810903480201</c:v>
                </c:pt>
                <c:pt idx="42">
                  <c:v>89.29473152667903</c:v>
                </c:pt>
                <c:pt idx="43">
                  <c:v>89.815195071868601</c:v>
                </c:pt>
                <c:pt idx="44">
                  <c:v>87.618353969410066</c:v>
                </c:pt>
                <c:pt idx="45">
                  <c:v>87.215282880235108</c:v>
                </c:pt>
                <c:pt idx="46">
                  <c:v>81.193124368048515</c:v>
                </c:pt>
                <c:pt idx="47">
                  <c:v>87.573964497041402</c:v>
                </c:pt>
                <c:pt idx="48">
                  <c:v>85.34482758620689</c:v>
                </c:pt>
                <c:pt idx="49">
                  <c:v>78.014184397163106</c:v>
                </c:pt>
                <c:pt idx="50">
                  <c:v>71.428571428571445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500-A29D-A705F7D8211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Uke!$AA$10:$AA$61</c:f>
              <c:numCache>
                <c:formatCode>0</c:formatCode>
                <c:ptCount val="52"/>
                <c:pt idx="0">
                  <c:v>100</c:v>
                </c:pt>
                <c:pt idx="1">
                  <c:v>91.156462585034006</c:v>
                </c:pt>
                <c:pt idx="2">
                  <c:v>88.461538461538439</c:v>
                </c:pt>
                <c:pt idx="3">
                  <c:v>91.056910569105682</c:v>
                </c:pt>
                <c:pt idx="4">
                  <c:v>89.7959183673469</c:v>
                </c:pt>
                <c:pt idx="5">
                  <c:v>90.047393364928894</c:v>
                </c:pt>
                <c:pt idx="6">
                  <c:v>93.939393939393923</c:v>
                </c:pt>
                <c:pt idx="7">
                  <c:v>96.402877697841774</c:v>
                </c:pt>
                <c:pt idx="8">
                  <c:v>97.297297297297305</c:v>
                </c:pt>
                <c:pt idx="9">
                  <c:v>97.335307179866788</c:v>
                </c:pt>
                <c:pt idx="10">
                  <c:v>98.618490967056289</c:v>
                </c:pt>
                <c:pt idx="11">
                  <c:v>96.205357142857125</c:v>
                </c:pt>
                <c:pt idx="12">
                  <c:v>0</c:v>
                </c:pt>
                <c:pt idx="13">
                  <c:v>92.391304347826093</c:v>
                </c:pt>
                <c:pt idx="14">
                  <c:v>94.285714285714306</c:v>
                </c:pt>
                <c:pt idx="15">
                  <c:v>77.464788732394368</c:v>
                </c:pt>
                <c:pt idx="16">
                  <c:v>64.478764478764475</c:v>
                </c:pt>
                <c:pt idx="17" formatCode="0.0">
                  <c:v>74.838709677419374</c:v>
                </c:pt>
                <c:pt idx="18" formatCode="0.0">
                  <c:v>63.837638376383765</c:v>
                </c:pt>
                <c:pt idx="19" formatCode="0.0">
                  <c:v>75.378787878787875</c:v>
                </c:pt>
                <c:pt idx="20" formatCode="0.0">
                  <c:v>89.032258064516114</c:v>
                </c:pt>
                <c:pt idx="21" formatCode="0.0">
                  <c:v>77.453027139874749</c:v>
                </c:pt>
                <c:pt idx="22" formatCode="0.0">
                  <c:v>63.819095477386945</c:v>
                </c:pt>
                <c:pt idx="23" formatCode="0.0">
                  <c:v>82.142857142857125</c:v>
                </c:pt>
                <c:pt idx="24" formatCode="0.0">
                  <c:v>71.232876712328746</c:v>
                </c:pt>
                <c:pt idx="25" formatCode="0.0">
                  <c:v>59.813084112149518</c:v>
                </c:pt>
                <c:pt idx="26" formatCode="0.0">
                  <c:v>83.720930232558146</c:v>
                </c:pt>
                <c:pt idx="27" formatCode="0.0">
                  <c:v>69.230769230769269</c:v>
                </c:pt>
                <c:pt idx="28" formatCode="0.0">
                  <c:v>82.608695652173907</c:v>
                </c:pt>
                <c:pt idx="29" formatCode="0.0">
                  <c:v>80.952380952380949</c:v>
                </c:pt>
                <c:pt idx="30" formatCode="0.0">
                  <c:v>89.887640449438209</c:v>
                </c:pt>
                <c:pt idx="31" formatCode="0.0">
                  <c:v>71.92575406032482</c:v>
                </c:pt>
                <c:pt idx="32" formatCode="0.0">
                  <c:v>72.577696526508191</c:v>
                </c:pt>
                <c:pt idx="33" formatCode="0.0">
                  <c:v>73.848439821693901</c:v>
                </c:pt>
                <c:pt idx="34" formatCode="0.0">
                  <c:v>85.319148936170222</c:v>
                </c:pt>
                <c:pt idx="35" formatCode="0.0">
                  <c:v>87.970479704797057</c:v>
                </c:pt>
                <c:pt idx="36" formatCode="0.0">
                  <c:v>90.837282780410746</c:v>
                </c:pt>
                <c:pt idx="37" formatCode="0.0">
                  <c:v>84.294385432473433</c:v>
                </c:pt>
                <c:pt idx="38" formatCode="0.0">
                  <c:v>70.924855491329481</c:v>
                </c:pt>
                <c:pt idx="39" formatCode="0.0">
                  <c:v>74.217844727694086</c:v>
                </c:pt>
                <c:pt idx="40" formatCode="0.0">
                  <c:v>77.823795180722897</c:v>
                </c:pt>
                <c:pt idx="41" formatCode="0.0">
                  <c:v>89.653201219512198</c:v>
                </c:pt>
                <c:pt idx="42" formatCode="0.0">
                  <c:v>87.647573240052481</c:v>
                </c:pt>
                <c:pt idx="43" formatCode="0.0">
                  <c:v>89.05925155925155</c:v>
                </c:pt>
                <c:pt idx="44" formatCode="0.0">
                  <c:v>88.501413760603199</c:v>
                </c:pt>
                <c:pt idx="45" formatCode="0.0">
                  <c:v>90.382728164867515</c:v>
                </c:pt>
                <c:pt idx="46" formatCode="0.0">
                  <c:v>86.944444444444443</c:v>
                </c:pt>
                <c:pt idx="47" formatCode="0.0">
                  <c:v>79.441624365482213</c:v>
                </c:pt>
                <c:pt idx="48" formatCode="0.0">
                  <c:v>80.077369439071546</c:v>
                </c:pt>
                <c:pt idx="49" formatCode="0.0">
                  <c:v>86.614173228346431</c:v>
                </c:pt>
                <c:pt idx="50" formatCode="0.0">
                  <c:v>60</c:v>
                </c:pt>
                <c:pt idx="51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0-4500-A29D-A705F7D8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30726240414713"/>
          <c:y val="0.11441897242553635"/>
          <c:w val="7.3739156048807333E-2"/>
          <c:h val="0.17911115395615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86701662295"/>
          <c:y val="3.4160158992471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Klasse_Slakteri!$I$549:$I$576</c15:sqref>
                  </c15:fullRef>
                </c:ext>
              </c:extLst>
              <c:f>(Klasse_Slakteri!$I$549:$I$553,Klasse_Slakteri!$I$555:$I$576)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Klasse_Slakteri!$I$129:$I$156</c15:sqref>
                  </c15:fullRef>
                </c:ext>
              </c:extLst>
              <c:f>(Klasse_Slakteri!$I$129:$I$133,Klasse_Slakteri!$I$135:$I$156)</c:f>
              <c:numCache>
                <c:formatCode>#,##0</c:formatCode>
                <c:ptCount val="27"/>
                <c:pt idx="0">
                  <c:v>313</c:v>
                </c:pt>
                <c:pt idx="1">
                  <c:v>270</c:v>
                </c:pt>
                <c:pt idx="2">
                  <c:v>456</c:v>
                </c:pt>
                <c:pt idx="3">
                  <c:v>839</c:v>
                </c:pt>
                <c:pt idx="4">
                  <c:v>0</c:v>
                </c:pt>
                <c:pt idx="5">
                  <c:v>135</c:v>
                </c:pt>
                <c:pt idx="6">
                  <c:v>128</c:v>
                </c:pt>
                <c:pt idx="7">
                  <c:v>24</c:v>
                </c:pt>
                <c:pt idx="8">
                  <c:v>79</c:v>
                </c:pt>
                <c:pt idx="9">
                  <c:v>103</c:v>
                </c:pt>
                <c:pt idx="10">
                  <c:v>24</c:v>
                </c:pt>
                <c:pt idx="11">
                  <c:v>90</c:v>
                </c:pt>
                <c:pt idx="12">
                  <c:v>0</c:v>
                </c:pt>
                <c:pt idx="13">
                  <c:v>4</c:v>
                </c:pt>
                <c:pt idx="14">
                  <c:v>328</c:v>
                </c:pt>
                <c:pt idx="15">
                  <c:v>78</c:v>
                </c:pt>
                <c:pt idx="16">
                  <c:v>0</c:v>
                </c:pt>
                <c:pt idx="17">
                  <c:v>236</c:v>
                </c:pt>
                <c:pt idx="18">
                  <c:v>0</c:v>
                </c:pt>
                <c:pt idx="19">
                  <c:v>42</c:v>
                </c:pt>
                <c:pt idx="21">
                  <c:v>6711</c:v>
                </c:pt>
                <c:pt idx="23">
                  <c:v>5</c:v>
                </c:pt>
                <c:pt idx="24">
                  <c:v>253</c:v>
                </c:pt>
                <c:pt idx="25">
                  <c:v>752</c:v>
                </c:pt>
                <c:pt idx="26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02792842272212"/>
          <c:y val="0.25175284159438921"/>
          <c:w val="0.10985930912158588"/>
          <c:h val="0.1326746450932316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9587752977158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Klasse_Slakteri!$I$577:$I$604</c15:sqref>
                  </c15:fullRef>
                </c:ext>
              </c:extLst>
              <c:f>(Klasse_Slakteri!$I$577:$I$581,Klasse_Slakteri!$I$583:$I$604)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Klasse_Slakteri!$I$157:$I$184</c15:sqref>
                  </c15:fullRef>
                </c:ext>
              </c:extLst>
              <c:f>(Klasse_Slakteri!$I$157:$I$161,Klasse_Slakteri!$I$163:$I$184)</c:f>
              <c:numCache>
                <c:formatCode>#,##0</c:formatCode>
                <c:ptCount val="27"/>
                <c:pt idx="0">
                  <c:v>498</c:v>
                </c:pt>
                <c:pt idx="1">
                  <c:v>366</c:v>
                </c:pt>
                <c:pt idx="2">
                  <c:v>814</c:v>
                </c:pt>
                <c:pt idx="3">
                  <c:v>1047</c:v>
                </c:pt>
                <c:pt idx="4">
                  <c:v>0</c:v>
                </c:pt>
                <c:pt idx="5">
                  <c:v>245</c:v>
                </c:pt>
                <c:pt idx="6">
                  <c:v>278</c:v>
                </c:pt>
                <c:pt idx="7">
                  <c:v>70</c:v>
                </c:pt>
                <c:pt idx="8">
                  <c:v>152</c:v>
                </c:pt>
                <c:pt idx="9">
                  <c:v>194</c:v>
                </c:pt>
                <c:pt idx="10">
                  <c:v>77</c:v>
                </c:pt>
                <c:pt idx="11">
                  <c:v>151</c:v>
                </c:pt>
                <c:pt idx="12">
                  <c:v>0</c:v>
                </c:pt>
                <c:pt idx="13">
                  <c:v>0</c:v>
                </c:pt>
                <c:pt idx="14">
                  <c:v>610</c:v>
                </c:pt>
                <c:pt idx="15">
                  <c:v>103</c:v>
                </c:pt>
                <c:pt idx="16">
                  <c:v>0</c:v>
                </c:pt>
                <c:pt idx="17">
                  <c:v>355</c:v>
                </c:pt>
                <c:pt idx="18">
                  <c:v>0</c:v>
                </c:pt>
                <c:pt idx="19">
                  <c:v>92</c:v>
                </c:pt>
                <c:pt idx="21">
                  <c:v>8741</c:v>
                </c:pt>
                <c:pt idx="23">
                  <c:v>10</c:v>
                </c:pt>
                <c:pt idx="24">
                  <c:v>419</c:v>
                </c:pt>
                <c:pt idx="25">
                  <c:v>1390</c:v>
                </c:pt>
                <c:pt idx="26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8.9989828706590377E-2"/>
          <c:h val="0.1212996829366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Klasse_Slakteri!$I$605:$I$631</c15:sqref>
                  </c15:fullRef>
                </c:ext>
              </c:extLst>
              <c:f>(Klasse_Slakteri!$I$605:$I$609,Klasse_Slakteri!$I$611:$I$631)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Klasse_Slakteri!$I$185:$I$211</c15:sqref>
                  </c15:fullRef>
                </c:ext>
              </c:extLst>
              <c:f>(Klasse_Slakteri!$I$185:$I$189,Klasse_Slakteri!$I$191:$I$211)</c:f>
              <c:numCache>
                <c:formatCode>#,##0</c:formatCode>
                <c:ptCount val="26"/>
                <c:pt idx="0">
                  <c:v>650</c:v>
                </c:pt>
                <c:pt idx="1">
                  <c:v>418</c:v>
                </c:pt>
                <c:pt idx="2">
                  <c:v>1221</c:v>
                </c:pt>
                <c:pt idx="3">
                  <c:v>1133</c:v>
                </c:pt>
                <c:pt idx="4">
                  <c:v>0</c:v>
                </c:pt>
                <c:pt idx="5">
                  <c:v>362</c:v>
                </c:pt>
                <c:pt idx="6">
                  <c:v>383</c:v>
                </c:pt>
                <c:pt idx="7">
                  <c:v>136</c:v>
                </c:pt>
                <c:pt idx="8">
                  <c:v>183</c:v>
                </c:pt>
                <c:pt idx="9">
                  <c:v>289</c:v>
                </c:pt>
                <c:pt idx="10">
                  <c:v>150</c:v>
                </c:pt>
                <c:pt idx="11">
                  <c:v>253</c:v>
                </c:pt>
                <c:pt idx="12">
                  <c:v>0</c:v>
                </c:pt>
                <c:pt idx="13">
                  <c:v>0</c:v>
                </c:pt>
                <c:pt idx="14">
                  <c:v>142</c:v>
                </c:pt>
                <c:pt idx="15">
                  <c:v>0</c:v>
                </c:pt>
                <c:pt idx="16">
                  <c:v>449</c:v>
                </c:pt>
                <c:pt idx="17">
                  <c:v>0</c:v>
                </c:pt>
                <c:pt idx="18">
                  <c:v>142</c:v>
                </c:pt>
                <c:pt idx="20">
                  <c:v>9759</c:v>
                </c:pt>
                <c:pt idx="22">
                  <c:v>8</c:v>
                </c:pt>
                <c:pt idx="23">
                  <c:v>441</c:v>
                </c:pt>
                <c:pt idx="24">
                  <c:v>1491</c:v>
                </c:pt>
                <c:pt idx="25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8206474190726187E-2"/>
          <c:h val="0.1235868693496646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Klasse_Slakteri!$B$632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Klasse_Slakteri!$I$632:$I$659</c15:sqref>
                  </c15:fullRef>
                </c:ext>
              </c:extLst>
              <c:f>(Klasse_Slakteri!$I$632:$I$633,Klasse_Slakteri!$I$635:$I$636,Klasse_Slakteri!$I$638:$I$659)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Klasse_Slakteri!$I$212:$I$239</c15:sqref>
                  </c15:fullRef>
                </c:ext>
              </c:extLst>
              <c:f>(Klasse_Slakteri!$I$212:$I$213,Klasse_Slakteri!$I$215:$I$216,Klasse_Slakteri!$I$218:$I$239)</c:f>
              <c:numCache>
                <c:formatCode>#,##0</c:formatCode>
                <c:ptCount val="26"/>
                <c:pt idx="0">
                  <c:v>666</c:v>
                </c:pt>
                <c:pt idx="1">
                  <c:v>392</c:v>
                </c:pt>
                <c:pt idx="2">
                  <c:v>811</c:v>
                </c:pt>
                <c:pt idx="3">
                  <c:v>0</c:v>
                </c:pt>
                <c:pt idx="4">
                  <c:v>606</c:v>
                </c:pt>
                <c:pt idx="5">
                  <c:v>376</c:v>
                </c:pt>
                <c:pt idx="6">
                  <c:v>194</c:v>
                </c:pt>
                <c:pt idx="7">
                  <c:v>202</c:v>
                </c:pt>
                <c:pt idx="8">
                  <c:v>248</c:v>
                </c:pt>
                <c:pt idx="9">
                  <c:v>159</c:v>
                </c:pt>
                <c:pt idx="10">
                  <c:v>239</c:v>
                </c:pt>
                <c:pt idx="11">
                  <c:v>0</c:v>
                </c:pt>
                <c:pt idx="12">
                  <c:v>0</c:v>
                </c:pt>
                <c:pt idx="13">
                  <c:v>898</c:v>
                </c:pt>
                <c:pt idx="14">
                  <c:v>81</c:v>
                </c:pt>
                <c:pt idx="15">
                  <c:v>0</c:v>
                </c:pt>
                <c:pt idx="16">
                  <c:v>516</c:v>
                </c:pt>
                <c:pt idx="17">
                  <c:v>0</c:v>
                </c:pt>
                <c:pt idx="18">
                  <c:v>119</c:v>
                </c:pt>
                <c:pt idx="20">
                  <c:v>8227</c:v>
                </c:pt>
                <c:pt idx="22">
                  <c:v>4</c:v>
                </c:pt>
                <c:pt idx="23">
                  <c:v>270</c:v>
                </c:pt>
                <c:pt idx="24">
                  <c:v>868</c:v>
                </c:pt>
                <c:pt idx="25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24067016193"/>
          <c:y val="0.25403913870270345"/>
          <c:w val="9.9386716709551362E-2"/>
          <c:h val="0.10984368580721668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Klasse_Slakteri!$I$660:$I$687</c15:sqref>
                  </c15:fullRef>
                </c:ext>
              </c:extLst>
              <c:f>(Klasse_Slakteri!$I$660:$I$664,Klasse_Slakteri!$I$666:$I$687)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Klasse_Slakteri!$I$240:$I$267</c15:sqref>
                  </c15:fullRef>
                </c:ext>
              </c:extLst>
              <c:f>(Klasse_Slakteri!$I$240:$I$244,Klasse_Slakteri!$I$246:$I$267)</c:f>
              <c:numCache>
                <c:formatCode>#,##0</c:formatCode>
                <c:ptCount val="27"/>
                <c:pt idx="0">
                  <c:v>460</c:v>
                </c:pt>
                <c:pt idx="1">
                  <c:v>293</c:v>
                </c:pt>
                <c:pt idx="2">
                  <c:v>794</c:v>
                </c:pt>
                <c:pt idx="3">
                  <c:v>433</c:v>
                </c:pt>
                <c:pt idx="4">
                  <c:v>0</c:v>
                </c:pt>
                <c:pt idx="5">
                  <c:v>456</c:v>
                </c:pt>
                <c:pt idx="6">
                  <c:v>207</c:v>
                </c:pt>
                <c:pt idx="7">
                  <c:v>141</c:v>
                </c:pt>
                <c:pt idx="8">
                  <c:v>122</c:v>
                </c:pt>
                <c:pt idx="9">
                  <c:v>180</c:v>
                </c:pt>
                <c:pt idx="10">
                  <c:v>112</c:v>
                </c:pt>
                <c:pt idx="11">
                  <c:v>162</c:v>
                </c:pt>
                <c:pt idx="12">
                  <c:v>0</c:v>
                </c:pt>
                <c:pt idx="13">
                  <c:v>0</c:v>
                </c:pt>
                <c:pt idx="14">
                  <c:v>731</c:v>
                </c:pt>
                <c:pt idx="15">
                  <c:v>52</c:v>
                </c:pt>
                <c:pt idx="16">
                  <c:v>0</c:v>
                </c:pt>
                <c:pt idx="17">
                  <c:v>308</c:v>
                </c:pt>
                <c:pt idx="18">
                  <c:v>0</c:v>
                </c:pt>
                <c:pt idx="19">
                  <c:v>80</c:v>
                </c:pt>
                <c:pt idx="21">
                  <c:v>2775</c:v>
                </c:pt>
                <c:pt idx="23">
                  <c:v>1</c:v>
                </c:pt>
                <c:pt idx="24">
                  <c:v>100</c:v>
                </c:pt>
                <c:pt idx="25">
                  <c:v>381</c:v>
                </c:pt>
                <c:pt idx="26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82569955269421"/>
          <c:y val="0.25403913870270345"/>
          <c:w val="0.10280179363298876"/>
          <c:h val="0.1235518630467538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U-</a:t>
            </a:r>
            <a:endParaRPr lang="en-US" sz="2400"/>
          </a:p>
        </c:rich>
      </c:tx>
      <c:layout>
        <c:manualLayout>
          <c:xMode val="edge"/>
          <c:yMode val="edge"/>
          <c:x val="0.19022698924672102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Klasse_Slakteri!$I$688:$I$715</c15:sqref>
                  </c15:fullRef>
                </c:ext>
              </c:extLst>
              <c:f>(Klasse_Slakteri!$I$688:$I$692,Klasse_Slakteri!$I$694:$I$715)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Klasse_Slakteri!$I$268:$I$295</c15:sqref>
                  </c15:fullRef>
                </c:ext>
              </c:extLst>
              <c:f>(Klasse_Slakteri!$I$268:$I$272,Klasse_Slakteri!$I$274:$I$295)</c:f>
              <c:numCache>
                <c:formatCode>#,##0</c:formatCode>
                <c:ptCount val="27"/>
                <c:pt idx="0">
                  <c:v>168</c:v>
                </c:pt>
                <c:pt idx="1">
                  <c:v>192</c:v>
                </c:pt>
                <c:pt idx="2">
                  <c:v>327</c:v>
                </c:pt>
                <c:pt idx="3">
                  <c:v>191</c:v>
                </c:pt>
                <c:pt idx="4">
                  <c:v>0</c:v>
                </c:pt>
                <c:pt idx="5">
                  <c:v>172</c:v>
                </c:pt>
                <c:pt idx="6">
                  <c:v>78</c:v>
                </c:pt>
                <c:pt idx="7">
                  <c:v>61</c:v>
                </c:pt>
                <c:pt idx="8">
                  <c:v>41</c:v>
                </c:pt>
                <c:pt idx="9">
                  <c:v>70</c:v>
                </c:pt>
                <c:pt idx="10">
                  <c:v>39</c:v>
                </c:pt>
                <c:pt idx="11">
                  <c:v>57</c:v>
                </c:pt>
                <c:pt idx="12">
                  <c:v>0</c:v>
                </c:pt>
                <c:pt idx="13">
                  <c:v>0</c:v>
                </c:pt>
                <c:pt idx="14">
                  <c:v>305</c:v>
                </c:pt>
                <c:pt idx="15">
                  <c:v>13</c:v>
                </c:pt>
                <c:pt idx="16">
                  <c:v>0</c:v>
                </c:pt>
                <c:pt idx="17">
                  <c:v>151</c:v>
                </c:pt>
                <c:pt idx="18">
                  <c:v>0</c:v>
                </c:pt>
                <c:pt idx="19">
                  <c:v>37</c:v>
                </c:pt>
                <c:pt idx="21">
                  <c:v>870</c:v>
                </c:pt>
                <c:pt idx="23">
                  <c:v>0</c:v>
                </c:pt>
                <c:pt idx="24">
                  <c:v>27</c:v>
                </c:pt>
                <c:pt idx="25">
                  <c:v>109</c:v>
                </c:pt>
                <c:pt idx="2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25807686460681"/>
          <c:y val="0.25403913870270345"/>
          <c:w val="0.10036934060841836"/>
          <c:h val="0.12584434177132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</a:t>
            </a:r>
            <a:endParaRPr lang="en-US" sz="2400"/>
          </a:p>
        </c:rich>
      </c:tx>
      <c:layout>
        <c:manualLayout>
          <c:xMode val="edge"/>
          <c:yMode val="edge"/>
          <c:x val="0.18798865464397596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Klasse_Slakteri!$I$716:$I$743</c15:sqref>
                  </c15:fullRef>
                </c:ext>
              </c:extLst>
              <c:f>(Klasse_Slakteri!$I$716:$I$720,Klasse_Slakteri!$I$722:$I$743)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Klasse_Slakteri!$I$296:$I$323</c15:sqref>
                  </c15:fullRef>
                </c:ext>
              </c:extLst>
              <c:f>(Klasse_Slakteri!$I$296:$I$300,Klasse_Slakteri!$I$302:$I$323)</c:f>
              <c:numCache>
                <c:formatCode>#,##0</c:formatCode>
                <c:ptCount val="27"/>
                <c:pt idx="0">
                  <c:v>68</c:v>
                </c:pt>
                <c:pt idx="1">
                  <c:v>70</c:v>
                </c:pt>
                <c:pt idx="2">
                  <c:v>106</c:v>
                </c:pt>
                <c:pt idx="3">
                  <c:v>66</c:v>
                </c:pt>
                <c:pt idx="4">
                  <c:v>0</c:v>
                </c:pt>
                <c:pt idx="5">
                  <c:v>65</c:v>
                </c:pt>
                <c:pt idx="6">
                  <c:v>27</c:v>
                </c:pt>
                <c:pt idx="7">
                  <c:v>25</c:v>
                </c:pt>
                <c:pt idx="8">
                  <c:v>19</c:v>
                </c:pt>
                <c:pt idx="9">
                  <c:v>11</c:v>
                </c:pt>
                <c:pt idx="10">
                  <c:v>10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84</c:v>
                </c:pt>
                <c:pt idx="15">
                  <c:v>3</c:v>
                </c:pt>
                <c:pt idx="16">
                  <c:v>0</c:v>
                </c:pt>
                <c:pt idx="17">
                  <c:v>32</c:v>
                </c:pt>
                <c:pt idx="18">
                  <c:v>0</c:v>
                </c:pt>
                <c:pt idx="19">
                  <c:v>7</c:v>
                </c:pt>
                <c:pt idx="21">
                  <c:v>185</c:v>
                </c:pt>
                <c:pt idx="23">
                  <c:v>0</c:v>
                </c:pt>
                <c:pt idx="24">
                  <c:v>8</c:v>
                </c:pt>
                <c:pt idx="25">
                  <c:v>15</c:v>
                </c:pt>
                <c:pt idx="2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6045274675394"/>
          <c:y val="0.25403913870270345"/>
          <c:w val="9.8022985097574081E-2"/>
          <c:h val="0.132798045573023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66768266869872E-2"/>
          <c:y val="0.14457387041495845"/>
          <c:w val="0.91197045127423593"/>
          <c:h val="0.64067861868506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Klasse_Slakteri!$I$744:$I$771</c15:sqref>
                  </c15:fullRef>
                </c:ext>
              </c:extLst>
              <c:f>(Klasse_Slakteri!$I$744:$I$748,Klasse_Slakteri!$I$750:$I$771)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Klasse_Slakteri!$I$324:$I$351</c15:sqref>
                  </c15:fullRef>
                </c:ext>
              </c:extLst>
              <c:f>(Klasse_Slakteri!$I$324:$I$328,Klasse_Slakteri!$I$330:$I$351)</c:f>
              <c:numCache>
                <c:formatCode>#,##0</c:formatCode>
                <c:ptCount val="27"/>
                <c:pt idx="0">
                  <c:v>19</c:v>
                </c:pt>
                <c:pt idx="1">
                  <c:v>28</c:v>
                </c:pt>
                <c:pt idx="2">
                  <c:v>17</c:v>
                </c:pt>
                <c:pt idx="3">
                  <c:v>19</c:v>
                </c:pt>
                <c:pt idx="4">
                  <c:v>0</c:v>
                </c:pt>
                <c:pt idx="5">
                  <c:v>10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1">
                  <c:v>38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334885697101457"/>
          <c:h val="0.1374886686766655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Klasse_Slakteri!$I$772:$I$799</c15:sqref>
                  </c15:fullRef>
                </c:ext>
              </c:extLst>
              <c:f>(Klasse_Slakteri!$I$772:$I$776,Klasse_Slakteri!$I$778:$I$799)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Klasse_Slakteri!$I$352:$I$379</c15:sqref>
                  </c15:fullRef>
                </c:ext>
              </c:extLst>
              <c:f>(Klasse_Slakteri!$I$352:$I$356,Klasse_Slakteri!$I$358:$I$379)</c:f>
              <c:numCache>
                <c:formatCode>#,##0</c:formatCode>
                <c:ptCount val="27"/>
                <c:pt idx="0">
                  <c:v>6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1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4057815941"/>
          <c:y val="0.25403915923251974"/>
          <c:w val="0.10845565036077807"/>
          <c:h val="0.1097236460400898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Klasse_Slakteri!$B$800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Klasse_Slakteri!$I$800:$I$827</c15:sqref>
                  </c15:fullRef>
                </c:ext>
              </c:extLst>
              <c:f>(Klasse_Slakteri!$I$800:$I$804,Klasse_Slakteri!$I$806:$I$827)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Klasse_Slakteri!$I$380:$I$407</c15:sqref>
                  </c15:fullRef>
                </c:ext>
              </c:extLst>
              <c:f>(Klasse_Slakteri!$I$380:$I$384,Klasse_Slakteri!$I$386:$I$407)</c:f>
              <c:numCache>
                <c:formatCode>#,##0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2278674010957476"/>
          <c:h val="0.1486783030721982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0</c:v>
                </c:pt>
                <c:pt idx="1">
                  <c:v>11.111111111111112</c:v>
                </c:pt>
                <c:pt idx="2">
                  <c:v>3.125</c:v>
                </c:pt>
                <c:pt idx="3">
                  <c:v>16.15384615384615</c:v>
                </c:pt>
                <c:pt idx="4">
                  <c:v>18.181818181818183</c:v>
                </c:pt>
                <c:pt idx="5">
                  <c:v>17.567567567567565</c:v>
                </c:pt>
                <c:pt idx="6">
                  <c:v>26.760563380281695</c:v>
                </c:pt>
                <c:pt idx="7">
                  <c:v>14.86486486486486</c:v>
                </c:pt>
                <c:pt idx="8">
                  <c:v>14.583333333333337</c:v>
                </c:pt>
                <c:pt idx="9">
                  <c:v>17.854622441778403</c:v>
                </c:pt>
                <c:pt idx="10">
                  <c:v>20.385050962627403</c:v>
                </c:pt>
                <c:pt idx="11">
                  <c:v>12.653061224489797</c:v>
                </c:pt>
                <c:pt idx="12">
                  <c:v>18.909090909090914</c:v>
                </c:pt>
                <c:pt idx="13">
                  <c:v>100</c:v>
                </c:pt>
                <c:pt idx="14">
                  <c:v>15.189873417721509</c:v>
                </c:pt>
                <c:pt idx="15">
                  <c:v>7.0512820512820493</c:v>
                </c:pt>
                <c:pt idx="16">
                  <c:v>5.6</c:v>
                </c:pt>
                <c:pt idx="17">
                  <c:v>11.353711790393012</c:v>
                </c:pt>
                <c:pt idx="18">
                  <c:v>7.9566003616636509</c:v>
                </c:pt>
                <c:pt idx="19">
                  <c:v>0</c:v>
                </c:pt>
                <c:pt idx="20">
                  <c:v>7.1969696969696972</c:v>
                </c:pt>
                <c:pt idx="21">
                  <c:v>7.8817733990147776</c:v>
                </c:pt>
                <c:pt idx="22">
                  <c:v>10.89108910891089</c:v>
                </c:pt>
                <c:pt idx="23">
                  <c:v>8.2733812949640289</c:v>
                </c:pt>
                <c:pt idx="24">
                  <c:v>7.4626865671641811</c:v>
                </c:pt>
                <c:pt idx="25">
                  <c:v>10.326086956521738</c:v>
                </c:pt>
                <c:pt idx="26">
                  <c:v>9.4339622641509404</c:v>
                </c:pt>
                <c:pt idx="27">
                  <c:v>22.222222222222225</c:v>
                </c:pt>
                <c:pt idx="28">
                  <c:v>0</c:v>
                </c:pt>
                <c:pt idx="29">
                  <c:v>9.4117647058823515</c:v>
                </c:pt>
                <c:pt idx="30">
                  <c:v>10.32863849765258</c:v>
                </c:pt>
                <c:pt idx="31">
                  <c:v>8.3086053412462899</c:v>
                </c:pt>
                <c:pt idx="32">
                  <c:v>8.9122807017543817</c:v>
                </c:pt>
                <c:pt idx="33">
                  <c:v>8.6675887505763018</c:v>
                </c:pt>
                <c:pt idx="34">
                  <c:v>9.8712446351931327</c:v>
                </c:pt>
                <c:pt idx="35">
                  <c:v>9.586342744583062</c:v>
                </c:pt>
                <c:pt idx="36">
                  <c:v>13.244228432563791</c:v>
                </c:pt>
                <c:pt idx="37">
                  <c:v>11.900532859680283</c:v>
                </c:pt>
                <c:pt idx="38">
                  <c:v>13.48112642300779</c:v>
                </c:pt>
                <c:pt idx="39">
                  <c:v>14.18181818181818</c:v>
                </c:pt>
                <c:pt idx="40">
                  <c:v>14.829586656997824</c:v>
                </c:pt>
                <c:pt idx="41">
                  <c:v>12.120692611006341</c:v>
                </c:pt>
                <c:pt idx="42">
                  <c:v>12.45581551927285</c:v>
                </c:pt>
                <c:pt idx="43">
                  <c:v>10.759753593429162</c:v>
                </c:pt>
                <c:pt idx="44">
                  <c:v>12.126729788783685</c:v>
                </c:pt>
                <c:pt idx="45">
                  <c:v>12.270389419544452</c:v>
                </c:pt>
                <c:pt idx="46">
                  <c:v>10.313447927199189</c:v>
                </c:pt>
                <c:pt idx="47">
                  <c:v>7.6923076923076898</c:v>
                </c:pt>
                <c:pt idx="48">
                  <c:v>7.183908045977013</c:v>
                </c:pt>
                <c:pt idx="49">
                  <c:v>2.8368794326241127</c:v>
                </c:pt>
                <c:pt idx="50">
                  <c:v>14.285714285714288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</c:formatCode>
                <c:ptCount val="52"/>
                <c:pt idx="0">
                  <c:v>0</c:v>
                </c:pt>
                <c:pt idx="1">
                  <c:v>10.884353741496598</c:v>
                </c:pt>
                <c:pt idx="2">
                  <c:v>11.53846153846154</c:v>
                </c:pt>
                <c:pt idx="3">
                  <c:v>22.76422764227642</c:v>
                </c:pt>
                <c:pt idx="4">
                  <c:v>22.448979591836725</c:v>
                </c:pt>
                <c:pt idx="5">
                  <c:v>24.644549763033169</c:v>
                </c:pt>
                <c:pt idx="6">
                  <c:v>15.151515151515152</c:v>
                </c:pt>
                <c:pt idx="7">
                  <c:v>10.071942446043163</c:v>
                </c:pt>
                <c:pt idx="8">
                  <c:v>14.86486486486486</c:v>
                </c:pt>
                <c:pt idx="9">
                  <c:v>24.722427831236125</c:v>
                </c:pt>
                <c:pt idx="10">
                  <c:v>20.085015940488844</c:v>
                </c:pt>
                <c:pt idx="11">
                  <c:v>21.651785714285719</c:v>
                </c:pt>
                <c:pt idx="12">
                  <c:v>0</c:v>
                </c:pt>
                <c:pt idx="13">
                  <c:v>18.478260869565219</c:v>
                </c:pt>
                <c:pt idx="14">
                  <c:v>20.816326530612244</c:v>
                </c:pt>
                <c:pt idx="15">
                  <c:v>4.2253521126760551</c:v>
                </c:pt>
                <c:pt idx="16">
                  <c:v>5.019305019305019</c:v>
                </c:pt>
                <c:pt idx="17">
                  <c:v>23.2258064516129</c:v>
                </c:pt>
                <c:pt idx="18">
                  <c:v>9.5940959409594093</c:v>
                </c:pt>
                <c:pt idx="19">
                  <c:v>12.878787878787877</c:v>
                </c:pt>
                <c:pt idx="20">
                  <c:v>7.7419354838709697</c:v>
                </c:pt>
                <c:pt idx="21">
                  <c:v>11.899791231732777</c:v>
                </c:pt>
                <c:pt idx="22">
                  <c:v>5.5276381909547743</c:v>
                </c:pt>
                <c:pt idx="23">
                  <c:v>10.204081632653063</c:v>
                </c:pt>
                <c:pt idx="24">
                  <c:v>12.328767123287673</c:v>
                </c:pt>
                <c:pt idx="25">
                  <c:v>4.6728971962616805</c:v>
                </c:pt>
                <c:pt idx="26">
                  <c:v>13.95348837209302</c:v>
                </c:pt>
                <c:pt idx="27">
                  <c:v>6.4102564102564097</c:v>
                </c:pt>
                <c:pt idx="28">
                  <c:v>10.869565217391305</c:v>
                </c:pt>
                <c:pt idx="29">
                  <c:v>0</c:v>
                </c:pt>
                <c:pt idx="30">
                  <c:v>24.719101123595504</c:v>
                </c:pt>
                <c:pt idx="31">
                  <c:v>8.8167053364269137</c:v>
                </c:pt>
                <c:pt idx="32">
                  <c:v>8.5009140767824505</c:v>
                </c:pt>
                <c:pt idx="33">
                  <c:v>9.6087171867261052</c:v>
                </c:pt>
                <c:pt idx="34">
                  <c:v>8.3404255319148941</c:v>
                </c:pt>
                <c:pt idx="35">
                  <c:v>8.8191881918819224</c:v>
                </c:pt>
                <c:pt idx="36">
                  <c:v>9.5576619273301748</c:v>
                </c:pt>
                <c:pt idx="37">
                  <c:v>14.64339908952959</c:v>
                </c:pt>
                <c:pt idx="38">
                  <c:v>10.173410404624281</c:v>
                </c:pt>
                <c:pt idx="39">
                  <c:v>11.819235225955964</c:v>
                </c:pt>
                <c:pt idx="40">
                  <c:v>11.332831325301203</c:v>
                </c:pt>
                <c:pt idx="41">
                  <c:v>9.0891768292682968</c:v>
                </c:pt>
                <c:pt idx="42">
                  <c:v>8.7232181897682555</c:v>
                </c:pt>
                <c:pt idx="43">
                  <c:v>8.47193347193347</c:v>
                </c:pt>
                <c:pt idx="44">
                  <c:v>7.2101790763430751</c:v>
                </c:pt>
                <c:pt idx="45">
                  <c:v>6.5750736015701676</c:v>
                </c:pt>
                <c:pt idx="46">
                  <c:v>7.5</c:v>
                </c:pt>
                <c:pt idx="47">
                  <c:v>8.1218274111675122</c:v>
                </c:pt>
                <c:pt idx="48">
                  <c:v>8.7040618955512539</c:v>
                </c:pt>
                <c:pt idx="49">
                  <c:v>14.173228346456691</c:v>
                </c:pt>
                <c:pt idx="50">
                  <c:v>10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Klasse_Slakteri!$I$828:$I$848</c15:sqref>
                  </c15:fullRef>
                </c:ext>
              </c:extLst>
              <c:f>(Klasse_Slakteri!$I$828:$I$829,Klasse_Slakteri!$I$831:$I$832,Klasse_Slakteri!$I$834:$I$848)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Klasse_Slakteri!$I$408:$I$436</c15:sqref>
                  </c15:fullRef>
                </c:ext>
              </c:extLst>
              <c:f>(Klasse_Slakteri!$I$408:$I$409,Klasse_Slakteri!$I$411:$I$412,Klasse_Slakteri!$I$414:$I$436)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2534953519322"/>
          <c:y val="0.25861155215680343"/>
          <c:w val="0.10746869364465601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Klasse_Slakteri!$J$437:$J$464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Klasse_Slakteri!$J$13:$J$44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9.0976722218386701E-3</c:v>
                </c:pt>
                <c:pt idx="3">
                  <c:v>1.8389129747569795E-2</c:v>
                </c:pt>
                <c:pt idx="4">
                  <c:v>1.0800080229167414E-2</c:v>
                </c:pt>
                <c:pt idx="5">
                  <c:v>8.3509787067513649E-2</c:v>
                </c:pt>
                <c:pt idx="6">
                  <c:v>5.4983310306800655E-2</c:v>
                </c:pt>
                <c:pt idx="7">
                  <c:v>0.13866320199900972</c:v>
                </c:pt>
                <c:pt idx="8">
                  <c:v>0</c:v>
                </c:pt>
                <c:pt idx="9">
                  <c:v>1.3058821421960556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6.9508804448563485E-2</c:v>
                </c:pt>
                <c:pt idx="14">
                  <c:v>0</c:v>
                </c:pt>
                <c:pt idx="15">
                  <c:v>0</c:v>
                </c:pt>
                <c:pt idx="16">
                  <c:v>2.6983469852441089E-2</c:v>
                </c:pt>
                <c:pt idx="17">
                  <c:v>0</c:v>
                </c:pt>
                <c:pt idx="18">
                  <c:v>0</c:v>
                </c:pt>
                <c:pt idx="19">
                  <c:v>6.5001620501293197E-2</c:v>
                </c:pt>
                <c:pt idx="20">
                  <c:v>0.13095625158050647</c:v>
                </c:pt>
                <c:pt idx="21">
                  <c:v>0</c:v>
                </c:pt>
                <c:pt idx="22">
                  <c:v>2.5035103569134982E-2</c:v>
                </c:pt>
                <c:pt idx="23">
                  <c:v>0</c:v>
                </c:pt>
                <c:pt idx="24">
                  <c:v>0.76167441071011854</c:v>
                </c:pt>
                <c:pt idx="28">
                  <c:v>0</c:v>
                </c:pt>
                <c:pt idx="29">
                  <c:v>0.14168325683717745</c:v>
                </c:pt>
                <c:pt idx="30">
                  <c:v>4.5230271117084463E-2</c:v>
                </c:pt>
                <c:pt idx="31">
                  <c:v>0.14676276884250938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Klasse_Slakteri!$J$465:$J$492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Klasse_Slakteri!$J$45:$J$72</c:f>
              <c:numCache>
                <c:formatCode>0.0</c:formatCode>
                <c:ptCount val="28"/>
                <c:pt idx="0">
                  <c:v>0.19273000313716612</c:v>
                </c:pt>
                <c:pt idx="1">
                  <c:v>0.38120994849647438</c:v>
                </c:pt>
                <c:pt idx="2">
                  <c:v>0.22694244509067579</c:v>
                </c:pt>
                <c:pt idx="3">
                  <c:v>0.71891265453974118</c:v>
                </c:pt>
                <c:pt idx="4">
                  <c:v>0</c:v>
                </c:pt>
                <c:pt idx="5">
                  <c:v>1.3452914798206277</c:v>
                </c:pt>
                <c:pt idx="6">
                  <c:v>0.10812633435515702</c:v>
                </c:pt>
                <c:pt idx="7">
                  <c:v>0.14235610150734229</c:v>
                </c:pt>
                <c:pt idx="8">
                  <c:v>7.4244489056264629E-2</c:v>
                </c:pt>
                <c:pt idx="9">
                  <c:v>0.43732622798887871</c:v>
                </c:pt>
                <c:pt idx="10">
                  <c:v>2.1536473556287111E-2</c:v>
                </c:pt>
                <c:pt idx="11">
                  <c:v>0</c:v>
                </c:pt>
                <c:pt idx="12">
                  <c:v>0.39181476772037754</c:v>
                </c:pt>
                <c:pt idx="13">
                  <c:v>0</c:v>
                </c:pt>
                <c:pt idx="14">
                  <c:v>0</c:v>
                </c:pt>
                <c:pt idx="15">
                  <c:v>0.3229200616244412</c:v>
                </c:pt>
                <c:pt idx="16">
                  <c:v>1.6003757089700512</c:v>
                </c:pt>
                <c:pt idx="17">
                  <c:v>0</c:v>
                </c:pt>
                <c:pt idx="18">
                  <c:v>0.19846669061328737</c:v>
                </c:pt>
                <c:pt idx="19">
                  <c:v>0</c:v>
                </c:pt>
                <c:pt idx="20">
                  <c:v>1.5657819362230299</c:v>
                </c:pt>
                <c:pt idx="24">
                  <c:v>0</c:v>
                </c:pt>
                <c:pt idx="25">
                  <c:v>0.31195921912041158</c:v>
                </c:pt>
                <c:pt idx="26">
                  <c:v>0.58805804702012521</c:v>
                </c:pt>
                <c:pt idx="27">
                  <c:v>0.4192721582445913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Klasse_Slakteri!$J$493:$J$520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Klasse_Slakteri!$J$73:$J$100</c:f>
              <c:numCache>
                <c:formatCode>0.0</c:formatCode>
                <c:ptCount val="28"/>
                <c:pt idx="0">
                  <c:v>0.88020653867714405</c:v>
                </c:pt>
                <c:pt idx="1">
                  <c:v>1.1022243652906769</c:v>
                </c:pt>
                <c:pt idx="2">
                  <c:v>0.63737027131849366</c:v>
                </c:pt>
                <c:pt idx="3">
                  <c:v>1.31222522222742</c:v>
                </c:pt>
                <c:pt idx="4">
                  <c:v>0</c:v>
                </c:pt>
                <c:pt idx="5">
                  <c:v>1.4055997086097465</c:v>
                </c:pt>
                <c:pt idx="6">
                  <c:v>0.53836215351345773</c:v>
                </c:pt>
                <c:pt idx="7">
                  <c:v>0.63496102611622296</c:v>
                </c:pt>
                <c:pt idx="8">
                  <c:v>0.57930239487322277</c:v>
                </c:pt>
                <c:pt idx="9">
                  <c:v>0.80562635156008611</c:v>
                </c:pt>
                <c:pt idx="10">
                  <c:v>0.17400103238333556</c:v>
                </c:pt>
                <c:pt idx="11">
                  <c:v>0.20595776364695356</c:v>
                </c:pt>
                <c:pt idx="12">
                  <c:v>0.84351066031877509</c:v>
                </c:pt>
                <c:pt idx="13">
                  <c:v>0</c:v>
                </c:pt>
                <c:pt idx="14">
                  <c:v>0</c:v>
                </c:pt>
                <c:pt idx="15">
                  <c:v>0.40444444040958277</c:v>
                </c:pt>
                <c:pt idx="16">
                  <c:v>0.76135255229218579</c:v>
                </c:pt>
                <c:pt idx="17">
                  <c:v>0</c:v>
                </c:pt>
                <c:pt idx="18">
                  <c:v>1.1906187298857449</c:v>
                </c:pt>
                <c:pt idx="19">
                  <c:v>0</c:v>
                </c:pt>
                <c:pt idx="20">
                  <c:v>1.6669141931696847</c:v>
                </c:pt>
                <c:pt idx="24">
                  <c:v>2.2258669165885663</c:v>
                </c:pt>
                <c:pt idx="25">
                  <c:v>1.1528834889928758</c:v>
                </c:pt>
                <c:pt idx="26">
                  <c:v>0.9980985219831382</c:v>
                </c:pt>
                <c:pt idx="27">
                  <c:v>1.0261134399143943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1.5454545454545452</c:v>
                </c:pt>
                <c:pt idx="1">
                  <c:v>4.0042016806722689</c:v>
                </c:pt>
                <c:pt idx="2">
                  <c:v>5.1452736318407961</c:v>
                </c:pt>
                <c:pt idx="3">
                  <c:v>6.0408994868699084</c:v>
                </c:pt>
                <c:pt idx="4">
                  <c:v>6.6009214567792878</c:v>
                </c:pt>
                <c:pt idx="5">
                  <c:v>7.1130404783808618</c:v>
                </c:pt>
                <c:pt idx="6">
                  <c:v>7.4572192513368973</c:v>
                </c:pt>
                <c:pt idx="7">
                  <c:v>7.8448228128460684</c:v>
                </c:pt>
                <c:pt idx="8">
                  <c:v>8.191565600882031</c:v>
                </c:pt>
                <c:pt idx="9">
                  <c:v>8.6387225548902151</c:v>
                </c:pt>
                <c:pt idx="10">
                  <c:v>8.9290161892901612</c:v>
                </c:pt>
                <c:pt idx="11">
                  <c:v>8.9657701711491491</c:v>
                </c:pt>
                <c:pt idx="12">
                  <c:v>9.3623188405797126</c:v>
                </c:pt>
                <c:pt idx="13">
                  <c:v>9.8289473684210567</c:v>
                </c:pt>
                <c:pt idx="14">
                  <c:v>10.0625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3.2</c:v>
                </c:pt>
                <c:pt idx="1">
                  <c:v>3.9696969696969697</c:v>
                </c:pt>
                <c:pt idx="2">
                  <c:v>5.4551407989521934</c:v>
                </c:pt>
                <c:pt idx="3">
                  <c:v>6.3581258698005252</c:v>
                </c:pt>
                <c:pt idx="4">
                  <c:v>6.8940334128878309</c:v>
                </c:pt>
                <c:pt idx="5">
                  <c:v>7.28688813240991</c:v>
                </c:pt>
                <c:pt idx="6">
                  <c:v>7.592746463058611</c:v>
                </c:pt>
                <c:pt idx="7">
                  <c:v>7.9515545914678238</c:v>
                </c:pt>
                <c:pt idx="8">
                  <c:v>8.4001214329083176</c:v>
                </c:pt>
                <c:pt idx="9">
                  <c:v>8.7990580847723709</c:v>
                </c:pt>
                <c:pt idx="10">
                  <c:v>8.9556786703601112</c:v>
                </c:pt>
                <c:pt idx="11">
                  <c:v>9.2113564668769694</c:v>
                </c:pt>
                <c:pt idx="12">
                  <c:v>9.3535353535353511</c:v>
                </c:pt>
                <c:pt idx="13">
                  <c:v>9.8928571428571388</c:v>
                </c:pt>
                <c:pt idx="14">
                  <c:v>10.090909090909092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3.3781362007168458</c:v>
                </c:pt>
                <c:pt idx="2">
                  <c:v>4.7991858887381262</c:v>
                </c:pt>
                <c:pt idx="3">
                  <c:v>6.4391634980988588</c:v>
                </c:pt>
                <c:pt idx="4">
                  <c:v>6.8484494615284799</c:v>
                </c:pt>
                <c:pt idx="5">
                  <c:v>7.1202419964708845</c:v>
                </c:pt>
                <c:pt idx="6">
                  <c:v>7.8456079271558652</c:v>
                </c:pt>
                <c:pt idx="7">
                  <c:v>8.3164654015717829</c:v>
                </c:pt>
                <c:pt idx="8">
                  <c:v>8.8288729739917056</c:v>
                </c:pt>
                <c:pt idx="9">
                  <c:v>9.7502579979360178</c:v>
                </c:pt>
                <c:pt idx="10">
                  <c:v>10.081349206349204</c:v>
                </c:pt>
                <c:pt idx="11">
                  <c:v>10.333333333333336</c:v>
                </c:pt>
                <c:pt idx="12">
                  <c:v>11.107692307692304</c:v>
                </c:pt>
                <c:pt idx="13">
                  <c:v>12.023255813953488</c:v>
                </c:pt>
                <c:pt idx="14">
                  <c:v>12.619047619047622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sau,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7694117213275E-2"/>
          <c:y val="0.14050719499404032"/>
          <c:w val="0.90414671325669727"/>
          <c:h val="0.74496663379076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Fettgruppe!$M$43:$M$57</c:f>
              <c:numCache>
                <c:formatCode>0.0</c:formatCode>
                <c:ptCount val="15"/>
                <c:pt idx="0">
                  <c:v>10.872727272727278</c:v>
                </c:pt>
                <c:pt idx="1">
                  <c:v>17.120063025210076</c:v>
                </c:pt>
                <c:pt idx="2">
                  <c:v>20.715290215588684</c:v>
                </c:pt>
                <c:pt idx="3">
                  <c:v>23.145900996076055</c:v>
                </c:pt>
                <c:pt idx="4">
                  <c:v>24.374312198332543</c:v>
                </c:pt>
                <c:pt idx="5">
                  <c:v>25.823745400183903</c:v>
                </c:pt>
                <c:pt idx="6">
                  <c:v>27.296418181818144</c:v>
                </c:pt>
                <c:pt idx="7">
                  <c:v>29.766785714285685</c:v>
                </c:pt>
                <c:pt idx="8">
                  <c:v>32.148960859977926</c:v>
                </c:pt>
                <c:pt idx="9">
                  <c:v>35.808669328010694</c:v>
                </c:pt>
                <c:pt idx="10">
                  <c:v>38.357920298879179</c:v>
                </c:pt>
                <c:pt idx="11">
                  <c:v>39.657701711491448</c:v>
                </c:pt>
                <c:pt idx="12">
                  <c:v>42.768840579710151</c:v>
                </c:pt>
                <c:pt idx="13">
                  <c:v>47.024999999999999</c:v>
                </c:pt>
                <c:pt idx="14">
                  <c:v>47.787500000000001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Fettgruppe!$M$27:$M$41</c:f>
              <c:numCache>
                <c:formatCode>0.0</c:formatCode>
                <c:ptCount val="15"/>
                <c:pt idx="0">
                  <c:v>16.432000000000006</c:v>
                </c:pt>
                <c:pt idx="1">
                  <c:v>17.220484848484848</c:v>
                </c:pt>
                <c:pt idx="2">
                  <c:v>20.605500982318244</c:v>
                </c:pt>
                <c:pt idx="3">
                  <c:v>23.151554043606033</c:v>
                </c:pt>
                <c:pt idx="4">
                  <c:v>24.310942720763755</c:v>
                </c:pt>
                <c:pt idx="5">
                  <c:v>25.351766639276832</c:v>
                </c:pt>
                <c:pt idx="6">
                  <c:v>26.650718616663017</c:v>
                </c:pt>
                <c:pt idx="7">
                  <c:v>28.7135213304411</c:v>
                </c:pt>
                <c:pt idx="8">
                  <c:v>31.962386156648488</c:v>
                </c:pt>
                <c:pt idx="9">
                  <c:v>35.245290423861825</c:v>
                </c:pt>
                <c:pt idx="10">
                  <c:v>37.165235457063744</c:v>
                </c:pt>
                <c:pt idx="11">
                  <c:v>40.03848580441641</c:v>
                </c:pt>
                <c:pt idx="12">
                  <c:v>41.016161616161632</c:v>
                </c:pt>
                <c:pt idx="13">
                  <c:v>44.333928571428594</c:v>
                </c:pt>
                <c:pt idx="14">
                  <c:v>45.99545454545455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Fettgruppe!$M$11:$M$25</c:f>
              <c:numCache>
                <c:formatCode>0.0</c:formatCode>
                <c:ptCount val="15"/>
                <c:pt idx="0">
                  <c:v>14.55</c:v>
                </c:pt>
                <c:pt idx="1">
                  <c:v>14.975806451612897</c:v>
                </c:pt>
                <c:pt idx="2">
                  <c:v>19.940841248303936</c:v>
                </c:pt>
                <c:pt idx="3">
                  <c:v>22.83919274641714</c:v>
                </c:pt>
                <c:pt idx="4">
                  <c:v>24.47656675749321</c:v>
                </c:pt>
                <c:pt idx="5">
                  <c:v>25.335870935215528</c:v>
                </c:pt>
                <c:pt idx="6">
                  <c:v>26.663470808784101</c:v>
                </c:pt>
                <c:pt idx="7">
                  <c:v>29.162660532873261</c:v>
                </c:pt>
                <c:pt idx="8">
                  <c:v>32.327779871843191</c:v>
                </c:pt>
                <c:pt idx="9">
                  <c:v>35.381836945304443</c:v>
                </c:pt>
                <c:pt idx="10">
                  <c:v>37.965873015873022</c:v>
                </c:pt>
                <c:pt idx="11">
                  <c:v>40.394520547945248</c:v>
                </c:pt>
                <c:pt idx="12">
                  <c:v>40.992307692307698</c:v>
                </c:pt>
                <c:pt idx="13">
                  <c:v>44.081395348837198</c:v>
                </c:pt>
                <c:pt idx="14">
                  <c:v>47.119047619047642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9.489691437618232E-2"/>
          <c:h val="0.1601504069238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Fettgruppe!$G$43:$G$57</c:f>
              <c:numCache>
                <c:formatCode>0.0</c:formatCode>
                <c:ptCount val="15"/>
                <c:pt idx="0">
                  <c:v>8.6850556987290821E-3</c:v>
                </c:pt>
                <c:pt idx="1">
                  <c:v>1.183542168015018</c:v>
                </c:pt>
                <c:pt idx="2">
                  <c:v>4.535443559809714</c:v>
                </c:pt>
                <c:pt idx="3">
                  <c:v>11.136967467567755</c:v>
                </c:pt>
                <c:pt idx="4">
                  <c:v>16.135339745799445</c:v>
                </c:pt>
                <c:pt idx="5">
                  <c:v>16.307229778761243</c:v>
                </c:pt>
                <c:pt idx="6">
                  <c:v>18.533553761402501</c:v>
                </c:pt>
                <c:pt idx="7">
                  <c:v>15.615327845239859</c:v>
                </c:pt>
                <c:pt idx="8">
                  <c:v>8.469848587382236</c:v>
                </c:pt>
                <c:pt idx="9">
                  <c:v>3.9083062899627974</c:v>
                </c:pt>
                <c:pt idx="10">
                  <c:v>2.2367220856972474</c:v>
                </c:pt>
                <c:pt idx="11">
                  <c:v>1.177856215998208</c:v>
                </c:pt>
                <c:pt idx="12">
                  <c:v>0.42859587992866993</c:v>
                </c:pt>
                <c:pt idx="13">
                  <c:v>0.25952776389371129</c:v>
                </c:pt>
                <c:pt idx="14">
                  <c:v>5.5523357752911853E-2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4-4018-A103-3DC241A37891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3.2084620922703089E-2</c:v>
                </c:pt>
                <c:pt idx="1">
                  <c:v>1.1095983470953024</c:v>
                </c:pt>
                <c:pt idx="2">
                  <c:v>4.9149452944716723</c:v>
                </c:pt>
                <c:pt idx="3">
                  <c:v>11.693633733276837</c:v>
                </c:pt>
                <c:pt idx="4">
                  <c:v>15.911542981286129</c:v>
                </c:pt>
                <c:pt idx="5">
                  <c:v>16.867989592336237</c:v>
                </c:pt>
                <c:pt idx="6">
                  <c:v>18.537795730308662</c:v>
                </c:pt>
                <c:pt idx="7">
                  <c:v>15.507618847824716</c:v>
                </c:pt>
                <c:pt idx="8">
                  <c:v>8.2229806175461686</c:v>
                </c:pt>
                <c:pt idx="9">
                  <c:v>3.507009958572719</c:v>
                </c:pt>
                <c:pt idx="10">
                  <c:v>2.0957552546377047</c:v>
                </c:pt>
                <c:pt idx="11">
                  <c:v>0.99129607028999933</c:v>
                </c:pt>
                <c:pt idx="12">
                  <c:v>0.31714413758210358</c:v>
                </c:pt>
                <c:pt idx="13">
                  <c:v>0.19390576525023101</c:v>
                </c:pt>
                <c:pt idx="14">
                  <c:v>7.9032200369238692E-2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4-4018-A103-3DC241A37891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1.56114902714307E-2</c:v>
                </c:pt>
                <c:pt idx="1">
                  <c:v>0.74717879984656721</c:v>
                </c:pt>
                <c:pt idx="2">
                  <c:v>5.2561902777790195</c:v>
                </c:pt>
                <c:pt idx="3">
                  <c:v>13.964004159487596</c:v>
                </c:pt>
                <c:pt idx="4">
                  <c:v>16.866927692691501</c:v>
                </c:pt>
                <c:pt idx="5">
                  <c:v>17.973313829401995</c:v>
                </c:pt>
                <c:pt idx="6">
                  <c:v>17.804144645017388</c:v>
                </c:pt>
                <c:pt idx="7">
                  <c:v>13.603419864146044</c:v>
                </c:pt>
                <c:pt idx="8">
                  <c:v>7.66855000013412</c:v>
                </c:pt>
                <c:pt idx="9">
                  <c:v>3.0655208703092902</c:v>
                </c:pt>
                <c:pt idx="10">
                  <c:v>1.710897732220918</c:v>
                </c:pt>
                <c:pt idx="11">
                  <c:v>0.7909821737524898</c:v>
                </c:pt>
                <c:pt idx="12">
                  <c:v>0.23824064048240043</c:v>
                </c:pt>
                <c:pt idx="13">
                  <c:v>0.1694821294931094</c:v>
                </c:pt>
                <c:pt idx="14">
                  <c:v>8.8474052826922625E-2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4-4018-A103-3DC241A3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Fettgruppe!$F$43:$F$57</c:f>
              <c:numCache>
                <c:formatCode>#,##0</c:formatCode>
                <c:ptCount val="15"/>
                <c:pt idx="0">
                  <c:v>11</c:v>
                </c:pt>
                <c:pt idx="1">
                  <c:v>952</c:v>
                </c:pt>
                <c:pt idx="2">
                  <c:v>3015</c:v>
                </c:pt>
                <c:pt idx="3">
                  <c:v>6626</c:v>
                </c:pt>
                <c:pt idx="4">
                  <c:v>9116</c:v>
                </c:pt>
                <c:pt idx="5">
                  <c:v>8696</c:v>
                </c:pt>
                <c:pt idx="6">
                  <c:v>9350</c:v>
                </c:pt>
                <c:pt idx="7">
                  <c:v>7224</c:v>
                </c:pt>
                <c:pt idx="8">
                  <c:v>3628</c:v>
                </c:pt>
                <c:pt idx="9">
                  <c:v>1503</c:v>
                </c:pt>
                <c:pt idx="10">
                  <c:v>803</c:v>
                </c:pt>
                <c:pt idx="11">
                  <c:v>409</c:v>
                </c:pt>
                <c:pt idx="12">
                  <c:v>138</c:v>
                </c:pt>
                <c:pt idx="13">
                  <c:v>76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5-4F37-A049-79C2F7900D43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25</c:v>
                </c:pt>
                <c:pt idx="1">
                  <c:v>825</c:v>
                </c:pt>
                <c:pt idx="2">
                  <c:v>3054</c:v>
                </c:pt>
                <c:pt idx="3">
                  <c:v>6467</c:v>
                </c:pt>
                <c:pt idx="4">
                  <c:v>8380</c:v>
                </c:pt>
                <c:pt idx="5">
                  <c:v>8519</c:v>
                </c:pt>
                <c:pt idx="6">
                  <c:v>8906</c:v>
                </c:pt>
                <c:pt idx="7">
                  <c:v>6915</c:v>
                </c:pt>
                <c:pt idx="8">
                  <c:v>3294</c:v>
                </c:pt>
                <c:pt idx="9">
                  <c:v>1274</c:v>
                </c:pt>
                <c:pt idx="10">
                  <c:v>722</c:v>
                </c:pt>
                <c:pt idx="11">
                  <c:v>317</c:v>
                </c:pt>
                <c:pt idx="12">
                  <c:v>99</c:v>
                </c:pt>
                <c:pt idx="13">
                  <c:v>56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5-4F37-A049-79C2F7900D43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12</c:v>
                </c:pt>
                <c:pt idx="1">
                  <c:v>558</c:v>
                </c:pt>
                <c:pt idx="2">
                  <c:v>2948</c:v>
                </c:pt>
                <c:pt idx="3">
                  <c:v>6838</c:v>
                </c:pt>
                <c:pt idx="4">
                  <c:v>7707</c:v>
                </c:pt>
                <c:pt idx="5">
                  <c:v>7934</c:v>
                </c:pt>
                <c:pt idx="6">
                  <c:v>7468</c:v>
                </c:pt>
                <c:pt idx="7">
                  <c:v>5217</c:v>
                </c:pt>
                <c:pt idx="8">
                  <c:v>2653</c:v>
                </c:pt>
                <c:pt idx="9">
                  <c:v>969</c:v>
                </c:pt>
                <c:pt idx="10">
                  <c:v>504</c:v>
                </c:pt>
                <c:pt idx="11">
                  <c:v>219</c:v>
                </c:pt>
                <c:pt idx="12">
                  <c:v>65</c:v>
                </c:pt>
                <c:pt idx="13">
                  <c:v>43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5-4F37-A049-79C2F790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1.5454545454545452</c:v>
                </c:pt>
                <c:pt idx="1">
                  <c:v>4.0042016806722689</c:v>
                </c:pt>
                <c:pt idx="2">
                  <c:v>5.1452736318407961</c:v>
                </c:pt>
                <c:pt idx="3">
                  <c:v>6.0408994868699084</c:v>
                </c:pt>
                <c:pt idx="4">
                  <c:v>6.6009214567792878</c:v>
                </c:pt>
                <c:pt idx="5">
                  <c:v>7.1130404783808618</c:v>
                </c:pt>
                <c:pt idx="6">
                  <c:v>7.4572192513368973</c:v>
                </c:pt>
                <c:pt idx="7">
                  <c:v>7.8448228128460684</c:v>
                </c:pt>
                <c:pt idx="8">
                  <c:v>8.191565600882031</c:v>
                </c:pt>
                <c:pt idx="9">
                  <c:v>8.6387225548902151</c:v>
                </c:pt>
                <c:pt idx="10">
                  <c:v>8.9290161892901612</c:v>
                </c:pt>
                <c:pt idx="11">
                  <c:v>8.9657701711491491</c:v>
                </c:pt>
                <c:pt idx="12">
                  <c:v>9.3623188405797126</c:v>
                </c:pt>
                <c:pt idx="13">
                  <c:v>9.8289473684210567</c:v>
                </c:pt>
                <c:pt idx="14">
                  <c:v>10.0625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6-44C1-A074-0E367174F5A0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3.2</c:v>
                </c:pt>
                <c:pt idx="1">
                  <c:v>3.9696969696969697</c:v>
                </c:pt>
                <c:pt idx="2">
                  <c:v>5.4551407989521934</c:v>
                </c:pt>
                <c:pt idx="3">
                  <c:v>6.3581258698005252</c:v>
                </c:pt>
                <c:pt idx="4">
                  <c:v>6.8940334128878309</c:v>
                </c:pt>
                <c:pt idx="5">
                  <c:v>7.28688813240991</c:v>
                </c:pt>
                <c:pt idx="6">
                  <c:v>7.592746463058611</c:v>
                </c:pt>
                <c:pt idx="7">
                  <c:v>7.9515545914678238</c:v>
                </c:pt>
                <c:pt idx="8">
                  <c:v>8.4001214329083176</c:v>
                </c:pt>
                <c:pt idx="9">
                  <c:v>8.7990580847723709</c:v>
                </c:pt>
                <c:pt idx="10">
                  <c:v>8.9556786703601112</c:v>
                </c:pt>
                <c:pt idx="11">
                  <c:v>9.2113564668769694</c:v>
                </c:pt>
                <c:pt idx="12">
                  <c:v>9.3535353535353511</c:v>
                </c:pt>
                <c:pt idx="13">
                  <c:v>9.8928571428571388</c:v>
                </c:pt>
                <c:pt idx="14">
                  <c:v>10.090909090909092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6-44C1-A074-0E367174F5A0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3.3781362007168458</c:v>
                </c:pt>
                <c:pt idx="2">
                  <c:v>4.7991858887381262</c:v>
                </c:pt>
                <c:pt idx="3">
                  <c:v>6.4391634980988588</c:v>
                </c:pt>
                <c:pt idx="4">
                  <c:v>6.8484494615284799</c:v>
                </c:pt>
                <c:pt idx="5">
                  <c:v>7.1202419964708845</c:v>
                </c:pt>
                <c:pt idx="6">
                  <c:v>7.8456079271558652</c:v>
                </c:pt>
                <c:pt idx="7">
                  <c:v>8.3164654015717829</c:v>
                </c:pt>
                <c:pt idx="8">
                  <c:v>8.8288729739917056</c:v>
                </c:pt>
                <c:pt idx="9">
                  <c:v>9.7502579979360178</c:v>
                </c:pt>
                <c:pt idx="10">
                  <c:v>10.081349206349204</c:v>
                </c:pt>
                <c:pt idx="11">
                  <c:v>10.333333333333336</c:v>
                </c:pt>
                <c:pt idx="12">
                  <c:v>11.107692307692304</c:v>
                </c:pt>
                <c:pt idx="13">
                  <c:v>12.023255813953488</c:v>
                </c:pt>
                <c:pt idx="14">
                  <c:v>12.619047619047622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6-44C1-A074-0E367174F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Fettgruppe!$E$43:$E$57</c:f>
              <c:numCache>
                <c:formatCode>#,##0</c:formatCode>
                <c:ptCount val="15"/>
                <c:pt idx="0">
                  <c:v>11</c:v>
                </c:pt>
                <c:pt idx="1">
                  <c:v>641</c:v>
                </c:pt>
                <c:pt idx="2">
                  <c:v>1736</c:v>
                </c:pt>
                <c:pt idx="3">
                  <c:v>3129</c:v>
                </c:pt>
                <c:pt idx="4">
                  <c:v>3962</c:v>
                </c:pt>
                <c:pt idx="5">
                  <c:v>4111</c:v>
                </c:pt>
                <c:pt idx="6">
                  <c:v>4460</c:v>
                </c:pt>
                <c:pt idx="7">
                  <c:v>3848</c:v>
                </c:pt>
                <c:pt idx="8">
                  <c:v>2362</c:v>
                </c:pt>
                <c:pt idx="9">
                  <c:v>1181</c:v>
                </c:pt>
                <c:pt idx="10">
                  <c:v>687</c:v>
                </c:pt>
                <c:pt idx="11">
                  <c:v>341</c:v>
                </c:pt>
                <c:pt idx="12">
                  <c:v>127</c:v>
                </c:pt>
                <c:pt idx="13">
                  <c:v>65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8-45D1-90BA-CFE644CA891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Fettgruppe!$E$27:$E$41</c:f>
              <c:numCache>
                <c:formatCode>#,##0</c:formatCode>
                <c:ptCount val="15"/>
                <c:pt idx="0">
                  <c:v>24</c:v>
                </c:pt>
                <c:pt idx="1">
                  <c:v>549</c:v>
                </c:pt>
                <c:pt idx="2">
                  <c:v>1656</c:v>
                </c:pt>
                <c:pt idx="3">
                  <c:v>3014</c:v>
                </c:pt>
                <c:pt idx="4">
                  <c:v>3796</c:v>
                </c:pt>
                <c:pt idx="5">
                  <c:v>4082</c:v>
                </c:pt>
                <c:pt idx="6">
                  <c:v>4246</c:v>
                </c:pt>
                <c:pt idx="7">
                  <c:v>3734</c:v>
                </c:pt>
                <c:pt idx="8">
                  <c:v>2234</c:v>
                </c:pt>
                <c:pt idx="9">
                  <c:v>1020</c:v>
                </c:pt>
                <c:pt idx="10">
                  <c:v>626</c:v>
                </c:pt>
                <c:pt idx="11">
                  <c:v>289</c:v>
                </c:pt>
                <c:pt idx="12">
                  <c:v>87</c:v>
                </c:pt>
                <c:pt idx="13">
                  <c:v>52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8-45D1-90BA-CFE644CA891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8-45D1-90BA-CFE644CA8912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8-45D1-90BA-CFE644CA8912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8-45D1-90BA-CFE644CA8912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8-45D1-90BA-CFE644CA8912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8-45D1-90BA-CFE644CA8912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8-45D1-90BA-CFE644CA8912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8-45D1-90BA-CFE644CA89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Fettgruppe!$E$11:$E$25</c:f>
              <c:numCache>
                <c:formatCode>#,##0</c:formatCode>
                <c:ptCount val="15"/>
                <c:pt idx="0">
                  <c:v>12</c:v>
                </c:pt>
                <c:pt idx="1">
                  <c:v>356</c:v>
                </c:pt>
                <c:pt idx="2">
                  <c:v>1595</c:v>
                </c:pt>
                <c:pt idx="3">
                  <c:v>3132</c:v>
                </c:pt>
                <c:pt idx="4">
                  <c:v>3590</c:v>
                </c:pt>
                <c:pt idx="5">
                  <c:v>3807</c:v>
                </c:pt>
                <c:pt idx="6">
                  <c:v>3744</c:v>
                </c:pt>
                <c:pt idx="7">
                  <c:v>3050</c:v>
                </c:pt>
                <c:pt idx="8">
                  <c:v>1862</c:v>
                </c:pt>
                <c:pt idx="9">
                  <c:v>789</c:v>
                </c:pt>
                <c:pt idx="10">
                  <c:v>438</c:v>
                </c:pt>
                <c:pt idx="11">
                  <c:v>185</c:v>
                </c:pt>
                <c:pt idx="12">
                  <c:v>60</c:v>
                </c:pt>
                <c:pt idx="13">
                  <c:v>41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8-45D1-90BA-CFE644CA8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0.00</c:formatCode>
                <c:ptCount val="52"/>
                <c:pt idx="0">
                  <c:v>6.333333333333333</c:v>
                </c:pt>
                <c:pt idx="1">
                  <c:v>6.5222222222222221</c:v>
                </c:pt>
                <c:pt idx="2">
                  <c:v>6.21875</c:v>
                </c:pt>
                <c:pt idx="3">
                  <c:v>6.692307692307689</c:v>
                </c:pt>
                <c:pt idx="4">
                  <c:v>6.7272727272727284</c:v>
                </c:pt>
                <c:pt idx="5">
                  <c:v>6.8108108108108114</c:v>
                </c:pt>
                <c:pt idx="6">
                  <c:v>7.619718309859155</c:v>
                </c:pt>
                <c:pt idx="7">
                  <c:v>6.4459459459459438</c:v>
                </c:pt>
                <c:pt idx="8">
                  <c:v>6.15</c:v>
                </c:pt>
                <c:pt idx="9">
                  <c:v>6.9435426958362738</c:v>
                </c:pt>
                <c:pt idx="10">
                  <c:v>6.8561721404303508</c:v>
                </c:pt>
                <c:pt idx="11">
                  <c:v>6.3836734693877553</c:v>
                </c:pt>
                <c:pt idx="12">
                  <c:v>6.4800000000000013</c:v>
                </c:pt>
                <c:pt idx="13">
                  <c:v>11</c:v>
                </c:pt>
                <c:pt idx="14">
                  <c:v>6.6582278481012649</c:v>
                </c:pt>
                <c:pt idx="15">
                  <c:v>5.6730769230769242</c:v>
                </c:pt>
                <c:pt idx="16">
                  <c:v>4.778666666666668</c:v>
                </c:pt>
                <c:pt idx="17">
                  <c:v>5.838427947598257</c:v>
                </c:pt>
                <c:pt idx="18">
                  <c:v>5.0216998191681741</c:v>
                </c:pt>
                <c:pt idx="19">
                  <c:v>6.75</c:v>
                </c:pt>
                <c:pt idx="20">
                  <c:v>5.2613636363636367</c:v>
                </c:pt>
                <c:pt idx="21">
                  <c:v>6.0197044334975374</c:v>
                </c:pt>
                <c:pt idx="22">
                  <c:v>5.5940594059405937</c:v>
                </c:pt>
                <c:pt idx="23">
                  <c:v>5.7805755395683436</c:v>
                </c:pt>
                <c:pt idx="24">
                  <c:v>5.4626865671641793</c:v>
                </c:pt>
                <c:pt idx="25">
                  <c:v>5.608695652173914</c:v>
                </c:pt>
                <c:pt idx="26">
                  <c:v>5.6855345911949691</c:v>
                </c:pt>
                <c:pt idx="27">
                  <c:v>6.3703703703703702</c:v>
                </c:pt>
                <c:pt idx="28">
                  <c:v>5.3928571428571441</c:v>
                </c:pt>
                <c:pt idx="29">
                  <c:v>5.9058823529411759</c:v>
                </c:pt>
                <c:pt idx="30">
                  <c:v>5.4366197183098599</c:v>
                </c:pt>
                <c:pt idx="31">
                  <c:v>5.8872403560830868</c:v>
                </c:pt>
                <c:pt idx="32">
                  <c:v>5.9150877192982438</c:v>
                </c:pt>
                <c:pt idx="33">
                  <c:v>5.8169663439372972</c:v>
                </c:pt>
                <c:pt idx="34">
                  <c:v>5.7464234620886989</c:v>
                </c:pt>
                <c:pt idx="35">
                  <c:v>5.7393302692055155</c:v>
                </c:pt>
                <c:pt idx="36">
                  <c:v>6.1646415552855425</c:v>
                </c:pt>
                <c:pt idx="37">
                  <c:v>6.3309650680876244</c:v>
                </c:pt>
                <c:pt idx="38">
                  <c:v>6.4667465548232492</c:v>
                </c:pt>
                <c:pt idx="39">
                  <c:v>6.598961038961038</c:v>
                </c:pt>
                <c:pt idx="40">
                  <c:v>6.6240029006526484</c:v>
                </c:pt>
                <c:pt idx="41">
                  <c:v>6.3329333104748819</c:v>
                </c:pt>
                <c:pt idx="42">
                  <c:v>6.2868204006059587</c:v>
                </c:pt>
                <c:pt idx="43">
                  <c:v>6.2681724845995905</c:v>
                </c:pt>
                <c:pt idx="44">
                  <c:v>6.3252002913328491</c:v>
                </c:pt>
                <c:pt idx="45">
                  <c:v>6.32990448199853</c:v>
                </c:pt>
                <c:pt idx="46">
                  <c:v>6.4448938321536877</c:v>
                </c:pt>
                <c:pt idx="47">
                  <c:v>6.2958579881656807</c:v>
                </c:pt>
                <c:pt idx="48">
                  <c:v>6.1149425287356314</c:v>
                </c:pt>
                <c:pt idx="49">
                  <c:v>6.333333333333333</c:v>
                </c:pt>
                <c:pt idx="50">
                  <c:v>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0.00</c:formatCode>
                <c:ptCount val="52"/>
                <c:pt idx="0">
                  <c:v>6.5</c:v>
                </c:pt>
                <c:pt idx="1">
                  <c:v>6.5374149659863949</c:v>
                </c:pt>
                <c:pt idx="2">
                  <c:v>6.923076923076926</c:v>
                </c:pt>
                <c:pt idx="3">
                  <c:v>7.1707317073170715</c:v>
                </c:pt>
                <c:pt idx="4">
                  <c:v>6.7755102040816322</c:v>
                </c:pt>
                <c:pt idx="5">
                  <c:v>7.0331753554502381</c:v>
                </c:pt>
                <c:pt idx="6">
                  <c:v>6.7272727272727284</c:v>
                </c:pt>
                <c:pt idx="7">
                  <c:v>6.287769784172661</c:v>
                </c:pt>
                <c:pt idx="8">
                  <c:v>6.7567567567567588</c:v>
                </c:pt>
                <c:pt idx="9">
                  <c:v>7.1324944485566233</c:v>
                </c:pt>
                <c:pt idx="10">
                  <c:v>6.9054197662061645</c:v>
                </c:pt>
                <c:pt idx="11">
                  <c:v>6.9040178571428559</c:v>
                </c:pt>
                <c:pt idx="12">
                  <c:v>0</c:v>
                </c:pt>
                <c:pt idx="13">
                  <c:v>6.9565217391304346</c:v>
                </c:pt>
                <c:pt idx="14">
                  <c:v>6.9469387755102057</c:v>
                </c:pt>
                <c:pt idx="15">
                  <c:v>5.7746478873239449</c:v>
                </c:pt>
                <c:pt idx="16">
                  <c:v>5.5328185328185322</c:v>
                </c:pt>
                <c:pt idx="17">
                  <c:v>6.5548387096774192</c:v>
                </c:pt>
                <c:pt idx="18">
                  <c:v>5.0590405904059033</c:v>
                </c:pt>
                <c:pt idx="19">
                  <c:v>5.912878787878789</c:v>
                </c:pt>
                <c:pt idx="20">
                  <c:v>5.5419354838709687</c:v>
                </c:pt>
                <c:pt idx="21">
                  <c:v>5.5845511482254686</c:v>
                </c:pt>
                <c:pt idx="22">
                  <c:v>5.2361809045226124</c:v>
                </c:pt>
                <c:pt idx="23">
                  <c:v>5.6734693877551026</c:v>
                </c:pt>
                <c:pt idx="24">
                  <c:v>5.6027397260273988</c:v>
                </c:pt>
                <c:pt idx="25">
                  <c:v>5.7289719626168241</c:v>
                </c:pt>
                <c:pt idx="26">
                  <c:v>6.0465116279069759</c:v>
                </c:pt>
                <c:pt idx="27">
                  <c:v>4.782051282051281</c:v>
                </c:pt>
                <c:pt idx="28">
                  <c:v>6.6086956521739122</c:v>
                </c:pt>
                <c:pt idx="29">
                  <c:v>5.5714285714285694</c:v>
                </c:pt>
                <c:pt idx="30">
                  <c:v>6.415730337078652</c:v>
                </c:pt>
                <c:pt idx="31">
                  <c:v>5.4153132250580009</c:v>
                </c:pt>
                <c:pt idx="32">
                  <c:v>5.9716636197440573</c:v>
                </c:pt>
                <c:pt idx="33">
                  <c:v>5.9995047052996524</c:v>
                </c:pt>
                <c:pt idx="34">
                  <c:v>5.6289361702127678</c:v>
                </c:pt>
                <c:pt idx="35">
                  <c:v>5.6940959409594081</c:v>
                </c:pt>
                <c:pt idx="36">
                  <c:v>5.9233807266982641</c:v>
                </c:pt>
                <c:pt idx="37">
                  <c:v>6.4324734446130512</c:v>
                </c:pt>
                <c:pt idx="38">
                  <c:v>6.1803468208092465</c:v>
                </c:pt>
                <c:pt idx="39">
                  <c:v>6.1338354577056782</c:v>
                </c:pt>
                <c:pt idx="40">
                  <c:v>6.1329066265060241</c:v>
                </c:pt>
                <c:pt idx="41">
                  <c:v>5.9834222560975601</c:v>
                </c:pt>
                <c:pt idx="42">
                  <c:v>5.9672059466550067</c:v>
                </c:pt>
                <c:pt idx="43">
                  <c:v>6.0454781704781722</c:v>
                </c:pt>
                <c:pt idx="44">
                  <c:v>5.9981149858623919</c:v>
                </c:pt>
                <c:pt idx="45">
                  <c:v>6.1020608439646722</c:v>
                </c:pt>
                <c:pt idx="46">
                  <c:v>6.0250000000000004</c:v>
                </c:pt>
                <c:pt idx="47">
                  <c:v>6.0596446700507611</c:v>
                </c:pt>
                <c:pt idx="48">
                  <c:v>6.1179883945841391</c:v>
                </c:pt>
                <c:pt idx="49">
                  <c:v>7.0787401574803139</c:v>
                </c:pt>
                <c:pt idx="50">
                  <c:v>6.5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 per PRODUSENT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Fettgruppe!$AD$43:$AD$57</c:f>
              <c:numCache>
                <c:formatCode>0</c:formatCode>
                <c:ptCount val="15"/>
                <c:pt idx="0">
                  <c:v>1</c:v>
                </c:pt>
                <c:pt idx="1">
                  <c:v>1.4851794071762872</c:v>
                </c:pt>
                <c:pt idx="2">
                  <c:v>1.7367511520737327</c:v>
                </c:pt>
                <c:pt idx="3">
                  <c:v>2.1176094598913391</c:v>
                </c:pt>
                <c:pt idx="4">
                  <c:v>2.3008581524482583</c:v>
                </c:pt>
                <c:pt idx="5">
                  <c:v>2.11530041352469</c:v>
                </c:pt>
                <c:pt idx="6">
                  <c:v>2.0964125560538118</c:v>
                </c:pt>
                <c:pt idx="7">
                  <c:v>1.8773388773388773</c:v>
                </c:pt>
                <c:pt idx="8">
                  <c:v>1.5359864521591871</c:v>
                </c:pt>
                <c:pt idx="9">
                  <c:v>1.2726502963590178</c:v>
                </c:pt>
                <c:pt idx="10">
                  <c:v>1.1688500727802038</c:v>
                </c:pt>
                <c:pt idx="11">
                  <c:v>1.1994134897360704</c:v>
                </c:pt>
                <c:pt idx="12">
                  <c:v>1.0866141732283465</c:v>
                </c:pt>
                <c:pt idx="13">
                  <c:v>1.1692307692307693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4-4571-A75D-3A940F70490A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Fettgruppe!$AD$27:$AD$41</c:f>
              <c:numCache>
                <c:formatCode>0</c:formatCode>
                <c:ptCount val="15"/>
                <c:pt idx="0">
                  <c:v>1.0416666666666667</c:v>
                </c:pt>
                <c:pt idx="1">
                  <c:v>1.5027322404371584</c:v>
                </c:pt>
                <c:pt idx="2">
                  <c:v>1.8442028985507246</c:v>
                </c:pt>
                <c:pt idx="3">
                  <c:v>2.1456536164565363</c:v>
                </c:pt>
                <c:pt idx="4">
                  <c:v>2.2075869336143308</c:v>
                </c:pt>
                <c:pt idx="5">
                  <c:v>2.0869671729544339</c:v>
                </c:pt>
                <c:pt idx="6">
                  <c:v>2.0975035327366935</c:v>
                </c:pt>
                <c:pt idx="7">
                  <c:v>1.8519014461703267</c:v>
                </c:pt>
                <c:pt idx="8">
                  <c:v>1.4744852282900627</c:v>
                </c:pt>
                <c:pt idx="9">
                  <c:v>1.2490196078431373</c:v>
                </c:pt>
                <c:pt idx="10">
                  <c:v>1.1533546325878594</c:v>
                </c:pt>
                <c:pt idx="11">
                  <c:v>1.0968858131487889</c:v>
                </c:pt>
                <c:pt idx="12">
                  <c:v>1.1379310344827587</c:v>
                </c:pt>
                <c:pt idx="13">
                  <c:v>1.0769230769230769</c:v>
                </c:pt>
                <c:pt idx="14">
                  <c:v>1.2941176470588236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4-4571-A75D-3A940F70490A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4-4571-A75D-3A940F70490A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4-4571-A75D-3A940F70490A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4-4571-A75D-3A940F70490A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4-4571-A75D-3A940F70490A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4-4571-A75D-3A940F70490A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4-4571-A75D-3A940F70490A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4-4571-A75D-3A940F7049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Fettgruppe!$AD$11:$AD$25</c:f>
              <c:numCache>
                <c:formatCode>0</c:formatCode>
                <c:ptCount val="15"/>
                <c:pt idx="0">
                  <c:v>1</c:v>
                </c:pt>
                <c:pt idx="1">
                  <c:v>1.5674157303370786</c:v>
                </c:pt>
                <c:pt idx="2">
                  <c:v>1.8482758620689654</c:v>
                </c:pt>
                <c:pt idx="3">
                  <c:v>2.1832694763729248</c:v>
                </c:pt>
                <c:pt idx="4">
                  <c:v>2.1467966573816155</c:v>
                </c:pt>
                <c:pt idx="5">
                  <c:v>2.0840556868925662</c:v>
                </c:pt>
                <c:pt idx="6">
                  <c:v>1.9946581196581197</c:v>
                </c:pt>
                <c:pt idx="7">
                  <c:v>1.7104918032786884</c:v>
                </c:pt>
                <c:pt idx="8">
                  <c:v>1.4248120300751879</c:v>
                </c:pt>
                <c:pt idx="9">
                  <c:v>1.2281368821292775</c:v>
                </c:pt>
                <c:pt idx="10">
                  <c:v>1.1506849315068493</c:v>
                </c:pt>
                <c:pt idx="11">
                  <c:v>1.1837837837837837</c:v>
                </c:pt>
                <c:pt idx="12">
                  <c:v>1.0833333333333333</c:v>
                </c:pt>
                <c:pt idx="13">
                  <c:v>1.0487804878048781</c:v>
                </c:pt>
                <c:pt idx="14">
                  <c:v>1.1666666666666667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14-4571-A75D-3A940F70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36250486061288"/>
          <c:y val="0.202702098144462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3.2084620922703089E-2</c:v>
                </c:pt>
                <c:pt idx="1">
                  <c:v>1.1095983470953024</c:v>
                </c:pt>
                <c:pt idx="2">
                  <c:v>4.9149452944716723</c:v>
                </c:pt>
                <c:pt idx="3">
                  <c:v>11.693633733276837</c:v>
                </c:pt>
                <c:pt idx="4">
                  <c:v>15.911542981286129</c:v>
                </c:pt>
                <c:pt idx="5">
                  <c:v>16.867989592336237</c:v>
                </c:pt>
                <c:pt idx="6">
                  <c:v>18.537795730308662</c:v>
                </c:pt>
                <c:pt idx="7">
                  <c:v>15.507618847824716</c:v>
                </c:pt>
                <c:pt idx="8">
                  <c:v>8.2229806175461686</c:v>
                </c:pt>
                <c:pt idx="9">
                  <c:v>3.507009958572719</c:v>
                </c:pt>
                <c:pt idx="10">
                  <c:v>2.0957552546377047</c:v>
                </c:pt>
                <c:pt idx="11">
                  <c:v>0.99129607028999933</c:v>
                </c:pt>
                <c:pt idx="12">
                  <c:v>0.31714413758210358</c:v>
                </c:pt>
                <c:pt idx="13">
                  <c:v>0.19390576525023101</c:v>
                </c:pt>
                <c:pt idx="14">
                  <c:v>7.9032200369238692E-2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1-46D3-B847-5BB704E5BC63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1.56114902714307E-2</c:v>
                </c:pt>
                <c:pt idx="1">
                  <c:v>0.74717879984656721</c:v>
                </c:pt>
                <c:pt idx="2">
                  <c:v>5.2561902777790195</c:v>
                </c:pt>
                <c:pt idx="3">
                  <c:v>13.964004159487596</c:v>
                </c:pt>
                <c:pt idx="4">
                  <c:v>16.866927692691501</c:v>
                </c:pt>
                <c:pt idx="5">
                  <c:v>17.973313829401995</c:v>
                </c:pt>
                <c:pt idx="6">
                  <c:v>17.804144645017388</c:v>
                </c:pt>
                <c:pt idx="7">
                  <c:v>13.603419864146044</c:v>
                </c:pt>
                <c:pt idx="8">
                  <c:v>7.66855000013412</c:v>
                </c:pt>
                <c:pt idx="9">
                  <c:v>3.0655208703092902</c:v>
                </c:pt>
                <c:pt idx="10">
                  <c:v>1.710897732220918</c:v>
                </c:pt>
                <c:pt idx="11">
                  <c:v>0.7909821737524898</c:v>
                </c:pt>
                <c:pt idx="12">
                  <c:v>0.23824064048240043</c:v>
                </c:pt>
                <c:pt idx="13">
                  <c:v>0.1694821294931094</c:v>
                </c:pt>
                <c:pt idx="14">
                  <c:v>8.8474052826922625E-2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11-46D3-B847-5BB704E5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LENGDE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Fettgruppe!$P$43:$P$57</c:f>
              <c:numCache>
                <c:formatCode>0.0</c:formatCode>
                <c:ptCount val="15"/>
                <c:pt idx="0">
                  <c:v>93.3</c:v>
                </c:pt>
                <c:pt idx="1">
                  <c:v>105.69344262295083</c:v>
                </c:pt>
                <c:pt idx="2">
                  <c:v>104.6924242424242</c:v>
                </c:pt>
                <c:pt idx="3">
                  <c:v>106.98791540785491</c:v>
                </c:pt>
                <c:pt idx="4">
                  <c:v>107.26181818181811</c:v>
                </c:pt>
                <c:pt idx="5">
                  <c:v>108.391296625222</c:v>
                </c:pt>
                <c:pt idx="6">
                  <c:v>110.02644483362518</c:v>
                </c:pt>
                <c:pt idx="7">
                  <c:v>111.36977687626778</c:v>
                </c:pt>
                <c:pt idx="8">
                  <c:v>112.05572519083964</c:v>
                </c:pt>
                <c:pt idx="9">
                  <c:v>113.6721854304636</c:v>
                </c:pt>
                <c:pt idx="10">
                  <c:v>114.94404761904764</c:v>
                </c:pt>
                <c:pt idx="11">
                  <c:v>114.85555555555555</c:v>
                </c:pt>
                <c:pt idx="12">
                  <c:v>115.14166666666669</c:v>
                </c:pt>
                <c:pt idx="13">
                  <c:v>115.8</c:v>
                </c:pt>
                <c:pt idx="14">
                  <c:v>114.15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5-4CFE-AD1E-22F93665ACD3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Fettgruppe!$P$27:$P$41</c:f>
              <c:numCache>
                <c:formatCode>0.0</c:formatCode>
                <c:ptCount val="15"/>
                <c:pt idx="0">
                  <c:v>110.7909090909091</c:v>
                </c:pt>
                <c:pt idx="1">
                  <c:v>105.83606060606061</c:v>
                </c:pt>
                <c:pt idx="2">
                  <c:v>107.29871159563936</c:v>
                </c:pt>
                <c:pt idx="3">
                  <c:v>109.71378708551512</c:v>
                </c:pt>
                <c:pt idx="4">
                  <c:v>109.99320388349472</c:v>
                </c:pt>
                <c:pt idx="5">
                  <c:v>109.65646799117015</c:v>
                </c:pt>
                <c:pt idx="6">
                  <c:v>110.44355961705818</c:v>
                </c:pt>
                <c:pt idx="7">
                  <c:v>111.0743552311434</c:v>
                </c:pt>
                <c:pt idx="8">
                  <c:v>112.2487155963303</c:v>
                </c:pt>
                <c:pt idx="9">
                  <c:v>112.71646489104133</c:v>
                </c:pt>
                <c:pt idx="10">
                  <c:v>113.93372093023252</c:v>
                </c:pt>
                <c:pt idx="11">
                  <c:v>114.58305084745761</c:v>
                </c:pt>
                <c:pt idx="12">
                  <c:v>113.34117647058824</c:v>
                </c:pt>
                <c:pt idx="13">
                  <c:v>117.12608695652176</c:v>
                </c:pt>
                <c:pt idx="14">
                  <c:v>117.02857142857148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5-4CFE-AD1E-22F93665ACD3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5-4CFE-AD1E-22F93665ACD3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5-4CFE-AD1E-22F93665ACD3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5-4CFE-AD1E-22F93665ACD3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5-4CFE-AD1E-22F93665ACD3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5-4CFE-AD1E-22F93665ACD3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5-4CFE-AD1E-22F93665ACD3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5-4CFE-AD1E-22F93665ACD3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5-4CFE-AD1E-22F93665ACD3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5-4CFE-AD1E-22F93665ACD3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5-4CFE-AD1E-22F93665ACD3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5-4CFE-AD1E-22F93665AC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Fettgruppe!$P$11:$P$25</c:f>
              <c:numCache>
                <c:formatCode>0.0</c:formatCode>
                <c:ptCount val="15"/>
                <c:pt idx="0">
                  <c:v>103.05</c:v>
                </c:pt>
                <c:pt idx="1">
                  <c:v>100.18354430379748</c:v>
                </c:pt>
                <c:pt idx="2">
                  <c:v>105.31834421161091</c:v>
                </c:pt>
                <c:pt idx="3">
                  <c:v>107.16651805617464</c:v>
                </c:pt>
                <c:pt idx="4">
                  <c:v>107.68992834394952</c:v>
                </c:pt>
                <c:pt idx="5">
                  <c:v>107.47842227378162</c:v>
                </c:pt>
                <c:pt idx="6">
                  <c:v>107.87926711668298</c:v>
                </c:pt>
                <c:pt idx="7">
                  <c:v>109.21234227129337</c:v>
                </c:pt>
                <c:pt idx="8">
                  <c:v>110.6834360554699</c:v>
                </c:pt>
                <c:pt idx="9">
                  <c:v>111.87783669141037</c:v>
                </c:pt>
                <c:pt idx="10">
                  <c:v>113.07728194726162</c:v>
                </c:pt>
                <c:pt idx="11">
                  <c:v>113.97981220657272</c:v>
                </c:pt>
                <c:pt idx="12">
                  <c:v>113.81269841269844</c:v>
                </c:pt>
                <c:pt idx="13">
                  <c:v>112.28571428571423</c:v>
                </c:pt>
                <c:pt idx="14">
                  <c:v>113.89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5-4CFE-AD1E-22F93665A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25128946974954"/>
          <c:y val="0.13083947881918259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K-FAKTOR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Fettgruppe!$R$43:$R$57</c:f>
              <c:numCache>
                <c:formatCode>0.00</c:formatCode>
                <c:ptCount val="15"/>
                <c:pt idx="0">
                  <c:v>12.312750203626109</c:v>
                </c:pt>
                <c:pt idx="1">
                  <c:v>14.414308926814652</c:v>
                </c:pt>
                <c:pt idx="2">
                  <c:v>15.506515545278758</c:v>
                </c:pt>
                <c:pt idx="3">
                  <c:v>16.505585152556517</c:v>
                </c:pt>
                <c:pt idx="4">
                  <c:v>17.115804788385489</c:v>
                </c:pt>
                <c:pt idx="5">
                  <c:v>18.637999422955456</c:v>
                </c:pt>
                <c:pt idx="6">
                  <c:v>19.825269966118825</c:v>
                </c:pt>
                <c:pt idx="7">
                  <c:v>20.93034065241736</c:v>
                </c:pt>
                <c:pt idx="8">
                  <c:v>22.166768254836271</c:v>
                </c:pt>
                <c:pt idx="9">
                  <c:v>23.422674649941449</c:v>
                </c:pt>
                <c:pt idx="10">
                  <c:v>24.784848872224369</c:v>
                </c:pt>
                <c:pt idx="11">
                  <c:v>26.690712581838444</c:v>
                </c:pt>
                <c:pt idx="12">
                  <c:v>26.779978649046523</c:v>
                </c:pt>
                <c:pt idx="13">
                  <c:v>26.86472482932394</c:v>
                </c:pt>
                <c:pt idx="14">
                  <c:v>29.794965492119626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F-4FA9-885C-85F91539737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Fettgruppe!$R$27:$R$41</c:f>
              <c:numCache>
                <c:formatCode>0.00</c:formatCode>
                <c:ptCount val="15"/>
                <c:pt idx="0">
                  <c:v>13.792855074529664</c:v>
                </c:pt>
                <c:pt idx="1">
                  <c:v>15.22833025868626</c:v>
                </c:pt>
                <c:pt idx="2">
                  <c:v>17.034394820083797</c:v>
                </c:pt>
                <c:pt idx="3">
                  <c:v>18.076194732694074</c:v>
                </c:pt>
                <c:pt idx="4">
                  <c:v>19.030755704344219</c:v>
                </c:pt>
                <c:pt idx="5">
                  <c:v>19.532868149469536</c:v>
                </c:pt>
                <c:pt idx="6">
                  <c:v>20.240244316409683</c:v>
                </c:pt>
                <c:pt idx="7">
                  <c:v>21.453725385709237</c:v>
                </c:pt>
                <c:pt idx="8">
                  <c:v>22.638815401361622</c:v>
                </c:pt>
                <c:pt idx="9">
                  <c:v>24.143806860975054</c:v>
                </c:pt>
                <c:pt idx="10">
                  <c:v>24.871651404427833</c:v>
                </c:pt>
                <c:pt idx="11">
                  <c:v>26.89183701807384</c:v>
                </c:pt>
                <c:pt idx="12">
                  <c:v>27.349739703358097</c:v>
                </c:pt>
                <c:pt idx="13">
                  <c:v>27.692420139015368</c:v>
                </c:pt>
                <c:pt idx="14">
                  <c:v>30.167165789243207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F-4FA9-885C-85F91539737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F-4FA9-885C-85F915397372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F-4FA9-885C-85F915397372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F-4FA9-885C-85F915397372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F-4FA9-885C-85F915397372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F-4FA9-885C-85F915397372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F-4FA9-885C-85F915397372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F-4FA9-885C-85F915397372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F-4FA9-885C-85F915397372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F-4FA9-885C-85F915397372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F-4FA9-885C-85F915397372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F-4FA9-885C-85F91539737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Fettgruppe!$R$11:$R$25</c:f>
              <c:numCache>
                <c:formatCode>0.00</c:formatCode>
                <c:ptCount val="15"/>
                <c:pt idx="0">
                  <c:v>12.835126017301878</c:v>
                </c:pt>
                <c:pt idx="1">
                  <c:v>14.059243147921096</c:v>
                </c:pt>
                <c:pt idx="2">
                  <c:v>16.376545211906024</c:v>
                </c:pt>
                <c:pt idx="3">
                  <c:v>17.980117155851126</c:v>
                </c:pt>
                <c:pt idx="4">
                  <c:v>18.981782080377496</c:v>
                </c:pt>
                <c:pt idx="5">
                  <c:v>19.647417580767545</c:v>
                </c:pt>
                <c:pt idx="6">
                  <c:v>20.474170253139366</c:v>
                </c:pt>
                <c:pt idx="7">
                  <c:v>21.732916117662398</c:v>
                </c:pt>
                <c:pt idx="8">
                  <c:v>23.287946906342501</c:v>
                </c:pt>
                <c:pt idx="9">
                  <c:v>24.760261564250222</c:v>
                </c:pt>
                <c:pt idx="10">
                  <c:v>25.814512087412876</c:v>
                </c:pt>
                <c:pt idx="11">
                  <c:v>26.845521781446276</c:v>
                </c:pt>
                <c:pt idx="12">
                  <c:v>27.618576849973437</c:v>
                </c:pt>
                <c:pt idx="13">
                  <c:v>29.797762171362407</c:v>
                </c:pt>
                <c:pt idx="14">
                  <c:v>31.331223048750857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07F-4FA9-885C-85F915397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07274798226876"/>
          <c:y val="0.195964977582717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mnd'!$J$15:$J$33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3.7108425053591056E-2</c:v>
                </c:pt>
                <c:pt idx="5">
                  <c:v>0</c:v>
                </c:pt>
                <c:pt idx="6">
                  <c:v>0.42114246488933427</c:v>
                </c:pt>
                <c:pt idx="7">
                  <c:v>6.4149761533220592E-2</c:v>
                </c:pt>
                <c:pt idx="8">
                  <c:v>1.9546669301847272E-2</c:v>
                </c:pt>
                <c:pt idx="9">
                  <c:v>2.7266408455268558E-3</c:v>
                </c:pt>
                <c:pt idx="10">
                  <c:v>0</c:v>
                </c:pt>
                <c:pt idx="11">
                  <c:v>0</c:v>
                </c:pt>
                <c:pt idx="15">
                  <c:v>0.15909506725743972</c:v>
                </c:pt>
                <c:pt idx="16">
                  <c:v>0.26498179540652339</c:v>
                </c:pt>
                <c:pt idx="17">
                  <c:v>0.24780073946151432</c:v>
                </c:pt>
                <c:pt idx="18">
                  <c:v>0.66560664503152489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mnd'!$O$15:$O$33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10.3</c:v>
                </c:pt>
                <c:pt idx="5">
                  <c:v>0</c:v>
                </c:pt>
                <c:pt idx="6">
                  <c:v>11.350000000000001</c:v>
                </c:pt>
                <c:pt idx="7">
                  <c:v>18.680000000000003</c:v>
                </c:pt>
                <c:pt idx="8">
                  <c:v>12</c:v>
                </c:pt>
                <c:pt idx="9">
                  <c:v>12.200000000000003</c:v>
                </c:pt>
                <c:pt idx="10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10</c:v>
                </c:pt>
                <c:pt idx="16">
                  <c:v>12.833333333333336</c:v>
                </c:pt>
                <c:pt idx="17">
                  <c:v>16.446153846153852</c:v>
                </c:pt>
                <c:pt idx="18">
                  <c:v>12.063636363636363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mnd'!$D$15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mnd'!$V$15:$V$33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3.2</c:v>
                </c:pt>
                <c:pt idx="8">
                  <c:v>2.6666666666666661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5">
                  <c:v>3.5</c:v>
                </c:pt>
                <c:pt idx="16">
                  <c:v>2.3333333333333339</c:v>
                </c:pt>
                <c:pt idx="17">
                  <c:v>2.6153846153846159</c:v>
                </c:pt>
                <c:pt idx="18">
                  <c:v>3.8181818181818192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mnd'!$J$34:$J$48</c:f>
              <c:numCache>
                <c:formatCode>0.0</c:formatCode>
                <c:ptCount val="15"/>
                <c:pt idx="0">
                  <c:v>2.8519445895556008</c:v>
                </c:pt>
                <c:pt idx="1">
                  <c:v>2.0417673053176038</c:v>
                </c:pt>
                <c:pt idx="2">
                  <c:v>0.74210125971688845</c:v>
                </c:pt>
                <c:pt idx="3">
                  <c:v>1.1946691136068937</c:v>
                </c:pt>
                <c:pt idx="4">
                  <c:v>0.72849350561912496</c:v>
                </c:pt>
                <c:pt idx="5">
                  <c:v>0.65019209408251855</c:v>
                </c:pt>
                <c:pt idx="6">
                  <c:v>0.57448558426647445</c:v>
                </c:pt>
                <c:pt idx="7">
                  <c:v>0.18748966049666371</c:v>
                </c:pt>
                <c:pt idx="11">
                  <c:v>1.3682175784139816</c:v>
                </c:pt>
                <c:pt idx="12">
                  <c:v>2.3352811215956724</c:v>
                </c:pt>
                <c:pt idx="13">
                  <c:v>2.0162496088271777</c:v>
                </c:pt>
                <c:pt idx="14">
                  <c:v>4.9341164786549436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mnd'!$O$34:$O$48</c:f>
              <c:numCache>
                <c:formatCode>0.0</c:formatCode>
                <c:ptCount val="15"/>
                <c:pt idx="0">
                  <c:v>10.554666666666671</c:v>
                </c:pt>
                <c:pt idx="1">
                  <c:v>13.145</c:v>
                </c:pt>
                <c:pt idx="2">
                  <c:v>20</c:v>
                </c:pt>
                <c:pt idx="3">
                  <c:v>18.118750000000006</c:v>
                </c:pt>
                <c:pt idx="4">
                  <c:v>16.165060240963864</c:v>
                </c:pt>
                <c:pt idx="5">
                  <c:v>15.152083333333332</c:v>
                </c:pt>
                <c:pt idx="6">
                  <c:v>14.415517241379302</c:v>
                </c:pt>
                <c:pt idx="7">
                  <c:v>10.200000000000003</c:v>
                </c:pt>
                <c:pt idx="9">
                  <c:v>0</c:v>
                </c:pt>
                <c:pt idx="11">
                  <c:v>19.111111111111111</c:v>
                </c:pt>
                <c:pt idx="12">
                  <c:v>19.958823529411767</c:v>
                </c:pt>
                <c:pt idx="13">
                  <c:v>22.020253164556966</c:v>
                </c:pt>
                <c:pt idx="14">
                  <c:v>14.466176470588236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mnd'!$V$34:$V$48</c:f>
              <c:numCache>
                <c:formatCode>0.00</c:formatCode>
                <c:ptCount val="15"/>
                <c:pt idx="0">
                  <c:v>3.3866666666666676</c:v>
                </c:pt>
                <c:pt idx="1">
                  <c:v>3.65</c:v>
                </c:pt>
                <c:pt idx="2">
                  <c:v>4.5</c:v>
                </c:pt>
                <c:pt idx="3">
                  <c:v>3.8333333333333344</c:v>
                </c:pt>
                <c:pt idx="4">
                  <c:v>3.5060240963855422</c:v>
                </c:pt>
                <c:pt idx="5">
                  <c:v>3.203125</c:v>
                </c:pt>
                <c:pt idx="6">
                  <c:v>3.0862068965517242</c:v>
                </c:pt>
                <c:pt idx="7">
                  <c:v>2</c:v>
                </c:pt>
                <c:pt idx="11">
                  <c:v>3.8888888888888888</c:v>
                </c:pt>
                <c:pt idx="12">
                  <c:v>5.4117647058823524</c:v>
                </c:pt>
                <c:pt idx="13">
                  <c:v>5.9620253164556951</c:v>
                </c:pt>
                <c:pt idx="14">
                  <c:v>5.1764705882352944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7.3333333333333313</c:v>
                </c:pt>
                <c:pt idx="1">
                  <c:v>6.9</c:v>
                </c:pt>
                <c:pt idx="2">
                  <c:v>6.875</c:v>
                </c:pt>
                <c:pt idx="3">
                  <c:v>7.6538461538461551</c:v>
                </c:pt>
                <c:pt idx="4">
                  <c:v>7.9393939393939394</c:v>
                </c:pt>
                <c:pt idx="5">
                  <c:v>7.5878378378378386</c:v>
                </c:pt>
                <c:pt idx="6">
                  <c:v>8</c:v>
                </c:pt>
                <c:pt idx="7">
                  <c:v>7.8828828828828819</c:v>
                </c:pt>
                <c:pt idx="8">
                  <c:v>7.4625000000000004</c:v>
                </c:pt>
                <c:pt idx="9">
                  <c:v>7.9414255469301311</c:v>
                </c:pt>
                <c:pt idx="10">
                  <c:v>7.7508493771234415</c:v>
                </c:pt>
                <c:pt idx="11">
                  <c:v>7.6163265306122412</c:v>
                </c:pt>
                <c:pt idx="12">
                  <c:v>7.6581818181818173</c:v>
                </c:pt>
                <c:pt idx="13">
                  <c:v>10</c:v>
                </c:pt>
                <c:pt idx="14">
                  <c:v>7.7721518987341778</c:v>
                </c:pt>
                <c:pt idx="15">
                  <c:v>7.5</c:v>
                </c:pt>
                <c:pt idx="16">
                  <c:v>6.5519999999999987</c:v>
                </c:pt>
                <c:pt idx="17">
                  <c:v>7.5720524017467268</c:v>
                </c:pt>
                <c:pt idx="18">
                  <c:v>6.9132007233273045</c:v>
                </c:pt>
                <c:pt idx="19">
                  <c:v>7.5</c:v>
                </c:pt>
                <c:pt idx="20">
                  <c:v>6.9753787878787881</c:v>
                </c:pt>
                <c:pt idx="21">
                  <c:v>7.3645320197044324</c:v>
                </c:pt>
                <c:pt idx="22">
                  <c:v>6.8712871287128685</c:v>
                </c:pt>
                <c:pt idx="23">
                  <c:v>7.1258992805755392</c:v>
                </c:pt>
                <c:pt idx="24">
                  <c:v>6.6517412935323375</c:v>
                </c:pt>
                <c:pt idx="25">
                  <c:v>7.2771739130434785</c:v>
                </c:pt>
                <c:pt idx="26">
                  <c:v>6.547169811320753</c:v>
                </c:pt>
                <c:pt idx="27">
                  <c:v>7.2962962962962976</c:v>
                </c:pt>
                <c:pt idx="28">
                  <c:v>6.5357142857142891</c:v>
                </c:pt>
                <c:pt idx="29">
                  <c:v>7.3764705882352946</c:v>
                </c:pt>
                <c:pt idx="30">
                  <c:v>7.2347417840375554</c:v>
                </c:pt>
                <c:pt idx="31">
                  <c:v>7.0207715133531154</c:v>
                </c:pt>
                <c:pt idx="32">
                  <c:v>6.9908771929824525</c:v>
                </c:pt>
                <c:pt idx="33">
                  <c:v>6.9280774550484097</c:v>
                </c:pt>
                <c:pt idx="34">
                  <c:v>6.9992846924177394</c:v>
                </c:pt>
                <c:pt idx="35">
                  <c:v>6.8975705843729491</c:v>
                </c:pt>
                <c:pt idx="36">
                  <c:v>6.8736330498177391</c:v>
                </c:pt>
                <c:pt idx="37">
                  <c:v>6.6838365896980481</c:v>
                </c:pt>
                <c:pt idx="38">
                  <c:v>6.8849610545236688</c:v>
                </c:pt>
                <c:pt idx="39">
                  <c:v>6.8914285714285697</c:v>
                </c:pt>
                <c:pt idx="40">
                  <c:v>6.9680928208846993</c:v>
                </c:pt>
                <c:pt idx="41">
                  <c:v>7.5270015429453103</c:v>
                </c:pt>
                <c:pt idx="42">
                  <c:v>7.4638949671772448</c:v>
                </c:pt>
                <c:pt idx="43">
                  <c:v>7.4318275154004096</c:v>
                </c:pt>
                <c:pt idx="44">
                  <c:v>7.2997086671522222</c:v>
                </c:pt>
                <c:pt idx="45">
                  <c:v>7.333578251285819</c:v>
                </c:pt>
                <c:pt idx="46">
                  <c:v>7.21840242669363</c:v>
                </c:pt>
                <c:pt idx="47">
                  <c:v>7.2769230769230751</c:v>
                </c:pt>
                <c:pt idx="48">
                  <c:v>7.2126436781609184</c:v>
                </c:pt>
                <c:pt idx="49">
                  <c:v>7.6524822695035457</c:v>
                </c:pt>
                <c:pt idx="50">
                  <c:v>5.4285714285714306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8</c:v>
                </c:pt>
                <c:pt idx="1">
                  <c:v>7.4863945578231332</c:v>
                </c:pt>
                <c:pt idx="2">
                  <c:v>7.8076923076923102</c:v>
                </c:pt>
                <c:pt idx="3">
                  <c:v>8.1626016260162597</c:v>
                </c:pt>
                <c:pt idx="4">
                  <c:v>7.1632653061224492</c:v>
                </c:pt>
                <c:pt idx="5">
                  <c:v>7.8957345971563981</c:v>
                </c:pt>
                <c:pt idx="6">
                  <c:v>7.9696969696969697</c:v>
                </c:pt>
                <c:pt idx="7">
                  <c:v>8.1223021582733832</c:v>
                </c:pt>
                <c:pt idx="8">
                  <c:v>7.8108108108108096</c:v>
                </c:pt>
                <c:pt idx="9">
                  <c:v>8.3264248704663206</c:v>
                </c:pt>
                <c:pt idx="10">
                  <c:v>8.2104144527098821</c:v>
                </c:pt>
                <c:pt idx="11">
                  <c:v>8.1004464285714306</c:v>
                </c:pt>
                <c:pt idx="12">
                  <c:v>0</c:v>
                </c:pt>
                <c:pt idx="13">
                  <c:v>7.9130434782608692</c:v>
                </c:pt>
                <c:pt idx="14">
                  <c:v>7.7959183673469408</c:v>
                </c:pt>
                <c:pt idx="15">
                  <c:v>7.3098591549295779</c:v>
                </c:pt>
                <c:pt idx="16">
                  <c:v>6.9961389961389955</c:v>
                </c:pt>
                <c:pt idx="17">
                  <c:v>7.2387096774193571</c:v>
                </c:pt>
                <c:pt idx="18">
                  <c:v>6.3210332103321027</c:v>
                </c:pt>
                <c:pt idx="19">
                  <c:v>7.4053030303030303</c:v>
                </c:pt>
                <c:pt idx="20">
                  <c:v>7.5741935483870977</c:v>
                </c:pt>
                <c:pt idx="21">
                  <c:v>7.1753653444676404</c:v>
                </c:pt>
                <c:pt idx="22">
                  <c:v>6.5427135678391952</c:v>
                </c:pt>
                <c:pt idx="23">
                  <c:v>7.2602040816326525</c:v>
                </c:pt>
                <c:pt idx="24">
                  <c:v>6.5068493150684947</c:v>
                </c:pt>
                <c:pt idx="25">
                  <c:v>6.6915887850467302</c:v>
                </c:pt>
                <c:pt idx="26">
                  <c:v>6.9767441860465107</c:v>
                </c:pt>
                <c:pt idx="27">
                  <c:v>5.7948717948717965</c:v>
                </c:pt>
                <c:pt idx="28">
                  <c:v>7.5217391304347823</c:v>
                </c:pt>
                <c:pt idx="29">
                  <c:v>6.4761904761904754</c:v>
                </c:pt>
                <c:pt idx="30">
                  <c:v>7.7191011235955056</c:v>
                </c:pt>
                <c:pt idx="31">
                  <c:v>6.7772621809744749</c:v>
                </c:pt>
                <c:pt idx="32">
                  <c:v>6.8345521023766</c:v>
                </c:pt>
                <c:pt idx="33">
                  <c:v>6.9658246656760792</c:v>
                </c:pt>
                <c:pt idx="34">
                  <c:v>7.058297872340427</c:v>
                </c:pt>
                <c:pt idx="35">
                  <c:v>7.1918819188191891</c:v>
                </c:pt>
                <c:pt idx="36">
                  <c:v>7.3609794628751981</c:v>
                </c:pt>
                <c:pt idx="37">
                  <c:v>7.2238239757207889</c:v>
                </c:pt>
                <c:pt idx="38">
                  <c:v>6.7398843930635852</c:v>
                </c:pt>
                <c:pt idx="39">
                  <c:v>6.8006952491309374</c:v>
                </c:pt>
                <c:pt idx="40">
                  <c:v>6.9111445783132543</c:v>
                </c:pt>
                <c:pt idx="41">
                  <c:v>7.4285442073170724</c:v>
                </c:pt>
                <c:pt idx="42">
                  <c:v>7.3384346305203341</c:v>
                </c:pt>
                <c:pt idx="43">
                  <c:v>7.404365904365906</c:v>
                </c:pt>
                <c:pt idx="44">
                  <c:v>7.2469368520263924</c:v>
                </c:pt>
                <c:pt idx="45">
                  <c:v>7.3837095191364082</c:v>
                </c:pt>
                <c:pt idx="46">
                  <c:v>7.1916666666666647</c:v>
                </c:pt>
                <c:pt idx="47">
                  <c:v>6.9530456852791849</c:v>
                </c:pt>
                <c:pt idx="48">
                  <c:v>7.032882011605416</c:v>
                </c:pt>
                <c:pt idx="49">
                  <c:v>7.1023622047244093</c:v>
                </c:pt>
                <c:pt idx="50">
                  <c:v>6.55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mnd'!$I$49:$I$63</c:f>
              <c:numCache>
                <c:formatCode>General</c:formatCode>
                <c:ptCount val="15"/>
                <c:pt idx="0">
                  <c:v>137</c:v>
                </c:pt>
                <c:pt idx="1">
                  <c:v>76</c:v>
                </c:pt>
                <c:pt idx="2">
                  <c:v>26</c:v>
                </c:pt>
                <c:pt idx="3">
                  <c:v>559</c:v>
                </c:pt>
                <c:pt idx="4">
                  <c:v>588</c:v>
                </c:pt>
                <c:pt idx="5">
                  <c:v>1052</c:v>
                </c:pt>
                <c:pt idx="6">
                  <c:v>294</c:v>
                </c:pt>
                <c:pt idx="7">
                  <c:v>43</c:v>
                </c:pt>
                <c:pt idx="9">
                  <c:v>6838</c:v>
                </c:pt>
                <c:pt idx="11">
                  <c:v>37</c:v>
                </c:pt>
                <c:pt idx="12">
                  <c:v>45</c:v>
                </c:pt>
                <c:pt idx="13">
                  <c:v>257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mnd'!$J$49:$J$63</c:f>
              <c:numCache>
                <c:formatCode>0.0</c:formatCode>
                <c:ptCount val="15"/>
                <c:pt idx="0">
                  <c:v>7.0297047538414441</c:v>
                </c:pt>
                <c:pt idx="1">
                  <c:v>9.4857915051917949</c:v>
                </c:pt>
                <c:pt idx="2">
                  <c:v>9.1538190386078178</c:v>
                </c:pt>
                <c:pt idx="3">
                  <c:v>8.1535445833974425</c:v>
                </c:pt>
                <c:pt idx="4">
                  <c:v>6.6890874203066009</c:v>
                </c:pt>
                <c:pt idx="5">
                  <c:v>4.7157700413689572</c:v>
                </c:pt>
                <c:pt idx="6">
                  <c:v>4.0376146858331348</c:v>
                </c:pt>
                <c:pt idx="7">
                  <c:v>4.3974290633482225</c:v>
                </c:pt>
                <c:pt idx="11">
                  <c:v>6.012202591658645</c:v>
                </c:pt>
                <c:pt idx="12">
                  <c:v>7.2715134245971953</c:v>
                </c:pt>
                <c:pt idx="13">
                  <c:v>7.2803347280334751</c:v>
                </c:pt>
                <c:pt idx="14">
                  <c:v>11.242081186956717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mnd'!$O$49:$O$63</c:f>
              <c:numCache>
                <c:formatCode>0.0</c:formatCode>
                <c:ptCount val="15"/>
                <c:pt idx="0">
                  <c:v>14.242335766423356</c:v>
                </c:pt>
                <c:pt idx="1">
                  <c:v>16.071052631578951</c:v>
                </c:pt>
                <c:pt idx="2">
                  <c:v>18.976923076923072</c:v>
                </c:pt>
                <c:pt idx="3">
                  <c:v>21.236672629695889</c:v>
                </c:pt>
                <c:pt idx="4">
                  <c:v>20.951700680272111</c:v>
                </c:pt>
                <c:pt idx="5">
                  <c:v>20.057129277566563</c:v>
                </c:pt>
                <c:pt idx="6">
                  <c:v>19.987414965986392</c:v>
                </c:pt>
                <c:pt idx="7">
                  <c:v>16.690697674418601</c:v>
                </c:pt>
                <c:pt idx="9">
                  <c:v>0</c:v>
                </c:pt>
                <c:pt idx="11">
                  <c:v>20.427027027027034</c:v>
                </c:pt>
                <c:pt idx="12">
                  <c:v>23.477777777777781</c:v>
                </c:pt>
                <c:pt idx="13">
                  <c:v>24.441245136186794</c:v>
                </c:pt>
                <c:pt idx="14">
                  <c:v>18.371311475409829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mnd'!$V$49:$V$63</c:f>
              <c:numCache>
                <c:formatCode>0.00</c:formatCode>
                <c:ptCount val="15"/>
                <c:pt idx="0">
                  <c:v>4.9854014598540122</c:v>
                </c:pt>
                <c:pt idx="1">
                  <c:v>5.2368421052631557</c:v>
                </c:pt>
                <c:pt idx="2">
                  <c:v>4.5769230769230784</c:v>
                </c:pt>
                <c:pt idx="3">
                  <c:v>4.8389982110912335</c:v>
                </c:pt>
                <c:pt idx="4">
                  <c:v>4.8928571428571441</c:v>
                </c:pt>
                <c:pt idx="5">
                  <c:v>4.6254752851711025</c:v>
                </c:pt>
                <c:pt idx="6">
                  <c:v>4.6836734693877551</c:v>
                </c:pt>
                <c:pt idx="7">
                  <c:v>4.0232558139534902</c:v>
                </c:pt>
                <c:pt idx="11">
                  <c:v>5.6486486486486482</c:v>
                </c:pt>
                <c:pt idx="12">
                  <c:v>6.3111111111111118</c:v>
                </c:pt>
                <c:pt idx="13">
                  <c:v>7.0428015564202324</c:v>
                </c:pt>
                <c:pt idx="14">
                  <c:v>6.5245901639344259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mnd'!$I$64:$I$78</c:f>
              <c:numCache>
                <c:formatCode>General</c:formatCode>
                <c:ptCount val="15"/>
                <c:pt idx="0">
                  <c:v>233</c:v>
                </c:pt>
                <c:pt idx="1">
                  <c:v>116</c:v>
                </c:pt>
                <c:pt idx="2">
                  <c:v>46</c:v>
                </c:pt>
                <c:pt idx="3">
                  <c:v>1110</c:v>
                </c:pt>
                <c:pt idx="4">
                  <c:v>1393</c:v>
                </c:pt>
                <c:pt idx="5">
                  <c:v>2648</c:v>
                </c:pt>
                <c:pt idx="6">
                  <c:v>747</c:v>
                </c:pt>
                <c:pt idx="7">
                  <c:v>84</c:v>
                </c:pt>
                <c:pt idx="9">
                  <c:v>7707</c:v>
                </c:pt>
                <c:pt idx="11">
                  <c:v>70</c:v>
                </c:pt>
                <c:pt idx="12">
                  <c:v>80</c:v>
                </c:pt>
                <c:pt idx="13">
                  <c:v>296</c:v>
                </c:pt>
                <c:pt idx="1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mnd'!$J$64:$J$78</c:f>
              <c:numCache>
                <c:formatCode>0.0</c:formatCode>
                <c:ptCount val="15"/>
                <c:pt idx="0">
                  <c:v>15.551312305225801</c:v>
                </c:pt>
                <c:pt idx="1">
                  <c:v>16.717794984506178</c:v>
                </c:pt>
                <c:pt idx="2">
                  <c:v>16.216767777963302</c:v>
                </c:pt>
                <c:pt idx="3">
                  <c:v>17.685416162992599</c:v>
                </c:pt>
                <c:pt idx="4">
                  <c:v>17.575822073184902</c:v>
                </c:pt>
                <c:pt idx="5">
                  <c:v>13.791259998614311</c:v>
                </c:pt>
                <c:pt idx="6">
                  <c:v>11.691238562336263</c:v>
                </c:pt>
                <c:pt idx="7">
                  <c:v>10.134857759069652</c:v>
                </c:pt>
                <c:pt idx="11">
                  <c:v>13.094319510623571</c:v>
                </c:pt>
                <c:pt idx="12">
                  <c:v>14.668290970659299</c:v>
                </c:pt>
                <c:pt idx="13">
                  <c:v>9.3854819828695302</c:v>
                </c:pt>
                <c:pt idx="14">
                  <c:v>10.306620453736079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mnd'!$O$64:$O$78</c:f>
              <c:numCache>
                <c:formatCode>0.0</c:formatCode>
                <c:ptCount val="15"/>
                <c:pt idx="0">
                  <c:v>18.525751072961373</c:v>
                </c:pt>
                <c:pt idx="1">
                  <c:v>18.556896551724122</c:v>
                </c:pt>
                <c:pt idx="2">
                  <c:v>19.002173913043482</c:v>
                </c:pt>
                <c:pt idx="3">
                  <c:v>23.19765765765764</c:v>
                </c:pt>
                <c:pt idx="4">
                  <c:v>23.237760229720031</c:v>
                </c:pt>
                <c:pt idx="5">
                  <c:v>23.303323262839875</c:v>
                </c:pt>
                <c:pt idx="6">
                  <c:v>22.778179384203497</c:v>
                </c:pt>
                <c:pt idx="7">
                  <c:v>19.691666666666663</c:v>
                </c:pt>
                <c:pt idx="9">
                  <c:v>0</c:v>
                </c:pt>
                <c:pt idx="11">
                  <c:v>23.515714285714264</c:v>
                </c:pt>
                <c:pt idx="12">
                  <c:v>26.640000000000018</c:v>
                </c:pt>
                <c:pt idx="13">
                  <c:v>27.357094594594603</c:v>
                </c:pt>
                <c:pt idx="14">
                  <c:v>21.183505154639175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mnd'!$V$64:$V$78</c:f>
              <c:numCache>
                <c:formatCode>0.00</c:formatCode>
                <c:ptCount val="15"/>
                <c:pt idx="0">
                  <c:v>6.5321888412017177</c:v>
                </c:pt>
                <c:pt idx="1">
                  <c:v>6.3534482758620694</c:v>
                </c:pt>
                <c:pt idx="2">
                  <c:v>5.8260869565217392</c:v>
                </c:pt>
                <c:pt idx="3">
                  <c:v>6.42972972972973</c:v>
                </c:pt>
                <c:pt idx="4">
                  <c:v>6.4465183058147888</c:v>
                </c:pt>
                <c:pt idx="5">
                  <c:v>6.4252265861027187</c:v>
                </c:pt>
                <c:pt idx="6">
                  <c:v>6.3975903614457836</c:v>
                </c:pt>
                <c:pt idx="7">
                  <c:v>5.8928571428571441</c:v>
                </c:pt>
                <c:pt idx="11">
                  <c:v>7.085714285714289</c:v>
                </c:pt>
                <c:pt idx="12">
                  <c:v>7.5125000000000002</c:v>
                </c:pt>
                <c:pt idx="13">
                  <c:v>7.6283783783783763</c:v>
                </c:pt>
                <c:pt idx="14">
                  <c:v>6.731958762886598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mnd'!$I$79:$I$93</c:f>
              <c:numCache>
                <c:formatCode>General</c:formatCode>
                <c:ptCount val="15"/>
                <c:pt idx="0">
                  <c:v>178</c:v>
                </c:pt>
                <c:pt idx="1">
                  <c:v>95</c:v>
                </c:pt>
                <c:pt idx="2">
                  <c:v>42</c:v>
                </c:pt>
                <c:pt idx="3">
                  <c:v>1016</c:v>
                </c:pt>
                <c:pt idx="4">
                  <c:v>1271</c:v>
                </c:pt>
                <c:pt idx="5">
                  <c:v>3343</c:v>
                </c:pt>
                <c:pt idx="6">
                  <c:v>1084</c:v>
                </c:pt>
                <c:pt idx="7">
                  <c:v>135</c:v>
                </c:pt>
                <c:pt idx="9">
                  <c:v>7934</c:v>
                </c:pt>
                <c:pt idx="11">
                  <c:v>87</c:v>
                </c:pt>
                <c:pt idx="12">
                  <c:v>61</c:v>
                </c:pt>
                <c:pt idx="13">
                  <c:v>405</c:v>
                </c:pt>
                <c:pt idx="1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mnd'!$J$79:$J$93</c:f>
              <c:numCache>
                <c:formatCode>0.0</c:formatCode>
                <c:ptCount val="15"/>
                <c:pt idx="0">
                  <c:v>14.22333507466719</c:v>
                </c:pt>
                <c:pt idx="1">
                  <c:v>14.678357577216699</c:v>
                </c:pt>
                <c:pt idx="2">
                  <c:v>15.587836960353236</c:v>
                </c:pt>
                <c:pt idx="3">
                  <c:v>16.128994593287757</c:v>
                </c:pt>
                <c:pt idx="4">
                  <c:v>16.667716395203261</c:v>
                </c:pt>
                <c:pt idx="5">
                  <c:v>18.846765019432887</c:v>
                </c:pt>
                <c:pt idx="6">
                  <c:v>18.222413389135124</c:v>
                </c:pt>
                <c:pt idx="7">
                  <c:v>18.405235005422497</c:v>
                </c:pt>
                <c:pt idx="11">
                  <c:v>17.56807280190278</c:v>
                </c:pt>
                <c:pt idx="12">
                  <c:v>11.2896010131252</c:v>
                </c:pt>
                <c:pt idx="13">
                  <c:v>13.816803625447678</c:v>
                </c:pt>
                <c:pt idx="14">
                  <c:v>13.839802976420376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590891284589E-2"/>
          <c:y val="0.153822641434135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25.483333333333341</c:v>
                </c:pt>
                <c:pt idx="1">
                  <c:v>24.314999999999998</c:v>
                </c:pt>
                <c:pt idx="2">
                  <c:v>22.993750000000006</c:v>
                </c:pt>
                <c:pt idx="3">
                  <c:v>31.130769230769239</c:v>
                </c:pt>
                <c:pt idx="4">
                  <c:v>29.309090909090912</c:v>
                </c:pt>
                <c:pt idx="5">
                  <c:v>30.751351351351367</c:v>
                </c:pt>
                <c:pt idx="6">
                  <c:v>30.9112676056338</c:v>
                </c:pt>
                <c:pt idx="7">
                  <c:v>29.358558558558538</c:v>
                </c:pt>
                <c:pt idx="8">
                  <c:v>27.715833333333357</c:v>
                </c:pt>
                <c:pt idx="9">
                  <c:v>31.398376852505272</c:v>
                </c:pt>
                <c:pt idx="10">
                  <c:v>30.233861834654601</c:v>
                </c:pt>
                <c:pt idx="11">
                  <c:v>27.656734693877517</c:v>
                </c:pt>
                <c:pt idx="12">
                  <c:v>29.607272727272743</c:v>
                </c:pt>
                <c:pt idx="13">
                  <c:v>52.9</c:v>
                </c:pt>
                <c:pt idx="14">
                  <c:v>30.467088607594945</c:v>
                </c:pt>
                <c:pt idx="15">
                  <c:v>21.458333333333339</c:v>
                </c:pt>
                <c:pt idx="16">
                  <c:v>19.322133333333326</c:v>
                </c:pt>
                <c:pt idx="17">
                  <c:v>24.903930131004369</c:v>
                </c:pt>
                <c:pt idx="18">
                  <c:v>22.124412296564206</c:v>
                </c:pt>
                <c:pt idx="19">
                  <c:v>28.15</c:v>
                </c:pt>
                <c:pt idx="20">
                  <c:v>23.124810606060603</c:v>
                </c:pt>
                <c:pt idx="21">
                  <c:v>24.469458128078795</c:v>
                </c:pt>
                <c:pt idx="22">
                  <c:v>24.890841584158419</c:v>
                </c:pt>
                <c:pt idx="23">
                  <c:v>21.366906474820166</c:v>
                </c:pt>
                <c:pt idx="24">
                  <c:v>23.772636815920379</c:v>
                </c:pt>
                <c:pt idx="25">
                  <c:v>23.891847826086956</c:v>
                </c:pt>
                <c:pt idx="26">
                  <c:v>23.16918238993712</c:v>
                </c:pt>
                <c:pt idx="27">
                  <c:v>27.770370370370369</c:v>
                </c:pt>
                <c:pt idx="28">
                  <c:v>23.196428571428591</c:v>
                </c:pt>
                <c:pt idx="29">
                  <c:v>27.094117647058809</c:v>
                </c:pt>
                <c:pt idx="30">
                  <c:v>26.600469483568073</c:v>
                </c:pt>
                <c:pt idx="31">
                  <c:v>27.955786350148369</c:v>
                </c:pt>
                <c:pt idx="32">
                  <c:v>23.921192982456112</c:v>
                </c:pt>
                <c:pt idx="33">
                  <c:v>24.71696634393734</c:v>
                </c:pt>
                <c:pt idx="34">
                  <c:v>26.96394849785414</c:v>
                </c:pt>
                <c:pt idx="35">
                  <c:v>26.4489166119501</c:v>
                </c:pt>
                <c:pt idx="36">
                  <c:v>25.503584447144561</c:v>
                </c:pt>
                <c:pt idx="37">
                  <c:v>23.416637063351139</c:v>
                </c:pt>
                <c:pt idx="38">
                  <c:v>23.566446974236097</c:v>
                </c:pt>
                <c:pt idx="39">
                  <c:v>23.82322077922078</c:v>
                </c:pt>
                <c:pt idx="40">
                  <c:v>24.377592458303095</c:v>
                </c:pt>
                <c:pt idx="41">
                  <c:v>27.700291445225407</c:v>
                </c:pt>
                <c:pt idx="42">
                  <c:v>27.393384952028196</c:v>
                </c:pt>
                <c:pt idx="43">
                  <c:v>27.072032854209471</c:v>
                </c:pt>
                <c:pt idx="44">
                  <c:v>26.305061908230179</c:v>
                </c:pt>
                <c:pt idx="45">
                  <c:v>26.187435709037501</c:v>
                </c:pt>
                <c:pt idx="46">
                  <c:v>25.464812942366024</c:v>
                </c:pt>
                <c:pt idx="47">
                  <c:v>25.381301775147936</c:v>
                </c:pt>
                <c:pt idx="48">
                  <c:v>25.339367816091976</c:v>
                </c:pt>
                <c:pt idx="49">
                  <c:v>24.557446808510647</c:v>
                </c:pt>
                <c:pt idx="50">
                  <c:v>17.314285714285713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32.200000000000003</c:v>
                </c:pt>
                <c:pt idx="1">
                  <c:v>25.741156462585035</c:v>
                </c:pt>
                <c:pt idx="2">
                  <c:v>26.226923076923072</c:v>
                </c:pt>
                <c:pt idx="3">
                  <c:v>31.166666666666675</c:v>
                </c:pt>
                <c:pt idx="4">
                  <c:v>26.504081632653065</c:v>
                </c:pt>
                <c:pt idx="5">
                  <c:v>29.627014218009496</c:v>
                </c:pt>
                <c:pt idx="6">
                  <c:v>30.012121212121208</c:v>
                </c:pt>
                <c:pt idx="7">
                  <c:v>30.090647482014376</c:v>
                </c:pt>
                <c:pt idx="8">
                  <c:v>30.131081081081089</c:v>
                </c:pt>
                <c:pt idx="9">
                  <c:v>31.927979274611431</c:v>
                </c:pt>
                <c:pt idx="10">
                  <c:v>31.424335812964905</c:v>
                </c:pt>
                <c:pt idx="11">
                  <c:v>30.29910714285711</c:v>
                </c:pt>
                <c:pt idx="12">
                  <c:v>0</c:v>
                </c:pt>
                <c:pt idx="13">
                  <c:v>28.829347826086963</c:v>
                </c:pt>
                <c:pt idx="14">
                  <c:v>29.60734693877551</c:v>
                </c:pt>
                <c:pt idx="15">
                  <c:v>22.9661971830986</c:v>
                </c:pt>
                <c:pt idx="16">
                  <c:v>19.858687258687272</c:v>
                </c:pt>
                <c:pt idx="17">
                  <c:v>24.05935483870968</c:v>
                </c:pt>
                <c:pt idx="18">
                  <c:v>19.573062730627321</c:v>
                </c:pt>
                <c:pt idx="19">
                  <c:v>24.905681818181804</c:v>
                </c:pt>
                <c:pt idx="20">
                  <c:v>26.67483870967742</c:v>
                </c:pt>
                <c:pt idx="21">
                  <c:v>23.527974947807905</c:v>
                </c:pt>
                <c:pt idx="22">
                  <c:v>20.697989949748745</c:v>
                </c:pt>
                <c:pt idx="23">
                  <c:v>24.591836734693871</c:v>
                </c:pt>
                <c:pt idx="24">
                  <c:v>24.158904109589045</c:v>
                </c:pt>
                <c:pt idx="25">
                  <c:v>20.314018691588782</c:v>
                </c:pt>
                <c:pt idx="26">
                  <c:v>22.430232558139537</c:v>
                </c:pt>
                <c:pt idx="27">
                  <c:v>19.560256410256407</c:v>
                </c:pt>
                <c:pt idx="28">
                  <c:v>24.545652173913044</c:v>
                </c:pt>
                <c:pt idx="29">
                  <c:v>20.219047619047625</c:v>
                </c:pt>
                <c:pt idx="30">
                  <c:v>28.804494382022472</c:v>
                </c:pt>
                <c:pt idx="31">
                  <c:v>22.998143851508122</c:v>
                </c:pt>
                <c:pt idx="32">
                  <c:v>22.810237659963381</c:v>
                </c:pt>
                <c:pt idx="33">
                  <c:v>23.923576027736566</c:v>
                </c:pt>
                <c:pt idx="34">
                  <c:v>26.047276595744631</c:v>
                </c:pt>
                <c:pt idx="35">
                  <c:v>26.12254612546128</c:v>
                </c:pt>
                <c:pt idx="36">
                  <c:v>26.550947867298568</c:v>
                </c:pt>
                <c:pt idx="37">
                  <c:v>24.733535660091061</c:v>
                </c:pt>
                <c:pt idx="38">
                  <c:v>22.376820809248574</c:v>
                </c:pt>
                <c:pt idx="39">
                  <c:v>22.820393974507528</c:v>
                </c:pt>
                <c:pt idx="40">
                  <c:v>24.020406626506059</c:v>
                </c:pt>
                <c:pt idx="41">
                  <c:v>27.120731707317141</c:v>
                </c:pt>
                <c:pt idx="42">
                  <c:v>26.813795365107151</c:v>
                </c:pt>
                <c:pt idx="43">
                  <c:v>27.066320166320168</c:v>
                </c:pt>
                <c:pt idx="44">
                  <c:v>25.817813383600352</c:v>
                </c:pt>
                <c:pt idx="45">
                  <c:v>27.166045142296369</c:v>
                </c:pt>
                <c:pt idx="46">
                  <c:v>25.312314814814801</c:v>
                </c:pt>
                <c:pt idx="47">
                  <c:v>24.51269035532998</c:v>
                </c:pt>
                <c:pt idx="48">
                  <c:v>24.854352030947755</c:v>
                </c:pt>
                <c:pt idx="49">
                  <c:v>24.359842519685046</c:v>
                </c:pt>
                <c:pt idx="50">
                  <c:v>18.875000000000004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1497472160763265E-2"/>
          <c:h val="0.1231796138077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mnd'!$O$79:$O$93</c:f>
              <c:numCache>
                <c:formatCode>0.0</c:formatCode>
                <c:ptCount val="15"/>
                <c:pt idx="0">
                  <c:v>22.179213483146075</c:v>
                </c:pt>
                <c:pt idx="1">
                  <c:v>19.894736842105257</c:v>
                </c:pt>
                <c:pt idx="2">
                  <c:v>20.004761904761899</c:v>
                </c:pt>
                <c:pt idx="3">
                  <c:v>23.113484251968476</c:v>
                </c:pt>
                <c:pt idx="4">
                  <c:v>24.152399685287197</c:v>
                </c:pt>
                <c:pt idx="5">
                  <c:v>25.225067304816019</c:v>
                </c:pt>
                <c:pt idx="6">
                  <c:v>24.465590405904045</c:v>
                </c:pt>
                <c:pt idx="7">
                  <c:v>22.251111111111111</c:v>
                </c:pt>
                <c:pt idx="9">
                  <c:v>0</c:v>
                </c:pt>
                <c:pt idx="11">
                  <c:v>25.385057471264375</c:v>
                </c:pt>
                <c:pt idx="12">
                  <c:v>26.890163934426237</c:v>
                </c:pt>
                <c:pt idx="13">
                  <c:v>29.434567901234573</c:v>
                </c:pt>
                <c:pt idx="14">
                  <c:v>24.635714285714265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mnd'!$V$79:$V$93</c:f>
              <c:numCache>
                <c:formatCode>0.00</c:formatCode>
                <c:ptCount val="15"/>
                <c:pt idx="0">
                  <c:v>7.0393258426966314</c:v>
                </c:pt>
                <c:pt idx="1">
                  <c:v>6.46315789473684</c:v>
                </c:pt>
                <c:pt idx="2">
                  <c:v>6.3571428571428559</c:v>
                </c:pt>
                <c:pt idx="3">
                  <c:v>6.6151574803149611</c:v>
                </c:pt>
                <c:pt idx="4">
                  <c:v>6.7458693941778174</c:v>
                </c:pt>
                <c:pt idx="5">
                  <c:v>6.9084654501944334</c:v>
                </c:pt>
                <c:pt idx="6">
                  <c:v>6.8145756457564595</c:v>
                </c:pt>
                <c:pt idx="7">
                  <c:v>6.3851851851851853</c:v>
                </c:pt>
                <c:pt idx="11">
                  <c:v>7.781609195402301</c:v>
                </c:pt>
                <c:pt idx="12">
                  <c:v>7.8032786885245908</c:v>
                </c:pt>
                <c:pt idx="13">
                  <c:v>7.9901234567901245</c:v>
                </c:pt>
                <c:pt idx="14">
                  <c:v>7.5803571428571441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mnd'!$I$94:$I$108</c:f>
              <c:numCache>
                <c:formatCode>General</c:formatCode>
                <c:ptCount val="15"/>
                <c:pt idx="0">
                  <c:v>151</c:v>
                </c:pt>
                <c:pt idx="1">
                  <c:v>84</c:v>
                </c:pt>
                <c:pt idx="2">
                  <c:v>27</c:v>
                </c:pt>
                <c:pt idx="3">
                  <c:v>1071</c:v>
                </c:pt>
                <c:pt idx="4">
                  <c:v>1220</c:v>
                </c:pt>
                <c:pt idx="5">
                  <c:v>3250</c:v>
                </c:pt>
                <c:pt idx="6">
                  <c:v>1312</c:v>
                </c:pt>
                <c:pt idx="7">
                  <c:v>154</c:v>
                </c:pt>
                <c:pt idx="9">
                  <c:v>7468</c:v>
                </c:pt>
                <c:pt idx="11">
                  <c:v>121</c:v>
                </c:pt>
                <c:pt idx="12">
                  <c:v>99</c:v>
                </c:pt>
                <c:pt idx="13">
                  <c:v>589</c:v>
                </c:pt>
                <c:pt idx="14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mnd'!$J$94:$J$108</c:f>
              <c:numCache>
                <c:formatCode>0.0</c:formatCode>
                <c:ptCount val="15"/>
                <c:pt idx="0">
                  <c:v>13.683641669518847</c:v>
                </c:pt>
                <c:pt idx="1">
                  <c:v>14.78941604989088</c:v>
                </c:pt>
                <c:pt idx="2">
                  <c:v>10.248418396690221</c:v>
                </c:pt>
                <c:pt idx="3">
                  <c:v>17.146805424295046</c:v>
                </c:pt>
                <c:pt idx="4">
                  <c:v>15.843389913701451</c:v>
                </c:pt>
                <c:pt idx="5">
                  <c:v>18.912249098755833</c:v>
                </c:pt>
                <c:pt idx="6">
                  <c:v>23.184866726352904</c:v>
                </c:pt>
                <c:pt idx="7">
                  <c:v>22.810629315785278</c:v>
                </c:pt>
                <c:pt idx="11">
                  <c:v>26.091591030220112</c:v>
                </c:pt>
                <c:pt idx="12">
                  <c:v>20.530238896574499</c:v>
                </c:pt>
                <c:pt idx="13">
                  <c:v>21.766130808192028</c:v>
                </c:pt>
                <c:pt idx="14">
                  <c:v>21.295901528337197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mnd'!$O$94:$O$108</c:f>
              <c:numCache>
                <c:formatCode>0.0</c:formatCode>
                <c:ptCount val="15"/>
                <c:pt idx="0">
                  <c:v>25.152980132450317</c:v>
                </c:pt>
                <c:pt idx="1">
                  <c:v>22.670238095238087</c:v>
                </c:pt>
                <c:pt idx="2">
                  <c:v>20.459259259259255</c:v>
                </c:pt>
                <c:pt idx="3">
                  <c:v>23.310177404295043</c:v>
                </c:pt>
                <c:pt idx="4">
                  <c:v>23.917622950819656</c:v>
                </c:pt>
                <c:pt idx="5">
                  <c:v>26.037046153846205</c:v>
                </c:pt>
                <c:pt idx="6">
                  <c:v>25.718750000000025</c:v>
                </c:pt>
                <c:pt idx="7">
                  <c:v>24.17467532467532</c:v>
                </c:pt>
                <c:pt idx="9">
                  <c:v>0</c:v>
                </c:pt>
                <c:pt idx="11">
                  <c:v>27.107438016528913</c:v>
                </c:pt>
                <c:pt idx="12">
                  <c:v>30.130303030303029</c:v>
                </c:pt>
                <c:pt idx="13">
                  <c:v>31.883870967741952</c:v>
                </c:pt>
                <c:pt idx="14">
                  <c:v>27.042675159235671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mnd'!$V$94:$V$108</c:f>
              <c:numCache>
                <c:formatCode>0.00</c:formatCode>
                <c:ptCount val="15"/>
                <c:pt idx="0">
                  <c:v>7.6688741721854301</c:v>
                </c:pt>
                <c:pt idx="1">
                  <c:v>7.0833333333333313</c:v>
                </c:pt>
                <c:pt idx="2">
                  <c:v>6.4444444444444438</c:v>
                </c:pt>
                <c:pt idx="3">
                  <c:v>6.8057889822595694</c:v>
                </c:pt>
                <c:pt idx="4">
                  <c:v>6.8704918032786866</c:v>
                </c:pt>
                <c:pt idx="5">
                  <c:v>7.1553846153846141</c:v>
                </c:pt>
                <c:pt idx="6">
                  <c:v>7.1150914634146387</c:v>
                </c:pt>
                <c:pt idx="7">
                  <c:v>6.9220779220779241</c:v>
                </c:pt>
                <c:pt idx="11">
                  <c:v>7.7272727272727284</c:v>
                </c:pt>
                <c:pt idx="12">
                  <c:v>8.1313131313131333</c:v>
                </c:pt>
                <c:pt idx="13">
                  <c:v>8.4448217317487302</c:v>
                </c:pt>
                <c:pt idx="14">
                  <c:v>7.8789808917197455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mnd'!$I$109:$I$123</c:f>
              <c:numCache>
                <c:formatCode>General</c:formatCode>
                <c:ptCount val="15"/>
                <c:pt idx="0">
                  <c:v>157</c:v>
                </c:pt>
                <c:pt idx="1">
                  <c:v>76</c:v>
                </c:pt>
                <c:pt idx="2">
                  <c:v>35</c:v>
                </c:pt>
                <c:pt idx="3">
                  <c:v>924</c:v>
                </c:pt>
                <c:pt idx="4">
                  <c:v>1186</c:v>
                </c:pt>
                <c:pt idx="5">
                  <c:v>2953</c:v>
                </c:pt>
                <c:pt idx="6">
                  <c:v>1067</c:v>
                </c:pt>
                <c:pt idx="7">
                  <c:v>104</c:v>
                </c:pt>
                <c:pt idx="9">
                  <c:v>5217</c:v>
                </c:pt>
                <c:pt idx="11">
                  <c:v>72</c:v>
                </c:pt>
                <c:pt idx="12">
                  <c:v>92</c:v>
                </c:pt>
                <c:pt idx="13">
                  <c:v>481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mnd'!$J$109:$J$123</c:f>
              <c:numCache>
                <c:formatCode>0.0</c:formatCode>
                <c:ptCount val="15"/>
                <c:pt idx="0">
                  <c:v>15.622646947561824</c:v>
                </c:pt>
                <c:pt idx="1">
                  <c:v>15.324515963684656</c:v>
                </c:pt>
                <c:pt idx="2">
                  <c:v>15.237194115137005</c:v>
                </c:pt>
                <c:pt idx="3">
                  <c:v>15.31379810545288</c:v>
                </c:pt>
                <c:pt idx="4">
                  <c:v>15.641244775338173</c:v>
                </c:pt>
                <c:pt idx="5">
                  <c:v>17.736172913728652</c:v>
                </c:pt>
                <c:pt idx="6">
                  <c:v>20.220161070339262</c:v>
                </c:pt>
                <c:pt idx="7">
                  <c:v>17.24047080736969</c:v>
                </c:pt>
                <c:pt idx="11">
                  <c:v>17.263405748104784</c:v>
                </c:pt>
                <c:pt idx="12">
                  <c:v>21.227450737475305</c:v>
                </c:pt>
                <c:pt idx="13">
                  <c:v>18.582273786205196</c:v>
                </c:pt>
                <c:pt idx="14">
                  <c:v>17.156299688514149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mnd'!$O$109:$O$123</c:f>
              <c:numCache>
                <c:formatCode>0.0</c:formatCode>
                <c:ptCount val="15"/>
                <c:pt idx="0">
                  <c:v>27.619745222929929</c:v>
                </c:pt>
                <c:pt idx="1">
                  <c:v>25.963157894736845</c:v>
                </c:pt>
                <c:pt idx="2">
                  <c:v>23.465714285714295</c:v>
                </c:pt>
                <c:pt idx="3">
                  <c:v>24.13030303030304</c:v>
                </c:pt>
                <c:pt idx="4">
                  <c:v>24.289376053962886</c:v>
                </c:pt>
                <c:pt idx="5">
                  <c:v>26.873755502878456</c:v>
                </c:pt>
                <c:pt idx="6">
                  <c:v>27.580318650421741</c:v>
                </c:pt>
                <c:pt idx="7">
                  <c:v>27.055769230769243</c:v>
                </c:pt>
                <c:pt idx="9">
                  <c:v>0</c:v>
                </c:pt>
                <c:pt idx="11">
                  <c:v>30.141666666666676</c:v>
                </c:pt>
                <c:pt idx="12">
                  <c:v>33.52391304347826</c:v>
                </c:pt>
                <c:pt idx="13">
                  <c:v>33.3318087318087</c:v>
                </c:pt>
                <c:pt idx="14">
                  <c:v>28.74285714285713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mnd'!$V$109:$V$123</c:f>
              <c:numCache>
                <c:formatCode>0.00</c:formatCode>
                <c:ptCount val="15"/>
                <c:pt idx="0">
                  <c:v>8</c:v>
                </c:pt>
                <c:pt idx="1">
                  <c:v>7.5</c:v>
                </c:pt>
                <c:pt idx="2">
                  <c:v>7.5714285714285694</c:v>
                </c:pt>
                <c:pt idx="3">
                  <c:v>7.5346320346320317</c:v>
                </c:pt>
                <c:pt idx="4">
                  <c:v>7.5539629005059021</c:v>
                </c:pt>
                <c:pt idx="5">
                  <c:v>7.87842871655943</c:v>
                </c:pt>
                <c:pt idx="6">
                  <c:v>8.0018744142455489</c:v>
                </c:pt>
                <c:pt idx="7">
                  <c:v>7.9326923076923102</c:v>
                </c:pt>
                <c:pt idx="11">
                  <c:v>8.3333333333333357</c:v>
                </c:pt>
                <c:pt idx="12">
                  <c:v>8.5652173913043494</c:v>
                </c:pt>
                <c:pt idx="13">
                  <c:v>8.6029106029106064</c:v>
                </c:pt>
                <c:pt idx="14">
                  <c:v>8.2436974789915958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LENGDE</a:t>
            </a:r>
            <a:r>
              <a:rPr lang="nb-NO" sz="2800" baseline="0"/>
              <a:t> i cm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71221641401605E-2"/>
          <c:y val="0.15685400412384087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</c:formatCode>
                <c:ptCount val="52"/>
                <c:pt idx="0">
                  <c:v>0</c:v>
                </c:pt>
                <c:pt idx="1">
                  <c:v>111.15909090909091</c:v>
                </c:pt>
                <c:pt idx="2">
                  <c:v>114.425</c:v>
                </c:pt>
                <c:pt idx="3">
                  <c:v>109.39375</c:v>
                </c:pt>
                <c:pt idx="4">
                  <c:v>109.4166666666667</c:v>
                </c:pt>
                <c:pt idx="5">
                  <c:v>112.63636363636364</c:v>
                </c:pt>
                <c:pt idx="6">
                  <c:v>103.2</c:v>
                </c:pt>
                <c:pt idx="7">
                  <c:v>112.32142857142853</c:v>
                </c:pt>
                <c:pt idx="8">
                  <c:v>111.86666666666665</c:v>
                </c:pt>
                <c:pt idx="9">
                  <c:v>111.7604166666667</c:v>
                </c:pt>
                <c:pt idx="10">
                  <c:v>113.78545454545456</c:v>
                </c:pt>
                <c:pt idx="11">
                  <c:v>110.76226415094337</c:v>
                </c:pt>
                <c:pt idx="12">
                  <c:v>110.67671232876712</c:v>
                </c:pt>
                <c:pt idx="13">
                  <c:v>0</c:v>
                </c:pt>
                <c:pt idx="14">
                  <c:v>113.13846153846156</c:v>
                </c:pt>
                <c:pt idx="15">
                  <c:v>102.4061224489796</c:v>
                </c:pt>
                <c:pt idx="16">
                  <c:v>100.88888888888889</c:v>
                </c:pt>
                <c:pt idx="17">
                  <c:v>104.71052631578949</c:v>
                </c:pt>
                <c:pt idx="18">
                  <c:v>101.18215767634857</c:v>
                </c:pt>
                <c:pt idx="19">
                  <c:v>0</c:v>
                </c:pt>
                <c:pt idx="20">
                  <c:v>104.56900584795321</c:v>
                </c:pt>
                <c:pt idx="21">
                  <c:v>107.29333333333336</c:v>
                </c:pt>
                <c:pt idx="22">
                  <c:v>108.2729166666667</c:v>
                </c:pt>
                <c:pt idx="23">
                  <c:v>107.8625</c:v>
                </c:pt>
                <c:pt idx="24">
                  <c:v>104.92792792792795</c:v>
                </c:pt>
                <c:pt idx="25">
                  <c:v>109.56326530612245</c:v>
                </c:pt>
                <c:pt idx="26">
                  <c:v>118.28272727272704</c:v>
                </c:pt>
                <c:pt idx="27">
                  <c:v>0</c:v>
                </c:pt>
                <c:pt idx="28">
                  <c:v>105.35217391304349</c:v>
                </c:pt>
                <c:pt idx="29">
                  <c:v>113.1333333333333</c:v>
                </c:pt>
                <c:pt idx="30">
                  <c:v>112.75648148148149</c:v>
                </c:pt>
                <c:pt idx="31">
                  <c:v>112.31180124223602</c:v>
                </c:pt>
                <c:pt idx="32">
                  <c:v>109.61745098039206</c:v>
                </c:pt>
                <c:pt idx="33">
                  <c:v>109.77301038062278</c:v>
                </c:pt>
                <c:pt idx="34">
                  <c:v>111.34131627056664</c:v>
                </c:pt>
                <c:pt idx="35">
                  <c:v>108.73340857787812</c:v>
                </c:pt>
                <c:pt idx="36">
                  <c:v>110.07064439140812</c:v>
                </c:pt>
                <c:pt idx="37">
                  <c:v>109.27360703812316</c:v>
                </c:pt>
                <c:pt idx="38">
                  <c:v>107.67721518987348</c:v>
                </c:pt>
                <c:pt idx="39">
                  <c:v>108.929211469534</c:v>
                </c:pt>
                <c:pt idx="40">
                  <c:v>109.91766233766228</c:v>
                </c:pt>
                <c:pt idx="41">
                  <c:v>111.56025784753358</c:v>
                </c:pt>
                <c:pt idx="42">
                  <c:v>111.72197155468362</c:v>
                </c:pt>
                <c:pt idx="43">
                  <c:v>111.38727828746183</c:v>
                </c:pt>
                <c:pt idx="44">
                  <c:v>110.22093023255827</c:v>
                </c:pt>
                <c:pt idx="45">
                  <c:v>109.16487695749439</c:v>
                </c:pt>
                <c:pt idx="46">
                  <c:v>108.85645161290316</c:v>
                </c:pt>
                <c:pt idx="47">
                  <c:v>107.0508474576271</c:v>
                </c:pt>
                <c:pt idx="48">
                  <c:v>108.7544217687075</c:v>
                </c:pt>
                <c:pt idx="49">
                  <c:v>107.98260869565217</c:v>
                </c:pt>
                <c:pt idx="50">
                  <c:v>102.12857142857141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8-458E-92D3-85644F680774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642770374408644E-2"/>
                  <c:y val="-0.1059588911566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9-493A-B882-0E4657684414}"/>
                </c:ext>
              </c:extLst>
            </c:dLbl>
            <c:dLbl>
              <c:idx val="2"/>
              <c:layout>
                <c:manualLayout>
                  <c:x val="-1.4742810866351269E-2"/>
                  <c:y val="4.155250633593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3-48CB-A29B-32829E649FEB}"/>
                </c:ext>
              </c:extLst>
            </c:dLbl>
            <c:dLbl>
              <c:idx val="3"/>
              <c:layout>
                <c:manualLayout>
                  <c:x val="-1.8428513582939104E-2"/>
                  <c:y val="-5.609588355351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3-48CB-A29B-32829E649FEB}"/>
                </c:ext>
              </c:extLst>
            </c:dLbl>
            <c:dLbl>
              <c:idx val="4"/>
              <c:layout>
                <c:manualLayout>
                  <c:x val="-1.5664236545498221E-2"/>
                  <c:y val="5.6095883553517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3-48CB-A29B-32829E649FEB}"/>
                </c:ext>
              </c:extLst>
            </c:dLbl>
            <c:dLbl>
              <c:idx val="5"/>
              <c:layout>
                <c:manualLayout>
                  <c:x val="-1.658566222464521E-2"/>
                  <c:y val="-0.1246575190078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3-48CB-A29B-32829E649FEB}"/>
                </c:ext>
              </c:extLst>
            </c:dLbl>
            <c:dLbl>
              <c:idx val="6"/>
              <c:layout>
                <c:manualLayout>
                  <c:x val="-1.934993926208604E-2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3-48CB-A29B-32829E649FEB}"/>
                </c:ext>
              </c:extLst>
            </c:dLbl>
            <c:dLbl>
              <c:idx val="7"/>
              <c:layout>
                <c:manualLayout>
                  <c:x val="-1.8428513582939086E-2"/>
                  <c:y val="-0.11219176710703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3-48CB-A29B-32829E649FEB}"/>
                </c:ext>
              </c:extLst>
            </c:dLbl>
            <c:dLbl>
              <c:idx val="8"/>
              <c:layout>
                <c:manualLayout>
                  <c:x val="-1.8428513582939086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3-48CB-A29B-32829E649FEB}"/>
                </c:ext>
              </c:extLst>
            </c:dLbl>
            <c:dLbl>
              <c:idx val="9"/>
              <c:layout>
                <c:manualLayout>
                  <c:x val="-2.5799919016114753E-2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3-48CB-A29B-32829E649FEB}"/>
                </c:ext>
              </c:extLst>
            </c:dLbl>
            <c:dLbl>
              <c:idx val="10"/>
              <c:layout>
                <c:manualLayout>
                  <c:x val="-2.7642770374408628E-3"/>
                  <c:y val="-8.7260263305472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3-48CB-A29B-32829E649FEB}"/>
                </c:ext>
              </c:extLst>
            </c:dLbl>
            <c:dLbl>
              <c:idx val="13"/>
              <c:layout>
                <c:manualLayout>
                  <c:x val="-1.934993926208604E-2"/>
                  <c:y val="-0.11634701774062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3-48CB-A29B-32829E649FEB}"/>
                </c:ext>
              </c:extLst>
            </c:dLbl>
            <c:dLbl>
              <c:idx val="14"/>
              <c:layout>
                <c:manualLayout>
                  <c:x val="3.3171324449290357E-2"/>
                  <c:y val="-3.1164379751954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3-48CB-A29B-32829E649FEB}"/>
                </c:ext>
              </c:extLst>
            </c:dLbl>
            <c:dLbl>
              <c:idx val="15"/>
              <c:layout>
                <c:manualLayout>
                  <c:x val="-3.6857027165878172E-3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3-48CB-A29B-32829E649FEB}"/>
                </c:ext>
              </c:extLst>
            </c:dLbl>
            <c:dLbl>
              <c:idx val="16"/>
              <c:layout>
                <c:manualLayout>
                  <c:x val="-2.6721344695261672E-2"/>
                  <c:y val="4.986300760312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3-48CB-A29B-32829E649FEB}"/>
                </c:ext>
              </c:extLst>
            </c:dLbl>
            <c:dLbl>
              <c:idx val="17"/>
              <c:layout>
                <c:manualLayout>
                  <c:x val="-1.3821385187204315E-2"/>
                  <c:y val="-9.972601520625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3-48CB-A29B-32829E649FEB}"/>
                </c:ext>
              </c:extLst>
            </c:dLbl>
            <c:dLbl>
              <c:idx val="19"/>
              <c:layout>
                <c:manualLayout>
                  <c:x val="-2.2114216299526968E-2"/>
                  <c:y val="-6.232875950390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3-48CB-A29B-32829E649FEB}"/>
                </c:ext>
              </c:extLst>
            </c:dLbl>
            <c:dLbl>
              <c:idx val="20"/>
              <c:layout>
                <c:manualLayout>
                  <c:x val="-1.3821385187204315E-2"/>
                  <c:y val="-7.4794511404690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3-48CB-A29B-32829E649FEB}"/>
                </c:ext>
              </c:extLst>
            </c:dLbl>
            <c:dLbl>
              <c:idx val="21"/>
              <c:layout>
                <c:manualLayout>
                  <c:x val="-2.1192790620379948E-2"/>
                  <c:y val="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3-48CB-A29B-32829E649FEB}"/>
                </c:ext>
              </c:extLst>
            </c:dLbl>
            <c:dLbl>
              <c:idx val="23"/>
              <c:layout>
                <c:manualLayout>
                  <c:x val="-1.3821385187204381E-2"/>
                  <c:y val="-7.47945114046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3-48CB-A29B-32829E649FEB}"/>
                </c:ext>
              </c:extLst>
            </c:dLbl>
            <c:dLbl>
              <c:idx val="25"/>
              <c:layout>
                <c:manualLayout>
                  <c:x val="-2.3035641978673926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3-48CB-A29B-32829E649FEB}"/>
                </c:ext>
              </c:extLst>
            </c:dLbl>
            <c:dLbl>
              <c:idx val="26"/>
              <c:layout>
                <c:manualLayout>
                  <c:x val="-8.2928311123225892E-3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3-48CB-A29B-32829E649FEB}"/>
                </c:ext>
              </c:extLst>
            </c:dLbl>
            <c:dLbl>
              <c:idx val="27"/>
              <c:layout>
                <c:manualLayout>
                  <c:x val="-2.0271364941232994E-2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3-48CB-A29B-32829E649FEB}"/>
                </c:ext>
              </c:extLst>
            </c:dLbl>
            <c:dLbl>
              <c:idx val="28"/>
              <c:layout>
                <c:manualLayout>
                  <c:x val="-1.9349939262085971E-2"/>
                  <c:y val="-8.1027387355081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3-48CB-A29B-32829E649FEB}"/>
                </c:ext>
              </c:extLst>
            </c:dLbl>
            <c:dLbl>
              <c:idx val="29"/>
              <c:layout>
                <c:manualLayout>
                  <c:x val="-1.3821385187204448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3-48CB-A29B-32829E649FEB}"/>
                </c:ext>
              </c:extLst>
            </c:dLbl>
            <c:dLbl>
              <c:idx val="30"/>
              <c:layout>
                <c:manualLayout>
                  <c:x val="-2.395706765782088E-2"/>
                  <c:y val="-3.3242005068751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3-48CB-A29B-32829E649FEB}"/>
                </c:ext>
              </c:extLst>
            </c:dLbl>
            <c:dLbl>
              <c:idx val="31"/>
              <c:layout>
                <c:manualLayout>
                  <c:x val="-9.2142567914696785E-3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3-48CB-A29B-32829E649FEB}"/>
                </c:ext>
              </c:extLst>
            </c:dLbl>
            <c:dLbl>
              <c:idx val="32"/>
              <c:layout>
                <c:manualLayout>
                  <c:x val="2.7642770374408628E-3"/>
                  <c:y val="3.947488101914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3-48CB-A29B-32829E649FEB}"/>
                </c:ext>
              </c:extLst>
            </c:dLbl>
            <c:dLbl>
              <c:idx val="34"/>
              <c:layout>
                <c:manualLayout>
                  <c:x val="-1.3821385187204315E-2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3-48CB-A29B-32829E649FEB}"/>
                </c:ext>
              </c:extLst>
            </c:dLbl>
            <c:dLbl>
              <c:idx val="35"/>
              <c:layout>
                <c:manualLayout>
                  <c:x val="-1.7507087903792132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3-48CB-A29B-32829E649FEB}"/>
                </c:ext>
              </c:extLst>
            </c:dLbl>
            <c:dLbl>
              <c:idx val="36"/>
              <c:layout>
                <c:manualLayout>
                  <c:x val="0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3-48CB-A29B-32829E649FEB}"/>
                </c:ext>
              </c:extLst>
            </c:dLbl>
            <c:dLbl>
              <c:idx val="38"/>
              <c:layout>
                <c:manualLayout>
                  <c:x val="-3.5014175807584265E-2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3-48CB-A29B-32829E649FEB}"/>
                </c:ext>
              </c:extLst>
            </c:dLbl>
            <c:dLbl>
              <c:idx val="39"/>
              <c:layout>
                <c:manualLayout>
                  <c:x val="-2.395706765782081E-2"/>
                  <c:y val="7.4794511404690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26D-BB7B-6731697AD66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A-4077-8E18-3C73243FEFB9}"/>
                </c:ext>
              </c:extLst>
            </c:dLbl>
            <c:dLbl>
              <c:idx val="42"/>
              <c:layout>
                <c:manualLayout>
                  <c:x val="-1.0135682470616497E-2"/>
                  <c:y val="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69-493A-B882-0E4657684414}"/>
                </c:ext>
              </c:extLst>
            </c:dLbl>
            <c:dLbl>
              <c:idx val="43"/>
              <c:layout>
                <c:manualLayout>
                  <c:x val="-8.2928311123225892E-3"/>
                  <c:y val="-9.7648389889457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9-493A-B882-0E4657684414}"/>
                </c:ext>
              </c:extLst>
            </c:dLbl>
            <c:dLbl>
              <c:idx val="44"/>
              <c:layout>
                <c:manualLayout>
                  <c:x val="-1.5664236545498221E-2"/>
                  <c:y val="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9-493A-B882-0E4657684414}"/>
                </c:ext>
              </c:extLst>
            </c:dLbl>
            <c:dLbl>
              <c:idx val="45"/>
              <c:layout>
                <c:manualLayout>
                  <c:x val="-1.1978533828910405E-2"/>
                  <c:y val="-4.570775696953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9-493A-B882-0E4657684414}"/>
                </c:ext>
              </c:extLst>
            </c:dLbl>
            <c:dLbl>
              <c:idx val="46"/>
              <c:layout>
                <c:manualLayout>
                  <c:x val="-1.3514087178267044E-16"/>
                  <c:y val="-6.025113418711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9-493A-B882-0E4657684414}"/>
                </c:ext>
              </c:extLst>
            </c:dLbl>
            <c:dLbl>
              <c:idx val="47"/>
              <c:layout>
                <c:manualLayout>
                  <c:x val="-2.7642770374408761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9-493A-B882-0E4657684414}"/>
                </c:ext>
              </c:extLst>
            </c:dLbl>
            <c:dLbl>
              <c:idx val="48"/>
              <c:layout>
                <c:manualLayout>
                  <c:x val="3.6857027165878172E-3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9-493A-B882-0E465768441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Uke!$Q$10:$Q$61</c:f>
              <c:numCache>
                <c:formatCode>0.0</c:formatCode>
                <c:ptCount val="52"/>
                <c:pt idx="0">
                  <c:v>0</c:v>
                </c:pt>
                <c:pt idx="1">
                  <c:v>109.14593023255821</c:v>
                </c:pt>
                <c:pt idx="2">
                  <c:v>105.96999999999998</c:v>
                </c:pt>
                <c:pt idx="3">
                  <c:v>112.29603960396038</c:v>
                </c:pt>
                <c:pt idx="4">
                  <c:v>109.64117647058823</c:v>
                </c:pt>
                <c:pt idx="5">
                  <c:v>110.82446808510626</c:v>
                </c:pt>
                <c:pt idx="6">
                  <c:v>110.52333333333335</c:v>
                </c:pt>
                <c:pt idx="7">
                  <c:v>110.40555555555557</c:v>
                </c:pt>
                <c:pt idx="8">
                  <c:v>110.48703703703706</c:v>
                </c:pt>
                <c:pt idx="9">
                  <c:v>111.78803905614316</c:v>
                </c:pt>
                <c:pt idx="10">
                  <c:v>111.22894356005781</c:v>
                </c:pt>
                <c:pt idx="11">
                  <c:v>110.90146198830398</c:v>
                </c:pt>
                <c:pt idx="12">
                  <c:v>0</c:v>
                </c:pt>
                <c:pt idx="13">
                  <c:v>109.92631578947363</c:v>
                </c:pt>
                <c:pt idx="14">
                  <c:v>110.53818181818184</c:v>
                </c:pt>
                <c:pt idx="15">
                  <c:v>104.31578947368416</c:v>
                </c:pt>
                <c:pt idx="16">
                  <c:v>99.657142857142958</c:v>
                </c:pt>
                <c:pt idx="17">
                  <c:v>104.35106382978728</c:v>
                </c:pt>
                <c:pt idx="18">
                  <c:v>99.084410646387838</c:v>
                </c:pt>
                <c:pt idx="19">
                  <c:v>105.06371681415932</c:v>
                </c:pt>
                <c:pt idx="20">
                  <c:v>106.4045161290322</c:v>
                </c:pt>
                <c:pt idx="21">
                  <c:v>104.26540880503148</c:v>
                </c:pt>
                <c:pt idx="22">
                  <c:v>104.24550561797751</c:v>
                </c:pt>
                <c:pt idx="23">
                  <c:v>104.9423469387755</c:v>
                </c:pt>
                <c:pt idx="24">
                  <c:v>105.38767123287678</c:v>
                </c:pt>
                <c:pt idx="25">
                  <c:v>102.09252336448596</c:v>
                </c:pt>
                <c:pt idx="26">
                  <c:v>104.74186046511632</c:v>
                </c:pt>
                <c:pt idx="27">
                  <c:v>103.19102564102562</c:v>
                </c:pt>
                <c:pt idx="28">
                  <c:v>104.73260869565217</c:v>
                </c:pt>
                <c:pt idx="29">
                  <c:v>103.60952380952378</c:v>
                </c:pt>
                <c:pt idx="30">
                  <c:v>110.39550561797752</c:v>
                </c:pt>
                <c:pt idx="31">
                  <c:v>104.45034802784228</c:v>
                </c:pt>
                <c:pt idx="32">
                  <c:v>104.70127970749556</c:v>
                </c:pt>
                <c:pt idx="33">
                  <c:v>105.73579940417096</c:v>
                </c:pt>
                <c:pt idx="34">
                  <c:v>108.93289192652702</c:v>
                </c:pt>
                <c:pt idx="35">
                  <c:v>108.54594894561612</c:v>
                </c:pt>
                <c:pt idx="36">
                  <c:v>109.04648221343884</c:v>
                </c:pt>
                <c:pt idx="37">
                  <c:v>106.91742770167438</c:v>
                </c:pt>
                <c:pt idx="38">
                  <c:v>104.61639629200457</c:v>
                </c:pt>
                <c:pt idx="39">
                  <c:v>105.23306264501169</c:v>
                </c:pt>
                <c:pt idx="40">
                  <c:v>106.15488126649092</c:v>
                </c:pt>
                <c:pt idx="41">
                  <c:v>109.29183050200437</c:v>
                </c:pt>
                <c:pt idx="42">
                  <c:v>109.15968483256744</c:v>
                </c:pt>
                <c:pt idx="43">
                  <c:v>109.34729589183556</c:v>
                </c:pt>
                <c:pt idx="44">
                  <c:v>108.35702830188684</c:v>
                </c:pt>
                <c:pt idx="45">
                  <c:v>109.83772102161095</c:v>
                </c:pt>
                <c:pt idx="46">
                  <c:v>107.7101489757915</c:v>
                </c:pt>
                <c:pt idx="47">
                  <c:v>106.99263959390868</c:v>
                </c:pt>
                <c:pt idx="48">
                  <c:v>106.98972868217059</c:v>
                </c:pt>
                <c:pt idx="49">
                  <c:v>106.35476190476189</c:v>
                </c:pt>
                <c:pt idx="50">
                  <c:v>99.794999999999987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8-458E-92D3-85644F680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Lengde i cm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mnd'!$I$124:$I$138</c:f>
              <c:numCache>
                <c:formatCode>General</c:formatCode>
                <c:ptCount val="15"/>
                <c:pt idx="0">
                  <c:v>124</c:v>
                </c:pt>
                <c:pt idx="1">
                  <c:v>63</c:v>
                </c:pt>
                <c:pt idx="2">
                  <c:v>27</c:v>
                </c:pt>
                <c:pt idx="3">
                  <c:v>624</c:v>
                </c:pt>
                <c:pt idx="4">
                  <c:v>913</c:v>
                </c:pt>
                <c:pt idx="5">
                  <c:v>2007</c:v>
                </c:pt>
                <c:pt idx="6">
                  <c:v>619</c:v>
                </c:pt>
                <c:pt idx="7">
                  <c:v>76</c:v>
                </c:pt>
                <c:pt idx="9">
                  <c:v>2653</c:v>
                </c:pt>
                <c:pt idx="11">
                  <c:v>38</c:v>
                </c:pt>
                <c:pt idx="12">
                  <c:v>52</c:v>
                </c:pt>
                <c:pt idx="13">
                  <c:v>358</c:v>
                </c:pt>
                <c:pt idx="1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mnd'!$J$124:$J$138</c:f>
              <c:numCache>
                <c:formatCode>0.0</c:formatCode>
                <c:ptCount val="15"/>
                <c:pt idx="0">
                  <c:v>14.276655918433519</c:v>
                </c:pt>
                <c:pt idx="1">
                  <c:v>14.029092660044578</c:v>
                </c:pt>
                <c:pt idx="2">
                  <c:v>14.339251590879575</c:v>
                </c:pt>
                <c:pt idx="3">
                  <c:v>11.481433657882597</c:v>
                </c:pt>
                <c:pt idx="4">
                  <c:v>13.468741075045097</c:v>
                </c:pt>
                <c:pt idx="5">
                  <c:v>13.114918971832916</c:v>
                </c:pt>
                <c:pt idx="6">
                  <c:v>12.719829543853905</c:v>
                </c:pt>
                <c:pt idx="7">
                  <c:v>13.334436213689196</c:v>
                </c:pt>
                <c:pt idx="11">
                  <c:v>9.9068498381207686</c:v>
                </c:pt>
                <c:pt idx="12">
                  <c:v>12.487869339885608</c:v>
                </c:pt>
                <c:pt idx="13">
                  <c:v>14.874303132859675</c:v>
                </c:pt>
                <c:pt idx="14">
                  <c:v>8.7662451659502381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mnd'!$O$124:$O$138</c:f>
              <c:numCache>
                <c:formatCode>0.0</c:formatCode>
                <c:ptCount val="15"/>
                <c:pt idx="0">
                  <c:v>31.957258064516139</c:v>
                </c:pt>
                <c:pt idx="1">
                  <c:v>28.67301587301586</c:v>
                </c:pt>
                <c:pt idx="2">
                  <c:v>28.625925925925923</c:v>
                </c:pt>
                <c:pt idx="3">
                  <c:v>26.789423076923072</c:v>
                </c:pt>
                <c:pt idx="4">
                  <c:v>27.169769989047104</c:v>
                </c:pt>
                <c:pt idx="5">
                  <c:v>29.238166417538647</c:v>
                </c:pt>
                <c:pt idx="6">
                  <c:v>29.90678513731822</c:v>
                </c:pt>
                <c:pt idx="7">
                  <c:v>28.635526315789487</c:v>
                </c:pt>
                <c:pt idx="9">
                  <c:v>0</c:v>
                </c:pt>
                <c:pt idx="11">
                  <c:v>32.773684210526326</c:v>
                </c:pt>
                <c:pt idx="12">
                  <c:v>34.892307692307689</c:v>
                </c:pt>
                <c:pt idx="13">
                  <c:v>35.847486033519559</c:v>
                </c:pt>
                <c:pt idx="14">
                  <c:v>32.975471698113203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mnd'!$V$124:$V$138</c:f>
              <c:numCache>
                <c:formatCode>0.00</c:formatCode>
                <c:ptCount val="15"/>
                <c:pt idx="0">
                  <c:v>8.5645161290322562</c:v>
                </c:pt>
                <c:pt idx="1">
                  <c:v>8.2063492063492056</c:v>
                </c:pt>
                <c:pt idx="2">
                  <c:v>8.3333333333333357</c:v>
                </c:pt>
                <c:pt idx="3">
                  <c:v>8.125</c:v>
                </c:pt>
                <c:pt idx="4">
                  <c:v>8.1697699890470972</c:v>
                </c:pt>
                <c:pt idx="5">
                  <c:v>8.351768809167913</c:v>
                </c:pt>
                <c:pt idx="6">
                  <c:v>8.3457189014539548</c:v>
                </c:pt>
                <c:pt idx="7">
                  <c:v>8.1447368421052637</c:v>
                </c:pt>
                <c:pt idx="11">
                  <c:v>8.5526315789473699</c:v>
                </c:pt>
                <c:pt idx="12">
                  <c:v>9</c:v>
                </c:pt>
                <c:pt idx="13">
                  <c:v>8.9217877094972042</c:v>
                </c:pt>
                <c:pt idx="14">
                  <c:v>8.7169811320754711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mnd'!$I$139:$I$153</c:f>
              <c:numCache>
                <c:formatCode>General</c:formatCode>
                <c:ptCount val="15"/>
                <c:pt idx="0">
                  <c:v>73</c:v>
                </c:pt>
                <c:pt idx="1">
                  <c:v>30</c:v>
                </c:pt>
                <c:pt idx="2">
                  <c:v>26</c:v>
                </c:pt>
                <c:pt idx="3">
                  <c:v>290</c:v>
                </c:pt>
                <c:pt idx="4">
                  <c:v>460</c:v>
                </c:pt>
                <c:pt idx="5">
                  <c:v>970</c:v>
                </c:pt>
                <c:pt idx="6">
                  <c:v>273</c:v>
                </c:pt>
                <c:pt idx="7">
                  <c:v>30</c:v>
                </c:pt>
                <c:pt idx="9">
                  <c:v>969</c:v>
                </c:pt>
                <c:pt idx="11">
                  <c:v>17</c:v>
                </c:pt>
                <c:pt idx="12">
                  <c:v>25</c:v>
                </c:pt>
                <c:pt idx="13">
                  <c:v>122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mnd'!$J$139:$J$153</c:f>
              <c:numCache>
                <c:formatCode>0.0</c:formatCode>
                <c:ptCount val="15"/>
                <c:pt idx="0">
                  <c:v>8.1249437068794723</c:v>
                </c:pt>
                <c:pt idx="1">
                  <c:v>8.056010748596238</c:v>
                </c:pt>
                <c:pt idx="2">
                  <c:v>14.096213428322296</c:v>
                </c:pt>
                <c:pt idx="3">
                  <c:v>6.5731527066529001</c:v>
                </c:pt>
                <c:pt idx="4">
                  <c:v>7.5819901332757009</c:v>
                </c:pt>
                <c:pt idx="5">
                  <c:v>6.880030037748325</c:v>
                </c:pt>
                <c:pt idx="6">
                  <c:v>6.020177423355543</c:v>
                </c:pt>
                <c:pt idx="7">
                  <c:v>6.0811597399653197</c:v>
                </c:pt>
                <c:pt idx="11">
                  <c:v>5.2294548607520452</c:v>
                </c:pt>
                <c:pt idx="12">
                  <c:v>6.5075399365420221</c:v>
                </c:pt>
                <c:pt idx="13">
                  <c:v>5.470972078953162</c:v>
                </c:pt>
                <c:pt idx="14">
                  <c:v>6.4559330280337281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mnd'!$O$139:$O$153</c:f>
              <c:numCache>
                <c:formatCode>0.0</c:formatCode>
                <c:ptCount val="15"/>
                <c:pt idx="0">
                  <c:v>30.893150684931513</c:v>
                </c:pt>
                <c:pt idx="1">
                  <c:v>34.576666666666682</c:v>
                </c:pt>
                <c:pt idx="2">
                  <c:v>29.223076923076917</c:v>
                </c:pt>
                <c:pt idx="3">
                  <c:v>33.00103448275862</c:v>
                </c:pt>
                <c:pt idx="4">
                  <c:v>30.356739130434761</c:v>
                </c:pt>
                <c:pt idx="5">
                  <c:v>31.735876288659775</c:v>
                </c:pt>
                <c:pt idx="6">
                  <c:v>32.094139194139188</c:v>
                </c:pt>
                <c:pt idx="7">
                  <c:v>33.083333333333321</c:v>
                </c:pt>
                <c:pt idx="9">
                  <c:v>0</c:v>
                </c:pt>
                <c:pt idx="11">
                  <c:v>38.670588235294126</c:v>
                </c:pt>
                <c:pt idx="12">
                  <c:v>37.82</c:v>
                </c:pt>
                <c:pt idx="13">
                  <c:v>38.690983606557374</c:v>
                </c:pt>
                <c:pt idx="14">
                  <c:v>36.774285714285718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mnd'!$V$139:$V$153</c:f>
              <c:numCache>
                <c:formatCode>0.00</c:formatCode>
                <c:ptCount val="15"/>
                <c:pt idx="0">
                  <c:v>8.8904109589041109</c:v>
                </c:pt>
                <c:pt idx="1">
                  <c:v>8.8333333333333357</c:v>
                </c:pt>
                <c:pt idx="2">
                  <c:v>8.5769230769230784</c:v>
                </c:pt>
                <c:pt idx="3">
                  <c:v>8.9586206896551737</c:v>
                </c:pt>
                <c:pt idx="4">
                  <c:v>8.6913043478260885</c:v>
                </c:pt>
                <c:pt idx="5">
                  <c:v>8.8319587628865985</c:v>
                </c:pt>
                <c:pt idx="6">
                  <c:v>8.8058608058608048</c:v>
                </c:pt>
                <c:pt idx="7">
                  <c:v>9</c:v>
                </c:pt>
                <c:pt idx="11">
                  <c:v>9.294117647058826</c:v>
                </c:pt>
                <c:pt idx="12">
                  <c:v>9.08</c:v>
                </c:pt>
                <c:pt idx="13">
                  <c:v>9.3360655737704921</c:v>
                </c:pt>
                <c:pt idx="14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mnd'!$I$154:$I$168</c:f>
              <c:numCache>
                <c:formatCode>General</c:formatCode>
                <c:ptCount val="15"/>
                <c:pt idx="0">
                  <c:v>31</c:v>
                </c:pt>
                <c:pt idx="1">
                  <c:v>10</c:v>
                </c:pt>
                <c:pt idx="2">
                  <c:v>3</c:v>
                </c:pt>
                <c:pt idx="3">
                  <c:v>130</c:v>
                </c:pt>
                <c:pt idx="4">
                  <c:v>150</c:v>
                </c:pt>
                <c:pt idx="5">
                  <c:v>352</c:v>
                </c:pt>
                <c:pt idx="6">
                  <c:v>76</c:v>
                </c:pt>
                <c:pt idx="7">
                  <c:v>18</c:v>
                </c:pt>
                <c:pt idx="9">
                  <c:v>504</c:v>
                </c:pt>
                <c:pt idx="11">
                  <c:v>7</c:v>
                </c:pt>
                <c:pt idx="12">
                  <c:v>9</c:v>
                </c:pt>
                <c:pt idx="13">
                  <c:v>82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mnd'!$J$154:$J$168</c:f>
              <c:numCache>
                <c:formatCode>0.0</c:formatCode>
                <c:ptCount val="15"/>
                <c:pt idx="0">
                  <c:v>3.9172806369679174</c:v>
                </c:pt>
                <c:pt idx="1">
                  <c:v>3.1251698883978847</c:v>
                </c:pt>
                <c:pt idx="2">
                  <c:v>1.8162928331570836</c:v>
                </c:pt>
                <c:pt idx="3">
                  <c:v>3.3149767027846777</c:v>
                </c:pt>
                <c:pt idx="4">
                  <c:v>2.6155072414980118</c:v>
                </c:pt>
                <c:pt idx="5">
                  <c:v>2.7345972729121626</c:v>
                </c:pt>
                <c:pt idx="6">
                  <c:v>1.7336258553555097</c:v>
                </c:pt>
                <c:pt idx="7">
                  <c:v>4.1958470427488672</c:v>
                </c:pt>
                <c:pt idx="11">
                  <c:v>2.2710820850999505</c:v>
                </c:pt>
                <c:pt idx="12">
                  <c:v>2.2712725320559142</c:v>
                </c:pt>
                <c:pt idx="13">
                  <c:v>3.6985825055923214</c:v>
                </c:pt>
                <c:pt idx="14">
                  <c:v>2.9463251190016408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K-faktor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00893476522922E-2"/>
          <c:y val="0.1651077291032948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19.967969246326113</c:v>
                </c:pt>
                <c:pt idx="2">
                  <c:v>18.178351862341621</c:v>
                </c:pt>
                <c:pt idx="3">
                  <c:v>19.644943105200536</c:v>
                </c:pt>
                <c:pt idx="4">
                  <c:v>19.151542199174976</c:v>
                </c:pt>
                <c:pt idx="5">
                  <c:v>22.195253520866014</c:v>
                </c:pt>
                <c:pt idx="6">
                  <c:v>25.075500980931405</c:v>
                </c:pt>
                <c:pt idx="7">
                  <c:v>22.046237458664503</c:v>
                </c:pt>
                <c:pt idx="8">
                  <c:v>21.572246280898074</c:v>
                </c:pt>
                <c:pt idx="9">
                  <c:v>20.682336792832015</c:v>
                </c:pt>
                <c:pt idx="10">
                  <c:v>20.954673437058471</c:v>
                </c:pt>
                <c:pt idx="11">
                  <c:v>20.740009930945423</c:v>
                </c:pt>
                <c:pt idx="12">
                  <c:v>20.770301595392805</c:v>
                </c:pt>
                <c:pt idx="13">
                  <c:v>0</c:v>
                </c:pt>
                <c:pt idx="14">
                  <c:v>20.543527367288071</c:v>
                </c:pt>
                <c:pt idx="15">
                  <c:v>19.525695421219496</c:v>
                </c:pt>
                <c:pt idx="16">
                  <c:v>17.704148476226699</c:v>
                </c:pt>
                <c:pt idx="17">
                  <c:v>20.204119128430232</c:v>
                </c:pt>
                <c:pt idx="18">
                  <c:v>19.363914636805927</c:v>
                </c:pt>
                <c:pt idx="19">
                  <c:v>0</c:v>
                </c:pt>
                <c:pt idx="20">
                  <c:v>19.848089601697247</c:v>
                </c:pt>
                <c:pt idx="21">
                  <c:v>20.417987571243213</c:v>
                </c:pt>
                <c:pt idx="22">
                  <c:v>21.230462678630577</c:v>
                </c:pt>
                <c:pt idx="23">
                  <c:v>21.275849168647124</c:v>
                </c:pt>
                <c:pt idx="24">
                  <c:v>19.461408073763124</c:v>
                </c:pt>
                <c:pt idx="25">
                  <c:v>20.469023435122555</c:v>
                </c:pt>
                <c:pt idx="26">
                  <c:v>14.418257363879087</c:v>
                </c:pt>
                <c:pt idx="27">
                  <c:v>0</c:v>
                </c:pt>
                <c:pt idx="28">
                  <c:v>18.459149697702973</c:v>
                </c:pt>
                <c:pt idx="29">
                  <c:v>19.125076814052157</c:v>
                </c:pt>
                <c:pt idx="30">
                  <c:v>20.991423591387889</c:v>
                </c:pt>
                <c:pt idx="31">
                  <c:v>20.557123038739515</c:v>
                </c:pt>
                <c:pt idx="32">
                  <c:v>20.059903794442171</c:v>
                </c:pt>
                <c:pt idx="33">
                  <c:v>19.812272493717764</c:v>
                </c:pt>
                <c:pt idx="34">
                  <c:v>20.020460490031859</c:v>
                </c:pt>
                <c:pt idx="35">
                  <c:v>19.746463994750673</c:v>
                </c:pt>
                <c:pt idx="36">
                  <c:v>19.675184588243521</c:v>
                </c:pt>
                <c:pt idx="37">
                  <c:v>19.588426259326077</c:v>
                </c:pt>
                <c:pt idx="38">
                  <c:v>18.754993582146223</c:v>
                </c:pt>
                <c:pt idx="39">
                  <c:v>18.838476291807712</c:v>
                </c:pt>
                <c:pt idx="40">
                  <c:v>19.607710371181721</c:v>
                </c:pt>
                <c:pt idx="41">
                  <c:v>20.120048454628829</c:v>
                </c:pt>
                <c:pt idx="42">
                  <c:v>20.14085324817967</c:v>
                </c:pt>
                <c:pt idx="43">
                  <c:v>20.099343423953588</c:v>
                </c:pt>
                <c:pt idx="44">
                  <c:v>19.992752576355436</c:v>
                </c:pt>
                <c:pt idx="45">
                  <c:v>19.387075971836705</c:v>
                </c:pt>
                <c:pt idx="46">
                  <c:v>19.340252891878848</c:v>
                </c:pt>
                <c:pt idx="47">
                  <c:v>19.855146373137327</c:v>
                </c:pt>
                <c:pt idx="48">
                  <c:v>19.767863486591278</c:v>
                </c:pt>
                <c:pt idx="49">
                  <c:v>21.226579014229213</c:v>
                </c:pt>
                <c:pt idx="50">
                  <c:v>15.905701268136715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3-4EF7-A342-E841EF09B1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64277037440863E-2"/>
                  <c:y val="-5.8173508870314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3-4EF7-A342-E841EF09B16E}"/>
                </c:ext>
              </c:extLst>
            </c:dLbl>
            <c:dLbl>
              <c:idx val="2"/>
              <c:layout>
                <c:manualLayout>
                  <c:x val="0"/>
                  <c:y val="8.7260263305472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3-4EF7-A342-E841EF09B16E}"/>
                </c:ext>
              </c:extLst>
            </c:dLbl>
            <c:dLbl>
              <c:idx val="3"/>
              <c:layout>
                <c:manualLayout>
                  <c:x val="-2.7642770374408644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3-4EF7-A342-E841EF09B16E}"/>
                </c:ext>
              </c:extLst>
            </c:dLbl>
            <c:dLbl>
              <c:idx val="4"/>
              <c:layout>
                <c:manualLayout>
                  <c:x val="-2.8564196053555566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3-4EF7-A342-E841EF09B16E}"/>
                </c:ext>
              </c:extLst>
            </c:dLbl>
            <c:dLbl>
              <c:idx val="5"/>
              <c:layout>
                <c:manualLayout>
                  <c:x val="-3.1328473090996477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3-4EF7-A342-E841EF09B16E}"/>
                </c:ext>
              </c:extLst>
            </c:dLbl>
            <c:dLbl>
              <c:idx val="6"/>
              <c:layout>
                <c:manualLayout>
                  <c:x val="-1.2899959508057359E-2"/>
                  <c:y val="4.363013165273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3-4EF7-A342-E841EF09B16E}"/>
                </c:ext>
              </c:extLst>
            </c:dLbl>
            <c:dLbl>
              <c:idx val="7"/>
              <c:layout>
                <c:manualLayout>
                  <c:x val="-7.3714054331756344E-3"/>
                  <c:y val="-6.2328759503908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3-4EF7-A342-E841EF09B16E}"/>
                </c:ext>
              </c:extLst>
            </c:dLbl>
            <c:dLbl>
              <c:idx val="8"/>
              <c:layout>
                <c:manualLayout>
                  <c:x val="0"/>
                  <c:y val="2.4931503801563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3-4EF7-A342-E841EF09B16E}"/>
                </c:ext>
              </c:extLst>
            </c:dLbl>
            <c:dLbl>
              <c:idx val="9"/>
              <c:layout>
                <c:manualLayout>
                  <c:x val="-7.3714054331756344E-3"/>
                  <c:y val="-6.025113418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3-4EF7-A342-E841EF09B1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3-4EF7-A342-E841EF09B16E}"/>
                </c:ext>
              </c:extLst>
            </c:dLbl>
            <c:dLbl>
              <c:idx val="11"/>
              <c:layout>
                <c:manualLayout>
                  <c:x val="-9.2142567914695085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3-4EF7-A342-E841EF09B16E}"/>
                </c:ext>
              </c:extLst>
            </c:dLbl>
            <c:dLbl>
              <c:idx val="13"/>
              <c:layout>
                <c:manualLayout>
                  <c:x val="-2.1351243157055392E-2"/>
                  <c:y val="-5.609026518497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3-4EF7-A342-E841EF09B16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3-4EF7-A342-E841EF09B16E}"/>
                </c:ext>
              </c:extLst>
            </c:dLbl>
            <c:dLbl>
              <c:idx val="16"/>
              <c:layout>
                <c:manualLayout>
                  <c:x val="-3.0964933688552455E-2"/>
                  <c:y val="4.583836025643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3-4EF7-A342-E841EF09B16E}"/>
                </c:ext>
              </c:extLst>
            </c:dLbl>
            <c:dLbl>
              <c:idx val="17"/>
              <c:layout>
                <c:manualLayout>
                  <c:x val="-2.0271364941232994E-2"/>
                  <c:y val="-3.5319630385548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3-4EF7-A342-E841EF09B16E}"/>
                </c:ext>
              </c:extLst>
            </c:dLbl>
            <c:dLbl>
              <c:idx val="18"/>
              <c:layout>
                <c:manualLayout>
                  <c:x val="-3.4369552559497737E-2"/>
                  <c:y val="6.008651609961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9-416E-A1DD-BCCB37517294}"/>
                </c:ext>
              </c:extLst>
            </c:dLbl>
            <c:dLbl>
              <c:idx val="19"/>
              <c:layout>
                <c:manualLayout>
                  <c:x val="-3.3171324449290357E-2"/>
                  <c:y val="-7.89497620382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3-4EF7-A342-E841EF09B16E}"/>
                </c:ext>
              </c:extLst>
            </c:dLbl>
            <c:dLbl>
              <c:idx val="20"/>
              <c:layout>
                <c:manualLayout>
                  <c:x val="-1.934993926208604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3-4EF7-A342-E841EF09B16E}"/>
                </c:ext>
              </c:extLst>
            </c:dLbl>
            <c:dLbl>
              <c:idx val="22"/>
              <c:layout>
                <c:manualLayout>
                  <c:x val="-2.4675576196562542E-2"/>
                  <c:y val="4.3510925451444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6-4FD0-B576-880F44E89860}"/>
                </c:ext>
              </c:extLst>
            </c:dLbl>
            <c:dLbl>
              <c:idx val="23"/>
              <c:layout>
                <c:manualLayout>
                  <c:x val="6.4499797540286796E-3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3-4EF7-A342-E841EF09B16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3-4EF7-A342-E841EF09B16E}"/>
                </c:ext>
              </c:extLst>
            </c:dLbl>
            <c:dLbl>
              <c:idx val="25"/>
              <c:layout>
                <c:manualLayout>
                  <c:x val="-2.9963199667254501E-2"/>
                  <c:y val="8.4949902071867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6-4FD0-B576-880F44E89860}"/>
                </c:ext>
              </c:extLst>
            </c:dLbl>
            <c:dLbl>
              <c:idx val="26"/>
              <c:layout>
                <c:manualLayout>
                  <c:x val="-1.8506682147421922E-2"/>
                  <c:y val="-6.008651609961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6-4FD0-B576-880F44E89860}"/>
                </c:ext>
              </c:extLst>
            </c:dLbl>
            <c:dLbl>
              <c:idx val="28"/>
              <c:layout>
                <c:manualLayout>
                  <c:x val="-1.8506682147421922E-2"/>
                  <c:y val="-6.0086516099613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6-4FD0-B576-880F44E89860}"/>
                </c:ext>
              </c:extLst>
            </c:dLbl>
            <c:dLbl>
              <c:idx val="30"/>
              <c:layout>
                <c:manualLayout>
                  <c:x val="-7.931435206037939E-3"/>
                  <c:y val="-5.5942618437571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6-4FD0-B576-880F44E89860}"/>
                </c:ext>
              </c:extLst>
            </c:dLbl>
            <c:dLbl>
              <c:idx val="31"/>
              <c:layout>
                <c:manualLayout>
                  <c:x val="-9.6939763629352582E-3"/>
                  <c:y val="-3.3151181296338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8-423B-A8B4-56C0D28B53C1}"/>
                </c:ext>
              </c:extLst>
            </c:dLbl>
            <c:dLbl>
              <c:idx val="32"/>
              <c:layout>
                <c:manualLayout>
                  <c:x val="-2.3794305618113944E-2"/>
                  <c:y val="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8-423B-A8B4-56C0D28B53C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8-423B-A8B4-56C0D28B53C1}"/>
                </c:ext>
              </c:extLst>
            </c:dLbl>
            <c:dLbl>
              <c:idx val="34"/>
              <c:layout>
                <c:manualLayout>
                  <c:x val="-1.0575246941384047E-2"/>
                  <c:y val="3.10792324653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8-423B-A8B4-56C0D28B53C1}"/>
                </c:ext>
              </c:extLst>
            </c:dLbl>
            <c:dLbl>
              <c:idx val="35"/>
              <c:layout>
                <c:manualLayout>
                  <c:x val="-2.9963199667254435E-2"/>
                  <c:y val="-6.4230413761655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8-423B-A8B4-56C0D28B53C1}"/>
                </c:ext>
              </c:extLst>
            </c:dLbl>
            <c:dLbl>
              <c:idx val="36"/>
              <c:layout>
                <c:manualLayout>
                  <c:x val="-9.6939763629352582E-3"/>
                  <c:y val="-8.702185090288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9-416E-A1DD-BCCB37517294}"/>
                </c:ext>
              </c:extLst>
            </c:dLbl>
            <c:dLbl>
              <c:idx val="37"/>
              <c:layout>
                <c:manualLayout>
                  <c:x val="0"/>
                  <c:y val="-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9-416E-A1DD-BCCB37517294}"/>
                </c:ext>
              </c:extLst>
            </c:dLbl>
            <c:dLbl>
              <c:idx val="38"/>
              <c:layout>
                <c:manualLayout>
                  <c:x val="-4.582607007933031E-2"/>
                  <c:y val="2.0719488310211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6-4D86-B108-B9ABA49CE2AB}"/>
                </c:ext>
              </c:extLst>
            </c:dLbl>
            <c:dLbl>
              <c:idx val="39"/>
              <c:layout>
                <c:manualLayout>
                  <c:x val="-2.3794305618113944E-2"/>
                  <c:y val="5.179872077552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D-4E5B-BBEC-D1177DE105CD}"/>
                </c:ext>
              </c:extLst>
            </c:dLbl>
            <c:dLbl>
              <c:idx val="41"/>
              <c:layout>
                <c:manualLayout>
                  <c:x val="-4.4063528922432996E-2"/>
                  <c:y val="-9.323769739595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4-4F9E-8336-6CF51A64BCA9}"/>
                </c:ext>
              </c:extLst>
            </c:dLbl>
            <c:dLbl>
              <c:idx val="42"/>
              <c:layout>
                <c:manualLayout>
                  <c:x val="-2.2031764461216498E-2"/>
                  <c:y val="-0.1201730321992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33-4FA8-A24E-F8DDB658F80A}"/>
                </c:ext>
              </c:extLst>
            </c:dLbl>
            <c:dLbl>
              <c:idx val="43"/>
              <c:layout>
                <c:manualLayout>
                  <c:x val="-1.7625411568974489E-3"/>
                  <c:y val="-7.8734055578803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3-4FA8-A24E-F8DDB658F80A}"/>
                </c:ext>
              </c:extLst>
            </c:dLbl>
            <c:dLbl>
              <c:idx val="44"/>
              <c:layout>
                <c:manualLayout>
                  <c:x val="-2.3794305618113815E-2"/>
                  <c:y val="5.594261843757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3-4FA8-A24E-F8DDB658F80A}"/>
                </c:ext>
              </c:extLst>
            </c:dLbl>
            <c:dLbl>
              <c:idx val="45"/>
              <c:layout>
                <c:manualLayout>
                  <c:x val="-4.4063528922434281E-3"/>
                  <c:y val="-0.118101083368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3-4FA8-A24E-F8DDB658F80A}"/>
                </c:ext>
              </c:extLst>
            </c:dLbl>
            <c:dLbl>
              <c:idx val="46"/>
              <c:layout>
                <c:manualLayout>
                  <c:x val="-5.2876234706919593E-3"/>
                  <c:y val="-6.215846493063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3-4FA8-A24E-F8DDB658F80A}"/>
                </c:ext>
              </c:extLst>
            </c:dLbl>
            <c:dLbl>
              <c:idx val="47"/>
              <c:layout>
                <c:manualLayout>
                  <c:x val="-4.1419717187087139E-2"/>
                  <c:y val="5.594261843757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7-4BC8-A338-8DFB106777F7}"/>
                </c:ext>
              </c:extLst>
            </c:dLbl>
            <c:dLbl>
              <c:idx val="48"/>
              <c:layout>
                <c:manualLayout>
                  <c:x val="-2.2031764461216626E-2"/>
                  <c:y val="6.6302362592676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7-4BC8-A338-8DFB106777F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19.681778953396819</c:v>
                </c:pt>
                <c:pt idx="2">
                  <c:v>19.395329884007065</c:v>
                </c:pt>
                <c:pt idx="3">
                  <c:v>23.036990195040744</c:v>
                </c:pt>
                <c:pt idx="4">
                  <c:v>21.201980684360997</c:v>
                </c:pt>
                <c:pt idx="5">
                  <c:v>22.270368265161036</c:v>
                </c:pt>
                <c:pt idx="6">
                  <c:v>21.386174699989589</c:v>
                </c:pt>
                <c:pt idx="7">
                  <c:v>21.990791950683484</c:v>
                </c:pt>
                <c:pt idx="8">
                  <c:v>22.07918119872236</c:v>
                </c:pt>
                <c:pt idx="9">
                  <c:v>22.428215389395859</c:v>
                </c:pt>
                <c:pt idx="10">
                  <c:v>22.290050414051567</c:v>
                </c:pt>
                <c:pt idx="11">
                  <c:v>22.202380847487358</c:v>
                </c:pt>
                <c:pt idx="12">
                  <c:v>0</c:v>
                </c:pt>
                <c:pt idx="13">
                  <c:v>22.840639370478979</c:v>
                </c:pt>
                <c:pt idx="14">
                  <c:v>21.455229559370995</c:v>
                </c:pt>
                <c:pt idx="15">
                  <c:v>20.049173469562103</c:v>
                </c:pt>
                <c:pt idx="16">
                  <c:v>19.124991376326296</c:v>
                </c:pt>
                <c:pt idx="17">
                  <c:v>20.270492466679457</c:v>
                </c:pt>
                <c:pt idx="18">
                  <c:v>18.350590381274547</c:v>
                </c:pt>
                <c:pt idx="19">
                  <c:v>20.182970705537951</c:v>
                </c:pt>
                <c:pt idx="20">
                  <c:v>21.420199579182928</c:v>
                </c:pt>
                <c:pt idx="21">
                  <c:v>20.456400158755233</c:v>
                </c:pt>
                <c:pt idx="22">
                  <c:v>18.047030979717441</c:v>
                </c:pt>
                <c:pt idx="23">
                  <c:v>19.64895552712898</c:v>
                </c:pt>
                <c:pt idx="24">
                  <c:v>19.271379445487096</c:v>
                </c:pt>
                <c:pt idx="25">
                  <c:v>18.547662253022249</c:v>
                </c:pt>
                <c:pt idx="26">
                  <c:v>18.837596142177762</c:v>
                </c:pt>
                <c:pt idx="27">
                  <c:v>17.184912584735503</c:v>
                </c:pt>
                <c:pt idx="28">
                  <c:v>20.427610348280027</c:v>
                </c:pt>
                <c:pt idx="29">
                  <c:v>17.964374473012651</c:v>
                </c:pt>
                <c:pt idx="30">
                  <c:v>20.766191095756643</c:v>
                </c:pt>
                <c:pt idx="31">
                  <c:v>19.174818785717768</c:v>
                </c:pt>
                <c:pt idx="32">
                  <c:v>18.93659145257589</c:v>
                </c:pt>
                <c:pt idx="33">
                  <c:v>19.24825753418736</c:v>
                </c:pt>
                <c:pt idx="34">
                  <c:v>19.494769631679421</c:v>
                </c:pt>
                <c:pt idx="35">
                  <c:v>19.775561235095648</c:v>
                </c:pt>
                <c:pt idx="36">
                  <c:v>19.965876143004031</c:v>
                </c:pt>
                <c:pt idx="37">
                  <c:v>19.664883480003873</c:v>
                </c:pt>
                <c:pt idx="38">
                  <c:v>18.674428741681055</c:v>
                </c:pt>
                <c:pt idx="39">
                  <c:v>18.746420691370577</c:v>
                </c:pt>
                <c:pt idx="40">
                  <c:v>19.063649926060837</c:v>
                </c:pt>
                <c:pt idx="41">
                  <c:v>20.185457188807185</c:v>
                </c:pt>
                <c:pt idx="42">
                  <c:v>19.98385619180025</c:v>
                </c:pt>
                <c:pt idx="43">
                  <c:v>20.086591157723173</c:v>
                </c:pt>
                <c:pt idx="44">
                  <c:v>19.720384808350943</c:v>
                </c:pt>
                <c:pt idx="45">
                  <c:v>19.954089872689327</c:v>
                </c:pt>
                <c:pt idx="46">
                  <c:v>19.661029176885766</c:v>
                </c:pt>
                <c:pt idx="47">
                  <c:v>19.119182549680879</c:v>
                </c:pt>
                <c:pt idx="48">
                  <c:v>19.367268499571832</c:v>
                </c:pt>
                <c:pt idx="49">
                  <c:v>19.506902066891776</c:v>
                </c:pt>
                <c:pt idx="50">
                  <c:v>18.058496728173314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3-4EF7-A342-E841EF09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mnd'!$O$154:$O$168</c:f>
              <c:numCache>
                <c:formatCode>0.0</c:formatCode>
                <c:ptCount val="15"/>
                <c:pt idx="0">
                  <c:v>35.074193548387093</c:v>
                </c:pt>
                <c:pt idx="1">
                  <c:v>40.24</c:v>
                </c:pt>
                <c:pt idx="2">
                  <c:v>32.633333333333326</c:v>
                </c:pt>
                <c:pt idx="3">
                  <c:v>37.126923076923056</c:v>
                </c:pt>
                <c:pt idx="4">
                  <c:v>32.113999999999983</c:v>
                </c:pt>
                <c:pt idx="5">
                  <c:v>34.760227272727271</c:v>
                </c:pt>
                <c:pt idx="6">
                  <c:v>33.198684210526295</c:v>
                </c:pt>
                <c:pt idx="7">
                  <c:v>38.044444444444451</c:v>
                </c:pt>
                <c:pt idx="9">
                  <c:v>0</c:v>
                </c:pt>
                <c:pt idx="11">
                  <c:v>40.785714285714278</c:v>
                </c:pt>
                <c:pt idx="12">
                  <c:v>36.666666666666657</c:v>
                </c:pt>
                <c:pt idx="13">
                  <c:v>38.915853658536591</c:v>
                </c:pt>
                <c:pt idx="14">
                  <c:v>39.159999999999989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mnd'!$V$154:$V$168</c:f>
              <c:numCache>
                <c:formatCode>0.00</c:formatCode>
                <c:ptCount val="15"/>
                <c:pt idx="0">
                  <c:v>9.258064516129032</c:v>
                </c:pt>
                <c:pt idx="1">
                  <c:v>9.5</c:v>
                </c:pt>
                <c:pt idx="2">
                  <c:v>9.3333333333333357</c:v>
                </c:pt>
                <c:pt idx="3">
                  <c:v>10.261538461538464</c:v>
                </c:pt>
                <c:pt idx="4">
                  <c:v>9.6466666666666683</c:v>
                </c:pt>
                <c:pt idx="5">
                  <c:v>9.9034090909090917</c:v>
                </c:pt>
                <c:pt idx="6">
                  <c:v>9.6973684210526319</c:v>
                </c:pt>
                <c:pt idx="7">
                  <c:v>10.444444444444445</c:v>
                </c:pt>
                <c:pt idx="11">
                  <c:v>9.7142857142857117</c:v>
                </c:pt>
                <c:pt idx="12">
                  <c:v>8.8888888888888893</c:v>
                </c:pt>
                <c:pt idx="13">
                  <c:v>9.4756097560975618</c:v>
                </c:pt>
                <c:pt idx="1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mnd'!$I$169:$I$183</c:f>
              <c:numCache>
                <c:formatCode>General</c:formatCode>
                <c:ptCount val="15"/>
                <c:pt idx="0">
                  <c:v>20</c:v>
                </c:pt>
                <c:pt idx="1">
                  <c:v>3</c:v>
                </c:pt>
                <c:pt idx="2">
                  <c:v>2</c:v>
                </c:pt>
                <c:pt idx="3">
                  <c:v>58</c:v>
                </c:pt>
                <c:pt idx="4">
                  <c:v>83</c:v>
                </c:pt>
                <c:pt idx="5">
                  <c:v>179</c:v>
                </c:pt>
                <c:pt idx="6">
                  <c:v>39</c:v>
                </c:pt>
                <c:pt idx="7">
                  <c:v>7</c:v>
                </c:pt>
                <c:pt idx="9">
                  <c:v>219</c:v>
                </c:pt>
                <c:pt idx="11">
                  <c:v>3</c:v>
                </c:pt>
                <c:pt idx="12">
                  <c:v>4</c:v>
                </c:pt>
                <c:pt idx="13">
                  <c:v>46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mnd'!$J$169:$J$183</c:f>
              <c:numCache>
                <c:formatCode>0.0</c:formatCode>
                <c:ptCount val="15"/>
                <c:pt idx="0">
                  <c:v>2.9711959360870432</c:v>
                </c:pt>
                <c:pt idx="1">
                  <c:v>0.95914135491336672</c:v>
                </c:pt>
                <c:pt idx="2">
                  <c:v>1.4897682788816538</c:v>
                </c:pt>
                <c:pt idx="3">
                  <c:v>1.5141129475373101</c:v>
                </c:pt>
                <c:pt idx="4">
                  <c:v>1.6693398546813725</c:v>
                </c:pt>
                <c:pt idx="5">
                  <c:v>1.4815046587564282</c:v>
                </c:pt>
                <c:pt idx="6">
                  <c:v>1.0762758272874124</c:v>
                </c:pt>
                <c:pt idx="7">
                  <c:v>1.4588656262828641</c:v>
                </c:pt>
                <c:pt idx="11">
                  <c:v>1.0357088878459324</c:v>
                </c:pt>
                <c:pt idx="12">
                  <c:v>0.93122173814292508</c:v>
                </c:pt>
                <c:pt idx="13">
                  <c:v>2.2733225929832277</c:v>
                </c:pt>
                <c:pt idx="14">
                  <c:v>1.6732959817823412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mnd'!$O$169:$O$183</c:f>
              <c:numCache>
                <c:formatCode>0.0</c:formatCode>
                <c:ptCount val="15"/>
                <c:pt idx="0">
                  <c:v>41.234999999999999</c:v>
                </c:pt>
                <c:pt idx="1">
                  <c:v>41.166666666666657</c:v>
                </c:pt>
                <c:pt idx="2">
                  <c:v>40.150000000000006</c:v>
                </c:pt>
                <c:pt idx="3">
                  <c:v>38.008620689655181</c:v>
                </c:pt>
                <c:pt idx="4">
                  <c:v>37.042168674698793</c:v>
                </c:pt>
                <c:pt idx="5">
                  <c:v>37.032402234636862</c:v>
                </c:pt>
                <c:pt idx="6">
                  <c:v>40.164102564102564</c:v>
                </c:pt>
                <c:pt idx="7">
                  <c:v>34.014285714285705</c:v>
                </c:pt>
                <c:pt idx="9">
                  <c:v>0</c:v>
                </c:pt>
                <c:pt idx="11">
                  <c:v>43.400000000000006</c:v>
                </c:pt>
                <c:pt idx="12">
                  <c:v>33.825000000000003</c:v>
                </c:pt>
                <c:pt idx="13">
                  <c:v>42.639130434782594</c:v>
                </c:pt>
                <c:pt idx="14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mnd'!$V$169:$V$183</c:f>
              <c:numCache>
                <c:formatCode>0.00</c:formatCode>
                <c:ptCount val="15"/>
                <c:pt idx="0">
                  <c:v>9.65</c:v>
                </c:pt>
                <c:pt idx="1">
                  <c:v>10</c:v>
                </c:pt>
                <c:pt idx="2">
                  <c:v>10.5</c:v>
                </c:pt>
                <c:pt idx="3">
                  <c:v>10.517241379310349</c:v>
                </c:pt>
                <c:pt idx="4">
                  <c:v>10.096385542168676</c:v>
                </c:pt>
                <c:pt idx="5">
                  <c:v>10.324022346368713</c:v>
                </c:pt>
                <c:pt idx="6">
                  <c:v>10.410256410256409</c:v>
                </c:pt>
                <c:pt idx="7">
                  <c:v>9.8571428571428612</c:v>
                </c:pt>
                <c:pt idx="11">
                  <c:v>10.333333333333336</c:v>
                </c:pt>
                <c:pt idx="12">
                  <c:v>8.75</c:v>
                </c:pt>
                <c:pt idx="13">
                  <c:v>9.8913043478260878</c:v>
                </c:pt>
                <c:pt idx="14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mnd'!$I$184:$I$198</c:f>
              <c:numCache>
                <c:formatCode>General</c:formatCode>
                <c:ptCount val="15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36</c:v>
                </c:pt>
                <c:pt idx="4">
                  <c:v>32</c:v>
                </c:pt>
                <c:pt idx="5">
                  <c:v>69</c:v>
                </c:pt>
                <c:pt idx="6">
                  <c:v>10</c:v>
                </c:pt>
                <c:pt idx="7">
                  <c:v>1</c:v>
                </c:pt>
                <c:pt idx="9">
                  <c:v>65</c:v>
                </c:pt>
                <c:pt idx="11">
                  <c:v>0</c:v>
                </c:pt>
                <c:pt idx="12">
                  <c:v>1</c:v>
                </c:pt>
                <c:pt idx="13">
                  <c:v>10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mnd'!$J$184:$J$198</c:f>
              <c:numCache>
                <c:formatCode>0.0</c:formatCode>
                <c:ptCount val="15"/>
                <c:pt idx="0">
                  <c:v>1.2195341631689871</c:v>
                </c:pt>
                <c:pt idx="1">
                  <c:v>0.39685929745808118</c:v>
                </c:pt>
                <c:pt idx="2">
                  <c:v>0.65119385540156949</c:v>
                </c:pt>
                <c:pt idx="3">
                  <c:v>1.04006406734214</c:v>
                </c:pt>
                <c:pt idx="4">
                  <c:v>0.70959839196067198</c:v>
                </c:pt>
                <c:pt idx="5">
                  <c:v>0.59760368498805394</c:v>
                </c:pt>
                <c:pt idx="6">
                  <c:v>0.22667479278735783</c:v>
                </c:pt>
                <c:pt idx="7">
                  <c:v>0.22180149379017089</c:v>
                </c:pt>
                <c:pt idx="11">
                  <c:v>0</c:v>
                </c:pt>
                <c:pt idx="12">
                  <c:v>0.21473849393983185</c:v>
                </c:pt>
                <c:pt idx="13">
                  <c:v>0.4775206017686805</c:v>
                </c:pt>
                <c:pt idx="14">
                  <c:v>0.44440654672037005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mnd'!$O$184:$O$198</c:f>
              <c:numCache>
                <c:formatCode>0.0</c:formatCode>
                <c:ptCount val="15"/>
                <c:pt idx="0">
                  <c:v>42.3125</c:v>
                </c:pt>
                <c:pt idx="1">
                  <c:v>51.1</c:v>
                </c:pt>
                <c:pt idx="2">
                  <c:v>35.1</c:v>
                </c:pt>
                <c:pt idx="3">
                  <c:v>42.06388888888889</c:v>
                </c:pt>
                <c:pt idx="4">
                  <c:v>40.840625000000003</c:v>
                </c:pt>
                <c:pt idx="5">
                  <c:v>38.752173913043471</c:v>
                </c:pt>
                <c:pt idx="6">
                  <c:v>32.99</c:v>
                </c:pt>
                <c:pt idx="7">
                  <c:v>36.200000000000003</c:v>
                </c:pt>
                <c:pt idx="9">
                  <c:v>0</c:v>
                </c:pt>
                <c:pt idx="11">
                  <c:v>0</c:v>
                </c:pt>
                <c:pt idx="12">
                  <c:v>31.2</c:v>
                </c:pt>
                <c:pt idx="13">
                  <c:v>41.2</c:v>
                </c:pt>
                <c:pt idx="14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mnd'!$V$184:$V$198</c:f>
              <c:numCache>
                <c:formatCode>0.00</c:formatCode>
                <c:ptCount val="15"/>
                <c:pt idx="0">
                  <c:v>10.375</c:v>
                </c:pt>
                <c:pt idx="1">
                  <c:v>10</c:v>
                </c:pt>
                <c:pt idx="2">
                  <c:v>10</c:v>
                </c:pt>
                <c:pt idx="3">
                  <c:v>10.777777777777779</c:v>
                </c:pt>
                <c:pt idx="4">
                  <c:v>10.65625</c:v>
                </c:pt>
                <c:pt idx="5">
                  <c:v>10.536231884057967</c:v>
                </c:pt>
                <c:pt idx="6">
                  <c:v>9.8000000000000007</c:v>
                </c:pt>
                <c:pt idx="7">
                  <c:v>11</c:v>
                </c:pt>
                <c:pt idx="11">
                  <c:v>0</c:v>
                </c:pt>
                <c:pt idx="12">
                  <c:v>7</c:v>
                </c:pt>
                <c:pt idx="13">
                  <c:v>9.6999999999999993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Regioner!$G$21:$G$24</c:f>
              <c:numCache>
                <c:formatCode>#,##0</c:formatCode>
                <c:ptCount val="4"/>
                <c:pt idx="0">
                  <c:v>16730</c:v>
                </c:pt>
                <c:pt idx="1">
                  <c:v>18999</c:v>
                </c:pt>
                <c:pt idx="2">
                  <c:v>8267</c:v>
                </c:pt>
                <c:pt idx="3">
                  <c:v>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Regioner!$G$16:$G$19</c:f>
              <c:numCache>
                <c:formatCode>#,##0</c:formatCode>
                <c:ptCount val="4"/>
                <c:pt idx="0">
                  <c:v>15814</c:v>
                </c:pt>
                <c:pt idx="1">
                  <c:v>18486</c:v>
                </c:pt>
                <c:pt idx="2">
                  <c:v>7499</c:v>
                </c:pt>
                <c:pt idx="3">
                  <c:v>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13257</c:v>
                </c:pt>
                <c:pt idx="1">
                  <c:v>17379</c:v>
                </c:pt>
                <c:pt idx="2">
                  <c:v>6783</c:v>
                </c:pt>
                <c:pt idx="3">
                  <c:v>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6183251171105"/>
          <c:y val="0.19168744599770229"/>
          <c:w val="7.7082716797129566E-2"/>
          <c:h val="0.2176634925981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mnd'!$I$199:$I$213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10</c:v>
                </c:pt>
                <c:pt idx="5">
                  <c:v>23</c:v>
                </c:pt>
                <c:pt idx="6">
                  <c:v>6</c:v>
                </c:pt>
                <c:pt idx="7">
                  <c:v>2</c:v>
                </c:pt>
                <c:pt idx="9">
                  <c:v>43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mnd'!$J$199:$J$213</c:f>
              <c:numCache>
                <c:formatCode>0.0</c:formatCode>
                <c:ptCount val="15"/>
                <c:pt idx="0">
                  <c:v>0.35631293570875305</c:v>
                </c:pt>
                <c:pt idx="1">
                  <c:v>0</c:v>
                </c:pt>
                <c:pt idx="2">
                  <c:v>0</c:v>
                </c:pt>
                <c:pt idx="3">
                  <c:v>0.26161289259104609</c:v>
                </c:pt>
                <c:pt idx="4">
                  <c:v>0.20431699050792015</c:v>
                </c:pt>
                <c:pt idx="5">
                  <c:v>0.21600806370505785</c:v>
                </c:pt>
                <c:pt idx="6">
                  <c:v>0.15961368403911258</c:v>
                </c:pt>
                <c:pt idx="7">
                  <c:v>0.47668939825622386</c:v>
                </c:pt>
                <c:pt idx="11">
                  <c:v>0</c:v>
                </c:pt>
                <c:pt idx="12">
                  <c:v>0</c:v>
                </c:pt>
                <c:pt idx="13">
                  <c:v>6.6760161800669904E-2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mnd'!$O$199:$O$213</c:f>
              <c:numCache>
                <c:formatCode>0.0</c:formatCode>
                <c:ptCount val="15"/>
                <c:pt idx="0">
                  <c:v>49.45</c:v>
                </c:pt>
                <c:pt idx="1">
                  <c:v>0</c:v>
                </c:pt>
                <c:pt idx="2">
                  <c:v>0</c:v>
                </c:pt>
                <c:pt idx="3">
                  <c:v>42.322222222222223</c:v>
                </c:pt>
                <c:pt idx="4">
                  <c:v>37.629999999999995</c:v>
                </c:pt>
                <c:pt idx="5">
                  <c:v>42.021739130434781</c:v>
                </c:pt>
                <c:pt idx="6">
                  <c:v>38.716666666666669</c:v>
                </c:pt>
                <c:pt idx="7">
                  <c:v>38.9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mnd'!$V$199:$V$213</c:f>
              <c:numCache>
                <c:formatCode>0.00</c:formatCode>
                <c:ptCount val="1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11.777777777777779</c:v>
                </c:pt>
                <c:pt idx="4">
                  <c:v>11.4</c:v>
                </c:pt>
                <c:pt idx="5">
                  <c:v>11.478260869565219</c:v>
                </c:pt>
                <c:pt idx="6">
                  <c:v>11.666666666666664</c:v>
                </c:pt>
                <c:pt idx="7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mnd'!$I$214:$I$228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15</c:v>
                </c:pt>
                <c:pt idx="5">
                  <c:v>20</c:v>
                </c:pt>
                <c:pt idx="6">
                  <c:v>1</c:v>
                </c:pt>
                <c:pt idx="7">
                  <c:v>1</c:v>
                </c:pt>
                <c:pt idx="9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mnd'!$J$214:$J$228</c:f>
              <c:numCache>
                <c:formatCode>0.0</c:formatCode>
                <c:ptCount val="15"/>
                <c:pt idx="0">
                  <c:v>0.13438293732999479</c:v>
                </c:pt>
                <c:pt idx="1">
                  <c:v>0.39608266478203824</c:v>
                </c:pt>
                <c:pt idx="2">
                  <c:v>0</c:v>
                </c:pt>
                <c:pt idx="3">
                  <c:v>9.2653135233741468E-2</c:v>
                </c:pt>
                <c:pt idx="4">
                  <c:v>0.36769456808919376</c:v>
                </c:pt>
                <c:pt idx="5">
                  <c:v>0.1984636943301514</c:v>
                </c:pt>
                <c:pt idx="6">
                  <c:v>1.5734624900971494E-2</c:v>
                </c:pt>
                <c:pt idx="7">
                  <c:v>0.16298120814415867</c:v>
                </c:pt>
                <c:pt idx="11">
                  <c:v>0</c:v>
                </c:pt>
                <c:pt idx="12">
                  <c:v>0</c:v>
                </c:pt>
                <c:pt idx="13">
                  <c:v>4.3463647005644465E-2</c:v>
                </c:pt>
                <c:pt idx="14">
                  <c:v>0.2733652008607243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mnd'!$O$214:$O$228</c:f>
              <c:numCache>
                <c:formatCode>0.0</c:formatCode>
                <c:ptCount val="15"/>
                <c:pt idx="0">
                  <c:v>37.300000000000011</c:v>
                </c:pt>
                <c:pt idx="1">
                  <c:v>51</c:v>
                </c:pt>
                <c:pt idx="2">
                  <c:v>0</c:v>
                </c:pt>
                <c:pt idx="3">
                  <c:v>44.966666666666683</c:v>
                </c:pt>
                <c:pt idx="4">
                  <c:v>45.146666666666682</c:v>
                </c:pt>
                <c:pt idx="5">
                  <c:v>44.4</c:v>
                </c:pt>
                <c:pt idx="6">
                  <c:v>22.900000000000006</c:v>
                </c:pt>
                <c:pt idx="7">
                  <c:v>26.6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37.5</c:v>
                </c:pt>
                <c:pt idx="14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mnd'!$V$214:$V$228</c:f>
              <c:numCache>
                <c:formatCode>0.00</c:formatCode>
                <c:ptCount val="15"/>
                <c:pt idx="0">
                  <c:v>10</c:v>
                </c:pt>
                <c:pt idx="1">
                  <c:v>12</c:v>
                </c:pt>
                <c:pt idx="2">
                  <c:v>0</c:v>
                </c:pt>
                <c:pt idx="3">
                  <c:v>12</c:v>
                </c:pt>
                <c:pt idx="4">
                  <c:v>12.46666666666667</c:v>
                </c:pt>
                <c:pt idx="5">
                  <c:v>12</c:v>
                </c:pt>
                <c:pt idx="6">
                  <c:v>10</c:v>
                </c:pt>
                <c:pt idx="7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mnd'!$I$229:$I$243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2</c:v>
                </c:pt>
                <c:pt idx="7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mnd'!$J$229:$J$243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3.4616145409789259E-2</c:v>
                </c:pt>
                <c:pt idx="4">
                  <c:v>0.15946824372090396</c:v>
                </c:pt>
                <c:pt idx="5">
                  <c:v>9.1923555718458685E-2</c:v>
                </c:pt>
                <c:pt idx="6">
                  <c:v>6.3831731585163851E-2</c:v>
                </c:pt>
                <c:pt idx="7">
                  <c:v>0.30145396393581225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Regioner!$AI$21:$AI$24</c:f>
              <c:numCache>
                <c:formatCode>0</c:formatCode>
                <c:ptCount val="4"/>
                <c:pt idx="0">
                  <c:v>6.1940022213994821</c:v>
                </c:pt>
                <c:pt idx="1">
                  <c:v>4.8233054074638231</c:v>
                </c:pt>
                <c:pt idx="2">
                  <c:v>6.0079941860465116</c:v>
                </c:pt>
                <c:pt idx="3">
                  <c:v>7.837474120082816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Regioner!$AI$16:$AI$19</c:f>
              <c:numCache>
                <c:formatCode>0</c:formatCode>
                <c:ptCount val="4"/>
                <c:pt idx="0">
                  <c:v>6.0636503067484666</c:v>
                </c:pt>
                <c:pt idx="1">
                  <c:v>4.8698630136986303</c:v>
                </c:pt>
                <c:pt idx="2">
                  <c:v>5.672465960665658</c:v>
                </c:pt>
                <c:pt idx="3">
                  <c:v>7.6771397616468038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Regioner!$AI$11:$AI$14</c:f>
              <c:numCache>
                <c:formatCode>0</c:formatCode>
                <c:ptCount val="4"/>
                <c:pt idx="0">
                  <c:v>5.5099750623441395</c:v>
                </c:pt>
                <c:pt idx="1">
                  <c:v>4.7613698630136989</c:v>
                </c:pt>
                <c:pt idx="2">
                  <c:v>5.5873146622734762</c:v>
                </c:pt>
                <c:pt idx="3">
                  <c:v>6.6107921928817452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7151833293563"/>
          <c:y val="0.20406951024511608"/>
          <c:w val="8.007659269863994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mnd'!$O$229:$O$243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50.4</c:v>
                </c:pt>
                <c:pt idx="4">
                  <c:v>48.95000000000001</c:v>
                </c:pt>
                <c:pt idx="5">
                  <c:v>45.7</c:v>
                </c:pt>
                <c:pt idx="6">
                  <c:v>46.45</c:v>
                </c:pt>
                <c:pt idx="7">
                  <c:v>49.2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mnd'!$V$229:$V$243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12.833333333333336</c:v>
                </c:pt>
                <c:pt idx="5">
                  <c:v>12.888888888888889</c:v>
                </c:pt>
                <c:pt idx="6">
                  <c:v>12.5</c:v>
                </c:pt>
                <c:pt idx="7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mnd'!$I$240:$I$251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11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mnd'!$I$15:$I$26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mnd'!$I$255:$I$266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31</c:v>
                </c:pt>
                <c:pt idx="3">
                  <c:v>25</c:v>
                </c:pt>
                <c:pt idx="4">
                  <c:v>99</c:v>
                </c:pt>
                <c:pt idx="5">
                  <c:v>33</c:v>
                </c:pt>
                <c:pt idx="6">
                  <c:v>18</c:v>
                </c:pt>
                <c:pt idx="7">
                  <c:v>183</c:v>
                </c:pt>
                <c:pt idx="8">
                  <c:v>112</c:v>
                </c:pt>
                <c:pt idx="9">
                  <c:v>202</c:v>
                </c:pt>
                <c:pt idx="10">
                  <c:v>102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1-43A7-8D84-B4603A91C18C}"/>
            </c:ext>
          </c:extLst>
        </c:ser>
        <c:ser>
          <c:idx val="0"/>
          <c:order val="1"/>
          <c:tx>
            <c:strRef>
              <c:f>'Fett per mnd'!$B$34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mnd'!$I$30:$I$41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13</c:v>
                </c:pt>
                <c:pt idx="3">
                  <c:v>11</c:v>
                </c:pt>
                <c:pt idx="4">
                  <c:v>75</c:v>
                </c:pt>
                <c:pt idx="5">
                  <c:v>20</c:v>
                </c:pt>
                <c:pt idx="6">
                  <c:v>2</c:v>
                </c:pt>
                <c:pt idx="7">
                  <c:v>96</c:v>
                </c:pt>
                <c:pt idx="8">
                  <c:v>83</c:v>
                </c:pt>
                <c:pt idx="9">
                  <c:v>192</c:v>
                </c:pt>
                <c:pt idx="10">
                  <c:v>58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40566459647437"/>
          <c:y val="0.2399227245915527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mnd'!$I$270:$I$281</c:f>
              <c:numCache>
                <c:formatCode>General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155</c:v>
                </c:pt>
                <c:pt idx="3">
                  <c:v>119</c:v>
                </c:pt>
                <c:pt idx="4">
                  <c:v>217</c:v>
                </c:pt>
                <c:pt idx="5">
                  <c:v>137</c:v>
                </c:pt>
                <c:pt idx="6">
                  <c:v>27</c:v>
                </c:pt>
                <c:pt idx="7">
                  <c:v>700</c:v>
                </c:pt>
                <c:pt idx="8">
                  <c:v>462</c:v>
                </c:pt>
                <c:pt idx="9">
                  <c:v>828</c:v>
                </c:pt>
                <c:pt idx="10">
                  <c:v>351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E-4BF3-ACBD-05D604AADFF4}"/>
            </c:ext>
          </c:extLst>
        </c:ser>
        <c:ser>
          <c:idx val="0"/>
          <c:order val="1"/>
          <c:tx>
            <c:strRef>
              <c:f>'Fett per mnd'!$B$49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mnd'!$I$45:$I$56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79</c:v>
                </c:pt>
                <c:pt idx="3">
                  <c:v>68</c:v>
                </c:pt>
                <c:pt idx="4">
                  <c:v>137</c:v>
                </c:pt>
                <c:pt idx="5">
                  <c:v>76</c:v>
                </c:pt>
                <c:pt idx="6">
                  <c:v>26</c:v>
                </c:pt>
                <c:pt idx="7">
                  <c:v>559</c:v>
                </c:pt>
                <c:pt idx="8">
                  <c:v>588</c:v>
                </c:pt>
                <c:pt idx="9">
                  <c:v>1052</c:v>
                </c:pt>
                <c:pt idx="10">
                  <c:v>294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E-4BF3-ACBD-05D604AA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4908877131092"/>
          <c:y val="0.2650610778915793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Vektgrupper!$H$44:$H$59</c:f>
              <c:numCache>
                <c:formatCode>0.0</c:formatCode>
                <c:ptCount val="16"/>
                <c:pt idx="0">
                  <c:v>0.47195289795110401</c:v>
                </c:pt>
                <c:pt idx="1">
                  <c:v>4.2686199134239553</c:v>
                </c:pt>
                <c:pt idx="2">
                  <c:v>8.620528494353362</c:v>
                </c:pt>
                <c:pt idx="3">
                  <c:v>15.982742010057498</c:v>
                </c:pt>
                <c:pt idx="4">
                  <c:v>13.934736889650637</c:v>
                </c:pt>
                <c:pt idx="5">
                  <c:v>9.643957739216102</c:v>
                </c:pt>
                <c:pt idx="6">
                  <c:v>14.304906889449397</c:v>
                </c:pt>
                <c:pt idx="7">
                  <c:v>7.9382527396231186</c:v>
                </c:pt>
                <c:pt idx="8">
                  <c:v>9.5748824994021628</c:v>
                </c:pt>
                <c:pt idx="9">
                  <c:v>4.4990418480985248</c:v>
                </c:pt>
                <c:pt idx="10">
                  <c:v>4.8864548786303343</c:v>
                </c:pt>
                <c:pt idx="11">
                  <c:v>2.0051005095498926</c:v>
                </c:pt>
                <c:pt idx="12">
                  <c:v>2.7128025636309219</c:v>
                </c:pt>
                <c:pt idx="13">
                  <c:v>0.83273417825757312</c:v>
                </c:pt>
                <c:pt idx="14">
                  <c:v>0.25459703411157286</c:v>
                </c:pt>
                <c:pt idx="15">
                  <c:v>6.8688914593878159E-2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Vektgrupper!$H$27:$H$42</c:f>
              <c:numCache>
                <c:formatCode>0.0</c:formatCode>
                <c:ptCount val="16"/>
                <c:pt idx="0">
                  <c:v>0.49656183763963374</c:v>
                </c:pt>
                <c:pt idx="1">
                  <c:v>4.715830073974268</c:v>
                </c:pt>
                <c:pt idx="2">
                  <c:v>9.5421443367441583</c:v>
                </c:pt>
                <c:pt idx="3">
                  <c:v>16.558921281929106</c:v>
                </c:pt>
                <c:pt idx="4">
                  <c:v>13.95557607749422</c:v>
                </c:pt>
                <c:pt idx="5">
                  <c:v>9.9727483789377942</c:v>
                </c:pt>
                <c:pt idx="6">
                  <c:v>14.638553624039105</c:v>
                </c:pt>
                <c:pt idx="7">
                  <c:v>7.7871124481612224</c:v>
                </c:pt>
                <c:pt idx="8">
                  <c:v>9.0641319087178616</c:v>
                </c:pt>
                <c:pt idx="9">
                  <c:v>3.9942150834895198</c:v>
                </c:pt>
                <c:pt idx="10">
                  <c:v>4.209630353613437</c:v>
                </c:pt>
                <c:pt idx="11">
                  <c:v>1.8261132262210999</c:v>
                </c:pt>
                <c:pt idx="12">
                  <c:v>2.3648896150017289</c:v>
                </c:pt>
                <c:pt idx="13">
                  <c:v>0.65245498116863887</c:v>
                </c:pt>
                <c:pt idx="14">
                  <c:v>0.15657263769168164</c:v>
                </c:pt>
                <c:pt idx="15">
                  <c:v>6.4544135176538009E-2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Vektgrupper!$H$10:$H$25</c:f>
              <c:numCache>
                <c:formatCode>0.0</c:formatCode>
                <c:ptCount val="16"/>
                <c:pt idx="0">
                  <c:v>0.72207166085333696</c:v>
                </c:pt>
                <c:pt idx="1">
                  <c:v>5.2123421974290309</c:v>
                </c:pt>
                <c:pt idx="2">
                  <c:v>9.2892658933643713</c:v>
                </c:pt>
                <c:pt idx="3">
                  <c:v>16.671211821814548</c:v>
                </c:pt>
                <c:pt idx="4">
                  <c:v>14.272469682324941</c:v>
                </c:pt>
                <c:pt idx="5">
                  <c:v>9.7837191648478434</c:v>
                </c:pt>
                <c:pt idx="6">
                  <c:v>13.872856661304803</c:v>
                </c:pt>
                <c:pt idx="7">
                  <c:v>7.6239687341012541</c:v>
                </c:pt>
                <c:pt idx="8">
                  <c:v>9.0130694818612511</c:v>
                </c:pt>
                <c:pt idx="9">
                  <c:v>3.9916774483707553</c:v>
                </c:pt>
                <c:pt idx="10">
                  <c:v>4.4086097458259825</c:v>
                </c:pt>
                <c:pt idx="11">
                  <c:v>1.8729138855532881</c:v>
                </c:pt>
                <c:pt idx="12">
                  <c:v>2.3618414405489179</c:v>
                </c:pt>
                <c:pt idx="13">
                  <c:v>0.69723276052456651</c:v>
                </c:pt>
                <c:pt idx="14">
                  <c:v>0.1679442278168857</c:v>
                </c:pt>
                <c:pt idx="15">
                  <c:v>3.88051934581954E-2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9212434905822"/>
          <c:y val="0.33298410479734775"/>
          <c:w val="6.2277649319285623E-2"/>
          <c:h val="0.1709237257369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Vektgrupper!$G$44:$G$59</c:f>
              <c:numCache>
                <c:formatCode>#,##0</c:formatCode>
                <c:ptCount val="16"/>
                <c:pt idx="0">
                  <c:v>739</c:v>
                </c:pt>
                <c:pt idx="1">
                  <c:v>4571</c:v>
                </c:pt>
                <c:pt idx="2">
                  <c:v>6737</c:v>
                </c:pt>
                <c:pt idx="3">
                  <c:v>9700</c:v>
                </c:pt>
                <c:pt idx="4">
                  <c:v>7228</c:v>
                </c:pt>
                <c:pt idx="5">
                  <c:v>4573</c:v>
                </c:pt>
                <c:pt idx="6">
                  <c:v>6256</c:v>
                </c:pt>
                <c:pt idx="7">
                  <c:v>3213</c:v>
                </c:pt>
                <c:pt idx="8">
                  <c:v>3617</c:v>
                </c:pt>
                <c:pt idx="9">
                  <c:v>1588</c:v>
                </c:pt>
                <c:pt idx="10">
                  <c:v>1625</c:v>
                </c:pt>
                <c:pt idx="11">
                  <c:v>628</c:v>
                </c:pt>
                <c:pt idx="12">
                  <c:v>795</c:v>
                </c:pt>
                <c:pt idx="13">
                  <c:v>221</c:v>
                </c:pt>
                <c:pt idx="14">
                  <c:v>61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9-4324-8478-75E09FD1457E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710</c:v>
                </c:pt>
                <c:pt idx="1">
                  <c:v>4697</c:v>
                </c:pt>
                <c:pt idx="2">
                  <c:v>6944</c:v>
                </c:pt>
                <c:pt idx="3">
                  <c:v>9341</c:v>
                </c:pt>
                <c:pt idx="4">
                  <c:v>6731</c:v>
                </c:pt>
                <c:pt idx="5">
                  <c:v>4398</c:v>
                </c:pt>
                <c:pt idx="6">
                  <c:v>5951</c:v>
                </c:pt>
                <c:pt idx="7">
                  <c:v>2931</c:v>
                </c:pt>
                <c:pt idx="8">
                  <c:v>3186</c:v>
                </c:pt>
                <c:pt idx="9">
                  <c:v>1312</c:v>
                </c:pt>
                <c:pt idx="10">
                  <c:v>1301</c:v>
                </c:pt>
                <c:pt idx="11">
                  <c:v>532</c:v>
                </c:pt>
                <c:pt idx="12">
                  <c:v>643</c:v>
                </c:pt>
                <c:pt idx="13">
                  <c:v>160</c:v>
                </c:pt>
                <c:pt idx="14">
                  <c:v>35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9-4324-8478-75E09FD1457E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947</c:v>
                </c:pt>
                <c:pt idx="1">
                  <c:v>4555</c:v>
                </c:pt>
                <c:pt idx="2">
                  <c:v>5896</c:v>
                </c:pt>
                <c:pt idx="3">
                  <c:v>8239</c:v>
                </c:pt>
                <c:pt idx="4">
                  <c:v>6011</c:v>
                </c:pt>
                <c:pt idx="5">
                  <c:v>3765</c:v>
                </c:pt>
                <c:pt idx="6">
                  <c:v>4925</c:v>
                </c:pt>
                <c:pt idx="7">
                  <c:v>2508</c:v>
                </c:pt>
                <c:pt idx="8">
                  <c:v>2768</c:v>
                </c:pt>
                <c:pt idx="9">
                  <c:v>1144</c:v>
                </c:pt>
                <c:pt idx="10">
                  <c:v>1190</c:v>
                </c:pt>
                <c:pt idx="11">
                  <c:v>477</c:v>
                </c:pt>
                <c:pt idx="12">
                  <c:v>562</c:v>
                </c:pt>
                <c:pt idx="13">
                  <c:v>150</c:v>
                </c:pt>
                <c:pt idx="14">
                  <c:v>33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9-4324-8478-75E09FD1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1-4F47-A7CB-5A52EBF1D976}"/>
            </c:ext>
          </c:extLst>
        </c:ser>
        <c:ser>
          <c:idx val="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1-4F47-A7CB-5A52EBF1D976}"/>
            </c:ext>
          </c:extLst>
        </c:ser>
        <c:ser>
          <c:idx val="10"/>
          <c:order val="2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1-4F47-A7CB-5A52EBF1D976}"/>
            </c:ext>
          </c:extLst>
        </c:ser>
        <c:ser>
          <c:idx val="13"/>
          <c:order val="3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710</c:v>
                </c:pt>
                <c:pt idx="1">
                  <c:v>4697</c:v>
                </c:pt>
                <c:pt idx="2">
                  <c:v>6944</c:v>
                </c:pt>
                <c:pt idx="3">
                  <c:v>9341</c:v>
                </c:pt>
                <c:pt idx="4">
                  <c:v>6731</c:v>
                </c:pt>
                <c:pt idx="5">
                  <c:v>4398</c:v>
                </c:pt>
                <c:pt idx="6">
                  <c:v>5951</c:v>
                </c:pt>
                <c:pt idx="7">
                  <c:v>2931</c:v>
                </c:pt>
                <c:pt idx="8">
                  <c:v>3186</c:v>
                </c:pt>
                <c:pt idx="9">
                  <c:v>1312</c:v>
                </c:pt>
                <c:pt idx="10">
                  <c:v>1301</c:v>
                </c:pt>
                <c:pt idx="11">
                  <c:v>532</c:v>
                </c:pt>
                <c:pt idx="12">
                  <c:v>643</c:v>
                </c:pt>
                <c:pt idx="13">
                  <c:v>160</c:v>
                </c:pt>
                <c:pt idx="14">
                  <c:v>35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1-4F47-A7CB-5A52EBF1D976}"/>
            </c:ext>
          </c:extLst>
        </c:ser>
        <c:ser>
          <c:idx val="1"/>
          <c:order val="4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947</c:v>
                </c:pt>
                <c:pt idx="1">
                  <c:v>4555</c:v>
                </c:pt>
                <c:pt idx="2">
                  <c:v>5896</c:v>
                </c:pt>
                <c:pt idx="3">
                  <c:v>8239</c:v>
                </c:pt>
                <c:pt idx="4">
                  <c:v>6011</c:v>
                </c:pt>
                <c:pt idx="5">
                  <c:v>3765</c:v>
                </c:pt>
                <c:pt idx="6">
                  <c:v>4925</c:v>
                </c:pt>
                <c:pt idx="7">
                  <c:v>2508</c:v>
                </c:pt>
                <c:pt idx="8">
                  <c:v>2768</c:v>
                </c:pt>
                <c:pt idx="9">
                  <c:v>1144</c:v>
                </c:pt>
                <c:pt idx="10">
                  <c:v>1190</c:v>
                </c:pt>
                <c:pt idx="11">
                  <c:v>477</c:v>
                </c:pt>
                <c:pt idx="12">
                  <c:v>562</c:v>
                </c:pt>
                <c:pt idx="13">
                  <c:v>150</c:v>
                </c:pt>
                <c:pt idx="14">
                  <c:v>33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1-4F47-A7CB-5A52EBF1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3695144826007166E-2"/>
          <c:h val="0.24259385879025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Vektgrupper!$U$44:$U$59</c:f>
              <c:numCache>
                <c:formatCode>0.00</c:formatCode>
                <c:ptCount val="16"/>
                <c:pt idx="0">
                  <c:v>3.8714479025710422</c:v>
                </c:pt>
                <c:pt idx="1">
                  <c:v>5.2854955152045484</c:v>
                </c:pt>
                <c:pt idx="2">
                  <c:v>5.6626094700905458</c:v>
                </c:pt>
                <c:pt idx="3">
                  <c:v>5.5957731958762889</c:v>
                </c:pt>
                <c:pt idx="4">
                  <c:v>5.8605423353624806</c:v>
                </c:pt>
                <c:pt idx="5">
                  <c:v>6.1486988847583639</c:v>
                </c:pt>
                <c:pt idx="6">
                  <c:v>6.4688299232736579</c:v>
                </c:pt>
                <c:pt idx="7">
                  <c:v>7.0283224400871473</c:v>
                </c:pt>
                <c:pt idx="8">
                  <c:v>7.4379319878352224</c:v>
                </c:pt>
                <c:pt idx="9">
                  <c:v>8.0453400503778312</c:v>
                </c:pt>
                <c:pt idx="10">
                  <c:v>8.4763076923076941</c:v>
                </c:pt>
                <c:pt idx="11">
                  <c:v>9.1990445859872576</c:v>
                </c:pt>
                <c:pt idx="12">
                  <c:v>9.4943396226415064</c:v>
                </c:pt>
                <c:pt idx="13">
                  <c:v>10.610859728506789</c:v>
                </c:pt>
                <c:pt idx="14">
                  <c:v>11.081967213114751</c:v>
                </c:pt>
                <c:pt idx="15">
                  <c:v>11.733333333333331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A-47C6-BD20-C5DD006111C0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Vektgrupper!$P$27:$P$42</c:f>
              <c:numCache>
                <c:formatCode>0.00</c:formatCode>
                <c:ptCount val="16"/>
                <c:pt idx="0">
                  <c:v>4.1140845070422527</c:v>
                </c:pt>
                <c:pt idx="1">
                  <c:v>5.3280817543112642</c:v>
                </c:pt>
                <c:pt idx="2">
                  <c:v>5.9815668202764991</c:v>
                </c:pt>
                <c:pt idx="3">
                  <c:v>6.658923027513115</c:v>
                </c:pt>
                <c:pt idx="4">
                  <c:v>7.3237260436785023</c:v>
                </c:pt>
                <c:pt idx="5">
                  <c:v>7.7414733969986349</c:v>
                </c:pt>
                <c:pt idx="6">
                  <c:v>8.0971265333557412</c:v>
                </c:pt>
                <c:pt idx="7">
                  <c:v>8.4940293415216654</c:v>
                </c:pt>
                <c:pt idx="8">
                  <c:v>8.7840552416823598</c:v>
                </c:pt>
                <c:pt idx="9">
                  <c:v>9.0891768292682968</c:v>
                </c:pt>
                <c:pt idx="10">
                  <c:v>9.2805534204458109</c:v>
                </c:pt>
                <c:pt idx="11">
                  <c:v>9.4868421052631557</c:v>
                </c:pt>
                <c:pt idx="12">
                  <c:v>9.8242612752721623</c:v>
                </c:pt>
                <c:pt idx="13">
                  <c:v>10.175000000000001</c:v>
                </c:pt>
                <c:pt idx="14">
                  <c:v>10.685714285714282</c:v>
                </c:pt>
                <c:pt idx="15">
                  <c:v>12.307692307692305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A-47C6-BD20-C5DD006111C0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Vektgrupper!$P$10:$P$25</c:f>
              <c:numCache>
                <c:formatCode>0.00</c:formatCode>
                <c:ptCount val="16"/>
                <c:pt idx="0">
                  <c:v>3.175290390707497</c:v>
                </c:pt>
                <c:pt idx="1">
                  <c:v>5.0278814489571886</c:v>
                </c:pt>
                <c:pt idx="2">
                  <c:v>6.0240841248303951</c:v>
                </c:pt>
                <c:pt idx="3">
                  <c:v>6.7151353319577636</c:v>
                </c:pt>
                <c:pt idx="4">
                  <c:v>7.3847945433372173</c:v>
                </c:pt>
                <c:pt idx="5">
                  <c:v>7.8172642762284195</c:v>
                </c:pt>
                <c:pt idx="6">
                  <c:v>8.2142131979695421</c:v>
                </c:pt>
                <c:pt idx="7">
                  <c:v>8.6535087719298254</c:v>
                </c:pt>
                <c:pt idx="8">
                  <c:v>9.0321531791907521</c:v>
                </c:pt>
                <c:pt idx="9">
                  <c:v>9.4624125874125848</c:v>
                </c:pt>
                <c:pt idx="10">
                  <c:v>9.8453781512605048</c:v>
                </c:pt>
                <c:pt idx="11">
                  <c:v>10.109014675052412</c:v>
                </c:pt>
                <c:pt idx="12">
                  <c:v>10.596085409252671</c:v>
                </c:pt>
                <c:pt idx="13">
                  <c:v>11.3</c:v>
                </c:pt>
                <c:pt idx="14">
                  <c:v>11.575757575757578</c:v>
                </c:pt>
                <c:pt idx="15">
                  <c:v>12.285714285714288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A-47C6-BD20-C5DD0061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52423950885492"/>
          <c:y val="0.22782677016538999"/>
          <c:w val="6.7074700060840056E-2"/>
          <c:h val="0.16613302310264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Vektgrupper!$U$44:$U$59</c:f>
              <c:numCache>
                <c:formatCode>0.00</c:formatCode>
                <c:ptCount val="16"/>
                <c:pt idx="0">
                  <c:v>3.8714479025710422</c:v>
                </c:pt>
                <c:pt idx="1">
                  <c:v>5.2854955152045484</c:v>
                </c:pt>
                <c:pt idx="2">
                  <c:v>5.6626094700905458</c:v>
                </c:pt>
                <c:pt idx="3">
                  <c:v>5.5957731958762889</c:v>
                </c:pt>
                <c:pt idx="4">
                  <c:v>5.8605423353624806</c:v>
                </c:pt>
                <c:pt idx="5">
                  <c:v>6.1486988847583639</c:v>
                </c:pt>
                <c:pt idx="6">
                  <c:v>6.4688299232736579</c:v>
                </c:pt>
                <c:pt idx="7">
                  <c:v>7.0283224400871473</c:v>
                </c:pt>
                <c:pt idx="8">
                  <c:v>7.4379319878352224</c:v>
                </c:pt>
                <c:pt idx="9">
                  <c:v>8.0453400503778312</c:v>
                </c:pt>
                <c:pt idx="10">
                  <c:v>8.4763076923076941</c:v>
                </c:pt>
                <c:pt idx="11">
                  <c:v>9.1990445859872576</c:v>
                </c:pt>
                <c:pt idx="12">
                  <c:v>9.4943396226415064</c:v>
                </c:pt>
                <c:pt idx="13">
                  <c:v>10.610859728506789</c:v>
                </c:pt>
                <c:pt idx="14">
                  <c:v>11.081967213114751</c:v>
                </c:pt>
                <c:pt idx="15">
                  <c:v>11.733333333333331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B-4308-B397-89DEC4F1FA0D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Vektgrupper!$U$27:$U$42</c:f>
              <c:numCache>
                <c:formatCode>0.00</c:formatCode>
                <c:ptCount val="16"/>
                <c:pt idx="0">
                  <c:v>3.9985915492957753</c:v>
                </c:pt>
                <c:pt idx="1">
                  <c:v>5.3449010006387052</c:v>
                </c:pt>
                <c:pt idx="2">
                  <c:v>5.73991935483871</c:v>
                </c:pt>
                <c:pt idx="3">
                  <c:v>5.659244192270636</c:v>
                </c:pt>
                <c:pt idx="4">
                  <c:v>5.8472738077551636</c:v>
                </c:pt>
                <c:pt idx="5">
                  <c:v>6.1534788540245593</c:v>
                </c:pt>
                <c:pt idx="6">
                  <c:v>6.4780709124516882</c:v>
                </c:pt>
                <c:pt idx="7">
                  <c:v>6.9355168884339822</c:v>
                </c:pt>
                <c:pt idx="8">
                  <c:v>7.4243565599497794</c:v>
                </c:pt>
                <c:pt idx="9">
                  <c:v>7.9573170731707314</c:v>
                </c:pt>
                <c:pt idx="10">
                  <c:v>8.4227517294388949</c:v>
                </c:pt>
                <c:pt idx="11">
                  <c:v>9.0507518796992485</c:v>
                </c:pt>
                <c:pt idx="12">
                  <c:v>9.5972006220839816</c:v>
                </c:pt>
                <c:pt idx="13">
                  <c:v>10.49375</c:v>
                </c:pt>
                <c:pt idx="14">
                  <c:v>10.685714285714282</c:v>
                </c:pt>
                <c:pt idx="15">
                  <c:v>12.846153846153843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8B-4308-B397-89DEC4F1FA0D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Vektgrupper!$U$10:$U$25</c:f>
              <c:numCache>
                <c:formatCode>0.00</c:formatCode>
                <c:ptCount val="16"/>
                <c:pt idx="0">
                  <c:v>3.7909186906018992</c:v>
                </c:pt>
                <c:pt idx="1">
                  <c:v>5.3042810098792543</c:v>
                </c:pt>
                <c:pt idx="2">
                  <c:v>5.7342265943012221</c:v>
                </c:pt>
                <c:pt idx="3">
                  <c:v>5.5219079985435116</c:v>
                </c:pt>
                <c:pt idx="4">
                  <c:v>5.6721011478955266</c:v>
                </c:pt>
                <c:pt idx="5">
                  <c:v>5.9859229747675986</c:v>
                </c:pt>
                <c:pt idx="6">
                  <c:v>6.2643654822335</c:v>
                </c:pt>
                <c:pt idx="7">
                  <c:v>6.760366826156301</c:v>
                </c:pt>
                <c:pt idx="8">
                  <c:v>7.2124277456647388</c:v>
                </c:pt>
                <c:pt idx="9">
                  <c:v>7.7386363636363615</c:v>
                </c:pt>
                <c:pt idx="10">
                  <c:v>8.3394957983193283</c:v>
                </c:pt>
                <c:pt idx="11">
                  <c:v>8.7085953878406723</c:v>
                </c:pt>
                <c:pt idx="12">
                  <c:v>9.3540925266903923</c:v>
                </c:pt>
                <c:pt idx="13">
                  <c:v>10.446666666666667</c:v>
                </c:pt>
                <c:pt idx="14">
                  <c:v>11.454545454545457</c:v>
                </c:pt>
                <c:pt idx="15">
                  <c:v>10.714285714285712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B-4308-B397-89DEC4F1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( 1 - 15)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37763193391198"/>
          <c:y val="0.2178855773901846"/>
          <c:w val="6.6119018477388533E-2"/>
          <c:h val="0.155346426644237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3450247283911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5133353734179437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D-4B96-8765-E01C9DD7F0A2}"/>
                </c:ext>
              </c:extLst>
            </c:dLbl>
            <c:dLbl>
              <c:idx val="2"/>
              <c:layout>
                <c:manualLayout>
                  <c:x val="-2.3271623827943906E-2"/>
                  <c:y val="3.1771525208328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D-4B96-8765-E01C9DD7F0A2}"/>
                </c:ext>
              </c:extLst>
            </c:dLbl>
            <c:dLbl>
              <c:idx val="3"/>
              <c:layout>
                <c:manualLayout>
                  <c:x val="-2.1409893921708393E-2"/>
                  <c:y val="-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D-4B96-8765-E01C9DD7F0A2}"/>
                </c:ext>
              </c:extLst>
            </c:dLbl>
            <c:dLbl>
              <c:idx val="5"/>
              <c:layout>
                <c:manualLayout>
                  <c:x val="-2.5133353734179454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D-4B96-8765-E01C9DD7F0A2}"/>
                </c:ext>
              </c:extLst>
            </c:dLbl>
            <c:dLbl>
              <c:idx val="9"/>
              <c:layout>
                <c:manualLayout>
                  <c:x val="-2.4202488781061661E-2"/>
                  <c:y val="-6.1557330091136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D-4B96-8765-E01C9DD7F0A2}"/>
                </c:ext>
              </c:extLst>
            </c:dLbl>
            <c:dLbl>
              <c:idx val="10"/>
              <c:layout>
                <c:manualLayout>
                  <c:x val="-2.3271623827943906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D-4B96-8765-E01C9DD7F0A2}"/>
                </c:ext>
              </c:extLst>
            </c:dLbl>
            <c:dLbl>
              <c:idx val="13"/>
              <c:layout>
                <c:manualLayout>
                  <c:x val="-5.3059302327712173E-2"/>
                  <c:y val="-1.985720325520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D-4B96-8765-E01C9DD7F0A2}"/>
                </c:ext>
              </c:extLst>
            </c:dLbl>
            <c:dLbl>
              <c:idx val="14"/>
              <c:layout>
                <c:manualLayout>
                  <c:x val="-2.420248878106173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D-4B96-8765-E01C9DD7F0A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A-4F0C-A703-E520C07DBD6F}"/>
                </c:ext>
              </c:extLst>
            </c:dLbl>
            <c:dLbl>
              <c:idx val="16"/>
              <c:layout>
                <c:manualLayout>
                  <c:x val="-2.0479028968590638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B-40BC-A070-7DF544F966F7}"/>
                </c:ext>
              </c:extLst>
            </c:dLbl>
            <c:dLbl>
              <c:idx val="17"/>
              <c:layout>
                <c:manualLayout>
                  <c:x val="-2.6064218687297313E-2"/>
                  <c:y val="-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A-4F0C-A703-E520C07DBD6F}"/>
                </c:ext>
              </c:extLst>
            </c:dLbl>
            <c:dLbl>
              <c:idx val="18"/>
              <c:layout>
                <c:manualLayout>
                  <c:x val="-2.4202488781061661E-2"/>
                  <c:y val="6.1557330091136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D-4B96-8765-E01C9DD7F0A2}"/>
                </c:ext>
              </c:extLst>
            </c:dLbl>
            <c:dLbl>
              <c:idx val="19"/>
              <c:layout>
                <c:manualLayout>
                  <c:x val="-2.6995083640415068E-2"/>
                  <c:y val="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D-4B96-8765-E01C9DD7F0A2}"/>
                </c:ext>
              </c:extLst>
            </c:dLbl>
            <c:dLbl>
              <c:idx val="20"/>
              <c:layout>
                <c:manualLayout>
                  <c:x val="-2.0479028968590773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D-4B96-8765-E01C9DD7F0A2}"/>
                </c:ext>
              </c:extLst>
            </c:dLbl>
            <c:dLbl>
              <c:idx val="21"/>
              <c:layout>
                <c:manualLayout>
                  <c:x val="-2.6995083640414932E-2"/>
                  <c:y val="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D-4B96-8765-E01C9DD7F0A2}"/>
                </c:ext>
              </c:extLst>
            </c:dLbl>
            <c:dLbl>
              <c:idx val="22"/>
              <c:layout>
                <c:manualLayout>
                  <c:x val="-2.3271623827943906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D-4B96-8765-E01C9DD7F0A2}"/>
                </c:ext>
              </c:extLst>
            </c:dLbl>
            <c:dLbl>
              <c:idx val="23"/>
              <c:layout>
                <c:manualLayout>
                  <c:x val="-2.2340758874826151E-2"/>
                  <c:y val="-6.552877074217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D-4B96-8765-E01C9DD7F0A2}"/>
                </c:ext>
              </c:extLst>
            </c:dLbl>
            <c:dLbl>
              <c:idx val="24"/>
              <c:layout>
                <c:manualLayout>
                  <c:x val="-1.8617299062355125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1-48F9-AC2F-4934B6E5AC68}"/>
                </c:ext>
              </c:extLst>
            </c:dLbl>
            <c:dLbl>
              <c:idx val="25"/>
              <c:layout>
                <c:manualLayout>
                  <c:x val="-2.5133353734179555E-2"/>
                  <c:y val="-8.9357414648424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D-4B96-8765-E01C9DD7F0A2}"/>
                </c:ext>
              </c:extLst>
            </c:dLbl>
            <c:dLbl>
              <c:idx val="26"/>
              <c:layout>
                <c:manualLayout>
                  <c:x val="-2.2340758874826151E-2"/>
                  <c:y val="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D-4B96-8765-E01C9DD7F0A2}"/>
                </c:ext>
              </c:extLst>
            </c:dLbl>
            <c:dLbl>
              <c:idx val="27"/>
              <c:layout>
                <c:manualLayout>
                  <c:x val="-1.3032109343648587E-2"/>
                  <c:y val="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3-4715-88F9-3297DAFE2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4.5964294727893442</c:v>
                </c:pt>
                <c:pt idx="1">
                  <c:v>4.7679989546886556</c:v>
                </c:pt>
                <c:pt idx="2">
                  <c:v>4.9124955267539008</c:v>
                </c:pt>
                <c:pt idx="3">
                  <c:v>4.8436783491647555</c:v>
                </c:pt>
                <c:pt idx="4">
                  <c:v>4.9312296324111209</c:v>
                </c:pt>
                <c:pt idx="5">
                  <c:v>5.0743128790776444</c:v>
                </c:pt>
                <c:pt idx="6">
                  <c:v>5.2819051084561437</c:v>
                </c:pt>
                <c:pt idx="7">
                  <c:v>5.5239151552019132</c:v>
                </c:pt>
                <c:pt idx="8">
                  <c:v>5.9286627134239849</c:v>
                </c:pt>
                <c:pt idx="9">
                  <c:v>6.2012352309344783</c:v>
                </c:pt>
                <c:pt idx="10">
                  <c:v>6.3137053920643051</c:v>
                </c:pt>
                <c:pt idx="11">
                  <c:v>6.3409221119922803</c:v>
                </c:pt>
                <c:pt idx="12">
                  <c:v>6.7456588962892496</c:v>
                </c:pt>
                <c:pt idx="13">
                  <c:v>7.052928722653494</c:v>
                </c:pt>
                <c:pt idx="14">
                  <c:v>7.0171894007510449</c:v>
                </c:pt>
                <c:pt idx="15">
                  <c:v>6.8524606299212589</c:v>
                </c:pt>
                <c:pt idx="16">
                  <c:v>7.0378225521385644</c:v>
                </c:pt>
                <c:pt idx="17">
                  <c:v>7.1584901725666024</c:v>
                </c:pt>
                <c:pt idx="18">
                  <c:v>7.1779159426585561</c:v>
                </c:pt>
                <c:pt idx="19">
                  <c:v>7.3400457167737008</c:v>
                </c:pt>
                <c:pt idx="20">
                  <c:v>7.2168261376896128</c:v>
                </c:pt>
                <c:pt idx="21">
                  <c:v>6.971908483592169</c:v>
                </c:pt>
                <c:pt idx="22">
                  <c:v>6.7959697732997482</c:v>
                </c:pt>
                <c:pt idx="23">
                  <c:v>7.0766418487977996</c:v>
                </c:pt>
                <c:pt idx="24">
                  <c:v>7.0563721480746393</c:v>
                </c:pt>
                <c:pt idx="25">
                  <c:v>7.0839071274165182</c:v>
                </c:pt>
                <c:pt idx="26">
                  <c:v>7.050225919677314</c:v>
                </c:pt>
                <c:pt idx="27">
                  <c:v>7.2337117725273616</c:v>
                </c:pt>
                <c:pt idx="28">
                  <c:v>7.2542094170507436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År!$AS$8:$AS$36</c:f>
              <c:numCache>
                <c:formatCode>0.00</c:formatCode>
                <c:ptCount val="29"/>
                <c:pt idx="0">
                  <c:v>7.2542094170507436</c:v>
                </c:pt>
                <c:pt idx="1">
                  <c:v>7.2542094170507436</c:v>
                </c:pt>
                <c:pt idx="2">
                  <c:v>7.2542094170507436</c:v>
                </c:pt>
                <c:pt idx="3">
                  <c:v>7.2542094170507436</c:v>
                </c:pt>
                <c:pt idx="4">
                  <c:v>7.2542094170507436</c:v>
                </c:pt>
                <c:pt idx="5">
                  <c:v>7.2542094170507436</c:v>
                </c:pt>
                <c:pt idx="6">
                  <c:v>7.2542094170507436</c:v>
                </c:pt>
                <c:pt idx="7">
                  <c:v>7.2542094170507436</c:v>
                </c:pt>
                <c:pt idx="8">
                  <c:v>7.2542094170507436</c:v>
                </c:pt>
                <c:pt idx="9">
                  <c:v>7.2542094170507436</c:v>
                </c:pt>
                <c:pt idx="10">
                  <c:v>7.2542094170507436</c:v>
                </c:pt>
                <c:pt idx="11">
                  <c:v>7.2542094170507436</c:v>
                </c:pt>
                <c:pt idx="12">
                  <c:v>7.2542094170507436</c:v>
                </c:pt>
                <c:pt idx="13">
                  <c:v>7.2542094170507436</c:v>
                </c:pt>
                <c:pt idx="14">
                  <c:v>7.2542094170507436</c:v>
                </c:pt>
                <c:pt idx="15">
                  <c:v>7.2542094170507436</c:v>
                </c:pt>
                <c:pt idx="16">
                  <c:v>7.2542094170507436</c:v>
                </c:pt>
                <c:pt idx="17">
                  <c:v>7.2542094170507436</c:v>
                </c:pt>
                <c:pt idx="18">
                  <c:v>7.2542094170507436</c:v>
                </c:pt>
                <c:pt idx="19">
                  <c:v>7.2542094170507436</c:v>
                </c:pt>
                <c:pt idx="20">
                  <c:v>7.2542094170507436</c:v>
                </c:pt>
                <c:pt idx="21">
                  <c:v>7.2542094170507436</c:v>
                </c:pt>
                <c:pt idx="22">
                  <c:v>7.2542094170507436</c:v>
                </c:pt>
                <c:pt idx="23">
                  <c:v>7.2542094170507436</c:v>
                </c:pt>
                <c:pt idx="24">
                  <c:v>7.2542094170507436</c:v>
                </c:pt>
                <c:pt idx="25">
                  <c:v>7.2542094170507436</c:v>
                </c:pt>
                <c:pt idx="26">
                  <c:v>7.2542094170507436</c:v>
                </c:pt>
                <c:pt idx="27">
                  <c:v>7.2542094170507436</c:v>
                </c:pt>
                <c:pt idx="28">
                  <c:v>7.2542094170507436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8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863236332665"/>
          <c:y val="0.5416257376597226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19314257775"/>
          <c:y val="1.596275397455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Regioner!$E$21:$E$24</c:f>
              <c:numCache>
                <c:formatCode>#,##0</c:formatCode>
                <c:ptCount val="4"/>
                <c:pt idx="0">
                  <c:v>2701</c:v>
                </c:pt>
                <c:pt idx="1">
                  <c:v>3939</c:v>
                </c:pt>
                <c:pt idx="2">
                  <c:v>1376</c:v>
                </c:pt>
                <c:pt idx="3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Regioner!$E$16:$E$19</c:f>
              <c:numCache>
                <c:formatCode>#,##0</c:formatCode>
                <c:ptCount val="4"/>
                <c:pt idx="0">
                  <c:v>2608</c:v>
                </c:pt>
                <c:pt idx="1">
                  <c:v>3796</c:v>
                </c:pt>
                <c:pt idx="2">
                  <c:v>1322</c:v>
                </c:pt>
                <c:pt idx="3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#,##0</c:formatCode>
                <c:ptCount val="4"/>
                <c:pt idx="0">
                  <c:v>2406</c:v>
                </c:pt>
                <c:pt idx="1">
                  <c:v>3650</c:v>
                </c:pt>
                <c:pt idx="2">
                  <c:v>1214</c:v>
                </c:pt>
                <c:pt idx="3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15810140916159884"/>
          <c:w val="8.0126228723350068E-2"/>
          <c:h val="0.20857516788603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andel OVERFETE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Vektgrupper!$V$44:$V$59</c:f>
              <c:numCache>
                <c:formatCode>0</c:formatCode>
                <c:ptCount val="16"/>
                <c:pt idx="0">
                  <c:v>0.13531799729364002</c:v>
                </c:pt>
                <c:pt idx="1">
                  <c:v>1.2907460074381971</c:v>
                </c:pt>
                <c:pt idx="2">
                  <c:v>5.6850230072732648</c:v>
                </c:pt>
                <c:pt idx="3">
                  <c:v>6.5979381443298966</c:v>
                </c:pt>
                <c:pt idx="4">
                  <c:v>7.4709463198671804</c:v>
                </c:pt>
                <c:pt idx="5">
                  <c:v>8.965668051607258</c:v>
                </c:pt>
                <c:pt idx="6">
                  <c:v>10.901534526854219</c:v>
                </c:pt>
                <c:pt idx="7">
                  <c:v>17.802676626206036</c:v>
                </c:pt>
                <c:pt idx="8">
                  <c:v>22.808957699751176</c:v>
                </c:pt>
                <c:pt idx="9">
                  <c:v>34.634760705289679</c:v>
                </c:pt>
                <c:pt idx="10">
                  <c:v>43.87692307692307</c:v>
                </c:pt>
                <c:pt idx="11">
                  <c:v>62.101910828025488</c:v>
                </c:pt>
                <c:pt idx="12">
                  <c:v>69.811320754716988</c:v>
                </c:pt>
                <c:pt idx="13">
                  <c:v>85.972850678733025</c:v>
                </c:pt>
                <c:pt idx="14">
                  <c:v>86.885245901639351</c:v>
                </c:pt>
                <c:pt idx="15">
                  <c:v>93.333333333333314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B-4BF4-8A50-F2F91E5541E8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Vektgrupper!$V$27:$V$42</c:f>
              <c:numCache>
                <c:formatCode>0</c:formatCode>
                <c:ptCount val="16"/>
                <c:pt idx="0">
                  <c:v>0</c:v>
                </c:pt>
                <c:pt idx="1">
                  <c:v>1.0857994464551839</c:v>
                </c:pt>
                <c:pt idx="2">
                  <c:v>5.0979262672811059</c:v>
                </c:pt>
                <c:pt idx="3">
                  <c:v>6.4982335938336364</c:v>
                </c:pt>
                <c:pt idx="4">
                  <c:v>7.7551626801366815</c:v>
                </c:pt>
                <c:pt idx="5">
                  <c:v>8.4811277853569802</c:v>
                </c:pt>
                <c:pt idx="6">
                  <c:v>11.309023693496895</c:v>
                </c:pt>
                <c:pt idx="7">
                  <c:v>15.694302285909243</c:v>
                </c:pt>
                <c:pt idx="8">
                  <c:v>23.697426239799121</c:v>
                </c:pt>
                <c:pt idx="9">
                  <c:v>34.984756097560975</c:v>
                </c:pt>
                <c:pt idx="10">
                  <c:v>44.888547271329749</c:v>
                </c:pt>
                <c:pt idx="11">
                  <c:v>59.210526315789458</c:v>
                </c:pt>
                <c:pt idx="12">
                  <c:v>72.161741835147751</c:v>
                </c:pt>
                <c:pt idx="13">
                  <c:v>84.375</c:v>
                </c:pt>
                <c:pt idx="14">
                  <c:v>85.714285714285694</c:v>
                </c:pt>
                <c:pt idx="15">
                  <c:v>92.307692307692321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B-4BF4-8A50-F2F91E5541E8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Vektgrupper!$V$10:$V$25</c:f>
              <c:numCache>
                <c:formatCode>0</c:formatCode>
                <c:ptCount val="16"/>
                <c:pt idx="0">
                  <c:v>0.21119324181626184</c:v>
                </c:pt>
                <c:pt idx="1">
                  <c:v>1.0098792535675083</c:v>
                </c:pt>
                <c:pt idx="2">
                  <c:v>4.6811397557666243</c:v>
                </c:pt>
                <c:pt idx="3">
                  <c:v>5.9230489137031181</c:v>
                </c:pt>
                <c:pt idx="4">
                  <c:v>6.3550158043586737</c:v>
                </c:pt>
                <c:pt idx="5">
                  <c:v>7.9946879150066383</c:v>
                </c:pt>
                <c:pt idx="6">
                  <c:v>9.2791878172588813</c:v>
                </c:pt>
                <c:pt idx="7">
                  <c:v>14.114832535885171</c:v>
                </c:pt>
                <c:pt idx="8">
                  <c:v>19.653179190751437</c:v>
                </c:pt>
                <c:pt idx="9">
                  <c:v>29.54545454545455</c:v>
                </c:pt>
                <c:pt idx="10">
                  <c:v>42.016806722689054</c:v>
                </c:pt>
                <c:pt idx="11">
                  <c:v>51.991614255765192</c:v>
                </c:pt>
                <c:pt idx="12">
                  <c:v>69.395017793594306</c:v>
                </c:pt>
                <c:pt idx="13">
                  <c:v>86.666666666666686</c:v>
                </c:pt>
                <c:pt idx="14">
                  <c:v>100</c:v>
                </c:pt>
                <c:pt idx="15">
                  <c:v>85.714285714285694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B-4BF4-8A50-F2F91E55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 % OVERFETE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32764226204563"/>
          <c:y val="0.35024562596627579"/>
          <c:w val="6.7074700060840056E-2"/>
          <c:h val="0.15929747287038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</a:t>
            </a:r>
            <a:r>
              <a:rPr lang="en-US" sz="2400" baseline="0"/>
              <a:t> PRODUSENTER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Vektgrupper!$E$44:$E$59</c:f>
              <c:numCache>
                <c:formatCode>#,##0</c:formatCode>
                <c:ptCount val="16"/>
                <c:pt idx="0">
                  <c:v>271</c:v>
                </c:pt>
                <c:pt idx="1">
                  <c:v>1245</c:v>
                </c:pt>
                <c:pt idx="2">
                  <c:v>2681</c:v>
                </c:pt>
                <c:pt idx="3">
                  <c:v>4163</c:v>
                </c:pt>
                <c:pt idx="4">
                  <c:v>3655</c:v>
                </c:pt>
                <c:pt idx="5">
                  <c:v>2785</c:v>
                </c:pt>
                <c:pt idx="6">
                  <c:v>3334</c:v>
                </c:pt>
                <c:pt idx="7">
                  <c:v>2129</c:v>
                </c:pt>
                <c:pt idx="8">
                  <c:v>2193</c:v>
                </c:pt>
                <c:pt idx="9">
                  <c:v>1178</c:v>
                </c:pt>
                <c:pt idx="10">
                  <c:v>1174</c:v>
                </c:pt>
                <c:pt idx="11">
                  <c:v>555</c:v>
                </c:pt>
                <c:pt idx="12">
                  <c:v>657</c:v>
                </c:pt>
                <c:pt idx="13">
                  <c:v>208</c:v>
                </c:pt>
                <c:pt idx="14">
                  <c:v>58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D-4802-BF0A-1B0DD48513D6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Vektgrupper!$E$27:$E$42</c:f>
              <c:numCache>
                <c:formatCode>#,##0</c:formatCode>
                <c:ptCount val="16"/>
                <c:pt idx="0">
                  <c:v>270</c:v>
                </c:pt>
                <c:pt idx="1">
                  <c:v>1323</c:v>
                </c:pt>
                <c:pt idx="2">
                  <c:v>2709</c:v>
                </c:pt>
                <c:pt idx="3">
                  <c:v>4093</c:v>
                </c:pt>
                <c:pt idx="4">
                  <c:v>3502</c:v>
                </c:pt>
                <c:pt idx="5">
                  <c:v>2669</c:v>
                </c:pt>
                <c:pt idx="6">
                  <c:v>3109</c:v>
                </c:pt>
                <c:pt idx="7">
                  <c:v>1912</c:v>
                </c:pt>
                <c:pt idx="8">
                  <c:v>2038</c:v>
                </c:pt>
                <c:pt idx="9">
                  <c:v>1033</c:v>
                </c:pt>
                <c:pt idx="10">
                  <c:v>998</c:v>
                </c:pt>
                <c:pt idx="11">
                  <c:v>451</c:v>
                </c:pt>
                <c:pt idx="12">
                  <c:v>534</c:v>
                </c:pt>
                <c:pt idx="13">
                  <c:v>140</c:v>
                </c:pt>
                <c:pt idx="14">
                  <c:v>26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0D-4802-BF0A-1B0DD48513D6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Vektgrupper!$E$10:$E$25</c:f>
              <c:numCache>
                <c:formatCode>#,##0</c:formatCode>
                <c:ptCount val="16"/>
                <c:pt idx="0">
                  <c:v>275</c:v>
                </c:pt>
                <c:pt idx="1">
                  <c:v>1169</c:v>
                </c:pt>
                <c:pt idx="2">
                  <c:v>2401</c:v>
                </c:pt>
                <c:pt idx="3">
                  <c:v>3720</c:v>
                </c:pt>
                <c:pt idx="4">
                  <c:v>3167</c:v>
                </c:pt>
                <c:pt idx="5">
                  <c:v>2404</c:v>
                </c:pt>
                <c:pt idx="6">
                  <c:v>2703</c:v>
                </c:pt>
                <c:pt idx="7">
                  <c:v>1725</c:v>
                </c:pt>
                <c:pt idx="8">
                  <c:v>1823</c:v>
                </c:pt>
                <c:pt idx="9">
                  <c:v>929</c:v>
                </c:pt>
                <c:pt idx="10">
                  <c:v>906</c:v>
                </c:pt>
                <c:pt idx="11">
                  <c:v>419</c:v>
                </c:pt>
                <c:pt idx="12">
                  <c:v>473</c:v>
                </c:pt>
                <c:pt idx="13">
                  <c:v>127</c:v>
                </c:pt>
                <c:pt idx="14">
                  <c:v>33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D-4802-BF0A-1B0DD485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8986063227743075E-2"/>
          <c:h val="0.15929749764959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</a:t>
            </a:r>
            <a:r>
              <a:rPr lang="en-US" sz="2000" baseline="0"/>
              <a:t> SLAKT per PRODUSENT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3001987742428E-2"/>
          <c:y val="0.18933429071020366"/>
          <c:w val="0.89048844735229171"/>
          <c:h val="0.6931197507667595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Vektgrupper!$AE$44:$AE$59</c:f>
              <c:numCache>
                <c:formatCode>0.00</c:formatCode>
                <c:ptCount val="16"/>
                <c:pt idx="0">
                  <c:v>2.7269372693726939</c:v>
                </c:pt>
                <c:pt idx="1">
                  <c:v>3.6714859437751004</c:v>
                </c:pt>
                <c:pt idx="2">
                  <c:v>2.5128683327116748</c:v>
                </c:pt>
                <c:pt idx="3">
                  <c:v>2.3300504443910643</c:v>
                </c:pt>
                <c:pt idx="4">
                  <c:v>1.9775649794801642</c:v>
                </c:pt>
                <c:pt idx="5">
                  <c:v>1.6420107719928188</c:v>
                </c:pt>
                <c:pt idx="6">
                  <c:v>1.8764247150569886</c:v>
                </c:pt>
                <c:pt idx="7">
                  <c:v>1.5091592296852983</c:v>
                </c:pt>
                <c:pt idx="8">
                  <c:v>1.6493388052895577</c:v>
                </c:pt>
                <c:pt idx="9">
                  <c:v>1.3480475382003396</c:v>
                </c:pt>
                <c:pt idx="10">
                  <c:v>1.3841567291311754</c:v>
                </c:pt>
                <c:pt idx="11">
                  <c:v>1.1315315315315315</c:v>
                </c:pt>
                <c:pt idx="12">
                  <c:v>1.2100456621004567</c:v>
                </c:pt>
                <c:pt idx="13">
                  <c:v>1.0625</c:v>
                </c:pt>
                <c:pt idx="14">
                  <c:v>1.0517241379310345</c:v>
                </c:pt>
                <c:pt idx="15">
                  <c:v>1.0714285714285714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2-4498-9DD6-8AB02360E59F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Vektgrupper!$AE$27:$AE$42</c:f>
              <c:numCache>
                <c:formatCode>0.00</c:formatCode>
                <c:ptCount val="16"/>
                <c:pt idx="0">
                  <c:v>2.6296296296296298</c:v>
                </c:pt>
                <c:pt idx="1">
                  <c:v>3.5502645502645502</c:v>
                </c:pt>
                <c:pt idx="2">
                  <c:v>2.5633074935400515</c:v>
                </c:pt>
                <c:pt idx="3">
                  <c:v>2.2821891033471782</c:v>
                </c:pt>
                <c:pt idx="4">
                  <c:v>1.9220445459737292</c:v>
                </c:pt>
                <c:pt idx="5">
                  <c:v>1.6478081678531284</c:v>
                </c:pt>
                <c:pt idx="6">
                  <c:v>1.9141202959150851</c:v>
                </c:pt>
                <c:pt idx="7">
                  <c:v>1.5329497907949792</c:v>
                </c:pt>
                <c:pt idx="8">
                  <c:v>1.5632973503434739</c:v>
                </c:pt>
                <c:pt idx="9">
                  <c:v>1.2700871248789933</c:v>
                </c:pt>
                <c:pt idx="10">
                  <c:v>1.3036072144288577</c:v>
                </c:pt>
                <c:pt idx="11">
                  <c:v>1.1796008869179602</c:v>
                </c:pt>
                <c:pt idx="12">
                  <c:v>1.2041198501872659</c:v>
                </c:pt>
                <c:pt idx="13">
                  <c:v>1.1428571428571428</c:v>
                </c:pt>
                <c:pt idx="14">
                  <c:v>1.3461538461538463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F2-4498-9DD6-8AB02360E59F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Vektgrupper!$AE$10:$AE$25</c:f>
              <c:numCache>
                <c:formatCode>0.00</c:formatCode>
                <c:ptCount val="16"/>
                <c:pt idx="0">
                  <c:v>3.4436363636363638</c:v>
                </c:pt>
                <c:pt idx="1">
                  <c:v>3.8964927288280582</c:v>
                </c:pt>
                <c:pt idx="2">
                  <c:v>2.4556434818825488</c:v>
                </c:pt>
                <c:pt idx="3">
                  <c:v>2.2147849462365592</c:v>
                </c:pt>
                <c:pt idx="4">
                  <c:v>1.8980107357120304</c:v>
                </c:pt>
                <c:pt idx="5">
                  <c:v>1.5661397670549084</c:v>
                </c:pt>
                <c:pt idx="6">
                  <c:v>1.8220495745467999</c:v>
                </c:pt>
                <c:pt idx="7">
                  <c:v>1.4539130434782608</c:v>
                </c:pt>
                <c:pt idx="8">
                  <c:v>1.5183763027975863</c:v>
                </c:pt>
                <c:pt idx="9">
                  <c:v>1.2314316469321851</c:v>
                </c:pt>
                <c:pt idx="10">
                  <c:v>1.3134657836644592</c:v>
                </c:pt>
                <c:pt idx="11">
                  <c:v>1.1384248210023866</c:v>
                </c:pt>
                <c:pt idx="12">
                  <c:v>1.1881606765327695</c:v>
                </c:pt>
                <c:pt idx="13">
                  <c:v>1.1811023622047243</c:v>
                </c:pt>
                <c:pt idx="14">
                  <c:v>1</c:v>
                </c:pt>
                <c:pt idx="15">
                  <c:v>1.1666666666666667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2-4498-9DD6-8AB02360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5163336893937038E-2"/>
          <c:h val="0.157321949757313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LENGDE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Vektgrupper!$Q$27:$Q$42</c:f>
              <c:numCache>
                <c:formatCode>0.0</c:formatCode>
                <c:ptCount val="16"/>
                <c:pt idx="0">
                  <c:v>89.6</c:v>
                </c:pt>
                <c:pt idx="1">
                  <c:v>96.012641083521473</c:v>
                </c:pt>
                <c:pt idx="2">
                  <c:v>102.67229178007616</c:v>
                </c:pt>
                <c:pt idx="3">
                  <c:v>108.2236008954269</c:v>
                </c:pt>
                <c:pt idx="4">
                  <c:v>111.02535650623888</c:v>
                </c:pt>
                <c:pt idx="5">
                  <c:v>112.63208446866476</c:v>
                </c:pt>
                <c:pt idx="6">
                  <c:v>114.05203293875456</c:v>
                </c:pt>
                <c:pt idx="7">
                  <c:v>115.24909090909102</c:v>
                </c:pt>
                <c:pt idx="8">
                  <c:v>116.08628884826338</c:v>
                </c:pt>
                <c:pt idx="9">
                  <c:v>117.2782051282052</c:v>
                </c:pt>
                <c:pt idx="10">
                  <c:v>118.3185096153846</c:v>
                </c:pt>
                <c:pt idx="11">
                  <c:v>118.45189189189196</c:v>
                </c:pt>
                <c:pt idx="12">
                  <c:v>119.91348837209298</c:v>
                </c:pt>
                <c:pt idx="13">
                  <c:v>120.42291666666669</c:v>
                </c:pt>
                <c:pt idx="14">
                  <c:v>122.48000000000002</c:v>
                </c:pt>
                <c:pt idx="15">
                  <c:v>124.55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26-47E8-85B0-98B8FABD3E50}"/>
            </c:ext>
          </c:extLst>
        </c:ser>
        <c:ser>
          <c:idx val="1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Vektgrupper!$Q$10:$Q$25</c:f>
              <c:numCache>
                <c:formatCode>0.0</c:formatCode>
                <c:ptCount val="16"/>
                <c:pt idx="0">
                  <c:v>87.853747323340514</c:v>
                </c:pt>
                <c:pt idx="1">
                  <c:v>94.310051604218756</c:v>
                </c:pt>
                <c:pt idx="2">
                  <c:v>101.18601169993087</c:v>
                </c:pt>
                <c:pt idx="3">
                  <c:v>107.16291537986432</c:v>
                </c:pt>
                <c:pt idx="4">
                  <c:v>110.27339558573858</c:v>
                </c:pt>
                <c:pt idx="5">
                  <c:v>111.92415669205656</c:v>
                </c:pt>
                <c:pt idx="6">
                  <c:v>113.28375233741956</c:v>
                </c:pt>
                <c:pt idx="7">
                  <c:v>114.37723543888404</c:v>
                </c:pt>
                <c:pt idx="8">
                  <c:v>115.53078078078077</c:v>
                </c:pt>
                <c:pt idx="9">
                  <c:v>116.50081595648228</c:v>
                </c:pt>
                <c:pt idx="10">
                  <c:v>117.28166811468311</c:v>
                </c:pt>
                <c:pt idx="11">
                  <c:v>118.38444924406063</c:v>
                </c:pt>
                <c:pt idx="12">
                  <c:v>119.24191176470596</c:v>
                </c:pt>
                <c:pt idx="13">
                  <c:v>120.73333333333336</c:v>
                </c:pt>
                <c:pt idx="14">
                  <c:v>121.9806451612903</c:v>
                </c:pt>
                <c:pt idx="15">
                  <c:v>124.81666666666663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6-47E8-85B0-98B8FABD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K-FAKTOR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Vektgrupper!$S$27:$S$42</c:f>
              <c:numCache>
                <c:formatCode>0.00</c:formatCode>
                <c:ptCount val="16"/>
                <c:pt idx="0">
                  <c:v>12.703013792432859</c:v>
                </c:pt>
                <c:pt idx="1">
                  <c:v>14.976589413381831</c:v>
                </c:pt>
                <c:pt idx="2">
                  <c:v>16.492634269541924</c:v>
                </c:pt>
                <c:pt idx="3">
                  <c:v>18.096768367782303</c:v>
                </c:pt>
                <c:pt idx="4">
                  <c:v>19.557783531098369</c:v>
                </c:pt>
                <c:pt idx="5">
                  <c:v>20.454499140458179</c:v>
                </c:pt>
                <c:pt idx="6">
                  <c:v>21.331215227326844</c:v>
                </c:pt>
                <c:pt idx="7">
                  <c:v>22.331243614049654</c:v>
                </c:pt>
                <c:pt idx="8">
                  <c:v>23.452976979925957</c:v>
                </c:pt>
                <c:pt idx="9">
                  <c:v>24.309979680817495</c:v>
                </c:pt>
                <c:pt idx="10">
                  <c:v>25.162713897511139</c:v>
                </c:pt>
                <c:pt idx="11">
                  <c:v>26.450099001266601</c:v>
                </c:pt>
                <c:pt idx="12">
                  <c:v>27.476629764254319</c:v>
                </c:pt>
                <c:pt idx="13">
                  <c:v>30.028040681066329</c:v>
                </c:pt>
                <c:pt idx="14">
                  <c:v>31.880644647490424</c:v>
                </c:pt>
                <c:pt idx="15">
                  <c:v>33.024527790126655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D-4EAA-BE4E-6FFE8E753F97}"/>
            </c:ext>
          </c:extLst>
        </c:ser>
        <c:ser>
          <c:idx val="1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layout>
                <c:manualLayout>
                  <c:x val="-1.433522375177276E-2"/>
                  <c:y val="-2.568180446486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7-4631-BE90-5CE694024B89}"/>
                </c:ext>
              </c:extLst>
            </c:dLbl>
            <c:dLbl>
              <c:idx val="14"/>
              <c:layout>
                <c:manualLayout>
                  <c:x val="-8.6011342510635726E-3"/>
                  <c:y val="-6.1241226031612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7-4631-BE90-5CE694024B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Vektgrupper!$S$10:$S$25</c:f>
              <c:numCache>
                <c:formatCode>0.00</c:formatCode>
                <c:ptCount val="16"/>
                <c:pt idx="0">
                  <c:v>12.620596548790179</c:v>
                </c:pt>
                <c:pt idx="1">
                  <c:v>15.312814858211013</c:v>
                </c:pt>
                <c:pt idx="2">
                  <c:v>17.129247760096376</c:v>
                </c:pt>
                <c:pt idx="3">
                  <c:v>18.518109715011409</c:v>
                </c:pt>
                <c:pt idx="4">
                  <c:v>19.938337139302529</c:v>
                </c:pt>
                <c:pt idx="5">
                  <c:v>20.855270911217879</c:v>
                </c:pt>
                <c:pt idx="6">
                  <c:v>21.75008447678287</c:v>
                </c:pt>
                <c:pt idx="7">
                  <c:v>22.839282688686986</c:v>
                </c:pt>
                <c:pt idx="8">
                  <c:v>23.737097364944944</c:v>
                </c:pt>
                <c:pt idx="9">
                  <c:v>24.796790384336276</c:v>
                </c:pt>
                <c:pt idx="10">
                  <c:v>25.839168198253127</c:v>
                </c:pt>
                <c:pt idx="11">
                  <c:v>26.607779811056737</c:v>
                </c:pt>
                <c:pt idx="12">
                  <c:v>27.865682874502237</c:v>
                </c:pt>
                <c:pt idx="13">
                  <c:v>29.702785321896659</c:v>
                </c:pt>
                <c:pt idx="14">
                  <c:v>30.096364931965631</c:v>
                </c:pt>
                <c:pt idx="15">
                  <c:v>31.874097596656856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EAA-BE4E-6FFE8E75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Variant!$AG$22:$AG$26</c:f>
              <c:numCache>
                <c:formatCode>0</c:formatCode>
                <c:ptCount val="5"/>
                <c:pt idx="0">
                  <c:v>5.5158426827764764</c:v>
                </c:pt>
                <c:pt idx="1">
                  <c:v>4.6805251641137859</c:v>
                </c:pt>
                <c:pt idx="2">
                  <c:v>6.470779220779221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Variant!$AG$11:$AG$17</c:f>
              <c:numCache>
                <c:formatCode>0</c:formatCode>
                <c:ptCount val="7"/>
                <c:pt idx="0">
                  <c:v>5.1251142745200466</c:v>
                </c:pt>
                <c:pt idx="1">
                  <c:v>4.8488063660477456</c:v>
                </c:pt>
                <c:pt idx="2">
                  <c:v>7.2307692307692308</c:v>
                </c:pt>
                <c:pt idx="3">
                  <c:v>0</c:v>
                </c:pt>
                <c:pt idx="4">
                  <c:v>2.6666666666666665</c:v>
                </c:pt>
                <c:pt idx="5">
                  <c:v>1.3333333333333333</c:v>
                </c:pt>
                <c:pt idx="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47249</c:v>
                </c:pt>
                <c:pt idx="1">
                  <c:v>2235</c:v>
                </c:pt>
                <c:pt idx="2">
                  <c:v>2077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44739</c:v>
                </c:pt>
                <c:pt idx="1">
                  <c:v>2139</c:v>
                </c:pt>
                <c:pt idx="2">
                  <c:v>1993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39243</c:v>
                </c:pt>
                <c:pt idx="1">
                  <c:v>1828</c:v>
                </c:pt>
                <c:pt idx="2">
                  <c:v>2068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2416575095139579E-2"/>
          <c:h val="0.175261369020142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94.451003178396391</c:v>
                </c:pt>
                <c:pt idx="1">
                  <c:v>2.4690545873904939</c:v>
                </c:pt>
                <c:pt idx="2">
                  <c:v>3.0679385577332141</c:v>
                </c:pt>
                <c:pt idx="3">
                  <c:v>0</c:v>
                </c:pt>
                <c:pt idx="4">
                  <c:v>0</c:v>
                </c:pt>
                <c:pt idx="5">
                  <c:v>1.0863581375667768E-2</c:v>
                </c:pt>
                <c:pt idx="6">
                  <c:v>1.1400951042645987E-3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94.138308459421182</c:v>
                </c:pt>
                <c:pt idx="1">
                  <c:v>2.5865843484221118</c:v>
                </c:pt>
                <c:pt idx="2">
                  <c:v>3.2529806753422199</c:v>
                </c:pt>
                <c:pt idx="3">
                  <c:v>1.6870199900934429E-3</c:v>
                </c:pt>
                <c:pt idx="4">
                  <c:v>0</c:v>
                </c:pt>
                <c:pt idx="5">
                  <c:v>1.5612745186096252E-2</c:v>
                </c:pt>
                <c:pt idx="6">
                  <c:v>4.8267516383229056E-3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94.124303585367429</c:v>
                </c:pt>
                <c:pt idx="1">
                  <c:v>2.403516787716808</c:v>
                </c:pt>
                <c:pt idx="2">
                  <c:v>3.3982351684136289</c:v>
                </c:pt>
                <c:pt idx="3">
                  <c:v>0</c:v>
                </c:pt>
                <c:pt idx="4">
                  <c:v>2.2451576215098724E-2</c:v>
                </c:pt>
                <c:pt idx="5">
                  <c:v>3.813459679705139E-2</c:v>
                </c:pt>
                <c:pt idx="6">
                  <c:v>1.2195917944004238E-2</c:v>
                </c:pt>
                <c:pt idx="7">
                  <c:v>1.1623675459828083E-3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7169811038286384E-2"/>
          <c:h val="0.1795984975951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m</a:t>
            </a:r>
            <a:r>
              <a:rPr lang="nb-NO" sz="2400"/>
              <a:t>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Variant!$K$33:$K$42</c:f>
              <c:numCache>
                <c:formatCode>0.0</c:formatCode>
                <c:ptCount val="10"/>
                <c:pt idx="0">
                  <c:v>27.527864716713658</c:v>
                </c:pt>
                <c:pt idx="1">
                  <c:v>15.21289038031318</c:v>
                </c:pt>
                <c:pt idx="2">
                  <c:v>20.34083293211366</c:v>
                </c:pt>
                <c:pt idx="3">
                  <c:v>0</c:v>
                </c:pt>
                <c:pt idx="4">
                  <c:v>0</c:v>
                </c:pt>
                <c:pt idx="5">
                  <c:v>29.92</c:v>
                </c:pt>
                <c:pt idx="6">
                  <c:v>15.7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</c:formatCode>
                <c:ptCount val="10"/>
                <c:pt idx="0">
                  <c:v>26.940995551979281</c:v>
                </c:pt>
                <c:pt idx="1">
                  <c:v>15.482795698924742</c:v>
                </c:pt>
                <c:pt idx="2">
                  <c:v>20.898143502257923</c:v>
                </c:pt>
                <c:pt idx="3">
                  <c:v>21.6</c:v>
                </c:pt>
                <c:pt idx="4">
                  <c:v>0</c:v>
                </c:pt>
                <c:pt idx="5">
                  <c:v>22.211111111111112</c:v>
                </c:pt>
                <c:pt idx="6">
                  <c:v>15.45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</c:formatCode>
                <c:ptCount val="10"/>
                <c:pt idx="0">
                  <c:v>26.824982799480281</c:v>
                </c:pt>
                <c:pt idx="1">
                  <c:v>14.705196936542675</c:v>
                </c:pt>
                <c:pt idx="2">
                  <c:v>18.378191489361679</c:v>
                </c:pt>
                <c:pt idx="3">
                  <c:v>0</c:v>
                </c:pt>
                <c:pt idx="4">
                  <c:v>31.387499999999999</c:v>
                </c:pt>
                <c:pt idx="5">
                  <c:v>21.325000000000003</c:v>
                </c:pt>
                <c:pt idx="6">
                  <c:v>15.155555555555557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8238712748847"/>
          <c:y val="0.13651250611016791"/>
          <c:w val="6.4317869472398301E-2"/>
          <c:h val="0.20104212660014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Variant!$O$33:$O$42</c:f>
              <c:numCache>
                <c:formatCode>0.00</c:formatCode>
                <c:ptCount val="10"/>
                <c:pt idx="0">
                  <c:v>7.161103938707698</c:v>
                </c:pt>
                <c:pt idx="1">
                  <c:v>5.5194630872483215</c:v>
                </c:pt>
                <c:pt idx="2">
                  <c:v>6.1766971593644699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Variant!$O$22:$O$31</c:f>
              <c:numCache>
                <c:formatCode>0.00</c:formatCode>
                <c:ptCount val="10"/>
                <c:pt idx="0">
                  <c:v>7.340351818324061</c:v>
                </c:pt>
                <c:pt idx="1">
                  <c:v>5.838709677419355</c:v>
                </c:pt>
                <c:pt idx="2">
                  <c:v>6.3442047165077744</c:v>
                </c:pt>
                <c:pt idx="3">
                  <c:v>6</c:v>
                </c:pt>
                <c:pt idx="4">
                  <c:v>0</c:v>
                </c:pt>
                <c:pt idx="5">
                  <c:v>6.7777777777777777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Variant!$O$11:$O$20</c:f>
              <c:numCache>
                <c:formatCode>0.00</c:formatCode>
                <c:ptCount val="10"/>
                <c:pt idx="0">
                  <c:v>7.3959941900466317</c:v>
                </c:pt>
                <c:pt idx="1">
                  <c:v>5.4584245076586404</c:v>
                </c:pt>
                <c:pt idx="2">
                  <c:v>6.1547388781431343</c:v>
                </c:pt>
                <c:pt idx="3">
                  <c:v>0</c:v>
                </c:pt>
                <c:pt idx="4">
                  <c:v>8.625</c:v>
                </c:pt>
                <c:pt idx="5">
                  <c:v>6.95</c:v>
                </c:pt>
                <c:pt idx="6">
                  <c:v>6.1111111111111116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1977188154"/>
          <c:y val="0.22621279542150344"/>
          <c:w val="7.3180270940003039E-2"/>
          <c:h val="0.17977987841820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6.300298864315601</c:v>
                </c:pt>
                <c:pt idx="1">
                  <c:v>6.2743302279067308</c:v>
                </c:pt>
                <c:pt idx="2">
                  <c:v>6.2276521108019844</c:v>
                </c:pt>
                <c:pt idx="3">
                  <c:v>6.189274864614978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Regioner!$Z$16:$Z$19</c:f>
              <c:numCache>
                <c:formatCode>0.0</c:formatCode>
                <c:ptCount val="4"/>
                <c:pt idx="0">
                  <c:v>12.925256102187936</c:v>
                </c:pt>
                <c:pt idx="1">
                  <c:v>12.263334415233151</c:v>
                </c:pt>
                <c:pt idx="2">
                  <c:v>10.894785971462859</c:v>
                </c:pt>
                <c:pt idx="3">
                  <c:v>9.3988145639288714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Regioner!$Z$11:$Z$14</c:f>
              <c:numCache>
                <c:formatCode>0.0</c:formatCode>
                <c:ptCount val="4"/>
                <c:pt idx="0">
                  <c:v>10.439767669910237</c:v>
                </c:pt>
                <c:pt idx="1">
                  <c:v>11.496633868461936</c:v>
                </c:pt>
                <c:pt idx="2">
                  <c:v>8.4328468229397018</c:v>
                </c:pt>
                <c:pt idx="3">
                  <c:v>9.3956234803751286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95807761285129"/>
          <c:y val="0.12395230273726485"/>
          <c:w val="7.7016738633502224E-2"/>
          <c:h val="0.20675717406046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Variant!$Q$33:$Q$42</c:f>
              <c:numCache>
                <c:formatCode>0.00</c:formatCode>
                <c:ptCount val="10"/>
                <c:pt idx="0">
                  <c:v>6.2460157886939411</c:v>
                </c:pt>
                <c:pt idx="1">
                  <c:v>6.3109619686800897</c:v>
                </c:pt>
                <c:pt idx="2">
                  <c:v>6.5291285507944155</c:v>
                </c:pt>
                <c:pt idx="3">
                  <c:v>0</c:v>
                </c:pt>
                <c:pt idx="4">
                  <c:v>0</c:v>
                </c:pt>
                <c:pt idx="5">
                  <c:v>26.4</c:v>
                </c:pt>
                <c:pt idx="6">
                  <c:v>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6.2017032119627187</c:v>
                </c:pt>
                <c:pt idx="1">
                  <c:v>6.3856942496493678</c:v>
                </c:pt>
                <c:pt idx="2">
                  <c:v>6.3723030607124942</c:v>
                </c:pt>
                <c:pt idx="3">
                  <c:v>9</c:v>
                </c:pt>
                <c:pt idx="4">
                  <c:v>0</c:v>
                </c:pt>
                <c:pt idx="5">
                  <c:v>27.111111111111111</c:v>
                </c:pt>
                <c:pt idx="6">
                  <c:v>38.25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6.0479830797849319</c:v>
                </c:pt>
                <c:pt idx="1">
                  <c:v>5.8829321663019698</c:v>
                </c:pt>
                <c:pt idx="2">
                  <c:v>6.1286266924564785</c:v>
                </c:pt>
                <c:pt idx="3">
                  <c:v>0</c:v>
                </c:pt>
                <c:pt idx="4">
                  <c:v>7.375</c:v>
                </c:pt>
                <c:pt idx="5">
                  <c:v>25.15</c:v>
                </c:pt>
                <c:pt idx="6">
                  <c:v>33.333333333333343</c:v>
                </c:pt>
                <c:pt idx="7">
                  <c:v>35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97500943674116"/>
          <c:y val="0.24545937355503325"/>
          <c:w val="6.8341893324974243E-2"/>
          <c:h val="0.15411777424016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289</c:v>
                </c:pt>
                <c:pt idx="1">
                  <c:v>883</c:v>
                </c:pt>
                <c:pt idx="2">
                  <c:v>2412</c:v>
                </c:pt>
                <c:pt idx="3">
                  <c:v>8688</c:v>
                </c:pt>
                <c:pt idx="4">
                  <c:v>285</c:v>
                </c:pt>
                <c:pt idx="5">
                  <c:v>1236</c:v>
                </c:pt>
                <c:pt idx="6">
                  <c:v>2021</c:v>
                </c:pt>
                <c:pt idx="7">
                  <c:v>9301</c:v>
                </c:pt>
                <c:pt idx="8">
                  <c:v>9185</c:v>
                </c:pt>
                <c:pt idx="9">
                  <c:v>2887</c:v>
                </c:pt>
                <c:pt idx="10">
                  <c:v>4612</c:v>
                </c:pt>
                <c:pt idx="11">
                  <c:v>4242</c:v>
                </c:pt>
                <c:pt idx="12">
                  <c:v>2226</c:v>
                </c:pt>
                <c:pt idx="13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223</c:v>
                </c:pt>
                <c:pt idx="1">
                  <c:v>812</c:v>
                </c:pt>
                <c:pt idx="2">
                  <c:v>2062</c:v>
                </c:pt>
                <c:pt idx="3">
                  <c:v>7161</c:v>
                </c:pt>
                <c:pt idx="4">
                  <c:v>258</c:v>
                </c:pt>
                <c:pt idx="5">
                  <c:v>826</c:v>
                </c:pt>
                <c:pt idx="6">
                  <c:v>1915</c:v>
                </c:pt>
                <c:pt idx="7">
                  <c:v>8446</c:v>
                </c:pt>
                <c:pt idx="8">
                  <c:v>8933</c:v>
                </c:pt>
                <c:pt idx="9">
                  <c:v>2615</c:v>
                </c:pt>
                <c:pt idx="10">
                  <c:v>4168</c:v>
                </c:pt>
                <c:pt idx="11">
                  <c:v>3235</c:v>
                </c:pt>
                <c:pt idx="12">
                  <c:v>1867</c:v>
                </c:pt>
                <c:pt idx="13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29369586174383"/>
          <c:y val="0.18692685205293777"/>
          <c:w val="7.33064533153195E-2"/>
          <c:h val="0.110138883020875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Fylker!$G$41:$G$54</c:f>
              <c:numCache>
                <c:formatCode>#,##0</c:formatCode>
                <c:ptCount val="14"/>
                <c:pt idx="0">
                  <c:v>308</c:v>
                </c:pt>
                <c:pt idx="1">
                  <c:v>1013</c:v>
                </c:pt>
                <c:pt idx="2">
                  <c:v>2577</c:v>
                </c:pt>
                <c:pt idx="3">
                  <c:v>9090</c:v>
                </c:pt>
                <c:pt idx="4">
                  <c:v>299</c:v>
                </c:pt>
                <c:pt idx="5">
                  <c:v>1243</c:v>
                </c:pt>
                <c:pt idx="6">
                  <c:v>1918</c:v>
                </c:pt>
                <c:pt idx="7">
                  <c:v>9158</c:v>
                </c:pt>
                <c:pt idx="8">
                  <c:v>9841</c:v>
                </c:pt>
                <c:pt idx="9">
                  <c:v>3143</c:v>
                </c:pt>
                <c:pt idx="10">
                  <c:v>5124</c:v>
                </c:pt>
                <c:pt idx="11">
                  <c:v>4452</c:v>
                </c:pt>
                <c:pt idx="12">
                  <c:v>2591</c:v>
                </c:pt>
                <c:pt idx="13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289</c:v>
                </c:pt>
                <c:pt idx="1">
                  <c:v>883</c:v>
                </c:pt>
                <c:pt idx="2">
                  <c:v>2412</c:v>
                </c:pt>
                <c:pt idx="3">
                  <c:v>8688</c:v>
                </c:pt>
                <c:pt idx="4">
                  <c:v>285</c:v>
                </c:pt>
                <c:pt idx="5">
                  <c:v>1236</c:v>
                </c:pt>
                <c:pt idx="6">
                  <c:v>2021</c:v>
                </c:pt>
                <c:pt idx="7">
                  <c:v>9301</c:v>
                </c:pt>
                <c:pt idx="8">
                  <c:v>9185</c:v>
                </c:pt>
                <c:pt idx="9">
                  <c:v>2887</c:v>
                </c:pt>
                <c:pt idx="10">
                  <c:v>4612</c:v>
                </c:pt>
                <c:pt idx="11">
                  <c:v>4242</c:v>
                </c:pt>
                <c:pt idx="12">
                  <c:v>2226</c:v>
                </c:pt>
                <c:pt idx="13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6348418344557228E-2"/>
                  <c:y val="-0.12352407123667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E-4C88-9CE4-ED4D6BEE1E84}"/>
                </c:ext>
              </c:extLst>
            </c:dLbl>
            <c:dLbl>
              <c:idx val="8"/>
              <c:layout>
                <c:manualLayout>
                  <c:x val="3.6887785682380124E-2"/>
                  <c:y val="-5.404178116604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E-4C88-9CE4-ED4D6BEE1E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223</c:v>
                </c:pt>
                <c:pt idx="1">
                  <c:v>812</c:v>
                </c:pt>
                <c:pt idx="2">
                  <c:v>2062</c:v>
                </c:pt>
                <c:pt idx="3">
                  <c:v>7161</c:v>
                </c:pt>
                <c:pt idx="4">
                  <c:v>258</c:v>
                </c:pt>
                <c:pt idx="5">
                  <c:v>826</c:v>
                </c:pt>
                <c:pt idx="6">
                  <c:v>1915</c:v>
                </c:pt>
                <c:pt idx="7">
                  <c:v>8446</c:v>
                </c:pt>
                <c:pt idx="8">
                  <c:v>8933</c:v>
                </c:pt>
                <c:pt idx="9">
                  <c:v>2615</c:v>
                </c:pt>
                <c:pt idx="10">
                  <c:v>4168</c:v>
                </c:pt>
                <c:pt idx="11">
                  <c:v>3235</c:v>
                </c:pt>
                <c:pt idx="12">
                  <c:v>1867</c:v>
                </c:pt>
                <c:pt idx="13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0893887727107"/>
          <c:y val="0.24121828654727429"/>
          <c:w val="5.9959940722282751E-2"/>
          <c:h val="0.17055364254674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0.59208934457867501</c:v>
                </c:pt>
                <c:pt idx="1">
                  <c:v>1.7965903763944651</c:v>
                </c:pt>
                <c:pt idx="2">
                  <c:v>5.3699017826334092</c:v>
                </c:pt>
                <c:pt idx="3">
                  <c:v>19.043292525673561</c:v>
                </c:pt>
                <c:pt idx="4">
                  <c:v>0.58433373879088446</c:v>
                </c:pt>
                <c:pt idx="5">
                  <c:v>2.7473979669222266</c:v>
                </c:pt>
                <c:pt idx="6">
                  <c:v>3.8988125409941943</c:v>
                </c:pt>
                <c:pt idx="7">
                  <c:v>19.458424407680177</c:v>
                </c:pt>
                <c:pt idx="8">
                  <c:v>17.669636498740037</c:v>
                </c:pt>
                <c:pt idx="9">
                  <c:v>5.2806849801017606</c:v>
                </c:pt>
                <c:pt idx="10">
                  <c:v>9.0667171106471187</c:v>
                </c:pt>
                <c:pt idx="11">
                  <c:v>8.5261834093768147</c:v>
                </c:pt>
                <c:pt idx="12">
                  <c:v>4.7308492380527216</c:v>
                </c:pt>
                <c:pt idx="13">
                  <c:v>1.2350860794139664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0.53180997615358316</c:v>
                </c:pt>
                <c:pt idx="1">
                  <c:v>1.8253372877673339</c:v>
                </c:pt>
                <c:pt idx="2">
                  <c:v>5.2757538177067964</c:v>
                </c:pt>
                <c:pt idx="3">
                  <c:v>18.148947565599975</c:v>
                </c:pt>
                <c:pt idx="4">
                  <c:v>0.59951341506267475</c:v>
                </c:pt>
                <c:pt idx="5">
                  <c:v>2.0596705850374697</c:v>
                </c:pt>
                <c:pt idx="6">
                  <c:v>4.1663812905319828</c:v>
                </c:pt>
                <c:pt idx="7">
                  <c:v>20.147254085498368</c:v>
                </c:pt>
                <c:pt idx="8">
                  <c:v>19.069784076816404</c:v>
                </c:pt>
                <c:pt idx="9">
                  <c:v>5.5580660707595753</c:v>
                </c:pt>
                <c:pt idx="10">
                  <c:v>9.1029920234762525</c:v>
                </c:pt>
                <c:pt idx="11">
                  <c:v>7.488526091127822</c:v>
                </c:pt>
                <c:pt idx="12">
                  <c:v>4.6317217256329881</c:v>
                </c:pt>
                <c:pt idx="13">
                  <c:v>1.3942419888287529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1301542588828"/>
          <c:y val="0.19682678004193929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Fylker!$I$41:$I$54</c:f>
              <c:numCache>
                <c:formatCode>0.0</c:formatCode>
                <c:ptCount val="14"/>
                <c:pt idx="0">
                  <c:v>0.60099714024934459</c:v>
                </c:pt>
                <c:pt idx="1">
                  <c:v>1.9054111745731812</c:v>
                </c:pt>
                <c:pt idx="2">
                  <c:v>5.3436511698210847</c:v>
                </c:pt>
                <c:pt idx="3">
                  <c:v>18.905319168172102</c:v>
                </c:pt>
                <c:pt idx="4">
                  <c:v>0.56243723576752924</c:v>
                </c:pt>
                <c:pt idx="5">
                  <c:v>2.494092382995563</c:v>
                </c:pt>
                <c:pt idx="6">
                  <c:v>3.5820619033880563</c:v>
                </c:pt>
                <c:pt idx="7">
                  <c:v>18.411450301911003</c:v>
                </c:pt>
                <c:pt idx="8">
                  <c:v>17.894293722338571</c:v>
                </c:pt>
                <c:pt idx="9">
                  <c:v>5.3608433682882692</c:v>
                </c:pt>
                <c:pt idx="10">
                  <c:v>9.7384527428037515</c:v>
                </c:pt>
                <c:pt idx="11">
                  <c:v>8.4862717662854568</c:v>
                </c:pt>
                <c:pt idx="12">
                  <c:v>5.2378735817525559</c:v>
                </c:pt>
                <c:pt idx="13">
                  <c:v>1.0263179699103515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0.59208934457867501</c:v>
                </c:pt>
                <c:pt idx="1">
                  <c:v>1.7965903763944651</c:v>
                </c:pt>
                <c:pt idx="2">
                  <c:v>5.3699017826334092</c:v>
                </c:pt>
                <c:pt idx="3">
                  <c:v>19.043292525673561</c:v>
                </c:pt>
                <c:pt idx="4">
                  <c:v>0.58433373879088446</c:v>
                </c:pt>
                <c:pt idx="5">
                  <c:v>2.7473979669222266</c:v>
                </c:pt>
                <c:pt idx="6">
                  <c:v>3.8988125409941943</c:v>
                </c:pt>
                <c:pt idx="7">
                  <c:v>19.458424407680177</c:v>
                </c:pt>
                <c:pt idx="8">
                  <c:v>17.669636498740037</c:v>
                </c:pt>
                <c:pt idx="9">
                  <c:v>5.2806849801017606</c:v>
                </c:pt>
                <c:pt idx="10">
                  <c:v>9.0667171106471187</c:v>
                </c:pt>
                <c:pt idx="11">
                  <c:v>8.5261834093768147</c:v>
                </c:pt>
                <c:pt idx="12">
                  <c:v>4.7308492380527216</c:v>
                </c:pt>
                <c:pt idx="13">
                  <c:v>1.2350860794139664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0.53180997615358316</c:v>
                </c:pt>
                <c:pt idx="1">
                  <c:v>1.8253372877673339</c:v>
                </c:pt>
                <c:pt idx="2">
                  <c:v>5.2757538177067964</c:v>
                </c:pt>
                <c:pt idx="3">
                  <c:v>18.148947565599975</c:v>
                </c:pt>
                <c:pt idx="4">
                  <c:v>0.59951341506267475</c:v>
                </c:pt>
                <c:pt idx="5">
                  <c:v>2.0596705850374697</c:v>
                </c:pt>
                <c:pt idx="6">
                  <c:v>4.1663812905319828</c:v>
                </c:pt>
                <c:pt idx="7">
                  <c:v>20.147254085498368</c:v>
                </c:pt>
                <c:pt idx="8">
                  <c:v>19.069784076816404</c:v>
                </c:pt>
                <c:pt idx="9">
                  <c:v>5.5580660707595753</c:v>
                </c:pt>
                <c:pt idx="10">
                  <c:v>9.1029920234762525</c:v>
                </c:pt>
                <c:pt idx="11">
                  <c:v>7.488526091127822</c:v>
                </c:pt>
                <c:pt idx="12">
                  <c:v>4.6317217256329881</c:v>
                </c:pt>
                <c:pt idx="13">
                  <c:v>1.3942419888287529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88002825437399"/>
          <c:y val="0.20458938286904424"/>
          <c:w val="7.2310127857794407E-2"/>
          <c:h val="0.19182944988986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26.23148788927336</c:v>
                </c:pt>
                <c:pt idx="1">
                  <c:v>26.050849377123438</c:v>
                </c:pt>
                <c:pt idx="2">
                  <c:v>28.505099502487575</c:v>
                </c:pt>
                <c:pt idx="3">
                  <c:v>28.064399171270743</c:v>
                </c:pt>
                <c:pt idx="4">
                  <c:v>26.251228070175447</c:v>
                </c:pt>
                <c:pt idx="5">
                  <c:v>28.460113268608449</c:v>
                </c:pt>
                <c:pt idx="6">
                  <c:v>24.700148441365659</c:v>
                </c:pt>
                <c:pt idx="7">
                  <c:v>26.78622728738836</c:v>
                </c:pt>
                <c:pt idx="8">
                  <c:v>24.630996189439401</c:v>
                </c:pt>
                <c:pt idx="9">
                  <c:v>23.419466574298607</c:v>
                </c:pt>
                <c:pt idx="10">
                  <c:v>25.170641803989632</c:v>
                </c:pt>
                <c:pt idx="11">
                  <c:v>25.734606317774695</c:v>
                </c:pt>
                <c:pt idx="12">
                  <c:v>27.211185983827431</c:v>
                </c:pt>
                <c:pt idx="13">
                  <c:v>25.588349514563102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26.671748878923776</c:v>
                </c:pt>
                <c:pt idx="1">
                  <c:v>25.141256157635471</c:v>
                </c:pt>
                <c:pt idx="2">
                  <c:v>28.61513094083416</c:v>
                </c:pt>
                <c:pt idx="3">
                  <c:v>28.345077503141976</c:v>
                </c:pt>
                <c:pt idx="4">
                  <c:v>25.98837209302328</c:v>
                </c:pt>
                <c:pt idx="5">
                  <c:v>27.888014527845044</c:v>
                </c:pt>
                <c:pt idx="6">
                  <c:v>24.33268929503916</c:v>
                </c:pt>
                <c:pt idx="7">
                  <c:v>26.678699976320111</c:v>
                </c:pt>
                <c:pt idx="8">
                  <c:v>23.875271465353183</c:v>
                </c:pt>
                <c:pt idx="9">
                  <c:v>23.771242829827923</c:v>
                </c:pt>
                <c:pt idx="10">
                  <c:v>24.426223608445312</c:v>
                </c:pt>
                <c:pt idx="11">
                  <c:v>25.889397217928881</c:v>
                </c:pt>
                <c:pt idx="12">
                  <c:v>27.74584895554371</c:v>
                </c:pt>
                <c:pt idx="13">
                  <c:v>23.77027439024388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Fylker!$W$41:$W$54</c:f>
              <c:numCache>
                <c:formatCode>0.0</c:formatCode>
                <c:ptCount val="14"/>
                <c:pt idx="0">
                  <c:v>26.87077922077922</c:v>
                </c:pt>
                <c:pt idx="1">
                  <c:v>25.90227048371176</c:v>
                </c:pt>
                <c:pt idx="2">
                  <c:v>28.555005820721725</c:v>
                </c:pt>
                <c:pt idx="3">
                  <c:v>28.640375137513729</c:v>
                </c:pt>
                <c:pt idx="4">
                  <c:v>25.903678929765899</c:v>
                </c:pt>
                <c:pt idx="5">
                  <c:v>27.631214802896217</c:v>
                </c:pt>
                <c:pt idx="6">
                  <c:v>25.718347236704911</c:v>
                </c:pt>
                <c:pt idx="7">
                  <c:v>27.685089539200696</c:v>
                </c:pt>
                <c:pt idx="8">
                  <c:v>25.039975612234432</c:v>
                </c:pt>
                <c:pt idx="9">
                  <c:v>23.488068724148903</c:v>
                </c:pt>
                <c:pt idx="10">
                  <c:v>26.172150663544045</c:v>
                </c:pt>
                <c:pt idx="11">
                  <c:v>26.24945867026058</c:v>
                </c:pt>
                <c:pt idx="12">
                  <c:v>27.838521806252409</c:v>
                </c:pt>
                <c:pt idx="13">
                  <c:v>26.767424242424287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26.23148788927336</c:v>
                </c:pt>
                <c:pt idx="1">
                  <c:v>26.050849377123438</c:v>
                </c:pt>
                <c:pt idx="2">
                  <c:v>28.505099502487575</c:v>
                </c:pt>
                <c:pt idx="3">
                  <c:v>28.064399171270743</c:v>
                </c:pt>
                <c:pt idx="4">
                  <c:v>26.251228070175447</c:v>
                </c:pt>
                <c:pt idx="5">
                  <c:v>28.460113268608449</c:v>
                </c:pt>
                <c:pt idx="6">
                  <c:v>24.700148441365659</c:v>
                </c:pt>
                <c:pt idx="7">
                  <c:v>26.78622728738836</c:v>
                </c:pt>
                <c:pt idx="8">
                  <c:v>24.630996189439401</c:v>
                </c:pt>
                <c:pt idx="9">
                  <c:v>23.419466574298607</c:v>
                </c:pt>
                <c:pt idx="10">
                  <c:v>25.170641803989632</c:v>
                </c:pt>
                <c:pt idx="11">
                  <c:v>25.734606317774695</c:v>
                </c:pt>
                <c:pt idx="12">
                  <c:v>27.211185983827431</c:v>
                </c:pt>
                <c:pt idx="13">
                  <c:v>25.588349514563102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26.671748878923776</c:v>
                </c:pt>
                <c:pt idx="1">
                  <c:v>25.141256157635471</c:v>
                </c:pt>
                <c:pt idx="2">
                  <c:v>28.61513094083416</c:v>
                </c:pt>
                <c:pt idx="3">
                  <c:v>28.345077503141976</c:v>
                </c:pt>
                <c:pt idx="4">
                  <c:v>25.98837209302328</c:v>
                </c:pt>
                <c:pt idx="5">
                  <c:v>27.888014527845044</c:v>
                </c:pt>
                <c:pt idx="6">
                  <c:v>24.33268929503916</c:v>
                </c:pt>
                <c:pt idx="7">
                  <c:v>26.678699976320111</c:v>
                </c:pt>
                <c:pt idx="8">
                  <c:v>23.875271465353183</c:v>
                </c:pt>
                <c:pt idx="9">
                  <c:v>23.771242829827923</c:v>
                </c:pt>
                <c:pt idx="10">
                  <c:v>24.426223608445312</c:v>
                </c:pt>
                <c:pt idx="11">
                  <c:v>25.889397217928881</c:v>
                </c:pt>
                <c:pt idx="12">
                  <c:v>27.74584895554371</c:v>
                </c:pt>
                <c:pt idx="13">
                  <c:v>23.77027439024388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33393042635679"/>
          <c:y val="0.2118777641245794"/>
          <c:w val="6.4169606977737825E-2"/>
          <c:h val="0.1435289176876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6.7647058823529393</c:v>
                </c:pt>
                <c:pt idx="1">
                  <c:v>6.8244620611551516</c:v>
                </c:pt>
                <c:pt idx="2">
                  <c:v>7.220563847429518</c:v>
                </c:pt>
                <c:pt idx="3">
                  <c:v>7.2360727440147325</c:v>
                </c:pt>
                <c:pt idx="4">
                  <c:v>6.9684210526315775</c:v>
                </c:pt>
                <c:pt idx="5">
                  <c:v>7.5606796116504817</c:v>
                </c:pt>
                <c:pt idx="6">
                  <c:v>7.2746165264720446</c:v>
                </c:pt>
                <c:pt idx="7">
                  <c:v>7.5290828943124399</c:v>
                </c:pt>
                <c:pt idx="8">
                  <c:v>7.0570495372890605</c:v>
                </c:pt>
                <c:pt idx="9">
                  <c:v>6.9795635607897486</c:v>
                </c:pt>
                <c:pt idx="10">
                  <c:v>7.1240242844752792</c:v>
                </c:pt>
                <c:pt idx="11">
                  <c:v>7.0471475719000471</c:v>
                </c:pt>
                <c:pt idx="12">
                  <c:v>7.5557053009883202</c:v>
                </c:pt>
                <c:pt idx="13">
                  <c:v>7.6974110032362448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7.6053811659192796</c:v>
                </c:pt>
                <c:pt idx="1">
                  <c:v>7.1157635467980276</c:v>
                </c:pt>
                <c:pt idx="2">
                  <c:v>7.5087293889427746</c:v>
                </c:pt>
                <c:pt idx="3">
                  <c:v>7.5828794861052948</c:v>
                </c:pt>
                <c:pt idx="4">
                  <c:v>7.5310077519379854</c:v>
                </c:pt>
                <c:pt idx="5">
                  <c:v>7.5665859564164659</c:v>
                </c:pt>
                <c:pt idx="6">
                  <c:v>6.9556135770234988</c:v>
                </c:pt>
                <c:pt idx="7">
                  <c:v>7.3292682926829276</c:v>
                </c:pt>
                <c:pt idx="8">
                  <c:v>7.0167916713310188</c:v>
                </c:pt>
                <c:pt idx="9">
                  <c:v>7.0554493307839374</c:v>
                </c:pt>
                <c:pt idx="10">
                  <c:v>6.9863243761996179</c:v>
                </c:pt>
                <c:pt idx="11">
                  <c:v>7.2584234930448241</c:v>
                </c:pt>
                <c:pt idx="12">
                  <c:v>7.6641671130155329</c:v>
                </c:pt>
                <c:pt idx="13">
                  <c:v>6.8612804878048781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34780199026545"/>
          <c:y val="0.19488615140338003"/>
          <c:w val="5.7549694177496197E-2"/>
          <c:h val="0.11451248323018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Fylker!$O$41:$O$54</c:f>
              <c:numCache>
                <c:formatCode>0.00</c:formatCode>
                <c:ptCount val="14"/>
                <c:pt idx="0">
                  <c:v>6.487012987012986</c:v>
                </c:pt>
                <c:pt idx="1">
                  <c:v>6.5044422507403761</c:v>
                </c:pt>
                <c:pt idx="2">
                  <c:v>6.9006596818005423</c:v>
                </c:pt>
                <c:pt idx="3">
                  <c:v>7.1001100110010995</c:v>
                </c:pt>
                <c:pt idx="4">
                  <c:v>6.6454849498327748</c:v>
                </c:pt>
                <c:pt idx="5">
                  <c:v>6.9058728881737741</c:v>
                </c:pt>
                <c:pt idx="6">
                  <c:v>7.1647549530761241</c:v>
                </c:pt>
                <c:pt idx="7">
                  <c:v>7.3552085608211391</c:v>
                </c:pt>
                <c:pt idx="8">
                  <c:v>6.9749009247027756</c:v>
                </c:pt>
                <c:pt idx="9">
                  <c:v>6.762647152402165</c:v>
                </c:pt>
                <c:pt idx="10">
                  <c:v>6.8916861826697877</c:v>
                </c:pt>
                <c:pt idx="11">
                  <c:v>6.9094788858939804</c:v>
                </c:pt>
                <c:pt idx="12">
                  <c:v>7.3928984947896579</c:v>
                </c:pt>
                <c:pt idx="13">
                  <c:v>7.5113636363636385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6.7647058823529393</c:v>
                </c:pt>
                <c:pt idx="1">
                  <c:v>6.8244620611551516</c:v>
                </c:pt>
                <c:pt idx="2">
                  <c:v>7.220563847429518</c:v>
                </c:pt>
                <c:pt idx="3">
                  <c:v>7.2360727440147325</c:v>
                </c:pt>
                <c:pt idx="4">
                  <c:v>6.9684210526315775</c:v>
                </c:pt>
                <c:pt idx="5">
                  <c:v>7.5606796116504817</c:v>
                </c:pt>
                <c:pt idx="6">
                  <c:v>7.2746165264720446</c:v>
                </c:pt>
                <c:pt idx="7">
                  <c:v>7.5290828943124399</c:v>
                </c:pt>
                <c:pt idx="8">
                  <c:v>7.0570495372890605</c:v>
                </c:pt>
                <c:pt idx="9">
                  <c:v>6.9795635607897486</c:v>
                </c:pt>
                <c:pt idx="10">
                  <c:v>7.1240242844752792</c:v>
                </c:pt>
                <c:pt idx="11">
                  <c:v>7.0471475719000471</c:v>
                </c:pt>
                <c:pt idx="12">
                  <c:v>7.5557053009883202</c:v>
                </c:pt>
                <c:pt idx="13">
                  <c:v>7.6974110032362448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7.6053811659192796</c:v>
                </c:pt>
                <c:pt idx="1">
                  <c:v>7.1157635467980276</c:v>
                </c:pt>
                <c:pt idx="2">
                  <c:v>7.5087293889427746</c:v>
                </c:pt>
                <c:pt idx="3">
                  <c:v>7.5828794861052948</c:v>
                </c:pt>
                <c:pt idx="4">
                  <c:v>7.5310077519379854</c:v>
                </c:pt>
                <c:pt idx="5">
                  <c:v>7.5665859564164659</c:v>
                </c:pt>
                <c:pt idx="6">
                  <c:v>6.9556135770234988</c:v>
                </c:pt>
                <c:pt idx="7">
                  <c:v>7.3292682926829276</c:v>
                </c:pt>
                <c:pt idx="8">
                  <c:v>7.0167916713310188</c:v>
                </c:pt>
                <c:pt idx="9">
                  <c:v>7.0554493307839374</c:v>
                </c:pt>
                <c:pt idx="10">
                  <c:v>6.9863243761996179</c:v>
                </c:pt>
                <c:pt idx="11">
                  <c:v>7.2584234930448241</c:v>
                </c:pt>
                <c:pt idx="12">
                  <c:v>7.6641671130155329</c:v>
                </c:pt>
                <c:pt idx="13">
                  <c:v>6.8612804878048781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2551052114012"/>
          <c:y val="0.14202201935299741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6.9688581314878899</c:v>
                </c:pt>
                <c:pt idx="1">
                  <c:v>6.727066817667045</c:v>
                </c:pt>
                <c:pt idx="2">
                  <c:v>5.8432835820895512</c:v>
                </c:pt>
                <c:pt idx="3">
                  <c:v>6.1190147329650095</c:v>
                </c:pt>
                <c:pt idx="4">
                  <c:v>7.0035087719298241</c:v>
                </c:pt>
                <c:pt idx="5">
                  <c:v>6.5663430420711988</c:v>
                </c:pt>
                <c:pt idx="6">
                  <c:v>6.1182582879762499</c:v>
                </c:pt>
                <c:pt idx="7">
                  <c:v>6.286098269003336</c:v>
                </c:pt>
                <c:pt idx="8">
                  <c:v>6.3019052803483948</c:v>
                </c:pt>
                <c:pt idx="9">
                  <c:v>6.3855213023900239</c:v>
                </c:pt>
                <c:pt idx="10">
                  <c:v>6.1127493495229839</c:v>
                </c:pt>
                <c:pt idx="11">
                  <c:v>6.1350777934936342</c:v>
                </c:pt>
                <c:pt idx="12">
                  <c:v>5.9658580413297395</c:v>
                </c:pt>
                <c:pt idx="13">
                  <c:v>6.8834951456310707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1338919966898146E-4"/>
                  <c:y val="-8.04478132856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5-420C-9B04-5EC7630067B3}"/>
                </c:ext>
              </c:extLst>
            </c:dLbl>
            <c:dLbl>
              <c:idx val="1"/>
              <c:layout>
                <c:manualLayout>
                  <c:x val="1.8267783993379295E-3"/>
                  <c:y val="-0.14716063405916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5-420C-9B04-5EC7630067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6.9147982062780269</c:v>
                </c:pt>
                <c:pt idx="1">
                  <c:v>6.2770935960591121</c:v>
                </c:pt>
                <c:pt idx="2">
                  <c:v>5.6440349175557722</c:v>
                </c:pt>
                <c:pt idx="3">
                  <c:v>6.0647954196341312</c:v>
                </c:pt>
                <c:pt idx="4">
                  <c:v>6.713178294573642</c:v>
                </c:pt>
                <c:pt idx="5">
                  <c:v>5.9588377723970964</c:v>
                </c:pt>
                <c:pt idx="6">
                  <c:v>5.8</c:v>
                </c:pt>
                <c:pt idx="7">
                  <c:v>6.1887283921382892</c:v>
                </c:pt>
                <c:pt idx="8">
                  <c:v>6.090675025187509</c:v>
                </c:pt>
                <c:pt idx="9">
                  <c:v>6.2581261950286802</c:v>
                </c:pt>
                <c:pt idx="10">
                  <c:v>6</c:v>
                </c:pt>
                <c:pt idx="11">
                  <c:v>5.8967542503863983</c:v>
                </c:pt>
                <c:pt idx="12">
                  <c:v>5.8789501874665238</c:v>
                </c:pt>
                <c:pt idx="13">
                  <c:v>6.2423780487804885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6.300298864315601</c:v>
                </c:pt>
                <c:pt idx="1">
                  <c:v>6.2743302279067308</c:v>
                </c:pt>
                <c:pt idx="2">
                  <c:v>6.2276521108019844</c:v>
                </c:pt>
                <c:pt idx="3">
                  <c:v>6.189274864614978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Regioner!$V$16:$V$19</c:f>
              <c:numCache>
                <c:formatCode>0.00</c:formatCode>
                <c:ptCount val="4"/>
                <c:pt idx="0">
                  <c:v>6.1772480080940912</c:v>
                </c:pt>
                <c:pt idx="1">
                  <c:v>6.2939521800281293</c:v>
                </c:pt>
                <c:pt idx="2">
                  <c:v>6.2177623683157748</c:v>
                </c:pt>
                <c:pt idx="3">
                  <c:v>6.1471916454981645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Regioner!$V$11:$V$14</c:f>
              <c:numCache>
                <c:formatCode>0.00</c:formatCode>
                <c:ptCount val="4"/>
                <c:pt idx="0">
                  <c:v>5.9944180432978804</c:v>
                </c:pt>
                <c:pt idx="1">
                  <c:v>6.1383278669658798</c:v>
                </c:pt>
                <c:pt idx="2">
                  <c:v>6.0995134896063696</c:v>
                </c:pt>
                <c:pt idx="3">
                  <c:v>5.930357763112192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54654462608419"/>
          <c:y val="1.328305211290594E-2"/>
          <c:w val="6.7904072904592508E-2"/>
          <c:h val="0.164114903919558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Fylker!$V$41:$V$54</c:f>
              <c:numCache>
                <c:formatCode>0.00</c:formatCode>
                <c:ptCount val="14"/>
                <c:pt idx="0">
                  <c:v>6.9123376623376602</c:v>
                </c:pt>
                <c:pt idx="1">
                  <c:v>6.6238894373149044</c:v>
                </c:pt>
                <c:pt idx="2">
                  <c:v>5.9472254559565396</c:v>
                </c:pt>
                <c:pt idx="3">
                  <c:v>6.3441144114411436</c:v>
                </c:pt>
                <c:pt idx="4">
                  <c:v>7.0401337792642114</c:v>
                </c:pt>
                <c:pt idx="5">
                  <c:v>6.315366049879322</c:v>
                </c:pt>
                <c:pt idx="6">
                  <c:v>6.1152241918665284</c:v>
                </c:pt>
                <c:pt idx="7">
                  <c:v>6.3205940161607348</c:v>
                </c:pt>
                <c:pt idx="8">
                  <c:v>6.2312773092165452</c:v>
                </c:pt>
                <c:pt idx="9">
                  <c:v>6.4152083996181988</c:v>
                </c:pt>
                <c:pt idx="10">
                  <c:v>6.1126073380171748</c:v>
                </c:pt>
                <c:pt idx="11">
                  <c:v>6.3191823899371089</c:v>
                </c:pt>
                <c:pt idx="12">
                  <c:v>5.7761482053261268</c:v>
                </c:pt>
                <c:pt idx="13">
                  <c:v>7.121212121212122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6.9688581314878899</c:v>
                </c:pt>
                <c:pt idx="1">
                  <c:v>6.727066817667045</c:v>
                </c:pt>
                <c:pt idx="2">
                  <c:v>5.8432835820895512</c:v>
                </c:pt>
                <c:pt idx="3">
                  <c:v>6.1190147329650095</c:v>
                </c:pt>
                <c:pt idx="4">
                  <c:v>7.0035087719298241</c:v>
                </c:pt>
                <c:pt idx="5">
                  <c:v>6.5663430420711988</c:v>
                </c:pt>
                <c:pt idx="6">
                  <c:v>6.1182582879762499</c:v>
                </c:pt>
                <c:pt idx="7">
                  <c:v>6.286098269003336</c:v>
                </c:pt>
                <c:pt idx="8">
                  <c:v>6.3019052803483948</c:v>
                </c:pt>
                <c:pt idx="9">
                  <c:v>6.3855213023900239</c:v>
                </c:pt>
                <c:pt idx="10">
                  <c:v>6.1127493495229839</c:v>
                </c:pt>
                <c:pt idx="11">
                  <c:v>6.1350777934936342</c:v>
                </c:pt>
                <c:pt idx="12">
                  <c:v>5.9658580413297395</c:v>
                </c:pt>
                <c:pt idx="13">
                  <c:v>6.8834951456310707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5669459983448237E-3"/>
                  <c:y val="-6.278855660016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A-4004-AF70-06EB1B6BE034}"/>
                </c:ext>
              </c:extLst>
            </c:dLbl>
            <c:dLbl>
              <c:idx val="4"/>
              <c:layout>
                <c:manualLayout>
                  <c:x val="1.55276163943724E-2"/>
                  <c:y val="-8.63342653252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A-4004-AF70-06EB1B6BE034}"/>
                </c:ext>
              </c:extLst>
            </c:dLbl>
            <c:dLbl>
              <c:idx val="6"/>
              <c:layout>
                <c:manualLayout>
                  <c:x val="9.1338919966896476E-4"/>
                  <c:y val="-0.1098799740502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A-4004-AF70-06EB1B6BE0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6.9147982062780269</c:v>
                </c:pt>
                <c:pt idx="1">
                  <c:v>6.2770935960591121</c:v>
                </c:pt>
                <c:pt idx="2">
                  <c:v>5.6440349175557722</c:v>
                </c:pt>
                <c:pt idx="3">
                  <c:v>6.0647954196341312</c:v>
                </c:pt>
                <c:pt idx="4">
                  <c:v>6.713178294573642</c:v>
                </c:pt>
                <c:pt idx="5">
                  <c:v>5.9588377723970964</c:v>
                </c:pt>
                <c:pt idx="6">
                  <c:v>5.8</c:v>
                </c:pt>
                <c:pt idx="7">
                  <c:v>6.1887283921382892</c:v>
                </c:pt>
                <c:pt idx="8">
                  <c:v>6.090675025187509</c:v>
                </c:pt>
                <c:pt idx="9">
                  <c:v>6.2581261950286802</c:v>
                </c:pt>
                <c:pt idx="10">
                  <c:v>6</c:v>
                </c:pt>
                <c:pt idx="11">
                  <c:v>5.8967542503863983</c:v>
                </c:pt>
                <c:pt idx="12">
                  <c:v>5.8789501874665238</c:v>
                </c:pt>
                <c:pt idx="13">
                  <c:v>6.2423780487804885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91566778209"/>
          <c:y val="0.18395888338338856"/>
          <c:w val="5.9067944577269452E-2"/>
          <c:h val="0.16624784454023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Fylker!$E$41:$E$54</c:f>
              <c:numCache>
                <c:formatCode>General</c:formatCode>
                <c:ptCount val="14"/>
                <c:pt idx="0">
                  <c:v>78</c:v>
                </c:pt>
                <c:pt idx="1">
                  <c:v>163</c:v>
                </c:pt>
                <c:pt idx="2">
                  <c:v>381</c:v>
                </c:pt>
                <c:pt idx="3">
                  <c:v>1326</c:v>
                </c:pt>
                <c:pt idx="4">
                  <c:v>67</c:v>
                </c:pt>
                <c:pt idx="5">
                  <c:v>215</c:v>
                </c:pt>
                <c:pt idx="6">
                  <c:v>421</c:v>
                </c:pt>
                <c:pt idx="7">
                  <c:v>1729</c:v>
                </c:pt>
                <c:pt idx="8">
                  <c:v>2211</c:v>
                </c:pt>
                <c:pt idx="9">
                  <c:v>596</c:v>
                </c:pt>
                <c:pt idx="10">
                  <c:v>780</c:v>
                </c:pt>
                <c:pt idx="11">
                  <c:v>577</c:v>
                </c:pt>
                <c:pt idx="12">
                  <c:v>301</c:v>
                </c:pt>
                <c:pt idx="1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Fylker!$E$26:$E$39</c:f>
              <c:numCache>
                <c:formatCode>General</c:formatCode>
                <c:ptCount val="14"/>
                <c:pt idx="0">
                  <c:v>69</c:v>
                </c:pt>
                <c:pt idx="1">
                  <c:v>163</c:v>
                </c:pt>
                <c:pt idx="2">
                  <c:v>355</c:v>
                </c:pt>
                <c:pt idx="3">
                  <c:v>1299</c:v>
                </c:pt>
                <c:pt idx="4">
                  <c:v>68</c:v>
                </c:pt>
                <c:pt idx="5">
                  <c:v>210</c:v>
                </c:pt>
                <c:pt idx="6">
                  <c:v>444</c:v>
                </c:pt>
                <c:pt idx="7">
                  <c:v>1693</c:v>
                </c:pt>
                <c:pt idx="8">
                  <c:v>2104</c:v>
                </c:pt>
                <c:pt idx="9">
                  <c:v>566</c:v>
                </c:pt>
                <c:pt idx="10">
                  <c:v>756</c:v>
                </c:pt>
                <c:pt idx="11">
                  <c:v>545</c:v>
                </c:pt>
                <c:pt idx="12">
                  <c:v>298</c:v>
                </c:pt>
                <c:pt idx="1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56</c:v>
                </c:pt>
                <c:pt idx="1">
                  <c:v>151</c:v>
                </c:pt>
                <c:pt idx="2">
                  <c:v>326</c:v>
                </c:pt>
                <c:pt idx="3">
                  <c:v>1202</c:v>
                </c:pt>
                <c:pt idx="4">
                  <c:v>60</c:v>
                </c:pt>
                <c:pt idx="5">
                  <c:v>184</c:v>
                </c:pt>
                <c:pt idx="6">
                  <c:v>427</c:v>
                </c:pt>
                <c:pt idx="7">
                  <c:v>1629</c:v>
                </c:pt>
                <c:pt idx="8">
                  <c:v>2021</c:v>
                </c:pt>
                <c:pt idx="9">
                  <c:v>530</c:v>
                </c:pt>
                <c:pt idx="10">
                  <c:v>684</c:v>
                </c:pt>
                <c:pt idx="11">
                  <c:v>517</c:v>
                </c:pt>
                <c:pt idx="12">
                  <c:v>275</c:v>
                </c:pt>
                <c:pt idx="1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  <c:maj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67181005984901"/>
          <c:y val="0.13686712562603334"/>
          <c:w val="5.6401668890360857E-2"/>
          <c:h val="0.170476698009389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</a:t>
            </a:r>
            <a:r>
              <a:rPr lang="nb-NO" sz="2800"/>
              <a:t>SAU: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Fylker!$AJ$41:$AJ$54</c:f>
              <c:numCache>
                <c:formatCode>0</c:formatCode>
                <c:ptCount val="14"/>
                <c:pt idx="0">
                  <c:v>3.9487179487179489</c:v>
                </c:pt>
                <c:pt idx="1">
                  <c:v>6.2147239263803682</c:v>
                </c:pt>
                <c:pt idx="2">
                  <c:v>6.7637795275590555</c:v>
                </c:pt>
                <c:pt idx="3">
                  <c:v>6.8552036199095019</c:v>
                </c:pt>
                <c:pt idx="4">
                  <c:v>4.4626865671641793</c:v>
                </c:pt>
                <c:pt idx="5">
                  <c:v>5.7813953488372096</c:v>
                </c:pt>
                <c:pt idx="6">
                  <c:v>4.555819477434679</c:v>
                </c:pt>
                <c:pt idx="7">
                  <c:v>5.2967032967032965</c:v>
                </c:pt>
                <c:pt idx="8">
                  <c:v>4.4509271822704655</c:v>
                </c:pt>
                <c:pt idx="9">
                  <c:v>5.273489932885906</c:v>
                </c:pt>
                <c:pt idx="10">
                  <c:v>6.569230769230769</c:v>
                </c:pt>
                <c:pt idx="11">
                  <c:v>7.7157712305025994</c:v>
                </c:pt>
                <c:pt idx="12">
                  <c:v>8.6079734219269106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Fylker!$AJ$26:$AJ$39</c:f>
              <c:numCache>
                <c:formatCode>0</c:formatCode>
                <c:ptCount val="14"/>
                <c:pt idx="0">
                  <c:v>4.1884057971014492</c:v>
                </c:pt>
                <c:pt idx="1">
                  <c:v>5.4171779141104297</c:v>
                </c:pt>
                <c:pt idx="2">
                  <c:v>6.7943661971830984</c:v>
                </c:pt>
                <c:pt idx="3">
                  <c:v>6.6882217090069283</c:v>
                </c:pt>
                <c:pt idx="4">
                  <c:v>4.1911764705882355</c:v>
                </c:pt>
                <c:pt idx="5">
                  <c:v>5.8857142857142861</c:v>
                </c:pt>
                <c:pt idx="6">
                  <c:v>4.551801801801802</c:v>
                </c:pt>
                <c:pt idx="7">
                  <c:v>5.4937979917306556</c:v>
                </c:pt>
                <c:pt idx="8">
                  <c:v>4.3654942965779471</c:v>
                </c:pt>
                <c:pt idx="9">
                  <c:v>5.1007067137809186</c:v>
                </c:pt>
                <c:pt idx="10">
                  <c:v>6.1005291005291005</c:v>
                </c:pt>
                <c:pt idx="11">
                  <c:v>7.7834862385321104</c:v>
                </c:pt>
                <c:pt idx="12">
                  <c:v>7.4697986577181208</c:v>
                </c:pt>
                <c:pt idx="13">
                  <c:v>7.7249999999999996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Fylker!$AJ$11:$AJ$24</c:f>
              <c:numCache>
                <c:formatCode>0</c:formatCode>
                <c:ptCount val="14"/>
                <c:pt idx="0">
                  <c:v>3.9821428571428572</c:v>
                </c:pt>
                <c:pt idx="1">
                  <c:v>5.3774834437086092</c:v>
                </c:pt>
                <c:pt idx="2">
                  <c:v>6.3251533742331292</c:v>
                </c:pt>
                <c:pt idx="3">
                  <c:v>5.9575707154742092</c:v>
                </c:pt>
                <c:pt idx="4">
                  <c:v>4.3</c:v>
                </c:pt>
                <c:pt idx="5">
                  <c:v>4.4891304347826084</c:v>
                </c:pt>
                <c:pt idx="6">
                  <c:v>4.4847775175644031</c:v>
                </c:pt>
                <c:pt idx="7">
                  <c:v>5.1847759361571519</c:v>
                </c:pt>
                <c:pt idx="8">
                  <c:v>4.420089064819396</c:v>
                </c:pt>
                <c:pt idx="9">
                  <c:v>4.9339622641509431</c:v>
                </c:pt>
                <c:pt idx="10">
                  <c:v>6.0935672514619883</c:v>
                </c:pt>
                <c:pt idx="11">
                  <c:v>6.2572533849129597</c:v>
                </c:pt>
                <c:pt idx="12">
                  <c:v>6.7890909090909091</c:v>
                </c:pt>
                <c:pt idx="13">
                  <c:v>8.3037974683544302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35818076217221"/>
          <c:y val="0.20646640951442999"/>
          <c:w val="5.1904636799621366E-2"/>
          <c:h val="0.16275945113549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LENGDE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Fylker!$R$26:$R$39</c:f>
              <c:numCache>
                <c:formatCode>0.0</c:formatCode>
                <c:ptCount val="14"/>
                <c:pt idx="0">
                  <c:v>108.86067415730332</c:v>
                </c:pt>
                <c:pt idx="1">
                  <c:v>108.31578947368423</c:v>
                </c:pt>
                <c:pt idx="2">
                  <c:v>111.69942884340819</c:v>
                </c:pt>
                <c:pt idx="3">
                  <c:v>110.39652046067125</c:v>
                </c:pt>
                <c:pt idx="4">
                  <c:v>108.40358565737056</c:v>
                </c:pt>
                <c:pt idx="5">
                  <c:v>108.43875968992248</c:v>
                </c:pt>
                <c:pt idx="6">
                  <c:v>108.14295886075941</c:v>
                </c:pt>
                <c:pt idx="7">
                  <c:v>111.01926685577143</c:v>
                </c:pt>
                <c:pt idx="8">
                  <c:v>106.03500000000003</c:v>
                </c:pt>
                <c:pt idx="9">
                  <c:v>101.39024390243902</c:v>
                </c:pt>
                <c:pt idx="10">
                  <c:v>110.20764331210212</c:v>
                </c:pt>
                <c:pt idx="11">
                  <c:v>0</c:v>
                </c:pt>
                <c:pt idx="12">
                  <c:v>0</c:v>
                </c:pt>
                <c:pt idx="13">
                  <c:v>108.37166666666673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5-4CF5-8AD8-20E986C63142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Fylker!$R$11:$R$24</c:f>
              <c:numCache>
                <c:formatCode>0.0</c:formatCode>
                <c:ptCount val="14"/>
                <c:pt idx="0">
                  <c:v>108.18161434977576</c:v>
                </c:pt>
                <c:pt idx="1">
                  <c:v>107.53768472906388</c:v>
                </c:pt>
                <c:pt idx="2">
                  <c:v>111.20014563106764</c:v>
                </c:pt>
                <c:pt idx="3">
                  <c:v>110.9706705865886</c:v>
                </c:pt>
                <c:pt idx="4">
                  <c:v>107.69377431906607</c:v>
                </c:pt>
                <c:pt idx="5">
                  <c:v>109.89524405506876</c:v>
                </c:pt>
                <c:pt idx="6">
                  <c:v>106.64408828166064</c:v>
                </c:pt>
                <c:pt idx="7">
                  <c:v>108.49433237271802</c:v>
                </c:pt>
                <c:pt idx="8">
                  <c:v>105.45111466788606</c:v>
                </c:pt>
                <c:pt idx="9">
                  <c:v>105.37297403619188</c:v>
                </c:pt>
                <c:pt idx="10">
                  <c:v>106.75672258691976</c:v>
                </c:pt>
                <c:pt idx="11">
                  <c:v>107.84117248390382</c:v>
                </c:pt>
                <c:pt idx="12">
                  <c:v>108.63572274881538</c:v>
                </c:pt>
                <c:pt idx="13">
                  <c:v>106.51664122137409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5-4CF5-8AD8-20E986C63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9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54022831490809"/>
          <c:y val="7.1474694318695839E-2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K-FAKTOR innen de ulike FYLKENE, hittil i år</a:t>
            </a:r>
          </a:p>
        </c:rich>
      </c:tx>
      <c:layout>
        <c:manualLayout>
          <c:xMode val="edge"/>
          <c:yMode val="edge"/>
          <c:x val="0.1101915334435588"/>
          <c:y val="3.61087002312192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20.131752068385065</c:v>
                </c:pt>
                <c:pt idx="1">
                  <c:v>19.167716754674679</c:v>
                </c:pt>
                <c:pt idx="2">
                  <c:v>20.117350881391527</c:v>
                </c:pt>
                <c:pt idx="3">
                  <c:v>19.858589779438471</c:v>
                </c:pt>
                <c:pt idx="4">
                  <c:v>19.968938455773145</c:v>
                </c:pt>
                <c:pt idx="5">
                  <c:v>20.274719032578886</c:v>
                </c:pt>
                <c:pt idx="6">
                  <c:v>19.285293218698076</c:v>
                </c:pt>
                <c:pt idx="7">
                  <c:v>20.168746125749564</c:v>
                </c:pt>
                <c:pt idx="8">
                  <c:v>19.877183885706366</c:v>
                </c:pt>
                <c:pt idx="9">
                  <c:v>17.883351585143803</c:v>
                </c:pt>
                <c:pt idx="10">
                  <c:v>19.20169114122632</c:v>
                </c:pt>
                <c:pt idx="11">
                  <c:v>0</c:v>
                </c:pt>
                <c:pt idx="12">
                  <c:v>0</c:v>
                </c:pt>
                <c:pt idx="13">
                  <c:v>19.700604336081565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5-445B-9F54-AA859C00991F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20.374592967744498</c:v>
                </c:pt>
                <c:pt idx="1">
                  <c:v>19.546455651208753</c:v>
                </c:pt>
                <c:pt idx="2">
                  <c:v>20.453660630849587</c:v>
                </c:pt>
                <c:pt idx="3">
                  <c:v>20.413476884220358</c:v>
                </c:pt>
                <c:pt idx="4">
                  <c:v>20.218472346359842</c:v>
                </c:pt>
                <c:pt idx="5">
                  <c:v>20.397592963206264</c:v>
                </c:pt>
                <c:pt idx="6">
                  <c:v>19.250054871826094</c:v>
                </c:pt>
                <c:pt idx="7">
                  <c:v>20.047712088796295</c:v>
                </c:pt>
                <c:pt idx="8">
                  <c:v>19.364929783757287</c:v>
                </c:pt>
                <c:pt idx="9">
                  <c:v>19.453080447776173</c:v>
                </c:pt>
                <c:pt idx="10">
                  <c:v>19.175846256616179</c:v>
                </c:pt>
                <c:pt idx="11">
                  <c:v>19.843982173602225</c:v>
                </c:pt>
                <c:pt idx="12">
                  <c:v>20.861551205696927</c:v>
                </c:pt>
                <c:pt idx="13">
                  <c:v>18.691878849682279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5-445B-9F54-AA859C00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39196592821528"/>
          <c:y val="0.16490223287763575"/>
          <c:w val="5.9337286163707252E-2"/>
          <c:h val="0.101165674815415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Regioner!$O$21:$O$24</c:f>
              <c:numCache>
                <c:formatCode>0.00</c:formatCode>
                <c:ptCount val="4"/>
                <c:pt idx="0">
                  <c:v>7</c:v>
                </c:pt>
                <c:pt idx="1">
                  <c:v>7.1582188536238762</c:v>
                </c:pt>
                <c:pt idx="2">
                  <c:v>6.8426273134147824</c:v>
                </c:pt>
                <c:pt idx="3">
                  <c:v>7.1168934090608884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Regioner!$O$16:$O$19</c:f>
              <c:numCache>
                <c:formatCode>0.00</c:formatCode>
                <c:ptCount val="4"/>
                <c:pt idx="0">
                  <c:v>7.2275831541671938</c:v>
                </c:pt>
                <c:pt idx="1">
                  <c:v>7.2945472249269727</c:v>
                </c:pt>
                <c:pt idx="2">
                  <c:v>7.0684091212161615</c:v>
                </c:pt>
                <c:pt idx="3">
                  <c:v>7.26361840248377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Regioner!$O$11:$O$14</c:f>
              <c:numCache>
                <c:formatCode>0.00</c:formatCode>
                <c:ptCount val="4"/>
                <c:pt idx="0">
                  <c:v>7.4504789922305186</c:v>
                </c:pt>
                <c:pt idx="1">
                  <c:v>7.1686518211634755</c:v>
                </c:pt>
                <c:pt idx="2">
                  <c:v>7.0129736104968279</c:v>
                </c:pt>
                <c:pt idx="3">
                  <c:v>7.3447377561653377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40711685967783"/>
          <c:y val="0.10101531539326815"/>
          <c:w val="7.4941502345506394E-2"/>
          <c:h val="0.17663805485852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0927061239"/>
          <c:y val="2.200028350791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Regioner!$X$21:$X$24</c:f>
              <c:numCache>
                <c:formatCode>0.00</c:formatCode>
                <c:ptCount val="4"/>
                <c:pt idx="0">
                  <c:v>27.858048416019081</c:v>
                </c:pt>
                <c:pt idx="1">
                  <c:v>26.31498763092786</c:v>
                </c:pt>
                <c:pt idx="2">
                  <c:v>25.151699528244723</c:v>
                </c:pt>
                <c:pt idx="3">
                  <c:v>26.829401664245125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Regioner!$X$16:$X$19</c:f>
              <c:numCache>
                <c:formatCode>0.00</c:formatCode>
                <c:ptCount val="4"/>
                <c:pt idx="0">
                  <c:v>27.553996458834103</c:v>
                </c:pt>
                <c:pt idx="1">
                  <c:v>25.715373796386444</c:v>
                </c:pt>
                <c:pt idx="2">
                  <c:v>24.496466195492687</c:v>
                </c:pt>
                <c:pt idx="3">
                  <c:v>26.185704205475595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Regioner!$X$11:$X$14</c:f>
              <c:numCache>
                <c:formatCode>0.00</c:formatCode>
                <c:ptCount val="4"/>
                <c:pt idx="0">
                  <c:v>27.508757637474499</c:v>
                </c:pt>
                <c:pt idx="1">
                  <c:v>25.237706427297272</c:v>
                </c:pt>
                <c:pt idx="2">
                  <c:v>24.173713696004704</c:v>
                </c:pt>
                <c:pt idx="3">
                  <c:v>26.249913164293059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96004881308654"/>
          <c:y val="0.14046586796918567"/>
          <c:w val="8.1992426223474829E-2"/>
          <c:h val="0.20280918912230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6198831692"/>
          <c:y val="2.420111119126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Regioner!$I$21:$I$24</c:f>
              <c:numCache>
                <c:formatCode>0.0</c:formatCode>
                <c:ptCount val="4"/>
                <c:pt idx="0">
                  <c:v>33.844496546710054</c:v>
                </c:pt>
                <c:pt idx="1">
                  <c:v>36.305744024249577</c:v>
                </c:pt>
                <c:pt idx="2">
                  <c:v>15.099296111092004</c:v>
                </c:pt>
                <c:pt idx="3">
                  <c:v>14.750463317948372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Regioner!$I$16:$I$19</c:f>
              <c:numCache>
                <c:formatCode>0.0</c:formatCode>
                <c:ptCount val="4"/>
                <c:pt idx="0">
                  <c:v>34.032418275987546</c:v>
                </c:pt>
                <c:pt idx="1">
                  <c:v>37.128060906420146</c:v>
                </c:pt>
                <c:pt idx="2">
                  <c:v>14.347402090748824</c:v>
                </c:pt>
                <c:pt idx="3">
                  <c:v>14.492118726843488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Regioner!$I$11:$I$14</c:f>
              <c:numCache>
                <c:formatCode>0.0</c:formatCode>
                <c:ptCount val="4"/>
                <c:pt idx="0">
                  <c:v>32.607413937859839</c:v>
                </c:pt>
                <c:pt idx="1">
                  <c:v>39.2170381623148</c:v>
                </c:pt>
                <c:pt idx="2">
                  <c:v>14.661058094235836</c:v>
                </c:pt>
                <c:pt idx="3">
                  <c:v>13.51448980558953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52196978441294"/>
          <c:y val="0.27565676764437502"/>
          <c:w val="8.2151085673163773E-2"/>
          <c:h val="0.18744215750662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LENGDE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Regioner!$R$21:$R$24</c:f>
              <c:numCache>
                <c:formatCode>0.0</c:formatCode>
                <c:ptCount val="4"/>
                <c:pt idx="0">
                  <c:v>105.42847965738756</c:v>
                </c:pt>
                <c:pt idx="1">
                  <c:v>110.89429065743983</c:v>
                </c:pt>
                <c:pt idx="2">
                  <c:v>108.42837127845883</c:v>
                </c:pt>
                <c:pt idx="3">
                  <c:v>109.31509433962265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12-4E07-ACB0-62527013C65E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Regioner!$R$16:$R$19</c:f>
              <c:numCache>
                <c:formatCode>0.0</c:formatCode>
                <c:ptCount val="4"/>
                <c:pt idx="0">
                  <c:v>110.10345341899932</c:v>
                </c:pt>
                <c:pt idx="1">
                  <c:v>110.9761410339607</c:v>
                </c:pt>
                <c:pt idx="2">
                  <c:v>108.68387776606961</c:v>
                </c:pt>
                <c:pt idx="3">
                  <c:v>108.37166666666673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2-4E07-ACB0-62527013C65E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Regioner!$R$11:$R$14</c:f>
              <c:numCache>
                <c:formatCode>0.0</c:formatCode>
                <c:ptCount val="4"/>
                <c:pt idx="0">
                  <c:v>109.99531711752655</c:v>
                </c:pt>
                <c:pt idx="1">
                  <c:v>106.93538506588592</c:v>
                </c:pt>
                <c:pt idx="2">
                  <c:v>106.22817430503397</c:v>
                </c:pt>
                <c:pt idx="3">
                  <c:v>107.9306384586325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2-4E07-ACB0-62527013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91392896172052"/>
          <c:y val="0.1449713593493120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K-FAKTOR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Regioner!$T$21:$T$24</c:f>
              <c:numCache>
                <c:formatCode>0.00</c:formatCode>
                <c:ptCount val="4"/>
                <c:pt idx="0">
                  <c:v>18.419883312755125</c:v>
                </c:pt>
                <c:pt idx="1">
                  <c:v>19.556809936384305</c:v>
                </c:pt>
                <c:pt idx="2">
                  <c:v>18.834273910543502</c:v>
                </c:pt>
                <c:pt idx="3">
                  <c:v>20.169528438631623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0-40A5-895D-7927C4B33F3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Regioner!$T$16:$T$19</c:f>
              <c:numCache>
                <c:formatCode>0.00</c:formatCode>
                <c:ptCount val="4"/>
                <c:pt idx="0">
                  <c:v>19.822531053464814</c:v>
                </c:pt>
                <c:pt idx="1">
                  <c:v>20.166223415474448</c:v>
                </c:pt>
                <c:pt idx="2">
                  <c:v>18.973864284326925</c:v>
                </c:pt>
                <c:pt idx="3">
                  <c:v>19.700604336081565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0-40A5-895D-7927C4B33F3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2.0765737383567776E-3"/>
                  <c:y val="-8.3516483516483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0-40A5-895D-7927C4B33F3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0.00</c:formatCode>
                <c:ptCount val="4"/>
                <c:pt idx="0">
                  <c:v>20.193221269669294</c:v>
                </c:pt>
                <c:pt idx="1">
                  <c:v>19.697943607263412</c:v>
                </c:pt>
                <c:pt idx="2">
                  <c:v>19.281740969453036</c:v>
                </c:pt>
                <c:pt idx="3">
                  <c:v>20.025891665292484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0-40A5-895D-7927C4B3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22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42074106376344"/>
          <c:y val="0.1581581725361252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utvikling i markedsandeler (antalls%)</a:t>
            </a:r>
          </a:p>
        </c:rich>
      </c:tx>
      <c:layout>
        <c:manualLayout>
          <c:xMode val="edge"/>
          <c:yMode val="edge"/>
          <c:x val="0.1214454141634099"/>
          <c:y val="5.24590074470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64.232120372273386</c:v>
                </c:pt>
                <c:pt idx="1">
                  <c:v>69.029236877051645</c:v>
                </c:pt>
                <c:pt idx="2">
                  <c:v>68.888667760180709</c:v>
                </c:pt>
                <c:pt idx="3">
                  <c:v>70.261206718093959</c:v>
                </c:pt>
                <c:pt idx="4">
                  <c:v>66.284255068665516</c:v>
                </c:pt>
                <c:pt idx="5">
                  <c:v>72.690790681154795</c:v>
                </c:pt>
                <c:pt idx="6">
                  <c:v>69.272378826560796</c:v>
                </c:pt>
                <c:pt idx="7">
                  <c:v>66.24643140337291</c:v>
                </c:pt>
                <c:pt idx="8">
                  <c:v>67.84877123480149</c:v>
                </c:pt>
                <c:pt idx="9">
                  <c:v>66.131317798221517</c:v>
                </c:pt>
                <c:pt idx="10">
                  <c:v>68.505435822300655</c:v>
                </c:pt>
                <c:pt idx="11">
                  <c:v>69.498862212306705</c:v>
                </c:pt>
                <c:pt idx="12">
                  <c:v>69.622775995801149</c:v>
                </c:pt>
                <c:pt idx="13">
                  <c:v>70.757455719233505</c:v>
                </c:pt>
                <c:pt idx="14">
                  <c:v>64.414344076594347</c:v>
                </c:pt>
                <c:pt idx="15">
                  <c:v>62.173172379215103</c:v>
                </c:pt>
                <c:pt idx="16">
                  <c:v>65.320660342300783</c:v>
                </c:pt>
                <c:pt idx="17">
                  <c:v>66.203495296374996</c:v>
                </c:pt>
                <c:pt idx="18">
                  <c:v>66.183753512694281</c:v>
                </c:pt>
                <c:pt idx="19">
                  <c:v>68.48445263625419</c:v>
                </c:pt>
                <c:pt idx="20">
                  <c:v>68.684243491938915</c:v>
                </c:pt>
                <c:pt idx="21">
                  <c:v>66.853958820067461</c:v>
                </c:pt>
                <c:pt idx="22">
                  <c:v>64.852057670190348</c:v>
                </c:pt>
                <c:pt idx="23">
                  <c:v>66.201432535363352</c:v>
                </c:pt>
                <c:pt idx="24">
                  <c:v>65.130611539637798</c:v>
                </c:pt>
                <c:pt idx="25">
                  <c:v>67.788907863440244</c:v>
                </c:pt>
                <c:pt idx="26">
                  <c:v>66.766547227786219</c:v>
                </c:pt>
                <c:pt idx="27">
                  <c:v>66.065835017880161</c:v>
                </c:pt>
                <c:pt idx="28">
                  <c:v>65.967898984895371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35.7678796277266</c:v>
                </c:pt>
                <c:pt idx="1">
                  <c:v>30.970763122948352</c:v>
                </c:pt>
                <c:pt idx="2">
                  <c:v>31.111332239819276</c:v>
                </c:pt>
                <c:pt idx="3">
                  <c:v>29.738793281906055</c:v>
                </c:pt>
                <c:pt idx="4">
                  <c:v>33.715744931334498</c:v>
                </c:pt>
                <c:pt idx="5">
                  <c:v>27.309209318845177</c:v>
                </c:pt>
                <c:pt idx="6">
                  <c:v>30.727621173439207</c:v>
                </c:pt>
                <c:pt idx="7">
                  <c:v>33.753568596627069</c:v>
                </c:pt>
                <c:pt idx="8">
                  <c:v>32.151228765198496</c:v>
                </c:pt>
                <c:pt idx="9">
                  <c:v>33.868682201778469</c:v>
                </c:pt>
                <c:pt idx="10">
                  <c:v>31.494564177699381</c:v>
                </c:pt>
                <c:pt idx="11">
                  <c:v>30.501137787693288</c:v>
                </c:pt>
                <c:pt idx="12">
                  <c:v>30.37722400419884</c:v>
                </c:pt>
                <c:pt idx="13">
                  <c:v>29.242544280766516</c:v>
                </c:pt>
                <c:pt idx="14">
                  <c:v>35.585655923405639</c:v>
                </c:pt>
                <c:pt idx="15">
                  <c:v>37.826827620784904</c:v>
                </c:pt>
                <c:pt idx="16">
                  <c:v>34.679339657699181</c:v>
                </c:pt>
                <c:pt idx="17">
                  <c:v>33.796504703624997</c:v>
                </c:pt>
                <c:pt idx="18">
                  <c:v>33.81624648730574</c:v>
                </c:pt>
                <c:pt idx="19">
                  <c:v>31.515547363745792</c:v>
                </c:pt>
                <c:pt idx="20">
                  <c:v>31.315756508061089</c:v>
                </c:pt>
                <c:pt idx="21">
                  <c:v>33.146041179932517</c:v>
                </c:pt>
                <c:pt idx="22">
                  <c:v>35.147942329809638</c:v>
                </c:pt>
                <c:pt idx="23">
                  <c:v>33.798567464636662</c:v>
                </c:pt>
                <c:pt idx="24">
                  <c:v>34.869388460362202</c:v>
                </c:pt>
                <c:pt idx="25">
                  <c:v>32.211092136559756</c:v>
                </c:pt>
                <c:pt idx="26">
                  <c:v>33.233452772213781</c:v>
                </c:pt>
                <c:pt idx="27">
                  <c:v>33.934164982119846</c:v>
                </c:pt>
                <c:pt idx="28">
                  <c:v>34.032101015104622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74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40"/>
          <c:min val="26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  <c:majorUnit val="2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527765206323"/>
          <c:y val="0.24549582991312432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Ung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39953375545"/>
          <c:y val="2.524517758355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Organisasjon!$AB$16:$AB$44</c:f>
              <c:numCache>
                <c:formatCode>0</c:formatCode>
                <c:ptCount val="29"/>
                <c:pt idx="0">
                  <c:v>45.445829338446792</c:v>
                </c:pt>
                <c:pt idx="1">
                  <c:v>51.763858891288685</c:v>
                </c:pt>
                <c:pt idx="2">
                  <c:v>47.140325439020451</c:v>
                </c:pt>
                <c:pt idx="3">
                  <c:v>40.360481432439379</c:v>
                </c:pt>
                <c:pt idx="4">
                  <c:v>42.809447261036247</c:v>
                </c:pt>
                <c:pt idx="5">
                  <c:v>49.537060719218367</c:v>
                </c:pt>
                <c:pt idx="6">
                  <c:v>56.339325508839693</c:v>
                </c:pt>
                <c:pt idx="7">
                  <c:v>56.289332913782253</c:v>
                </c:pt>
                <c:pt idx="8">
                  <c:v>61.931709555309133</c:v>
                </c:pt>
                <c:pt idx="9">
                  <c:v>64.734616805549848</c:v>
                </c:pt>
                <c:pt idx="10">
                  <c:v>65.367617517075132</c:v>
                </c:pt>
                <c:pt idx="11">
                  <c:v>61.881318681318682</c:v>
                </c:pt>
                <c:pt idx="12">
                  <c:v>65.024523633838285</c:v>
                </c:pt>
                <c:pt idx="13">
                  <c:v>69.926018361707804</c:v>
                </c:pt>
                <c:pt idx="14">
                  <c:v>69.259275406548397</c:v>
                </c:pt>
                <c:pt idx="15">
                  <c:v>66.67897133013409</c:v>
                </c:pt>
                <c:pt idx="16">
                  <c:v>63.540404914345025</c:v>
                </c:pt>
                <c:pt idx="17">
                  <c:v>66.437849391647489</c:v>
                </c:pt>
                <c:pt idx="18">
                  <c:v>68.444067077053717</c:v>
                </c:pt>
                <c:pt idx="19">
                  <c:v>70.82070603653041</c:v>
                </c:pt>
                <c:pt idx="20">
                  <c:v>69.876569110808092</c:v>
                </c:pt>
                <c:pt idx="21">
                  <c:v>67.657223879715218</c:v>
                </c:pt>
                <c:pt idx="22">
                  <c:v>65.564434372950089</c:v>
                </c:pt>
                <c:pt idx="23">
                  <c:v>69.968989042795116</c:v>
                </c:pt>
                <c:pt idx="24">
                  <c:v>69.740280953936605</c:v>
                </c:pt>
                <c:pt idx="25">
                  <c:v>70.556321563455427</c:v>
                </c:pt>
                <c:pt idx="26">
                  <c:v>69.129334722428908</c:v>
                </c:pt>
                <c:pt idx="27">
                  <c:v>67.880160806585394</c:v>
                </c:pt>
                <c:pt idx="28">
                  <c:v>67.689057263587358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42.124153085515474</c:v>
                </c:pt>
                <c:pt idx="1">
                  <c:v>48.602964947120491</c:v>
                </c:pt>
                <c:pt idx="2">
                  <c:v>37.474786283738354</c:v>
                </c:pt>
                <c:pt idx="3">
                  <c:v>32.589423543421681</c:v>
                </c:pt>
                <c:pt idx="4">
                  <c:v>33.472835477058943</c:v>
                </c:pt>
                <c:pt idx="5">
                  <c:v>37.639987345776646</c:v>
                </c:pt>
                <c:pt idx="6">
                  <c:v>46.648115355426256</c:v>
                </c:pt>
                <c:pt idx="7">
                  <c:v>52.188614338420592</c:v>
                </c:pt>
                <c:pt idx="8">
                  <c:v>55.477603885590931</c:v>
                </c:pt>
                <c:pt idx="9">
                  <c:v>60.540414628464944</c:v>
                </c:pt>
                <c:pt idx="10">
                  <c:v>56.701961749979489</c:v>
                </c:pt>
                <c:pt idx="11">
                  <c:v>56.371842888696818</c:v>
                </c:pt>
                <c:pt idx="12">
                  <c:v>58.699140942131599</c:v>
                </c:pt>
                <c:pt idx="13">
                  <c:v>59.204176105584573</c:v>
                </c:pt>
                <c:pt idx="14">
                  <c:v>49.069032735094439</c:v>
                </c:pt>
                <c:pt idx="15">
                  <c:v>53.576480718371371</c:v>
                </c:pt>
                <c:pt idx="16">
                  <c:v>49.593733987263008</c:v>
                </c:pt>
                <c:pt idx="17">
                  <c:v>50.185264357987741</c:v>
                </c:pt>
                <c:pt idx="18">
                  <c:v>53.36295849966109</c:v>
                </c:pt>
                <c:pt idx="19">
                  <c:v>57.437145174371445</c:v>
                </c:pt>
                <c:pt idx="20">
                  <c:v>57.58192407550348</c:v>
                </c:pt>
                <c:pt idx="21">
                  <c:v>56.336629566800482</c:v>
                </c:pt>
                <c:pt idx="22">
                  <c:v>54.649033570701938</c:v>
                </c:pt>
                <c:pt idx="23">
                  <c:v>59.677904876580378</c:v>
                </c:pt>
                <c:pt idx="24">
                  <c:v>58.955399845854416</c:v>
                </c:pt>
                <c:pt idx="25">
                  <c:v>60.983522997864256</c:v>
                </c:pt>
                <c:pt idx="26">
                  <c:v>60.23814823058089</c:v>
                </c:pt>
                <c:pt idx="27">
                  <c:v>57.111098443823742</c:v>
                </c:pt>
                <c:pt idx="28">
                  <c:v>53.907790143084256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54245174035581"/>
          <c:y val="0.5130739617489397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368667641"/>
          <c:y val="1.1378927012286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659789146"/>
          <c:y val="0.12785933334911542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4643236536113236E-2"/>
                  <c:y val="-6.1722578878147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4-4EB4-B135-F5B9E01CC6E2}"/>
                </c:ext>
              </c:extLst>
            </c:dLbl>
            <c:dLbl>
              <c:idx val="2"/>
              <c:layout>
                <c:manualLayout>
                  <c:x val="1.8956335797010184E-3"/>
                  <c:y val="-3.982101863106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4-4EB4-B135-F5B9E01CC6E2}"/>
                </c:ext>
              </c:extLst>
            </c:dLbl>
            <c:dLbl>
              <c:idx val="3"/>
              <c:layout>
                <c:manualLayout>
                  <c:x val="-1.9904152586860728E-2"/>
                  <c:y val="-6.172257887814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4-4EB4-B135-F5B9E01CC6E2}"/>
                </c:ext>
              </c:extLst>
            </c:dLbl>
            <c:dLbl>
              <c:idx val="4"/>
              <c:layout>
                <c:manualLayout>
                  <c:x val="-2.8434503695515274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6-43A4-99B9-166BE5E8A358}"/>
                </c:ext>
              </c:extLst>
            </c:dLbl>
            <c:dLbl>
              <c:idx val="5"/>
              <c:layout>
                <c:manualLayout>
                  <c:x val="-1.4217251847757637E-2"/>
                  <c:y val="5.3758375151935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6-43A4-99B9-166BE5E8A358}"/>
                </c:ext>
              </c:extLst>
            </c:dLbl>
            <c:dLbl>
              <c:idx val="6"/>
              <c:layout>
                <c:manualLayout>
                  <c:x val="-5.9712457760582108E-2"/>
                  <c:y val="-3.38478658364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8-46A9-9353-E7F57447B32A}"/>
                </c:ext>
              </c:extLst>
            </c:dLbl>
            <c:dLbl>
              <c:idx val="8"/>
              <c:layout>
                <c:manualLayout>
                  <c:x val="-5.6869007391030547E-2"/>
                  <c:y val="-3.58389167679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E-4976-8723-10796FF06343}"/>
                </c:ext>
              </c:extLst>
            </c:dLbl>
            <c:dLbl>
              <c:idx val="10"/>
              <c:layout>
                <c:manualLayout>
                  <c:x val="-6.9505761652547566E-17"/>
                  <c:y val="-5.97315279465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E-4976-8723-10796FF06343}"/>
                </c:ext>
              </c:extLst>
            </c:dLbl>
            <c:dLbl>
              <c:idx val="11"/>
              <c:layout>
                <c:manualLayout>
                  <c:x val="-2.2747602956412288E-2"/>
                  <c:y val="5.176732422038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E-4976-8723-10796FF06343}"/>
                </c:ext>
              </c:extLst>
            </c:dLbl>
            <c:dLbl>
              <c:idx val="12"/>
              <c:layout>
                <c:manualLayout>
                  <c:x val="-5.6869007391030547E-3"/>
                  <c:y val="6.968678260436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E-4976-8723-10796FF06343}"/>
                </c:ext>
              </c:extLst>
            </c:dLbl>
            <c:dLbl>
              <c:idx val="14"/>
              <c:layout>
                <c:manualLayout>
                  <c:x val="0"/>
                  <c:y val="-6.570468074125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8-46A9-9353-E7F57447B32A}"/>
                </c:ext>
              </c:extLst>
            </c:dLbl>
            <c:dLbl>
              <c:idx val="15"/>
              <c:layout>
                <c:manualLayout>
                  <c:x val="-2.0851969376711202E-2"/>
                  <c:y val="-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E-4976-8723-10796FF06343}"/>
                </c:ext>
              </c:extLst>
            </c:dLbl>
            <c:dLbl>
              <c:idx val="16"/>
              <c:layout>
                <c:manualLayout>
                  <c:x val="-2.7486686905664765E-2"/>
                  <c:y val="6.570468074125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8-4EAB-B6FC-345940A6DCC7}"/>
                </c:ext>
              </c:extLst>
            </c:dLbl>
            <c:dLbl>
              <c:idx val="17"/>
              <c:layout>
                <c:manualLayout>
                  <c:x val="-5.5921190601180039E-2"/>
                  <c:y val="-4.977627328882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8-46A9-9353-E7F57447B32A}"/>
                </c:ext>
              </c:extLst>
            </c:dLbl>
            <c:dLbl>
              <c:idx val="18"/>
              <c:layout>
                <c:manualLayout>
                  <c:x val="-3.3173587644767959E-2"/>
                  <c:y val="-5.5749426083488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8-46A9-9353-E7F57447B32A}"/>
                </c:ext>
              </c:extLst>
            </c:dLbl>
            <c:dLbl>
              <c:idx val="19"/>
              <c:layout>
                <c:manualLayout>
                  <c:x val="-2.2747602956412358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6A9-9353-E7F57447B32A}"/>
                </c:ext>
              </c:extLst>
            </c:dLbl>
            <c:dLbl>
              <c:idx val="21"/>
              <c:layout>
                <c:manualLayout>
                  <c:x val="-5.6869007391030547E-3"/>
                  <c:y val="-5.375837515193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8-4EAB-B6FC-345940A6DCC7}"/>
                </c:ext>
              </c:extLst>
            </c:dLbl>
            <c:dLbl>
              <c:idx val="22"/>
              <c:layout>
                <c:manualLayout>
                  <c:x val="-2.7486686905664765E-2"/>
                  <c:y val="4.9776273288828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E-4976-8723-10796FF06343}"/>
                </c:ext>
              </c:extLst>
            </c:dLbl>
            <c:dLbl>
              <c:idx val="24"/>
              <c:layout>
                <c:manualLayout>
                  <c:x val="-3.5069221224468837E-2"/>
                  <c:y val="2.7874713041744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8-46A9-9353-E7F57447B32A}"/>
                </c:ext>
              </c:extLst>
            </c:dLbl>
            <c:dLbl>
              <c:idx val="26"/>
              <c:layout>
                <c:manualLayout>
                  <c:x val="-5.7816824180881195E-2"/>
                  <c:y val="3.7829967699509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8-46A9-9353-E7F57447B32A}"/>
                </c:ext>
              </c:extLst>
            </c:dLbl>
            <c:dLbl>
              <c:idx val="27"/>
              <c:layout>
                <c:manualLayout>
                  <c:x val="-3.8860488383870878E-2"/>
                  <c:y val="3.5838916767956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9-4FC4-B241-09148FC85D50}"/>
                </c:ext>
              </c:extLst>
            </c:dLbl>
            <c:dLbl>
              <c:idx val="28"/>
              <c:layout>
                <c:manualLayout>
                  <c:x val="-2.0851969376711341E-2"/>
                  <c:y val="-0.12145410682474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E-4AD0-9100-7F5ADAFCCC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6.0772684404181554</c:v>
                </c:pt>
                <c:pt idx="1">
                  <c:v>6.7864080488973402</c:v>
                </c:pt>
                <c:pt idx="2">
                  <c:v>6.7009070965132018</c:v>
                </c:pt>
                <c:pt idx="3">
                  <c:v>6.46702696800961</c:v>
                </c:pt>
                <c:pt idx="4">
                  <c:v>6.5768503493502513</c:v>
                </c:pt>
                <c:pt idx="5">
                  <c:v>6.7168825018669294</c:v>
                </c:pt>
                <c:pt idx="6">
                  <c:v>6.8105807912345604</c:v>
                </c:pt>
                <c:pt idx="7">
                  <c:v>6.4487411301286555</c:v>
                </c:pt>
                <c:pt idx="8">
                  <c:v>6.7275585318474604</c:v>
                </c:pt>
                <c:pt idx="9">
                  <c:v>6.7375671321160047</c:v>
                </c:pt>
                <c:pt idx="10">
                  <c:v>6.5675289294095425</c:v>
                </c:pt>
                <c:pt idx="11">
                  <c:v>6.3539185236558824</c:v>
                </c:pt>
                <c:pt idx="12">
                  <c:v>6.6057623691722176</c:v>
                </c:pt>
                <c:pt idx="13">
                  <c:v>6.5898254119235373</c:v>
                </c:pt>
                <c:pt idx="14">
                  <c:v>6.2687100015867134</c:v>
                </c:pt>
                <c:pt idx="15">
                  <c:v>6.178543307086616</c:v>
                </c:pt>
                <c:pt idx="16">
                  <c:v>6.217853549772955</c:v>
                </c:pt>
                <c:pt idx="17">
                  <c:v>6.5035451749126736</c:v>
                </c:pt>
                <c:pt idx="18">
                  <c:v>6.5710523457862724</c:v>
                </c:pt>
                <c:pt idx="19">
                  <c:v>6.5280015238924589</c:v>
                </c:pt>
                <c:pt idx="20">
                  <c:v>6.5702217036172685</c:v>
                </c:pt>
                <c:pt idx="21">
                  <c:v>6.2259437569438107</c:v>
                </c:pt>
                <c:pt idx="22">
                  <c:v>6.1672619271401192</c:v>
                </c:pt>
                <c:pt idx="23">
                  <c:v>6.4954767432551446</c:v>
                </c:pt>
                <c:pt idx="24">
                  <c:v>6.2633365507741887</c:v>
                </c:pt>
                <c:pt idx="25">
                  <c:v>6.3332697640202573</c:v>
                </c:pt>
                <c:pt idx="26">
                  <c:v>6.2627843388213389</c:v>
                </c:pt>
                <c:pt idx="27">
                  <c:v>6.2232382121305108</c:v>
                </c:pt>
                <c:pt idx="28">
                  <c:v>6.0603098872084686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0.00</c:formatCode>
                <c:ptCount val="29"/>
                <c:pt idx="0">
                  <c:v>6.0603098872084686</c:v>
                </c:pt>
                <c:pt idx="1">
                  <c:v>6.0603098872084686</c:v>
                </c:pt>
                <c:pt idx="2">
                  <c:v>6.0603098872084686</c:v>
                </c:pt>
                <c:pt idx="3">
                  <c:v>6.0603098872084686</c:v>
                </c:pt>
                <c:pt idx="4">
                  <c:v>6.0603098872084686</c:v>
                </c:pt>
                <c:pt idx="5">
                  <c:v>6.0603098872084686</c:v>
                </c:pt>
                <c:pt idx="6">
                  <c:v>6.0603098872084686</c:v>
                </c:pt>
                <c:pt idx="7">
                  <c:v>6.0603098872084686</c:v>
                </c:pt>
                <c:pt idx="8">
                  <c:v>6.0603098872084686</c:v>
                </c:pt>
                <c:pt idx="9">
                  <c:v>6.0603098872084686</c:v>
                </c:pt>
                <c:pt idx="10">
                  <c:v>6.0603098872084686</c:v>
                </c:pt>
                <c:pt idx="11">
                  <c:v>6.0603098872084686</c:v>
                </c:pt>
                <c:pt idx="12">
                  <c:v>6.0603098872084686</c:v>
                </c:pt>
                <c:pt idx="13">
                  <c:v>6.0603098872084686</c:v>
                </c:pt>
                <c:pt idx="14">
                  <c:v>6.0603098872084686</c:v>
                </c:pt>
                <c:pt idx="15">
                  <c:v>6.0603098872084686</c:v>
                </c:pt>
                <c:pt idx="16">
                  <c:v>6.0603098872084686</c:v>
                </c:pt>
                <c:pt idx="17">
                  <c:v>6.0603098872084686</c:v>
                </c:pt>
                <c:pt idx="18">
                  <c:v>6.0603098872084686</c:v>
                </c:pt>
                <c:pt idx="19">
                  <c:v>6.0603098872084686</c:v>
                </c:pt>
                <c:pt idx="20">
                  <c:v>6.0603098872084686</c:v>
                </c:pt>
                <c:pt idx="21">
                  <c:v>6.0603098872084686</c:v>
                </c:pt>
                <c:pt idx="22">
                  <c:v>6.0603098872084686</c:v>
                </c:pt>
                <c:pt idx="23">
                  <c:v>6.0603098872084686</c:v>
                </c:pt>
                <c:pt idx="24">
                  <c:v>6.0603098872084686</c:v>
                </c:pt>
                <c:pt idx="25">
                  <c:v>6.0603098872084686</c:v>
                </c:pt>
                <c:pt idx="26">
                  <c:v>6.0603098872084686</c:v>
                </c:pt>
                <c:pt idx="27">
                  <c:v>6.0603098872084686</c:v>
                </c:pt>
                <c:pt idx="28">
                  <c:v>6.0603098872084686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95047142317453"/>
          <c:y val="0.5579250803592859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Ung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558570222117264"/>
          <c:y val="3.6800578013737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Organisasjon!$AJ$16:$AJ$44</c:f>
              <c:numCache>
                <c:formatCode>0.00</c:formatCode>
                <c:ptCount val="29"/>
                <c:pt idx="0">
                  <c:v>4.8821389526983561</c:v>
                </c:pt>
                <c:pt idx="1">
                  <c:v>4.8610667128447709</c:v>
                </c:pt>
                <c:pt idx="2">
                  <c:v>4.5449099740200838</c:v>
                </c:pt>
                <c:pt idx="3">
                  <c:v>4.4495472619187861</c:v>
                </c:pt>
                <c:pt idx="4">
                  <c:v>4.4504873111745553</c:v>
                </c:pt>
                <c:pt idx="5">
                  <c:v>4.4847990835389302</c:v>
                </c:pt>
                <c:pt idx="6">
                  <c:v>4.4254656235977068</c:v>
                </c:pt>
                <c:pt idx="7">
                  <c:v>4.2694246484880338</c:v>
                </c:pt>
                <c:pt idx="8">
                  <c:v>4.1971241291957</c:v>
                </c:pt>
                <c:pt idx="9">
                  <c:v>4.1109607515794222</c:v>
                </c:pt>
                <c:pt idx="10">
                  <c:v>3.9734184529700602</c:v>
                </c:pt>
                <c:pt idx="11">
                  <c:v>3.8796016987367046</c:v>
                </c:pt>
                <c:pt idx="12">
                  <c:v>3.7589702267482816</c:v>
                </c:pt>
                <c:pt idx="13">
                  <c:v>3.6925191053349091</c:v>
                </c:pt>
                <c:pt idx="14">
                  <c:v>3.5624614332572091</c:v>
                </c:pt>
                <c:pt idx="15">
                  <c:v>3.665387989610017</c:v>
                </c:pt>
                <c:pt idx="16">
                  <c:v>3.50696753339016</c:v>
                </c:pt>
                <c:pt idx="17">
                  <c:v>3.5270414260107628</c:v>
                </c:pt>
                <c:pt idx="18">
                  <c:v>3.5919576634265225</c:v>
                </c:pt>
                <c:pt idx="19">
                  <c:v>3.6522455810290446</c:v>
                </c:pt>
                <c:pt idx="20">
                  <c:v>3.7039744223167861</c:v>
                </c:pt>
                <c:pt idx="21">
                  <c:v>3.719765897496361</c:v>
                </c:pt>
                <c:pt idx="22">
                  <c:v>3.7972550174284021</c:v>
                </c:pt>
                <c:pt idx="23">
                  <c:v>3.8163053177378559</c:v>
                </c:pt>
                <c:pt idx="24">
                  <c:v>3.7887274171133773</c:v>
                </c:pt>
                <c:pt idx="25">
                  <c:v>3.8516464010422231</c:v>
                </c:pt>
                <c:pt idx="26">
                  <c:v>3.8409824834045727</c:v>
                </c:pt>
                <c:pt idx="27">
                  <c:v>3.6771139801773565</c:v>
                </c:pt>
                <c:pt idx="28">
                  <c:v>3.6166334148696642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Organisasjon!$AJ$47:$AJ$75</c:f>
              <c:numCache>
                <c:formatCode>0.00</c:formatCode>
                <c:ptCount val="29"/>
                <c:pt idx="0">
                  <c:v>5.1143180682763738</c:v>
                </c:pt>
                <c:pt idx="1">
                  <c:v>5.1709838337182354</c:v>
                </c:pt>
                <c:pt idx="2">
                  <c:v>4.8120151261572381</c:v>
                </c:pt>
                <c:pt idx="3">
                  <c:v>4.7413326593720102</c:v>
                </c:pt>
                <c:pt idx="4">
                  <c:v>4.5493607582503452</c:v>
                </c:pt>
                <c:pt idx="5">
                  <c:v>4.6301448924405797</c:v>
                </c:pt>
                <c:pt idx="6">
                  <c:v>4.7579901196388468</c:v>
                </c:pt>
                <c:pt idx="7">
                  <c:v>4.6241697983534822</c:v>
                </c:pt>
                <c:pt idx="8">
                  <c:v>4.2407910550551549</c:v>
                </c:pt>
                <c:pt idx="9">
                  <c:v>4.1129724129992757</c:v>
                </c:pt>
                <c:pt idx="10">
                  <c:v>4.1621962322291211</c:v>
                </c:pt>
                <c:pt idx="11">
                  <c:v>4.0999870346660723</c:v>
                </c:pt>
                <c:pt idx="12">
                  <c:v>3.880637407638222</c:v>
                </c:pt>
                <c:pt idx="13">
                  <c:v>3.8285391543275971</c:v>
                </c:pt>
                <c:pt idx="14">
                  <c:v>3.6599612027158139</c:v>
                </c:pt>
                <c:pt idx="15">
                  <c:v>3.7365662679540641</c:v>
                </c:pt>
                <c:pt idx="16">
                  <c:v>3.4975655597322035</c:v>
                </c:pt>
                <c:pt idx="17">
                  <c:v>3.4675509812695782</c:v>
                </c:pt>
                <c:pt idx="18">
                  <c:v>3.5130730481366101</c:v>
                </c:pt>
                <c:pt idx="19">
                  <c:v>3.5370666635974333</c:v>
                </c:pt>
                <c:pt idx="20">
                  <c:v>3.6000000000000116</c:v>
                </c:pt>
                <c:pt idx="21">
                  <c:v>3.6926416293855819</c:v>
                </c:pt>
                <c:pt idx="22">
                  <c:v>3.639607311600694</c:v>
                </c:pt>
                <c:pt idx="23">
                  <c:v>3.7275238932220236</c:v>
                </c:pt>
                <c:pt idx="24">
                  <c:v>3.6959368723437067</c:v>
                </c:pt>
                <c:pt idx="25">
                  <c:v>3.730847780623336</c:v>
                </c:pt>
                <c:pt idx="26">
                  <c:v>3.6852028408999367</c:v>
                </c:pt>
                <c:pt idx="27">
                  <c:v>3.5157865350380169</c:v>
                </c:pt>
                <c:pt idx="28">
                  <c:v>3.4849967037796667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Organisasjon!$AK$16:$AK$44</c:f>
              <c:numCache>
                <c:formatCode>0</c:formatCode>
                <c:ptCount val="29"/>
                <c:pt idx="0">
                  <c:v>4.4572649572649574</c:v>
                </c:pt>
                <c:pt idx="1">
                  <c:v>4.0934385022102804</c:v>
                </c:pt>
                <c:pt idx="2">
                  <c:v>4.0256647827295469</c:v>
                </c:pt>
                <c:pt idx="3">
                  <c:v>4.6057709812488623</c:v>
                </c:pt>
                <c:pt idx="4">
                  <c:v>4.7640648011782032</c:v>
                </c:pt>
                <c:pt idx="5">
                  <c:v>4.2604336929279718</c:v>
                </c:pt>
                <c:pt idx="6">
                  <c:v>3.8701701931922723</c:v>
                </c:pt>
                <c:pt idx="7">
                  <c:v>3.6067527308838132</c:v>
                </c:pt>
                <c:pt idx="8">
                  <c:v>3.6562281560184537</c:v>
                </c:pt>
                <c:pt idx="9">
                  <c:v>3.6994684889901293</c:v>
                </c:pt>
                <c:pt idx="10">
                  <c:v>3.7815253722272866</c:v>
                </c:pt>
                <c:pt idx="11">
                  <c:v>3.8319016338217957</c:v>
                </c:pt>
                <c:pt idx="12">
                  <c:v>3.8734028244788163</c:v>
                </c:pt>
                <c:pt idx="13">
                  <c:v>3.8975160673962135</c:v>
                </c:pt>
                <c:pt idx="14">
                  <c:v>3.9363308735198217</c:v>
                </c:pt>
                <c:pt idx="15">
                  <c:v>4.2841328413284137</c:v>
                </c:pt>
                <c:pt idx="16">
                  <c:v>4.1952813067150636</c:v>
                </c:pt>
                <c:pt idx="17">
                  <c:v>4.4224686420650787</c:v>
                </c:pt>
                <c:pt idx="18">
                  <c:v>4.2602640622173995</c:v>
                </c:pt>
                <c:pt idx="19">
                  <c:v>4.3940975346409932</c:v>
                </c:pt>
                <c:pt idx="20">
                  <c:v>4.8870471633629524</c:v>
                </c:pt>
                <c:pt idx="21">
                  <c:v>5.3530993042378245</c:v>
                </c:pt>
                <c:pt idx="22">
                  <c:v>5.6527894825551996</c:v>
                </c:pt>
                <c:pt idx="23">
                  <c:v>4.7393689986282581</c:v>
                </c:pt>
                <c:pt idx="24">
                  <c:v>4.7128560431100848</c:v>
                </c:pt>
                <c:pt idx="25">
                  <c:v>5.6931740614334467</c:v>
                </c:pt>
                <c:pt idx="26">
                  <c:v>5.8558480041833709</c:v>
                </c:pt>
                <c:pt idx="27">
                  <c:v>5.6851079267186648</c:v>
                </c:pt>
                <c:pt idx="28">
                  <c:v>5.235933625786763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Organisasjon!$AK$47:$AK$75</c:f>
              <c:numCache>
                <c:formatCode>0</c:formatCode>
                <c:ptCount val="29"/>
                <c:pt idx="0">
                  <c:v>5.2298410266232525</c:v>
                </c:pt>
                <c:pt idx="1">
                  <c:v>4.2373776908023482</c:v>
                </c:pt>
                <c:pt idx="2">
                  <c:v>4.3826562828878135</c:v>
                </c:pt>
                <c:pt idx="3">
                  <c:v>4.7813159004639392</c:v>
                </c:pt>
                <c:pt idx="4">
                  <c:v>5.4430512016718913</c:v>
                </c:pt>
                <c:pt idx="5">
                  <c:v>4.7136892335222189</c:v>
                </c:pt>
                <c:pt idx="6">
                  <c:v>4.3084468664850135</c:v>
                </c:pt>
                <c:pt idx="7">
                  <c:v>3.9130336084905659</c:v>
                </c:pt>
                <c:pt idx="8">
                  <c:v>3.8800478612025127</c:v>
                </c:pt>
                <c:pt idx="9">
                  <c:v>4.013399813025865</c:v>
                </c:pt>
                <c:pt idx="10">
                  <c:v>3.9211457998068875</c:v>
                </c:pt>
                <c:pt idx="11">
                  <c:v>3.6231732776617953</c:v>
                </c:pt>
                <c:pt idx="12">
                  <c:v>3.7724358974358974</c:v>
                </c:pt>
                <c:pt idx="13">
                  <c:v>3.7673469387755101</c:v>
                </c:pt>
                <c:pt idx="14">
                  <c:v>4.6709576138147568</c:v>
                </c:pt>
                <c:pt idx="15">
                  <c:v>4.836109458655562</c:v>
                </c:pt>
                <c:pt idx="16">
                  <c:v>4.4210355987055019</c:v>
                </c:pt>
                <c:pt idx="17">
                  <c:v>4.5314820794317079</c:v>
                </c:pt>
                <c:pt idx="18">
                  <c:v>4.616481223922114</c:v>
                </c:pt>
                <c:pt idx="19">
                  <c:v>4.4241119483315394</c:v>
                </c:pt>
                <c:pt idx="20">
                  <c:v>4.6435320951449981</c:v>
                </c:pt>
                <c:pt idx="21">
                  <c:v>5.3173217952478726</c:v>
                </c:pt>
                <c:pt idx="22">
                  <c:v>5.5979498861047832</c:v>
                </c:pt>
                <c:pt idx="23">
                  <c:v>4.5820689655172417</c:v>
                </c:pt>
                <c:pt idx="24">
                  <c:v>4.7373624541513841</c:v>
                </c:pt>
                <c:pt idx="25">
                  <c:v>5.1744728046186568</c:v>
                </c:pt>
                <c:pt idx="26">
                  <c:v>5.4361766485178462</c:v>
                </c:pt>
                <c:pt idx="27">
                  <c:v>5.4481366459627329</c:v>
                </c:pt>
                <c:pt idx="28">
                  <c:v>5.3017532029669585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14229275028585"/>
          <c:y val="0.61967577707049282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10764</c:v>
                </c:pt>
                <c:pt idx="1">
                  <c:v>11537</c:v>
                </c:pt>
                <c:pt idx="2">
                  <c:v>10793</c:v>
                </c:pt>
                <c:pt idx="3">
                  <c:v>10986</c:v>
                </c:pt>
                <c:pt idx="4">
                  <c:v>10185</c:v>
                </c:pt>
                <c:pt idx="5">
                  <c:v>9177</c:v>
                </c:pt>
                <c:pt idx="6">
                  <c:v>8696</c:v>
                </c:pt>
                <c:pt idx="7">
                  <c:v>7049</c:v>
                </c:pt>
                <c:pt idx="8">
                  <c:v>7153</c:v>
                </c:pt>
                <c:pt idx="9">
                  <c:v>6585</c:v>
                </c:pt>
                <c:pt idx="10">
                  <c:v>6582</c:v>
                </c:pt>
                <c:pt idx="11">
                  <c:v>5937</c:v>
                </c:pt>
                <c:pt idx="12">
                  <c:v>5948</c:v>
                </c:pt>
                <c:pt idx="13">
                  <c:v>5757</c:v>
                </c:pt>
                <c:pt idx="14">
                  <c:v>5827</c:v>
                </c:pt>
                <c:pt idx="15">
                  <c:v>5691</c:v>
                </c:pt>
                <c:pt idx="16">
                  <c:v>5510</c:v>
                </c:pt>
                <c:pt idx="17">
                  <c:v>5501</c:v>
                </c:pt>
                <c:pt idx="18">
                  <c:v>5529</c:v>
                </c:pt>
                <c:pt idx="19">
                  <c:v>5557</c:v>
                </c:pt>
                <c:pt idx="20">
                  <c:v>5852</c:v>
                </c:pt>
                <c:pt idx="21">
                  <c:v>6324</c:v>
                </c:pt>
                <c:pt idx="22">
                  <c:v>5933</c:v>
                </c:pt>
                <c:pt idx="23">
                  <c:v>5103</c:v>
                </c:pt>
                <c:pt idx="24">
                  <c:v>5196</c:v>
                </c:pt>
                <c:pt idx="25">
                  <c:v>5860</c:v>
                </c:pt>
                <c:pt idx="26">
                  <c:v>5737</c:v>
                </c:pt>
                <c:pt idx="27">
                  <c:v>5513</c:v>
                </c:pt>
                <c:pt idx="28">
                  <c:v>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5221</c:v>
                </c:pt>
                <c:pt idx="1">
                  <c:v>5110</c:v>
                </c:pt>
                <c:pt idx="2">
                  <c:v>4751</c:v>
                </c:pt>
                <c:pt idx="3">
                  <c:v>4742</c:v>
                </c:pt>
                <c:pt idx="4">
                  <c:v>4785</c:v>
                </c:pt>
                <c:pt idx="5">
                  <c:v>3353</c:v>
                </c:pt>
                <c:pt idx="6">
                  <c:v>3670</c:v>
                </c:pt>
                <c:pt idx="7">
                  <c:v>3392</c:v>
                </c:pt>
                <c:pt idx="8">
                  <c:v>3343</c:v>
                </c:pt>
                <c:pt idx="9">
                  <c:v>3209</c:v>
                </c:pt>
                <c:pt idx="10">
                  <c:v>3107</c:v>
                </c:pt>
                <c:pt idx="11">
                  <c:v>2874</c:v>
                </c:pt>
                <c:pt idx="12">
                  <c:v>2808</c:v>
                </c:pt>
                <c:pt idx="13">
                  <c:v>2695</c:v>
                </c:pt>
                <c:pt idx="14">
                  <c:v>3185</c:v>
                </c:pt>
                <c:pt idx="15">
                  <c:v>3362</c:v>
                </c:pt>
                <c:pt idx="16">
                  <c:v>3090</c:v>
                </c:pt>
                <c:pt idx="17">
                  <c:v>3097</c:v>
                </c:pt>
                <c:pt idx="18">
                  <c:v>2876</c:v>
                </c:pt>
                <c:pt idx="19">
                  <c:v>2787</c:v>
                </c:pt>
                <c:pt idx="20">
                  <c:v>3069</c:v>
                </c:pt>
                <c:pt idx="21">
                  <c:v>3409</c:v>
                </c:pt>
                <c:pt idx="22">
                  <c:v>3512</c:v>
                </c:pt>
                <c:pt idx="23">
                  <c:v>2900</c:v>
                </c:pt>
                <c:pt idx="24">
                  <c:v>2999</c:v>
                </c:pt>
                <c:pt idx="25">
                  <c:v>3291</c:v>
                </c:pt>
                <c:pt idx="26">
                  <c:v>3306</c:v>
                </c:pt>
                <c:pt idx="27">
                  <c:v>3220</c:v>
                </c:pt>
                <c:pt idx="28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96511216314927"/>
          <c:y val="0.3130884345994146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107393777699493"/>
          <c:y val="3.30636300227732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19.456834382425281</c:v>
                </c:pt>
                <c:pt idx="1">
                  <c:v>25.70617879981366</c:v>
                </c:pt>
                <c:pt idx="2">
                  <c:v>23.045409560634305</c:v>
                </c:pt>
                <c:pt idx="3">
                  <c:v>17.903515879760473</c:v>
                </c:pt>
                <c:pt idx="4">
                  <c:v>19.875520382506902</c:v>
                </c:pt>
                <c:pt idx="5">
                  <c:v>23.180213821678858</c:v>
                </c:pt>
                <c:pt idx="6">
                  <c:v>25.722775219135343</c:v>
                </c:pt>
                <c:pt idx="7">
                  <c:v>20.630113278791686</c:v>
                </c:pt>
                <c:pt idx="8">
                  <c:v>24.326081137919161</c:v>
                </c:pt>
                <c:pt idx="9">
                  <c:v>24.650055416444317</c:v>
                </c:pt>
                <c:pt idx="10">
                  <c:v>24.009642426677381</c:v>
                </c:pt>
                <c:pt idx="11">
                  <c:v>21.323076923076918</c:v>
                </c:pt>
                <c:pt idx="12">
                  <c:v>21.919354138634489</c:v>
                </c:pt>
                <c:pt idx="13">
                  <c:v>22.698101435065517</c:v>
                </c:pt>
                <c:pt idx="14">
                  <c:v>17.883768583511355</c:v>
                </c:pt>
                <c:pt idx="15">
                  <c:v>15.384930888806855</c:v>
                </c:pt>
                <c:pt idx="16">
                  <c:v>13.527426890465485</c:v>
                </c:pt>
                <c:pt idx="17">
                  <c:v>18.102597829661295</c:v>
                </c:pt>
                <c:pt idx="18">
                  <c:v>18.862237316917849</c:v>
                </c:pt>
                <c:pt idx="19">
                  <c:v>18.764845605700721</c:v>
                </c:pt>
                <c:pt idx="20">
                  <c:v>18.906255463477752</c:v>
                </c:pt>
                <c:pt idx="21">
                  <c:v>14.675213422739493</c:v>
                </c:pt>
                <c:pt idx="22">
                  <c:v>12.82425904943646</c:v>
                </c:pt>
                <c:pt idx="23">
                  <c:v>15.840396940252219</c:v>
                </c:pt>
                <c:pt idx="24">
                  <c:v>12.467330937602091</c:v>
                </c:pt>
                <c:pt idx="25">
                  <c:v>13.19465259876506</c:v>
                </c:pt>
                <c:pt idx="26">
                  <c:v>12.58222949843727</c:v>
                </c:pt>
                <c:pt idx="27">
                  <c:v>11.55956862995342</c:v>
                </c:pt>
                <c:pt idx="28">
                  <c:v>10.112195832726211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</c:formatCode>
                <c:ptCount val="29"/>
                <c:pt idx="0">
                  <c:v>14.107306354147587</c:v>
                </c:pt>
                <c:pt idx="1">
                  <c:v>18.995058421465846</c:v>
                </c:pt>
                <c:pt idx="2">
                  <c:v>14.9025069637883</c:v>
                </c:pt>
                <c:pt idx="3">
                  <c:v>13.928461165262648</c:v>
                </c:pt>
                <c:pt idx="4">
                  <c:v>13.668650412747169</c:v>
                </c:pt>
                <c:pt idx="5">
                  <c:v>15.919012970578938</c:v>
                </c:pt>
                <c:pt idx="6">
                  <c:v>18.574500379458637</c:v>
                </c:pt>
                <c:pt idx="7">
                  <c:v>17.004432302846151</c:v>
                </c:pt>
                <c:pt idx="8">
                  <c:v>19.397116644823072</c:v>
                </c:pt>
                <c:pt idx="9">
                  <c:v>20.382017237363154</c:v>
                </c:pt>
                <c:pt idx="10">
                  <c:v>17.097595009439384</c:v>
                </c:pt>
                <c:pt idx="11">
                  <c:v>16.469797368673778</c:v>
                </c:pt>
                <c:pt idx="12">
                  <c:v>15.765127914660624</c:v>
                </c:pt>
                <c:pt idx="13">
                  <c:v>14.842903575297948</c:v>
                </c:pt>
                <c:pt idx="14">
                  <c:v>11.964777844995632</c:v>
                </c:pt>
                <c:pt idx="15">
                  <c:v>11.901100928716401</c:v>
                </c:pt>
                <c:pt idx="16">
                  <c:v>10.650757631212938</c:v>
                </c:pt>
                <c:pt idx="17">
                  <c:v>13.41741484965085</c:v>
                </c:pt>
                <c:pt idx="18">
                  <c:v>15.041048429615124</c:v>
                </c:pt>
                <c:pt idx="19">
                  <c:v>16.261151662611521</c:v>
                </c:pt>
                <c:pt idx="20">
                  <c:v>15.409444951231494</c:v>
                </c:pt>
                <c:pt idx="21">
                  <c:v>12.070558704676799</c:v>
                </c:pt>
                <c:pt idx="22">
                  <c:v>11.734486266531029</c:v>
                </c:pt>
                <c:pt idx="23">
                  <c:v>15.3371462974112</c:v>
                </c:pt>
                <c:pt idx="24">
                  <c:v>12.254220526699211</c:v>
                </c:pt>
                <c:pt idx="25">
                  <c:v>14.316594036475021</c:v>
                </c:pt>
                <c:pt idx="26">
                  <c:v>13.075895837970176</c:v>
                </c:pt>
                <c:pt idx="27">
                  <c:v>12.375306390013108</c:v>
                </c:pt>
                <c:pt idx="28">
                  <c:v>10.931637519872814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90185548751145"/>
          <c:y val="0.65417900579718613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Organisasjon!$V$16:$V$44</c:f>
              <c:numCache>
                <c:formatCode>0.00</c:formatCode>
                <c:ptCount val="29"/>
                <c:pt idx="0">
                  <c:v>6.1398766101129691</c:v>
                </c:pt>
                <c:pt idx="1">
                  <c:v>6.9164231567356955</c:v>
                </c:pt>
                <c:pt idx="2">
                  <c:v>6.9162006030058238</c:v>
                </c:pt>
                <c:pt idx="3">
                  <c:v>6.5545168876855282</c:v>
                </c:pt>
                <c:pt idx="4">
                  <c:v>6.7434565763983345</c:v>
                </c:pt>
                <c:pt idx="5">
                  <c:v>6.8136989104302019</c:v>
                </c:pt>
                <c:pt idx="6">
                  <c:v>6.9424454018719359</c:v>
                </c:pt>
                <c:pt idx="7">
                  <c:v>6.468022341095029</c:v>
                </c:pt>
                <c:pt idx="8">
                  <c:v>6.799564103544526</c:v>
                </c:pt>
                <c:pt idx="9">
                  <c:v>6.7778416321169068</c:v>
                </c:pt>
                <c:pt idx="10">
                  <c:v>6.6890317396544789</c:v>
                </c:pt>
                <c:pt idx="11">
                  <c:v>6.4378021978021964</c:v>
                </c:pt>
                <c:pt idx="12">
                  <c:v>6.7154390381526996</c:v>
                </c:pt>
                <c:pt idx="13">
                  <c:v>6.7332204296283109</c:v>
                </c:pt>
                <c:pt idx="14">
                  <c:v>6.3753760299952038</c:v>
                </c:pt>
                <c:pt idx="15">
                  <c:v>6.1909683770148884</c:v>
                </c:pt>
                <c:pt idx="16">
                  <c:v>6.2441598892541972</c:v>
                </c:pt>
                <c:pt idx="17">
                  <c:v>6.555902663597502</c:v>
                </c:pt>
                <c:pt idx="18">
                  <c:v>6.5732540861812785</c:v>
                </c:pt>
                <c:pt idx="19">
                  <c:v>6.4483577688590383</c:v>
                </c:pt>
                <c:pt idx="20">
                  <c:v>6.6037973355711745</c:v>
                </c:pt>
                <c:pt idx="21">
                  <c:v>6.2099961598676634</c:v>
                </c:pt>
                <c:pt idx="22">
                  <c:v>6.0881090106744598</c:v>
                </c:pt>
                <c:pt idx="23">
                  <c:v>6.4054992764109988</c:v>
                </c:pt>
                <c:pt idx="24">
                  <c:v>6.1931966677556352</c:v>
                </c:pt>
                <c:pt idx="25">
                  <c:v>6.2270247587075094</c:v>
                </c:pt>
                <c:pt idx="26">
                  <c:v>6.2011608870367603</c:v>
                </c:pt>
                <c:pt idx="27">
                  <c:v>6.1555739901729307</c:v>
                </c:pt>
                <c:pt idx="28">
                  <c:v>6.009944630628004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Organisasjon!$V$47:$V$75</c:f>
              <c:numCache>
                <c:formatCode>0.00</c:formatCode>
                <c:ptCount val="29"/>
                <c:pt idx="0">
                  <c:v>5.9672587438198148</c:v>
                </c:pt>
                <c:pt idx="1">
                  <c:v>6.5028402530827139</c:v>
                </c:pt>
                <c:pt idx="2">
                  <c:v>6.2516569013543357</c:v>
                </c:pt>
                <c:pt idx="3">
                  <c:v>6.2717770034843214</c:v>
                </c:pt>
                <c:pt idx="4">
                  <c:v>6.2664618928777109</c:v>
                </c:pt>
                <c:pt idx="5">
                  <c:v>6.4773805757671639</c:v>
                </c:pt>
                <c:pt idx="6">
                  <c:v>6.5299139893751601</c:v>
                </c:pt>
                <c:pt idx="7">
                  <c:v>6.4118086251724389</c:v>
                </c:pt>
                <c:pt idx="8">
                  <c:v>6.5823760696939315</c:v>
                </c:pt>
                <c:pt idx="9">
                  <c:v>6.6613867536299409</c:v>
                </c:pt>
                <c:pt idx="10">
                  <c:v>6.3192973815973108</c:v>
                </c:pt>
                <c:pt idx="11">
                  <c:v>6.170652069528475</c:v>
                </c:pt>
                <c:pt idx="12">
                  <c:v>6.3672236382516756</c:v>
                </c:pt>
                <c:pt idx="13">
                  <c:v>6.272924258839752</c:v>
                </c:pt>
                <c:pt idx="14">
                  <c:v>6.1042548900988081</c:v>
                </c:pt>
                <c:pt idx="15">
                  <c:v>6.1599114336675092</c:v>
                </c:pt>
                <c:pt idx="16">
                  <c:v>6.1733401654344489</c:v>
                </c:pt>
                <c:pt idx="17">
                  <c:v>6.4127832407011516</c:v>
                </c:pt>
                <c:pt idx="18">
                  <c:v>6.5671461926640049</c:v>
                </c:pt>
                <c:pt idx="19">
                  <c:v>6.6857258718572572</c:v>
                </c:pt>
                <c:pt idx="20">
                  <c:v>6.5028419058311693</c:v>
                </c:pt>
                <c:pt idx="21">
                  <c:v>6.2557270332519641</c:v>
                </c:pt>
                <c:pt idx="22">
                  <c:v>6.3022889114954239</c:v>
                </c:pt>
                <c:pt idx="23">
                  <c:v>6.6592414208308242</c:v>
                </c:pt>
                <c:pt idx="24">
                  <c:v>6.3842306974910876</c:v>
                </c:pt>
                <c:pt idx="25">
                  <c:v>6.541415064368886</c:v>
                </c:pt>
                <c:pt idx="26">
                  <c:v>6.3779768528822611</c:v>
                </c:pt>
                <c:pt idx="27">
                  <c:v>6.3441258621672461</c:v>
                </c:pt>
                <c:pt idx="28">
                  <c:v>6.148235294117649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73582436807439"/>
          <c:y val="0.16705209576075722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0.00</c:formatCode>
                <c:ptCount val="29"/>
                <c:pt idx="0">
                  <c:v>4.7090958355913131</c:v>
                </c:pt>
                <c:pt idx="1">
                  <c:v>4.8911616482446112</c:v>
                </c:pt>
                <c:pt idx="2">
                  <c:v>5.0939031968514819</c:v>
                </c:pt>
                <c:pt idx="3">
                  <c:v>5.0200596849740116</c:v>
                </c:pt>
                <c:pt idx="4">
                  <c:v>5.0601994971353204</c:v>
                </c:pt>
                <c:pt idx="5">
                  <c:v>5.2244104557777886</c:v>
                </c:pt>
                <c:pt idx="6">
                  <c:v>5.4959738523250623</c:v>
                </c:pt>
                <c:pt idx="7">
                  <c:v>5.7179043423536804</c:v>
                </c:pt>
                <c:pt idx="8">
                  <c:v>6.0375482736206161</c:v>
                </c:pt>
                <c:pt idx="9">
                  <c:v>6.2700628053035601</c:v>
                </c:pt>
                <c:pt idx="10">
                  <c:v>6.5356769787063076</c:v>
                </c:pt>
                <c:pt idx="11">
                  <c:v>6.5310329670329681</c:v>
                </c:pt>
                <c:pt idx="12">
                  <c:v>6.9218282043491479</c:v>
                </c:pt>
                <c:pt idx="13">
                  <c:v>7.3247169979499072</c:v>
                </c:pt>
                <c:pt idx="14">
                  <c:v>7.5231285695600976</c:v>
                </c:pt>
                <c:pt idx="15">
                  <c:v>7.1530700135351282</c:v>
                </c:pt>
                <c:pt idx="16">
                  <c:v>7.3071465651496803</c:v>
                </c:pt>
                <c:pt idx="17">
                  <c:v>7.4299572509043106</c:v>
                </c:pt>
                <c:pt idx="18">
                  <c:v>7.3723625557206542</c:v>
                </c:pt>
                <c:pt idx="19">
                  <c:v>7.4882463756245388</c:v>
                </c:pt>
                <c:pt idx="20">
                  <c:v>7.3602573516556511</c:v>
                </c:pt>
                <c:pt idx="21">
                  <c:v>7.1393672643488015</c:v>
                </c:pt>
                <c:pt idx="22">
                  <c:v>6.8860695330669692</c:v>
                </c:pt>
                <c:pt idx="23">
                  <c:v>7.2008683068017358</c:v>
                </c:pt>
                <c:pt idx="24">
                  <c:v>7.1992404442992486</c:v>
                </c:pt>
                <c:pt idx="25">
                  <c:v>7.178406570349499</c:v>
                </c:pt>
                <c:pt idx="26">
                  <c:v>7.1252567346331288</c:v>
                </c:pt>
                <c:pt idx="27">
                  <c:v>7.3396720056154692</c:v>
                </c:pt>
                <c:pt idx="28">
                  <c:v>7.4311161299723132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Organisasjon!$O$47:$O$75</c:f>
              <c:numCache>
                <c:formatCode>0.00</c:formatCode>
                <c:ptCount val="29"/>
                <c:pt idx="0">
                  <c:v>4.3984618201794552</c:v>
                </c:pt>
                <c:pt idx="1">
                  <c:v>4.4993765298111112</c:v>
                </c:pt>
                <c:pt idx="2">
                  <c:v>4.5339544712323514</c:v>
                </c:pt>
                <c:pt idx="3">
                  <c:v>4.4500507211220404</c:v>
                </c:pt>
                <c:pt idx="4">
                  <c:v>4.6909579573814559</c:v>
                </c:pt>
                <c:pt idx="5">
                  <c:v>4.7030053780449217</c:v>
                </c:pt>
                <c:pt idx="6">
                  <c:v>4.8262711864406782</c:v>
                </c:pt>
                <c:pt idx="7">
                  <c:v>5.1523354536762946</c:v>
                </c:pt>
                <c:pt idx="8">
                  <c:v>5.7091203453858608</c:v>
                </c:pt>
                <c:pt idx="9">
                  <c:v>6.0710458886559513</c:v>
                </c:pt>
                <c:pt idx="10">
                  <c:v>5.860215053763441</c:v>
                </c:pt>
                <c:pt idx="11">
                  <c:v>5.9255738019782962</c:v>
                </c:pt>
                <c:pt idx="12">
                  <c:v>6.3625035400736323</c:v>
                </c:pt>
                <c:pt idx="13">
                  <c:v>6.4522801142519448</c:v>
                </c:pt>
                <c:pt idx="14">
                  <c:v>6.2371445856019356</c:v>
                </c:pt>
                <c:pt idx="15">
                  <c:v>6.4016852204932633</c:v>
                </c:pt>
                <c:pt idx="16">
                  <c:v>6.5820950150062227</c:v>
                </c:pt>
                <c:pt idx="17">
                  <c:v>6.6879008123129537</c:v>
                </c:pt>
                <c:pt idx="18">
                  <c:v>6.8329441891993703</c:v>
                </c:pt>
                <c:pt idx="19">
                  <c:v>7.0465531224655322</c:v>
                </c:pt>
                <c:pt idx="20">
                  <c:v>6.9289874394779316</c:v>
                </c:pt>
                <c:pt idx="21">
                  <c:v>6.659167252816971</c:v>
                </c:pt>
                <c:pt idx="22">
                  <c:v>6.6422685656154643</c:v>
                </c:pt>
                <c:pt idx="23">
                  <c:v>6.8505418422636977</c:v>
                </c:pt>
                <c:pt idx="24">
                  <c:v>6.8101222254678042</c:v>
                </c:pt>
                <c:pt idx="25">
                  <c:v>6.8987726368664628</c:v>
                </c:pt>
                <c:pt idx="26">
                  <c:v>6.9099710661028269</c:v>
                </c:pt>
                <c:pt idx="27">
                  <c:v>7.0444051758536155</c:v>
                </c:pt>
                <c:pt idx="28">
                  <c:v>6.9453736089030169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0.0</c:formatCode>
                <c:ptCount val="29"/>
                <c:pt idx="0">
                  <c:v>22.990460210929964</c:v>
                </c:pt>
                <c:pt idx="1">
                  <c:v>23.776263075424843</c:v>
                </c:pt>
                <c:pt idx="2">
                  <c:v>23.151331446063089</c:v>
                </c:pt>
                <c:pt idx="3">
                  <c:v>22.336992825944996</c:v>
                </c:pt>
                <c:pt idx="4">
                  <c:v>22.520353654012609</c:v>
                </c:pt>
                <c:pt idx="5">
                  <c:v>23.430431224103433</c:v>
                </c:pt>
                <c:pt idx="6">
                  <c:v>24.322243351656422</c:v>
                </c:pt>
                <c:pt idx="7">
                  <c:v>24.412161736941567</c:v>
                </c:pt>
                <c:pt idx="8">
                  <c:v>25.340339540396929</c:v>
                </c:pt>
                <c:pt idx="9">
                  <c:v>25.775982102540901</c:v>
                </c:pt>
                <c:pt idx="10">
                  <c:v>25.968979509843255</c:v>
                </c:pt>
                <c:pt idx="11">
                  <c:v>25.337806593406523</c:v>
                </c:pt>
                <c:pt idx="12">
                  <c:v>26.018946134814968</c:v>
                </c:pt>
                <c:pt idx="13">
                  <c:v>27.046657456101393</c:v>
                </c:pt>
                <c:pt idx="14">
                  <c:v>26.800855386493321</c:v>
                </c:pt>
                <c:pt idx="15">
                  <c:v>26.218776916451219</c:v>
                </c:pt>
                <c:pt idx="16">
                  <c:v>25.625925765703354</c:v>
                </c:pt>
                <c:pt idx="17">
                  <c:v>26.205767017428546</c:v>
                </c:pt>
                <c:pt idx="18">
                  <c:v>26.481214179579545</c:v>
                </c:pt>
                <c:pt idx="19">
                  <c:v>27.348914735031482</c:v>
                </c:pt>
                <c:pt idx="20">
                  <c:v>27.262204972201619</c:v>
                </c:pt>
                <c:pt idx="21">
                  <c:v>26.556774879626559</c:v>
                </c:pt>
                <c:pt idx="22">
                  <c:v>26.148162084799402</c:v>
                </c:pt>
                <c:pt idx="23">
                  <c:v>27.480712011577456</c:v>
                </c:pt>
                <c:pt idx="24">
                  <c:v>27.275959653708057</c:v>
                </c:pt>
                <c:pt idx="25">
                  <c:v>27.648683831904496</c:v>
                </c:pt>
                <c:pt idx="26">
                  <c:v>27.367986307486312</c:v>
                </c:pt>
                <c:pt idx="27">
                  <c:v>26.988810541765019</c:v>
                </c:pt>
                <c:pt idx="28">
                  <c:v>26.87562290543481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</c:formatCode>
                <c:ptCount val="29"/>
                <c:pt idx="0">
                  <c:v>22.495132759567575</c:v>
                </c:pt>
                <c:pt idx="1">
                  <c:v>23.266203297464511</c:v>
                </c:pt>
                <c:pt idx="2">
                  <c:v>21.817457496878319</c:v>
                </c:pt>
                <c:pt idx="3">
                  <c:v>21.099170819917894</c:v>
                </c:pt>
                <c:pt idx="4">
                  <c:v>21.340860049913392</c:v>
                </c:pt>
                <c:pt idx="5">
                  <c:v>21.77559633027527</c:v>
                </c:pt>
                <c:pt idx="6">
                  <c:v>22.963350619782403</c:v>
                </c:pt>
                <c:pt idx="7">
                  <c:v>23.825273995875808</c:v>
                </c:pt>
                <c:pt idx="8">
                  <c:v>24.211186492945757</c:v>
                </c:pt>
                <c:pt idx="9">
                  <c:v>24.9700442580946</c:v>
                </c:pt>
                <c:pt idx="10">
                  <c:v>24.391365016826569</c:v>
                </c:pt>
                <c:pt idx="11">
                  <c:v>24.29477576106796</c:v>
                </c:pt>
                <c:pt idx="12">
                  <c:v>24.690569243840351</c:v>
                </c:pt>
                <c:pt idx="13">
                  <c:v>24.702807052102912</c:v>
                </c:pt>
                <c:pt idx="14">
                  <c:v>22.827707199032087</c:v>
                </c:pt>
                <c:pt idx="15">
                  <c:v>23.920321052955202</c:v>
                </c:pt>
                <c:pt idx="16">
                  <c:v>23.021308835370785</c:v>
                </c:pt>
                <c:pt idx="17">
                  <c:v>23.190637024369391</c:v>
                </c:pt>
                <c:pt idx="18">
                  <c:v>24.004632070497969</c:v>
                </c:pt>
                <c:pt idx="19">
                  <c:v>24.924128142741235</c:v>
                </c:pt>
                <c:pt idx="20">
                  <c:v>24.944354782120634</c:v>
                </c:pt>
                <c:pt idx="21">
                  <c:v>24.589918214793169</c:v>
                </c:pt>
                <c:pt idx="22">
                  <c:v>24.175249237029497</c:v>
                </c:pt>
                <c:pt idx="23">
                  <c:v>25.535558398555153</c:v>
                </c:pt>
                <c:pt idx="24">
                  <c:v>25.169781838273838</c:v>
                </c:pt>
                <c:pt idx="25">
                  <c:v>25.738270581278243</c:v>
                </c:pt>
                <c:pt idx="26">
                  <c:v>25.4646450033385</c:v>
                </c:pt>
                <c:pt idx="27">
                  <c:v>24.766624864618255</c:v>
                </c:pt>
                <c:pt idx="28">
                  <c:v>24.204604133545303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Organisasjon!$R$42:$R$44</c:f>
              <c:numCache>
                <c:formatCode>0.00</c:formatCode>
                <c:ptCount val="3"/>
                <c:pt idx="1">
                  <c:v>110.76673787652219</c:v>
                </c:pt>
                <c:pt idx="2">
                  <c:v>108.66746965452862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6-4018-BB98-7A9568ACA4B5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Organisasjon!$R$73:$R$75</c:f>
              <c:numCache>
                <c:formatCode>0.0</c:formatCode>
                <c:ptCount val="3"/>
                <c:pt idx="0">
                  <c:v>109.46551226551252</c:v>
                </c:pt>
                <c:pt idx="1">
                  <c:v>109.27799493304376</c:v>
                </c:pt>
                <c:pt idx="2">
                  <c:v>106.58369157063318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6-4018-BB98-7A9568ACA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113"/>
          <c:min val="1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2226171147824"/>
          <c:y val="0.2920486841812962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0.00</c:formatCode>
                <c:ptCount val="3"/>
                <c:pt idx="1">
                  <c:v>20.225362323002344</c:v>
                </c:pt>
                <c:pt idx="2">
                  <c:v>20.275085334568871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A-400B-97FC-0C54E0F46691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19.216437351972399</c:v>
                </c:pt>
                <c:pt idx="1">
                  <c:v>19.268611880431546</c:v>
                </c:pt>
                <c:pt idx="2">
                  <c:v>19.053733975432689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A-400B-97FC-0C54E0F4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1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28274163193713"/>
          <c:y val="0.26403594831224847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62.173035250543805</c:v>
                </c:pt>
                <c:pt idx="1">
                  <c:v>37.826964749456195</c:v>
                </c:pt>
                <c:pt idx="2">
                  <c:v>63.778249972572546</c:v>
                </c:pt>
                <c:pt idx="3">
                  <c:v>36.221750027427454</c:v>
                </c:pt>
                <c:pt idx="4">
                  <c:v>71.2666481026464</c:v>
                </c:pt>
                <c:pt idx="5">
                  <c:v>28.733351897353575</c:v>
                </c:pt>
                <c:pt idx="6">
                  <c:v>80.054882353462474</c:v>
                </c:pt>
                <c:pt idx="7">
                  <c:v>19.945117646537557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63.471060306986651</c:v>
                </c:pt>
                <c:pt idx="1">
                  <c:v>36.528939693013342</c:v>
                </c:pt>
                <c:pt idx="2">
                  <c:v>63.649262560205209</c:v>
                </c:pt>
                <c:pt idx="3">
                  <c:v>36.350737439794777</c:v>
                </c:pt>
                <c:pt idx="4">
                  <c:v>67.317459539790619</c:v>
                </c:pt>
                <c:pt idx="5">
                  <c:v>32.682540460209367</c:v>
                </c:pt>
                <c:pt idx="6">
                  <c:v>77.111255664857126</c:v>
                </c:pt>
                <c:pt idx="7">
                  <c:v>22.888744335142881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62.400502792009362</c:v>
                </c:pt>
                <c:pt idx="1">
                  <c:v>37.599497207990659</c:v>
                </c:pt>
                <c:pt idx="2">
                  <c:v>64.428948890587691</c:v>
                </c:pt>
                <c:pt idx="3">
                  <c:v>35.571051109412302</c:v>
                </c:pt>
                <c:pt idx="4">
                  <c:v>63.14710651868053</c:v>
                </c:pt>
                <c:pt idx="5">
                  <c:v>36.852893481319491</c:v>
                </c:pt>
                <c:pt idx="6">
                  <c:v>82.101133333774385</c:v>
                </c:pt>
                <c:pt idx="7">
                  <c:v>17.898866666225629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6.468153837855696E-2"/>
          <c:h val="0.15727259681876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17.5165708061581</c:v>
                </c:pt>
                <c:pt idx="1">
                  <c:v>23.596451748718763</c:v>
                </c:pt>
                <c:pt idx="2">
                  <c:v>20.407337679513311</c:v>
                </c:pt>
                <c:pt idx="3">
                  <c:v>16.673490555737523</c:v>
                </c:pt>
                <c:pt idx="4">
                  <c:v>17.707565008649947</c:v>
                </c:pt>
                <c:pt idx="5">
                  <c:v>21.08992222647214</c:v>
                </c:pt>
                <c:pt idx="6">
                  <c:v>23.437847453858122</c:v>
                </c:pt>
                <c:pt idx="7">
                  <c:v>19.386510740752325</c:v>
                </c:pt>
                <c:pt idx="8">
                  <c:v>22.691953787956244</c:v>
                </c:pt>
                <c:pt idx="9">
                  <c:v>23.174006444683144</c:v>
                </c:pt>
                <c:pt idx="10">
                  <c:v>21.738192215358879</c:v>
                </c:pt>
                <c:pt idx="11">
                  <c:v>19.799173778005613</c:v>
                </c:pt>
                <c:pt idx="12">
                  <c:v>19.98097050428164</c:v>
                </c:pt>
                <c:pt idx="13">
                  <c:v>20.250989536988744</c:v>
                </c:pt>
                <c:pt idx="14">
                  <c:v>15.55508541809912</c:v>
                </c:pt>
                <c:pt idx="15">
                  <c:v>13.991141732283459</c:v>
                </c:pt>
                <c:pt idx="16">
                  <c:v>12.458873752617125</c:v>
                </c:pt>
                <c:pt idx="17">
                  <c:v>16.388613732339294</c:v>
                </c:pt>
                <c:pt idx="18">
                  <c:v>17.484795829713285</c:v>
                </c:pt>
                <c:pt idx="19">
                  <c:v>17.92478502231414</c:v>
                </c:pt>
                <c:pt idx="20">
                  <c:v>17.743290548424735</c:v>
                </c:pt>
                <c:pt idx="21">
                  <c:v>13.766899609944268</c:v>
                </c:pt>
                <c:pt idx="22">
                  <c:v>12.421519606000222</c:v>
                </c:pt>
                <c:pt idx="23">
                  <c:v>15.661943265818055</c:v>
                </c:pt>
                <c:pt idx="24">
                  <c:v>12.389085510274491</c:v>
                </c:pt>
                <c:pt idx="25">
                  <c:v>13.573801293440377</c:v>
                </c:pt>
                <c:pt idx="26">
                  <c:v>12.754280838520758</c:v>
                </c:pt>
                <c:pt idx="27">
                  <c:v>11.852306433466298</c:v>
                </c:pt>
                <c:pt idx="28">
                  <c:v>10.410635291937837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6.0772684404181554</c:v>
                </c:pt>
                <c:pt idx="1">
                  <c:v>6.7864080488973402</c:v>
                </c:pt>
                <c:pt idx="2">
                  <c:v>6.7009070965132018</c:v>
                </c:pt>
                <c:pt idx="3">
                  <c:v>6.46702696800961</c:v>
                </c:pt>
                <c:pt idx="4">
                  <c:v>6.5768503493502513</c:v>
                </c:pt>
                <c:pt idx="5">
                  <c:v>6.7168825018669294</c:v>
                </c:pt>
                <c:pt idx="6">
                  <c:v>6.8105807912345604</c:v>
                </c:pt>
                <c:pt idx="7">
                  <c:v>6.4487411301286555</c:v>
                </c:pt>
                <c:pt idx="8">
                  <c:v>6.7275585318474604</c:v>
                </c:pt>
                <c:pt idx="9">
                  <c:v>6.7375671321160047</c:v>
                </c:pt>
                <c:pt idx="10">
                  <c:v>6.5675289294095425</c:v>
                </c:pt>
                <c:pt idx="11">
                  <c:v>6.3539185236558824</c:v>
                </c:pt>
                <c:pt idx="12">
                  <c:v>6.6057623691722176</c:v>
                </c:pt>
                <c:pt idx="13">
                  <c:v>6.5898254119235373</c:v>
                </c:pt>
                <c:pt idx="14">
                  <c:v>6.2687100015867134</c:v>
                </c:pt>
                <c:pt idx="15">
                  <c:v>6.178543307086616</c:v>
                </c:pt>
                <c:pt idx="16">
                  <c:v>6.217853549772955</c:v>
                </c:pt>
                <c:pt idx="17">
                  <c:v>6.5035451749126736</c:v>
                </c:pt>
                <c:pt idx="18">
                  <c:v>6.5710523457862724</c:v>
                </c:pt>
                <c:pt idx="19">
                  <c:v>6.5280015238924589</c:v>
                </c:pt>
                <c:pt idx="20">
                  <c:v>6.5702217036172685</c:v>
                </c:pt>
                <c:pt idx="21">
                  <c:v>6.2259437569438107</c:v>
                </c:pt>
                <c:pt idx="22">
                  <c:v>6.1672619271401192</c:v>
                </c:pt>
                <c:pt idx="23">
                  <c:v>6.4954767432551446</c:v>
                </c:pt>
                <c:pt idx="24">
                  <c:v>6.2633365507741887</c:v>
                </c:pt>
                <c:pt idx="25">
                  <c:v>6.3332697640202573</c:v>
                </c:pt>
                <c:pt idx="26">
                  <c:v>6.2627843388213389</c:v>
                </c:pt>
                <c:pt idx="27">
                  <c:v>6.2232382121305108</c:v>
                </c:pt>
                <c:pt idx="28">
                  <c:v>6.0603098872084686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7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3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9557156369955"/>
          <c:y val="0.1723414389815978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1700</c:v>
                </c:pt>
                <c:pt idx="1">
                  <c:v>1019</c:v>
                </c:pt>
                <c:pt idx="2">
                  <c:v>2392</c:v>
                </c:pt>
                <c:pt idx="3">
                  <c:v>1571</c:v>
                </c:pt>
                <c:pt idx="4">
                  <c:v>886</c:v>
                </c:pt>
                <c:pt idx="5">
                  <c:v>503</c:v>
                </c:pt>
                <c:pt idx="6">
                  <c:v>763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1621</c:v>
                </c:pt>
                <c:pt idx="1">
                  <c:v>1020</c:v>
                </c:pt>
                <c:pt idx="2">
                  <c:v>2343</c:v>
                </c:pt>
                <c:pt idx="3">
                  <c:v>1477</c:v>
                </c:pt>
                <c:pt idx="4">
                  <c:v>837</c:v>
                </c:pt>
                <c:pt idx="5">
                  <c:v>501</c:v>
                </c:pt>
                <c:pt idx="6">
                  <c:v>712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1485</c:v>
                </c:pt>
                <c:pt idx="1">
                  <c:v>949</c:v>
                </c:pt>
                <c:pt idx="2">
                  <c:v>2314</c:v>
                </c:pt>
                <c:pt idx="3">
                  <c:v>1363</c:v>
                </c:pt>
                <c:pt idx="4">
                  <c:v>761</c:v>
                </c:pt>
                <c:pt idx="5">
                  <c:v>465</c:v>
                </c:pt>
                <c:pt idx="6">
                  <c:v>683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7926536135535787E-2"/>
          <c:h val="0.190005541333166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Ung SAU, andelen% av slakt over 23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AD-43E5-8717-5A11F2A9A207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AD-43E5-8717-5A11F2A9A207}"/>
            </c:ext>
          </c:extLst>
        </c:ser>
        <c:ser>
          <c:idx val="1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3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4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3779019117884"/>
          <c:y val="0.13229939168918775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Regorg!$AC$28:$AC$35</c:f>
              <c:numCache>
                <c:formatCode>0</c:formatCode>
                <c:ptCount val="8"/>
                <c:pt idx="0">
                  <c:v>12.5</c:v>
                </c:pt>
                <c:pt idx="1">
                  <c:v>15.357686453576861</c:v>
                </c:pt>
                <c:pt idx="2">
                  <c:v>13.111342351716962</c:v>
                </c:pt>
                <c:pt idx="3">
                  <c:v>11.932503013258335</c:v>
                </c:pt>
                <c:pt idx="4">
                  <c:v>11.118856744510282</c:v>
                </c:pt>
                <c:pt idx="5">
                  <c:v>12.455516014234876</c:v>
                </c:pt>
                <c:pt idx="6">
                  <c:v>13.090024330900238</c:v>
                </c:pt>
                <c:pt idx="7">
                  <c:v>9.6017069701280242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Regorg!$AC$19:$AC$26</c:f>
              <c:numCache>
                <c:formatCode>0</c:formatCode>
                <c:ptCount val="8"/>
                <c:pt idx="0">
                  <c:v>11.972048093721098</c:v>
                </c:pt>
                <c:pt idx="1">
                  <c:v>14.450106855170144</c:v>
                </c:pt>
                <c:pt idx="2">
                  <c:v>12.026905829596416</c:v>
                </c:pt>
                <c:pt idx="3">
                  <c:v>12.622682660850602</c:v>
                </c:pt>
                <c:pt idx="4">
                  <c:v>11.246943765281173</c:v>
                </c:pt>
                <c:pt idx="5">
                  <c:v>10.227711308375149</c:v>
                </c:pt>
                <c:pt idx="6">
                  <c:v>10.17468035296236</c:v>
                </c:pt>
                <c:pt idx="7">
                  <c:v>6.5883887801696019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2"/>
          <c:tx>
            <c:strRef>
              <c:f>Regorg!$B$13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Regorg!$AC$10:$AC$17</c:f>
              <c:numCache>
                <c:formatCode>0</c:formatCode>
                <c:ptCount val="8"/>
                <c:pt idx="0">
                  <c:v>9.2620294190974821</c:v>
                </c:pt>
                <c:pt idx="1">
                  <c:v>12.244508118433622</c:v>
                </c:pt>
                <c:pt idx="2">
                  <c:v>11.301467108376716</c:v>
                </c:pt>
                <c:pt idx="3">
                  <c:v>11.799236865277372</c:v>
                </c:pt>
                <c:pt idx="4">
                  <c:v>9.2006761651774909</c:v>
                </c:pt>
                <c:pt idx="5">
                  <c:v>7.229371688115064</c:v>
                </c:pt>
                <c:pt idx="6">
                  <c:v>9.6951735817104137</c:v>
                </c:pt>
                <c:pt idx="7">
                  <c:v>8.0270793036750501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74042143173122"/>
          <c:y val="0.15922889293798012"/>
          <c:w val="7.1489082994472097E-2"/>
          <c:h val="0.16395264642545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28.520359251968419</c:v>
                </c:pt>
                <c:pt idx="1">
                  <c:v>26.8338356164383</c:v>
                </c:pt>
                <c:pt idx="2">
                  <c:v>27.650429240374457</c:v>
                </c:pt>
                <c:pt idx="3">
                  <c:v>24.252537833132504</c:v>
                </c:pt>
                <c:pt idx="4">
                  <c:v>25.825043569187805</c:v>
                </c:pt>
                <c:pt idx="5">
                  <c:v>23.623962040332206</c:v>
                </c:pt>
                <c:pt idx="6">
                  <c:v>26.376609894566101</c:v>
                </c:pt>
                <c:pt idx="7">
                  <c:v>28.81479374110954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28.4213441578461</c:v>
                </c:pt>
                <c:pt idx="1">
                  <c:v>26.166496794344859</c:v>
                </c:pt>
                <c:pt idx="2">
                  <c:v>27.136529147982245</c:v>
                </c:pt>
                <c:pt idx="3">
                  <c:v>23.555357142857243</c:v>
                </c:pt>
                <c:pt idx="4">
                  <c:v>25.19590464547678</c:v>
                </c:pt>
                <c:pt idx="5">
                  <c:v>23.171555384021623</c:v>
                </c:pt>
                <c:pt idx="6">
                  <c:v>25.766504592112391</c:v>
                </c:pt>
                <c:pt idx="7">
                  <c:v>27.704174820613169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28.367539267015776</c:v>
                </c:pt>
                <c:pt idx="1">
                  <c:v>26.192779369627502</c:v>
                </c:pt>
                <c:pt idx="2">
                  <c:v>26.747685754850956</c:v>
                </c:pt>
                <c:pt idx="3">
                  <c:v>22.896507191077237</c:v>
                </c:pt>
                <c:pt idx="4">
                  <c:v>25.00422603235938</c:v>
                </c:pt>
                <c:pt idx="5">
                  <c:v>22.871990915972781</c:v>
                </c:pt>
                <c:pt idx="6">
                  <c:v>26.268712955122744</c:v>
                </c:pt>
                <c:pt idx="7">
                  <c:v>26.164023210831736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9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1373197551135"/>
          <c:y val="0.18854237364487908"/>
          <c:w val="5.8599851974983963E-2"/>
          <c:h val="0.16404362223257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KLASSE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0.00</c:formatCode>
                <c:ptCount val="8"/>
                <c:pt idx="0">
                  <c:v>7.1408464566929153</c:v>
                </c:pt>
                <c:pt idx="1">
                  <c:v>6.7821917808219148</c:v>
                </c:pt>
                <c:pt idx="2">
                  <c:v>7.3204994797086353</c:v>
                </c:pt>
                <c:pt idx="3">
                  <c:v>6.9075934110084365</c:v>
                </c:pt>
                <c:pt idx="4">
                  <c:v>6.8710352039037996</c:v>
                </c:pt>
                <c:pt idx="5">
                  <c:v>6.7781731909845773</c:v>
                </c:pt>
                <c:pt idx="6">
                  <c:v>6.970965125709653</c:v>
                </c:pt>
                <c:pt idx="7">
                  <c:v>7.7567567567567588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A-4E67-9450-57F13F13CB9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7.3741650395642786</c:v>
                </c:pt>
                <c:pt idx="1">
                  <c:v>6.9930955120828564</c:v>
                </c:pt>
                <c:pt idx="2">
                  <c:v>7.4726457399103134</c:v>
                </c:pt>
                <c:pt idx="3">
                  <c:v>7.023854961832062</c:v>
                </c:pt>
                <c:pt idx="4">
                  <c:v>7.117155664221678</c:v>
                </c:pt>
                <c:pt idx="5">
                  <c:v>6.976071015052101</c:v>
                </c:pt>
                <c:pt idx="6">
                  <c:v>7.2088960922024112</c:v>
                </c:pt>
                <c:pt idx="7">
                  <c:v>7.4618395303326803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A-4E67-9450-57F13F13CB9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A-4E67-9450-57F13F13CB93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1-4606-8BDD-3FDF88A5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7.5873846920967347</c:v>
                </c:pt>
                <c:pt idx="1">
                  <c:v>7.2406876790830941</c:v>
                </c:pt>
                <c:pt idx="2">
                  <c:v>7.4567912920018893</c:v>
                </c:pt>
                <c:pt idx="3">
                  <c:v>6.7218960962723813</c:v>
                </c:pt>
                <c:pt idx="4">
                  <c:v>7.1361989857522321</c:v>
                </c:pt>
                <c:pt idx="5">
                  <c:v>6.8198334595003756</c:v>
                </c:pt>
                <c:pt idx="6">
                  <c:v>7.3668501270110083</c:v>
                </c:pt>
                <c:pt idx="7">
                  <c:v>7.2437137330754382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9A-4E67-9450-57F13F13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8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4.258568137648815E-3"/>
              <c:y val="0.35270176226585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55352164949659"/>
          <c:y val="0.1401656039014100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FETTGRUPPE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76386352888987E-2"/>
          <c:y val="0.17273504468847581"/>
          <c:w val="0.89440417920039228"/>
          <c:h val="0.56394627247134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Regorg!$AA$28:$AA$35</c:f>
              <c:numCache>
                <c:formatCode>0.00</c:formatCode>
                <c:ptCount val="8"/>
                <c:pt idx="0">
                  <c:v>6.2586614173228368</c:v>
                </c:pt>
                <c:pt idx="1">
                  <c:v>6.3646879756468797</c:v>
                </c:pt>
                <c:pt idx="2">
                  <c:v>6.2126257370794322</c:v>
                </c:pt>
                <c:pt idx="3">
                  <c:v>6.3696263559662514</c:v>
                </c:pt>
                <c:pt idx="4">
                  <c:v>6.1863018473335636</c:v>
                </c:pt>
                <c:pt idx="5">
                  <c:v>6.3214709371292974</c:v>
                </c:pt>
                <c:pt idx="6">
                  <c:v>6.098783454987835</c:v>
                </c:pt>
                <c:pt idx="7">
                  <c:v>6.5860597439544781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3-4491-8193-F248EB1C146F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Regorg!$AA$19:$AA$26</c:f>
              <c:numCache>
                <c:formatCode>0.00</c:formatCode>
                <c:ptCount val="8"/>
                <c:pt idx="0">
                  <c:v>6.0949542698592145</c:v>
                </c:pt>
                <c:pt idx="1">
                  <c:v>6.3088936380075626</c:v>
                </c:pt>
                <c:pt idx="2">
                  <c:v>6.1881614349775766</c:v>
                </c:pt>
                <c:pt idx="3">
                  <c:v>6.454743729552888</c:v>
                </c:pt>
                <c:pt idx="4">
                  <c:v>6.2740423797881011</c:v>
                </c:pt>
                <c:pt idx="5">
                  <c:v>6.1111539945966804</c:v>
                </c:pt>
                <c:pt idx="6">
                  <c:v>6.0916621645957134</c:v>
                </c:pt>
                <c:pt idx="7">
                  <c:v>6.3483365949119381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3-4491-8193-F248EB1C146F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6.099679663306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3-4491-8193-F248EB1C146F}"/>
                </c:ext>
              </c:extLst>
            </c:dLbl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3-4491-8193-F248EB1C146F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3-4491-8193-F248EB1C14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Regorg!$AA$10:$AA$17</c:f>
              <c:numCache>
                <c:formatCode>0.00</c:formatCode>
                <c:ptCount val="8"/>
                <c:pt idx="0">
                  <c:v>5.9288207429568676</c:v>
                </c:pt>
                <c:pt idx="1">
                  <c:v>6.0949379178605554</c:v>
                </c:pt>
                <c:pt idx="2">
                  <c:v>6.0694746805489812</c:v>
                </c:pt>
                <c:pt idx="3">
                  <c:v>6.2450836513061354</c:v>
                </c:pt>
                <c:pt idx="4">
                  <c:v>6.1468244385414144</c:v>
                </c:pt>
                <c:pt idx="5">
                  <c:v>6.0253595760787277</c:v>
                </c:pt>
                <c:pt idx="6">
                  <c:v>5.894580863674852</c:v>
                </c:pt>
                <c:pt idx="7">
                  <c:v>6.0938104448742756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93-4491-8193-F248EB1C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7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55503906604662E-2"/>
              <c:y val="0.29170496563278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31684153614424"/>
          <c:y val="0.1506822929760773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</a:t>
            </a:r>
            <a:r>
              <a:rPr lang="nb-NO" sz="2400" baseline="0"/>
              <a:t> per </a:t>
            </a:r>
            <a:r>
              <a:rPr lang="nb-NO" sz="2400"/>
              <a:t>produsent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Regorg!$AM$28:$AM$35</c:f>
              <c:numCache>
                <c:formatCode>0</c:formatCode>
                <c:ptCount val="8"/>
                <c:pt idx="0">
                  <c:v>60.729228930065773</c:v>
                </c:pt>
                <c:pt idx="1">
                  <c:v>39.270771069934248</c:v>
                </c:pt>
                <c:pt idx="2">
                  <c:v>60.697931470077357</c:v>
                </c:pt>
                <c:pt idx="3">
                  <c:v>39.302068529922629</c:v>
                </c:pt>
                <c:pt idx="4">
                  <c:v>69.408491593080925</c:v>
                </c:pt>
                <c:pt idx="5">
                  <c:v>30.591508406919072</c:v>
                </c:pt>
                <c:pt idx="6">
                  <c:v>81.429137498348979</c:v>
                </c:pt>
                <c:pt idx="7">
                  <c:v>18.570862501651035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601-BA50-60FECDDB8792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Regorg!$AO$19:$AO$26</c:f>
              <c:numCache>
                <c:formatCode>0</c:formatCode>
                <c:ptCount val="8"/>
                <c:pt idx="0">
                  <c:v>61.534083723283182</c:v>
                </c:pt>
                <c:pt idx="1">
                  <c:v>38.465916276716825</c:v>
                </c:pt>
                <c:pt idx="2">
                  <c:v>60.315914746294489</c:v>
                </c:pt>
                <c:pt idx="3">
                  <c:v>39.684085253705504</c:v>
                </c:pt>
                <c:pt idx="4">
                  <c:v>65.448726496866243</c:v>
                </c:pt>
                <c:pt idx="5">
                  <c:v>34.55127350313375</c:v>
                </c:pt>
                <c:pt idx="6">
                  <c:v>78.365791701947501</c:v>
                </c:pt>
                <c:pt idx="7">
                  <c:v>21.634208298052503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1-4601-BA50-60FECDDB8792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Regorg!$AO$10:$AO$17</c:f>
              <c:numCache>
                <c:formatCode>0</c:formatCode>
                <c:ptCount val="8"/>
                <c:pt idx="0">
                  <c:v>60.511427924869871</c:v>
                </c:pt>
                <c:pt idx="1">
                  <c:v>39.488572075130129</c:v>
                </c:pt>
                <c:pt idx="2">
                  <c:v>60.791760170320515</c:v>
                </c:pt>
                <c:pt idx="3">
                  <c:v>39.208239829679506</c:v>
                </c:pt>
                <c:pt idx="4">
                  <c:v>61.049683031107186</c:v>
                </c:pt>
                <c:pt idx="5">
                  <c:v>38.950316968892814</c:v>
                </c:pt>
                <c:pt idx="6">
                  <c:v>82.042375824939228</c:v>
                </c:pt>
                <c:pt idx="7">
                  <c:v>17.957624175060783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1-4601-BA50-60FECDDB8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6665826546797742E-2"/>
          <c:h val="0.18560573319251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LENGDE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1895169330148E-2"/>
          <c:y val="0.17694166568077152"/>
          <c:w val="0.8887286703839512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0</c:v>
                </c:pt>
                <c:pt idx="1">
                  <c:v>105.42847965738756</c:v>
                </c:pt>
                <c:pt idx="2">
                  <c:v>0</c:v>
                </c:pt>
                <c:pt idx="3">
                  <c:v>110.89429065743983</c:v>
                </c:pt>
                <c:pt idx="4">
                  <c:v>0</c:v>
                </c:pt>
                <c:pt idx="5">
                  <c:v>108.42837127845883</c:v>
                </c:pt>
                <c:pt idx="6">
                  <c:v>109.31509433962265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6-49ED-A6F6-6DBF7207914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</c:formatCode>
                <c:ptCount val="8"/>
                <c:pt idx="0">
                  <c:v>110.5086588541664</c:v>
                </c:pt>
                <c:pt idx="1">
                  <c:v>109.13549766718513</c:v>
                </c:pt>
                <c:pt idx="2">
                  <c:v>111.95157692307694</c:v>
                </c:pt>
                <c:pt idx="3">
                  <c:v>109.7224913494809</c:v>
                </c:pt>
                <c:pt idx="4">
                  <c:v>107.54999999999998</c:v>
                </c:pt>
                <c:pt idx="5">
                  <c:v>108.70580021482289</c:v>
                </c:pt>
                <c:pt idx="6">
                  <c:v>108.37166666666673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6-49ED-A6F6-6DBF7207914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6-49ED-A6F6-6DBF72079144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6-49ED-A6F6-6DBF720791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</c:formatCode>
                <c:ptCount val="8"/>
                <c:pt idx="0">
                  <c:v>110.73735120912198</c:v>
                </c:pt>
                <c:pt idx="1">
                  <c:v>108.85993098159544</c:v>
                </c:pt>
                <c:pt idx="2">
                  <c:v>108.04724003887218</c:v>
                </c:pt>
                <c:pt idx="3">
                  <c:v>105.24916728076639</c:v>
                </c:pt>
                <c:pt idx="4">
                  <c:v>107.04691025012268</c:v>
                </c:pt>
                <c:pt idx="5">
                  <c:v>104.9325572370975</c:v>
                </c:pt>
                <c:pt idx="6">
                  <c:v>107.87015363759632</c:v>
                </c:pt>
                <c:pt idx="7">
                  <c:v>108.2390552995392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86-49ED-A6F6-6DBF72079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9340769540899754E-3"/>
              <c:y val="0.354882825313593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2592090530489"/>
          <c:y val="0.1401656695875468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K-faktor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1895169330148E-2"/>
          <c:y val="0.17694166568077152"/>
          <c:w val="0.8887286703839512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</c:formatCode>
                <c:ptCount val="8"/>
                <c:pt idx="0">
                  <c:v>0</c:v>
                </c:pt>
                <c:pt idx="1">
                  <c:v>18.419883312755125</c:v>
                </c:pt>
                <c:pt idx="2">
                  <c:v>0</c:v>
                </c:pt>
                <c:pt idx="3">
                  <c:v>19.556809936384305</c:v>
                </c:pt>
                <c:pt idx="4">
                  <c:v>0</c:v>
                </c:pt>
                <c:pt idx="5">
                  <c:v>18.834273910543502</c:v>
                </c:pt>
                <c:pt idx="6">
                  <c:v>20.169528438631623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E-44AA-831C-37DC1776CD80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20.081809146646595</c:v>
                </c:pt>
                <c:pt idx="1">
                  <c:v>19.20316689930107</c:v>
                </c:pt>
                <c:pt idx="2">
                  <c:v>20.670412111248204</c:v>
                </c:pt>
                <c:pt idx="3">
                  <c:v>19.518230034845903</c:v>
                </c:pt>
                <c:pt idx="4">
                  <c:v>22.431810003166078</c:v>
                </c:pt>
                <c:pt idx="5">
                  <c:v>18.907008190944431</c:v>
                </c:pt>
                <c:pt idx="6">
                  <c:v>19.700604336081565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E-44AA-831C-37DC1776CD80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E-44AA-831C-37DC1776CD80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E-44AA-831C-37DC1776CD8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20.511103055357861</c:v>
                </c:pt>
                <c:pt idx="1">
                  <c:v>19.706830446897072</c:v>
                </c:pt>
                <c:pt idx="2">
                  <c:v>20.418368113571873</c:v>
                </c:pt>
                <c:pt idx="3">
                  <c:v>18.605361710444651</c:v>
                </c:pt>
                <c:pt idx="4">
                  <c:v>19.580507436860401</c:v>
                </c:pt>
                <c:pt idx="5">
                  <c:v>18.808954918196527</c:v>
                </c:pt>
                <c:pt idx="6">
                  <c:v>20.156344132874072</c:v>
                </c:pt>
                <c:pt idx="7">
                  <c:v>19.36070431331563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E-44AA-831C-37DC1776C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2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9.9340769540899754E-3"/>
              <c:y val="0.354882825313593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2592090530489"/>
          <c:y val="0.1401656695875468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SLAKT innen region og organisasjon</a:t>
            </a:r>
          </a:p>
        </c:rich>
      </c:tx>
      <c:layout>
        <c:manualLayout>
          <c:xMode val="edge"/>
          <c:yMode val="edge"/>
          <c:x val="8.0112014010389809E-2"/>
          <c:y val="3.4749034120577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24380527940432E-2"/>
          <c:y val="0.17694166568077152"/>
          <c:w val="0.88509932453919549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10160</c:v>
                </c:pt>
                <c:pt idx="1">
                  <c:v>6570</c:v>
                </c:pt>
                <c:pt idx="2">
                  <c:v>11532</c:v>
                </c:pt>
                <c:pt idx="3">
                  <c:v>7467</c:v>
                </c:pt>
                <c:pt idx="4">
                  <c:v>5738</c:v>
                </c:pt>
                <c:pt idx="5">
                  <c:v>2529</c:v>
                </c:pt>
                <c:pt idx="6">
                  <c:v>6165</c:v>
                </c:pt>
                <c:pt idx="7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2-4747-B807-EE9D5065B9D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9731</c:v>
                </c:pt>
                <c:pt idx="1">
                  <c:v>6083</c:v>
                </c:pt>
                <c:pt idx="2">
                  <c:v>11150</c:v>
                </c:pt>
                <c:pt idx="3">
                  <c:v>7336</c:v>
                </c:pt>
                <c:pt idx="4">
                  <c:v>4908</c:v>
                </c:pt>
                <c:pt idx="5">
                  <c:v>2591</c:v>
                </c:pt>
                <c:pt idx="6">
                  <c:v>5553</c:v>
                </c:pt>
                <c:pt idx="7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2-4747-B807-EE9D5065B9D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8022</c:v>
                </c:pt>
                <c:pt idx="1">
                  <c:v>5235</c:v>
                </c:pt>
                <c:pt idx="2">
                  <c:v>10565</c:v>
                </c:pt>
                <c:pt idx="3">
                  <c:v>6814</c:v>
                </c:pt>
                <c:pt idx="4">
                  <c:v>4141</c:v>
                </c:pt>
                <c:pt idx="5">
                  <c:v>2642</c:v>
                </c:pt>
                <c:pt idx="6">
                  <c:v>4724</c:v>
                </c:pt>
                <c:pt idx="7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2-4747-B807-EE9D5065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6.468153837855696E-2"/>
          <c:h val="0.15727259681876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15517</c:v>
                </c:pt>
                <c:pt idx="1">
                  <c:v>16208</c:v>
                </c:pt>
                <c:pt idx="2">
                  <c:v>15236</c:v>
                </c:pt>
                <c:pt idx="3">
                  <c:v>15313</c:v>
                </c:pt>
                <c:pt idx="4">
                  <c:v>14952</c:v>
                </c:pt>
                <c:pt idx="5">
                  <c:v>12333</c:v>
                </c:pt>
                <c:pt idx="6">
                  <c:v>12148</c:v>
                </c:pt>
                <c:pt idx="7">
                  <c:v>10307</c:v>
                </c:pt>
                <c:pt idx="8">
                  <c:v>10290</c:v>
                </c:pt>
                <c:pt idx="9">
                  <c:v>9622</c:v>
                </c:pt>
                <c:pt idx="10">
                  <c:v>9524</c:v>
                </c:pt>
                <c:pt idx="11">
                  <c:v>8706</c:v>
                </c:pt>
                <c:pt idx="12">
                  <c:v>8635</c:v>
                </c:pt>
                <c:pt idx="13">
                  <c:v>8334</c:v>
                </c:pt>
                <c:pt idx="14">
                  <c:v>8869</c:v>
                </c:pt>
                <c:pt idx="15">
                  <c:v>8936</c:v>
                </c:pt>
                <c:pt idx="16">
                  <c:v>8519</c:v>
                </c:pt>
                <c:pt idx="17">
                  <c:v>8498</c:v>
                </c:pt>
                <c:pt idx="18">
                  <c:v>8320</c:v>
                </c:pt>
                <c:pt idx="19">
                  <c:v>8283</c:v>
                </c:pt>
                <c:pt idx="20">
                  <c:v>8845</c:v>
                </c:pt>
                <c:pt idx="21">
                  <c:v>9631</c:v>
                </c:pt>
                <c:pt idx="22">
                  <c:v>9331</c:v>
                </c:pt>
                <c:pt idx="23">
                  <c:v>7928</c:v>
                </c:pt>
                <c:pt idx="24">
                  <c:v>8115</c:v>
                </c:pt>
                <c:pt idx="25">
                  <c:v>9058</c:v>
                </c:pt>
                <c:pt idx="26">
                  <c:v>8978</c:v>
                </c:pt>
                <c:pt idx="27">
                  <c:v>8649</c:v>
                </c:pt>
                <c:pt idx="28">
                  <c:v>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4.8516465811690406</c:v>
                </c:pt>
                <c:pt idx="1">
                  <c:v>4.2496915103652517</c:v>
                </c:pt>
                <c:pt idx="2">
                  <c:v>4.2183644001050142</c:v>
                </c:pt>
                <c:pt idx="3">
                  <c:v>4.7849539606869982</c:v>
                </c:pt>
                <c:pt idx="4">
                  <c:v>4.9870920278223645</c:v>
                </c:pt>
                <c:pt idx="5">
                  <c:v>4.4517149112138164</c:v>
                </c:pt>
                <c:pt idx="6">
                  <c:v>4.0720283174185052</c:v>
                </c:pt>
                <c:pt idx="7">
                  <c:v>3.7544397011739594</c:v>
                </c:pt>
                <c:pt idx="8">
                  <c:v>3.8021379980563652</c:v>
                </c:pt>
                <c:pt idx="9">
                  <c:v>3.8702972355019747</c:v>
                </c:pt>
                <c:pt idx="10">
                  <c:v>3.8925871482570349</c:v>
                </c:pt>
                <c:pt idx="11">
                  <c:v>3.8092120376751666</c:v>
                </c:pt>
                <c:pt idx="12">
                  <c:v>3.894846554719166</c:v>
                </c:pt>
                <c:pt idx="13">
                  <c:v>3.910607151427886</c:v>
                </c:pt>
                <c:pt idx="14">
                  <c:v>4.2636148382004739</c:v>
                </c:pt>
                <c:pt idx="15">
                  <c:v>4.547896150402865</c:v>
                </c:pt>
                <c:pt idx="16">
                  <c:v>4.317055992487381</c:v>
                </c:pt>
                <c:pt idx="17">
                  <c:v>4.5142386443869142</c:v>
                </c:pt>
                <c:pt idx="18">
                  <c:v>4.4269230769230772</c:v>
                </c:pt>
                <c:pt idx="19">
                  <c:v>4.4365568030906672</c:v>
                </c:pt>
                <c:pt idx="20">
                  <c:v>4.8445449406444316</c:v>
                </c:pt>
                <c:pt idx="21">
                  <c:v>5.3971290624026569</c:v>
                </c:pt>
                <c:pt idx="22">
                  <c:v>5.7012110170399746</c:v>
                </c:pt>
                <c:pt idx="23">
                  <c:v>4.7266649848637741</c:v>
                </c:pt>
                <c:pt idx="24">
                  <c:v>4.7683733826247696</c:v>
                </c:pt>
                <c:pt idx="25">
                  <c:v>5.5631695738573637</c:v>
                </c:pt>
                <c:pt idx="26">
                  <c:v>5.7437068389396302</c:v>
                </c:pt>
                <c:pt idx="27">
                  <c:v>5.6520985084980921</c:v>
                </c:pt>
                <c:pt idx="28">
                  <c:v>5.3036482004667729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1782321686414"/>
          <c:y val="0.2622146433382388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74.375436147941386</c:v>
                </c:pt>
                <c:pt idx="1">
                  <c:v>67.789025821596255</c:v>
                </c:pt>
                <c:pt idx="2">
                  <c:v>63.584637268847793</c:v>
                </c:pt>
                <c:pt idx="3">
                  <c:v>52.212674543501613</c:v>
                </c:pt>
                <c:pt idx="4">
                  <c:v>42.695035460992905</c:v>
                </c:pt>
                <c:pt idx="5">
                  <c:v>64.519128586609995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73.595100864553316</c:v>
                </c:pt>
                <c:pt idx="1">
                  <c:v>66.231634885901855</c:v>
                </c:pt>
                <c:pt idx="2">
                  <c:v>66.135764499121237</c:v>
                </c:pt>
                <c:pt idx="3">
                  <c:v>49.433710859427045</c:v>
                </c:pt>
                <c:pt idx="4">
                  <c:v>33.024333719582849</c:v>
                </c:pt>
                <c:pt idx="5">
                  <c:v>63.866120218579248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1182</c:v>
                </c:pt>
                <c:pt idx="1">
                  <c:v>2874</c:v>
                </c:pt>
                <c:pt idx="2">
                  <c:v>1541</c:v>
                </c:pt>
                <c:pt idx="3">
                  <c:v>1804</c:v>
                </c:pt>
                <c:pt idx="4">
                  <c:v>109</c:v>
                </c:pt>
                <c:pt idx="5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1020</c:v>
                </c:pt>
                <c:pt idx="1">
                  <c:v>2839</c:v>
                </c:pt>
                <c:pt idx="2">
                  <c:v>1440</c:v>
                </c:pt>
                <c:pt idx="3">
                  <c:v>1758</c:v>
                </c:pt>
                <c:pt idx="4">
                  <c:v>93</c:v>
                </c:pt>
                <c:pt idx="5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7784</c:v>
                </c:pt>
                <c:pt idx="1">
                  <c:v>14248</c:v>
                </c:pt>
                <c:pt idx="2">
                  <c:v>11563</c:v>
                </c:pt>
                <c:pt idx="3">
                  <c:v>9979</c:v>
                </c:pt>
                <c:pt idx="4">
                  <c:v>777</c:v>
                </c:pt>
                <c:pt idx="5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7165</c:v>
                </c:pt>
                <c:pt idx="1">
                  <c:v>13632</c:v>
                </c:pt>
                <c:pt idx="2">
                  <c:v>10545</c:v>
                </c:pt>
                <c:pt idx="3">
                  <c:v>9310</c:v>
                </c:pt>
                <c:pt idx="4">
                  <c:v>705</c:v>
                </c:pt>
                <c:pt idx="5">
                  <c:v>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5552</c:v>
                </c:pt>
                <c:pt idx="1">
                  <c:v>12796</c:v>
                </c:pt>
                <c:pt idx="2">
                  <c:v>9104</c:v>
                </c:pt>
                <c:pt idx="3">
                  <c:v>9006</c:v>
                </c:pt>
                <c:pt idx="4">
                  <c:v>863</c:v>
                </c:pt>
                <c:pt idx="5">
                  <c:v>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4228419002335321E-2"/>
          <c:h val="0.172731370809861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1330</c:v>
                </c:pt>
                <c:pt idx="1">
                  <c:v>2937</c:v>
                </c:pt>
                <c:pt idx="2">
                  <c:v>1606</c:v>
                </c:pt>
                <c:pt idx="3">
                  <c:v>1904</c:v>
                </c:pt>
                <c:pt idx="4">
                  <c:v>129</c:v>
                </c:pt>
                <c:pt idx="5">
                  <c:v>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1182</c:v>
                </c:pt>
                <c:pt idx="1">
                  <c:v>2874</c:v>
                </c:pt>
                <c:pt idx="2">
                  <c:v>1541</c:v>
                </c:pt>
                <c:pt idx="3">
                  <c:v>1804</c:v>
                </c:pt>
                <c:pt idx="4">
                  <c:v>109</c:v>
                </c:pt>
                <c:pt idx="5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1020</c:v>
                </c:pt>
                <c:pt idx="1">
                  <c:v>2839</c:v>
                </c:pt>
                <c:pt idx="2">
                  <c:v>1440</c:v>
                </c:pt>
                <c:pt idx="3">
                  <c:v>1758</c:v>
                </c:pt>
                <c:pt idx="4">
                  <c:v>93</c:v>
                </c:pt>
                <c:pt idx="5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7.9555161320422688E-2"/>
          <c:h val="0.17014113810992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16F-B0EB-59CCB615900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16F-B0EB-59CCB615900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74.375436147941386</c:v>
                </c:pt>
                <c:pt idx="1">
                  <c:v>67.789025821596255</c:v>
                </c:pt>
                <c:pt idx="2">
                  <c:v>63.584637268847793</c:v>
                </c:pt>
                <c:pt idx="3">
                  <c:v>52.212674543501613</c:v>
                </c:pt>
                <c:pt idx="4">
                  <c:v>42.695035460992905</c:v>
                </c:pt>
                <c:pt idx="5">
                  <c:v>64.519128586609995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73.595100864553316</c:v>
                </c:pt>
                <c:pt idx="1">
                  <c:v>66.231634885901855</c:v>
                </c:pt>
                <c:pt idx="2">
                  <c:v>66.135764499121237</c:v>
                </c:pt>
                <c:pt idx="3">
                  <c:v>49.433710859427045</c:v>
                </c:pt>
                <c:pt idx="4">
                  <c:v>33.024333719582849</c:v>
                </c:pt>
                <c:pt idx="5">
                  <c:v>63.866120218579248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91711343980997"/>
          <c:y val="4.094697417050637E-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Bedrifter!$AA$25:$AA$30</c:f>
              <c:numCache>
                <c:formatCode>0.0</c:formatCode>
                <c:ptCount val="6"/>
                <c:pt idx="0">
                  <c:v>12.859712230215823</c:v>
                </c:pt>
                <c:pt idx="1">
                  <c:v>12.584222346996071</c:v>
                </c:pt>
                <c:pt idx="2">
                  <c:v>12.392977600968605</c:v>
                </c:pt>
                <c:pt idx="3">
                  <c:v>14.219861709590138</c:v>
                </c:pt>
                <c:pt idx="4">
                  <c:v>10.424710424710424</c:v>
                </c:pt>
                <c:pt idx="5">
                  <c:v>11.77937915742794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Bedrifter!$AA$18:$AA$23</c:f>
              <c:numCache>
                <c:formatCode>0.0</c:formatCode>
                <c:ptCount val="6"/>
                <c:pt idx="0">
                  <c:v>11.807397069085836</c:v>
                </c:pt>
                <c:pt idx="1">
                  <c:v>11.788438967136152</c:v>
                </c:pt>
                <c:pt idx="2">
                  <c:v>11.095305832147936</c:v>
                </c:pt>
                <c:pt idx="3">
                  <c:v>13.523093447905477</c:v>
                </c:pt>
                <c:pt idx="4">
                  <c:v>8.7943262411347511</c:v>
                </c:pt>
                <c:pt idx="5">
                  <c:v>11.291179596174279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Bedrifter!$AA$11:$AA$16</c:f>
              <c:numCache>
                <c:formatCode>0.0</c:formatCode>
                <c:ptCount val="6"/>
                <c:pt idx="0">
                  <c:v>9.2759365994236322</c:v>
                </c:pt>
                <c:pt idx="1">
                  <c:v>10.800250078149416</c:v>
                </c:pt>
                <c:pt idx="2">
                  <c:v>9.6550966608084376</c:v>
                </c:pt>
                <c:pt idx="3">
                  <c:v>12.014212747057517</c:v>
                </c:pt>
                <c:pt idx="4">
                  <c:v>4.5191193511008123</c:v>
                </c:pt>
                <c:pt idx="5">
                  <c:v>10.211748633879781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52421558954041"/>
          <c:y val="0.1712098772339968"/>
          <c:w val="5.5309831293212208E-2"/>
          <c:h val="0.16633613160319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6.2637461459403907</c:v>
                </c:pt>
                <c:pt idx="1">
                  <c:v>6.1980628860190894</c:v>
                </c:pt>
                <c:pt idx="2">
                  <c:v>6.1628470120211025</c:v>
                </c:pt>
                <c:pt idx="3">
                  <c:v>6.4486421485118761</c:v>
                </c:pt>
                <c:pt idx="4">
                  <c:v>6.1776061776061777</c:v>
                </c:pt>
                <c:pt idx="5">
                  <c:v>6.3018292682926829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6.0418702023726452</c:v>
                </c:pt>
                <c:pt idx="1">
                  <c:v>6.1871332159624401</c:v>
                </c:pt>
                <c:pt idx="2">
                  <c:v>6.192034139402562</c:v>
                </c:pt>
                <c:pt idx="3">
                  <c:v>6.4837808807733612</c:v>
                </c:pt>
                <c:pt idx="4">
                  <c:v>5.9063829787234061</c:v>
                </c:pt>
                <c:pt idx="5">
                  <c:v>6.2124070138150893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7870867653070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D-42A1-88ED-61E2B71F5B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5.8850864553314111</c:v>
                </c:pt>
                <c:pt idx="1">
                  <c:v>6.0522819631134723</c:v>
                </c:pt>
                <c:pt idx="2">
                  <c:v>6.026581722319861</c:v>
                </c:pt>
                <c:pt idx="3">
                  <c:v>6.1984232733733053</c:v>
                </c:pt>
                <c:pt idx="4">
                  <c:v>5.862108922363845</c:v>
                </c:pt>
                <c:pt idx="5">
                  <c:v>6.113217213114754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6.8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74326172672091"/>
          <c:y val="0.19803823283059846"/>
          <c:w val="6.182202774346747E-2"/>
          <c:h val="0.17991182888028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89885885784768E-2"/>
          <c:y val="0.189188683532695"/>
          <c:w val="0.86130536621130938"/>
          <c:h val="0.654322730495054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7.0856885919835557</c:v>
                </c:pt>
                <c:pt idx="1">
                  <c:v>7.2773722627737252</c:v>
                </c:pt>
                <c:pt idx="2">
                  <c:v>6.9644555911095702</c:v>
                </c:pt>
                <c:pt idx="3">
                  <c:v>6.8405651868924719</c:v>
                </c:pt>
                <c:pt idx="4">
                  <c:v>6.5482625482625485</c:v>
                </c:pt>
                <c:pt idx="5">
                  <c:v>7.04490022172949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B5-4A36-B0A7-10526FDA6CF1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7.2488485694347506</c:v>
                </c:pt>
                <c:pt idx="1">
                  <c:v>7.4804870892018798</c:v>
                </c:pt>
                <c:pt idx="2">
                  <c:v>7.2193456614509248</c:v>
                </c:pt>
                <c:pt idx="3">
                  <c:v>7.01170784103115</c:v>
                </c:pt>
                <c:pt idx="4">
                  <c:v>6.6198581560283669</c:v>
                </c:pt>
                <c:pt idx="5">
                  <c:v>7.1246014877789596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B5-4A36-B0A7-10526FDA6CF1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7.5255763688760817</c:v>
                </c:pt>
                <c:pt idx="1">
                  <c:v>7.4364645201625521</c:v>
                </c:pt>
                <c:pt idx="2">
                  <c:v>7.3659929701230222</c:v>
                </c:pt>
                <c:pt idx="3">
                  <c:v>6.8054630246502352</c:v>
                </c:pt>
                <c:pt idx="4">
                  <c:v>6.1923522595596783</c:v>
                </c:pt>
                <c:pt idx="5">
                  <c:v>7.2715163934426252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B5-4A36-B0A7-10526FDA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92797575747368"/>
          <c:y val="0.20791647766034585"/>
          <c:w val="7.5462171946982681E-2"/>
          <c:h val="0.192034844176300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992251483840144"/>
          <c:w val="0.89730384584163703"/>
          <c:h val="0.637900573979680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</c:formatCode>
                <c:ptCount val="6"/>
                <c:pt idx="0">
                  <c:v>28.53867677286744</c:v>
                </c:pt>
                <c:pt idx="1">
                  <c:v>27.317331555305941</c:v>
                </c:pt>
                <c:pt idx="2">
                  <c:v>26.642316007956463</c:v>
                </c:pt>
                <c:pt idx="3">
                  <c:v>24.676681030163358</c:v>
                </c:pt>
                <c:pt idx="4">
                  <c:v>23.792020592020599</c:v>
                </c:pt>
                <c:pt idx="5">
                  <c:v>26.734423503325878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</c:formatCode>
                <c:ptCount val="6"/>
                <c:pt idx="0">
                  <c:v>28.150160502442478</c:v>
                </c:pt>
                <c:pt idx="1">
                  <c:v>27.152149354460192</c:v>
                </c:pt>
                <c:pt idx="2">
                  <c:v>25.988553816974761</c:v>
                </c:pt>
                <c:pt idx="3">
                  <c:v>23.976509129967809</c:v>
                </c:pt>
                <c:pt idx="4">
                  <c:v>21.840425531914914</c:v>
                </c:pt>
                <c:pt idx="5">
                  <c:v>26.017813496280425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4651075538999242E-16"/>
                  <c:y val="-0.1574463002825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853-B9E6-2E80D97D9F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</c:formatCode>
                <c:ptCount val="6"/>
                <c:pt idx="0">
                  <c:v>28.068858069164264</c:v>
                </c:pt>
                <c:pt idx="1">
                  <c:v>26.637277274148222</c:v>
                </c:pt>
                <c:pt idx="2">
                  <c:v>26.482941564147623</c:v>
                </c:pt>
                <c:pt idx="3">
                  <c:v>23.561070397512754</c:v>
                </c:pt>
                <c:pt idx="4">
                  <c:v>19.405909617612977</c:v>
                </c:pt>
                <c:pt idx="5">
                  <c:v>25.901485655737641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48491131539655"/>
          <c:y val="0.13875930848649004"/>
          <c:w val="8.3153417725342307E-2"/>
          <c:h val="0.18398797143092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27893036162834E-2"/>
          <c:y val="0.1748292488251848"/>
          <c:w val="0.89191124054182336"/>
          <c:h val="0.6558877297969303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16.131623907169853</c:v>
                </c:pt>
                <c:pt idx="1">
                  <c:v>28.263998969993001</c:v>
                </c:pt>
                <c:pt idx="2">
                  <c:v>22.370924350623316</c:v>
                </c:pt>
                <c:pt idx="3">
                  <c:v>17.881963267007173</c:v>
                </c:pt>
                <c:pt idx="4">
                  <c:v>1.3424365691386719</c:v>
                </c:pt>
                <c:pt idx="5">
                  <c:v>14.009052936068011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4-4EBF-AC83-3D7F0131EE0A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15.75300996388374</c:v>
                </c:pt>
                <c:pt idx="1">
                  <c:v>28.908813601630023</c:v>
                </c:pt>
                <c:pt idx="2">
                  <c:v>21.404011452366351</c:v>
                </c:pt>
                <c:pt idx="3">
                  <c:v>17.43420348678918</c:v>
                </c:pt>
                <c:pt idx="4">
                  <c:v>1.2025875137714728</c:v>
                </c:pt>
                <c:pt idx="5">
                  <c:v>15.297373981559238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4-4EBF-AC83-3D7F0131EE0A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13.933952487779488</c:v>
                </c:pt>
                <c:pt idx="1">
                  <c:v>30.476436574520775</c:v>
                </c:pt>
                <c:pt idx="2">
                  <c:v>21.557509922595255</c:v>
                </c:pt>
                <c:pt idx="3">
                  <c:v>18.972610149972233</c:v>
                </c:pt>
                <c:pt idx="4">
                  <c:v>1.4974244617567651</c:v>
                </c:pt>
                <c:pt idx="5">
                  <c:v>13.562066403375471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4-4EBF-AC83-3D7F0131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1406298794532466E-2"/>
          <c:h val="0.18452323952359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KROPPSLENGDE </a:t>
            </a:r>
            <a:r>
              <a:rPr lang="nb-NO" sz="2800" baseline="0"/>
              <a:t>i cm</a:t>
            </a:r>
            <a:endParaRPr lang="nb-NO" sz="2800"/>
          </a:p>
        </c:rich>
      </c:tx>
      <c:layout>
        <c:manualLayout>
          <c:xMode val="edge"/>
          <c:yMode val="edge"/>
          <c:x val="0.18591184535650951"/>
          <c:y val="3.149993726190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5725216264144138E-3"/>
                  <c:y val="6.67348611704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E-4BCC-9FB7-1863C921891C}"/>
                </c:ext>
              </c:extLst>
            </c:dLbl>
            <c:dLbl>
              <c:idx val="1"/>
              <c:layout>
                <c:manualLayout>
                  <c:x val="-3.2152694637729427E-2"/>
                  <c:y val="0.13144745382062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E-4BCC-9FB7-1863C921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109.44555694618295</c:v>
                </c:pt>
                <c:pt idx="1">
                  <c:v>110.21415905427244</c:v>
                </c:pt>
                <c:pt idx="2">
                  <c:v>107.90514672793188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E-4BCC-9FB7-1863C921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11"/>
          <c:min val="1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9433591497162"/>
          <c:y val="0.14534638741282407"/>
          <c:w val="0.8615742151349256"/>
          <c:h val="0.6381442492708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(Slakteri!$G$35:$G$51,Slakteri!$G$54:$G$57,Slakteri!$G$59)</c:f>
              <c:numCache>
                <c:formatCode>#,##0</c:formatCode>
                <c:ptCount val="22"/>
                <c:pt idx="0">
                  <c:v>1230</c:v>
                </c:pt>
                <c:pt idx="1">
                  <c:v>1933</c:v>
                </c:pt>
                <c:pt idx="2">
                  <c:v>5935</c:v>
                </c:pt>
                <c:pt idx="3">
                  <c:v>4524</c:v>
                </c:pt>
                <c:pt idx="4">
                  <c:v>3520</c:v>
                </c:pt>
                <c:pt idx="5">
                  <c:v>2415</c:v>
                </c:pt>
                <c:pt idx="6">
                  <c:v>4792</c:v>
                </c:pt>
                <c:pt idx="7">
                  <c:v>5170</c:v>
                </c:pt>
                <c:pt idx="8">
                  <c:v>971</c:v>
                </c:pt>
                <c:pt idx="9">
                  <c:v>705</c:v>
                </c:pt>
                <c:pt idx="10">
                  <c:v>2545</c:v>
                </c:pt>
                <c:pt idx="11">
                  <c:v>1725</c:v>
                </c:pt>
                <c:pt idx="12">
                  <c:v>796</c:v>
                </c:pt>
                <c:pt idx="13">
                  <c:v>879</c:v>
                </c:pt>
                <c:pt idx="14">
                  <c:v>978</c:v>
                </c:pt>
                <c:pt idx="15">
                  <c:v>621</c:v>
                </c:pt>
                <c:pt idx="16">
                  <c:v>1394</c:v>
                </c:pt>
                <c:pt idx="17">
                  <c:v>4703</c:v>
                </c:pt>
                <c:pt idx="18">
                  <c:v>599</c:v>
                </c:pt>
                <c:pt idx="19">
                  <c:v>141</c:v>
                </c:pt>
                <c:pt idx="20">
                  <c:v>2688</c:v>
                </c:pt>
                <c:pt idx="2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(Slakteri!$G$9:$G$25,Slakteri!$G$28:$G$31,Slakteri!$G$33)</c:f>
              <c:numCache>
                <c:formatCode>#,##0</c:formatCode>
                <c:ptCount val="22"/>
                <c:pt idx="0">
                  <c:v>30</c:v>
                </c:pt>
                <c:pt idx="1">
                  <c:v>1699</c:v>
                </c:pt>
                <c:pt idx="2">
                  <c:v>5522</c:v>
                </c:pt>
                <c:pt idx="3">
                  <c:v>3899</c:v>
                </c:pt>
                <c:pt idx="4">
                  <c:v>3017</c:v>
                </c:pt>
                <c:pt idx="5">
                  <c:v>2211</c:v>
                </c:pt>
                <c:pt idx="6">
                  <c:v>5207</c:v>
                </c:pt>
                <c:pt idx="7">
                  <c:v>5244</c:v>
                </c:pt>
                <c:pt idx="8">
                  <c:v>0</c:v>
                </c:pt>
                <c:pt idx="9">
                  <c:v>863</c:v>
                </c:pt>
                <c:pt idx="10">
                  <c:v>2159</c:v>
                </c:pt>
                <c:pt idx="11">
                  <c:v>1551</c:v>
                </c:pt>
                <c:pt idx="12">
                  <c:v>673</c:v>
                </c:pt>
                <c:pt idx="13">
                  <c:v>866</c:v>
                </c:pt>
                <c:pt idx="14">
                  <c:v>1119</c:v>
                </c:pt>
                <c:pt idx="15">
                  <c:v>593</c:v>
                </c:pt>
                <c:pt idx="16">
                  <c:v>1034</c:v>
                </c:pt>
                <c:pt idx="17">
                  <c:v>4112</c:v>
                </c:pt>
                <c:pt idx="18">
                  <c:v>541</c:v>
                </c:pt>
                <c:pt idx="19">
                  <c:v>0</c:v>
                </c:pt>
                <c:pt idx="20">
                  <c:v>2224</c:v>
                </c:pt>
                <c:pt idx="2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(Slakteri!$I$35:$I$51,Slakteri!$I$54:$I$57,Slakteri!$I$59)</c:f>
              <c:numCache>
                <c:formatCode>0.0</c:formatCode>
                <c:ptCount val="22"/>
                <c:pt idx="0">
                  <c:v>2.7961809616357578</c:v>
                </c:pt>
                <c:pt idx="1">
                  <c:v>4.1334176635054352</c:v>
                </c:pt>
                <c:pt idx="2">
                  <c:v>12.956829002247984</c:v>
                </c:pt>
                <c:pt idx="3">
                  <c:v>10.246381459275428</c:v>
                </c:pt>
                <c:pt idx="4">
                  <c:v>7.2007792782709608</c:v>
                </c:pt>
                <c:pt idx="5">
                  <c:v>4.8267047766565163</c:v>
                </c:pt>
                <c:pt idx="6">
                  <c:v>9.5835622395565281</c:v>
                </c:pt>
                <c:pt idx="7">
                  <c:v>9.0677402570299925</c:v>
                </c:pt>
                <c:pt idx="8">
                  <c:v>2.1120709248196725</c:v>
                </c:pt>
                <c:pt idx="9">
                  <c:v>1.2025875137714728</c:v>
                </c:pt>
                <c:pt idx="10">
                  <c:v>5.5137827190107345</c:v>
                </c:pt>
                <c:pt idx="11">
                  <c:v>3.5397584531026376</c:v>
                </c:pt>
                <c:pt idx="12">
                  <c:v>1.8780906245269899</c:v>
                </c:pt>
                <c:pt idx="13">
                  <c:v>1.5089300372503376</c:v>
                </c:pt>
                <c:pt idx="14">
                  <c:v>1.9236870259259036</c:v>
                </c:pt>
                <c:pt idx="15">
                  <c:v>1.3019108156882238</c:v>
                </c:pt>
                <c:pt idx="16">
                  <c:v>3.0162589675656362</c:v>
                </c:pt>
                <c:pt idx="17">
                  <c:v>9.6603372696612375</c:v>
                </c:pt>
                <c:pt idx="18">
                  <c:v>0.98608661504281314</c:v>
                </c:pt>
                <c:pt idx="19">
                  <c:v>0.30353863377310902</c:v>
                </c:pt>
                <c:pt idx="20">
                  <c:v>4.9991244678662543</c:v>
                </c:pt>
                <c:pt idx="21">
                  <c:v>1.2078906923514416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304532687382643E-2"/>
                  <c:y val="-1.0293472576730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4-4B9F-A694-1C7B66750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(Slakteri!$I$9:$I$25,Slakteri!$I$28:$I$31,Slakteri!$I$33)</c:f>
              <c:numCache>
                <c:formatCode>0.0</c:formatCode>
                <c:ptCount val="22"/>
                <c:pt idx="0">
                  <c:v>7.6322841326994517E-2</c:v>
                </c:pt>
                <c:pt idx="1">
                  <c:v>4.1903439445568553</c:v>
                </c:pt>
                <c:pt idx="2">
                  <c:v>13.857629646452487</c:v>
                </c:pt>
                <c:pt idx="3">
                  <c:v>10.210764059953132</c:v>
                </c:pt>
                <c:pt idx="4">
                  <c:v>6.9542840844164884</c:v>
                </c:pt>
                <c:pt idx="5">
                  <c:v>5.1178864223846992</c:v>
                </c:pt>
                <c:pt idx="6">
                  <c:v>11.480847312293283</c:v>
                </c:pt>
                <c:pt idx="7">
                  <c:v>10.130131517417194</c:v>
                </c:pt>
                <c:pt idx="8">
                  <c:v>0</c:v>
                </c:pt>
                <c:pt idx="9">
                  <c:v>1.4974244617567651</c:v>
                </c:pt>
                <c:pt idx="10">
                  <c:v>5.5156217727535743</c:v>
                </c:pt>
                <c:pt idx="11">
                  <c:v>3.7245922101703592</c:v>
                </c:pt>
                <c:pt idx="12">
                  <c:v>1.8305411178578088</c:v>
                </c:pt>
                <c:pt idx="13">
                  <c:v>1.85234892127821</c:v>
                </c:pt>
                <c:pt idx="14">
                  <c:v>2.6155683932593381</c:v>
                </c:pt>
                <c:pt idx="15">
                  <c:v>1.4890732980033203</c:v>
                </c:pt>
                <c:pt idx="16">
                  <c:v>2.4189405109231257</c:v>
                </c:pt>
                <c:pt idx="17">
                  <c:v>9.8489279841774984</c:v>
                </c:pt>
                <c:pt idx="18">
                  <c:v>0.9900152627800064</c:v>
                </c:pt>
                <c:pt idx="19">
                  <c:v>0</c:v>
                </c:pt>
                <c:pt idx="20">
                  <c:v>4.928670868476309</c:v>
                </c:pt>
                <c:pt idx="21">
                  <c:v>1.2642892971878741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Slakteri!$O$35:$O$59</c15:sqref>
                  </c15:fullRef>
                </c:ext>
              </c:extLst>
              <c:f>(Slakteri!$O$35:$O$51,Slakteri!$O$54:$O$57,Slakteri!$O$59)</c:f>
              <c:numCache>
                <c:formatCode>0.0</c:formatCode>
                <c:ptCount val="22"/>
                <c:pt idx="0">
                  <c:v>29.106747967479674</c:v>
                </c:pt>
                <c:pt idx="1">
                  <c:v>27.378582514226618</c:v>
                </c:pt>
                <c:pt idx="2">
                  <c:v>27.951912384161833</c:v>
                </c:pt>
                <c:pt idx="3">
                  <c:v>28.998894783377576</c:v>
                </c:pt>
                <c:pt idx="4">
                  <c:v>26.192102272727205</c:v>
                </c:pt>
                <c:pt idx="5">
                  <c:v>25.589813664596281</c:v>
                </c:pt>
                <c:pt idx="6">
                  <c:v>25.606114357262118</c:v>
                </c:pt>
                <c:pt idx="7">
                  <c:v>22.456499032882025</c:v>
                </c:pt>
                <c:pt idx="8">
                  <c:v>27.849845520082404</c:v>
                </c:pt>
                <c:pt idx="9">
                  <c:v>21.840425531914914</c:v>
                </c:pt>
                <c:pt idx="10">
                  <c:v>27.739292730844802</c:v>
                </c:pt>
                <c:pt idx="11">
                  <c:v>26.273507246376798</c:v>
                </c:pt>
                <c:pt idx="12">
                  <c:v>30.209045226130677</c:v>
                </c:pt>
                <c:pt idx="13">
                  <c:v>21.979294653014776</c:v>
                </c:pt>
                <c:pt idx="14">
                  <c:v>25.1842535787321</c:v>
                </c:pt>
                <c:pt idx="15">
                  <c:v>26.842512077294703</c:v>
                </c:pt>
                <c:pt idx="16">
                  <c:v>27.703802008608328</c:v>
                </c:pt>
                <c:pt idx="17">
                  <c:v>26.299702317669567</c:v>
                </c:pt>
                <c:pt idx="18">
                  <c:v>21.077629382303833</c:v>
                </c:pt>
                <c:pt idx="19">
                  <c:v>27.563120567375876</c:v>
                </c:pt>
                <c:pt idx="20">
                  <c:v>23.812127976190489</c:v>
                </c:pt>
                <c:pt idx="21">
                  <c:v>25.775666666666673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(Slakteri!$O$9:$O$25,Slakteri!$O$28:$O$31,Slakteri!$O$33)</c:f>
              <c:numCache>
                <c:formatCode>0.0</c:formatCode>
                <c:ptCount val="22"/>
                <c:pt idx="0">
                  <c:v>28.453333333333322</c:v>
                </c:pt>
                <c:pt idx="1">
                  <c:v>27.583931724543849</c:v>
                </c:pt>
                <c:pt idx="2">
                  <c:v>28.066769286490391</c:v>
                </c:pt>
                <c:pt idx="3">
                  <c:v>29.289022826365759</c:v>
                </c:pt>
                <c:pt idx="4">
                  <c:v>25.779648657606881</c:v>
                </c:pt>
                <c:pt idx="5">
                  <c:v>25.888195386702879</c:v>
                </c:pt>
                <c:pt idx="6">
                  <c:v>24.659612060687543</c:v>
                </c:pt>
                <c:pt idx="7">
                  <c:v>21.604900839054196</c:v>
                </c:pt>
                <c:pt idx="8">
                  <c:v>0</c:v>
                </c:pt>
                <c:pt idx="9">
                  <c:v>19.405909617612977</c:v>
                </c:pt>
                <c:pt idx="10">
                  <c:v>28.572070402964378</c:v>
                </c:pt>
                <c:pt idx="11">
                  <c:v>26.857575757575781</c:v>
                </c:pt>
                <c:pt idx="12">
                  <c:v>30.420356612184243</c:v>
                </c:pt>
                <c:pt idx="13">
                  <c:v>23.922401847575056</c:v>
                </c:pt>
                <c:pt idx="14">
                  <c:v>26.141823056300257</c:v>
                </c:pt>
                <c:pt idx="15">
                  <c:v>28.084148397976392</c:v>
                </c:pt>
                <c:pt idx="16">
                  <c:v>26.164023210831736</c:v>
                </c:pt>
                <c:pt idx="17">
                  <c:v>26.787718871595345</c:v>
                </c:pt>
                <c:pt idx="18">
                  <c:v>20.466543438077633</c:v>
                </c:pt>
                <c:pt idx="19">
                  <c:v>0</c:v>
                </c:pt>
                <c:pt idx="20">
                  <c:v>24.785341726618647</c:v>
                </c:pt>
                <c:pt idx="21">
                  <c:v>23.218226600985226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Slakteri!$AA$35:$AA$59</c15:sqref>
                  </c15:fullRef>
                </c:ext>
              </c:extLst>
              <c:f>(Slakteri!$AA$35:$AA$51,Slakteri!$AA$54:$AA$57,Slakteri!$AA$59)</c:f>
              <c:numCache>
                <c:formatCode>0</c:formatCode>
                <c:ptCount val="22"/>
                <c:pt idx="0">
                  <c:v>13.495934959349595</c:v>
                </c:pt>
                <c:pt idx="1">
                  <c:v>16.244180031039829</c:v>
                </c:pt>
                <c:pt idx="2">
                  <c:v>11.457455770850881</c:v>
                </c:pt>
                <c:pt idx="3">
                  <c:v>14.257294429708219</c:v>
                </c:pt>
                <c:pt idx="4">
                  <c:v>7.5284090909090899</c:v>
                </c:pt>
                <c:pt idx="5">
                  <c:v>15.942028985507248</c:v>
                </c:pt>
                <c:pt idx="6">
                  <c:v>11.832220367278795</c:v>
                </c:pt>
                <c:pt idx="7">
                  <c:v>11.83752417794971</c:v>
                </c:pt>
                <c:pt idx="8">
                  <c:v>6.3851699279093745</c:v>
                </c:pt>
                <c:pt idx="9">
                  <c:v>8.7943262411347511</c:v>
                </c:pt>
                <c:pt idx="10">
                  <c:v>7.6620825147347746</c:v>
                </c:pt>
                <c:pt idx="11">
                  <c:v>15.188405797101449</c:v>
                </c:pt>
                <c:pt idx="12">
                  <c:v>16.331658291457288</c:v>
                </c:pt>
                <c:pt idx="13">
                  <c:v>14.448236632536975</c:v>
                </c:pt>
                <c:pt idx="14">
                  <c:v>8.6912065439672812</c:v>
                </c:pt>
                <c:pt idx="15">
                  <c:v>11.272141706924316</c:v>
                </c:pt>
                <c:pt idx="16">
                  <c:v>6.5997130559540889</c:v>
                </c:pt>
                <c:pt idx="17">
                  <c:v>12.290027641930685</c:v>
                </c:pt>
                <c:pt idx="18">
                  <c:v>15.191986644407349</c:v>
                </c:pt>
                <c:pt idx="19">
                  <c:v>6.3829787234042579</c:v>
                </c:pt>
                <c:pt idx="20">
                  <c:v>10.528273809523807</c:v>
                </c:pt>
                <c:pt idx="21">
                  <c:v>18.666666666666671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Slakteri!$AA$9:$AA$33</c15:sqref>
                  </c15:fullRef>
                </c:ext>
              </c:extLst>
              <c:f>(Slakteri!$AA$9:$AA$25,Slakteri!$AA$28:$AA$31,Slakteri!$AA$33)</c:f>
              <c:numCache>
                <c:formatCode>0</c:formatCode>
                <c:ptCount val="22"/>
                <c:pt idx="0">
                  <c:v>10</c:v>
                </c:pt>
                <c:pt idx="1">
                  <c:v>11.477339611536197</c:v>
                </c:pt>
                <c:pt idx="2">
                  <c:v>9.2720028975009061</c:v>
                </c:pt>
                <c:pt idx="3">
                  <c:v>12.156963323929215</c:v>
                </c:pt>
                <c:pt idx="4">
                  <c:v>11.070599933708982</c:v>
                </c:pt>
                <c:pt idx="5">
                  <c:v>19.493441881501589</c:v>
                </c:pt>
                <c:pt idx="6">
                  <c:v>9.3335893988861152</c:v>
                </c:pt>
                <c:pt idx="7">
                  <c:v>8.1617086193745241</c:v>
                </c:pt>
                <c:pt idx="8">
                  <c:v>0</c:v>
                </c:pt>
                <c:pt idx="9">
                  <c:v>4.5191193511008123</c:v>
                </c:pt>
                <c:pt idx="10">
                  <c:v>7.4108383510884659</c:v>
                </c:pt>
                <c:pt idx="11">
                  <c:v>14.37782076079948</c:v>
                </c:pt>
                <c:pt idx="12">
                  <c:v>13.075780089153048</c:v>
                </c:pt>
                <c:pt idx="13">
                  <c:v>8.5450346420323307</c:v>
                </c:pt>
                <c:pt idx="14">
                  <c:v>9.6514745308310967</c:v>
                </c:pt>
                <c:pt idx="15">
                  <c:v>11.635750421585158</c:v>
                </c:pt>
                <c:pt idx="16">
                  <c:v>8.0270793036750501</c:v>
                </c:pt>
                <c:pt idx="17">
                  <c:v>9.8005836575875502</c:v>
                </c:pt>
                <c:pt idx="18">
                  <c:v>12.754158964879853</c:v>
                </c:pt>
                <c:pt idx="19">
                  <c:v>0</c:v>
                </c:pt>
                <c:pt idx="20">
                  <c:v>10.026978417266188</c:v>
                </c:pt>
                <c:pt idx="21">
                  <c:v>15.270935960591135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59394781534666"/>
          <c:y val="0.199888536664601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(Slakteri!$Y$35:$Y$51,Slakteri!$Y$54:$Y$57,Slakteri!$Y$59)</c:f>
              <c:numCache>
                <c:formatCode>0.00</c:formatCode>
                <c:ptCount val="22"/>
                <c:pt idx="0">
                  <c:v>6.5056910569105684</c:v>
                </c:pt>
                <c:pt idx="1">
                  <c:v>6.2757371960682882</c:v>
                </c:pt>
                <c:pt idx="2">
                  <c:v>5.9457455770850896</c:v>
                </c:pt>
                <c:pt idx="3">
                  <c:v>6.2570733863837313</c:v>
                </c:pt>
                <c:pt idx="4">
                  <c:v>5.8440340909090898</c:v>
                </c:pt>
                <c:pt idx="5">
                  <c:v>6.4567287784679079</c:v>
                </c:pt>
                <c:pt idx="6">
                  <c:v>6.3499582637729537</c:v>
                </c:pt>
                <c:pt idx="7">
                  <c:v>6.5359767891682798</c:v>
                </c:pt>
                <c:pt idx="8">
                  <c:v>5.9588053553038103</c:v>
                </c:pt>
                <c:pt idx="9">
                  <c:v>5.9063829787234061</c:v>
                </c:pt>
                <c:pt idx="10">
                  <c:v>5.6919449901768191</c:v>
                </c:pt>
                <c:pt idx="11">
                  <c:v>6.3652173913043484</c:v>
                </c:pt>
                <c:pt idx="12">
                  <c:v>6.3266331658291444</c:v>
                </c:pt>
                <c:pt idx="13">
                  <c:v>6.5972696245733786</c:v>
                </c:pt>
                <c:pt idx="14">
                  <c:v>5.8946830265848682</c:v>
                </c:pt>
                <c:pt idx="15">
                  <c:v>5.9710144927536239</c:v>
                </c:pt>
                <c:pt idx="16">
                  <c:v>6.3479196556671447</c:v>
                </c:pt>
                <c:pt idx="17">
                  <c:v>6.3178822028492441</c:v>
                </c:pt>
                <c:pt idx="18">
                  <c:v>6.3021702838063423</c:v>
                </c:pt>
                <c:pt idx="19">
                  <c:v>6.3475177304964516</c:v>
                </c:pt>
                <c:pt idx="20">
                  <c:v>6.2730654761904754</c:v>
                </c:pt>
                <c:pt idx="21">
                  <c:v>6.97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(Slakteri!$Y$9:$Y$25,Slakteri!$Y$28:$Y$31,Slakteri!$Y$33)</c:f>
              <c:numCache>
                <c:formatCode>0.00</c:formatCode>
                <c:ptCount val="22"/>
                <c:pt idx="0">
                  <c:v>6.6666666666666687</c:v>
                </c:pt>
                <c:pt idx="1">
                  <c:v>5.9170100058858139</c:v>
                </c:pt>
                <c:pt idx="2">
                  <c:v>5.8808402752625852</c:v>
                </c:pt>
                <c:pt idx="3">
                  <c:v>5.9333162349320316</c:v>
                </c:pt>
                <c:pt idx="4">
                  <c:v>6.0401060656281071</c:v>
                </c:pt>
                <c:pt idx="5">
                  <c:v>6.4825870646766157</c:v>
                </c:pt>
                <c:pt idx="6">
                  <c:v>6.1553677741501804</c:v>
                </c:pt>
                <c:pt idx="7">
                  <c:v>6.0896262395118228</c:v>
                </c:pt>
                <c:pt idx="8">
                  <c:v>0</c:v>
                </c:pt>
                <c:pt idx="9">
                  <c:v>5.862108922363845</c:v>
                </c:pt>
                <c:pt idx="10">
                  <c:v>5.6479851783232977</c:v>
                </c:pt>
                <c:pt idx="11">
                  <c:v>6.1611863313990973</c:v>
                </c:pt>
                <c:pt idx="12">
                  <c:v>5.9985141158989608</c:v>
                </c:pt>
                <c:pt idx="13">
                  <c:v>6.0427251732101617</c:v>
                </c:pt>
                <c:pt idx="14">
                  <c:v>6.3297587131367292</c:v>
                </c:pt>
                <c:pt idx="15">
                  <c:v>6.2630691399662739</c:v>
                </c:pt>
                <c:pt idx="16">
                  <c:v>6.0938104448742756</c:v>
                </c:pt>
                <c:pt idx="17">
                  <c:v>6.2149805447470809</c:v>
                </c:pt>
                <c:pt idx="18">
                  <c:v>6.2754158964879823</c:v>
                </c:pt>
                <c:pt idx="19">
                  <c:v>0</c:v>
                </c:pt>
                <c:pt idx="20">
                  <c:v>5.9721223021582723</c:v>
                </c:pt>
                <c:pt idx="21">
                  <c:v>6.2955665024630552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Slakteri!$V$35:$V$59</c15:sqref>
                  </c15:fullRef>
                </c:ext>
              </c:extLst>
              <c:f>(Slakteri!$V$35:$V$51,Slakteri!$V$54:$V$57,Slakteri!$V$59)</c:f>
              <c:numCache>
                <c:formatCode>0.00</c:formatCode>
                <c:ptCount val="22"/>
                <c:pt idx="0">
                  <c:v>7.709756097560974</c:v>
                </c:pt>
                <c:pt idx="1">
                  <c:v>6.7909984480082795</c:v>
                </c:pt>
                <c:pt idx="2">
                  <c:v>7.1533277169334477</c:v>
                </c:pt>
                <c:pt idx="3">
                  <c:v>7.7219274977895651</c:v>
                </c:pt>
                <c:pt idx="4">
                  <c:v>7.3815340909090894</c:v>
                </c:pt>
                <c:pt idx="5">
                  <c:v>7.9242236024844717</c:v>
                </c:pt>
                <c:pt idx="6">
                  <c:v>7.2719115191986692</c:v>
                </c:pt>
                <c:pt idx="7">
                  <c:v>6.636943907156672</c:v>
                </c:pt>
                <c:pt idx="8">
                  <c:v>7.4273944387229678</c:v>
                </c:pt>
                <c:pt idx="9">
                  <c:v>6.6198581560283669</c:v>
                </c:pt>
                <c:pt idx="10">
                  <c:v>7.5595284872298611</c:v>
                </c:pt>
                <c:pt idx="11">
                  <c:v>6.8573913043478258</c:v>
                </c:pt>
                <c:pt idx="12">
                  <c:v>7.8015075376884404</c:v>
                </c:pt>
                <c:pt idx="13">
                  <c:v>6.9692832764505139</c:v>
                </c:pt>
                <c:pt idx="14">
                  <c:v>7.1533742331288321</c:v>
                </c:pt>
                <c:pt idx="15">
                  <c:v>7.6264090177133683</c:v>
                </c:pt>
                <c:pt idx="16">
                  <c:v>7.4404591104734559</c:v>
                </c:pt>
                <c:pt idx="17">
                  <c:v>7.2534552413353204</c:v>
                </c:pt>
                <c:pt idx="18">
                  <c:v>6.5575959933222041</c:v>
                </c:pt>
                <c:pt idx="19">
                  <c:v>7.6524822695035457</c:v>
                </c:pt>
                <c:pt idx="20">
                  <c:v>6.7217261904761916</c:v>
                </c:pt>
                <c:pt idx="21">
                  <c:v>7.7233333333333345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(Slakteri!$V$9:$V$25,Slakteri!$V$28:$V$31,Slakteri!$V$33)</c:f>
              <c:numCache>
                <c:formatCode>0.00</c:formatCode>
                <c:ptCount val="22"/>
                <c:pt idx="0">
                  <c:v>7.3</c:v>
                </c:pt>
                <c:pt idx="1">
                  <c:v>7.4290759270158899</c:v>
                </c:pt>
                <c:pt idx="2">
                  <c:v>7.5268018833755876</c:v>
                </c:pt>
                <c:pt idx="3">
                  <c:v>7.7096691459348516</c:v>
                </c:pt>
                <c:pt idx="4">
                  <c:v>7.2565462379847521</c:v>
                </c:pt>
                <c:pt idx="5">
                  <c:v>7.2066938037087311</c:v>
                </c:pt>
                <c:pt idx="6">
                  <c:v>7.2811599769541004</c:v>
                </c:pt>
                <c:pt idx="7">
                  <c:v>6.5026697177726955</c:v>
                </c:pt>
                <c:pt idx="8">
                  <c:v>0</c:v>
                </c:pt>
                <c:pt idx="9">
                  <c:v>6.1923522595596783</c:v>
                </c:pt>
                <c:pt idx="10">
                  <c:v>7.6961556276053731</c:v>
                </c:pt>
                <c:pt idx="11">
                  <c:v>7.2572533849129588</c:v>
                </c:pt>
                <c:pt idx="12">
                  <c:v>7.8618127786032685</c:v>
                </c:pt>
                <c:pt idx="13">
                  <c:v>7.1200923787528883</c:v>
                </c:pt>
                <c:pt idx="14">
                  <c:v>7.3503127792672016</c:v>
                </c:pt>
                <c:pt idx="15">
                  <c:v>7.6408094435075906</c:v>
                </c:pt>
                <c:pt idx="16">
                  <c:v>7.2437137330754382</c:v>
                </c:pt>
                <c:pt idx="17">
                  <c:v>7.3981031128404675</c:v>
                </c:pt>
                <c:pt idx="18">
                  <c:v>6.5212569316081321</c:v>
                </c:pt>
                <c:pt idx="19">
                  <c:v>0</c:v>
                </c:pt>
                <c:pt idx="20">
                  <c:v>7.1564748201438864</c:v>
                </c:pt>
                <c:pt idx="21">
                  <c:v>6.7438423645320205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41762108291312"/>
          <c:y val="0.1835170811209086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Klasse!$AE$260:$AE$274</c:f>
              <c:numCache>
                <c:formatCode>0.0</c:formatCode>
                <c:ptCount val="15"/>
                <c:pt idx="0">
                  <c:v>1.638157894736842</c:v>
                </c:pt>
                <c:pt idx="1">
                  <c:v>1.4955595026642985</c:v>
                </c:pt>
                <c:pt idx="2">
                  <c:v>1.6021934197407777</c:v>
                </c:pt>
                <c:pt idx="3">
                  <c:v>1.6522619851451721</c:v>
                </c:pt>
                <c:pt idx="4">
                  <c:v>1.8405238828967643</c:v>
                </c:pt>
                <c:pt idx="5">
                  <c:v>1.7173569396142903</c:v>
                </c:pt>
                <c:pt idx="6">
                  <c:v>1.5760462742429397</c:v>
                </c:pt>
                <c:pt idx="7">
                  <c:v>1.7997286295793757</c:v>
                </c:pt>
                <c:pt idx="8">
                  <c:v>1.5726429675425038</c:v>
                </c:pt>
                <c:pt idx="9">
                  <c:v>1.2900188323917137</c:v>
                </c:pt>
                <c:pt idx="10">
                  <c:v>1.3172496984318456</c:v>
                </c:pt>
                <c:pt idx="11">
                  <c:v>1.1276595744680851</c:v>
                </c:pt>
                <c:pt idx="12">
                  <c:v>1.0963855421686748</c:v>
                </c:pt>
                <c:pt idx="13">
                  <c:v>1.0377358490566038</c:v>
                </c:pt>
                <c:pt idx="14">
                  <c:v>1.0625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Klasse!$AE$185:$AE$199</c:f>
              <c:numCache>
                <c:formatCode>0.0</c:formatCode>
                <c:ptCount val="15"/>
                <c:pt idx="0">
                  <c:v>1.4955752212389382</c:v>
                </c:pt>
                <c:pt idx="1">
                  <c:v>1.5811403508771931</c:v>
                </c:pt>
                <c:pt idx="2">
                  <c:v>1.6165605095541402</c:v>
                </c:pt>
                <c:pt idx="3">
                  <c:v>1.7853281853281853</c:v>
                </c:pt>
                <c:pt idx="4">
                  <c:v>1.9967411545623837</c:v>
                </c:pt>
                <c:pt idx="5">
                  <c:v>1.901862464183381</c:v>
                </c:pt>
                <c:pt idx="6">
                  <c:v>1.7198805177563889</c:v>
                </c:pt>
                <c:pt idx="7">
                  <c:v>1.9776828110161444</c:v>
                </c:pt>
                <c:pt idx="8">
                  <c:v>1.8445595854922279</c:v>
                </c:pt>
                <c:pt idx="9">
                  <c:v>1.4905982905982906</c:v>
                </c:pt>
                <c:pt idx="10">
                  <c:v>1.357948717948718</c:v>
                </c:pt>
                <c:pt idx="11">
                  <c:v>1.1838235294117647</c:v>
                </c:pt>
                <c:pt idx="12">
                  <c:v>1.1212121212121211</c:v>
                </c:pt>
                <c:pt idx="13">
                  <c:v>1.03125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Klasse!$AE$110:$AE$124</c:f>
              <c:numCache>
                <c:formatCode>0.0</c:formatCode>
                <c:ptCount val="15"/>
                <c:pt idx="0">
                  <c:v>1.217741935483871</c:v>
                </c:pt>
                <c:pt idx="1">
                  <c:v>1.5372424722662441</c:v>
                </c:pt>
                <c:pt idx="2">
                  <c:v>1.6727099236641221</c:v>
                </c:pt>
                <c:pt idx="3">
                  <c:v>1.8438177874186552</c:v>
                </c:pt>
                <c:pt idx="4">
                  <c:v>2.1183904223478551</c:v>
                </c:pt>
                <c:pt idx="5">
                  <c:v>2.3231159253284166</c:v>
                </c:pt>
                <c:pt idx="6">
                  <c:v>2.1505782918149468</c:v>
                </c:pt>
                <c:pt idx="7">
                  <c:v>2.2509316770186336</c:v>
                </c:pt>
                <c:pt idx="8">
                  <c:v>2.0207852193995381</c:v>
                </c:pt>
                <c:pt idx="9">
                  <c:v>1.4122938530734632</c:v>
                </c:pt>
                <c:pt idx="10">
                  <c:v>1.3317972350230414</c:v>
                </c:pt>
                <c:pt idx="11">
                  <c:v>1.1294964028776979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Klasse!$AE$29:$AE$43</c:f>
              <c:numCache>
                <c:formatCode>0.0</c:formatCode>
                <c:ptCount val="15"/>
                <c:pt idx="0">
                  <c:v>1.1609195402298851</c:v>
                </c:pt>
                <c:pt idx="1">
                  <c:v>1.3730886850152906</c:v>
                </c:pt>
                <c:pt idx="2">
                  <c:v>1.4653641207815276</c:v>
                </c:pt>
                <c:pt idx="3">
                  <c:v>1.5700483091787441</c:v>
                </c:pt>
                <c:pt idx="4">
                  <c:v>1.928745729624207</c:v>
                </c:pt>
                <c:pt idx="5">
                  <c:v>2.2998383620689653</c:v>
                </c:pt>
                <c:pt idx="6">
                  <c:v>2.1834473001650556</c:v>
                </c:pt>
                <c:pt idx="7">
                  <c:v>2.5555780933062882</c:v>
                </c:pt>
                <c:pt idx="8">
                  <c:v>2.2994579945799458</c:v>
                </c:pt>
                <c:pt idx="9">
                  <c:v>1.4836838288614937</c:v>
                </c:pt>
                <c:pt idx="10">
                  <c:v>1.3161764705882353</c:v>
                </c:pt>
                <c:pt idx="11">
                  <c:v>1.2191780821917808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Klasse!$AE$11:$AE$25</c:f>
              <c:numCache>
                <c:formatCode>0.0</c:formatCode>
                <c:ptCount val="15"/>
                <c:pt idx="0">
                  <c:v>2.5750000000000002</c:v>
                </c:pt>
                <c:pt idx="1">
                  <c:v>1.9940476190476191</c:v>
                </c:pt>
                <c:pt idx="2">
                  <c:v>1.6825396825396826</c:v>
                </c:pt>
                <c:pt idx="3">
                  <c:v>1.9897435897435898</c:v>
                </c:pt>
                <c:pt idx="4">
                  <c:v>2.1211477151965994</c:v>
                </c:pt>
                <c:pt idx="5">
                  <c:v>2.1427203065134099</c:v>
                </c:pt>
                <c:pt idx="6">
                  <c:v>2.2432118821072176</c:v>
                </c:pt>
                <c:pt idx="7">
                  <c:v>2.2785430772822788</c:v>
                </c:pt>
                <c:pt idx="8">
                  <c:v>1.9535164503471174</c:v>
                </c:pt>
                <c:pt idx="9">
                  <c:v>1.529768467475193</c:v>
                </c:pt>
                <c:pt idx="10">
                  <c:v>1.2517985611510791</c:v>
                </c:pt>
                <c:pt idx="11">
                  <c:v>1.1011904761904763</c:v>
                </c:pt>
                <c:pt idx="12">
                  <c:v>1.0857142857142856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9790449134531"/>
          <c:y val="7.6044144324550561E-2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Klasse!$E$260:$E$274</c:f>
              <c:numCache>
                <c:formatCode>#,##0</c:formatCode>
                <c:ptCount val="15"/>
                <c:pt idx="0">
                  <c:v>152</c:v>
                </c:pt>
                <c:pt idx="1">
                  <c:v>563</c:v>
                </c:pt>
                <c:pt idx="2">
                  <c:v>1003</c:v>
                </c:pt>
                <c:pt idx="3">
                  <c:v>1481</c:v>
                </c:pt>
                <c:pt idx="4">
                  <c:v>2596</c:v>
                </c:pt>
                <c:pt idx="5">
                  <c:v>3163</c:v>
                </c:pt>
                <c:pt idx="6">
                  <c:v>2939</c:v>
                </c:pt>
                <c:pt idx="7">
                  <c:v>3685</c:v>
                </c:pt>
                <c:pt idx="8">
                  <c:v>2588</c:v>
                </c:pt>
                <c:pt idx="9">
                  <c:v>1062</c:v>
                </c:pt>
                <c:pt idx="10">
                  <c:v>829</c:v>
                </c:pt>
                <c:pt idx="11">
                  <c:v>282</c:v>
                </c:pt>
                <c:pt idx="12">
                  <c:v>83</c:v>
                </c:pt>
                <c:pt idx="13">
                  <c:v>53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Klasse!$E$185:$E$199</c:f>
              <c:numCache>
                <c:formatCode>#,##0</c:formatCode>
                <c:ptCount val="15"/>
                <c:pt idx="0">
                  <c:v>113</c:v>
                </c:pt>
                <c:pt idx="1">
                  <c:v>456</c:v>
                </c:pt>
                <c:pt idx="2">
                  <c:v>785</c:v>
                </c:pt>
                <c:pt idx="3">
                  <c:v>1295</c:v>
                </c:pt>
                <c:pt idx="4">
                  <c:v>2148</c:v>
                </c:pt>
                <c:pt idx="5">
                  <c:v>2792</c:v>
                </c:pt>
                <c:pt idx="6">
                  <c:v>3013</c:v>
                </c:pt>
                <c:pt idx="7">
                  <c:v>4212</c:v>
                </c:pt>
                <c:pt idx="8">
                  <c:v>3474</c:v>
                </c:pt>
                <c:pt idx="9">
                  <c:v>1755</c:v>
                </c:pt>
                <c:pt idx="10">
                  <c:v>975</c:v>
                </c:pt>
                <c:pt idx="11">
                  <c:v>272</c:v>
                </c:pt>
                <c:pt idx="12">
                  <c:v>66</c:v>
                </c:pt>
                <c:pt idx="13">
                  <c:v>32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Klasse!$E$110:$E$124</c:f>
              <c:numCache>
                <c:formatCode>#,##0</c:formatCode>
                <c:ptCount val="15"/>
                <c:pt idx="0">
                  <c:v>124</c:v>
                </c:pt>
                <c:pt idx="1">
                  <c:v>631</c:v>
                </c:pt>
                <c:pt idx="2">
                  <c:v>1048</c:v>
                </c:pt>
                <c:pt idx="3">
                  <c:v>1844</c:v>
                </c:pt>
                <c:pt idx="4">
                  <c:v>3007</c:v>
                </c:pt>
                <c:pt idx="5">
                  <c:v>4339</c:v>
                </c:pt>
                <c:pt idx="6">
                  <c:v>4496</c:v>
                </c:pt>
                <c:pt idx="7">
                  <c:v>4830</c:v>
                </c:pt>
                <c:pt idx="8">
                  <c:v>3464</c:v>
                </c:pt>
                <c:pt idx="9">
                  <c:v>1334</c:v>
                </c:pt>
                <c:pt idx="10">
                  <c:v>651</c:v>
                </c:pt>
                <c:pt idx="11">
                  <c:v>139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Klasse!$E$29:$E$43</c:f>
              <c:numCache>
                <c:formatCode>#,##0</c:formatCode>
                <c:ptCount val="15"/>
                <c:pt idx="0">
                  <c:v>87</c:v>
                </c:pt>
                <c:pt idx="1">
                  <c:v>327</c:v>
                </c:pt>
                <c:pt idx="2">
                  <c:v>563</c:v>
                </c:pt>
                <c:pt idx="3">
                  <c:v>1035</c:v>
                </c:pt>
                <c:pt idx="4">
                  <c:v>2049</c:v>
                </c:pt>
                <c:pt idx="5">
                  <c:v>3712</c:v>
                </c:pt>
                <c:pt idx="6">
                  <c:v>4241</c:v>
                </c:pt>
                <c:pt idx="7">
                  <c:v>4930</c:v>
                </c:pt>
                <c:pt idx="8">
                  <c:v>3690</c:v>
                </c:pt>
                <c:pt idx="9">
                  <c:v>1379</c:v>
                </c:pt>
                <c:pt idx="10">
                  <c:v>544</c:v>
                </c:pt>
                <c:pt idx="11">
                  <c:v>146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Klasse!$E$11:$E$25</c:f>
              <c:numCache>
                <c:formatCode>#,##0</c:formatCode>
                <c:ptCount val="15"/>
                <c:pt idx="0">
                  <c:v>40</c:v>
                </c:pt>
                <c:pt idx="1">
                  <c:v>168</c:v>
                </c:pt>
                <c:pt idx="2">
                  <c:v>378</c:v>
                </c:pt>
                <c:pt idx="3">
                  <c:v>780</c:v>
                </c:pt>
                <c:pt idx="4">
                  <c:v>1882</c:v>
                </c:pt>
                <c:pt idx="5">
                  <c:v>3132</c:v>
                </c:pt>
                <c:pt idx="6">
                  <c:v>4309</c:v>
                </c:pt>
                <c:pt idx="7">
                  <c:v>4283</c:v>
                </c:pt>
                <c:pt idx="8">
                  <c:v>3313</c:v>
                </c:pt>
                <c:pt idx="9">
                  <c:v>1814</c:v>
                </c:pt>
                <c:pt idx="10">
                  <c:v>695</c:v>
                </c:pt>
                <c:pt idx="11">
                  <c:v>168</c:v>
                </c:pt>
                <c:pt idx="12">
                  <c:v>35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0.4016064257028113</c:v>
                </c:pt>
                <c:pt idx="1">
                  <c:v>3.6817102137767215</c:v>
                </c:pt>
                <c:pt idx="2">
                  <c:v>9.95644057249533</c:v>
                </c:pt>
                <c:pt idx="3">
                  <c:v>19.452390682468327</c:v>
                </c:pt>
                <c:pt idx="4">
                  <c:v>34.219338635412299</c:v>
                </c:pt>
                <c:pt idx="5">
                  <c:v>55.706921944035351</c:v>
                </c:pt>
                <c:pt idx="6">
                  <c:v>73.488773747841108</c:v>
                </c:pt>
                <c:pt idx="7">
                  <c:v>86.338962605548843</c:v>
                </c:pt>
                <c:pt idx="8">
                  <c:v>94.496314496314525</c:v>
                </c:pt>
                <c:pt idx="9">
                  <c:v>97.372262773722639</c:v>
                </c:pt>
                <c:pt idx="10">
                  <c:v>99.084249084249123</c:v>
                </c:pt>
                <c:pt idx="11">
                  <c:v>99.371069182389988</c:v>
                </c:pt>
                <c:pt idx="12">
                  <c:v>98.901098901098891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1.7751479289940828</c:v>
                </c:pt>
                <c:pt idx="1">
                  <c:v>2.0804438280166431</c:v>
                </c:pt>
                <c:pt idx="2">
                  <c:v>5.2009456264775435</c:v>
                </c:pt>
                <c:pt idx="3">
                  <c:v>10.596885813148788</c:v>
                </c:pt>
                <c:pt idx="4">
                  <c:v>20.844019584984849</c:v>
                </c:pt>
                <c:pt idx="5">
                  <c:v>37.495291902071557</c:v>
                </c:pt>
                <c:pt idx="6">
                  <c:v>60.324199150906992</c:v>
                </c:pt>
                <c:pt idx="7">
                  <c:v>78.715486194477776</c:v>
                </c:pt>
                <c:pt idx="8">
                  <c:v>93.867041198501852</c:v>
                </c:pt>
                <c:pt idx="9">
                  <c:v>97.59174311926607</c:v>
                </c:pt>
                <c:pt idx="10">
                  <c:v>99.018126888217509</c:v>
                </c:pt>
                <c:pt idx="11">
                  <c:v>99.378881987577628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1.3245033112582778</c:v>
                </c:pt>
                <c:pt idx="1">
                  <c:v>6.0824742268041243</c:v>
                </c:pt>
                <c:pt idx="2">
                  <c:v>11.979463776383344</c:v>
                </c:pt>
                <c:pt idx="3">
                  <c:v>19.441176470588236</c:v>
                </c:pt>
                <c:pt idx="4">
                  <c:v>29.089481946624808</c:v>
                </c:pt>
                <c:pt idx="5">
                  <c:v>43.888888888888886</c:v>
                </c:pt>
                <c:pt idx="6">
                  <c:v>66.83214396524977</c:v>
                </c:pt>
                <c:pt idx="7">
                  <c:v>86.571008094186894</c:v>
                </c:pt>
                <c:pt idx="8">
                  <c:v>96.371428571428567</c:v>
                </c:pt>
                <c:pt idx="9">
                  <c:v>98.726114649681563</c:v>
                </c:pt>
                <c:pt idx="10">
                  <c:v>99.423298731257205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3.9603960396039599</c:v>
                </c:pt>
                <c:pt idx="1">
                  <c:v>4.4543429844097995</c:v>
                </c:pt>
                <c:pt idx="2">
                  <c:v>6.9090909090909101</c:v>
                </c:pt>
                <c:pt idx="3">
                  <c:v>14.276923076923076</c:v>
                </c:pt>
                <c:pt idx="4">
                  <c:v>19.939271255060728</c:v>
                </c:pt>
                <c:pt idx="5">
                  <c:v>34.719456483542231</c:v>
                </c:pt>
                <c:pt idx="6">
                  <c:v>58.909287257019415</c:v>
                </c:pt>
                <c:pt idx="7">
                  <c:v>84.490832605762378</c:v>
                </c:pt>
                <c:pt idx="8">
                  <c:v>96.205067766647005</c:v>
                </c:pt>
                <c:pt idx="9">
                  <c:v>98.729227761485845</c:v>
                </c:pt>
                <c:pt idx="10">
                  <c:v>99.860335195530709</c:v>
                </c:pt>
                <c:pt idx="11">
                  <c:v>99.438202247191029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0.31446540880503127</c:v>
                </c:pt>
                <c:pt idx="3">
                  <c:v>1.0953608247422679</c:v>
                </c:pt>
                <c:pt idx="4">
                  <c:v>8.4418837675350726</c:v>
                </c:pt>
                <c:pt idx="5">
                  <c:v>27.566681567575625</c:v>
                </c:pt>
                <c:pt idx="6">
                  <c:v>62.300848334367885</c:v>
                </c:pt>
                <c:pt idx="7">
                  <c:v>88.349216108207827</c:v>
                </c:pt>
                <c:pt idx="8">
                  <c:v>97.666872682323842</c:v>
                </c:pt>
                <c:pt idx="9">
                  <c:v>99.49549549549549</c:v>
                </c:pt>
                <c:pt idx="10">
                  <c:v>99.885057471264389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37.333333333333343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Klasse!$V$260:$V$274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6.2227753578095811E-2</c:v>
                </c:pt>
                <c:pt idx="3">
                  <c:v>0.61299550469963215</c:v>
                </c:pt>
                <c:pt idx="4">
                  <c:v>2.4487233151946408</c:v>
                </c:pt>
                <c:pt idx="5">
                  <c:v>7.9160530191458012</c:v>
                </c:pt>
                <c:pt idx="6">
                  <c:v>16.601899827288435</c:v>
                </c:pt>
                <c:pt idx="7">
                  <c:v>30.186972255729792</c:v>
                </c:pt>
                <c:pt idx="8">
                  <c:v>44.864864864864863</c:v>
                </c:pt>
                <c:pt idx="9">
                  <c:v>46.496350364963519</c:v>
                </c:pt>
                <c:pt idx="10">
                  <c:v>57.32600732600735</c:v>
                </c:pt>
                <c:pt idx="11">
                  <c:v>59.433962264150935</c:v>
                </c:pt>
                <c:pt idx="12">
                  <c:v>68.131868131868117</c:v>
                </c:pt>
                <c:pt idx="13">
                  <c:v>56.36363636363636</c:v>
                </c:pt>
                <c:pt idx="14">
                  <c:v>88.235294117647058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Klasse!$V$185:$V$199</c:f>
              <c:numCache>
                <c:formatCode>0.0</c:formatCode>
                <c:ptCount val="15"/>
                <c:pt idx="0">
                  <c:v>1.1834319526627219</c:v>
                </c:pt>
                <c:pt idx="1">
                  <c:v>0.13869625520110959</c:v>
                </c:pt>
                <c:pt idx="2">
                  <c:v>7.8802206461780946E-2</c:v>
                </c:pt>
                <c:pt idx="3">
                  <c:v>0.47577854671280279</c:v>
                </c:pt>
                <c:pt idx="4">
                  <c:v>1.8186057356027037</c:v>
                </c:pt>
                <c:pt idx="5">
                  <c:v>3.3333333333333344</c:v>
                </c:pt>
                <c:pt idx="6">
                  <c:v>6.5418757236588201</c:v>
                </c:pt>
                <c:pt idx="7">
                  <c:v>18.331332533013203</c:v>
                </c:pt>
                <c:pt idx="8">
                  <c:v>33.083645443196005</c:v>
                </c:pt>
                <c:pt idx="9">
                  <c:v>42.813455657492341</c:v>
                </c:pt>
                <c:pt idx="10">
                  <c:v>50.453172205438079</c:v>
                </c:pt>
                <c:pt idx="11">
                  <c:v>53.726708074534152</c:v>
                </c:pt>
                <c:pt idx="12">
                  <c:v>63.513513513513523</c:v>
                </c:pt>
                <c:pt idx="13">
                  <c:v>63.636363636363633</c:v>
                </c:pt>
                <c:pt idx="14">
                  <c:v>66.666666666666686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Klasse!$V$110:$V$124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0.3235294117647059</c:v>
                </c:pt>
                <c:pt idx="4">
                  <c:v>1.1459968602825747</c:v>
                </c:pt>
                <c:pt idx="5">
                  <c:v>3.5912698412698409</c:v>
                </c:pt>
                <c:pt idx="6">
                  <c:v>8.4186575654152396</c:v>
                </c:pt>
                <c:pt idx="7">
                  <c:v>17.080573951434875</c:v>
                </c:pt>
                <c:pt idx="8">
                  <c:v>30.457142857142848</c:v>
                </c:pt>
                <c:pt idx="9">
                  <c:v>40.233545647558401</c:v>
                </c:pt>
                <c:pt idx="10">
                  <c:v>54.901960784313744</c:v>
                </c:pt>
                <c:pt idx="11">
                  <c:v>66.242038216560516</c:v>
                </c:pt>
                <c:pt idx="12">
                  <c:v>83.333333333333314</c:v>
                </c:pt>
                <c:pt idx="13">
                  <c:v>85.714285714285694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Klasse!$V$29:$V$43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0.24615384615384608</c:v>
                </c:pt>
                <c:pt idx="4">
                  <c:v>0.65789473684210542</c:v>
                </c:pt>
                <c:pt idx="5">
                  <c:v>2.9050017570575144</c:v>
                </c:pt>
                <c:pt idx="6">
                  <c:v>7.0842332613390928</c:v>
                </c:pt>
                <c:pt idx="7">
                  <c:v>14.001111199301528</c:v>
                </c:pt>
                <c:pt idx="8">
                  <c:v>21.88568061284619</c:v>
                </c:pt>
                <c:pt idx="9">
                  <c:v>36.999022482893452</c:v>
                </c:pt>
                <c:pt idx="10">
                  <c:v>49.581005586592191</c:v>
                </c:pt>
                <c:pt idx="11">
                  <c:v>63.483146067415746</c:v>
                </c:pt>
                <c:pt idx="12">
                  <c:v>54.545454545454554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Klasse!$V$11:$V$25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6.4432989690721643E-2</c:v>
                </c:pt>
                <c:pt idx="4">
                  <c:v>0.15030060120240479</c:v>
                </c:pt>
                <c:pt idx="5">
                  <c:v>0.96855908210400821</c:v>
                </c:pt>
                <c:pt idx="6">
                  <c:v>3.6933581626319056</c:v>
                </c:pt>
                <c:pt idx="7">
                  <c:v>8.1770673224715651</c:v>
                </c:pt>
                <c:pt idx="8">
                  <c:v>19.514833127317672</c:v>
                </c:pt>
                <c:pt idx="9">
                  <c:v>40.720720720720713</c:v>
                </c:pt>
                <c:pt idx="10">
                  <c:v>75.402298850574709</c:v>
                </c:pt>
                <c:pt idx="11">
                  <c:v>95.135135135135116</c:v>
                </c:pt>
                <c:pt idx="12">
                  <c:v>97.368421052631547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K-FAKTOR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6269590924708342E-2"/>
                  <c:y val="-9.563331153853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E-43A2-85C4-0A190402A80B}"/>
                </c:ext>
              </c:extLst>
            </c:dLbl>
            <c:dLbl>
              <c:idx val="1"/>
              <c:layout>
                <c:manualLayout>
                  <c:x val="-4.742946505538783E-2"/>
                  <c:y val="-6.91815445172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E-43A2-85C4-0A190402A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19.342879974232549</c:v>
                </c:pt>
                <c:pt idx="1">
                  <c:v>19.870243909135723</c:v>
                </c:pt>
                <c:pt idx="2">
                  <c:v>19.828269932441515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E-43A2-85C4-0A190402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9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Klasse!$T$260:$T$274</c:f>
              <c:numCache>
                <c:formatCode>0.00</c:formatCode>
                <c:ptCount val="15"/>
                <c:pt idx="0">
                  <c:v>2.0200803212851404</c:v>
                </c:pt>
                <c:pt idx="1">
                  <c:v>2.8693586698337299</c:v>
                </c:pt>
                <c:pt idx="2">
                  <c:v>3.6403235843186046</c:v>
                </c:pt>
                <c:pt idx="3">
                  <c:v>4.3731099305271757</c:v>
                </c:pt>
                <c:pt idx="4">
                  <c:v>5.3283800753453319</c:v>
                </c:pt>
                <c:pt idx="5">
                  <c:v>6.2039764359351999</c:v>
                </c:pt>
                <c:pt idx="6">
                  <c:v>6.8462867012089843</c:v>
                </c:pt>
                <c:pt idx="7">
                  <c:v>7.6619420989143556</c:v>
                </c:pt>
                <c:pt idx="8">
                  <c:v>8.4437346437346434</c:v>
                </c:pt>
                <c:pt idx="9">
                  <c:v>8.6722627737226308</c:v>
                </c:pt>
                <c:pt idx="10">
                  <c:v>9.1913919413919434</c:v>
                </c:pt>
                <c:pt idx="11">
                  <c:v>9.5817610062893106</c:v>
                </c:pt>
                <c:pt idx="12">
                  <c:v>10.340659340659345</c:v>
                </c:pt>
                <c:pt idx="13">
                  <c:v>9.7454545454545478</c:v>
                </c:pt>
                <c:pt idx="14">
                  <c:v>11.882352941176469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Klasse!$T$185:$T$199</c:f>
              <c:numCache>
                <c:formatCode>0.00</c:formatCode>
                <c:ptCount val="15"/>
                <c:pt idx="0">
                  <c:v>2.1715976331360936</c:v>
                </c:pt>
                <c:pt idx="1">
                  <c:v>3.1151178918169209</c:v>
                </c:pt>
                <c:pt idx="2">
                  <c:v>3.7714736012608343</c:v>
                </c:pt>
                <c:pt idx="3">
                  <c:v>4.4636678200692046</c:v>
                </c:pt>
                <c:pt idx="4">
                  <c:v>5.2324551177430658</c:v>
                </c:pt>
                <c:pt idx="5">
                  <c:v>5.7596986817325799</c:v>
                </c:pt>
                <c:pt idx="6">
                  <c:v>6.2147819374758759</c:v>
                </c:pt>
                <c:pt idx="7">
                  <c:v>7.0601440576230514</c:v>
                </c:pt>
                <c:pt idx="8">
                  <c:v>7.8253745318352044</c:v>
                </c:pt>
                <c:pt idx="9">
                  <c:v>8.3451834862385308</c:v>
                </c:pt>
                <c:pt idx="10">
                  <c:v>8.8655589123867049</c:v>
                </c:pt>
                <c:pt idx="11">
                  <c:v>9.0714285714285694</c:v>
                </c:pt>
                <c:pt idx="12">
                  <c:v>10</c:v>
                </c:pt>
                <c:pt idx="13">
                  <c:v>9.8181818181818183</c:v>
                </c:pt>
                <c:pt idx="14">
                  <c:v>9.6666666666666643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Klasse!$T$110:$T$124</c:f>
              <c:numCache>
                <c:formatCode>0.00</c:formatCode>
                <c:ptCount val="15"/>
                <c:pt idx="0">
                  <c:v>2.1589403973509937</c:v>
                </c:pt>
                <c:pt idx="1">
                  <c:v>3</c:v>
                </c:pt>
                <c:pt idx="2">
                  <c:v>3.6149458071876759</c:v>
                </c:pt>
                <c:pt idx="3">
                  <c:v>4.3217647058823525</c:v>
                </c:pt>
                <c:pt idx="4">
                  <c:v>5.0246467817896399</c:v>
                </c:pt>
                <c:pt idx="5">
                  <c:v>5.6924603174603181</c:v>
                </c:pt>
                <c:pt idx="6">
                  <c:v>6.241596855931328</c:v>
                </c:pt>
                <c:pt idx="7">
                  <c:v>6.9162067696835923</c:v>
                </c:pt>
                <c:pt idx="8">
                  <c:v>7.6870000000000003</c:v>
                </c:pt>
                <c:pt idx="9">
                  <c:v>8.2160297239915057</c:v>
                </c:pt>
                <c:pt idx="10">
                  <c:v>9.0149942329873127</c:v>
                </c:pt>
                <c:pt idx="11">
                  <c:v>9.6369426751592382</c:v>
                </c:pt>
                <c:pt idx="12">
                  <c:v>10.666666666666664</c:v>
                </c:pt>
                <c:pt idx="13">
                  <c:v>11.428571428571431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Klasse!$T$29:$T$43</c:f>
              <c:numCache>
                <c:formatCode>0.00</c:formatCode>
                <c:ptCount val="15"/>
                <c:pt idx="0">
                  <c:v>2.5148514851485153</c:v>
                </c:pt>
                <c:pt idx="1">
                  <c:v>3.0423162583518937</c:v>
                </c:pt>
                <c:pt idx="2">
                  <c:v>3.6654545454545455</c:v>
                </c:pt>
                <c:pt idx="3">
                  <c:v>4.2203076923076912</c:v>
                </c:pt>
                <c:pt idx="4">
                  <c:v>4.9969635627530362</c:v>
                </c:pt>
                <c:pt idx="5">
                  <c:v>5.6118074264964282</c:v>
                </c:pt>
                <c:pt idx="6">
                  <c:v>6.0454643628509723</c:v>
                </c:pt>
                <c:pt idx="7">
                  <c:v>6.5677434717041026</c:v>
                </c:pt>
                <c:pt idx="8">
                  <c:v>7.2280494991160884</c:v>
                </c:pt>
                <c:pt idx="9">
                  <c:v>8.1099706744868012</c:v>
                </c:pt>
                <c:pt idx="10">
                  <c:v>8.6452513966480424</c:v>
                </c:pt>
                <c:pt idx="11">
                  <c:v>9.539325842696627</c:v>
                </c:pt>
                <c:pt idx="12">
                  <c:v>10.181818181818182</c:v>
                </c:pt>
                <c:pt idx="13">
                  <c:v>12.333333333333336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9435448944251704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8-4147-BEE3-6CC4E84C941F}"/>
                </c:ext>
              </c:extLst>
            </c:dLbl>
            <c:dLbl>
              <c:idx val="1"/>
              <c:layout>
                <c:manualLayout>
                  <c:x val="-1.1830634683275512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8-4147-BEE3-6CC4E84C941F}"/>
                </c:ext>
              </c:extLst>
            </c:dLbl>
            <c:dLbl>
              <c:idx val="2"/>
              <c:layout>
                <c:manualLayout>
                  <c:x val="-1.1830634683275512E-2"/>
                  <c:y val="-5.55199658338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8-4147-BEE3-6CC4E84C941F}"/>
                </c:ext>
              </c:extLst>
            </c:dLbl>
            <c:dLbl>
              <c:idx val="3"/>
              <c:layout>
                <c:manualLayout>
                  <c:x val="-1.478829335409439E-2"/>
                  <c:y val="-7.260303224428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8-4147-BEE3-6CC4E84C941F}"/>
                </c:ext>
              </c:extLst>
            </c:dLbl>
            <c:dLbl>
              <c:idx val="4"/>
              <c:layout>
                <c:manualLayout>
                  <c:x val="-1.9717724472125851E-2"/>
                  <c:y val="-4.9113815929959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8-4147-BEE3-6CC4E84C941F}"/>
                </c:ext>
              </c:extLst>
            </c:dLbl>
            <c:dLbl>
              <c:idx val="5"/>
              <c:layout>
                <c:manualLayout>
                  <c:x val="-2.1689496919338438E-2"/>
                  <c:y val="-4.6978432628656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8-4147-BEE3-6CC4E84C941F}"/>
                </c:ext>
              </c:extLst>
            </c:dLbl>
            <c:dLbl>
              <c:idx val="6"/>
              <c:layout>
                <c:manualLayout>
                  <c:x val="-1.7745952024913268E-2"/>
                  <c:y val="-7.046764894298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8-4147-BEE3-6CC4E84C941F}"/>
                </c:ext>
              </c:extLst>
            </c:dLbl>
            <c:dLbl>
              <c:idx val="7"/>
              <c:layout>
                <c:manualLayout>
                  <c:x val="-2.1689496919338438E-2"/>
                  <c:y val="-6.192611573777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8-4147-BEE3-6CC4E84C941F}"/>
                </c:ext>
              </c:extLst>
            </c:dLbl>
            <c:dLbl>
              <c:idx val="8"/>
              <c:layout>
                <c:manualLayout>
                  <c:x val="-1.478829335409439E-2"/>
                  <c:y val="-5.3384582532564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8-4147-BEE3-6CC4E84C941F}"/>
                </c:ext>
              </c:extLst>
            </c:dLbl>
            <c:dLbl>
              <c:idx val="9"/>
              <c:layout>
                <c:manualLayout>
                  <c:x val="-2.3661269366551024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8-4147-BEE3-6CC4E84C94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Klasse!$T$11:$T$25</c:f>
              <c:numCache>
                <c:formatCode>0.00</c:formatCode>
                <c:ptCount val="15"/>
                <c:pt idx="0">
                  <c:v>2.349514563106796</c:v>
                </c:pt>
                <c:pt idx="1">
                  <c:v>2.674626865671641</c:v>
                </c:pt>
                <c:pt idx="2">
                  <c:v>3.0990566037735849</c:v>
                </c:pt>
                <c:pt idx="3">
                  <c:v>4.0856958762886588</c:v>
                </c:pt>
                <c:pt idx="4">
                  <c:v>4.6745991983967956</c:v>
                </c:pt>
                <c:pt idx="5">
                  <c:v>5.2898226791834304</c:v>
                </c:pt>
                <c:pt idx="6">
                  <c:v>5.7515001034554096</c:v>
                </c:pt>
                <c:pt idx="7">
                  <c:v>6.2405984219694615</c:v>
                </c:pt>
                <c:pt idx="8">
                  <c:v>7.2869283065512995</c:v>
                </c:pt>
                <c:pt idx="9">
                  <c:v>8.3185585585585606</c:v>
                </c:pt>
                <c:pt idx="10">
                  <c:v>9.6149425287356287</c:v>
                </c:pt>
                <c:pt idx="11">
                  <c:v>11.227027027027027</c:v>
                </c:pt>
                <c:pt idx="12">
                  <c:v>13.42105263157895</c:v>
                </c:pt>
                <c:pt idx="13">
                  <c:v>14.5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2.5148514851485153</c:v>
                </c:pt>
                <c:pt idx="1">
                  <c:v>3.0423162583518937</c:v>
                </c:pt>
                <c:pt idx="2">
                  <c:v>3.6654545454545455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2.349514563106796</c:v>
                </c:pt>
                <c:pt idx="1">
                  <c:v>2.674626865671641</c:v>
                </c:pt>
                <c:pt idx="2">
                  <c:v>3.0990566037735849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24405785302569"/>
          <c:y val="0.68631978948863437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Klasse!$T$32:$T$34</c:f>
              <c:numCache>
                <c:formatCode>0.00</c:formatCode>
                <c:ptCount val="3"/>
                <c:pt idx="0">
                  <c:v>4.2203076923076912</c:v>
                </c:pt>
                <c:pt idx="1">
                  <c:v>4.9969635627530362</c:v>
                </c:pt>
                <c:pt idx="2">
                  <c:v>5.6118074264964282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Klasse!$T$14:$T$16</c:f>
              <c:numCache>
                <c:formatCode>0.00</c:formatCode>
                <c:ptCount val="3"/>
                <c:pt idx="0">
                  <c:v>4.0856958762886588</c:v>
                </c:pt>
                <c:pt idx="1">
                  <c:v>4.6745991983967956</c:v>
                </c:pt>
                <c:pt idx="2">
                  <c:v>5.2898226791834304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Klasse!$M$260:$M$274</c:f>
              <c:numCache>
                <c:formatCode>0.0</c:formatCode>
                <c:ptCount val="15"/>
                <c:pt idx="0">
                  <c:v>12.976305220883525</c:v>
                </c:pt>
                <c:pt idx="1">
                  <c:v>14.785391923990503</c:v>
                </c:pt>
                <c:pt idx="2">
                  <c:v>16.657249533291836</c:v>
                </c:pt>
                <c:pt idx="3">
                  <c:v>18.587413158970161</c:v>
                </c:pt>
                <c:pt idx="4">
                  <c:v>20.930263708664725</c:v>
                </c:pt>
                <c:pt idx="5">
                  <c:v>23.752172312223873</c:v>
                </c:pt>
                <c:pt idx="6">
                  <c:v>26.283052677029278</c:v>
                </c:pt>
                <c:pt idx="7">
                  <c:v>28.701914957780556</c:v>
                </c:pt>
                <c:pt idx="8">
                  <c:v>31.678058968058828</c:v>
                </c:pt>
                <c:pt idx="9">
                  <c:v>33.160802919708011</c:v>
                </c:pt>
                <c:pt idx="10">
                  <c:v>35.622619047619096</c:v>
                </c:pt>
                <c:pt idx="11">
                  <c:v>37.740251572326997</c:v>
                </c:pt>
                <c:pt idx="12">
                  <c:v>39.853846153846142</c:v>
                </c:pt>
                <c:pt idx="13">
                  <c:v>41.341818181818176</c:v>
                </c:pt>
                <c:pt idx="14">
                  <c:v>46.064705882352946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Klasse!$M$185:$M$199</c:f>
              <c:numCache>
                <c:formatCode>0.0</c:formatCode>
                <c:ptCount val="15"/>
                <c:pt idx="0">
                  <c:v>11.811834319526625</c:v>
                </c:pt>
                <c:pt idx="1">
                  <c:v>13.47794729542303</c:v>
                </c:pt>
                <c:pt idx="2">
                  <c:v>14.642631993695828</c:v>
                </c:pt>
                <c:pt idx="3">
                  <c:v>16.102162629757775</c:v>
                </c:pt>
                <c:pt idx="4">
                  <c:v>18.266752156679878</c:v>
                </c:pt>
                <c:pt idx="5">
                  <c:v>20.862693032015077</c:v>
                </c:pt>
                <c:pt idx="6">
                  <c:v>24.089868776534161</c:v>
                </c:pt>
                <c:pt idx="7">
                  <c:v>27.216830732292966</c:v>
                </c:pt>
                <c:pt idx="8">
                  <c:v>31.200624219725256</c:v>
                </c:pt>
                <c:pt idx="9">
                  <c:v>34.089908256880747</c:v>
                </c:pt>
                <c:pt idx="10">
                  <c:v>36.740181268882189</c:v>
                </c:pt>
                <c:pt idx="11">
                  <c:v>38.390993788819827</c:v>
                </c:pt>
                <c:pt idx="12">
                  <c:v>42.705405405405422</c:v>
                </c:pt>
                <c:pt idx="13">
                  <c:v>41.490909090909085</c:v>
                </c:pt>
                <c:pt idx="14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Klasse!$M$110:$M$124</c:f>
              <c:numCache>
                <c:formatCode>0.0</c:formatCode>
                <c:ptCount val="15"/>
                <c:pt idx="0">
                  <c:v>13.698476821192047</c:v>
                </c:pt>
                <c:pt idx="1">
                  <c:v>15.536824742268047</c:v>
                </c:pt>
                <c:pt idx="2">
                  <c:v>16.563000570450669</c:v>
                </c:pt>
                <c:pt idx="3">
                  <c:v>17.979858823529387</c:v>
                </c:pt>
                <c:pt idx="4">
                  <c:v>19.396949764521221</c:v>
                </c:pt>
                <c:pt idx="5">
                  <c:v>21.52315178571433</c:v>
                </c:pt>
                <c:pt idx="6">
                  <c:v>25.143841141793409</c:v>
                </c:pt>
                <c:pt idx="7">
                  <c:v>29.076035688005813</c:v>
                </c:pt>
                <c:pt idx="8">
                  <c:v>33.425217142857022</c:v>
                </c:pt>
                <c:pt idx="9">
                  <c:v>36.65336518046707</c:v>
                </c:pt>
                <c:pt idx="10">
                  <c:v>39.509734717416336</c:v>
                </c:pt>
                <c:pt idx="11">
                  <c:v>42.982292993630608</c:v>
                </c:pt>
                <c:pt idx="12">
                  <c:v>45.838333333333345</c:v>
                </c:pt>
                <c:pt idx="13">
                  <c:v>47.814285714285695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Klasse!$M$29:$M$45</c:f>
              <c:numCache>
                <c:formatCode>0.0</c:formatCode>
                <c:ptCount val="17"/>
                <c:pt idx="0">
                  <c:v>13.926732673267329</c:v>
                </c:pt>
                <c:pt idx="1">
                  <c:v>14.53229398663697</c:v>
                </c:pt>
                <c:pt idx="2">
                  <c:v>15.353333333333349</c:v>
                </c:pt>
                <c:pt idx="3">
                  <c:v>17.033538461538477</c:v>
                </c:pt>
                <c:pt idx="4">
                  <c:v>18.014170040485837</c:v>
                </c:pt>
                <c:pt idx="5">
                  <c:v>20.311807426496504</c:v>
                </c:pt>
                <c:pt idx="6">
                  <c:v>24.040734341252779</c:v>
                </c:pt>
                <c:pt idx="7">
                  <c:v>28.855583776490281</c:v>
                </c:pt>
                <c:pt idx="8">
                  <c:v>33.636299351797071</c:v>
                </c:pt>
                <c:pt idx="9">
                  <c:v>37.474046920821074</c:v>
                </c:pt>
                <c:pt idx="10">
                  <c:v>40.236731843575434</c:v>
                </c:pt>
                <c:pt idx="11">
                  <c:v>43.44775280898876</c:v>
                </c:pt>
                <c:pt idx="12">
                  <c:v>48.763636363636358</c:v>
                </c:pt>
                <c:pt idx="13">
                  <c:v>55.966666666666683</c:v>
                </c:pt>
                <c:pt idx="14">
                  <c:v>59.25</c:v>
                </c:pt>
                <c:pt idx="16">
                  <c:v>21.54470588235294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411764705882353E-3"/>
                  <c:y val="-0.1268357688186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6-424C-9829-A4119F4F4692}"/>
                </c:ext>
              </c:extLst>
            </c:dLbl>
            <c:dLbl>
              <c:idx val="1"/>
              <c:layout>
                <c:manualLayout>
                  <c:x val="-5.8823529411764887E-3"/>
                  <c:y val="-0.10358254453525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6-424C-9829-A4119F4F4692}"/>
                </c:ext>
              </c:extLst>
            </c:dLbl>
            <c:dLbl>
              <c:idx val="2"/>
              <c:layout>
                <c:manualLayout>
                  <c:x val="-7.8431372549019607E-3"/>
                  <c:y val="-9.7240756094317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6-424C-9829-A4119F4F4692}"/>
                </c:ext>
              </c:extLst>
            </c:dLbl>
            <c:dLbl>
              <c:idx val="3"/>
              <c:layout>
                <c:manualLayout>
                  <c:x val="-1.9607843137255262E-3"/>
                  <c:y val="-8.6671108692761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6-424C-9829-A4119F4F4692}"/>
                </c:ext>
              </c:extLst>
            </c:dLbl>
            <c:dLbl>
              <c:idx val="4"/>
              <c:layout>
                <c:manualLayout>
                  <c:x val="-9.8039215686274508E-3"/>
                  <c:y val="-8.6671108692760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6-424C-9829-A4119F4F4692}"/>
                </c:ext>
              </c:extLst>
            </c:dLbl>
            <c:dLbl>
              <c:idx val="5"/>
              <c:layout>
                <c:manualLayout>
                  <c:x val="-6.8627450980392156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6-424C-9829-A4119F4F4692}"/>
                </c:ext>
              </c:extLst>
            </c:dLbl>
            <c:dLbl>
              <c:idx val="6"/>
              <c:layout>
                <c:manualLayout>
                  <c:x val="-1.2745098039215759E-2"/>
                  <c:y val="-7.187360233058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6-424C-9829-A4119F4F4692}"/>
                </c:ext>
              </c:extLst>
            </c:dLbl>
            <c:dLbl>
              <c:idx val="7"/>
              <c:layout>
                <c:manualLayout>
                  <c:x val="-9.8039215686274508E-3"/>
                  <c:y val="-5.9190025448714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6-424C-9829-A4119F4F4692}"/>
                </c:ext>
              </c:extLst>
            </c:dLbl>
            <c:dLbl>
              <c:idx val="12"/>
              <c:layout>
                <c:manualLayout>
                  <c:x val="-4.9019607843138694E-3"/>
                  <c:y val="-4.862037804715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6-424C-9829-A4119F4F46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Klasse!$M$11:$M$27</c:f>
              <c:numCache>
                <c:formatCode>0.0</c:formatCode>
                <c:ptCount val="17"/>
                <c:pt idx="0">
                  <c:v>7.4466019417475708</c:v>
                </c:pt>
                <c:pt idx="1">
                  <c:v>9.5856716417910537</c:v>
                </c:pt>
                <c:pt idx="2">
                  <c:v>12.593867924528299</c:v>
                </c:pt>
                <c:pt idx="3">
                  <c:v>13.3299613402062</c:v>
                </c:pt>
                <c:pt idx="4">
                  <c:v>16.242960921843704</c:v>
                </c:pt>
                <c:pt idx="5">
                  <c:v>19.877901952019016</c:v>
                </c:pt>
                <c:pt idx="6">
                  <c:v>24.247041175253504</c:v>
                </c:pt>
                <c:pt idx="7">
                  <c:v>28.835341735833673</c:v>
                </c:pt>
                <c:pt idx="8">
                  <c:v>33.339663164400392</c:v>
                </c:pt>
                <c:pt idx="9">
                  <c:v>38.212360360360407</c:v>
                </c:pt>
                <c:pt idx="10">
                  <c:v>42.967011494252866</c:v>
                </c:pt>
                <c:pt idx="11">
                  <c:v>47.656216216216237</c:v>
                </c:pt>
                <c:pt idx="12">
                  <c:v>47.092105263157904</c:v>
                </c:pt>
                <c:pt idx="13">
                  <c:v>56.683333333333351</c:v>
                </c:pt>
                <c:pt idx="14">
                  <c:v>0</c:v>
                </c:pt>
                <c:pt idx="16">
                  <c:v>20.328000000000003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33.160802919708011</c:v>
                </c:pt>
                <c:pt idx="1">
                  <c:v>35.622619047619096</c:v>
                </c:pt>
                <c:pt idx="2">
                  <c:v>37.740251572326997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34.089908256880747</c:v>
                </c:pt>
                <c:pt idx="1">
                  <c:v>36.740181268882189</c:v>
                </c:pt>
                <c:pt idx="2">
                  <c:v>38.390993788819827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36.65336518046707</c:v>
                </c:pt>
                <c:pt idx="1">
                  <c:v>39.509734717416336</c:v>
                </c:pt>
                <c:pt idx="2">
                  <c:v>42.982292993630608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37.474046920821074</c:v>
                </c:pt>
                <c:pt idx="1">
                  <c:v>40.236731843575434</c:v>
                </c:pt>
                <c:pt idx="2">
                  <c:v>43.44775280898876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7.425617456029103E-2"/>
                  <c:y val="-7.1491782501401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D-407F-90FA-9771669095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38.212360360360407</c:v>
                </c:pt>
                <c:pt idx="1">
                  <c:v>42.967011494252866</c:v>
                </c:pt>
                <c:pt idx="2">
                  <c:v>47.656216216216237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58307525053203"/>
          <c:y val="0.66116239545485778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48.763636363636358</c:v>
                </c:pt>
                <c:pt idx="1">
                  <c:v>55.966666666666683</c:v>
                </c:pt>
                <c:pt idx="2">
                  <c:v>59.25</c:v>
                </c:pt>
                <c:pt idx="4">
                  <c:v>21.54470588235294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47.092105263157904</c:v>
                </c:pt>
                <c:pt idx="1">
                  <c:v>56.683333333333351</c:v>
                </c:pt>
                <c:pt idx="2">
                  <c:v>0</c:v>
                </c:pt>
                <c:pt idx="4">
                  <c:v>20.328000000000003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08703474760191"/>
          <c:y val="0.52311163579054787"/>
          <c:w val="0.22640637909189618"/>
          <c:h val="0.15188160571902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All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13.926732673267329</c:v>
                </c:pt>
                <c:pt idx="1">
                  <c:v>14.53229398663697</c:v>
                </c:pt>
                <c:pt idx="2">
                  <c:v>15.353333333333349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7.4466019417475708</c:v>
                </c:pt>
                <c:pt idx="1">
                  <c:v>9.5856716417910537</c:v>
                </c:pt>
                <c:pt idx="2">
                  <c:v>12.593867924528299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6544756472571"/>
          <c:y val="0.41987742836494762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17.033538461538477</c:v>
                </c:pt>
                <c:pt idx="1">
                  <c:v>18.014170040485837</c:v>
                </c:pt>
                <c:pt idx="2">
                  <c:v>20.311807426496504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13.3299613402062</c:v>
                </c:pt>
                <c:pt idx="1">
                  <c:v>16.242960921843704</c:v>
                </c:pt>
                <c:pt idx="2">
                  <c:v>19.877901952019016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26.283052677029278</c:v>
                </c:pt>
                <c:pt idx="1">
                  <c:v>28.701914957780556</c:v>
                </c:pt>
                <c:pt idx="2">
                  <c:v>31.678058968058828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24.089868776534161</c:v>
                </c:pt>
                <c:pt idx="1">
                  <c:v>27.216830732292966</c:v>
                </c:pt>
                <c:pt idx="2">
                  <c:v>31.200624219725256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25.143841141793409</c:v>
                </c:pt>
                <c:pt idx="1">
                  <c:v>29.076035688005813</c:v>
                </c:pt>
                <c:pt idx="2">
                  <c:v>33.425217142857022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24.040734341252779</c:v>
                </c:pt>
                <c:pt idx="1">
                  <c:v>28.855583776490281</c:v>
                </c:pt>
                <c:pt idx="2">
                  <c:v>33.636299351797071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24.247041175253504</c:v>
                </c:pt>
                <c:pt idx="1">
                  <c:v>28.835341735833673</c:v>
                </c:pt>
                <c:pt idx="2">
                  <c:v>33.339663164400392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Klasse!$F$110:$F$124</c:f>
              <c:numCache>
                <c:formatCode>#,##0</c:formatCode>
                <c:ptCount val="15"/>
                <c:pt idx="0">
                  <c:v>151</c:v>
                </c:pt>
                <c:pt idx="1">
                  <c:v>970</c:v>
                </c:pt>
                <c:pt idx="2">
                  <c:v>1753</c:v>
                </c:pt>
                <c:pt idx="3">
                  <c:v>3400</c:v>
                </c:pt>
                <c:pt idx="4">
                  <c:v>6370</c:v>
                </c:pt>
                <c:pt idx="5">
                  <c:v>10080</c:v>
                </c:pt>
                <c:pt idx="6">
                  <c:v>9669</c:v>
                </c:pt>
                <c:pt idx="7">
                  <c:v>10872</c:v>
                </c:pt>
                <c:pt idx="8">
                  <c:v>7000</c:v>
                </c:pt>
                <c:pt idx="9">
                  <c:v>1884</c:v>
                </c:pt>
                <c:pt idx="10">
                  <c:v>867</c:v>
                </c:pt>
                <c:pt idx="11">
                  <c:v>157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#,##0</c:formatCode>
                <c:ptCount val="17"/>
                <c:pt idx="0">
                  <c:v>101</c:v>
                </c:pt>
                <c:pt idx="1">
                  <c:v>449</c:v>
                </c:pt>
                <c:pt idx="2">
                  <c:v>825</c:v>
                </c:pt>
                <c:pt idx="3">
                  <c:v>1625</c:v>
                </c:pt>
                <c:pt idx="4">
                  <c:v>3952</c:v>
                </c:pt>
                <c:pt idx="5">
                  <c:v>8537</c:v>
                </c:pt>
                <c:pt idx="6">
                  <c:v>9260</c:v>
                </c:pt>
                <c:pt idx="7">
                  <c:v>12599</c:v>
                </c:pt>
                <c:pt idx="8">
                  <c:v>8485</c:v>
                </c:pt>
                <c:pt idx="9">
                  <c:v>2046</c:v>
                </c:pt>
                <c:pt idx="10">
                  <c:v>716</c:v>
                </c:pt>
                <c:pt idx="11">
                  <c:v>178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0925109527295736E-2"/>
                  <c:y val="-0.21994448003416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1-41EC-82E4-16B36279D6F8}"/>
                </c:ext>
              </c:extLst>
            </c:dLbl>
            <c:dLbl>
              <c:idx val="6"/>
              <c:layout>
                <c:manualLayout>
                  <c:x val="-2.3914410888337984E-2"/>
                  <c:y val="-0.11958146487294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1-41EC-82E4-16B36279D6F8}"/>
                </c:ext>
              </c:extLst>
            </c:dLbl>
            <c:dLbl>
              <c:idx val="7"/>
              <c:layout>
                <c:manualLayout>
                  <c:x val="6.9750365090985051E-3"/>
                  <c:y val="-0.12812299807815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1-41EC-82E4-16B36279D6F8}"/>
                </c:ext>
              </c:extLst>
            </c:dLbl>
            <c:dLbl>
              <c:idx val="8"/>
              <c:layout>
                <c:manualLayout>
                  <c:x val="4.9821689350703401E-3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1-41EC-82E4-16B36279D6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#,##0</c:formatCode>
                <c:ptCount val="17"/>
                <c:pt idx="0">
                  <c:v>103</c:v>
                </c:pt>
                <c:pt idx="1">
                  <c:v>335</c:v>
                </c:pt>
                <c:pt idx="2">
                  <c:v>636</c:v>
                </c:pt>
                <c:pt idx="3">
                  <c:v>1552</c:v>
                </c:pt>
                <c:pt idx="4">
                  <c:v>3992</c:v>
                </c:pt>
                <c:pt idx="5">
                  <c:v>6711</c:v>
                </c:pt>
                <c:pt idx="6">
                  <c:v>9666</c:v>
                </c:pt>
                <c:pt idx="7">
                  <c:v>9759</c:v>
                </c:pt>
                <c:pt idx="8">
                  <c:v>6472</c:v>
                </c:pt>
                <c:pt idx="9">
                  <c:v>2775</c:v>
                </c:pt>
                <c:pt idx="10">
                  <c:v>870</c:v>
                </c:pt>
                <c:pt idx="11">
                  <c:v>185</c:v>
                </c:pt>
                <c:pt idx="12">
                  <c:v>38</c:v>
                </c:pt>
                <c:pt idx="13">
                  <c:v>6</c:v>
                </c:pt>
                <c:pt idx="14">
                  <c:v>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09976083235328"/>
          <c:y val="0.15636688911643892"/>
          <c:w val="6.0744251302797946E-2"/>
          <c:h val="0.16065833699038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Ung</a:t>
            </a:r>
            <a:r>
              <a:rPr lang="nb-NO" sz="2800" baseline="0"/>
              <a:t> SAU,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9057188636"/>
          <c:y val="4.4976903060270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8734</c:v>
                </c:pt>
                <c:pt idx="1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6436597281674096E-2"/>
                  <c:y val="-1.263297784155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D-4A07-9818-7C08A6064FC9}"/>
                </c:ext>
              </c:extLst>
            </c:dLbl>
            <c:dLbl>
              <c:idx val="4"/>
              <c:layout>
                <c:manualLayout>
                  <c:x val="-7.4563900195158331E-17"/>
                  <c:y val="-5.6848400287010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5-425E-884F-753DD50ADD0D}"/>
                </c:ext>
              </c:extLst>
            </c:dLbl>
            <c:dLbl>
              <c:idx val="7"/>
              <c:layout>
                <c:manualLayout>
                  <c:x val="1.7285467453402294E-2"/>
                  <c:y val="-2.105496306926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2-4CA7-B5B1-F7BCF435E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17075</c:v>
                </c:pt>
                <c:pt idx="10">
                  <c:v>5591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antalls% slakt innen de ulike KLASSENE</a:t>
            </a:r>
          </a:p>
        </c:rich>
      </c:tx>
      <c:layout>
        <c:manualLayout>
          <c:xMode val="edge"/>
          <c:yMode val="edge"/>
          <c:x val="0.11121112765623004"/>
          <c:y val="2.07488672429551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Klasse!$G$110:$G$124</c:f>
              <c:numCache>
                <c:formatCode>0.0</c:formatCode>
                <c:ptCount val="15"/>
                <c:pt idx="0">
                  <c:v>0.15296591115767802</c:v>
                </c:pt>
                <c:pt idx="1">
                  <c:v>1.1144983570475973</c:v>
                </c:pt>
                <c:pt idx="2">
                  <c:v>2.1471696725156844</c:v>
                </c:pt>
                <c:pt idx="3">
                  <c:v>4.5207514043006718</c:v>
                </c:pt>
                <c:pt idx="4">
                  <c:v>9.137308852141814</c:v>
                </c:pt>
                <c:pt idx="5">
                  <c:v>16.043969659109841</c:v>
                </c:pt>
                <c:pt idx="6">
                  <c:v>17.978713669440658</c:v>
                </c:pt>
                <c:pt idx="7">
                  <c:v>23.37706952346397</c:v>
                </c:pt>
                <c:pt idx="8">
                  <c:v>17.302852626000181</c:v>
                </c:pt>
                <c:pt idx="9">
                  <c:v>5.1066980990968132</c:v>
                </c:pt>
                <c:pt idx="10">
                  <c:v>2.5331951194610443</c:v>
                </c:pt>
                <c:pt idx="11">
                  <c:v>0.49903920336889934</c:v>
                </c:pt>
                <c:pt idx="12">
                  <c:v>6.1016424524933235E-2</c:v>
                </c:pt>
                <c:pt idx="13">
                  <c:v>2.4751478370232526E-2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0.10985936657710361</c:v>
                </c:pt>
                <c:pt idx="1">
                  <c:v>0.50962062200739444</c:v>
                </c:pt>
                <c:pt idx="2">
                  <c:v>0.98928882891289904</c:v>
                </c:pt>
                <c:pt idx="3">
                  <c:v>2.1618458248051624</c:v>
                </c:pt>
                <c:pt idx="4">
                  <c:v>5.5602929229042815</c:v>
                </c:pt>
                <c:pt idx="5">
                  <c:v>13.543169982415998</c:v>
                </c:pt>
                <c:pt idx="6">
                  <c:v>17.387021599010705</c:v>
                </c:pt>
                <c:pt idx="7">
                  <c:v>28.394381848539723</c:v>
                </c:pt>
                <c:pt idx="8">
                  <c:v>22.290845057991955</c:v>
                </c:pt>
                <c:pt idx="9">
                  <c:v>5.9882883323354354</c:v>
                </c:pt>
                <c:pt idx="10">
                  <c:v>2.2501019631757901</c:v>
                </c:pt>
                <c:pt idx="11">
                  <c:v>0.60402344895303983</c:v>
                </c:pt>
                <c:pt idx="12">
                  <c:v>4.1894329753987186E-2</c:v>
                </c:pt>
                <c:pt idx="13">
                  <c:v>1.3113456311883759E-2</c:v>
                </c:pt>
                <c:pt idx="14">
                  <c:v>9.2551791123181952E-3</c:v>
                </c:pt>
                <c:pt idx="16">
                  <c:v>0.14302961610454276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124381278415887E-2"/>
                  <c:y val="-0.11016370288830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F-4377-8500-E739F6D20B97}"/>
                </c:ext>
              </c:extLst>
            </c:dLbl>
            <c:dLbl>
              <c:idx val="7"/>
              <c:layout>
                <c:manualLayout>
                  <c:x val="3.3731438352476315E-2"/>
                  <c:y val="-4.536152471871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F-4377-8500-E739F6D20B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6.8579685212985964E-2</c:v>
                </c:pt>
                <c:pt idx="1">
                  <c:v>0.28712266643538553</c:v>
                </c:pt>
                <c:pt idx="2">
                  <c:v>0.7161704102352715</c:v>
                </c:pt>
                <c:pt idx="3">
                  <c:v>1.849782771388234</c:v>
                </c:pt>
                <c:pt idx="4">
                  <c:v>5.797701552297152</c:v>
                </c:pt>
                <c:pt idx="5">
                  <c:v>11.927732927279562</c:v>
                </c:pt>
                <c:pt idx="6">
                  <c:v>20.955868480794582</c:v>
                </c:pt>
                <c:pt idx="7">
                  <c:v>25.161153318961762</c:v>
                </c:pt>
                <c:pt idx="8">
                  <c:v>19.293003352089112</c:v>
                </c:pt>
                <c:pt idx="9">
                  <c:v>9.4812800706719553</c:v>
                </c:pt>
                <c:pt idx="10">
                  <c:v>3.3423699958959476</c:v>
                </c:pt>
                <c:pt idx="11">
                  <c:v>0.78829978710791315</c:v>
                </c:pt>
                <c:pt idx="12">
                  <c:v>0.1600043633489418</c:v>
                </c:pt>
                <c:pt idx="13">
                  <c:v>3.0409323260673433E-2</c:v>
                </c:pt>
                <c:pt idx="14">
                  <c:v>0</c:v>
                </c:pt>
                <c:pt idx="16">
                  <c:v>0.13631888927733823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0.10985936657710361</c:v>
                </c:pt>
                <c:pt idx="1">
                  <c:v>0.50962062200739444</c:v>
                </c:pt>
                <c:pt idx="2">
                  <c:v>0.98928882891289904</c:v>
                </c:pt>
                <c:pt idx="3">
                  <c:v>2.1618458248051624</c:v>
                </c:pt>
                <c:pt idx="4">
                  <c:v>5.5602929229042815</c:v>
                </c:pt>
                <c:pt idx="5">
                  <c:v>13.543169982415998</c:v>
                </c:pt>
                <c:pt idx="6">
                  <c:v>17.387021599010705</c:v>
                </c:pt>
                <c:pt idx="7">
                  <c:v>28.394381848539723</c:v>
                </c:pt>
                <c:pt idx="8">
                  <c:v>22.290845057991955</c:v>
                </c:pt>
                <c:pt idx="9">
                  <c:v>5.9882883323354354</c:v>
                </c:pt>
                <c:pt idx="10">
                  <c:v>2.2501019631757901</c:v>
                </c:pt>
                <c:pt idx="11">
                  <c:v>0.60402344895303983</c:v>
                </c:pt>
                <c:pt idx="12">
                  <c:v>4.1894329753987186E-2</c:v>
                </c:pt>
                <c:pt idx="13">
                  <c:v>1.3113456311883759E-2</c:v>
                </c:pt>
                <c:pt idx="14">
                  <c:v>9.2551791123181952E-3</c:v>
                </c:pt>
                <c:pt idx="16">
                  <c:v>0.14302961610454276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1551535899192333E-3"/>
                  <c:y val="-6.48021891914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A-45BB-9810-135551521BD6}"/>
                </c:ext>
              </c:extLst>
            </c:dLbl>
            <c:dLbl>
              <c:idx val="7"/>
              <c:layout>
                <c:manualLayout>
                  <c:x val="-4.0886591942395625E-3"/>
                  <c:y val="-0.11448386757153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A-45BB-9810-135551521B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6.8579685212985964E-2</c:v>
                </c:pt>
                <c:pt idx="1">
                  <c:v>0.28712266643538553</c:v>
                </c:pt>
                <c:pt idx="2">
                  <c:v>0.7161704102352715</c:v>
                </c:pt>
                <c:pt idx="3">
                  <c:v>1.849782771388234</c:v>
                </c:pt>
                <c:pt idx="4">
                  <c:v>5.797701552297152</c:v>
                </c:pt>
                <c:pt idx="5">
                  <c:v>11.927732927279562</c:v>
                </c:pt>
                <c:pt idx="6">
                  <c:v>20.955868480794582</c:v>
                </c:pt>
                <c:pt idx="7">
                  <c:v>25.161153318961762</c:v>
                </c:pt>
                <c:pt idx="8">
                  <c:v>19.293003352089112</c:v>
                </c:pt>
                <c:pt idx="9">
                  <c:v>9.4812800706719553</c:v>
                </c:pt>
                <c:pt idx="10">
                  <c:v>3.3423699958959476</c:v>
                </c:pt>
                <c:pt idx="11">
                  <c:v>0.78829978710791315</c:v>
                </c:pt>
                <c:pt idx="12">
                  <c:v>0.1600043633489418</c:v>
                </c:pt>
                <c:pt idx="13">
                  <c:v>3.0409323260673433E-2</c:v>
                </c:pt>
                <c:pt idx="14">
                  <c:v>0</c:v>
                </c:pt>
                <c:pt idx="16">
                  <c:v>0.13631888927733823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12.036730776351829</c:v>
                </c:pt>
                <c:pt idx="1">
                  <c:v>13.181174884717869</c:v>
                </c:pt>
                <c:pt idx="2">
                  <c:v>14.369693872727012</c:v>
                </c:pt>
                <c:pt idx="3">
                  <c:v>15.189393226916913</c:v>
                </c:pt>
                <c:pt idx="4">
                  <c:v>16.075523228207501</c:v>
                </c:pt>
                <c:pt idx="5">
                  <c:v>17.210900756709275</c:v>
                </c:pt>
                <c:pt idx="6">
                  <c:v>18.626533525319903</c:v>
                </c:pt>
                <c:pt idx="7">
                  <c:v>20.701269468531788</c:v>
                </c:pt>
                <c:pt idx="8">
                  <c:v>22.961835299361638</c:v>
                </c:pt>
                <c:pt idx="9">
                  <c:v>24.8095934586186</c:v>
                </c:pt>
                <c:pt idx="10">
                  <c:v>26.22660138848256</c:v>
                </c:pt>
                <c:pt idx="11">
                  <c:v>28.069726455520922</c:v>
                </c:pt>
                <c:pt idx="12">
                  <c:v>29.860282806103239</c:v>
                </c:pt>
                <c:pt idx="13">
                  <c:v>0</c:v>
                </c:pt>
                <c:pt idx="14">
                  <c:v>34.576188358566377</c:v>
                </c:pt>
                <c:pt idx="16">
                  <c:v>15.387236859380224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5-4B5F-9318-0E8CDDA95A5A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9.8974577355092404</c:v>
                </c:pt>
                <c:pt idx="1">
                  <c:v>11.64340917402494</c:v>
                </c:pt>
                <c:pt idx="2">
                  <c:v>13.129650091904979</c:v>
                </c:pt>
                <c:pt idx="3">
                  <c:v>13.848988479886875</c:v>
                </c:pt>
                <c:pt idx="4">
                  <c:v>15.4139309152383</c:v>
                </c:pt>
                <c:pt idx="5">
                  <c:v>17.069515501992221</c:v>
                </c:pt>
                <c:pt idx="6">
                  <c:v>18.935872737315247</c:v>
                </c:pt>
                <c:pt idx="7">
                  <c:v>21.149306477890431</c:v>
                </c:pt>
                <c:pt idx="8">
                  <c:v>23.453199081831723</c:v>
                </c:pt>
                <c:pt idx="9">
                  <c:v>25.919188512278833</c:v>
                </c:pt>
                <c:pt idx="10">
                  <c:v>28.422100776888779</c:v>
                </c:pt>
                <c:pt idx="11">
                  <c:v>30.601609300820822</c:v>
                </c:pt>
                <c:pt idx="12">
                  <c:v>32.660654918557753</c:v>
                </c:pt>
                <c:pt idx="13">
                  <c:v>35.316919153931529</c:v>
                </c:pt>
                <c:pt idx="14">
                  <c:v>0</c:v>
                </c:pt>
                <c:pt idx="16">
                  <c:v>15.865725192218521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5-4B5F-9318-0E8CDDA9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002556328013394E-2"/>
              <c:y val="0.307833733188900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LENGDEMÅLTE slakt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9901513142089"/>
          <c:y val="0.15523579106873203"/>
          <c:w val="0.85991504431667332"/>
          <c:h val="0.74218586173022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38</c:v>
                </c:pt>
                <c:pt idx="1">
                  <c:v>141</c:v>
                </c:pt>
                <c:pt idx="2">
                  <c:v>234</c:v>
                </c:pt>
                <c:pt idx="3">
                  <c:v>426</c:v>
                </c:pt>
                <c:pt idx="4">
                  <c:v>1056</c:v>
                </c:pt>
                <c:pt idx="5">
                  <c:v>2301</c:v>
                </c:pt>
                <c:pt idx="6">
                  <c:v>2721</c:v>
                </c:pt>
                <c:pt idx="7">
                  <c:v>4113</c:v>
                </c:pt>
                <c:pt idx="8">
                  <c:v>2731</c:v>
                </c:pt>
                <c:pt idx="9">
                  <c:v>726</c:v>
                </c:pt>
                <c:pt idx="10">
                  <c:v>264</c:v>
                </c:pt>
                <c:pt idx="11">
                  <c:v>110</c:v>
                </c:pt>
                <c:pt idx="12">
                  <c:v>6</c:v>
                </c:pt>
                <c:pt idx="13">
                  <c:v>0</c:v>
                </c:pt>
                <c:pt idx="14">
                  <c:v>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4B85-98D7-F14E7E7038FC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103</c:v>
                </c:pt>
                <c:pt idx="1">
                  <c:v>334</c:v>
                </c:pt>
                <c:pt idx="2">
                  <c:v>630</c:v>
                </c:pt>
                <c:pt idx="3">
                  <c:v>1540</c:v>
                </c:pt>
                <c:pt idx="4">
                  <c:v>3949</c:v>
                </c:pt>
                <c:pt idx="5">
                  <c:v>6591</c:v>
                </c:pt>
                <c:pt idx="6">
                  <c:v>9526</c:v>
                </c:pt>
                <c:pt idx="7">
                  <c:v>9430</c:v>
                </c:pt>
                <c:pt idx="8">
                  <c:v>6257</c:v>
                </c:pt>
                <c:pt idx="9">
                  <c:v>2719</c:v>
                </c:pt>
                <c:pt idx="10">
                  <c:v>850</c:v>
                </c:pt>
                <c:pt idx="11">
                  <c:v>183</c:v>
                </c:pt>
                <c:pt idx="12">
                  <c:v>38</c:v>
                </c:pt>
                <c:pt idx="13">
                  <c:v>6</c:v>
                </c:pt>
                <c:pt idx="14">
                  <c:v>0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1-4B85-98D7-F14E7E70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106.89210526315787</c:v>
                </c:pt>
                <c:pt idx="1">
                  <c:v>106.89858156028367</c:v>
                </c:pt>
                <c:pt idx="2">
                  <c:v>106.43205128205138</c:v>
                </c:pt>
                <c:pt idx="3">
                  <c:v>107.02769953051649</c:v>
                </c:pt>
                <c:pt idx="4">
                  <c:v>106.54356060606064</c:v>
                </c:pt>
                <c:pt idx="5">
                  <c:v>107.23720121686218</c:v>
                </c:pt>
                <c:pt idx="6">
                  <c:v>109.17581771407582</c:v>
                </c:pt>
                <c:pt idx="7">
                  <c:v>111.57097009482112</c:v>
                </c:pt>
                <c:pt idx="8">
                  <c:v>112.86071036250436</c:v>
                </c:pt>
                <c:pt idx="9">
                  <c:v>113.30895316804413</c:v>
                </c:pt>
                <c:pt idx="10">
                  <c:v>113.8117424242424</c:v>
                </c:pt>
                <c:pt idx="11">
                  <c:v>114.43727272727271</c:v>
                </c:pt>
                <c:pt idx="12">
                  <c:v>114.03333333333336</c:v>
                </c:pt>
                <c:pt idx="13">
                  <c:v>0</c:v>
                </c:pt>
                <c:pt idx="14">
                  <c:v>119.7</c:v>
                </c:pt>
                <c:pt idx="16">
                  <c:v>102.66111111111113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E-410A-BA3C-31ED97FB76D4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90.546601941747582</c:v>
                </c:pt>
                <c:pt idx="1">
                  <c:v>93.166467065868318</c:v>
                </c:pt>
                <c:pt idx="2">
                  <c:v>97.874444444444407</c:v>
                </c:pt>
                <c:pt idx="3">
                  <c:v>97.85279220779222</c:v>
                </c:pt>
                <c:pt idx="4">
                  <c:v>100.97769055457105</c:v>
                </c:pt>
                <c:pt idx="5">
                  <c:v>104.60534061599158</c:v>
                </c:pt>
                <c:pt idx="6">
                  <c:v>108.18823220659228</c:v>
                </c:pt>
                <c:pt idx="7">
                  <c:v>110.56274655355261</c:v>
                </c:pt>
                <c:pt idx="8">
                  <c:v>112.19651590218972</c:v>
                </c:pt>
                <c:pt idx="9">
                  <c:v>113.6742184626697</c:v>
                </c:pt>
                <c:pt idx="10">
                  <c:v>114.6764705882353</c:v>
                </c:pt>
                <c:pt idx="11">
                  <c:v>115.85191256830602</c:v>
                </c:pt>
                <c:pt idx="12">
                  <c:v>112.71052631578949</c:v>
                </c:pt>
                <c:pt idx="13">
                  <c:v>117.06666666666663</c:v>
                </c:pt>
                <c:pt idx="14">
                  <c:v>0</c:v>
                </c:pt>
                <c:pt idx="16">
                  <c:v>105.66825396825401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E-410A-BA3C-31ED97FB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4503784813106"/>
          <c:y val="0.17674330251062956"/>
          <c:w val="8.2046381907890084E-2"/>
          <c:h val="9.94829741831246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mnd'!$T$13:$T$31</c:f>
              <c:numCache>
                <c:formatCode>0.00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2.1111111111111112</c:v>
                </c:pt>
                <c:pt idx="5">
                  <c:v>2</c:v>
                </c:pt>
                <c:pt idx="6">
                  <c:v>0</c:v>
                </c:pt>
                <c:pt idx="7">
                  <c:v>2.1428571428571423</c:v>
                </c:pt>
                <c:pt idx="8">
                  <c:v>2.1538461538461529</c:v>
                </c:pt>
                <c:pt idx="9">
                  <c:v>2.5</c:v>
                </c:pt>
                <c:pt idx="10">
                  <c:v>2.4</c:v>
                </c:pt>
                <c:pt idx="11">
                  <c:v>2.8</c:v>
                </c:pt>
                <c:pt idx="15">
                  <c:v>4</c:v>
                </c:pt>
                <c:pt idx="16">
                  <c:v>2</c:v>
                </c:pt>
                <c:pt idx="17">
                  <c:v>3.3</c:v>
                </c:pt>
                <c:pt idx="18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mnd'!$N$32:$N$46</c:f>
              <c:numCache>
                <c:formatCode>0.0</c:formatCode>
                <c:ptCount val="15"/>
                <c:pt idx="0">
                  <c:v>8.4848484848484862</c:v>
                </c:pt>
                <c:pt idx="1">
                  <c:v>9.15</c:v>
                </c:pt>
                <c:pt idx="2">
                  <c:v>8.6750000000000007</c:v>
                </c:pt>
                <c:pt idx="3">
                  <c:v>10.621276595744684</c:v>
                </c:pt>
                <c:pt idx="4">
                  <c:v>9.3843137254901947</c:v>
                </c:pt>
                <c:pt idx="5">
                  <c:v>9.2204379562043766</c:v>
                </c:pt>
                <c:pt idx="6">
                  <c:v>9.2270270270270274</c:v>
                </c:pt>
                <c:pt idx="7">
                  <c:v>10.3</c:v>
                </c:pt>
                <c:pt idx="9">
                  <c:v>12.593867924528299</c:v>
                </c:pt>
                <c:pt idx="11">
                  <c:v>14.58</c:v>
                </c:pt>
                <c:pt idx="12">
                  <c:v>16.274999999999999</c:v>
                </c:pt>
                <c:pt idx="13">
                  <c:v>15.927272727272724</c:v>
                </c:pt>
                <c:pt idx="14">
                  <c:v>14.466666666666661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mnd'!$T$32:$T$46</c:f>
              <c:numCache>
                <c:formatCode>0.00</c:formatCode>
                <c:ptCount val="15"/>
                <c:pt idx="0">
                  <c:v>2.4242424242424243</c:v>
                </c:pt>
                <c:pt idx="1">
                  <c:v>2.5</c:v>
                </c:pt>
                <c:pt idx="2">
                  <c:v>2.5</c:v>
                </c:pt>
                <c:pt idx="3">
                  <c:v>2.6595744680851072</c:v>
                </c:pt>
                <c:pt idx="4">
                  <c:v>2.6470588235294121</c:v>
                </c:pt>
                <c:pt idx="5">
                  <c:v>2.7007299270072997</c:v>
                </c:pt>
                <c:pt idx="6">
                  <c:v>2.6486486486486496</c:v>
                </c:pt>
                <c:pt idx="7">
                  <c:v>2.8</c:v>
                </c:pt>
                <c:pt idx="11">
                  <c:v>3.2</c:v>
                </c:pt>
                <c:pt idx="12">
                  <c:v>3.25</c:v>
                </c:pt>
                <c:pt idx="13">
                  <c:v>2.7272727272727271</c:v>
                </c:pt>
                <c:pt idx="14">
                  <c:v>2.8333333333333339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12.769999999999998</c:v>
                </c:pt>
                <c:pt idx="7">
                  <c:v>10.955</c:v>
                </c:pt>
                <c:pt idx="9">
                  <c:v>20.311807426496504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mnd'!$T$47:$T$61</c:f>
              <c:numCache>
                <c:formatCode>0.00</c:formatCode>
                <c:ptCount val="15"/>
                <c:pt idx="0">
                  <c:v>3.0344827586206886</c:v>
                </c:pt>
                <c:pt idx="1">
                  <c:v>3.2</c:v>
                </c:pt>
                <c:pt idx="2">
                  <c:v>3</c:v>
                </c:pt>
                <c:pt idx="3">
                  <c:v>2.8989898989898997</c:v>
                </c:pt>
                <c:pt idx="4">
                  <c:v>3.1395348837209318</c:v>
                </c:pt>
                <c:pt idx="5">
                  <c:v>3.0739130434782602</c:v>
                </c:pt>
                <c:pt idx="6">
                  <c:v>3.1714285714285704</c:v>
                </c:pt>
                <c:pt idx="7">
                  <c:v>4.1500000000000004</c:v>
                </c:pt>
                <c:pt idx="11">
                  <c:v>3.9230769230769225</c:v>
                </c:pt>
                <c:pt idx="12">
                  <c:v>3.4285714285714279</c:v>
                </c:pt>
                <c:pt idx="13">
                  <c:v>3.65</c:v>
                </c:pt>
                <c:pt idx="14">
                  <c:v>3.655172413793105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" Type="http://schemas.openxmlformats.org/officeDocument/2006/relationships/chart" Target="../charts/chart97.xml"/><Relationship Id="rId21" Type="http://schemas.openxmlformats.org/officeDocument/2006/relationships/chart" Target="../charts/chart115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0" Type="http://schemas.openxmlformats.org/officeDocument/2006/relationships/chart" Target="../charts/chart114.xml"/><Relationship Id="rId29" Type="http://schemas.openxmlformats.org/officeDocument/2006/relationships/chart" Target="../charts/chart123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28" Type="http://schemas.openxmlformats.org/officeDocument/2006/relationships/chart" Target="../charts/chart122.xml"/><Relationship Id="rId10" Type="http://schemas.openxmlformats.org/officeDocument/2006/relationships/chart" Target="../charts/chart104.xml"/><Relationship Id="rId19" Type="http://schemas.openxmlformats.org/officeDocument/2006/relationships/chart" Target="../charts/chart113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6.xml"/><Relationship Id="rId18" Type="http://schemas.openxmlformats.org/officeDocument/2006/relationships/chart" Target="../charts/chart141.xml"/><Relationship Id="rId26" Type="http://schemas.openxmlformats.org/officeDocument/2006/relationships/chart" Target="../charts/chart149.xml"/><Relationship Id="rId39" Type="http://schemas.openxmlformats.org/officeDocument/2006/relationships/chart" Target="../charts/chart162.xml"/><Relationship Id="rId21" Type="http://schemas.openxmlformats.org/officeDocument/2006/relationships/chart" Target="../charts/chart144.xml"/><Relationship Id="rId34" Type="http://schemas.openxmlformats.org/officeDocument/2006/relationships/chart" Target="../charts/chart157.xml"/><Relationship Id="rId7" Type="http://schemas.openxmlformats.org/officeDocument/2006/relationships/chart" Target="../charts/chart130.xml"/><Relationship Id="rId12" Type="http://schemas.openxmlformats.org/officeDocument/2006/relationships/chart" Target="../charts/chart135.xml"/><Relationship Id="rId17" Type="http://schemas.openxmlformats.org/officeDocument/2006/relationships/chart" Target="../charts/chart140.xml"/><Relationship Id="rId25" Type="http://schemas.openxmlformats.org/officeDocument/2006/relationships/chart" Target="../charts/chart148.xml"/><Relationship Id="rId33" Type="http://schemas.openxmlformats.org/officeDocument/2006/relationships/chart" Target="../charts/chart156.xml"/><Relationship Id="rId38" Type="http://schemas.openxmlformats.org/officeDocument/2006/relationships/chart" Target="../charts/chart161.xml"/><Relationship Id="rId2" Type="http://schemas.openxmlformats.org/officeDocument/2006/relationships/chart" Target="../charts/chart125.xml"/><Relationship Id="rId16" Type="http://schemas.openxmlformats.org/officeDocument/2006/relationships/chart" Target="../charts/chart139.xml"/><Relationship Id="rId20" Type="http://schemas.openxmlformats.org/officeDocument/2006/relationships/chart" Target="../charts/chart143.xml"/><Relationship Id="rId29" Type="http://schemas.openxmlformats.org/officeDocument/2006/relationships/chart" Target="../charts/chart152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11" Type="http://schemas.openxmlformats.org/officeDocument/2006/relationships/chart" Target="../charts/chart134.xml"/><Relationship Id="rId24" Type="http://schemas.openxmlformats.org/officeDocument/2006/relationships/chart" Target="../charts/chart147.xml"/><Relationship Id="rId32" Type="http://schemas.openxmlformats.org/officeDocument/2006/relationships/chart" Target="../charts/chart155.xml"/><Relationship Id="rId37" Type="http://schemas.openxmlformats.org/officeDocument/2006/relationships/chart" Target="../charts/chart160.xml"/><Relationship Id="rId40" Type="http://schemas.openxmlformats.org/officeDocument/2006/relationships/chart" Target="../charts/chart163.xml"/><Relationship Id="rId5" Type="http://schemas.openxmlformats.org/officeDocument/2006/relationships/chart" Target="../charts/chart128.xml"/><Relationship Id="rId15" Type="http://schemas.openxmlformats.org/officeDocument/2006/relationships/chart" Target="../charts/chart138.xml"/><Relationship Id="rId23" Type="http://schemas.openxmlformats.org/officeDocument/2006/relationships/chart" Target="../charts/chart146.xml"/><Relationship Id="rId28" Type="http://schemas.openxmlformats.org/officeDocument/2006/relationships/chart" Target="../charts/chart151.xml"/><Relationship Id="rId36" Type="http://schemas.openxmlformats.org/officeDocument/2006/relationships/chart" Target="../charts/chart159.xml"/><Relationship Id="rId10" Type="http://schemas.openxmlformats.org/officeDocument/2006/relationships/chart" Target="../charts/chart133.xml"/><Relationship Id="rId19" Type="http://schemas.openxmlformats.org/officeDocument/2006/relationships/chart" Target="../charts/chart142.xml"/><Relationship Id="rId31" Type="http://schemas.openxmlformats.org/officeDocument/2006/relationships/chart" Target="../charts/chart154.xml"/><Relationship Id="rId4" Type="http://schemas.openxmlformats.org/officeDocument/2006/relationships/chart" Target="../charts/chart127.xml"/><Relationship Id="rId9" Type="http://schemas.openxmlformats.org/officeDocument/2006/relationships/chart" Target="../charts/chart132.xml"/><Relationship Id="rId14" Type="http://schemas.openxmlformats.org/officeDocument/2006/relationships/chart" Target="../charts/chart137.xml"/><Relationship Id="rId22" Type="http://schemas.openxmlformats.org/officeDocument/2006/relationships/chart" Target="../charts/chart145.xml"/><Relationship Id="rId27" Type="http://schemas.openxmlformats.org/officeDocument/2006/relationships/chart" Target="../charts/chart150.xml"/><Relationship Id="rId30" Type="http://schemas.openxmlformats.org/officeDocument/2006/relationships/chart" Target="../charts/chart153.xml"/><Relationship Id="rId35" Type="http://schemas.openxmlformats.org/officeDocument/2006/relationships/chart" Target="../charts/chart158.xml"/><Relationship Id="rId8" Type="http://schemas.openxmlformats.org/officeDocument/2006/relationships/chart" Target="../charts/chart131.xml"/><Relationship Id="rId3" Type="http://schemas.openxmlformats.org/officeDocument/2006/relationships/chart" Target="../charts/chart126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26" Type="http://schemas.openxmlformats.org/officeDocument/2006/relationships/chart" Target="../charts/chart189.xml"/><Relationship Id="rId3" Type="http://schemas.openxmlformats.org/officeDocument/2006/relationships/chart" Target="../charts/chart166.xml"/><Relationship Id="rId21" Type="http://schemas.openxmlformats.org/officeDocument/2006/relationships/chart" Target="../charts/chart184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5" Type="http://schemas.openxmlformats.org/officeDocument/2006/relationships/chart" Target="../charts/chart188.xml"/><Relationship Id="rId33" Type="http://schemas.openxmlformats.org/officeDocument/2006/relationships/chart" Target="../charts/chart196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20" Type="http://schemas.openxmlformats.org/officeDocument/2006/relationships/chart" Target="../charts/chart183.xml"/><Relationship Id="rId29" Type="http://schemas.openxmlformats.org/officeDocument/2006/relationships/chart" Target="../charts/chart192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24" Type="http://schemas.openxmlformats.org/officeDocument/2006/relationships/chart" Target="../charts/chart187.xml"/><Relationship Id="rId32" Type="http://schemas.openxmlformats.org/officeDocument/2006/relationships/chart" Target="../charts/chart195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23" Type="http://schemas.openxmlformats.org/officeDocument/2006/relationships/chart" Target="../charts/chart186.xml"/><Relationship Id="rId28" Type="http://schemas.openxmlformats.org/officeDocument/2006/relationships/chart" Target="../charts/chart191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31" Type="http://schemas.openxmlformats.org/officeDocument/2006/relationships/chart" Target="../charts/chart194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Relationship Id="rId22" Type="http://schemas.openxmlformats.org/officeDocument/2006/relationships/chart" Target="../charts/chart185.xml"/><Relationship Id="rId27" Type="http://schemas.openxmlformats.org/officeDocument/2006/relationships/chart" Target="../charts/chart190.xml"/><Relationship Id="rId30" Type="http://schemas.openxmlformats.org/officeDocument/2006/relationships/chart" Target="../charts/chart193.xml"/><Relationship Id="rId8" Type="http://schemas.openxmlformats.org/officeDocument/2006/relationships/chart" Target="../charts/chart17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1.xml"/><Relationship Id="rId3" Type="http://schemas.openxmlformats.org/officeDocument/2006/relationships/chart" Target="../charts/chart226.xml"/><Relationship Id="rId7" Type="http://schemas.openxmlformats.org/officeDocument/2006/relationships/chart" Target="../charts/chart230.xml"/><Relationship Id="rId2" Type="http://schemas.openxmlformats.org/officeDocument/2006/relationships/chart" Target="../charts/chart225.xml"/><Relationship Id="rId1" Type="http://schemas.openxmlformats.org/officeDocument/2006/relationships/chart" Target="../charts/chart224.xml"/><Relationship Id="rId6" Type="http://schemas.openxmlformats.org/officeDocument/2006/relationships/chart" Target="../charts/chart229.xml"/><Relationship Id="rId5" Type="http://schemas.openxmlformats.org/officeDocument/2006/relationships/chart" Target="../charts/chart228.xml"/><Relationship Id="rId10" Type="http://schemas.openxmlformats.org/officeDocument/2006/relationships/chart" Target="../charts/chart233.xml"/><Relationship Id="rId4" Type="http://schemas.openxmlformats.org/officeDocument/2006/relationships/chart" Target="../charts/chart227.xml"/><Relationship Id="rId9" Type="http://schemas.openxmlformats.org/officeDocument/2006/relationships/chart" Target="../charts/chart232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6.xml"/><Relationship Id="rId18" Type="http://schemas.openxmlformats.org/officeDocument/2006/relationships/chart" Target="../charts/chart251.xml"/><Relationship Id="rId26" Type="http://schemas.openxmlformats.org/officeDocument/2006/relationships/chart" Target="../charts/chart259.xml"/><Relationship Id="rId39" Type="http://schemas.openxmlformats.org/officeDocument/2006/relationships/chart" Target="../charts/chart272.xml"/><Relationship Id="rId21" Type="http://schemas.openxmlformats.org/officeDocument/2006/relationships/chart" Target="../charts/chart254.xml"/><Relationship Id="rId34" Type="http://schemas.openxmlformats.org/officeDocument/2006/relationships/chart" Target="../charts/chart267.xml"/><Relationship Id="rId42" Type="http://schemas.openxmlformats.org/officeDocument/2006/relationships/chart" Target="../charts/chart275.xml"/><Relationship Id="rId47" Type="http://schemas.openxmlformats.org/officeDocument/2006/relationships/chart" Target="../charts/chart280.xml"/><Relationship Id="rId50" Type="http://schemas.openxmlformats.org/officeDocument/2006/relationships/chart" Target="../charts/chart283.xml"/><Relationship Id="rId55" Type="http://schemas.openxmlformats.org/officeDocument/2006/relationships/chart" Target="../charts/chart288.xml"/><Relationship Id="rId7" Type="http://schemas.openxmlformats.org/officeDocument/2006/relationships/chart" Target="../charts/chart240.xml"/><Relationship Id="rId2" Type="http://schemas.openxmlformats.org/officeDocument/2006/relationships/chart" Target="../charts/chart235.xml"/><Relationship Id="rId16" Type="http://schemas.openxmlformats.org/officeDocument/2006/relationships/chart" Target="../charts/chart249.xml"/><Relationship Id="rId29" Type="http://schemas.openxmlformats.org/officeDocument/2006/relationships/chart" Target="../charts/chart262.xml"/><Relationship Id="rId11" Type="http://schemas.openxmlformats.org/officeDocument/2006/relationships/chart" Target="../charts/chart244.xml"/><Relationship Id="rId24" Type="http://schemas.openxmlformats.org/officeDocument/2006/relationships/chart" Target="../charts/chart257.xml"/><Relationship Id="rId32" Type="http://schemas.openxmlformats.org/officeDocument/2006/relationships/chart" Target="../charts/chart265.xml"/><Relationship Id="rId37" Type="http://schemas.openxmlformats.org/officeDocument/2006/relationships/chart" Target="../charts/chart270.xml"/><Relationship Id="rId40" Type="http://schemas.openxmlformats.org/officeDocument/2006/relationships/chart" Target="../charts/chart273.xml"/><Relationship Id="rId45" Type="http://schemas.openxmlformats.org/officeDocument/2006/relationships/chart" Target="../charts/chart278.xml"/><Relationship Id="rId53" Type="http://schemas.openxmlformats.org/officeDocument/2006/relationships/chart" Target="../charts/chart286.xml"/><Relationship Id="rId58" Type="http://schemas.openxmlformats.org/officeDocument/2006/relationships/chart" Target="../charts/chart291.xml"/><Relationship Id="rId5" Type="http://schemas.openxmlformats.org/officeDocument/2006/relationships/chart" Target="../charts/chart238.xml"/><Relationship Id="rId19" Type="http://schemas.openxmlformats.org/officeDocument/2006/relationships/chart" Target="../charts/chart252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Relationship Id="rId14" Type="http://schemas.openxmlformats.org/officeDocument/2006/relationships/chart" Target="../charts/chart247.xml"/><Relationship Id="rId22" Type="http://schemas.openxmlformats.org/officeDocument/2006/relationships/chart" Target="../charts/chart255.xml"/><Relationship Id="rId27" Type="http://schemas.openxmlformats.org/officeDocument/2006/relationships/chart" Target="../charts/chart260.xml"/><Relationship Id="rId30" Type="http://schemas.openxmlformats.org/officeDocument/2006/relationships/chart" Target="../charts/chart263.xml"/><Relationship Id="rId35" Type="http://schemas.openxmlformats.org/officeDocument/2006/relationships/chart" Target="../charts/chart268.xml"/><Relationship Id="rId43" Type="http://schemas.openxmlformats.org/officeDocument/2006/relationships/chart" Target="../charts/chart276.xml"/><Relationship Id="rId48" Type="http://schemas.openxmlformats.org/officeDocument/2006/relationships/chart" Target="../charts/chart281.xml"/><Relationship Id="rId56" Type="http://schemas.openxmlformats.org/officeDocument/2006/relationships/chart" Target="../charts/chart289.xml"/><Relationship Id="rId8" Type="http://schemas.openxmlformats.org/officeDocument/2006/relationships/chart" Target="../charts/chart241.xml"/><Relationship Id="rId51" Type="http://schemas.openxmlformats.org/officeDocument/2006/relationships/chart" Target="../charts/chart284.xml"/><Relationship Id="rId3" Type="http://schemas.openxmlformats.org/officeDocument/2006/relationships/chart" Target="../charts/chart236.xml"/><Relationship Id="rId12" Type="http://schemas.openxmlformats.org/officeDocument/2006/relationships/chart" Target="../charts/chart245.xml"/><Relationship Id="rId17" Type="http://schemas.openxmlformats.org/officeDocument/2006/relationships/chart" Target="../charts/chart250.xml"/><Relationship Id="rId25" Type="http://schemas.openxmlformats.org/officeDocument/2006/relationships/chart" Target="../charts/chart258.xml"/><Relationship Id="rId33" Type="http://schemas.openxmlformats.org/officeDocument/2006/relationships/chart" Target="../charts/chart266.xml"/><Relationship Id="rId38" Type="http://schemas.openxmlformats.org/officeDocument/2006/relationships/chart" Target="../charts/chart271.xml"/><Relationship Id="rId46" Type="http://schemas.openxmlformats.org/officeDocument/2006/relationships/chart" Target="../charts/chart279.xml"/><Relationship Id="rId20" Type="http://schemas.openxmlformats.org/officeDocument/2006/relationships/chart" Target="../charts/chart253.xml"/><Relationship Id="rId41" Type="http://schemas.openxmlformats.org/officeDocument/2006/relationships/chart" Target="../charts/chart274.xml"/><Relationship Id="rId54" Type="http://schemas.openxmlformats.org/officeDocument/2006/relationships/chart" Target="../charts/chart287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5" Type="http://schemas.openxmlformats.org/officeDocument/2006/relationships/chart" Target="../charts/chart248.xml"/><Relationship Id="rId23" Type="http://schemas.openxmlformats.org/officeDocument/2006/relationships/chart" Target="../charts/chart256.xml"/><Relationship Id="rId28" Type="http://schemas.openxmlformats.org/officeDocument/2006/relationships/chart" Target="../charts/chart261.xml"/><Relationship Id="rId36" Type="http://schemas.openxmlformats.org/officeDocument/2006/relationships/chart" Target="../charts/chart269.xml"/><Relationship Id="rId49" Type="http://schemas.openxmlformats.org/officeDocument/2006/relationships/chart" Target="../charts/chart282.xml"/><Relationship Id="rId57" Type="http://schemas.openxmlformats.org/officeDocument/2006/relationships/chart" Target="../charts/chart290.xml"/><Relationship Id="rId10" Type="http://schemas.openxmlformats.org/officeDocument/2006/relationships/chart" Target="../charts/chart243.xml"/><Relationship Id="rId31" Type="http://schemas.openxmlformats.org/officeDocument/2006/relationships/chart" Target="../charts/chart264.xml"/><Relationship Id="rId44" Type="http://schemas.openxmlformats.org/officeDocument/2006/relationships/chart" Target="../charts/chart277.xml"/><Relationship Id="rId52" Type="http://schemas.openxmlformats.org/officeDocument/2006/relationships/chart" Target="../charts/chart28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chart" Target="../charts/chart29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2.xml"/><Relationship Id="rId3" Type="http://schemas.openxmlformats.org/officeDocument/2006/relationships/chart" Target="../charts/chart297.xml"/><Relationship Id="rId7" Type="http://schemas.openxmlformats.org/officeDocument/2006/relationships/chart" Target="../charts/chart301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5" Type="http://schemas.openxmlformats.org/officeDocument/2006/relationships/chart" Target="../charts/chart299.xml"/><Relationship Id="rId10" Type="http://schemas.openxmlformats.org/officeDocument/2006/relationships/chart" Target="../charts/chart304.xml"/><Relationship Id="rId4" Type="http://schemas.openxmlformats.org/officeDocument/2006/relationships/chart" Target="../charts/chart298.xml"/><Relationship Id="rId9" Type="http://schemas.openxmlformats.org/officeDocument/2006/relationships/chart" Target="../charts/chart30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8.xml"/><Relationship Id="rId2" Type="http://schemas.openxmlformats.org/officeDocument/2006/relationships/chart" Target="../charts/chart307.xml"/><Relationship Id="rId1" Type="http://schemas.openxmlformats.org/officeDocument/2006/relationships/chart" Target="../charts/chart306.xml"/><Relationship Id="rId5" Type="http://schemas.openxmlformats.org/officeDocument/2006/relationships/chart" Target="../charts/chart310.xml"/><Relationship Id="rId4" Type="http://schemas.openxmlformats.org/officeDocument/2006/relationships/chart" Target="../charts/chart30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8.xml"/><Relationship Id="rId13" Type="http://schemas.openxmlformats.org/officeDocument/2006/relationships/chart" Target="../charts/chart323.xml"/><Relationship Id="rId3" Type="http://schemas.openxmlformats.org/officeDocument/2006/relationships/chart" Target="../charts/chart313.xml"/><Relationship Id="rId7" Type="http://schemas.openxmlformats.org/officeDocument/2006/relationships/chart" Target="../charts/chart317.xml"/><Relationship Id="rId12" Type="http://schemas.openxmlformats.org/officeDocument/2006/relationships/chart" Target="../charts/chart322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5" Type="http://schemas.openxmlformats.org/officeDocument/2006/relationships/chart" Target="../charts/chart315.xml"/><Relationship Id="rId10" Type="http://schemas.openxmlformats.org/officeDocument/2006/relationships/chart" Target="../charts/chart32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398124</xdr:colOff>
      <xdr:row>1</xdr:row>
      <xdr:rowOff>21406</xdr:rowOff>
    </xdr:from>
    <xdr:to>
      <xdr:col>23</xdr:col>
      <xdr:colOff>526551</xdr:colOff>
      <xdr:row>35</xdr:row>
      <xdr:rowOff>29967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55654</xdr:colOff>
      <xdr:row>75</xdr:row>
      <xdr:rowOff>29966</xdr:rowOff>
    </xdr:from>
    <xdr:to>
      <xdr:col>23</xdr:col>
      <xdr:colOff>34250</xdr:colOff>
      <xdr:row>109</xdr:row>
      <xdr:rowOff>12844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59933</xdr:colOff>
      <xdr:row>186</xdr:row>
      <xdr:rowOff>68494</xdr:rowOff>
    </xdr:from>
    <xdr:to>
      <xdr:col>22</xdr:col>
      <xdr:colOff>659259</xdr:colOff>
      <xdr:row>220</xdr:row>
      <xdr:rowOff>34249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402404</xdr:colOff>
      <xdr:row>222</xdr:row>
      <xdr:rowOff>77057</xdr:rowOff>
    </xdr:from>
    <xdr:to>
      <xdr:col>23</xdr:col>
      <xdr:colOff>535455</xdr:colOff>
      <xdr:row>256</xdr:row>
      <xdr:rowOff>25686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85619</xdr:colOff>
      <xdr:row>260</xdr:row>
      <xdr:rowOff>102742</xdr:rowOff>
    </xdr:from>
    <xdr:to>
      <xdr:col>23</xdr:col>
      <xdr:colOff>496586</xdr:colOff>
      <xdr:row>294</xdr:row>
      <xdr:rowOff>111305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25686</xdr:rowOff>
    </xdr:from>
    <xdr:to>
      <xdr:col>24</xdr:col>
      <xdr:colOff>484633</xdr:colOff>
      <xdr:row>10</xdr:row>
      <xdr:rowOff>66576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7484"/>
          <a:ext cx="484633" cy="982688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23</xdr:col>
      <xdr:colOff>555019</xdr:colOff>
      <xdr:row>145</xdr:row>
      <xdr:rowOff>64211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EED8A554-626E-4E9D-9286-CDF83D95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22</xdr:col>
      <xdr:colOff>856180</xdr:colOff>
      <xdr:row>182</xdr:row>
      <xdr:rowOff>25683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1418141D-5E41-46C2-BD51-A7FBBDA5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634463</xdr:colOff>
      <xdr:row>272</xdr:row>
      <xdr:rowOff>36609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F02263B6-7B4C-4873-863E-0E2BB863FB7E}"/>
            </a:ext>
          </a:extLst>
        </xdr:cNvPr>
        <xdr:cNvSpPr/>
      </xdr:nvSpPr>
      <xdr:spPr bwMode="auto">
        <a:xfrm>
          <a:off x="14640674" y="50326247"/>
          <a:ext cx="634463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802105</xdr:colOff>
      <xdr:row>459</xdr:row>
      <xdr:rowOff>52136</xdr:rowOff>
    </xdr:from>
    <xdr:to>
      <xdr:col>14</xdr:col>
      <xdr:colOff>689810</xdr:colOff>
      <xdr:row>490</xdr:row>
      <xdr:rowOff>12030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806116</xdr:colOff>
      <xdr:row>425</xdr:row>
      <xdr:rowOff>188495</xdr:rowOff>
    </xdr:from>
    <xdr:to>
      <xdr:col>14</xdr:col>
      <xdr:colOff>790074</xdr:colOff>
      <xdr:row>456</xdr:row>
      <xdr:rowOff>140369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32085</xdr:colOff>
      <xdr:row>392</xdr:row>
      <xdr:rowOff>128336</xdr:rowOff>
    </xdr:from>
    <xdr:to>
      <xdr:col>15</xdr:col>
      <xdr:colOff>24064</xdr:colOff>
      <xdr:row>423</xdr:row>
      <xdr:rowOff>80211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597568</xdr:colOff>
      <xdr:row>360</xdr:row>
      <xdr:rowOff>12032</xdr:rowOff>
    </xdr:from>
    <xdr:to>
      <xdr:col>14</xdr:col>
      <xdr:colOff>902368</xdr:colOff>
      <xdr:row>391</xdr:row>
      <xdr:rowOff>36095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701842</xdr:colOff>
      <xdr:row>327</xdr:row>
      <xdr:rowOff>32284</xdr:rowOff>
    </xdr:from>
    <xdr:to>
      <xdr:col>14</xdr:col>
      <xdr:colOff>830179</xdr:colOff>
      <xdr:row>358</xdr:row>
      <xdr:rowOff>12031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368968</xdr:colOff>
      <xdr:row>294</xdr:row>
      <xdr:rowOff>88232</xdr:rowOff>
    </xdr:from>
    <xdr:to>
      <xdr:col>6</xdr:col>
      <xdr:colOff>208547</xdr:colOff>
      <xdr:row>323</xdr:row>
      <xdr:rowOff>152401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505325</xdr:colOff>
      <xdr:row>294</xdr:row>
      <xdr:rowOff>52137</xdr:rowOff>
    </xdr:from>
    <xdr:to>
      <xdr:col>12</xdr:col>
      <xdr:colOff>120314</xdr:colOff>
      <xdr:row>323</xdr:row>
      <xdr:rowOff>92244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589547</xdr:colOff>
      <xdr:row>161</xdr:row>
      <xdr:rowOff>144378</xdr:rowOff>
    </xdr:from>
    <xdr:to>
      <xdr:col>14</xdr:col>
      <xdr:colOff>790073</xdr:colOff>
      <xdr:row>192</xdr:row>
      <xdr:rowOff>184484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360947</xdr:colOff>
      <xdr:row>129</xdr:row>
      <xdr:rowOff>124326</xdr:rowOff>
    </xdr:from>
    <xdr:to>
      <xdr:col>6</xdr:col>
      <xdr:colOff>176463</xdr:colOff>
      <xdr:row>161</xdr:row>
      <xdr:rowOff>4012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717885</xdr:colOff>
      <xdr:row>130</xdr:row>
      <xdr:rowOff>4011</xdr:rowOff>
    </xdr:from>
    <xdr:to>
      <xdr:col>11</xdr:col>
      <xdr:colOff>942475</xdr:colOff>
      <xdr:row>161</xdr:row>
      <xdr:rowOff>4012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60157</xdr:colOff>
      <xdr:row>95</xdr:row>
      <xdr:rowOff>196515</xdr:rowOff>
    </xdr:from>
    <xdr:to>
      <xdr:col>4</xdr:col>
      <xdr:colOff>453189</xdr:colOff>
      <xdr:row>125</xdr:row>
      <xdr:rowOff>140368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521369</xdr:colOff>
      <xdr:row>95</xdr:row>
      <xdr:rowOff>160421</xdr:rowOff>
    </xdr:from>
    <xdr:to>
      <xdr:col>9</xdr:col>
      <xdr:colOff>737937</xdr:colOff>
      <xdr:row>125</xdr:row>
      <xdr:rowOff>168443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830179</xdr:colOff>
      <xdr:row>95</xdr:row>
      <xdr:rowOff>160420</xdr:rowOff>
    </xdr:from>
    <xdr:to>
      <xdr:col>15</xdr:col>
      <xdr:colOff>364958</xdr:colOff>
      <xdr:row>126</xdr:row>
      <xdr:rowOff>24063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669759</xdr:colOff>
      <xdr:row>63</xdr:row>
      <xdr:rowOff>148589</xdr:rowOff>
    </xdr:from>
    <xdr:to>
      <xdr:col>14</xdr:col>
      <xdr:colOff>661738</xdr:colOff>
      <xdr:row>93</xdr:row>
      <xdr:rowOff>120315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33</xdr:row>
      <xdr:rowOff>84220</xdr:rowOff>
    </xdr:from>
    <xdr:to>
      <xdr:col>14</xdr:col>
      <xdr:colOff>501316</xdr:colOff>
      <xdr:row>62</xdr:row>
      <xdr:rowOff>100263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802105</xdr:colOff>
      <xdr:row>225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327423-446B-41F5-A6C9-46B4CD28D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F115C33-3D41-46B6-8733-7AEEC244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B570943-B25E-4E32-8289-EF89A7ED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469</xdr:row>
      <xdr:rowOff>0</xdr:rowOff>
    </xdr:from>
    <xdr:to>
      <xdr:col>15</xdr:col>
      <xdr:colOff>484632</xdr:colOff>
      <xdr:row>474</xdr:row>
      <xdr:rowOff>15882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2C172160-BF02-4DA7-88D4-0879CDE42C7F}"/>
            </a:ext>
          </a:extLst>
        </xdr:cNvPr>
        <xdr:cNvSpPr/>
      </xdr:nvSpPr>
      <xdr:spPr bwMode="auto">
        <a:xfrm>
          <a:off x="13667874" y="913758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198873</xdr:colOff>
      <xdr:row>5</xdr:row>
      <xdr:rowOff>0</xdr:rowOff>
    </xdr:from>
    <xdr:to>
      <xdr:col>55</xdr:col>
      <xdr:colOff>334945</xdr:colOff>
      <xdr:row>24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1140907</xdr:colOff>
      <xdr:row>24</xdr:row>
      <xdr:rowOff>83737</xdr:rowOff>
    </xdr:from>
    <xdr:to>
      <xdr:col>49</xdr:col>
      <xdr:colOff>31400</xdr:colOff>
      <xdr:row>44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125605</xdr:colOff>
      <xdr:row>24</xdr:row>
      <xdr:rowOff>0</xdr:rowOff>
    </xdr:from>
    <xdr:to>
      <xdr:col>55</xdr:col>
      <xdr:colOff>293079</xdr:colOff>
      <xdr:row>44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1151374</xdr:colOff>
      <xdr:row>44</xdr:row>
      <xdr:rowOff>146539</xdr:rowOff>
    </xdr:from>
    <xdr:to>
      <xdr:col>49</xdr:col>
      <xdr:colOff>94203</xdr:colOff>
      <xdr:row>63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198873</xdr:colOff>
      <xdr:row>44</xdr:row>
      <xdr:rowOff>125605</xdr:rowOff>
    </xdr:from>
    <xdr:to>
      <xdr:col>55</xdr:col>
      <xdr:colOff>282610</xdr:colOff>
      <xdr:row>63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1172308</xdr:colOff>
      <xdr:row>63</xdr:row>
      <xdr:rowOff>177940</xdr:rowOff>
    </xdr:from>
    <xdr:to>
      <xdr:col>49</xdr:col>
      <xdr:colOff>115137</xdr:colOff>
      <xdr:row>82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188406</xdr:colOff>
      <xdr:row>63</xdr:row>
      <xdr:rowOff>177939</xdr:rowOff>
    </xdr:from>
    <xdr:to>
      <xdr:col>55</xdr:col>
      <xdr:colOff>272143</xdr:colOff>
      <xdr:row>82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1193242</xdr:colOff>
      <xdr:row>83</xdr:row>
      <xdr:rowOff>83737</xdr:rowOff>
    </xdr:from>
    <xdr:to>
      <xdr:col>49</xdr:col>
      <xdr:colOff>136071</xdr:colOff>
      <xdr:row>105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83</xdr:row>
      <xdr:rowOff>62803</xdr:rowOff>
    </xdr:from>
    <xdr:to>
      <xdr:col>55</xdr:col>
      <xdr:colOff>282610</xdr:colOff>
      <xdr:row>105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10467</xdr:colOff>
      <xdr:row>106</xdr:row>
      <xdr:rowOff>94204</xdr:rowOff>
    </xdr:from>
    <xdr:to>
      <xdr:col>49</xdr:col>
      <xdr:colOff>157005</xdr:colOff>
      <xdr:row>125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49</xdr:col>
      <xdr:colOff>240741</xdr:colOff>
      <xdr:row>106</xdr:row>
      <xdr:rowOff>41868</xdr:rowOff>
    </xdr:from>
    <xdr:to>
      <xdr:col>55</xdr:col>
      <xdr:colOff>324478</xdr:colOff>
      <xdr:row>125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1172308</xdr:colOff>
      <xdr:row>126</xdr:row>
      <xdr:rowOff>188407</xdr:rowOff>
    </xdr:from>
    <xdr:to>
      <xdr:col>49</xdr:col>
      <xdr:colOff>115137</xdr:colOff>
      <xdr:row>149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49</xdr:col>
      <xdr:colOff>209340</xdr:colOff>
      <xdr:row>126</xdr:row>
      <xdr:rowOff>83737</xdr:rowOff>
    </xdr:from>
    <xdr:to>
      <xdr:col>55</xdr:col>
      <xdr:colOff>293077</xdr:colOff>
      <xdr:row>148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1172308</xdr:colOff>
      <xdr:row>149</xdr:row>
      <xdr:rowOff>177940</xdr:rowOff>
    </xdr:from>
    <xdr:to>
      <xdr:col>49</xdr:col>
      <xdr:colOff>115137</xdr:colOff>
      <xdr:row>169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167472</xdr:colOff>
      <xdr:row>149</xdr:row>
      <xdr:rowOff>115138</xdr:rowOff>
    </xdr:from>
    <xdr:to>
      <xdr:col>55</xdr:col>
      <xdr:colOff>251209</xdr:colOff>
      <xdr:row>168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1172308</xdr:colOff>
      <xdr:row>169</xdr:row>
      <xdr:rowOff>167473</xdr:rowOff>
    </xdr:from>
    <xdr:to>
      <xdr:col>49</xdr:col>
      <xdr:colOff>115137</xdr:colOff>
      <xdr:row>188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49</xdr:col>
      <xdr:colOff>230274</xdr:colOff>
      <xdr:row>169</xdr:row>
      <xdr:rowOff>167473</xdr:rowOff>
    </xdr:from>
    <xdr:to>
      <xdr:col>55</xdr:col>
      <xdr:colOff>314011</xdr:colOff>
      <xdr:row>188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1151374</xdr:colOff>
      <xdr:row>192</xdr:row>
      <xdr:rowOff>104671</xdr:rowOff>
    </xdr:from>
    <xdr:to>
      <xdr:col>49</xdr:col>
      <xdr:colOff>94203</xdr:colOff>
      <xdr:row>212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146538</xdr:colOff>
      <xdr:row>192</xdr:row>
      <xdr:rowOff>83737</xdr:rowOff>
    </xdr:from>
    <xdr:to>
      <xdr:col>55</xdr:col>
      <xdr:colOff>230275</xdr:colOff>
      <xdr:row>211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1161841</xdr:colOff>
      <xdr:row>213</xdr:row>
      <xdr:rowOff>20934</xdr:rowOff>
    </xdr:from>
    <xdr:to>
      <xdr:col>49</xdr:col>
      <xdr:colOff>104670</xdr:colOff>
      <xdr:row>233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157005</xdr:colOff>
      <xdr:row>212</xdr:row>
      <xdr:rowOff>157006</xdr:rowOff>
    </xdr:from>
    <xdr:to>
      <xdr:col>55</xdr:col>
      <xdr:colOff>240742</xdr:colOff>
      <xdr:row>232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42</xdr:col>
      <xdr:colOff>1151374</xdr:colOff>
      <xdr:row>234</xdr:row>
      <xdr:rowOff>0</xdr:rowOff>
    </xdr:from>
    <xdr:to>
      <xdr:col>49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230275</xdr:colOff>
      <xdr:row>233</xdr:row>
      <xdr:rowOff>167473</xdr:rowOff>
    </xdr:from>
    <xdr:to>
      <xdr:col>55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42</xdr:col>
      <xdr:colOff>1161841</xdr:colOff>
      <xdr:row>259</xdr:row>
      <xdr:rowOff>167472</xdr:rowOff>
    </xdr:from>
    <xdr:to>
      <xdr:col>49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49</xdr:col>
      <xdr:colOff>198874</xdr:colOff>
      <xdr:row>259</xdr:row>
      <xdr:rowOff>157005</xdr:rowOff>
    </xdr:from>
    <xdr:to>
      <xdr:col>55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1078104</xdr:colOff>
      <xdr:row>280</xdr:row>
      <xdr:rowOff>167473</xdr:rowOff>
    </xdr:from>
    <xdr:to>
      <xdr:col>49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125604</xdr:colOff>
      <xdr:row>280</xdr:row>
      <xdr:rowOff>157006</xdr:rowOff>
    </xdr:from>
    <xdr:to>
      <xdr:col>55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42</xdr:col>
      <xdr:colOff>1119973</xdr:colOff>
      <xdr:row>304</xdr:row>
      <xdr:rowOff>146539</xdr:rowOff>
    </xdr:from>
    <xdr:to>
      <xdr:col>49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177940</xdr:colOff>
      <xdr:row>304</xdr:row>
      <xdr:rowOff>125605</xdr:rowOff>
    </xdr:from>
    <xdr:to>
      <xdr:col>55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129540</xdr:rowOff>
    </xdr:from>
    <xdr:to>
      <xdr:col>11</xdr:col>
      <xdr:colOff>701040</xdr:colOff>
      <xdr:row>30</xdr:row>
      <xdr:rowOff>91439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182880</xdr:rowOff>
    </xdr:from>
    <xdr:to>
      <xdr:col>11</xdr:col>
      <xdr:colOff>807720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137160</xdr:rowOff>
    </xdr:from>
    <xdr:to>
      <xdr:col>11</xdr:col>
      <xdr:colOff>792480</xdr:colOff>
      <xdr:row>95</xdr:row>
      <xdr:rowOff>41909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175260</xdr:rowOff>
    </xdr:from>
    <xdr:to>
      <xdr:col>11</xdr:col>
      <xdr:colOff>807720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175260</xdr:rowOff>
    </xdr:from>
    <xdr:to>
      <xdr:col>11</xdr:col>
      <xdr:colOff>746760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182880</xdr:rowOff>
    </xdr:from>
    <xdr:to>
      <xdr:col>11</xdr:col>
      <xdr:colOff>777240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15240</xdr:rowOff>
    </xdr:from>
    <xdr:to>
      <xdr:col>11</xdr:col>
      <xdr:colOff>838200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144780</xdr:rowOff>
    </xdr:from>
    <xdr:to>
      <xdr:col>11</xdr:col>
      <xdr:colOff>800100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906780</xdr:colOff>
      <xdr:row>257</xdr:row>
      <xdr:rowOff>45720</xdr:rowOff>
    </xdr:from>
    <xdr:to>
      <xdr:col>11</xdr:col>
      <xdr:colOff>739140</xdr:colOff>
      <xdr:row>286</xdr:row>
      <xdr:rowOff>156209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167640</xdr:rowOff>
    </xdr:from>
    <xdr:to>
      <xdr:col>11</xdr:col>
      <xdr:colOff>845820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144780</xdr:rowOff>
    </xdr:from>
    <xdr:to>
      <xdr:col>11</xdr:col>
      <xdr:colOff>754380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352</xdr:row>
      <xdr:rowOff>129540</xdr:rowOff>
    </xdr:from>
    <xdr:to>
      <xdr:col>11</xdr:col>
      <xdr:colOff>830580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53340</xdr:rowOff>
    </xdr:from>
    <xdr:to>
      <xdr:col>11</xdr:col>
      <xdr:colOff>792480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175260</xdr:rowOff>
    </xdr:from>
    <xdr:to>
      <xdr:col>11</xdr:col>
      <xdr:colOff>807720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182880</xdr:rowOff>
    </xdr:from>
    <xdr:to>
      <xdr:col>11</xdr:col>
      <xdr:colOff>807720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19050</xdr:colOff>
      <xdr:row>0</xdr:row>
      <xdr:rowOff>45720</xdr:rowOff>
    </xdr:from>
    <xdr:to>
      <xdr:col>23</xdr:col>
      <xdr:colOff>716280</xdr:colOff>
      <xdr:row>30</xdr:row>
      <xdr:rowOff>22859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110490</xdr:colOff>
      <xdr:row>11</xdr:row>
      <xdr:rowOff>49530</xdr:rowOff>
    </xdr:from>
    <xdr:to>
      <xdr:col>12</xdr:col>
      <xdr:colOff>834390</xdr:colOff>
      <xdr:row>14</xdr:row>
      <xdr:rowOff>26670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083290" y="21450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76200</xdr:colOff>
      <xdr:row>42</xdr:row>
      <xdr:rowOff>137160</xdr:rowOff>
    </xdr:from>
    <xdr:to>
      <xdr:col>12</xdr:col>
      <xdr:colOff>861060</xdr:colOff>
      <xdr:row>45</xdr:row>
      <xdr:rowOff>91440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049000" y="8138160"/>
          <a:ext cx="784860" cy="5257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33</xdr:row>
      <xdr:rowOff>30480</xdr:rowOff>
    </xdr:from>
    <xdr:to>
      <xdr:col>23</xdr:col>
      <xdr:colOff>861060</xdr:colOff>
      <xdr:row>62</xdr:row>
      <xdr:rowOff>186689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64770</xdr:colOff>
      <xdr:row>64</xdr:row>
      <xdr:rowOff>121920</xdr:rowOff>
    </xdr:from>
    <xdr:to>
      <xdr:col>23</xdr:col>
      <xdr:colOff>838200</xdr:colOff>
      <xdr:row>94</xdr:row>
      <xdr:rowOff>26669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190500</xdr:colOff>
      <xdr:row>75</xdr:row>
      <xdr:rowOff>114300</xdr:rowOff>
    </xdr:from>
    <xdr:to>
      <xdr:col>12</xdr:col>
      <xdr:colOff>792480</xdr:colOff>
      <xdr:row>78</xdr:row>
      <xdr:rowOff>76200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1163300" y="14401800"/>
          <a:ext cx="60198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96</xdr:row>
      <xdr:rowOff>53340</xdr:rowOff>
    </xdr:from>
    <xdr:to>
      <xdr:col>23</xdr:col>
      <xdr:colOff>800100</xdr:colOff>
      <xdr:row>126</xdr:row>
      <xdr:rowOff>87629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121920</xdr:colOff>
      <xdr:row>109</xdr:row>
      <xdr:rowOff>38100</xdr:rowOff>
    </xdr:from>
    <xdr:to>
      <xdr:col>12</xdr:col>
      <xdr:colOff>739140</xdr:colOff>
      <xdr:row>111</xdr:row>
      <xdr:rowOff>152400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1094720" y="20802600"/>
          <a:ext cx="61722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128</xdr:row>
      <xdr:rowOff>91440</xdr:rowOff>
    </xdr:from>
    <xdr:to>
      <xdr:col>23</xdr:col>
      <xdr:colOff>899160</xdr:colOff>
      <xdr:row>158</xdr:row>
      <xdr:rowOff>133349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160</xdr:row>
      <xdr:rowOff>83820</xdr:rowOff>
    </xdr:from>
    <xdr:to>
      <xdr:col>23</xdr:col>
      <xdr:colOff>784860</xdr:colOff>
      <xdr:row>190</xdr:row>
      <xdr:rowOff>34289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49530</xdr:colOff>
      <xdr:row>139</xdr:row>
      <xdr:rowOff>171450</xdr:rowOff>
    </xdr:from>
    <xdr:to>
      <xdr:col>12</xdr:col>
      <xdr:colOff>845820</xdr:colOff>
      <xdr:row>142</xdr:row>
      <xdr:rowOff>99060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1022330" y="26650950"/>
          <a:ext cx="79629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91440</xdr:colOff>
      <xdr:row>173</xdr:row>
      <xdr:rowOff>167640</xdr:rowOff>
    </xdr:from>
    <xdr:to>
      <xdr:col>12</xdr:col>
      <xdr:colOff>883920</xdr:colOff>
      <xdr:row>176</xdr:row>
      <xdr:rowOff>106680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1064240" y="33124140"/>
          <a:ext cx="79248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192</xdr:row>
      <xdr:rowOff>129540</xdr:rowOff>
    </xdr:from>
    <xdr:to>
      <xdr:col>23</xdr:col>
      <xdr:colOff>731520</xdr:colOff>
      <xdr:row>222</xdr:row>
      <xdr:rowOff>148589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53340</xdr:colOff>
      <xdr:row>224</xdr:row>
      <xdr:rowOff>60960</xdr:rowOff>
    </xdr:from>
    <xdr:to>
      <xdr:col>23</xdr:col>
      <xdr:colOff>845820</xdr:colOff>
      <xdr:row>254</xdr:row>
      <xdr:rowOff>80009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83820</xdr:colOff>
      <xdr:row>203</xdr:row>
      <xdr:rowOff>19050</xdr:rowOff>
    </xdr:from>
    <xdr:to>
      <xdr:col>12</xdr:col>
      <xdr:colOff>868680</xdr:colOff>
      <xdr:row>205</xdr:row>
      <xdr:rowOff>144780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1056620" y="38690550"/>
          <a:ext cx="78486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234</xdr:row>
      <xdr:rowOff>182880</xdr:rowOff>
    </xdr:from>
    <xdr:to>
      <xdr:col>12</xdr:col>
      <xdr:colOff>769620</xdr:colOff>
      <xdr:row>237</xdr:row>
      <xdr:rowOff>99060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1071860" y="44759880"/>
          <a:ext cx="670560" cy="4876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256</xdr:row>
      <xdr:rowOff>53340</xdr:rowOff>
    </xdr:from>
    <xdr:to>
      <xdr:col>23</xdr:col>
      <xdr:colOff>838200</xdr:colOff>
      <xdr:row>286</xdr:row>
      <xdr:rowOff>72389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110490</xdr:colOff>
      <xdr:row>266</xdr:row>
      <xdr:rowOff>57150</xdr:rowOff>
    </xdr:from>
    <xdr:to>
      <xdr:col>12</xdr:col>
      <xdr:colOff>861060</xdr:colOff>
      <xdr:row>268</xdr:row>
      <xdr:rowOff>182880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1083290" y="50737770"/>
          <a:ext cx="75057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288</xdr:row>
      <xdr:rowOff>76200</xdr:rowOff>
    </xdr:from>
    <xdr:to>
      <xdr:col>23</xdr:col>
      <xdr:colOff>739140</xdr:colOff>
      <xdr:row>318</xdr:row>
      <xdr:rowOff>106679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114300</xdr:colOff>
      <xdr:row>299</xdr:row>
      <xdr:rowOff>140970</xdr:rowOff>
    </xdr:from>
    <xdr:to>
      <xdr:col>12</xdr:col>
      <xdr:colOff>830580</xdr:colOff>
      <xdr:row>302</xdr:row>
      <xdr:rowOff>83820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087100" y="57108090"/>
          <a:ext cx="71628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320</xdr:row>
      <xdr:rowOff>38100</xdr:rowOff>
    </xdr:from>
    <xdr:to>
      <xdr:col>23</xdr:col>
      <xdr:colOff>815340</xdr:colOff>
      <xdr:row>350</xdr:row>
      <xdr:rowOff>60959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110490</xdr:colOff>
      <xdr:row>333</xdr:row>
      <xdr:rowOff>72390</xdr:rowOff>
    </xdr:from>
    <xdr:to>
      <xdr:col>12</xdr:col>
      <xdr:colOff>845820</xdr:colOff>
      <xdr:row>335</xdr:row>
      <xdr:rowOff>175260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1083290" y="63516510"/>
          <a:ext cx="73533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352</xdr:row>
      <xdr:rowOff>137160</xdr:rowOff>
    </xdr:from>
    <xdr:to>
      <xdr:col>23</xdr:col>
      <xdr:colOff>762000</xdr:colOff>
      <xdr:row>382</xdr:row>
      <xdr:rowOff>182879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118110</xdr:colOff>
      <xdr:row>365</xdr:row>
      <xdr:rowOff>99060</xdr:rowOff>
    </xdr:from>
    <xdr:to>
      <xdr:col>12</xdr:col>
      <xdr:colOff>891540</xdr:colOff>
      <xdr:row>368</xdr:row>
      <xdr:rowOff>22860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1090910" y="6963918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</xdr:colOff>
      <xdr:row>384</xdr:row>
      <xdr:rowOff>160020</xdr:rowOff>
    </xdr:from>
    <xdr:to>
      <xdr:col>23</xdr:col>
      <xdr:colOff>777240</xdr:colOff>
      <xdr:row>414</xdr:row>
      <xdr:rowOff>144779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129540</xdr:colOff>
      <xdr:row>397</xdr:row>
      <xdr:rowOff>49530</xdr:rowOff>
    </xdr:from>
    <xdr:to>
      <xdr:col>12</xdr:col>
      <xdr:colOff>845820</xdr:colOff>
      <xdr:row>399</xdr:row>
      <xdr:rowOff>160020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1102340" y="75685650"/>
          <a:ext cx="71628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417</xdr:row>
      <xdr:rowOff>7620</xdr:rowOff>
    </xdr:from>
    <xdr:to>
      <xdr:col>23</xdr:col>
      <xdr:colOff>777240</xdr:colOff>
      <xdr:row>446</xdr:row>
      <xdr:rowOff>175259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133350</xdr:colOff>
      <xdr:row>429</xdr:row>
      <xdr:rowOff>156210</xdr:rowOff>
    </xdr:from>
    <xdr:to>
      <xdr:col>12</xdr:col>
      <xdr:colOff>876300</xdr:colOff>
      <xdr:row>432</xdr:row>
      <xdr:rowOff>83820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1106150" y="8188833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448</xdr:row>
      <xdr:rowOff>175260</xdr:rowOff>
    </xdr:from>
    <xdr:to>
      <xdr:col>23</xdr:col>
      <xdr:colOff>777240</xdr:colOff>
      <xdr:row>478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49530</xdr:colOff>
      <xdr:row>463</xdr:row>
      <xdr:rowOff>30480</xdr:rowOff>
    </xdr:from>
    <xdr:to>
      <xdr:col>12</xdr:col>
      <xdr:colOff>868680</xdr:colOff>
      <xdr:row>465</xdr:row>
      <xdr:rowOff>91440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022330" y="88239600"/>
          <a:ext cx="819150" cy="4419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114300</xdr:colOff>
      <xdr:row>14</xdr:row>
      <xdr:rowOff>99060</xdr:rowOff>
    </xdr:from>
    <xdr:to>
      <xdr:col>24</xdr:col>
      <xdr:colOff>838200</xdr:colOff>
      <xdr:row>17</xdr:row>
      <xdr:rowOff>76200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2059900" y="27660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906780</xdr:colOff>
      <xdr:row>0</xdr:row>
      <xdr:rowOff>129540</xdr:rowOff>
    </xdr:from>
    <xdr:to>
      <xdr:col>35</xdr:col>
      <xdr:colOff>853440</xdr:colOff>
      <xdr:row>30</xdr:row>
      <xdr:rowOff>11429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121920</xdr:colOff>
      <xdr:row>14</xdr:row>
      <xdr:rowOff>53340</xdr:rowOff>
    </xdr:from>
    <xdr:to>
      <xdr:col>36</xdr:col>
      <xdr:colOff>845820</xdr:colOff>
      <xdr:row>17</xdr:row>
      <xdr:rowOff>30480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3040320" y="2720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91440</xdr:colOff>
      <xdr:row>32</xdr:row>
      <xdr:rowOff>144780</xdr:rowOff>
    </xdr:from>
    <xdr:to>
      <xdr:col>35</xdr:col>
      <xdr:colOff>815340</xdr:colOff>
      <xdr:row>62</xdr:row>
      <xdr:rowOff>68579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106680</xdr:colOff>
      <xdr:row>44</xdr:row>
      <xdr:rowOff>175260</xdr:rowOff>
    </xdr:from>
    <xdr:to>
      <xdr:col>24</xdr:col>
      <xdr:colOff>830580</xdr:colOff>
      <xdr:row>47</xdr:row>
      <xdr:rowOff>152400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1299B088-E15E-4659-BF0B-E16D28EA7E4A}"/>
            </a:ext>
          </a:extLst>
        </xdr:cNvPr>
        <xdr:cNvSpPr/>
      </xdr:nvSpPr>
      <xdr:spPr bwMode="auto">
        <a:xfrm>
          <a:off x="22052280" y="8557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723900</xdr:colOff>
      <xdr:row>47</xdr:row>
      <xdr:rowOff>167640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4A3A1819-3D24-4A09-81AC-2B78BAB68400}"/>
            </a:ext>
          </a:extLst>
        </xdr:cNvPr>
        <xdr:cNvSpPr/>
      </xdr:nvSpPr>
      <xdr:spPr bwMode="auto">
        <a:xfrm>
          <a:off x="37490400" y="8572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65</xdr:row>
      <xdr:rowOff>3810</xdr:rowOff>
    </xdr:from>
    <xdr:to>
      <xdr:col>38</xdr:col>
      <xdr:colOff>781050</xdr:colOff>
      <xdr:row>94</xdr:row>
      <xdr:rowOff>160019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167640</xdr:colOff>
      <xdr:row>76</xdr:row>
      <xdr:rowOff>160020</xdr:rowOff>
    </xdr:from>
    <xdr:to>
      <xdr:col>24</xdr:col>
      <xdr:colOff>891540</xdr:colOff>
      <xdr:row>79</xdr:row>
      <xdr:rowOff>137160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DB57CDB4-7CDF-47E0-B114-827B213F80F3}"/>
            </a:ext>
          </a:extLst>
        </xdr:cNvPr>
        <xdr:cNvSpPr/>
      </xdr:nvSpPr>
      <xdr:spPr bwMode="auto">
        <a:xfrm>
          <a:off x="22113240" y="146380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77</xdr:row>
      <xdr:rowOff>41910</xdr:rowOff>
    </xdr:from>
    <xdr:to>
      <xdr:col>41</xdr:col>
      <xdr:colOff>864870</xdr:colOff>
      <xdr:row>80</xdr:row>
      <xdr:rowOff>19050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7631370" y="147104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96</xdr:row>
      <xdr:rowOff>22860</xdr:rowOff>
    </xdr:from>
    <xdr:to>
      <xdr:col>38</xdr:col>
      <xdr:colOff>758190</xdr:colOff>
      <xdr:row>125</xdr:row>
      <xdr:rowOff>179069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68580</xdr:colOff>
      <xdr:row>108</xdr:row>
      <xdr:rowOff>53340</xdr:rowOff>
    </xdr:from>
    <xdr:to>
      <xdr:col>24</xdr:col>
      <xdr:colOff>792480</xdr:colOff>
      <xdr:row>111</xdr:row>
      <xdr:rowOff>30480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2014180" y="20627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83820</xdr:rowOff>
    </xdr:from>
    <xdr:to>
      <xdr:col>38</xdr:col>
      <xdr:colOff>796290</xdr:colOff>
      <xdr:row>158</xdr:row>
      <xdr:rowOff>49529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83820</xdr:colOff>
      <xdr:row>139</xdr:row>
      <xdr:rowOff>152400</xdr:rowOff>
    </xdr:from>
    <xdr:to>
      <xdr:col>24</xdr:col>
      <xdr:colOff>807720</xdr:colOff>
      <xdr:row>142</xdr:row>
      <xdr:rowOff>129540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2029420" y="266319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891540</xdr:colOff>
      <xdr:row>160</xdr:row>
      <xdr:rowOff>167640</xdr:rowOff>
    </xdr:from>
    <xdr:to>
      <xdr:col>38</xdr:col>
      <xdr:colOff>742950</xdr:colOff>
      <xdr:row>190</xdr:row>
      <xdr:rowOff>133349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91440</xdr:colOff>
      <xdr:row>173</xdr:row>
      <xdr:rowOff>118110</xdr:rowOff>
    </xdr:from>
    <xdr:to>
      <xdr:col>24</xdr:col>
      <xdr:colOff>815340</xdr:colOff>
      <xdr:row>176</xdr:row>
      <xdr:rowOff>95250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2037040" y="330746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68580</xdr:colOff>
      <xdr:row>192</xdr:row>
      <xdr:rowOff>121920</xdr:rowOff>
    </xdr:from>
    <xdr:to>
      <xdr:col>38</xdr:col>
      <xdr:colOff>834390</xdr:colOff>
      <xdr:row>222</xdr:row>
      <xdr:rowOff>87629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175260</xdr:colOff>
      <xdr:row>204</xdr:row>
      <xdr:rowOff>163830</xdr:rowOff>
    </xdr:from>
    <xdr:to>
      <xdr:col>24</xdr:col>
      <xdr:colOff>899160</xdr:colOff>
      <xdr:row>207</xdr:row>
      <xdr:rowOff>140970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2120860" y="390258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140970</xdr:colOff>
      <xdr:row>206</xdr:row>
      <xdr:rowOff>53340</xdr:rowOff>
    </xdr:from>
    <xdr:to>
      <xdr:col>39</xdr:col>
      <xdr:colOff>864870</xdr:colOff>
      <xdr:row>209</xdr:row>
      <xdr:rowOff>30480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5802570" y="39296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91440</xdr:colOff>
      <xdr:row>236</xdr:row>
      <xdr:rowOff>83820</xdr:rowOff>
    </xdr:from>
    <xdr:to>
      <xdr:col>24</xdr:col>
      <xdr:colOff>815340</xdr:colOff>
      <xdr:row>239</xdr:row>
      <xdr:rowOff>60960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C8755C81-3241-4C75-9305-9EC512188688}"/>
            </a:ext>
          </a:extLst>
        </xdr:cNvPr>
        <xdr:cNvSpPr/>
      </xdr:nvSpPr>
      <xdr:spPr bwMode="auto">
        <a:xfrm>
          <a:off x="22037040" y="450494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22860</xdr:colOff>
      <xdr:row>224</xdr:row>
      <xdr:rowOff>91440</xdr:rowOff>
    </xdr:from>
    <xdr:to>
      <xdr:col>38</xdr:col>
      <xdr:colOff>788670</xdr:colOff>
      <xdr:row>254</xdr:row>
      <xdr:rowOff>57149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8D15980-7B9A-4499-9624-60B42272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39</xdr:col>
      <xdr:colOff>99060</xdr:colOff>
      <xdr:row>238</xdr:row>
      <xdr:rowOff>0</xdr:rowOff>
    </xdr:from>
    <xdr:to>
      <xdr:col>39</xdr:col>
      <xdr:colOff>822960</xdr:colOff>
      <xdr:row>240</xdr:row>
      <xdr:rowOff>167640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8B6E7998-88F6-4DAB-88B3-B70A46C427DA}"/>
            </a:ext>
          </a:extLst>
        </xdr:cNvPr>
        <xdr:cNvSpPr/>
      </xdr:nvSpPr>
      <xdr:spPr bwMode="auto">
        <a:xfrm>
          <a:off x="35760660" y="45339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257</xdr:row>
      <xdr:rowOff>0</xdr:rowOff>
    </xdr:from>
    <xdr:to>
      <xdr:col>38</xdr:col>
      <xdr:colOff>826770</xdr:colOff>
      <xdr:row>286</xdr:row>
      <xdr:rowOff>156209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97EB6CE-D9AA-4BE1-A09E-C06F01F14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114300</xdr:colOff>
      <xdr:row>266</xdr:row>
      <xdr:rowOff>167640</xdr:rowOff>
    </xdr:from>
    <xdr:to>
      <xdr:col>24</xdr:col>
      <xdr:colOff>838200</xdr:colOff>
      <xdr:row>269</xdr:row>
      <xdr:rowOff>144780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38790C83-8225-42D6-A0DB-79067AC3686D}"/>
            </a:ext>
          </a:extLst>
        </xdr:cNvPr>
        <xdr:cNvSpPr/>
      </xdr:nvSpPr>
      <xdr:spPr bwMode="auto">
        <a:xfrm>
          <a:off x="22059900" y="50848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271</xdr:row>
      <xdr:rowOff>0</xdr:rowOff>
    </xdr:from>
    <xdr:to>
      <xdr:col>39</xdr:col>
      <xdr:colOff>822960</xdr:colOff>
      <xdr:row>273</xdr:row>
      <xdr:rowOff>167640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C88B146F-72C9-4BAD-8C3A-A54AD43D70A1}"/>
            </a:ext>
          </a:extLst>
        </xdr:cNvPr>
        <xdr:cNvSpPr/>
      </xdr:nvSpPr>
      <xdr:spPr bwMode="auto">
        <a:xfrm>
          <a:off x="35760660" y="51625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106680</xdr:colOff>
      <xdr:row>174</xdr:row>
      <xdr:rowOff>0</xdr:rowOff>
    </xdr:from>
    <xdr:to>
      <xdr:col>39</xdr:col>
      <xdr:colOff>830580</xdr:colOff>
      <xdr:row>176</xdr:row>
      <xdr:rowOff>167640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063C027C-EA89-4954-8013-C78254DF4FEA}"/>
            </a:ext>
          </a:extLst>
        </xdr:cNvPr>
        <xdr:cNvSpPr/>
      </xdr:nvSpPr>
      <xdr:spPr bwMode="auto">
        <a:xfrm>
          <a:off x="35768280" y="33147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121920</xdr:colOff>
      <xdr:row>300</xdr:row>
      <xdr:rowOff>167640</xdr:rowOff>
    </xdr:from>
    <xdr:to>
      <xdr:col>24</xdr:col>
      <xdr:colOff>845820</xdr:colOff>
      <xdr:row>303</xdr:row>
      <xdr:rowOff>144780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E158F38E-5F00-40CC-95AD-FF654A9A6514}"/>
            </a:ext>
          </a:extLst>
        </xdr:cNvPr>
        <xdr:cNvSpPr/>
      </xdr:nvSpPr>
      <xdr:spPr bwMode="auto">
        <a:xfrm>
          <a:off x="22067520" y="57325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45720</xdr:colOff>
      <xdr:row>288</xdr:row>
      <xdr:rowOff>129540</xdr:rowOff>
    </xdr:from>
    <xdr:to>
      <xdr:col>38</xdr:col>
      <xdr:colOff>811530</xdr:colOff>
      <xdr:row>318</xdr:row>
      <xdr:rowOff>95249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4EBD3481-714B-443D-9E12-8BCD464A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114300</xdr:colOff>
      <xdr:row>331</xdr:row>
      <xdr:rowOff>53340</xdr:rowOff>
    </xdr:from>
    <xdr:to>
      <xdr:col>24</xdr:col>
      <xdr:colOff>838200</xdr:colOff>
      <xdr:row>334</xdr:row>
      <xdr:rowOff>30480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7626A983-6E23-4CC4-B762-33F6170BCB2C}"/>
            </a:ext>
          </a:extLst>
        </xdr:cNvPr>
        <xdr:cNvSpPr/>
      </xdr:nvSpPr>
      <xdr:spPr bwMode="auto">
        <a:xfrm>
          <a:off x="22059900" y="631164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773430</xdr:colOff>
      <xdr:row>367</xdr:row>
      <xdr:rowOff>114300</xdr:rowOff>
    </xdr:to>
    <xdr:sp macro="" textlink="">
      <xdr:nvSpPr>
        <xdr:cNvPr id="75" name="Pil: høyre 74">
          <a:extLst>
            <a:ext uri="{FF2B5EF4-FFF2-40B4-BE49-F238E27FC236}">
              <a16:creationId xmlns:a16="http://schemas.microsoft.com/office/drawing/2014/main" id="{8F32256C-5371-49F5-9CC2-D1DCC5E95903}"/>
            </a:ext>
          </a:extLst>
        </xdr:cNvPr>
        <xdr:cNvSpPr/>
      </xdr:nvSpPr>
      <xdr:spPr bwMode="auto">
        <a:xfrm>
          <a:off x="21945600" y="695401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773430</xdr:colOff>
      <xdr:row>400</xdr:row>
      <xdr:rowOff>114300</xdr:rowOff>
    </xdr:to>
    <xdr:sp macro="" textlink="">
      <xdr:nvSpPr>
        <xdr:cNvPr id="76" name="Pil: høyre 75">
          <a:extLst>
            <a:ext uri="{FF2B5EF4-FFF2-40B4-BE49-F238E27FC236}">
              <a16:creationId xmlns:a16="http://schemas.microsoft.com/office/drawing/2014/main" id="{995E02FD-E245-4593-B75F-6CDF124E7273}"/>
            </a:ext>
          </a:extLst>
        </xdr:cNvPr>
        <xdr:cNvSpPr/>
      </xdr:nvSpPr>
      <xdr:spPr bwMode="auto">
        <a:xfrm>
          <a:off x="21945600" y="758266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742950</xdr:colOff>
      <xdr:row>431</xdr:row>
      <xdr:rowOff>118110</xdr:rowOff>
    </xdr:to>
    <xdr:sp macro="" textlink="">
      <xdr:nvSpPr>
        <xdr:cNvPr id="77" name="Pil: høyre 76">
          <a:extLst>
            <a:ext uri="{FF2B5EF4-FFF2-40B4-BE49-F238E27FC236}">
              <a16:creationId xmlns:a16="http://schemas.microsoft.com/office/drawing/2014/main" id="{78A75834-8E0E-4C4B-AE74-46CBBC525F0F}"/>
            </a:ext>
          </a:extLst>
        </xdr:cNvPr>
        <xdr:cNvSpPr/>
      </xdr:nvSpPr>
      <xdr:spPr bwMode="auto">
        <a:xfrm>
          <a:off x="21945600" y="817321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742950</xdr:colOff>
      <xdr:row>462</xdr:row>
      <xdr:rowOff>118110</xdr:rowOff>
    </xdr:to>
    <xdr:sp macro="" textlink="">
      <xdr:nvSpPr>
        <xdr:cNvPr id="78" name="Pil: høyre 77">
          <a:extLst>
            <a:ext uri="{FF2B5EF4-FFF2-40B4-BE49-F238E27FC236}">
              <a16:creationId xmlns:a16="http://schemas.microsoft.com/office/drawing/2014/main" id="{0E02C5DD-AAAE-4B27-9199-9054D116CDCA}"/>
            </a:ext>
          </a:extLst>
        </xdr:cNvPr>
        <xdr:cNvSpPr/>
      </xdr:nvSpPr>
      <xdr:spPr bwMode="auto">
        <a:xfrm>
          <a:off x="21945600" y="876376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26670</xdr:rowOff>
    </xdr:from>
    <xdr:to>
      <xdr:col>12</xdr:col>
      <xdr:colOff>868680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33</xdr:row>
      <xdr:rowOff>15240</xdr:rowOff>
    </xdr:from>
    <xdr:to>
      <xdr:col>12</xdr:col>
      <xdr:colOff>746760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64</xdr:row>
      <xdr:rowOff>140970</xdr:rowOff>
    </xdr:from>
    <xdr:to>
      <xdr:col>12</xdr:col>
      <xdr:colOff>788670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887730</xdr:colOff>
      <xdr:row>96</xdr:row>
      <xdr:rowOff>156210</xdr:rowOff>
    </xdr:from>
    <xdr:to>
      <xdr:col>12</xdr:col>
      <xdr:colOff>842010</xdr:colOff>
      <xdr:row>125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19050</xdr:colOff>
      <xdr:row>96</xdr:row>
      <xdr:rowOff>148590</xdr:rowOff>
    </xdr:from>
    <xdr:to>
      <xdr:col>27</xdr:col>
      <xdr:colOff>857250</xdr:colOff>
      <xdr:row>125</xdr:row>
      <xdr:rowOff>186690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11430</xdr:colOff>
      <xdr:row>128</xdr:row>
      <xdr:rowOff>167640</xdr:rowOff>
    </xdr:from>
    <xdr:to>
      <xdr:col>12</xdr:col>
      <xdr:colOff>822960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902970</xdr:colOff>
      <xdr:row>161</xdr:row>
      <xdr:rowOff>95250</xdr:rowOff>
    </xdr:from>
    <xdr:to>
      <xdr:col>12</xdr:col>
      <xdr:colOff>803910</xdr:colOff>
      <xdr:row>189</xdr:row>
      <xdr:rowOff>182880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193</xdr:row>
      <xdr:rowOff>45720</xdr:rowOff>
    </xdr:from>
    <xdr:to>
      <xdr:col>12</xdr:col>
      <xdr:colOff>800100</xdr:colOff>
      <xdr:row>222</xdr:row>
      <xdr:rowOff>7620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224</xdr:row>
      <xdr:rowOff>148590</xdr:rowOff>
    </xdr:from>
    <xdr:to>
      <xdr:col>12</xdr:col>
      <xdr:colOff>796290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257</xdr:row>
      <xdr:rowOff>3810</xdr:rowOff>
    </xdr:from>
    <xdr:to>
      <xdr:col>12</xdr:col>
      <xdr:colOff>826770</xdr:colOff>
      <xdr:row>286</xdr:row>
      <xdr:rowOff>7620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899160</xdr:colOff>
      <xdr:row>288</xdr:row>
      <xdr:rowOff>186690</xdr:rowOff>
    </xdr:from>
    <xdr:to>
      <xdr:col>12</xdr:col>
      <xdr:colOff>845820</xdr:colOff>
      <xdr:row>318</xdr:row>
      <xdr:rowOff>3810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171450</xdr:rowOff>
    </xdr:from>
    <xdr:to>
      <xdr:col>12</xdr:col>
      <xdr:colOff>857250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49530</xdr:rowOff>
    </xdr:from>
    <xdr:to>
      <xdr:col>12</xdr:col>
      <xdr:colOff>815340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906780</xdr:colOff>
      <xdr:row>385</xdr:row>
      <xdr:rowOff>11430</xdr:rowOff>
    </xdr:from>
    <xdr:to>
      <xdr:col>12</xdr:col>
      <xdr:colOff>868680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416</xdr:row>
      <xdr:rowOff>167640</xdr:rowOff>
    </xdr:from>
    <xdr:to>
      <xdr:col>12</xdr:col>
      <xdr:colOff>796290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448</xdr:row>
      <xdr:rowOff>167640</xdr:rowOff>
    </xdr:from>
    <xdr:to>
      <xdr:col>12</xdr:col>
      <xdr:colOff>826770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80010</xdr:colOff>
      <xdr:row>0</xdr:row>
      <xdr:rowOff>152400</xdr:rowOff>
    </xdr:from>
    <xdr:to>
      <xdr:col>27</xdr:col>
      <xdr:colOff>3810</xdr:colOff>
      <xdr:row>29</xdr:row>
      <xdr:rowOff>160020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72390</xdr:colOff>
      <xdr:row>32</xdr:row>
      <xdr:rowOff>99060</xdr:rowOff>
    </xdr:from>
    <xdr:to>
      <xdr:col>26</xdr:col>
      <xdr:colOff>910590</xdr:colOff>
      <xdr:row>61</xdr:row>
      <xdr:rowOff>106680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11430</xdr:colOff>
      <xdr:row>64</xdr:row>
      <xdr:rowOff>99060</xdr:rowOff>
    </xdr:from>
    <xdr:to>
      <xdr:col>26</xdr:col>
      <xdr:colOff>849630</xdr:colOff>
      <xdr:row>93</xdr:row>
      <xdr:rowOff>106680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110490</xdr:colOff>
      <xdr:row>108</xdr:row>
      <xdr:rowOff>41910</xdr:rowOff>
    </xdr:from>
    <xdr:to>
      <xdr:col>13</xdr:col>
      <xdr:colOff>754380</xdr:colOff>
      <xdr:row>110</xdr:row>
      <xdr:rowOff>102870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97690" y="2061591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68580</xdr:colOff>
      <xdr:row>74</xdr:row>
      <xdr:rowOff>102870</xdr:rowOff>
    </xdr:from>
    <xdr:to>
      <xdr:col>13</xdr:col>
      <xdr:colOff>773430</xdr:colOff>
      <xdr:row>77</xdr:row>
      <xdr:rowOff>26670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55780" y="14199870"/>
          <a:ext cx="70485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41</xdr:row>
      <xdr:rowOff>87630</xdr:rowOff>
    </xdr:from>
    <xdr:to>
      <xdr:col>13</xdr:col>
      <xdr:colOff>800100</xdr:colOff>
      <xdr:row>43</xdr:row>
      <xdr:rowOff>118110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2016740" y="7898130"/>
          <a:ext cx="67056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171450</xdr:colOff>
      <xdr:row>8</xdr:row>
      <xdr:rowOff>99060</xdr:rowOff>
    </xdr:from>
    <xdr:to>
      <xdr:col>13</xdr:col>
      <xdr:colOff>815340</xdr:colOff>
      <xdr:row>11</xdr:row>
      <xdr:rowOff>45720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2058650" y="1623060"/>
          <a:ext cx="643890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136</xdr:row>
      <xdr:rowOff>0</xdr:rowOff>
    </xdr:from>
    <xdr:to>
      <xdr:col>13</xdr:col>
      <xdr:colOff>643890</xdr:colOff>
      <xdr:row>138</xdr:row>
      <xdr:rowOff>60960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19CD73E9-B076-4594-A976-F8C6A1A0D2DD}"/>
            </a:ext>
          </a:extLst>
        </xdr:cNvPr>
        <xdr:cNvSpPr/>
      </xdr:nvSpPr>
      <xdr:spPr bwMode="auto">
        <a:xfrm>
          <a:off x="11887200" y="259080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198120</xdr:colOff>
      <xdr:row>171</xdr:row>
      <xdr:rowOff>64770</xdr:rowOff>
    </xdr:from>
    <xdr:to>
      <xdr:col>13</xdr:col>
      <xdr:colOff>842010</xdr:colOff>
      <xdr:row>173</xdr:row>
      <xdr:rowOff>125730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CFB0F46-0AE7-45A2-B578-76D394F6E639}"/>
            </a:ext>
          </a:extLst>
        </xdr:cNvPr>
        <xdr:cNvSpPr/>
      </xdr:nvSpPr>
      <xdr:spPr bwMode="auto">
        <a:xfrm>
          <a:off x="12085320" y="3264027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203</xdr:row>
      <xdr:rowOff>0</xdr:rowOff>
    </xdr:from>
    <xdr:to>
      <xdr:col>13</xdr:col>
      <xdr:colOff>643890</xdr:colOff>
      <xdr:row>205</xdr:row>
      <xdr:rowOff>60960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D3C73793-B12E-4D75-8A96-E6338C63147A}"/>
            </a:ext>
          </a:extLst>
        </xdr:cNvPr>
        <xdr:cNvSpPr/>
      </xdr:nvSpPr>
      <xdr:spPr bwMode="auto">
        <a:xfrm>
          <a:off x="11887200" y="38671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234</xdr:row>
      <xdr:rowOff>11430</xdr:rowOff>
    </xdr:from>
    <xdr:to>
      <xdr:col>13</xdr:col>
      <xdr:colOff>819150</xdr:colOff>
      <xdr:row>236</xdr:row>
      <xdr:rowOff>72390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A8468AD4-9C6E-43A8-8271-029CFD9FA064}"/>
            </a:ext>
          </a:extLst>
        </xdr:cNvPr>
        <xdr:cNvSpPr/>
      </xdr:nvSpPr>
      <xdr:spPr bwMode="auto">
        <a:xfrm>
          <a:off x="12062460" y="4458843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643890</xdr:colOff>
      <xdr:row>269</xdr:row>
      <xdr:rowOff>60960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3433A40-4A1D-4704-B122-524DD026092A}"/>
            </a:ext>
          </a:extLst>
        </xdr:cNvPr>
        <xdr:cNvSpPr/>
      </xdr:nvSpPr>
      <xdr:spPr bwMode="auto">
        <a:xfrm>
          <a:off x="11887200" y="50863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89646</xdr:colOff>
      <xdr:row>90</xdr:row>
      <xdr:rowOff>194235</xdr:rowOff>
    </xdr:from>
    <xdr:to>
      <xdr:col>13</xdr:col>
      <xdr:colOff>743322</xdr:colOff>
      <xdr:row>120</xdr:row>
      <xdr:rowOff>22411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37353</xdr:colOff>
      <xdr:row>59</xdr:row>
      <xdr:rowOff>171826</xdr:rowOff>
    </xdr:from>
    <xdr:to>
      <xdr:col>13</xdr:col>
      <xdr:colOff>437029</xdr:colOff>
      <xdr:row>88</xdr:row>
      <xdr:rowOff>130736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7473</xdr:colOff>
      <xdr:row>0</xdr:row>
      <xdr:rowOff>126999</xdr:rowOff>
    </xdr:from>
    <xdr:to>
      <xdr:col>13</xdr:col>
      <xdr:colOff>485590</xdr:colOff>
      <xdr:row>27</xdr:row>
      <xdr:rowOff>93382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59C7AA6-7192-47E3-AAB2-CD8F07E6C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896471</xdr:colOff>
      <xdr:row>29</xdr:row>
      <xdr:rowOff>194235</xdr:rowOff>
    </xdr:from>
    <xdr:to>
      <xdr:col>14</xdr:col>
      <xdr:colOff>11206</xdr:colOff>
      <xdr:row>59</xdr:row>
      <xdr:rowOff>14940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858DB2-A1D2-4144-A773-36B09A6D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13</xdr:col>
      <xdr:colOff>653676</xdr:colOff>
      <xdr:row>121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56AE2A8-B4E8-42D1-B9D2-F65431FE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903942</xdr:colOff>
      <xdr:row>186</xdr:row>
      <xdr:rowOff>7471</xdr:rowOff>
    </xdr:from>
    <xdr:to>
      <xdr:col>13</xdr:col>
      <xdr:colOff>646206</xdr:colOff>
      <xdr:row>215</xdr:row>
      <xdr:rowOff>29882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A0387B-DDBA-4B89-A354-7B98E9D9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217</xdr:row>
      <xdr:rowOff>14941</xdr:rowOff>
    </xdr:from>
    <xdr:to>
      <xdr:col>13</xdr:col>
      <xdr:colOff>653676</xdr:colOff>
      <xdr:row>246</xdr:row>
      <xdr:rowOff>37354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A9BAAED-6BAE-4DE1-A5EC-3862D951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13</xdr:col>
      <xdr:colOff>478117</xdr:colOff>
      <xdr:row>0</xdr:row>
      <xdr:rowOff>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DFCAB71-33C9-4033-ABF6-3EF405D9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889000</xdr:colOff>
      <xdr:row>121</xdr:row>
      <xdr:rowOff>194234</xdr:rowOff>
    </xdr:from>
    <xdr:to>
      <xdr:col>13</xdr:col>
      <xdr:colOff>631264</xdr:colOff>
      <xdr:row>151</xdr:row>
      <xdr:rowOff>22411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872031C-B49D-4B12-B758-A97EF2609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155</xdr:row>
      <xdr:rowOff>0</xdr:rowOff>
    </xdr:from>
    <xdr:to>
      <xdr:col>13</xdr:col>
      <xdr:colOff>653676</xdr:colOff>
      <xdr:row>184</xdr:row>
      <xdr:rowOff>22412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B9D82AC-933E-43A8-8D2E-CC4E90B2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431241</xdr:colOff>
      <xdr:row>8</xdr:row>
      <xdr:rowOff>198874</xdr:rowOff>
    </xdr:from>
    <xdr:to>
      <xdr:col>40</xdr:col>
      <xdr:colOff>898072</xdr:colOff>
      <xdr:row>32</xdr:row>
      <xdr:rowOff>194687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1172308</xdr:colOff>
      <xdr:row>0</xdr:row>
      <xdr:rowOff>73269</xdr:rowOff>
    </xdr:from>
    <xdr:to>
      <xdr:col>52</xdr:col>
      <xdr:colOff>94203</xdr:colOff>
      <xdr:row>23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146539</xdr:colOff>
      <xdr:row>0</xdr:row>
      <xdr:rowOff>52336</xdr:rowOff>
    </xdr:from>
    <xdr:to>
      <xdr:col>58</xdr:col>
      <xdr:colOff>293078</xdr:colOff>
      <xdr:row>23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242834</xdr:colOff>
      <xdr:row>33</xdr:row>
      <xdr:rowOff>0</xdr:rowOff>
    </xdr:from>
    <xdr:to>
      <xdr:col>40</xdr:col>
      <xdr:colOff>552659</xdr:colOff>
      <xdr:row>47</xdr:row>
      <xdr:rowOff>157003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1151374</xdr:colOff>
      <xdr:row>23</xdr:row>
      <xdr:rowOff>41868</xdr:rowOff>
    </xdr:from>
    <xdr:to>
      <xdr:col>52</xdr:col>
      <xdr:colOff>73269</xdr:colOff>
      <xdr:row>46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136072</xdr:colOff>
      <xdr:row>23</xdr:row>
      <xdr:rowOff>83736</xdr:rowOff>
    </xdr:from>
    <xdr:to>
      <xdr:col>58</xdr:col>
      <xdr:colOff>282612</xdr:colOff>
      <xdr:row>46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284704</xdr:colOff>
      <xdr:row>48</xdr:row>
      <xdr:rowOff>0</xdr:rowOff>
    </xdr:from>
    <xdr:to>
      <xdr:col>40</xdr:col>
      <xdr:colOff>374716</xdr:colOff>
      <xdr:row>62</xdr:row>
      <xdr:rowOff>2094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439615</xdr:colOff>
      <xdr:row>46</xdr:row>
      <xdr:rowOff>20934</xdr:rowOff>
    </xdr:from>
    <xdr:to>
      <xdr:col>45</xdr:col>
      <xdr:colOff>1088571</xdr:colOff>
      <xdr:row>65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1151374</xdr:colOff>
      <xdr:row>46</xdr:row>
      <xdr:rowOff>146539</xdr:rowOff>
    </xdr:from>
    <xdr:to>
      <xdr:col>52</xdr:col>
      <xdr:colOff>94203</xdr:colOff>
      <xdr:row>65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198873</xdr:colOff>
      <xdr:row>46</xdr:row>
      <xdr:rowOff>125605</xdr:rowOff>
    </xdr:from>
    <xdr:to>
      <xdr:col>58</xdr:col>
      <xdr:colOff>282610</xdr:colOff>
      <xdr:row>65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479390</xdr:colOff>
      <xdr:row>63</xdr:row>
      <xdr:rowOff>0</xdr:rowOff>
    </xdr:from>
    <xdr:to>
      <xdr:col>40</xdr:col>
      <xdr:colOff>674075</xdr:colOff>
      <xdr:row>77</xdr:row>
      <xdr:rowOff>133976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450083</xdr:colOff>
      <xdr:row>65</xdr:row>
      <xdr:rowOff>136071</xdr:rowOff>
    </xdr:from>
    <xdr:to>
      <xdr:col>45</xdr:col>
      <xdr:colOff>1099039</xdr:colOff>
      <xdr:row>85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1172308</xdr:colOff>
      <xdr:row>65</xdr:row>
      <xdr:rowOff>177940</xdr:rowOff>
    </xdr:from>
    <xdr:to>
      <xdr:col>52</xdr:col>
      <xdr:colOff>115137</xdr:colOff>
      <xdr:row>84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52</xdr:col>
      <xdr:colOff>188406</xdr:colOff>
      <xdr:row>65</xdr:row>
      <xdr:rowOff>177939</xdr:rowOff>
    </xdr:from>
    <xdr:to>
      <xdr:col>58</xdr:col>
      <xdr:colOff>272143</xdr:colOff>
      <xdr:row>84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33</xdr:col>
      <xdr:colOff>320293</xdr:colOff>
      <xdr:row>78</xdr:row>
      <xdr:rowOff>0</xdr:rowOff>
    </xdr:from>
    <xdr:to>
      <xdr:col>40</xdr:col>
      <xdr:colOff>514978</xdr:colOff>
      <xdr:row>91</xdr:row>
      <xdr:rowOff>150725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450082</xdr:colOff>
      <xdr:row>85</xdr:row>
      <xdr:rowOff>94204</xdr:rowOff>
    </xdr:from>
    <xdr:to>
      <xdr:col>45</xdr:col>
      <xdr:colOff>1099038</xdr:colOff>
      <xdr:row>107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1193242</xdr:colOff>
      <xdr:row>85</xdr:row>
      <xdr:rowOff>83737</xdr:rowOff>
    </xdr:from>
    <xdr:to>
      <xdr:col>52</xdr:col>
      <xdr:colOff>136071</xdr:colOff>
      <xdr:row>107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198873</xdr:colOff>
      <xdr:row>85</xdr:row>
      <xdr:rowOff>62803</xdr:rowOff>
    </xdr:from>
    <xdr:to>
      <xdr:col>58</xdr:col>
      <xdr:colOff>282610</xdr:colOff>
      <xdr:row>107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173752</xdr:colOff>
      <xdr:row>93</xdr:row>
      <xdr:rowOff>0</xdr:rowOff>
    </xdr:from>
    <xdr:to>
      <xdr:col>40</xdr:col>
      <xdr:colOff>368437</xdr:colOff>
      <xdr:row>107</xdr:row>
      <xdr:rowOff>167473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39</xdr:col>
      <xdr:colOff>471017</xdr:colOff>
      <xdr:row>108</xdr:row>
      <xdr:rowOff>104671</xdr:rowOff>
    </xdr:from>
    <xdr:to>
      <xdr:col>45</xdr:col>
      <xdr:colOff>1119973</xdr:colOff>
      <xdr:row>128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10467</xdr:colOff>
      <xdr:row>108</xdr:row>
      <xdr:rowOff>94204</xdr:rowOff>
    </xdr:from>
    <xdr:to>
      <xdr:col>52</xdr:col>
      <xdr:colOff>157005</xdr:colOff>
      <xdr:row>127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52</xdr:col>
      <xdr:colOff>240741</xdr:colOff>
      <xdr:row>108</xdr:row>
      <xdr:rowOff>41868</xdr:rowOff>
    </xdr:from>
    <xdr:to>
      <xdr:col>58</xdr:col>
      <xdr:colOff>324478</xdr:colOff>
      <xdr:row>127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211434</xdr:colOff>
      <xdr:row>108</xdr:row>
      <xdr:rowOff>0</xdr:rowOff>
    </xdr:from>
    <xdr:to>
      <xdr:col>40</xdr:col>
      <xdr:colOff>406119</xdr:colOff>
      <xdr:row>122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39</xdr:col>
      <xdr:colOff>429149</xdr:colOff>
      <xdr:row>128</xdr:row>
      <xdr:rowOff>125605</xdr:rowOff>
    </xdr:from>
    <xdr:to>
      <xdr:col>45</xdr:col>
      <xdr:colOff>1078105</xdr:colOff>
      <xdr:row>151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1172308</xdr:colOff>
      <xdr:row>128</xdr:row>
      <xdr:rowOff>188407</xdr:rowOff>
    </xdr:from>
    <xdr:to>
      <xdr:col>52</xdr:col>
      <xdr:colOff>115137</xdr:colOff>
      <xdr:row>151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52</xdr:col>
      <xdr:colOff>261675</xdr:colOff>
      <xdr:row>128</xdr:row>
      <xdr:rowOff>136072</xdr:rowOff>
    </xdr:from>
    <xdr:to>
      <xdr:col>58</xdr:col>
      <xdr:colOff>345412</xdr:colOff>
      <xdr:row>150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33</xdr:col>
      <xdr:colOff>203061</xdr:colOff>
      <xdr:row>123</xdr:row>
      <xdr:rowOff>0</xdr:rowOff>
    </xdr:from>
    <xdr:to>
      <xdr:col>40</xdr:col>
      <xdr:colOff>397746</xdr:colOff>
      <xdr:row>137</xdr:row>
      <xdr:rowOff>62802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439616</xdr:colOff>
      <xdr:row>151</xdr:row>
      <xdr:rowOff>157006</xdr:rowOff>
    </xdr:from>
    <xdr:to>
      <xdr:col>45</xdr:col>
      <xdr:colOff>1088572</xdr:colOff>
      <xdr:row>171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45</xdr:col>
      <xdr:colOff>1172308</xdr:colOff>
      <xdr:row>151</xdr:row>
      <xdr:rowOff>177940</xdr:rowOff>
    </xdr:from>
    <xdr:to>
      <xdr:col>52</xdr:col>
      <xdr:colOff>115137</xdr:colOff>
      <xdr:row>171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52</xdr:col>
      <xdr:colOff>167472</xdr:colOff>
      <xdr:row>151</xdr:row>
      <xdr:rowOff>115138</xdr:rowOff>
    </xdr:from>
    <xdr:to>
      <xdr:col>58</xdr:col>
      <xdr:colOff>251209</xdr:colOff>
      <xdr:row>170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249116</xdr:colOff>
      <xdr:row>138</xdr:row>
      <xdr:rowOff>0</xdr:rowOff>
    </xdr:from>
    <xdr:to>
      <xdr:col>40</xdr:col>
      <xdr:colOff>443801</xdr:colOff>
      <xdr:row>152</xdr:row>
      <xdr:rowOff>64896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418682</xdr:colOff>
      <xdr:row>171</xdr:row>
      <xdr:rowOff>146539</xdr:rowOff>
    </xdr:from>
    <xdr:to>
      <xdr:col>45</xdr:col>
      <xdr:colOff>1067638</xdr:colOff>
      <xdr:row>194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1172308</xdr:colOff>
      <xdr:row>171</xdr:row>
      <xdr:rowOff>167473</xdr:rowOff>
    </xdr:from>
    <xdr:to>
      <xdr:col>52</xdr:col>
      <xdr:colOff>115137</xdr:colOff>
      <xdr:row>190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230274</xdr:colOff>
      <xdr:row>171</xdr:row>
      <xdr:rowOff>167473</xdr:rowOff>
    </xdr:from>
    <xdr:to>
      <xdr:col>58</xdr:col>
      <xdr:colOff>314011</xdr:colOff>
      <xdr:row>190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330760</xdr:colOff>
      <xdr:row>153</xdr:row>
      <xdr:rowOff>0</xdr:rowOff>
    </xdr:from>
    <xdr:to>
      <xdr:col>40</xdr:col>
      <xdr:colOff>506604</xdr:colOff>
      <xdr:row>167</xdr:row>
      <xdr:rowOff>54430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439616</xdr:colOff>
      <xdr:row>194</xdr:row>
      <xdr:rowOff>115138</xdr:rowOff>
    </xdr:from>
    <xdr:to>
      <xdr:col>45</xdr:col>
      <xdr:colOff>1088572</xdr:colOff>
      <xdr:row>214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45</xdr:col>
      <xdr:colOff>1151374</xdr:colOff>
      <xdr:row>194</xdr:row>
      <xdr:rowOff>104671</xdr:rowOff>
    </xdr:from>
    <xdr:to>
      <xdr:col>52</xdr:col>
      <xdr:colOff>94203</xdr:colOff>
      <xdr:row>214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52</xdr:col>
      <xdr:colOff>146538</xdr:colOff>
      <xdr:row>194</xdr:row>
      <xdr:rowOff>73270</xdr:rowOff>
    </xdr:from>
    <xdr:to>
      <xdr:col>58</xdr:col>
      <xdr:colOff>230275</xdr:colOff>
      <xdr:row>213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221903</xdr:colOff>
      <xdr:row>168</xdr:row>
      <xdr:rowOff>0</xdr:rowOff>
    </xdr:from>
    <xdr:to>
      <xdr:col>40</xdr:col>
      <xdr:colOff>408214</xdr:colOff>
      <xdr:row>181</xdr:row>
      <xdr:rowOff>87923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39</xdr:col>
      <xdr:colOff>439616</xdr:colOff>
      <xdr:row>215</xdr:row>
      <xdr:rowOff>10467</xdr:rowOff>
    </xdr:from>
    <xdr:to>
      <xdr:col>45</xdr:col>
      <xdr:colOff>1088572</xdr:colOff>
      <xdr:row>235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45</xdr:col>
      <xdr:colOff>1161841</xdr:colOff>
      <xdr:row>215</xdr:row>
      <xdr:rowOff>20934</xdr:rowOff>
    </xdr:from>
    <xdr:to>
      <xdr:col>52</xdr:col>
      <xdr:colOff>104670</xdr:colOff>
      <xdr:row>235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52</xdr:col>
      <xdr:colOff>157005</xdr:colOff>
      <xdr:row>214</xdr:row>
      <xdr:rowOff>157006</xdr:rowOff>
    </xdr:from>
    <xdr:to>
      <xdr:col>58</xdr:col>
      <xdr:colOff>240742</xdr:colOff>
      <xdr:row>234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33</xdr:col>
      <xdr:colOff>695011</xdr:colOff>
      <xdr:row>219</xdr:row>
      <xdr:rowOff>161193</xdr:rowOff>
    </xdr:from>
    <xdr:to>
      <xdr:col>40</xdr:col>
      <xdr:colOff>889698</xdr:colOff>
      <xdr:row>233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39</xdr:col>
      <xdr:colOff>439616</xdr:colOff>
      <xdr:row>235</xdr:row>
      <xdr:rowOff>157005</xdr:rowOff>
    </xdr:from>
    <xdr:to>
      <xdr:col>45</xdr:col>
      <xdr:colOff>1088572</xdr:colOff>
      <xdr:row>259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45</xdr:col>
      <xdr:colOff>1151374</xdr:colOff>
      <xdr:row>239</xdr:row>
      <xdr:rowOff>10467</xdr:rowOff>
    </xdr:from>
    <xdr:to>
      <xdr:col>52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52</xdr:col>
      <xdr:colOff>230275</xdr:colOff>
      <xdr:row>235</xdr:row>
      <xdr:rowOff>167473</xdr:rowOff>
    </xdr:from>
    <xdr:to>
      <xdr:col>58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345412</xdr:colOff>
      <xdr:row>260</xdr:row>
      <xdr:rowOff>71175</xdr:rowOff>
    </xdr:from>
    <xdr:to>
      <xdr:col>40</xdr:col>
      <xdr:colOff>540097</xdr:colOff>
      <xdr:row>280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39</xdr:col>
      <xdr:colOff>376814</xdr:colOff>
      <xdr:row>259</xdr:row>
      <xdr:rowOff>167472</xdr:rowOff>
    </xdr:from>
    <xdr:to>
      <xdr:col>45</xdr:col>
      <xdr:colOff>1025770</xdr:colOff>
      <xdr:row>280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45</xdr:col>
      <xdr:colOff>1161841</xdr:colOff>
      <xdr:row>259</xdr:row>
      <xdr:rowOff>167472</xdr:rowOff>
    </xdr:from>
    <xdr:to>
      <xdr:col>52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52</xdr:col>
      <xdr:colOff>198874</xdr:colOff>
      <xdr:row>259</xdr:row>
      <xdr:rowOff>157005</xdr:rowOff>
    </xdr:from>
    <xdr:to>
      <xdr:col>58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33</xdr:col>
      <xdr:colOff>230276</xdr:colOff>
      <xdr:row>284</xdr:row>
      <xdr:rowOff>127698</xdr:rowOff>
    </xdr:from>
    <xdr:to>
      <xdr:col>40</xdr:col>
      <xdr:colOff>424961</xdr:colOff>
      <xdr:row>305</xdr:row>
      <xdr:rowOff>50242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39</xdr:col>
      <xdr:colOff>334946</xdr:colOff>
      <xdr:row>280</xdr:row>
      <xdr:rowOff>167473</xdr:rowOff>
    </xdr:from>
    <xdr:to>
      <xdr:col>45</xdr:col>
      <xdr:colOff>983902</xdr:colOff>
      <xdr:row>304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45</xdr:col>
      <xdr:colOff>1078104</xdr:colOff>
      <xdr:row>280</xdr:row>
      <xdr:rowOff>167473</xdr:rowOff>
    </xdr:from>
    <xdr:to>
      <xdr:col>52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52</xdr:col>
      <xdr:colOff>125604</xdr:colOff>
      <xdr:row>280</xdr:row>
      <xdr:rowOff>157006</xdr:rowOff>
    </xdr:from>
    <xdr:to>
      <xdr:col>58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32</xdr:col>
      <xdr:colOff>0</xdr:colOff>
      <xdr:row>304</xdr:row>
      <xdr:rowOff>167473</xdr:rowOff>
    </xdr:from>
    <xdr:to>
      <xdr:col>39</xdr:col>
      <xdr:colOff>240741</xdr:colOff>
      <xdr:row>325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39</xdr:col>
      <xdr:colOff>355880</xdr:colOff>
      <xdr:row>304</xdr:row>
      <xdr:rowOff>146539</xdr:rowOff>
    </xdr:from>
    <xdr:to>
      <xdr:col>45</xdr:col>
      <xdr:colOff>1004836</xdr:colOff>
      <xdr:row>325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45</xdr:col>
      <xdr:colOff>1119973</xdr:colOff>
      <xdr:row>304</xdr:row>
      <xdr:rowOff>146539</xdr:rowOff>
    </xdr:from>
    <xdr:to>
      <xdr:col>52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52</xdr:col>
      <xdr:colOff>177940</xdr:colOff>
      <xdr:row>304</xdr:row>
      <xdr:rowOff>125605</xdr:rowOff>
    </xdr:from>
    <xdr:to>
      <xdr:col>58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22860</xdr:rowOff>
    </xdr:from>
    <xdr:to>
      <xdr:col>11</xdr:col>
      <xdr:colOff>716280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15240</xdr:rowOff>
    </xdr:from>
    <xdr:to>
      <xdr:col>11</xdr:col>
      <xdr:colOff>739140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182880</xdr:rowOff>
    </xdr:from>
    <xdr:to>
      <xdr:col>11</xdr:col>
      <xdr:colOff>762000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BDB0BE5-0F92-4D7C-887D-95EE93943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887604</xdr:colOff>
      <xdr:row>34</xdr:row>
      <xdr:rowOff>0</xdr:rowOff>
    </xdr:from>
    <xdr:to>
      <xdr:col>15</xdr:col>
      <xdr:colOff>840994</xdr:colOff>
      <xdr:row>65</xdr:row>
      <xdr:rowOff>148457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EAF4B7D-72E2-4192-A6D3-C581099AD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866115</xdr:colOff>
      <xdr:row>67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86AE11B-27D3-4F94-95B9-5432CD5E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887604</xdr:colOff>
      <xdr:row>68</xdr:row>
      <xdr:rowOff>16748</xdr:rowOff>
    </xdr:from>
    <xdr:to>
      <xdr:col>15</xdr:col>
      <xdr:colOff>485670</xdr:colOff>
      <xdr:row>100</xdr:row>
      <xdr:rowOff>181953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4B1D49F-EC01-4109-B8F9-4AA7F3EF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16747</xdr:colOff>
      <xdr:row>101</xdr:row>
      <xdr:rowOff>125605</xdr:rowOff>
    </xdr:from>
    <xdr:to>
      <xdr:col>15</xdr:col>
      <xdr:colOff>527538</xdr:colOff>
      <xdr:row>135</xdr:row>
      <xdr:rowOff>6107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891352D-D941-40C7-A852-431411EAD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136</xdr:row>
      <xdr:rowOff>167472</xdr:rowOff>
    </xdr:from>
    <xdr:to>
      <xdr:col>15</xdr:col>
      <xdr:colOff>510792</xdr:colOff>
      <xdr:row>170</xdr:row>
      <xdr:rowOff>47973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B087D80-BB98-49E7-996A-1E1A71D29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904352</xdr:colOff>
      <xdr:row>171</xdr:row>
      <xdr:rowOff>184222</xdr:rowOff>
    </xdr:from>
    <xdr:to>
      <xdr:col>15</xdr:col>
      <xdr:colOff>502418</xdr:colOff>
      <xdr:row>205</xdr:row>
      <xdr:rowOff>64722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153B7C9-8E18-44FF-9955-739465F6F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33495</xdr:colOff>
      <xdr:row>206</xdr:row>
      <xdr:rowOff>167473</xdr:rowOff>
    </xdr:from>
    <xdr:to>
      <xdr:col>15</xdr:col>
      <xdr:colOff>544286</xdr:colOff>
      <xdr:row>240</xdr:row>
      <xdr:rowOff>47974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C64D2AB-B6A2-4F89-9612-AB664A28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</xdr:colOff>
      <xdr:row>241</xdr:row>
      <xdr:rowOff>167472</xdr:rowOff>
    </xdr:from>
    <xdr:to>
      <xdr:col>15</xdr:col>
      <xdr:colOff>510792</xdr:colOff>
      <xdr:row>275</xdr:row>
      <xdr:rowOff>47974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BC5CB92-6DAF-4287-A13B-6BE1E29FF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33494</xdr:colOff>
      <xdr:row>276</xdr:row>
      <xdr:rowOff>133978</xdr:rowOff>
    </xdr:from>
    <xdr:to>
      <xdr:col>15</xdr:col>
      <xdr:colOff>544285</xdr:colOff>
      <xdr:row>310</xdr:row>
      <xdr:rowOff>14478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B0B0A3AA-D8A2-46C7-91AD-6B1E5A6E1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856161</xdr:colOff>
      <xdr:row>43</xdr:row>
      <xdr:rowOff>0</xdr:rowOff>
    </xdr:from>
    <xdr:to>
      <xdr:col>55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874295</xdr:colOff>
      <xdr:row>331</xdr:row>
      <xdr:rowOff>16042</xdr:rowOff>
    </xdr:from>
    <xdr:to>
      <xdr:col>14</xdr:col>
      <xdr:colOff>8021</xdr:colOff>
      <xdr:row>361</xdr:row>
      <xdr:rowOff>120315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910390</xdr:colOff>
      <xdr:row>298</xdr:row>
      <xdr:rowOff>1</xdr:rowOff>
    </xdr:from>
    <xdr:to>
      <xdr:col>14</xdr:col>
      <xdr:colOff>12032</xdr:colOff>
      <xdr:row>328</xdr:row>
      <xdr:rowOff>96254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882316</xdr:colOff>
      <xdr:row>264</xdr:row>
      <xdr:rowOff>184485</xdr:rowOff>
    </xdr:from>
    <xdr:to>
      <xdr:col>13</xdr:col>
      <xdr:colOff>713874</xdr:colOff>
      <xdr:row>295</xdr:row>
      <xdr:rowOff>48127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8021</xdr:colOff>
      <xdr:row>232</xdr:row>
      <xdr:rowOff>32083</xdr:rowOff>
    </xdr:from>
    <xdr:to>
      <xdr:col>14</xdr:col>
      <xdr:colOff>256674</xdr:colOff>
      <xdr:row>263</xdr:row>
      <xdr:rowOff>16041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673769</xdr:colOff>
      <xdr:row>199</xdr:row>
      <xdr:rowOff>40106</xdr:rowOff>
    </xdr:from>
    <xdr:to>
      <xdr:col>15</xdr:col>
      <xdr:colOff>8022</xdr:colOff>
      <xdr:row>229</xdr:row>
      <xdr:rowOff>104274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4012</xdr:colOff>
      <xdr:row>100</xdr:row>
      <xdr:rowOff>20053</xdr:rowOff>
    </xdr:from>
    <xdr:to>
      <xdr:col>14</xdr:col>
      <xdr:colOff>20054</xdr:colOff>
      <xdr:row>130</xdr:row>
      <xdr:rowOff>148391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874295</xdr:colOff>
      <xdr:row>67</xdr:row>
      <xdr:rowOff>36095</xdr:rowOff>
    </xdr:from>
    <xdr:to>
      <xdr:col>14</xdr:col>
      <xdr:colOff>409074</xdr:colOff>
      <xdr:row>98</xdr:row>
      <xdr:rowOff>60159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24063</xdr:rowOff>
    </xdr:from>
    <xdr:to>
      <xdr:col>14</xdr:col>
      <xdr:colOff>136358</xdr:colOff>
      <xdr:row>162</xdr:row>
      <xdr:rowOff>152402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8B8ABD9-C84B-4677-BADC-6C9B739B9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165</xdr:row>
      <xdr:rowOff>184484</xdr:rowOff>
    </xdr:from>
    <xdr:to>
      <xdr:col>15</xdr:col>
      <xdr:colOff>609600</xdr:colOff>
      <xdr:row>196</xdr:row>
      <xdr:rowOff>160420</xdr:rowOff>
    </xdr:to>
    <xdr:graphicFrame macro="">
      <xdr:nvGraphicFramePr>
        <xdr:cNvPr id="8" name="Diagram 6">
          <a:extLst>
            <a:ext uri="{FF2B5EF4-FFF2-40B4-BE49-F238E27FC236}">
              <a16:creationId xmlns:a16="http://schemas.microsoft.com/office/drawing/2014/main" id="{A9D58B78-44DE-4CD2-821C-202F6D564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336</xdr:row>
      <xdr:rowOff>0</xdr:rowOff>
    </xdr:from>
    <xdr:to>
      <xdr:col>15</xdr:col>
      <xdr:colOff>211916</xdr:colOff>
      <xdr:row>341</xdr:row>
      <xdr:rowOff>15881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37914E5C-874F-4151-BD01-24AA8C894B9D}"/>
            </a:ext>
          </a:extLst>
        </xdr:cNvPr>
        <xdr:cNvSpPr/>
      </xdr:nvSpPr>
      <xdr:spPr bwMode="auto">
        <a:xfrm>
          <a:off x="13443284" y="65219179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16213</xdr:colOff>
      <xdr:row>1</xdr:row>
      <xdr:rowOff>11367</xdr:rowOff>
    </xdr:from>
    <xdr:to>
      <xdr:col>24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24</xdr:col>
      <xdr:colOff>429639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510702</xdr:colOff>
      <xdr:row>66</xdr:row>
      <xdr:rowOff>0</xdr:rowOff>
    </xdr:from>
    <xdr:to>
      <xdr:col>24</xdr:col>
      <xdr:colOff>405320</xdr:colOff>
      <xdr:row>96</xdr:row>
      <xdr:rowOff>85909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24</xdr:col>
      <xdr:colOff>194553</xdr:colOff>
      <xdr:row>162</xdr:row>
      <xdr:rowOff>102122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887505</xdr:colOff>
      <xdr:row>36</xdr:row>
      <xdr:rowOff>17930</xdr:rowOff>
    </xdr:from>
    <xdr:to>
      <xdr:col>16</xdr:col>
      <xdr:colOff>717176</xdr:colOff>
      <xdr:row>69</xdr:row>
      <xdr:rowOff>26894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98612</xdr:colOff>
      <xdr:row>71</xdr:row>
      <xdr:rowOff>174814</xdr:rowOff>
    </xdr:from>
    <xdr:to>
      <xdr:col>16</xdr:col>
      <xdr:colOff>394447</xdr:colOff>
      <xdr:row>106</xdr:row>
      <xdr:rowOff>4483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815788</xdr:colOff>
      <xdr:row>108</xdr:row>
      <xdr:rowOff>183777</xdr:rowOff>
    </xdr:from>
    <xdr:to>
      <xdr:col>16</xdr:col>
      <xdr:colOff>699247</xdr:colOff>
      <xdr:row>142</xdr:row>
      <xdr:rowOff>165848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112059</xdr:colOff>
      <xdr:row>146</xdr:row>
      <xdr:rowOff>179293</xdr:rowOff>
    </xdr:from>
    <xdr:to>
      <xdr:col>16</xdr:col>
      <xdr:colOff>578224</xdr:colOff>
      <xdr:row>182</xdr:row>
      <xdr:rowOff>58270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869576</xdr:colOff>
      <xdr:row>185</xdr:row>
      <xdr:rowOff>49307</xdr:rowOff>
    </xdr:from>
    <xdr:to>
      <xdr:col>16</xdr:col>
      <xdr:colOff>80682</xdr:colOff>
      <xdr:row>219</xdr:row>
      <xdr:rowOff>152401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847164</xdr:colOff>
      <xdr:row>223</xdr:row>
      <xdr:rowOff>22412</xdr:rowOff>
    </xdr:from>
    <xdr:to>
      <xdr:col>16</xdr:col>
      <xdr:colOff>425823</xdr:colOff>
      <xdr:row>258</xdr:row>
      <xdr:rowOff>40341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98612</xdr:colOff>
      <xdr:row>261</xdr:row>
      <xdr:rowOff>17928</xdr:rowOff>
    </xdr:from>
    <xdr:to>
      <xdr:col>16</xdr:col>
      <xdr:colOff>591671</xdr:colOff>
      <xdr:row>296</xdr:row>
      <xdr:rowOff>35858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53789</xdr:colOff>
      <xdr:row>375</xdr:row>
      <xdr:rowOff>94128</xdr:rowOff>
    </xdr:from>
    <xdr:to>
      <xdr:col>16</xdr:col>
      <xdr:colOff>242048</xdr:colOff>
      <xdr:row>409</xdr:row>
      <xdr:rowOff>112058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887506</xdr:colOff>
      <xdr:row>413</xdr:row>
      <xdr:rowOff>179295</xdr:rowOff>
    </xdr:from>
    <xdr:to>
      <xdr:col>16</xdr:col>
      <xdr:colOff>161365</xdr:colOff>
      <xdr:row>448</xdr:row>
      <xdr:rowOff>8964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35859</xdr:colOff>
      <xdr:row>452</xdr:row>
      <xdr:rowOff>8964</xdr:rowOff>
    </xdr:from>
    <xdr:to>
      <xdr:col>16</xdr:col>
      <xdr:colOff>519953</xdr:colOff>
      <xdr:row>485</xdr:row>
      <xdr:rowOff>31376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891990</xdr:colOff>
      <xdr:row>488</xdr:row>
      <xdr:rowOff>179294</xdr:rowOff>
    </xdr:from>
    <xdr:to>
      <xdr:col>16</xdr:col>
      <xdr:colOff>874061</xdr:colOff>
      <xdr:row>523</xdr:row>
      <xdr:rowOff>165847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16</xdr:col>
      <xdr:colOff>493059</xdr:colOff>
      <xdr:row>334</xdr:row>
      <xdr:rowOff>71718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C8001D-8BB4-41E6-8049-3676DB65F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16</xdr:col>
      <xdr:colOff>493059</xdr:colOff>
      <xdr:row>372</xdr:row>
      <xdr:rowOff>71718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AAB5C0-4393-4BDC-94BC-FB1FEA300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66989</xdr:colOff>
      <xdr:row>278</xdr:row>
      <xdr:rowOff>92110</xdr:rowOff>
    </xdr:to>
    <xdr:graphicFrame macro="">
      <xdr:nvGraphicFramePr>
        <xdr:cNvPr id="10" name="Diagram 36">
          <a:extLst>
            <a:ext uri="{FF2B5EF4-FFF2-40B4-BE49-F238E27FC236}">
              <a16:creationId xmlns:a16="http://schemas.microsoft.com/office/drawing/2014/main" id="{08E3D925-016A-47D7-9247-BEEA75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8374</xdr:colOff>
      <xdr:row>210</xdr:row>
      <xdr:rowOff>184220</xdr:rowOff>
    </xdr:from>
    <xdr:to>
      <xdr:col>24</xdr:col>
      <xdr:colOff>117231</xdr:colOff>
      <xdr:row>243</xdr:row>
      <xdr:rowOff>58616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176</xdr:row>
      <xdr:rowOff>58616</xdr:rowOff>
    </xdr:from>
    <xdr:to>
      <xdr:col>23</xdr:col>
      <xdr:colOff>226087</xdr:colOff>
      <xdr:row>208</xdr:row>
      <xdr:rowOff>75363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502418</xdr:colOff>
      <xdr:row>137</xdr:row>
      <xdr:rowOff>142353</xdr:rowOff>
    </xdr:to>
    <xdr:graphicFrame macro="">
      <xdr:nvGraphicFramePr>
        <xdr:cNvPr id="4" name="Diagram 34">
          <a:extLst>
            <a:ext uri="{FF2B5EF4-FFF2-40B4-BE49-F238E27FC236}">
              <a16:creationId xmlns:a16="http://schemas.microsoft.com/office/drawing/2014/main" id="{94B85003-EF41-43BF-A030-2CE4007C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175847</xdr:rowOff>
    </xdr:from>
    <xdr:to>
      <xdr:col>25</xdr:col>
      <xdr:colOff>108857</xdr:colOff>
      <xdr:row>172</xdr:row>
      <xdr:rowOff>142353</xdr:rowOff>
    </xdr:to>
    <xdr:graphicFrame macro="">
      <xdr:nvGraphicFramePr>
        <xdr:cNvPr id="5" name="Diagram 34">
          <a:extLst>
            <a:ext uri="{FF2B5EF4-FFF2-40B4-BE49-F238E27FC236}">
              <a16:creationId xmlns:a16="http://schemas.microsoft.com/office/drawing/2014/main" id="{0306CCE2-6953-4CA8-9B9F-A986B93B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252</xdr:row>
      <xdr:rowOff>0</xdr:rowOff>
    </xdr:from>
    <xdr:to>
      <xdr:col>25</xdr:col>
      <xdr:colOff>267956</xdr:colOff>
      <xdr:row>257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470188DB-D724-43B1-9A15-84775A187B7B}"/>
            </a:ext>
          </a:extLst>
        </xdr:cNvPr>
        <xdr:cNvSpPr/>
      </xdr:nvSpPr>
      <xdr:spPr bwMode="auto">
        <a:xfrm>
          <a:off x="14712462" y="48567033"/>
          <a:ext cx="267956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0</xdr:row>
      <xdr:rowOff>126656</xdr:rowOff>
    </xdr:from>
    <xdr:to>
      <xdr:col>14</xdr:col>
      <xdr:colOff>595313</xdr:colOff>
      <xdr:row>30</xdr:row>
      <xdr:rowOff>111125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865188</xdr:colOff>
      <xdr:row>299</xdr:row>
      <xdr:rowOff>31748</xdr:rowOff>
    </xdr:from>
    <xdr:to>
      <xdr:col>14</xdr:col>
      <xdr:colOff>658813</xdr:colOff>
      <xdr:row>330</xdr:row>
      <xdr:rowOff>55561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31749</xdr:colOff>
      <xdr:row>266</xdr:row>
      <xdr:rowOff>43657</xdr:rowOff>
    </xdr:from>
    <xdr:to>
      <xdr:col>14</xdr:col>
      <xdr:colOff>436562</xdr:colOff>
      <xdr:row>296</xdr:row>
      <xdr:rowOff>154782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15874</xdr:colOff>
      <xdr:row>233</xdr:row>
      <xdr:rowOff>7937</xdr:rowOff>
    </xdr:from>
    <xdr:to>
      <xdr:col>14</xdr:col>
      <xdr:colOff>365124</xdr:colOff>
      <xdr:row>264</xdr:row>
      <xdr:rowOff>31750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199</xdr:row>
      <xdr:rowOff>99217</xdr:rowOff>
    </xdr:from>
    <xdr:to>
      <xdr:col>14</xdr:col>
      <xdr:colOff>690563</xdr:colOff>
      <xdr:row>229</xdr:row>
      <xdr:rowOff>146842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722311</xdr:colOff>
      <xdr:row>100</xdr:row>
      <xdr:rowOff>3970</xdr:rowOff>
    </xdr:from>
    <xdr:to>
      <xdr:col>14</xdr:col>
      <xdr:colOff>174623</xdr:colOff>
      <xdr:row>130</xdr:row>
      <xdr:rowOff>67470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773906</xdr:colOff>
      <xdr:row>33</xdr:row>
      <xdr:rowOff>158750</xdr:rowOff>
    </xdr:from>
    <xdr:to>
      <xdr:col>14</xdr:col>
      <xdr:colOff>400843</xdr:colOff>
      <xdr:row>64</xdr:row>
      <xdr:rowOff>103188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365125</xdr:colOff>
      <xdr:row>163</xdr:row>
      <xdr:rowOff>63500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D30137D-C400-4D75-8C52-B880D18FF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365125</xdr:colOff>
      <xdr:row>196</xdr:row>
      <xdr:rowOff>63500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09BD98A7-8167-4842-993B-B6FE733E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484632</xdr:colOff>
      <xdr:row>310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85133AB3-E9AB-44EB-9D57-281A7683C24F}"/>
            </a:ext>
          </a:extLst>
        </xdr:cNvPr>
        <xdr:cNvSpPr/>
      </xdr:nvSpPr>
      <xdr:spPr bwMode="auto">
        <a:xfrm>
          <a:off x="13692188" y="582136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601806</xdr:colOff>
      <xdr:row>328</xdr:row>
      <xdr:rowOff>129887</xdr:rowOff>
    </xdr:from>
    <xdr:to>
      <xdr:col>15</xdr:col>
      <xdr:colOff>519544</xdr:colOff>
      <xdr:row>362</xdr:row>
      <xdr:rowOff>86591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56803</xdr:colOff>
      <xdr:row>327</xdr:row>
      <xdr:rowOff>0</xdr:rowOff>
    </xdr:from>
    <xdr:to>
      <xdr:col>16</xdr:col>
      <xdr:colOff>56284</xdr:colOff>
      <xdr:row>327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818804</xdr:colOff>
      <xdr:row>291</xdr:row>
      <xdr:rowOff>134216</xdr:rowOff>
    </xdr:from>
    <xdr:to>
      <xdr:col>15</xdr:col>
      <xdr:colOff>545522</xdr:colOff>
      <xdr:row>324</xdr:row>
      <xdr:rowOff>125557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878899</xdr:colOff>
      <xdr:row>254</xdr:row>
      <xdr:rowOff>108238</xdr:rowOff>
    </xdr:from>
    <xdr:to>
      <xdr:col>15</xdr:col>
      <xdr:colOff>749012</xdr:colOff>
      <xdr:row>287</xdr:row>
      <xdr:rowOff>73601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30826</xdr:colOff>
      <xdr:row>217</xdr:row>
      <xdr:rowOff>64944</xdr:rowOff>
    </xdr:from>
    <xdr:to>
      <xdr:col>15</xdr:col>
      <xdr:colOff>844260</xdr:colOff>
      <xdr:row>250</xdr:row>
      <xdr:rowOff>108239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762000</xdr:colOff>
      <xdr:row>180</xdr:row>
      <xdr:rowOff>99579</xdr:rowOff>
    </xdr:from>
    <xdr:to>
      <xdr:col>15</xdr:col>
      <xdr:colOff>545522</xdr:colOff>
      <xdr:row>213</xdr:row>
      <xdr:rowOff>99579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861579</xdr:colOff>
      <xdr:row>71</xdr:row>
      <xdr:rowOff>47627</xdr:rowOff>
    </xdr:from>
    <xdr:to>
      <xdr:col>15</xdr:col>
      <xdr:colOff>506555</xdr:colOff>
      <xdr:row>103</xdr:row>
      <xdr:rowOff>64944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645102</xdr:colOff>
      <xdr:row>36</xdr:row>
      <xdr:rowOff>8661</xdr:rowOff>
    </xdr:from>
    <xdr:to>
      <xdr:col>15</xdr:col>
      <xdr:colOff>731693</xdr:colOff>
      <xdr:row>68</xdr:row>
      <xdr:rowOff>147204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340</xdr:row>
      <xdr:rowOff>12988</xdr:rowOff>
    </xdr:from>
    <xdr:to>
      <xdr:col>16</xdr:col>
      <xdr:colOff>558234</xdr:colOff>
      <xdr:row>345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562840</xdr:colOff>
      <xdr:row>139</xdr:row>
      <xdr:rowOff>60613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5CF8F7AA-8E9C-4972-A857-769BC756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562840</xdr:colOff>
      <xdr:row>176</xdr:row>
      <xdr:rowOff>60613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380C9658-07F6-4235-AA52-658986675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732239</xdr:colOff>
      <xdr:row>34</xdr:row>
      <xdr:rowOff>200853</xdr:rowOff>
    </xdr:from>
    <xdr:to>
      <xdr:col>16</xdr:col>
      <xdr:colOff>393424</xdr:colOff>
      <xdr:row>65</xdr:row>
      <xdr:rowOff>107673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28989</xdr:colOff>
      <xdr:row>278</xdr:row>
      <xdr:rowOff>41412</xdr:rowOff>
    </xdr:from>
    <xdr:to>
      <xdr:col>15</xdr:col>
      <xdr:colOff>807555</xdr:colOff>
      <xdr:row>308</xdr:row>
      <xdr:rowOff>99391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8283</xdr:colOff>
      <xdr:row>271</xdr:row>
      <xdr:rowOff>0</xdr:rowOff>
    </xdr:from>
    <xdr:to>
      <xdr:col>15</xdr:col>
      <xdr:colOff>906947</xdr:colOff>
      <xdr:row>271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242</xdr:row>
      <xdr:rowOff>186360</xdr:rowOff>
    </xdr:from>
    <xdr:to>
      <xdr:col>16</xdr:col>
      <xdr:colOff>422413</xdr:colOff>
      <xdr:row>274</xdr:row>
      <xdr:rowOff>53838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877957</xdr:colOff>
      <xdr:row>68</xdr:row>
      <xdr:rowOff>2</xdr:rowOff>
    </xdr:from>
    <xdr:to>
      <xdr:col>15</xdr:col>
      <xdr:colOff>637762</xdr:colOff>
      <xdr:row>98</xdr:row>
      <xdr:rowOff>124241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16566</xdr:colOff>
      <xdr:row>323</xdr:row>
      <xdr:rowOff>41413</xdr:rowOff>
    </xdr:from>
    <xdr:to>
      <xdr:col>16</xdr:col>
      <xdr:colOff>501198</xdr:colOff>
      <xdr:row>328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902804</xdr:colOff>
      <xdr:row>103</xdr:row>
      <xdr:rowOff>82825</xdr:rowOff>
    </xdr:from>
    <xdr:to>
      <xdr:col>15</xdr:col>
      <xdr:colOff>662609</xdr:colOff>
      <xdr:row>133</xdr:row>
      <xdr:rowOff>190499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BE208AE-0704-4579-84F7-CF50ECB56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902805</xdr:colOff>
      <xdr:row>208</xdr:row>
      <xdr:rowOff>41413</xdr:rowOff>
    </xdr:from>
    <xdr:to>
      <xdr:col>15</xdr:col>
      <xdr:colOff>662610</xdr:colOff>
      <xdr:row>239</xdr:row>
      <xdr:rowOff>173935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016C700-D8D0-4469-9922-924B0E3E0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894522</xdr:colOff>
      <xdr:row>313</xdr:row>
      <xdr:rowOff>57979</xdr:rowOff>
    </xdr:from>
    <xdr:to>
      <xdr:col>15</xdr:col>
      <xdr:colOff>762001</xdr:colOff>
      <xdr:row>343</xdr:row>
      <xdr:rowOff>115958</xdr:rowOff>
    </xdr:to>
    <xdr:graphicFrame macro="">
      <xdr:nvGraphicFramePr>
        <xdr:cNvPr id="6" name="Diagram 9">
          <a:extLst>
            <a:ext uri="{FF2B5EF4-FFF2-40B4-BE49-F238E27FC236}">
              <a16:creationId xmlns:a16="http://schemas.microsoft.com/office/drawing/2014/main" id="{B1C75B59-1048-49A8-8130-8393033AF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902805</xdr:colOff>
      <xdr:row>138</xdr:row>
      <xdr:rowOff>91109</xdr:rowOff>
    </xdr:from>
    <xdr:to>
      <xdr:col>15</xdr:col>
      <xdr:colOff>662610</xdr:colOff>
      <xdr:row>169</xdr:row>
      <xdr:rowOff>8283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AD58EDCF-334A-4600-96D6-E619FD53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49696</xdr:colOff>
      <xdr:row>173</xdr:row>
      <xdr:rowOff>16565</xdr:rowOff>
    </xdr:from>
    <xdr:to>
      <xdr:col>15</xdr:col>
      <xdr:colOff>720588</xdr:colOff>
      <xdr:row>203</xdr:row>
      <xdr:rowOff>124239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75D6B76-A2D4-4912-8A44-FDA3C662B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16</xdr:col>
      <xdr:colOff>572272</xdr:colOff>
      <xdr:row>32</xdr:row>
      <xdr:rowOff>238124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43D9064-54FE-4A48-AAE1-F6523A84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497760</xdr:colOff>
      <xdr:row>30</xdr:row>
      <xdr:rowOff>0</xdr:rowOff>
    </xdr:from>
    <xdr:to>
      <xdr:col>45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455865</xdr:colOff>
      <xdr:row>40</xdr:row>
      <xdr:rowOff>53443</xdr:rowOff>
    </xdr:from>
    <xdr:to>
      <xdr:col>46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874295</xdr:colOff>
      <xdr:row>196</xdr:row>
      <xdr:rowOff>160421</xdr:rowOff>
    </xdr:from>
    <xdr:to>
      <xdr:col>15</xdr:col>
      <xdr:colOff>72190</xdr:colOff>
      <xdr:row>227</xdr:row>
      <xdr:rowOff>116105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890336</xdr:colOff>
      <xdr:row>196</xdr:row>
      <xdr:rowOff>0</xdr:rowOff>
    </xdr:from>
    <xdr:to>
      <xdr:col>15</xdr:col>
      <xdr:colOff>152399</xdr:colOff>
      <xdr:row>196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898358</xdr:colOff>
      <xdr:row>163</xdr:row>
      <xdr:rowOff>176464</xdr:rowOff>
    </xdr:from>
    <xdr:to>
      <xdr:col>15</xdr:col>
      <xdr:colOff>118570</xdr:colOff>
      <xdr:row>193</xdr:row>
      <xdr:rowOff>120316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866274</xdr:colOff>
      <xdr:row>131</xdr:row>
      <xdr:rowOff>16042</xdr:rowOff>
    </xdr:from>
    <xdr:to>
      <xdr:col>14</xdr:col>
      <xdr:colOff>794085</xdr:colOff>
      <xdr:row>161</xdr:row>
      <xdr:rowOff>80211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874295</xdr:colOff>
      <xdr:row>98</xdr:row>
      <xdr:rowOff>8022</xdr:rowOff>
    </xdr:from>
    <xdr:to>
      <xdr:col>15</xdr:col>
      <xdr:colOff>224590</xdr:colOff>
      <xdr:row>128</xdr:row>
      <xdr:rowOff>112297</xdr:rowOff>
    </xdr:to>
    <xdr:graphicFrame macro="">
      <xdr:nvGraphicFramePr>
        <xdr:cNvPr id="19" name="Diagram 1">
          <a:extLst>
            <a:ext uri="{FF2B5EF4-FFF2-40B4-BE49-F238E27FC236}">
              <a16:creationId xmlns:a16="http://schemas.microsoft.com/office/drawing/2014/main" id="{28B7260F-31F3-4F28-97CB-71BF7ABC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211</xdr:row>
      <xdr:rowOff>0</xdr:rowOff>
    </xdr:from>
    <xdr:to>
      <xdr:col>16</xdr:col>
      <xdr:colOff>488642</xdr:colOff>
      <xdr:row>216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890337</xdr:colOff>
      <xdr:row>31</xdr:row>
      <xdr:rowOff>152400</xdr:rowOff>
    </xdr:from>
    <xdr:to>
      <xdr:col>16</xdr:col>
      <xdr:colOff>113351</xdr:colOff>
      <xdr:row>62</xdr:row>
      <xdr:rowOff>160423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6DA9A6E-C2B9-4463-B96F-9A1138C58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234682</xdr:colOff>
      <xdr:row>0</xdr:row>
      <xdr:rowOff>137808</xdr:rowOff>
    </xdr:from>
    <xdr:to>
      <xdr:col>27</xdr:col>
      <xdr:colOff>526915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20264</xdr:colOff>
      <xdr:row>67</xdr:row>
      <xdr:rowOff>28369</xdr:rowOff>
    </xdr:from>
    <xdr:to>
      <xdr:col>27</xdr:col>
      <xdr:colOff>324255</xdr:colOff>
      <xdr:row>97</xdr:row>
      <xdr:rowOff>113487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16213</xdr:colOff>
      <xdr:row>165</xdr:row>
      <xdr:rowOff>141861</xdr:rowOff>
    </xdr:from>
    <xdr:to>
      <xdr:col>27</xdr:col>
      <xdr:colOff>251299</xdr:colOff>
      <xdr:row>196</xdr:row>
      <xdr:rowOff>137806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40532</xdr:colOff>
      <xdr:row>132</xdr:row>
      <xdr:rowOff>129703</xdr:rowOff>
    </xdr:from>
    <xdr:to>
      <xdr:col>27</xdr:col>
      <xdr:colOff>154022</xdr:colOff>
      <xdr:row>163</xdr:row>
      <xdr:rowOff>117544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441798</xdr:colOff>
      <xdr:row>99</xdr:row>
      <xdr:rowOff>186447</xdr:rowOff>
    </xdr:from>
    <xdr:to>
      <xdr:col>27</xdr:col>
      <xdr:colOff>32427</xdr:colOff>
      <xdr:row>130</xdr:row>
      <xdr:rowOff>129701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109"/>
  <sheetViews>
    <sheetView workbookViewId="0">
      <pane xSplit="3" ySplit="1" topLeftCell="D2079" activePane="bottomRight" state="frozen"/>
      <selection pane="topRight" activeCell="D1" sqref="D1"/>
      <selection pane="bottomLeft" activeCell="A2" sqref="A2"/>
      <selection pane="bottomRight" sqref="A1:AK2109"/>
    </sheetView>
  </sheetViews>
  <sheetFormatPr baseColWidth="10" defaultColWidth="8.90625" defaultRowHeight="15"/>
  <cols>
    <col min="1" max="34" width="13" customWidth="1"/>
  </cols>
  <sheetData>
    <row r="1" spans="1:37">
      <c r="A1" t="s">
        <v>410</v>
      </c>
      <c r="B1" t="s">
        <v>411</v>
      </c>
      <c r="C1" t="s">
        <v>9</v>
      </c>
      <c r="D1" t="s">
        <v>66</v>
      </c>
      <c r="E1" t="s">
        <v>23</v>
      </c>
      <c r="F1" t="s">
        <v>444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108</v>
      </c>
      <c r="O1" t="s">
        <v>672</v>
      </c>
      <c r="P1" t="s">
        <v>585</v>
      </c>
      <c r="Q1" t="s">
        <v>67</v>
      </c>
      <c r="R1" t="s">
        <v>73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475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74</v>
      </c>
      <c r="AH1" t="s">
        <v>578</v>
      </c>
      <c r="AI1" t="s">
        <v>659</v>
      </c>
      <c r="AJ1" t="s">
        <v>660</v>
      </c>
      <c r="AK1" t="s">
        <v>661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15517</v>
      </c>
      <c r="R2">
        <v>75283</v>
      </c>
      <c r="S2">
        <v>4.5964294727893442</v>
      </c>
      <c r="T2">
        <v>6.0772684404181554</v>
      </c>
      <c r="U2">
        <v>22.810805892432494</v>
      </c>
      <c r="V2">
        <v>4.5309033912038572</v>
      </c>
      <c r="W2">
        <v>17.5165708061581</v>
      </c>
      <c r="X2">
        <v>91.241050436353476</v>
      </c>
      <c r="Y2">
        <v>44.241063719564842</v>
      </c>
      <c r="Z2">
        <v>5.4178785366540154</v>
      </c>
      <c r="AA2">
        <v>1.724480255834935</v>
      </c>
      <c r="AB2">
        <v>2.632461338991062</v>
      </c>
      <c r="AC2">
        <v>69.746241033242782</v>
      </c>
      <c r="AD2">
        <v>67.445379085094544</v>
      </c>
      <c r="AE2">
        <v>68.654504399751545</v>
      </c>
      <c r="AF2">
        <v>100</v>
      </c>
      <c r="AG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16208</v>
      </c>
      <c r="R3">
        <v>68879</v>
      </c>
      <c r="S3">
        <v>4.7679989546886556</v>
      </c>
      <c r="T3">
        <v>6.7864080488973402</v>
      </c>
      <c r="U3">
        <v>23.615919220662203</v>
      </c>
      <c r="V3">
        <v>3.9837976741822625</v>
      </c>
      <c r="W3">
        <v>23.596451748718763</v>
      </c>
      <c r="X3">
        <v>94.30450500152439</v>
      </c>
      <c r="Y3">
        <v>50.770191204866499</v>
      </c>
      <c r="Z3">
        <v>5.3110590440716408</v>
      </c>
      <c r="AA3">
        <v>1.7285503583077804</v>
      </c>
      <c r="AB3">
        <v>2.5468323154014745</v>
      </c>
      <c r="AC3">
        <v>72.281696404186903</v>
      </c>
      <c r="AD3">
        <v>70.320408029906076</v>
      </c>
      <c r="AE3">
        <v>68.432611369453156</v>
      </c>
      <c r="AF3">
        <v>100</v>
      </c>
      <c r="AG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15236</v>
      </c>
      <c r="R4">
        <v>64271</v>
      </c>
      <c r="S4">
        <v>4.9124955267539008</v>
      </c>
      <c r="T4">
        <v>6.7009070965132018</v>
      </c>
      <c r="U4">
        <v>22.719193726564097</v>
      </c>
      <c r="V4">
        <v>3.9395683900981777</v>
      </c>
      <c r="W4">
        <v>20.407337679513311</v>
      </c>
      <c r="X4">
        <v>92.357361796144474</v>
      </c>
      <c r="Y4">
        <v>44.008962051313965</v>
      </c>
      <c r="Z4">
        <v>5.0450609878394888</v>
      </c>
      <c r="AA4">
        <v>1.8050690308789079</v>
      </c>
      <c r="AB4">
        <v>2.4230504912288358</v>
      </c>
      <c r="AC4">
        <v>71.930874954489454</v>
      </c>
      <c r="AD4">
        <v>67.41150800413601</v>
      </c>
      <c r="AE4">
        <v>66.590553705784487</v>
      </c>
      <c r="AF4">
        <v>100</v>
      </c>
      <c r="AG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15313</v>
      </c>
      <c r="R5">
        <v>73272</v>
      </c>
      <c r="S5">
        <v>4.8436783491647555</v>
      </c>
      <c r="T5">
        <v>6.46702696800961</v>
      </c>
      <c r="U5">
        <v>21.953966044327998</v>
      </c>
      <c r="V5">
        <v>3.3423408669068682</v>
      </c>
      <c r="W5">
        <v>16.673490555737523</v>
      </c>
      <c r="X5">
        <v>90.1531280707501</v>
      </c>
      <c r="Y5">
        <v>37.955835789933388</v>
      </c>
      <c r="Z5">
        <v>4.7489039533220891</v>
      </c>
      <c r="AA5">
        <v>1.6923053568208672</v>
      </c>
      <c r="AB5">
        <v>2.2972731511585271</v>
      </c>
      <c r="AC5">
        <v>72.962486873479619</v>
      </c>
      <c r="AD5">
        <v>71.59158564763068</v>
      </c>
      <c r="AE5">
        <v>67.785663784715709</v>
      </c>
      <c r="AF5">
        <v>100</v>
      </c>
      <c r="AG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14952</v>
      </c>
      <c r="R6">
        <v>74567</v>
      </c>
      <c r="S6">
        <v>4.9312296324111209</v>
      </c>
      <c r="T6">
        <v>6.5768503493502513</v>
      </c>
      <c r="U6">
        <v>22.108376359515624</v>
      </c>
      <c r="V6">
        <v>3.4961846393176601</v>
      </c>
      <c r="W6">
        <v>17.707565008649947</v>
      </c>
      <c r="X6">
        <v>89.826598897635648</v>
      </c>
      <c r="Y6">
        <v>39.548325666849962</v>
      </c>
      <c r="Z6">
        <v>5.0320403913754062</v>
      </c>
      <c r="AA6">
        <v>1.6938543197440796</v>
      </c>
      <c r="AB6">
        <v>2.3718778281973361</v>
      </c>
      <c r="AC6">
        <v>72.120428377374012</v>
      </c>
      <c r="AD6">
        <v>71.36595430850727</v>
      </c>
      <c r="AE6">
        <v>71.343211564486609</v>
      </c>
      <c r="AF6">
        <v>100</v>
      </c>
      <c r="AG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12333</v>
      </c>
      <c r="R7">
        <v>54903</v>
      </c>
      <c r="S7">
        <v>5.0743128790776444</v>
      </c>
      <c r="T7">
        <v>6.7168825018669294</v>
      </c>
      <c r="U7">
        <v>22.954051691164103</v>
      </c>
      <c r="V7">
        <v>4.298490064295212</v>
      </c>
      <c r="W7">
        <v>21.08992222647214</v>
      </c>
      <c r="X7">
        <v>89.869406043385609</v>
      </c>
      <c r="Y7">
        <v>46.112234304136393</v>
      </c>
      <c r="Z7">
        <v>5.7518804461636952</v>
      </c>
      <c r="AA7">
        <v>1.8203857856909529</v>
      </c>
      <c r="AB7">
        <v>2.4882552806778846</v>
      </c>
      <c r="AC7">
        <v>73.638987109330273</v>
      </c>
      <c r="AD7">
        <v>73.85701169810342</v>
      </c>
      <c r="AE7">
        <v>72.852441413891782</v>
      </c>
      <c r="AF7">
        <v>100</v>
      </c>
      <c r="AG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12148</v>
      </c>
      <c r="R8">
        <v>49467</v>
      </c>
      <c r="S8">
        <v>5.2819051084561437</v>
      </c>
      <c r="T8">
        <v>6.8105807912345604</v>
      </c>
      <c r="U8">
        <v>23.887876766329001</v>
      </c>
      <c r="V8">
        <v>5.6098004730426316</v>
      </c>
      <c r="W8">
        <v>23.437847453858122</v>
      </c>
      <c r="X8">
        <v>91.303293104493903</v>
      </c>
      <c r="Y8">
        <v>53.241554976044625</v>
      </c>
      <c r="Z8">
        <v>6.0497428353612399</v>
      </c>
      <c r="AA8">
        <v>2.0471432645932426</v>
      </c>
      <c r="AB8">
        <v>2.6253095489303129</v>
      </c>
      <c r="AC8">
        <v>70.691575989428515</v>
      </c>
      <c r="AD8">
        <v>72.048193875175343</v>
      </c>
      <c r="AE8">
        <v>72.353416138059259</v>
      </c>
      <c r="AF8">
        <v>100</v>
      </c>
      <c r="AG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10307</v>
      </c>
      <c r="R9">
        <v>38697.01</v>
      </c>
      <c r="S9">
        <v>5.5239151552019132</v>
      </c>
      <c r="T9">
        <v>6.4487411301286555</v>
      </c>
      <c r="U9">
        <v>24.21086021891611</v>
      </c>
      <c r="V9">
        <v>9.3056285227204896</v>
      </c>
      <c r="W9">
        <v>19.386510740752325</v>
      </c>
      <c r="X9">
        <v>90.270540282052821</v>
      </c>
      <c r="Y9">
        <v>54.882793270074359</v>
      </c>
      <c r="Z9">
        <v>6.5075326910714253</v>
      </c>
      <c r="AA9">
        <v>2.0245883635833475</v>
      </c>
      <c r="AB9">
        <v>2.6526815304668641</v>
      </c>
      <c r="AC9">
        <v>73.671460018354196</v>
      </c>
      <c r="AD9">
        <v>72.255774873623025</v>
      </c>
      <c r="AE9">
        <v>71.574180731168852</v>
      </c>
      <c r="AF9">
        <v>100</v>
      </c>
      <c r="AG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10290</v>
      </c>
      <c r="R10">
        <v>39124</v>
      </c>
      <c r="S10">
        <v>5.9286627134239849</v>
      </c>
      <c r="T10">
        <v>6.7275585318474604</v>
      </c>
      <c r="U10">
        <v>24.965985073100793</v>
      </c>
      <c r="V10">
        <v>11.302525304161129</v>
      </c>
      <c r="W10">
        <v>22.691953787956244</v>
      </c>
      <c r="X10">
        <v>92.434311420100173</v>
      </c>
      <c r="Y10">
        <v>59.791943564052787</v>
      </c>
      <c r="Z10">
        <v>6.4709545714310988</v>
      </c>
      <c r="AA10">
        <v>1.9792522231580671</v>
      </c>
      <c r="AB10">
        <v>2.6030496848047791</v>
      </c>
      <c r="AC10">
        <v>71.49454858071266</v>
      </c>
      <c r="AD10">
        <v>70.813375781887515</v>
      </c>
      <c r="AE10">
        <v>70.191648179026146</v>
      </c>
      <c r="AF10">
        <v>100</v>
      </c>
      <c r="AG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9622</v>
      </c>
      <c r="R11">
        <v>37240</v>
      </c>
      <c r="S11">
        <v>6.2012352309344783</v>
      </c>
      <c r="T11">
        <v>6.7375671321160047</v>
      </c>
      <c r="U11">
        <v>25.497258324382361</v>
      </c>
      <c r="V11">
        <v>14.446831364124597</v>
      </c>
      <c r="W11">
        <v>23.174006444683144</v>
      </c>
      <c r="X11">
        <v>92.661117078410314</v>
      </c>
      <c r="Y11">
        <v>63.284103114930176</v>
      </c>
      <c r="Z11">
        <v>6.6591062685856484</v>
      </c>
      <c r="AA11">
        <v>2.0849181144644353</v>
      </c>
      <c r="AB11">
        <v>2.6195899371530977</v>
      </c>
      <c r="AC11">
        <v>73.120751870483502</v>
      </c>
      <c r="AD11">
        <v>70.008740942887115</v>
      </c>
      <c r="AE11">
        <v>69.735429803624484</v>
      </c>
      <c r="AF11">
        <v>100</v>
      </c>
      <c r="AG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9524</v>
      </c>
      <c r="R12">
        <v>37073</v>
      </c>
      <c r="S12">
        <v>6.3137053920643051</v>
      </c>
      <c r="T12">
        <v>6.5675289294095425</v>
      </c>
      <c r="U12">
        <v>25.450540824859058</v>
      </c>
      <c r="V12">
        <v>16.942249076147068</v>
      </c>
      <c r="W12">
        <v>21.738192215358879</v>
      </c>
      <c r="X12">
        <v>91.31982844657837</v>
      </c>
      <c r="Y12">
        <v>62.519893183718608</v>
      </c>
      <c r="Z12">
        <v>6.9452828324521523</v>
      </c>
      <c r="AA12">
        <v>2.1467900025468234</v>
      </c>
      <c r="AB12">
        <v>2.6666209917094488</v>
      </c>
      <c r="AC12">
        <v>74.024354675937886</v>
      </c>
      <c r="AD12">
        <v>69.968833542618228</v>
      </c>
      <c r="AE12">
        <v>69.330454547053847</v>
      </c>
      <c r="AF12">
        <v>100</v>
      </c>
      <c r="AG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8706</v>
      </c>
      <c r="R13">
        <v>33163</v>
      </c>
      <c r="S13">
        <v>6.3409221119922803</v>
      </c>
      <c r="T13">
        <v>6.3539185236558824</v>
      </c>
      <c r="U13">
        <v>25.010300636251177</v>
      </c>
      <c r="V13">
        <v>17.272261255013117</v>
      </c>
      <c r="W13">
        <v>19.799173778005613</v>
      </c>
      <c r="X13">
        <v>88.544462201851445</v>
      </c>
      <c r="Y13">
        <v>60.151373518680423</v>
      </c>
      <c r="Z13">
        <v>7.3094345106182077</v>
      </c>
      <c r="AA13">
        <v>2.2601080437941992</v>
      </c>
      <c r="AB13">
        <v>2.6905283395771793</v>
      </c>
      <c r="AC13">
        <v>73.297235017832151</v>
      </c>
      <c r="AD13">
        <v>67.440816737957107</v>
      </c>
      <c r="AE13">
        <v>66.634108642667243</v>
      </c>
      <c r="AF13">
        <v>100</v>
      </c>
      <c r="AG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8635</v>
      </c>
      <c r="R14">
        <v>33632</v>
      </c>
      <c r="S14">
        <v>6.7456588962892496</v>
      </c>
      <c r="T14">
        <v>6.6057623691722176</v>
      </c>
      <c r="U14">
        <v>25.600550071360505</v>
      </c>
      <c r="V14">
        <v>19.320884871550906</v>
      </c>
      <c r="W14">
        <v>19.98097050428164</v>
      </c>
      <c r="X14">
        <v>89.203734538534746</v>
      </c>
      <c r="Y14">
        <v>63.032231208372977</v>
      </c>
      <c r="Z14">
        <v>7.4681948517029779</v>
      </c>
      <c r="AA14">
        <v>2.233941839114538</v>
      </c>
      <c r="AB14">
        <v>2.5231787247296524</v>
      </c>
      <c r="AC14">
        <v>72.865669735356065</v>
      </c>
      <c r="AD14">
        <v>68.261697906031358</v>
      </c>
      <c r="AE14">
        <v>64.816085747486099</v>
      </c>
      <c r="AF14">
        <v>100</v>
      </c>
      <c r="AG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8334</v>
      </c>
      <c r="R15">
        <v>32591</v>
      </c>
      <c r="S15">
        <v>7.052928722653494</v>
      </c>
      <c r="T15">
        <v>6.5898254119235373</v>
      </c>
      <c r="U15">
        <v>26.316483078150483</v>
      </c>
      <c r="V15">
        <v>22.837593200576844</v>
      </c>
      <c r="W15">
        <v>20.250989536988744</v>
      </c>
      <c r="X15">
        <v>89.408118805805302</v>
      </c>
      <c r="Y15">
        <v>66.585867263968581</v>
      </c>
      <c r="Z15">
        <v>7.8254280370706644</v>
      </c>
      <c r="AA15">
        <v>2.2393088088464155</v>
      </c>
      <c r="AB15">
        <v>2.5380222731291191</v>
      </c>
      <c r="AC15">
        <v>74.995772216880226</v>
      </c>
      <c r="AD15">
        <v>66.519557844733285</v>
      </c>
      <c r="AE15">
        <v>62.759100316477422</v>
      </c>
      <c r="AF15">
        <v>100</v>
      </c>
      <c r="AG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8869</v>
      </c>
      <c r="R16">
        <v>37814</v>
      </c>
      <c r="S16">
        <v>7.0171894007510449</v>
      </c>
      <c r="T16">
        <v>6.2687100015867134</v>
      </c>
      <c r="U16">
        <v>25.237716718675689</v>
      </c>
      <c r="V16">
        <v>23.792775162638168</v>
      </c>
      <c r="W16">
        <v>15.55508541809912</v>
      </c>
      <c r="X16">
        <v>84.259797958428109</v>
      </c>
      <c r="Y16">
        <v>61.315914740572261</v>
      </c>
      <c r="Z16">
        <v>8.2122408677767851</v>
      </c>
      <c r="AA16">
        <v>1.9648550824531124</v>
      </c>
      <c r="AB16">
        <v>2.4009253918954849</v>
      </c>
      <c r="AC16">
        <v>86.340406119966318</v>
      </c>
      <c r="AD16">
        <v>62.927746177478397</v>
      </c>
      <c r="AE16">
        <v>72.860553353921404</v>
      </c>
      <c r="AF16">
        <v>100</v>
      </c>
      <c r="AG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8936</v>
      </c>
      <c r="R17">
        <v>40640</v>
      </c>
      <c r="S17">
        <v>6.8524606299212589</v>
      </c>
      <c r="T17">
        <v>6.178543307086616</v>
      </c>
      <c r="U17">
        <v>25.299224901574888</v>
      </c>
      <c r="V17">
        <v>24.899114173228352</v>
      </c>
      <c r="W17">
        <v>13.991141732283459</v>
      </c>
      <c r="X17">
        <v>85.029527559055126</v>
      </c>
      <c r="Y17">
        <v>61.437007874015762</v>
      </c>
      <c r="Z17">
        <v>8.0979178656892348</v>
      </c>
      <c r="AA17">
        <v>2.223362409053752</v>
      </c>
      <c r="AB17">
        <v>2.3019617284623997</v>
      </c>
      <c r="AC17">
        <v>75.078850710346586</v>
      </c>
      <c r="AD17">
        <v>61.475039006657958</v>
      </c>
      <c r="AE17">
        <v>62.539388695744513</v>
      </c>
      <c r="AF17">
        <v>100</v>
      </c>
      <c r="AG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8519</v>
      </c>
      <c r="R18">
        <v>36777</v>
      </c>
      <c r="S18">
        <v>7.0378225521385644</v>
      </c>
      <c r="T18">
        <v>6.217853549772955</v>
      </c>
      <c r="U18">
        <v>24.658427821736485</v>
      </c>
      <c r="V18">
        <v>24.417434809799602</v>
      </c>
      <c r="W18">
        <v>12.458873752617125</v>
      </c>
      <c r="X18">
        <v>84.522935530358694</v>
      </c>
      <c r="Y18">
        <v>58.359844468009904</v>
      </c>
      <c r="Z18">
        <v>7.8065983775357362</v>
      </c>
      <c r="AA18">
        <v>2.1473469735144071</v>
      </c>
      <c r="AB18">
        <v>2.1288059848800422</v>
      </c>
      <c r="AC18">
        <v>73.162962802828389</v>
      </c>
      <c r="AD18">
        <v>56.028791303530383</v>
      </c>
      <c r="AE18">
        <v>59.628876888929149</v>
      </c>
      <c r="AF18">
        <v>100</v>
      </c>
      <c r="AG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8498</v>
      </c>
      <c r="R19">
        <v>38362</v>
      </c>
      <c r="S19">
        <v>7.1584901725666024</v>
      </c>
      <c r="T19">
        <v>6.5035451749126736</v>
      </c>
      <c r="U19">
        <v>25.102739690318632</v>
      </c>
      <c r="V19">
        <v>22.74125436629998</v>
      </c>
      <c r="W19">
        <v>16.388613732339294</v>
      </c>
      <c r="X19">
        <v>83.262082268911925</v>
      </c>
      <c r="Y19">
        <v>60.492153693759448</v>
      </c>
      <c r="Z19">
        <v>8.3003255574708881</v>
      </c>
      <c r="AA19">
        <v>2.1536828743159253</v>
      </c>
      <c r="AB19">
        <v>2.2392018132230236</v>
      </c>
      <c r="AC19">
        <v>74.882448686191935</v>
      </c>
      <c r="AD19">
        <v>59.705133785014681</v>
      </c>
      <c r="AE19">
        <v>61.915814763669587</v>
      </c>
      <c r="AF19">
        <v>100</v>
      </c>
      <c r="AG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8320</v>
      </c>
      <c r="R20">
        <v>36832</v>
      </c>
      <c r="S20">
        <v>7.1779159426585561</v>
      </c>
      <c r="T20">
        <v>6.5710523457862724</v>
      </c>
      <c r="U20">
        <v>25.588469265855604</v>
      </c>
      <c r="V20">
        <v>23.618049522154649</v>
      </c>
      <c r="W20">
        <v>17.484795829713285</v>
      </c>
      <c r="X20">
        <v>85.406711555169437</v>
      </c>
      <c r="Y20">
        <v>63.007710686359694</v>
      </c>
      <c r="Z20">
        <v>8.153202295410539</v>
      </c>
      <c r="AA20">
        <v>2.0898003098969529</v>
      </c>
      <c r="AB20">
        <v>2.2386894496740313</v>
      </c>
      <c r="AC20">
        <v>72.038208430621808</v>
      </c>
      <c r="AD20">
        <v>55.143055286370121</v>
      </c>
      <c r="AE20">
        <v>60.696217403867649</v>
      </c>
      <c r="AF20">
        <v>100</v>
      </c>
      <c r="AG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8283</v>
      </c>
      <c r="R21">
        <v>36748</v>
      </c>
      <c r="S21">
        <v>7.3400457167737008</v>
      </c>
      <c r="T21">
        <v>6.5280015238924589</v>
      </c>
      <c r="U21">
        <v>26.535329813867541</v>
      </c>
      <c r="V21">
        <v>25.990530096876025</v>
      </c>
      <c r="W21">
        <v>17.92478502231414</v>
      </c>
      <c r="X21">
        <v>86.450963317731606</v>
      </c>
      <c r="Y21">
        <v>66.330140415804948</v>
      </c>
      <c r="Z21">
        <v>8.5315722195529649</v>
      </c>
      <c r="AA21">
        <v>1.9713772345254912</v>
      </c>
      <c r="AB21">
        <v>2.9136655050841753</v>
      </c>
      <c r="AC21">
        <v>71.912062921055323</v>
      </c>
      <c r="AD21">
        <v>40.107085378786557</v>
      </c>
      <c r="AE21">
        <v>45.067253086271421</v>
      </c>
      <c r="AF21">
        <v>100</v>
      </c>
      <c r="AG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8845</v>
      </c>
      <c r="R22">
        <v>42850</v>
      </c>
      <c r="S22">
        <v>7.2168261376896128</v>
      </c>
      <c r="T22">
        <v>6.5702217036172685</v>
      </c>
      <c r="U22">
        <v>26.491337222870257</v>
      </c>
      <c r="V22">
        <v>26.121353558926486</v>
      </c>
      <c r="W22">
        <v>17.743290548424735</v>
      </c>
      <c r="X22">
        <v>85.703617269544893</v>
      </c>
      <c r="Y22">
        <v>65.787631271878638</v>
      </c>
      <c r="Z22">
        <v>8.7713890260541447</v>
      </c>
      <c r="AA22">
        <v>1.979536314968902</v>
      </c>
      <c r="AB22">
        <v>2.2638821217617688</v>
      </c>
      <c r="AC22">
        <v>73.077351564946781</v>
      </c>
      <c r="AD22">
        <v>56.308291219856201</v>
      </c>
      <c r="AE22">
        <v>61.246853883523563</v>
      </c>
      <c r="AF22">
        <v>100</v>
      </c>
      <c r="AG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9631</v>
      </c>
      <c r="R23">
        <v>51979.749999999993</v>
      </c>
      <c r="S23">
        <v>6.971908483592169</v>
      </c>
      <c r="T23">
        <v>6.2259437569438107</v>
      </c>
      <c r="U23">
        <v>25.870878563286592</v>
      </c>
      <c r="V23">
        <v>27.460693827884914</v>
      </c>
      <c r="W23">
        <v>13.766899609944268</v>
      </c>
      <c r="X23">
        <v>86.6702898724985</v>
      </c>
      <c r="Y23">
        <v>63.709425305046707</v>
      </c>
      <c r="Z23">
        <v>8.1822337812854968</v>
      </c>
      <c r="AA23">
        <v>1.9640132693236487</v>
      </c>
      <c r="AB23">
        <v>1.5228475642615935</v>
      </c>
      <c r="AC23">
        <v>70.878748131387354</v>
      </c>
      <c r="AD23">
        <v>70.165522522552777</v>
      </c>
      <c r="AE23">
        <v>87.69967871467162</v>
      </c>
      <c r="AF23">
        <v>100</v>
      </c>
      <c r="AG23">
        <v>100</v>
      </c>
      <c r="AH23">
        <v>2.618327329392697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9331</v>
      </c>
      <c r="R24">
        <v>53198</v>
      </c>
      <c r="S24">
        <v>6.7959697732997482</v>
      </c>
      <c r="T24">
        <v>6.1672619271401192</v>
      </c>
      <c r="U24">
        <v>25.419046956652455</v>
      </c>
      <c r="V24">
        <v>26.303620436858523</v>
      </c>
      <c r="W24">
        <v>12.421519606000222</v>
      </c>
      <c r="X24">
        <v>85.025752847851422</v>
      </c>
      <c r="Y24">
        <v>61.530508665739291</v>
      </c>
      <c r="Z24">
        <v>8.3167919964152439</v>
      </c>
      <c r="AA24">
        <v>1.9209120040143284</v>
      </c>
      <c r="AB24">
        <v>2.1351375657691434</v>
      </c>
      <c r="AC24">
        <v>69.870396967375996</v>
      </c>
      <c r="AD24">
        <v>48.763913999891393</v>
      </c>
      <c r="AE24">
        <v>59.306251324328883</v>
      </c>
      <c r="AF24">
        <v>100</v>
      </c>
      <c r="AG24">
        <v>100</v>
      </c>
      <c r="AH24">
        <v>2.8064964848302578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7928</v>
      </c>
      <c r="R25">
        <v>37473</v>
      </c>
      <c r="S25">
        <v>7.0766418487977996</v>
      </c>
      <c r="T25">
        <v>6.4954767432551446</v>
      </c>
      <c r="U25">
        <v>26.790956688815889</v>
      </c>
      <c r="V25">
        <v>28.34574226776612</v>
      </c>
      <c r="W25">
        <v>15.661943265818055</v>
      </c>
      <c r="X25">
        <v>86.368852240279679</v>
      </c>
      <c r="Y25">
        <v>66.319750220158483</v>
      </c>
      <c r="Z25">
        <v>8.8446080515765733</v>
      </c>
      <c r="AA25">
        <v>1.8586816937208963</v>
      </c>
      <c r="AB25">
        <v>2.1906410253727828</v>
      </c>
      <c r="AC25">
        <v>72.547116527973856</v>
      </c>
      <c r="AD25">
        <v>47.439699144302409</v>
      </c>
      <c r="AE25">
        <v>55.665591654637346</v>
      </c>
      <c r="AF25">
        <v>100</v>
      </c>
      <c r="AG25">
        <v>100</v>
      </c>
      <c r="AH25">
        <v>3.0448589651215552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8115</v>
      </c>
      <c r="R26">
        <v>38695.350000000006</v>
      </c>
      <c r="S26">
        <v>7.0563721480746393</v>
      </c>
      <c r="T26">
        <v>6.2633365507741887</v>
      </c>
      <c r="U26">
        <v>26.502657296031757</v>
      </c>
      <c r="V26">
        <v>29.3988812609267</v>
      </c>
      <c r="W26">
        <v>12.389085510274491</v>
      </c>
      <c r="X26">
        <v>86.620226978176944</v>
      </c>
      <c r="Y26">
        <v>65.780513679292184</v>
      </c>
      <c r="Z26">
        <v>8.6172876594174088</v>
      </c>
      <c r="AA26">
        <v>1.8262314983643952</v>
      </c>
      <c r="AB26">
        <v>2.0779684701820953</v>
      </c>
      <c r="AC26">
        <v>71.897889875042964</v>
      </c>
      <c r="AD26">
        <v>44.029635426543607</v>
      </c>
      <c r="AE26">
        <v>52.036173546676913</v>
      </c>
      <c r="AF26">
        <v>100</v>
      </c>
      <c r="AG26">
        <v>100</v>
      </c>
      <c r="AH26">
        <v>3.5947471724638742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9058</v>
      </c>
      <c r="R27">
        <v>50391.19</v>
      </c>
      <c r="S27">
        <v>7.0839071274165182</v>
      </c>
      <c r="T27">
        <v>6.3332697640202573</v>
      </c>
      <c r="U27">
        <v>27.00307910966206</v>
      </c>
      <c r="V27">
        <v>29.007054606172225</v>
      </c>
      <c r="W27">
        <v>13.573801293440377</v>
      </c>
      <c r="X27">
        <v>86.838592222172181</v>
      </c>
      <c r="Y27">
        <v>67.32129167816835</v>
      </c>
      <c r="Z27">
        <v>8.9138401947365349</v>
      </c>
      <c r="AA27">
        <v>1.8323183563411225</v>
      </c>
      <c r="AB27">
        <v>2.14303023317696</v>
      </c>
      <c r="AC27">
        <v>71.858820036897512</v>
      </c>
      <c r="AD27">
        <v>45.662666787114809</v>
      </c>
      <c r="AE27">
        <v>51.82689475262297</v>
      </c>
      <c r="AF27">
        <v>100</v>
      </c>
      <c r="AG27">
        <v>100</v>
      </c>
      <c r="AH27">
        <v>3.8141587845018146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8978</v>
      </c>
      <c r="R28">
        <v>51567</v>
      </c>
      <c r="S28">
        <v>7.050225919677314</v>
      </c>
      <c r="T28">
        <v>6.2627843388213389</v>
      </c>
      <c r="U28">
        <v>26.704638625477745</v>
      </c>
      <c r="V28">
        <v>29.162061008009001</v>
      </c>
      <c r="W28">
        <v>12.754280838520758</v>
      </c>
      <c r="X28">
        <v>87.426067058390018</v>
      </c>
      <c r="Y28">
        <v>66.03060096573391</v>
      </c>
      <c r="Z28">
        <v>8.7225377231981192</v>
      </c>
      <c r="AA28">
        <v>1.8052542820941575</v>
      </c>
      <c r="AB28">
        <v>2.0823599498881302</v>
      </c>
      <c r="AC28">
        <v>70.659915921297753</v>
      </c>
      <c r="AD28">
        <v>47.026491354729963</v>
      </c>
      <c r="AE28">
        <v>51.903704566045469</v>
      </c>
      <c r="AF28">
        <v>100</v>
      </c>
      <c r="AG28">
        <v>100</v>
      </c>
      <c r="AH28">
        <v>3.690344600228828</v>
      </c>
      <c r="AI28">
        <v>3196</v>
      </c>
      <c r="AJ28">
        <v>109.44555694618295</v>
      </c>
      <c r="AK28">
        <v>19.342879974232549</v>
      </c>
    </row>
    <row r="29" spans="1:37" s="514" customFormat="1">
      <c r="A29" s="514">
        <v>1</v>
      </c>
      <c r="B29" s="514">
        <v>28</v>
      </c>
      <c r="C29" s="514">
        <v>2023</v>
      </c>
      <c r="D29" s="514">
        <v>99</v>
      </c>
      <c r="E29" s="514">
        <v>99</v>
      </c>
      <c r="F29" s="514">
        <v>99</v>
      </c>
      <c r="G29" s="514">
        <v>99</v>
      </c>
      <c r="H29" s="514">
        <v>99</v>
      </c>
      <c r="I29" s="514">
        <v>99</v>
      </c>
      <c r="J29" s="514">
        <v>999</v>
      </c>
      <c r="K29" s="514">
        <v>99</v>
      </c>
      <c r="L29" s="514">
        <v>99</v>
      </c>
      <c r="M29" s="514">
        <v>99</v>
      </c>
      <c r="N29" s="514">
        <v>99</v>
      </c>
      <c r="O29" s="514">
        <v>99</v>
      </c>
      <c r="P29" s="514">
        <v>9999</v>
      </c>
      <c r="Q29" s="514">
        <v>8649</v>
      </c>
      <c r="R29" s="514">
        <v>48885</v>
      </c>
      <c r="S29" s="514">
        <v>7.2337117725273616</v>
      </c>
      <c r="T29" s="514">
        <v>6.2232382121305108</v>
      </c>
      <c r="U29" s="514">
        <v>26.19135113020365</v>
      </c>
      <c r="V29" s="514">
        <v>29.876240155466913</v>
      </c>
      <c r="W29" s="514">
        <v>11.852306433466298</v>
      </c>
      <c r="X29" s="514">
        <v>86.341413521530143</v>
      </c>
      <c r="Y29" s="514">
        <v>64.015546691214084</v>
      </c>
      <c r="Z29" s="514">
        <v>8.5699584511419005</v>
      </c>
      <c r="AA29" s="514">
        <v>1.7551621317129851</v>
      </c>
      <c r="AB29" s="514">
        <v>2.0730289780235744</v>
      </c>
      <c r="AC29" s="514">
        <v>70.807712386036627</v>
      </c>
      <c r="AD29" s="514">
        <v>42.480008856995553</v>
      </c>
      <c r="AE29" s="514">
        <v>49.2271912686668</v>
      </c>
      <c r="AF29" s="514">
        <v>100</v>
      </c>
      <c r="AG29" s="514">
        <v>100</v>
      </c>
      <c r="AH29" s="514">
        <v>3.798711261123044</v>
      </c>
      <c r="AI29" s="514">
        <v>14888</v>
      </c>
      <c r="AJ29" s="514">
        <v>110.21415905427244</v>
      </c>
      <c r="AK29" s="514">
        <v>19.870243909135723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8141</v>
      </c>
      <c r="R30">
        <v>43177</v>
      </c>
      <c r="S30">
        <v>7.2542094170507436</v>
      </c>
      <c r="T30">
        <v>6.0603098872084686</v>
      </c>
      <c r="U30">
        <v>25.902841790768353</v>
      </c>
      <c r="V30">
        <v>31.528360006484942</v>
      </c>
      <c r="W30">
        <v>10.410635291937837</v>
      </c>
      <c r="X30">
        <v>84.709451791463067</v>
      </c>
      <c r="Y30">
        <v>62.66994001435949</v>
      </c>
      <c r="Z30">
        <v>8.7706744774739391</v>
      </c>
      <c r="AA30">
        <v>1.8052954291994812</v>
      </c>
      <c r="AB30">
        <v>2.0878462919851501</v>
      </c>
      <c r="AC30">
        <v>82.591868900747386</v>
      </c>
      <c r="AD30">
        <v>41.140709804119247</v>
      </c>
      <c r="AE30">
        <v>60.148040672336784</v>
      </c>
      <c r="AF30">
        <v>100</v>
      </c>
      <c r="AG30">
        <v>100</v>
      </c>
      <c r="AH30">
        <v>4.5533501632813778</v>
      </c>
      <c r="AI30">
        <v>42221</v>
      </c>
      <c r="AJ30">
        <v>107.90514672793188</v>
      </c>
      <c r="AK30">
        <v>19.828269932441515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133</v>
      </c>
      <c r="R31">
        <v>463</v>
      </c>
      <c r="S31">
        <v>7.647948164146869</v>
      </c>
      <c r="T31">
        <v>6.6933045356371483</v>
      </c>
      <c r="U31">
        <v>27.151403887688979</v>
      </c>
      <c r="V31">
        <v>30.237580993520503</v>
      </c>
      <c r="W31">
        <v>14.038876889848812</v>
      </c>
      <c r="X31">
        <v>90.280777537796979</v>
      </c>
      <c r="Y31">
        <v>70.842332613390923</v>
      </c>
      <c r="Z31">
        <v>8.2181273304565252</v>
      </c>
      <c r="AA31">
        <v>1.6096466421695836</v>
      </c>
      <c r="AB31">
        <v>1.7478460944525498</v>
      </c>
      <c r="AC31">
        <v>72.613892839787781</v>
      </c>
      <c r="AD31">
        <v>56.019483984280512</v>
      </c>
      <c r="AE31">
        <v>58.805634512154576</v>
      </c>
      <c r="AF31">
        <v>1.0723301757880352</v>
      </c>
      <c r="AG31">
        <v>1.1240183582541969</v>
      </c>
      <c r="AH31">
        <v>1.0799136069114468</v>
      </c>
      <c r="AI31">
        <v>296</v>
      </c>
      <c r="AJ31">
        <v>110.04189189189184</v>
      </c>
      <c r="AK31">
        <v>20.808014584912563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218</v>
      </c>
      <c r="R32">
        <v>488</v>
      </c>
      <c r="S32">
        <v>7.9303278688524612</v>
      </c>
      <c r="T32">
        <v>6.7827868852458995</v>
      </c>
      <c r="U32">
        <v>29.773155737704947</v>
      </c>
      <c r="V32">
        <v>32.172131147541002</v>
      </c>
      <c r="W32">
        <v>18.647540983606564</v>
      </c>
      <c r="X32">
        <v>93.852459016393439</v>
      </c>
      <c r="Y32">
        <v>79.098360655737693</v>
      </c>
      <c r="Z32">
        <v>8.1390727233153921</v>
      </c>
      <c r="AA32">
        <v>1.6268943230596278</v>
      </c>
      <c r="AB32">
        <v>1.9809416796535595</v>
      </c>
      <c r="AC32">
        <v>74.079681707092291</v>
      </c>
      <c r="AD32">
        <v>54.235307288172251</v>
      </c>
      <c r="AE32">
        <v>54.022066115766393</v>
      </c>
      <c r="AF32">
        <v>1.1302313731847973</v>
      </c>
      <c r="AG32">
        <v>1.2991066758344709</v>
      </c>
      <c r="AH32">
        <v>0.20491803278688528</v>
      </c>
      <c r="AI32">
        <v>429</v>
      </c>
      <c r="AJ32">
        <v>110.53123543123544</v>
      </c>
      <c r="AK32">
        <v>22.035276594090327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1390</v>
      </c>
      <c r="R33">
        <v>2740</v>
      </c>
      <c r="S33">
        <v>8.2496350364963504</v>
      </c>
      <c r="T33">
        <v>7.0171532846715312</v>
      </c>
      <c r="U33">
        <v>31.488686131386839</v>
      </c>
      <c r="V33">
        <v>32.408759124087574</v>
      </c>
      <c r="W33">
        <v>22.627737226277375</v>
      </c>
      <c r="X33">
        <v>97.591240875912476</v>
      </c>
      <c r="Y33">
        <v>86.642335766423344</v>
      </c>
      <c r="Z33">
        <v>7.7109290452515458</v>
      </c>
      <c r="AA33">
        <v>1.5685375627570215</v>
      </c>
      <c r="AB33">
        <v>2.042986381762212</v>
      </c>
      <c r="AC33">
        <v>74.019481741694818</v>
      </c>
      <c r="AD33">
        <v>58.240363589172119</v>
      </c>
      <c r="AE33">
        <v>50.581993315268065</v>
      </c>
      <c r="AF33">
        <v>6.3459712346851349</v>
      </c>
      <c r="AG33">
        <v>7.7144545769116286</v>
      </c>
      <c r="AH33">
        <v>0.98540145985401473</v>
      </c>
      <c r="AI33">
        <v>2262</v>
      </c>
      <c r="AJ33">
        <v>111.48320070733858</v>
      </c>
      <c r="AK33">
        <v>22.351863748681588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313</v>
      </c>
      <c r="R34">
        <v>800</v>
      </c>
      <c r="S34">
        <v>7.4225000000000012</v>
      </c>
      <c r="T34">
        <v>6.3137499999999998</v>
      </c>
      <c r="U34">
        <v>24.920875000000045</v>
      </c>
      <c r="V34">
        <v>20.25</v>
      </c>
      <c r="W34">
        <v>14.25</v>
      </c>
      <c r="X34">
        <v>79.75</v>
      </c>
      <c r="Y34">
        <v>53.75</v>
      </c>
      <c r="Z34">
        <v>9.7663568813745982</v>
      </c>
      <c r="AA34">
        <v>1.8402428508215976</v>
      </c>
      <c r="AB34">
        <v>2.1812406876592045</v>
      </c>
      <c r="AC34">
        <v>74.63182013699938</v>
      </c>
      <c r="AD34">
        <v>66.029310589093356</v>
      </c>
      <c r="AE34">
        <v>59.633361292890086</v>
      </c>
      <c r="AF34">
        <v>1.8528383166963889</v>
      </c>
      <c r="AG34">
        <v>1.782597927230432</v>
      </c>
      <c r="AH34">
        <v>3.75</v>
      </c>
      <c r="AI34">
        <v>679</v>
      </c>
      <c r="AJ34">
        <v>105.08335787923421</v>
      </c>
      <c r="AK34">
        <v>20.393665534517144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358</v>
      </c>
      <c r="R35">
        <v>1191</v>
      </c>
      <c r="S35">
        <v>7.0797649034424852</v>
      </c>
      <c r="T35">
        <v>5.5549958018471886</v>
      </c>
      <c r="U35">
        <v>23.305205709487844</v>
      </c>
      <c r="V35">
        <v>17.296389588581025</v>
      </c>
      <c r="W35">
        <v>11.335012594458439</v>
      </c>
      <c r="X35">
        <v>75.314861460957189</v>
      </c>
      <c r="Y35">
        <v>45.927791771620491</v>
      </c>
      <c r="Z35">
        <v>10.319940986681964</v>
      </c>
      <c r="AA35">
        <v>2.1209091277734768</v>
      </c>
      <c r="AB35">
        <v>2.4491722714549198</v>
      </c>
      <c r="AC35">
        <v>72.52133172947066</v>
      </c>
      <c r="AD35">
        <v>77.047262728416186</v>
      </c>
      <c r="AE35">
        <v>59.261402866186394</v>
      </c>
      <c r="AF35">
        <v>2.7584130439817498</v>
      </c>
      <c r="AG35">
        <v>2.4817888300055397</v>
      </c>
      <c r="AH35">
        <v>1.5952980688497063</v>
      </c>
      <c r="AI35">
        <v>1143</v>
      </c>
      <c r="AJ35">
        <v>103.45616797900259</v>
      </c>
      <c r="AK35">
        <v>20.028654045665601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162</v>
      </c>
      <c r="R36">
        <v>575</v>
      </c>
      <c r="S36">
        <v>6.8104347826086977</v>
      </c>
      <c r="T36">
        <v>5.5234782608695667</v>
      </c>
      <c r="U36">
        <v>22.393217391304351</v>
      </c>
      <c r="V36">
        <v>16</v>
      </c>
      <c r="W36">
        <v>7.8260869565217392</v>
      </c>
      <c r="X36">
        <v>70.260869565217391</v>
      </c>
      <c r="Y36">
        <v>41.043478260869563</v>
      </c>
      <c r="Z36">
        <v>9.2043433554444771</v>
      </c>
      <c r="AA36">
        <v>1.9103095088649205</v>
      </c>
      <c r="AB36">
        <v>2.0282496388150801</v>
      </c>
      <c r="AC36">
        <v>76.026967429836816</v>
      </c>
      <c r="AD36">
        <v>63.946506392486121</v>
      </c>
      <c r="AE36">
        <v>61.810121836655341</v>
      </c>
      <c r="AF36">
        <v>1.33172754012553</v>
      </c>
      <c r="AG36">
        <v>1.1512892891407169</v>
      </c>
      <c r="AH36">
        <v>5.7391304347826084</v>
      </c>
      <c r="AI36">
        <v>554</v>
      </c>
      <c r="AJ36">
        <v>104.22671480144398</v>
      </c>
      <c r="AK36">
        <v>18.871800285741763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63</v>
      </c>
      <c r="R37">
        <v>239</v>
      </c>
      <c r="S37">
        <v>6.7656903765690393</v>
      </c>
      <c r="T37">
        <v>5.8535564853556457</v>
      </c>
      <c r="U37">
        <v>22.552719665271955</v>
      </c>
      <c r="V37">
        <v>15.06276150627615</v>
      </c>
      <c r="W37">
        <v>13.389121338912132</v>
      </c>
      <c r="X37">
        <v>78.661087866108787</v>
      </c>
      <c r="Y37">
        <v>41.004184100418406</v>
      </c>
      <c r="Z37">
        <v>8.0289423461352261</v>
      </c>
      <c r="AA37">
        <v>1.7936179993421946</v>
      </c>
      <c r="AB37">
        <v>2.0938987648891687</v>
      </c>
      <c r="AC37">
        <v>82.196775816891332</v>
      </c>
      <c r="AD37">
        <v>52.200985170152038</v>
      </c>
      <c r="AE37">
        <v>73.729735938352604</v>
      </c>
      <c r="AF37">
        <v>0.55353544711304603</v>
      </c>
      <c r="AG37">
        <v>0.48194440843092046</v>
      </c>
      <c r="AH37">
        <v>6.6945606694560658</v>
      </c>
      <c r="AI37">
        <v>239</v>
      </c>
      <c r="AJ37">
        <v>104.8192468619247</v>
      </c>
      <c r="AK37">
        <v>18.794345658740355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1389</v>
      </c>
      <c r="R38">
        <v>5932</v>
      </c>
      <c r="S38">
        <v>6.9711732973701972</v>
      </c>
      <c r="T38">
        <v>5.8047875927174637</v>
      </c>
      <c r="U38">
        <v>24.544302090357402</v>
      </c>
      <c r="V38">
        <v>28.068105192178017</v>
      </c>
      <c r="W38">
        <v>8.8840188806473304</v>
      </c>
      <c r="X38">
        <v>78.16925151719488</v>
      </c>
      <c r="Y38">
        <v>54.534726904922472</v>
      </c>
      <c r="Z38">
        <v>9.1591635005669563</v>
      </c>
      <c r="AA38">
        <v>1.8434183663528485</v>
      </c>
      <c r="AB38">
        <v>1.9900267194083965</v>
      </c>
      <c r="AC38">
        <v>81.737531326675594</v>
      </c>
      <c r="AD38">
        <v>35.56671465874016</v>
      </c>
      <c r="AE38">
        <v>65.104783529206358</v>
      </c>
      <c r="AF38">
        <v>13.738796118303728</v>
      </c>
      <c r="AG38">
        <v>13.018230393765441</v>
      </c>
      <c r="AH38">
        <v>7.7882670262980449</v>
      </c>
      <c r="AI38">
        <v>5918</v>
      </c>
      <c r="AJ38">
        <v>106.76661034133171</v>
      </c>
      <c r="AK38">
        <v>19.29839954007058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2142</v>
      </c>
      <c r="R39">
        <v>7419</v>
      </c>
      <c r="S39">
        <v>7.085995417172124</v>
      </c>
      <c r="T39">
        <v>5.980994743226848</v>
      </c>
      <c r="U39">
        <v>24.824720312710625</v>
      </c>
      <c r="V39">
        <v>30.138832726782592</v>
      </c>
      <c r="W39">
        <v>10.270926000808732</v>
      </c>
      <c r="X39">
        <v>82.976142337242209</v>
      </c>
      <c r="Y39">
        <v>58.633238980994733</v>
      </c>
      <c r="Z39">
        <v>8.2831298085372023</v>
      </c>
      <c r="AA39">
        <v>1.7655070337184144</v>
      </c>
      <c r="AB39">
        <v>2.1947971249230975</v>
      </c>
      <c r="AC39">
        <v>81.96867801719911</v>
      </c>
      <c r="AD39">
        <v>31.423477947384352</v>
      </c>
      <c r="AE39">
        <v>58.157315039135121</v>
      </c>
      <c r="AF39">
        <v>17.182759339463139</v>
      </c>
      <c r="AG39">
        <v>16.467582910335889</v>
      </c>
      <c r="AH39">
        <v>5.108505189378624</v>
      </c>
      <c r="AI39">
        <v>7403</v>
      </c>
      <c r="AJ39">
        <v>107.18026475753076</v>
      </c>
      <c r="AK39">
        <v>19.449638595509153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4560</v>
      </c>
      <c r="R40">
        <v>17075</v>
      </c>
      <c r="S40">
        <v>7.2719765739385052</v>
      </c>
      <c r="T40">
        <v>6.0374231332357233</v>
      </c>
      <c r="U40">
        <v>26.204216691068723</v>
      </c>
      <c r="V40">
        <v>34.582723279648597</v>
      </c>
      <c r="W40">
        <v>9.5402635431917986</v>
      </c>
      <c r="X40">
        <v>85.868228404099554</v>
      </c>
      <c r="Y40">
        <v>65.253294289897539</v>
      </c>
      <c r="Z40">
        <v>8.5825307144240721</v>
      </c>
      <c r="AA40">
        <v>1.7896553369090531</v>
      </c>
      <c r="AB40">
        <v>2.0050461468072238</v>
      </c>
      <c r="AC40">
        <v>84.619255385047509</v>
      </c>
      <c r="AD40">
        <v>37.245079785356438</v>
      </c>
      <c r="AE40">
        <v>61.244714087050923</v>
      </c>
      <c r="AF40">
        <v>39.546517821988552</v>
      </c>
      <c r="AG40">
        <v>40.00663443630085</v>
      </c>
      <c r="AH40">
        <v>4.5446559297218156</v>
      </c>
      <c r="AI40">
        <v>17055</v>
      </c>
      <c r="AJ40">
        <v>108.45409557314562</v>
      </c>
      <c r="AK40">
        <v>19.825814778344824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1877</v>
      </c>
      <c r="R41">
        <v>5591</v>
      </c>
      <c r="S41">
        <v>7.2500447147200884</v>
      </c>
      <c r="T41">
        <v>6.0275442675728872</v>
      </c>
      <c r="U41">
        <v>26.030924700411362</v>
      </c>
      <c r="V41">
        <v>34.734394562690035</v>
      </c>
      <c r="W41">
        <v>7.3332140940797732</v>
      </c>
      <c r="X41">
        <v>87.766052584510817</v>
      </c>
      <c r="Y41">
        <v>63.834734394562702</v>
      </c>
      <c r="Z41">
        <v>8.1710221158706435</v>
      </c>
      <c r="AA41">
        <v>1.692220116609753</v>
      </c>
      <c r="AB41">
        <v>1.8781404598639464</v>
      </c>
      <c r="AC41">
        <v>84.225207069805791</v>
      </c>
      <c r="AD41">
        <v>37.553780362578173</v>
      </c>
      <c r="AE41">
        <v>57.939232519968115</v>
      </c>
      <c r="AF41">
        <v>12.949023785811892</v>
      </c>
      <c r="AG41">
        <v>13.013053387541397</v>
      </c>
      <c r="AH41">
        <v>3.416204614559113</v>
      </c>
      <c r="AI41">
        <v>5581</v>
      </c>
      <c r="AJ41">
        <v>108.53149973123122</v>
      </c>
      <c r="AK41">
        <v>19.741061174178849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266</v>
      </c>
      <c r="R42">
        <v>664</v>
      </c>
      <c r="S42">
        <v>7.0316265060240974</v>
      </c>
      <c r="T42">
        <v>6.313253012048194</v>
      </c>
      <c r="U42">
        <v>24.579668674698791</v>
      </c>
      <c r="V42">
        <v>27.710843373493983</v>
      </c>
      <c r="W42">
        <v>9.7891566265060241</v>
      </c>
      <c r="X42">
        <v>80.722891566265019</v>
      </c>
      <c r="Y42">
        <v>54.819277108433752</v>
      </c>
      <c r="Z42">
        <v>9.1373485126721121</v>
      </c>
      <c r="AA42">
        <v>1.9812129071338656</v>
      </c>
      <c r="AB42">
        <v>3.3641544555868905</v>
      </c>
      <c r="AC42">
        <v>87.68272994129687</v>
      </c>
      <c r="AD42">
        <v>24.115574423936032</v>
      </c>
      <c r="AE42">
        <v>39.619703282086846</v>
      </c>
      <c r="AF42">
        <v>1.5378558028580027</v>
      </c>
      <c r="AG42">
        <v>1.4592988062485313</v>
      </c>
      <c r="AH42">
        <v>4.0662650602409656</v>
      </c>
      <c r="AI42">
        <v>662</v>
      </c>
      <c r="AJ42">
        <v>106.6515105740182</v>
      </c>
      <c r="AK42">
        <v>19.354305348596537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139</v>
      </c>
      <c r="R43">
        <v>348</v>
      </c>
      <c r="S43">
        <v>7.1867816091954024</v>
      </c>
      <c r="T43">
        <v>6.554597701149425</v>
      </c>
      <c r="U43">
        <v>26.759770114942505</v>
      </c>
      <c r="V43">
        <v>23.563218390804597</v>
      </c>
      <c r="W43">
        <v>12.068965517241377</v>
      </c>
      <c r="X43">
        <v>85.34482758620689</v>
      </c>
      <c r="Y43">
        <v>60.919540229885058</v>
      </c>
      <c r="Z43">
        <v>9.8903814852696783</v>
      </c>
      <c r="AA43">
        <v>1.7393842180647077</v>
      </c>
      <c r="AB43">
        <v>1.9297747498819839</v>
      </c>
      <c r="AC43">
        <v>79.995848292764677</v>
      </c>
      <c r="AD43">
        <v>59.031376803069719</v>
      </c>
      <c r="AE43">
        <v>59.579570433705513</v>
      </c>
      <c r="AF43">
        <v>0.71187480822338156</v>
      </c>
      <c r="AG43">
        <v>0.72732430350676636</v>
      </c>
      <c r="AH43">
        <v>2.0114942528735633</v>
      </c>
      <c r="AI43">
        <v>64</v>
      </c>
      <c r="AJ43">
        <v>110.92187500000001</v>
      </c>
      <c r="AK43">
        <v>19.775361624545688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247</v>
      </c>
      <c r="R44">
        <v>540</v>
      </c>
      <c r="S44">
        <v>7.757407407407408</v>
      </c>
      <c r="T44">
        <v>6.6944444444444438</v>
      </c>
      <c r="U44">
        <v>29.558888888888905</v>
      </c>
      <c r="V44">
        <v>31.111111111111111</v>
      </c>
      <c r="W44">
        <v>17.037037037037035</v>
      </c>
      <c r="X44">
        <v>92.592592592592609</v>
      </c>
      <c r="Y44">
        <v>78.518518518518533</v>
      </c>
      <c r="Z44">
        <v>8.5805451062847098</v>
      </c>
      <c r="AA44">
        <v>1.676206238067895</v>
      </c>
      <c r="AB44">
        <v>2.0187011470219298</v>
      </c>
      <c r="AC44">
        <v>73.373765013218815</v>
      </c>
      <c r="AD44">
        <v>54.797025133862157</v>
      </c>
      <c r="AE44">
        <v>54.45248625179272</v>
      </c>
      <c r="AF44">
        <v>1.104633323105247</v>
      </c>
      <c r="AG44">
        <v>1.2466609110126623</v>
      </c>
      <c r="AH44">
        <v>0.55555555555555558</v>
      </c>
      <c r="AI44">
        <v>71</v>
      </c>
      <c r="AJ44">
        <v>110.84507042253524</v>
      </c>
      <c r="AK44">
        <v>22.187955955536175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1600</v>
      </c>
      <c r="R45">
        <v>3272</v>
      </c>
      <c r="S45">
        <v>7.7940097799510974</v>
      </c>
      <c r="T45">
        <v>6.7506112469437651</v>
      </c>
      <c r="U45">
        <v>30.186338630806805</v>
      </c>
      <c r="V45">
        <v>30.378973105134477</v>
      </c>
      <c r="W45">
        <v>17.726161369193154</v>
      </c>
      <c r="X45">
        <v>94.896088019559926</v>
      </c>
      <c r="Y45">
        <v>80.898533007334947</v>
      </c>
      <c r="Z45">
        <v>8.5262298322198884</v>
      </c>
      <c r="AA45">
        <v>1.7174463074504724</v>
      </c>
      <c r="AB45">
        <v>2.059661678005436</v>
      </c>
      <c r="AC45">
        <v>73.009165377354989</v>
      </c>
      <c r="AD45">
        <v>66.087365303938284</v>
      </c>
      <c r="AE45">
        <v>57.558111764023984</v>
      </c>
      <c r="AF45">
        <v>6.693259691111793</v>
      </c>
      <c r="AG45">
        <v>7.7141878849783314</v>
      </c>
      <c r="AH45">
        <v>2.2004889975550124</v>
      </c>
      <c r="AI45">
        <v>439</v>
      </c>
      <c r="AJ45">
        <v>111.75102505694748</v>
      </c>
      <c r="AK45">
        <v>20.872446682852903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204</v>
      </c>
      <c r="R46">
        <v>611</v>
      </c>
      <c r="S46">
        <v>6.9574468085106353</v>
      </c>
      <c r="T46">
        <v>5.260229132569556</v>
      </c>
      <c r="U46">
        <v>21.363502454991821</v>
      </c>
      <c r="V46">
        <v>12.60229132569558</v>
      </c>
      <c r="W46">
        <v>7.3649754500818352</v>
      </c>
      <c r="X46">
        <v>66.612111292962354</v>
      </c>
      <c r="Y46">
        <v>34.697217675941076</v>
      </c>
      <c r="Z46">
        <v>9.2456984384615009</v>
      </c>
      <c r="AA46">
        <v>1.6694489898341882</v>
      </c>
      <c r="AB46">
        <v>2.0918451153893161</v>
      </c>
      <c r="AC46">
        <v>60.898095872151281</v>
      </c>
      <c r="AD46">
        <v>72.863156355399127</v>
      </c>
      <c r="AE46">
        <v>51.822615268094808</v>
      </c>
      <c r="AF46">
        <v>1.2498721489209368</v>
      </c>
      <c r="AG46">
        <v>1.0194833626244768</v>
      </c>
      <c r="AH46">
        <v>2.7823240589198033</v>
      </c>
      <c r="AI46">
        <v>98</v>
      </c>
      <c r="AJ46">
        <v>103.2724489795918</v>
      </c>
      <c r="AK46">
        <v>18.991574250598596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420</v>
      </c>
      <c r="R47">
        <v>1439</v>
      </c>
      <c r="S47">
        <v>7.0854760250173747</v>
      </c>
      <c r="T47">
        <v>5.3335649756775529</v>
      </c>
      <c r="U47">
        <v>23.18547602501738</v>
      </c>
      <c r="V47">
        <v>18.902015288394718</v>
      </c>
      <c r="W47">
        <v>8.1306462821403738</v>
      </c>
      <c r="X47">
        <v>77.553856845031262</v>
      </c>
      <c r="Y47">
        <v>44.683808200138991</v>
      </c>
      <c r="Z47">
        <v>8.7023718719669247</v>
      </c>
      <c r="AA47">
        <v>1.8046512465179048</v>
      </c>
      <c r="AB47">
        <v>2.1903650302455446</v>
      </c>
      <c r="AC47">
        <v>68.819846397315516</v>
      </c>
      <c r="AD47">
        <v>72.688556120060511</v>
      </c>
      <c r="AE47">
        <v>58.4368389634378</v>
      </c>
      <c r="AF47">
        <v>2.9436432443489844</v>
      </c>
      <c r="AG47">
        <v>2.6058132521980819</v>
      </c>
      <c r="AH47">
        <v>1.5983321751216122</v>
      </c>
      <c r="AI47">
        <v>431</v>
      </c>
      <c r="AJ47">
        <v>102.68143851508124</v>
      </c>
      <c r="AK47">
        <v>19.593051073783364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344</v>
      </c>
      <c r="R48">
        <v>1145</v>
      </c>
      <c r="S48">
        <v>6.9886462882096048</v>
      </c>
      <c r="T48">
        <v>5.6445414847161581</v>
      </c>
      <c r="U48">
        <v>23.610480349344979</v>
      </c>
      <c r="V48">
        <v>18.777292576419217</v>
      </c>
      <c r="W48">
        <v>9.43231441048035</v>
      </c>
      <c r="X48">
        <v>78.515283842794787</v>
      </c>
      <c r="Y48">
        <v>46.462882096069883</v>
      </c>
      <c r="Z48">
        <v>8.7130216376107956</v>
      </c>
      <c r="AA48">
        <v>1.7575420514630331</v>
      </c>
      <c r="AB48">
        <v>2.0594501289013678</v>
      </c>
      <c r="AC48">
        <v>68.655548711912814</v>
      </c>
      <c r="AD48">
        <v>68.173469938789765</v>
      </c>
      <c r="AE48">
        <v>57.146379061772173</v>
      </c>
      <c r="AF48">
        <v>2.3422317684361262</v>
      </c>
      <c r="AG48">
        <v>2.1114304820456535</v>
      </c>
      <c r="AH48">
        <v>3.4061135371179048</v>
      </c>
      <c r="AI48">
        <v>367</v>
      </c>
      <c r="AJ48">
        <v>107.33978201634868</v>
      </c>
      <c r="AK48">
        <v>20.566473144128665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71</v>
      </c>
      <c r="R49">
        <v>318</v>
      </c>
      <c r="S49">
        <v>6.9465408805031448</v>
      </c>
      <c r="T49">
        <v>5.7704402515723263</v>
      </c>
      <c r="U49">
        <v>25.408490566037756</v>
      </c>
      <c r="V49">
        <v>18.553459119496864</v>
      </c>
      <c r="W49">
        <v>11.006289308176102</v>
      </c>
      <c r="X49">
        <v>81.44654088050315</v>
      </c>
      <c r="Y49">
        <v>53.773584905660393</v>
      </c>
      <c r="Z49">
        <v>10.065253619557264</v>
      </c>
      <c r="AA49">
        <v>2.0497669716984643</v>
      </c>
      <c r="AB49">
        <v>2.2050842753791677</v>
      </c>
      <c r="AC49">
        <v>79.001796947913292</v>
      </c>
      <c r="AD49">
        <v>64.702017329883674</v>
      </c>
      <c r="AE49">
        <v>65.89278744517128</v>
      </c>
      <c r="AF49">
        <v>0.65050629027308993</v>
      </c>
      <c r="AG49">
        <v>0.63106263046092648</v>
      </c>
      <c r="AH49">
        <v>3.1446540880503129</v>
      </c>
      <c r="AI49">
        <v>161</v>
      </c>
      <c r="AJ49">
        <v>115.8142857142856</v>
      </c>
      <c r="AK49">
        <v>16.347916510009373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1557</v>
      </c>
      <c r="R50">
        <v>6460</v>
      </c>
      <c r="S50">
        <v>6.972291021671829</v>
      </c>
      <c r="T50">
        <v>5.7934984520123827</v>
      </c>
      <c r="U50">
        <v>25.466702786377621</v>
      </c>
      <c r="V50">
        <v>29.349845201238391</v>
      </c>
      <c r="W50">
        <v>8.7461300309597547</v>
      </c>
      <c r="X50">
        <v>83.746130030959748</v>
      </c>
      <c r="Y50">
        <v>59.798761609907118</v>
      </c>
      <c r="Z50">
        <v>8.8026618526359215</v>
      </c>
      <c r="AA50">
        <v>1.7506319112483379</v>
      </c>
      <c r="AB50">
        <v>2.1304415643911789</v>
      </c>
      <c r="AC50">
        <v>65.99279019601299</v>
      </c>
      <c r="AD50">
        <v>38.263025903508961</v>
      </c>
      <c r="AE50">
        <v>54.127144464050751</v>
      </c>
      <c r="AF50">
        <v>13.21468753196277</v>
      </c>
      <c r="AG50">
        <v>12.849070600380673</v>
      </c>
      <c r="AH50">
        <v>3.7151702786377694</v>
      </c>
      <c r="AI50">
        <v>2555</v>
      </c>
      <c r="AJ50">
        <v>110.53851272015665</v>
      </c>
      <c r="AK50">
        <v>19.973908968087976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1974</v>
      </c>
      <c r="R51">
        <v>6988</v>
      </c>
      <c r="S51">
        <v>6.849313108185461</v>
      </c>
      <c r="T51">
        <v>6.1672867773325697</v>
      </c>
      <c r="U51">
        <v>24.915870062965112</v>
      </c>
      <c r="V51">
        <v>26.745850028620499</v>
      </c>
      <c r="W51">
        <v>12.30681167716085</v>
      </c>
      <c r="X51">
        <v>83.972524327418427</v>
      </c>
      <c r="Y51">
        <v>58.686319404693762</v>
      </c>
      <c r="Z51">
        <v>8.2556638726023124</v>
      </c>
      <c r="AA51">
        <v>1.8087717444878424</v>
      </c>
      <c r="AB51">
        <v>2.1029404604117912</v>
      </c>
      <c r="AC51">
        <v>66.551238277090022</v>
      </c>
      <c r="AD51">
        <v>35.724942622810929</v>
      </c>
      <c r="AE51">
        <v>47.238158598473987</v>
      </c>
      <c r="AF51">
        <v>14.2947734478879</v>
      </c>
      <c r="AG51">
        <v>13.598638574867993</v>
      </c>
      <c r="AH51">
        <v>5.8242701774470511</v>
      </c>
      <c r="AI51">
        <v>1843</v>
      </c>
      <c r="AJ51">
        <v>109.1240368963644</v>
      </c>
      <c r="AK51">
        <v>19.51459261951214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4600</v>
      </c>
      <c r="R52">
        <v>18495</v>
      </c>
      <c r="S52">
        <v>7.3451743714517468</v>
      </c>
      <c r="T52">
        <v>6.3939983779399849</v>
      </c>
      <c r="U52">
        <v>26.658172479048496</v>
      </c>
      <c r="V52">
        <v>32.370911057042434</v>
      </c>
      <c r="W52">
        <v>12.808867261422002</v>
      </c>
      <c r="X52">
        <v>87.839956745066218</v>
      </c>
      <c r="Y52">
        <v>67.380373073803725</v>
      </c>
      <c r="Z52">
        <v>8.3378105157969422</v>
      </c>
      <c r="AA52">
        <v>1.7124831000072149</v>
      </c>
      <c r="AB52">
        <v>2.0681016107782142</v>
      </c>
      <c r="AC52">
        <v>72.443799925544624</v>
      </c>
      <c r="AD52">
        <v>34.916970140086796</v>
      </c>
      <c r="AE52">
        <v>44.203003805595451</v>
      </c>
      <c r="AF52">
        <v>37.833691316354702</v>
      </c>
      <c r="AG52">
        <v>38.508019827483551</v>
      </c>
      <c r="AH52">
        <v>3.5360908353609077</v>
      </c>
      <c r="AI52">
        <v>5951</v>
      </c>
      <c r="AJ52">
        <v>111.29322802890262</v>
      </c>
      <c r="AK52">
        <v>19.973404568080312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2497</v>
      </c>
      <c r="R53">
        <v>8734</v>
      </c>
      <c r="S53">
        <v>7.3365010304556897</v>
      </c>
      <c r="T53">
        <v>6.2917334554614159</v>
      </c>
      <c r="U53">
        <v>26.288000915960648</v>
      </c>
      <c r="V53">
        <v>32.310510648042147</v>
      </c>
      <c r="W53">
        <v>10.865582779940462</v>
      </c>
      <c r="X53">
        <v>87.588733684451554</v>
      </c>
      <c r="Y53">
        <v>65.296542248683309</v>
      </c>
      <c r="Z53">
        <v>8.1993810225087778</v>
      </c>
      <c r="AA53">
        <v>1.706546061086242</v>
      </c>
      <c r="AB53">
        <v>1.8730814367341335</v>
      </c>
      <c r="AC53">
        <v>72.428474676954821</v>
      </c>
      <c r="AD53">
        <v>37.557649090622554</v>
      </c>
      <c r="AE53">
        <v>47.111138279126209</v>
      </c>
      <c r="AF53">
        <v>17.86642119259486</v>
      </c>
      <c r="AG53">
        <v>17.932350810808362</v>
      </c>
      <c r="AH53">
        <v>4.3393634073734839</v>
      </c>
      <c r="AI53">
        <v>2727</v>
      </c>
      <c r="AJ53">
        <v>109.62717271727188</v>
      </c>
      <c r="AK53">
        <v>19.764164209176755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216</v>
      </c>
      <c r="R54">
        <v>535</v>
      </c>
      <c r="S54">
        <v>7.3644859813084125</v>
      </c>
      <c r="T54">
        <v>6.2056074766355138</v>
      </c>
      <c r="U54">
        <v>25.27121495327102</v>
      </c>
      <c r="V54">
        <v>30.654205607476641</v>
      </c>
      <c r="W54">
        <v>5.9813084112149522</v>
      </c>
      <c r="X54">
        <v>84.299065420560751</v>
      </c>
      <c r="Y54">
        <v>60.560747663551403</v>
      </c>
      <c r="Z54">
        <v>8.1665807153277399</v>
      </c>
      <c r="AA54">
        <v>1.7411593697126195</v>
      </c>
      <c r="AB54">
        <v>1.8010293928647578</v>
      </c>
      <c r="AC54">
        <v>72.987620262266319</v>
      </c>
      <c r="AD54">
        <v>37.840876944009437</v>
      </c>
      <c r="AE54">
        <v>48.811396578108045</v>
      </c>
      <c r="AF54">
        <v>1.0944052367801989</v>
      </c>
      <c r="AG54">
        <v>1.0559573596325151</v>
      </c>
      <c r="AH54">
        <v>1.1214953271028039</v>
      </c>
      <c r="AI54">
        <v>181</v>
      </c>
      <c r="AJ54">
        <v>108.41823204419897</v>
      </c>
      <c r="AK54">
        <v>19.785589629631971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154</v>
      </c>
      <c r="R55">
        <v>355</v>
      </c>
      <c r="S55">
        <v>7.5943661971831009</v>
      </c>
      <c r="T55">
        <v>6.9577464788732399</v>
      </c>
      <c r="U55">
        <v>29.103915492957746</v>
      </c>
      <c r="V55">
        <v>24.507042253521124</v>
      </c>
      <c r="W55">
        <v>22.253521126760557</v>
      </c>
      <c r="X55">
        <v>90.1408450704225</v>
      </c>
      <c r="Y55">
        <v>72.112676056338017</v>
      </c>
      <c r="Z55">
        <v>9.4257118022340567</v>
      </c>
      <c r="AA55">
        <v>1.8367061242959877</v>
      </c>
      <c r="AB55">
        <v>2.1443448043522277</v>
      </c>
      <c r="AC55">
        <v>75.545472115806433</v>
      </c>
      <c r="AD55">
        <v>63.753287471844544</v>
      </c>
      <c r="AE55">
        <v>61.43102892016789</v>
      </c>
      <c r="AF55">
        <v>0.68842476777784245</v>
      </c>
      <c r="AG55">
        <v>0.75027625521021701</v>
      </c>
      <c r="AH55">
        <v>1.4084507042253516</v>
      </c>
      <c r="AI55">
        <v>8</v>
      </c>
      <c r="AJ55">
        <v>117.175</v>
      </c>
      <c r="AK55">
        <v>20.274680684223078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288</v>
      </c>
      <c r="R56">
        <v>602</v>
      </c>
      <c r="S56">
        <v>7.8338870431893683</v>
      </c>
      <c r="T56">
        <v>6.9036544850498354</v>
      </c>
      <c r="U56">
        <v>30.843521594684404</v>
      </c>
      <c r="V56">
        <v>29.401993355481721</v>
      </c>
      <c r="W56">
        <v>18.770764119601324</v>
      </c>
      <c r="X56">
        <v>94.186046511627907</v>
      </c>
      <c r="Y56">
        <v>82.724252491694358</v>
      </c>
      <c r="Z56">
        <v>8.6294481268378362</v>
      </c>
      <c r="AA56">
        <v>1.7056622062974816</v>
      </c>
      <c r="AB56">
        <v>1.9420217400325257</v>
      </c>
      <c r="AC56">
        <v>70.187317155229678</v>
      </c>
      <c r="AD56">
        <v>63.587459122941453</v>
      </c>
      <c r="AE56">
        <v>58.892455175854082</v>
      </c>
      <c r="AF56">
        <v>1.1674132681753835</v>
      </c>
      <c r="AG56">
        <v>1.3483476354754329</v>
      </c>
      <c r="AH56">
        <v>2.3255813953488378</v>
      </c>
      <c r="AI56">
        <v>24</v>
      </c>
      <c r="AJ56">
        <v>110.5333333333333</v>
      </c>
      <c r="AK56">
        <v>19.651782760040994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1455</v>
      </c>
      <c r="R57">
        <v>3026</v>
      </c>
      <c r="S57">
        <v>7.955717118307998</v>
      </c>
      <c r="T57">
        <v>6.9230006609385324</v>
      </c>
      <c r="U57">
        <v>31.846364838070073</v>
      </c>
      <c r="V57">
        <v>28.78387309980172</v>
      </c>
      <c r="W57">
        <v>20.753469927296756</v>
      </c>
      <c r="X57">
        <v>96.067415730337061</v>
      </c>
      <c r="Y57">
        <v>84.699272967613993</v>
      </c>
      <c r="Z57">
        <v>8.4725111476156645</v>
      </c>
      <c r="AA57">
        <v>1.6811290872157227</v>
      </c>
      <c r="AB57">
        <v>2.1477988820355298</v>
      </c>
      <c r="AC57">
        <v>74.995245494296398</v>
      </c>
      <c r="AD57">
        <v>62.575645313382118</v>
      </c>
      <c r="AE57">
        <v>58.060104370879387</v>
      </c>
      <c r="AF57">
        <v>5.8680939360443691</v>
      </c>
      <c r="AG57">
        <v>6.9979400587374192</v>
      </c>
      <c r="AH57">
        <v>2.6437541308658297</v>
      </c>
      <c r="AI57">
        <v>87</v>
      </c>
      <c r="AJ57">
        <v>113.16551724137936</v>
      </c>
      <c r="AK57">
        <v>21.329958353728088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269</v>
      </c>
      <c r="R58">
        <v>594</v>
      </c>
      <c r="S58">
        <v>7.1599326599326609</v>
      </c>
      <c r="T58">
        <v>5.7895622895622898</v>
      </c>
      <c r="U58">
        <v>25.707912457912471</v>
      </c>
      <c r="V58">
        <v>20.538720538720543</v>
      </c>
      <c r="W58">
        <v>13.973063973063971</v>
      </c>
      <c r="X58">
        <v>77.777777777777771</v>
      </c>
      <c r="Y58">
        <v>55.892255892255882</v>
      </c>
      <c r="Z58">
        <v>10.49747547103884</v>
      </c>
      <c r="AA58">
        <v>1.9897914536793433</v>
      </c>
      <c r="AB58">
        <v>2.4311029234837402</v>
      </c>
      <c r="AC58">
        <v>77.976778708090492</v>
      </c>
      <c r="AD58">
        <v>74.519310330405702</v>
      </c>
      <c r="AE58">
        <v>65.044412243737781</v>
      </c>
      <c r="AF58">
        <v>1.1518994705916572</v>
      </c>
      <c r="AG58">
        <v>1.1089058783230967</v>
      </c>
      <c r="AH58">
        <v>1.6835016835016836</v>
      </c>
      <c r="AI58">
        <v>60</v>
      </c>
      <c r="AJ58">
        <v>108.33999999999997</v>
      </c>
      <c r="AK58">
        <v>20.638281502579211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457</v>
      </c>
      <c r="R59">
        <v>1508</v>
      </c>
      <c r="S59">
        <v>6.8740053050397876</v>
      </c>
      <c r="T59">
        <v>5.5145888594164463</v>
      </c>
      <c r="U59">
        <v>23.81578249336868</v>
      </c>
      <c r="V59">
        <v>15.649867374005307</v>
      </c>
      <c r="W59">
        <v>11.14058355437666</v>
      </c>
      <c r="X59">
        <v>75.464190981432353</v>
      </c>
      <c r="Y59">
        <v>45.755968169761267</v>
      </c>
      <c r="Z59">
        <v>9.9041903751479623</v>
      </c>
      <c r="AA59">
        <v>1.8944391974014123</v>
      </c>
      <c r="AB59">
        <v>2.3853941954251914</v>
      </c>
      <c r="AC59">
        <v>73.815576474353009</v>
      </c>
      <c r="AD59">
        <v>75.725086750601506</v>
      </c>
      <c r="AE59">
        <v>63.242949012689394</v>
      </c>
      <c r="AF59">
        <v>2.9243508445323561</v>
      </c>
      <c r="AG59">
        <v>2.6080002288904311</v>
      </c>
      <c r="AH59">
        <v>1.8567639257294433</v>
      </c>
      <c r="AI59">
        <v>109</v>
      </c>
      <c r="AJ59">
        <v>103.47981651376142</v>
      </c>
      <c r="AK59">
        <v>19.023716782231126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369</v>
      </c>
      <c r="R60">
        <v>1127</v>
      </c>
      <c r="S60">
        <v>7.0984915705412606</v>
      </c>
      <c r="T60">
        <v>5.7240461401952096</v>
      </c>
      <c r="U60">
        <v>25.531943212067407</v>
      </c>
      <c r="V60">
        <v>23.425022182786162</v>
      </c>
      <c r="W60">
        <v>9.8491570541259978</v>
      </c>
      <c r="X60">
        <v>83.85093167701865</v>
      </c>
      <c r="Y60">
        <v>56.16681455190772</v>
      </c>
      <c r="Z60">
        <v>9.3359496396347499</v>
      </c>
      <c r="AA60">
        <v>1.8265680591196716</v>
      </c>
      <c r="AB60">
        <v>2.1733193691657564</v>
      </c>
      <c r="AC60">
        <v>71.897353525622847</v>
      </c>
      <c r="AD60">
        <v>65.587727747511366</v>
      </c>
      <c r="AE60">
        <v>55.938842191163111</v>
      </c>
      <c r="AF60">
        <v>2.1855062346074035</v>
      </c>
      <c r="AG60">
        <v>2.0895329030357814</v>
      </c>
      <c r="AH60">
        <v>4.7914818101153509</v>
      </c>
      <c r="AI60">
        <v>66</v>
      </c>
      <c r="AJ60">
        <v>108.1257575757576</v>
      </c>
      <c r="AK60">
        <v>19.290512261836671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45</v>
      </c>
      <c r="R61">
        <v>172</v>
      </c>
      <c r="S61">
        <v>6.7732558139534893</v>
      </c>
      <c r="T61">
        <v>5.674418604651164</v>
      </c>
      <c r="U61">
        <v>22.826162790697698</v>
      </c>
      <c r="V61">
        <v>16.279069767441861</v>
      </c>
      <c r="W61">
        <v>10.465116279069768</v>
      </c>
      <c r="X61">
        <v>83.139534883720899</v>
      </c>
      <c r="Y61">
        <v>42.441860465116257</v>
      </c>
      <c r="Z61">
        <v>8.3417039512744626</v>
      </c>
      <c r="AA61">
        <v>1.5061057452763964</v>
      </c>
      <c r="AB61">
        <v>1.9938385350473875</v>
      </c>
      <c r="AC61">
        <v>68.94380003615106</v>
      </c>
      <c r="AD61">
        <v>63.413199682370305</v>
      </c>
      <c r="AE61">
        <v>57.560480265943049</v>
      </c>
      <c r="AF61">
        <v>0.33354664805010958</v>
      </c>
      <c r="AG61">
        <v>0.28510365534097198</v>
      </c>
      <c r="AH61">
        <v>0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1591</v>
      </c>
      <c r="R62">
        <v>6910</v>
      </c>
      <c r="S62">
        <v>6.8306801736613609</v>
      </c>
      <c r="T62">
        <v>5.9895803183791596</v>
      </c>
      <c r="U62">
        <v>26.000751085383541</v>
      </c>
      <c r="V62">
        <v>26.222865412445739</v>
      </c>
      <c r="W62">
        <v>11.273516642547037</v>
      </c>
      <c r="X62">
        <v>83.835021707670009</v>
      </c>
      <c r="Y62">
        <v>60.448625180897267</v>
      </c>
      <c r="Z62">
        <v>9.2564183560243389</v>
      </c>
      <c r="AA62">
        <v>1.7893355008129219</v>
      </c>
      <c r="AB62">
        <v>2.1218063524363528</v>
      </c>
      <c r="AC62">
        <v>67.703261992862977</v>
      </c>
      <c r="AD62">
        <v>48.25061890146003</v>
      </c>
      <c r="AE62">
        <v>59.794196832081489</v>
      </c>
      <c r="AF62">
        <v>13.40004266294336</v>
      </c>
      <c r="AG62">
        <v>13.046840988902549</v>
      </c>
      <c r="AH62">
        <v>3.4008683068017356</v>
      </c>
      <c r="AI62">
        <v>698</v>
      </c>
      <c r="AJ62">
        <v>109.17507163323798</v>
      </c>
      <c r="AK62">
        <v>19.230005195642637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2283</v>
      </c>
      <c r="R63">
        <v>8440</v>
      </c>
      <c r="S63">
        <v>6.7543838862559218</v>
      </c>
      <c r="T63">
        <v>6.1305687203791486</v>
      </c>
      <c r="U63">
        <v>25.48151658767781</v>
      </c>
      <c r="V63">
        <v>26.943127962085303</v>
      </c>
      <c r="W63">
        <v>12.037914691943127</v>
      </c>
      <c r="X63">
        <v>86.007109004739362</v>
      </c>
      <c r="Y63">
        <v>61.658767772511858</v>
      </c>
      <c r="Z63">
        <v>8.466795169884108</v>
      </c>
      <c r="AA63">
        <v>1.8194524785840505</v>
      </c>
      <c r="AB63">
        <v>2.1144423617591657</v>
      </c>
      <c r="AC63">
        <v>63.90770952948683</v>
      </c>
      <c r="AD63">
        <v>44.263642733602609</v>
      </c>
      <c r="AE63">
        <v>50.756985523486144</v>
      </c>
      <c r="AF63">
        <v>16.367056450830962</v>
      </c>
      <c r="AG63">
        <v>15.617414872838427</v>
      </c>
      <c r="AH63">
        <v>4.7156398104265405</v>
      </c>
      <c r="AI63">
        <v>529</v>
      </c>
      <c r="AJ63">
        <v>108.761247637051</v>
      </c>
      <c r="AK63">
        <v>19.017480643251805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4746</v>
      </c>
      <c r="R64">
        <v>19319</v>
      </c>
      <c r="S64">
        <v>7.1159480304363587</v>
      </c>
      <c r="T64">
        <v>6.4106320202909037</v>
      </c>
      <c r="U64">
        <v>26.993230498472936</v>
      </c>
      <c r="V64">
        <v>31.647600807495209</v>
      </c>
      <c r="W64">
        <v>13.592836068119469</v>
      </c>
      <c r="X64">
        <v>89.207515916972895</v>
      </c>
      <c r="Y64">
        <v>68.740618044412244</v>
      </c>
      <c r="Z64">
        <v>8.2388225972492233</v>
      </c>
      <c r="AA64">
        <v>1.7904954130934949</v>
      </c>
      <c r="AB64">
        <v>2.0217700224449704</v>
      </c>
      <c r="AC64">
        <v>71.633121496740941</v>
      </c>
      <c r="AD64">
        <v>37.629967437383186</v>
      </c>
      <c r="AE64">
        <v>46.864316045621791</v>
      </c>
      <c r="AF64">
        <v>37.463881940000391</v>
      </c>
      <c r="AG64">
        <v>37.868746877900321</v>
      </c>
      <c r="AH64">
        <v>4.0426523111962309</v>
      </c>
      <c r="AI64">
        <v>1065</v>
      </c>
      <c r="AJ64">
        <v>110.64807511737088</v>
      </c>
      <c r="AK64">
        <v>19.3608053485111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2482</v>
      </c>
      <c r="R65">
        <v>8353</v>
      </c>
      <c r="S65">
        <v>7.0374715671016403</v>
      </c>
      <c r="T65">
        <v>6.1971746677840276</v>
      </c>
      <c r="U65">
        <v>26.702071112175236</v>
      </c>
      <c r="V65">
        <v>33.04202083083922</v>
      </c>
      <c r="W65">
        <v>9.7450017957620023</v>
      </c>
      <c r="X65">
        <v>88.662755896085244</v>
      </c>
      <c r="Y65">
        <v>68.250927810367585</v>
      </c>
      <c r="Z65">
        <v>8.2456294571265936</v>
      </c>
      <c r="AA65">
        <v>1.7128772430033061</v>
      </c>
      <c r="AB65">
        <v>1.9440963847714496</v>
      </c>
      <c r="AC65">
        <v>70.492446331170953</v>
      </c>
      <c r="AD65">
        <v>42.906440879200126</v>
      </c>
      <c r="AE65">
        <v>47.787367734355776</v>
      </c>
      <c r="AF65">
        <v>16.198343902107936</v>
      </c>
      <c r="AG65">
        <v>16.196786514867963</v>
      </c>
      <c r="AH65">
        <v>3.3520890697952832</v>
      </c>
      <c r="AI65">
        <v>510</v>
      </c>
      <c r="AJ65">
        <v>109.02960784313721</v>
      </c>
      <c r="AK65">
        <v>19.375807635376113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422</v>
      </c>
      <c r="R66">
        <v>1161</v>
      </c>
      <c r="S66">
        <v>6.7398794142980201</v>
      </c>
      <c r="T66">
        <v>6.4203273040482332</v>
      </c>
      <c r="U66">
        <v>24.696124031007717</v>
      </c>
      <c r="V66">
        <v>25.236864771748497</v>
      </c>
      <c r="W66">
        <v>12.230835486649438</v>
      </c>
      <c r="X66">
        <v>78.294573643410871</v>
      </c>
      <c r="Y66">
        <v>55.383290267011184</v>
      </c>
      <c r="Z66">
        <v>9.1792416710527966</v>
      </c>
      <c r="AA66">
        <v>1.8185198056326004</v>
      </c>
      <c r="AB66">
        <v>1.8591395571263765</v>
      </c>
      <c r="AC66">
        <v>73.661617272697157</v>
      </c>
      <c r="AD66">
        <v>44.249612937689605</v>
      </c>
      <c r="AE66">
        <v>44.09805937819759</v>
      </c>
      <c r="AF66">
        <v>2.25143987433824</v>
      </c>
      <c r="AG66">
        <v>2.0821041304774202</v>
      </c>
      <c r="AH66">
        <v>1.5503875968992249</v>
      </c>
      <c r="AI66">
        <v>40</v>
      </c>
      <c r="AJ66">
        <v>106.30499999999998</v>
      </c>
      <c r="AK66">
        <v>19.038287085350113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</v>
      </c>
      <c r="R67">
        <v>2</v>
      </c>
      <c r="S67">
        <v>8</v>
      </c>
      <c r="T67">
        <v>6.5</v>
      </c>
      <c r="U67">
        <v>32.200000000000003</v>
      </c>
      <c r="V67">
        <v>50</v>
      </c>
      <c r="W67">
        <v>0</v>
      </c>
      <c r="X67">
        <v>100</v>
      </c>
      <c r="Y67">
        <v>100</v>
      </c>
      <c r="Z67">
        <v>6.2999999999999847</v>
      </c>
      <c r="AA67">
        <v>1</v>
      </c>
      <c r="AB67">
        <v>1.5</v>
      </c>
      <c r="AC67">
        <v>99.999999999999446</v>
      </c>
      <c r="AD67">
        <v>100.00000000000011</v>
      </c>
      <c r="AE67">
        <v>100</v>
      </c>
      <c r="AF67">
        <v>4.6320957917409724E-3</v>
      </c>
      <c r="AG67">
        <v>5.7581899970225508E-3</v>
      </c>
      <c r="AH67">
        <v>0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56</v>
      </c>
      <c r="R68">
        <v>294</v>
      </c>
      <c r="S68">
        <v>7.4863945578231332</v>
      </c>
      <c r="T68">
        <v>6.5374149659863949</v>
      </c>
      <c r="U68">
        <v>25.741156462585035</v>
      </c>
      <c r="V68">
        <v>34.35374149659863</v>
      </c>
      <c r="W68">
        <v>10.884353741496598</v>
      </c>
      <c r="X68">
        <v>91.156462585034006</v>
      </c>
      <c r="Y68">
        <v>67.346938775510225</v>
      </c>
      <c r="Z68">
        <v>6.8565108852634893</v>
      </c>
      <c r="AA68">
        <v>1.4747830213188571</v>
      </c>
      <c r="AB68">
        <v>1.656864134374334</v>
      </c>
      <c r="AC68">
        <v>70.85077646492681</v>
      </c>
      <c r="AD68">
        <v>50.018927159294677</v>
      </c>
      <c r="AE68">
        <v>53.751835642243989</v>
      </c>
      <c r="AF68">
        <v>0.68091808138592302</v>
      </c>
      <c r="AG68">
        <v>0.67666779624948692</v>
      </c>
      <c r="AH68">
        <v>1.7006802721088436</v>
      </c>
      <c r="AI68">
        <v>172</v>
      </c>
      <c r="AJ68">
        <v>109.14593023255821</v>
      </c>
      <c r="AK68">
        <v>19.681778953396819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11</v>
      </c>
      <c r="R69">
        <v>26</v>
      </c>
      <c r="S69">
        <v>7.8076923076923102</v>
      </c>
      <c r="T69">
        <v>6.923076923076926</v>
      </c>
      <c r="U69">
        <v>26.226923076923072</v>
      </c>
      <c r="V69">
        <v>3.8461538461538449</v>
      </c>
      <c r="W69">
        <v>11.53846153846154</v>
      </c>
      <c r="X69">
        <v>88.461538461538439</v>
      </c>
      <c r="Y69">
        <v>61.538461538461519</v>
      </c>
      <c r="Z69">
        <v>9.7731011412529725</v>
      </c>
      <c r="AA69">
        <v>1.3306802993850939</v>
      </c>
      <c r="AB69">
        <v>1.4655814525582811</v>
      </c>
      <c r="AC69">
        <v>69.244639368266704</v>
      </c>
      <c r="AD69">
        <v>49.020223373220198</v>
      </c>
      <c r="AE69">
        <v>64.322878155280307</v>
      </c>
      <c r="AF69">
        <v>6.0217245292632657E-2</v>
      </c>
      <c r="AG69">
        <v>6.0970648431206143E-2</v>
      </c>
      <c r="AH69">
        <v>0</v>
      </c>
      <c r="AI69">
        <v>20</v>
      </c>
      <c r="AJ69">
        <v>105.96999999999998</v>
      </c>
      <c r="AK69">
        <v>19.395329884007065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57</v>
      </c>
      <c r="R70">
        <v>123</v>
      </c>
      <c r="S70">
        <v>8.1626016260162597</v>
      </c>
      <c r="T70">
        <v>7.1707317073170715</v>
      </c>
      <c r="U70">
        <v>31.166666666666675</v>
      </c>
      <c r="V70">
        <v>27.642276422764223</v>
      </c>
      <c r="W70">
        <v>22.76422764227642</v>
      </c>
      <c r="X70">
        <v>91.056910569105682</v>
      </c>
      <c r="Y70">
        <v>82.926829268292678</v>
      </c>
      <c r="Z70">
        <v>9.2490444829851963</v>
      </c>
      <c r="AA70">
        <v>1.7777943022564677</v>
      </c>
      <c r="AB70">
        <v>1.8110200919778596</v>
      </c>
      <c r="AC70">
        <v>72.711185912832192</v>
      </c>
      <c r="AD70">
        <v>58.317450176422739</v>
      </c>
      <c r="AE70">
        <v>57.469106204524465</v>
      </c>
      <c r="AF70">
        <v>0.28487389119206974</v>
      </c>
      <c r="AG70">
        <v>0.3427643067327007</v>
      </c>
      <c r="AH70">
        <v>0</v>
      </c>
      <c r="AI70">
        <v>101</v>
      </c>
      <c r="AJ70">
        <v>112.29603960396038</v>
      </c>
      <c r="AK70">
        <v>23.036990195040744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23</v>
      </c>
      <c r="R71">
        <v>49</v>
      </c>
      <c r="S71">
        <v>7.1632653061224492</v>
      </c>
      <c r="T71">
        <v>6.7755102040816322</v>
      </c>
      <c r="U71">
        <v>26.504081632653065</v>
      </c>
      <c r="V71">
        <v>20.408163265306126</v>
      </c>
      <c r="W71">
        <v>22.448979591836725</v>
      </c>
      <c r="X71">
        <v>89.7959183673469</v>
      </c>
      <c r="Y71">
        <v>65.306122448979593</v>
      </c>
      <c r="Z71">
        <v>7.7943977574601186</v>
      </c>
      <c r="AA71">
        <v>1.6456118367852612</v>
      </c>
      <c r="AB71">
        <v>2.2339249445894844</v>
      </c>
      <c r="AC71">
        <v>79.771911475113143</v>
      </c>
      <c r="AD71">
        <v>72.521104305880982</v>
      </c>
      <c r="AE71">
        <v>72.055805167105078</v>
      </c>
      <c r="AF71">
        <v>0.11348634689765388</v>
      </c>
      <c r="AG71">
        <v>0.11612051784368298</v>
      </c>
      <c r="AH71">
        <v>0</v>
      </c>
      <c r="AI71">
        <v>34</v>
      </c>
      <c r="AJ71">
        <v>109.64117647058823</v>
      </c>
      <c r="AK71">
        <v>21.201980684360997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80</v>
      </c>
      <c r="R72">
        <v>211</v>
      </c>
      <c r="S72">
        <v>7.8957345971563981</v>
      </c>
      <c r="T72">
        <v>7.0331753554502381</v>
      </c>
      <c r="U72">
        <v>29.627014218009496</v>
      </c>
      <c r="V72">
        <v>25.118483412322274</v>
      </c>
      <c r="W72">
        <v>24.644549763033169</v>
      </c>
      <c r="X72">
        <v>90.047393364928894</v>
      </c>
      <c r="Y72">
        <v>75.82938388625594</v>
      </c>
      <c r="Z72">
        <v>9.5282558140310893</v>
      </c>
      <c r="AA72">
        <v>1.5993277040421652</v>
      </c>
      <c r="AB72">
        <v>2.1515648141167514</v>
      </c>
      <c r="AC72">
        <v>80.820563076905088</v>
      </c>
      <c r="AD72">
        <v>55.730743169444843</v>
      </c>
      <c r="AE72">
        <v>57.809007768853398</v>
      </c>
      <c r="AF72">
        <v>0.4886861060286728</v>
      </c>
      <c r="AG72">
        <v>0.55894678770787409</v>
      </c>
      <c r="AH72">
        <v>0</v>
      </c>
      <c r="AI72">
        <v>188</v>
      </c>
      <c r="AJ72">
        <v>110.82446808510626</v>
      </c>
      <c r="AK72">
        <v>22.270368265161036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22</v>
      </c>
      <c r="R73">
        <v>33</v>
      </c>
      <c r="S73">
        <v>7.9696969696969697</v>
      </c>
      <c r="T73">
        <v>6.7272727272727284</v>
      </c>
      <c r="U73">
        <v>30.012121212121208</v>
      </c>
      <c r="V73">
        <v>30.303030303030305</v>
      </c>
      <c r="W73">
        <v>15.151515151515152</v>
      </c>
      <c r="X73">
        <v>93.939393939393923</v>
      </c>
      <c r="Y73">
        <v>84.848484848484858</v>
      </c>
      <c r="Z73">
        <v>6.9670113402814886</v>
      </c>
      <c r="AA73">
        <v>1.6234054831489548</v>
      </c>
      <c r="AB73">
        <v>1.762792675424119</v>
      </c>
      <c r="AC73">
        <v>79.362503709514272</v>
      </c>
      <c r="AD73">
        <v>52.310971922625058</v>
      </c>
      <c r="AE73">
        <v>63.24562646389051</v>
      </c>
      <c r="AF73">
        <v>7.6429580563726063E-2</v>
      </c>
      <c r="AG73">
        <v>8.8554524426259829E-2</v>
      </c>
      <c r="AH73">
        <v>0</v>
      </c>
      <c r="AI73">
        <v>30</v>
      </c>
      <c r="AJ73">
        <v>110.52333333333335</v>
      </c>
      <c r="AK73">
        <v>21.386174699989589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66</v>
      </c>
      <c r="R74">
        <v>139</v>
      </c>
      <c r="S74">
        <v>8.1223021582733832</v>
      </c>
      <c r="T74">
        <v>6.287769784172661</v>
      </c>
      <c r="U74">
        <v>30.090647482014376</v>
      </c>
      <c r="V74">
        <v>41.007194244604321</v>
      </c>
      <c r="W74">
        <v>10.071942446043163</v>
      </c>
      <c r="X74">
        <v>96.402877697841774</v>
      </c>
      <c r="Y74">
        <v>81.294964028776974</v>
      </c>
      <c r="Z74">
        <v>7.0879560638805552</v>
      </c>
      <c r="AA74">
        <v>1.6467121445831494</v>
      </c>
      <c r="AB74">
        <v>1.8002581921800711</v>
      </c>
      <c r="AC74">
        <v>73.993543142542947</v>
      </c>
      <c r="AD74">
        <v>56.988010075165846</v>
      </c>
      <c r="AE74">
        <v>56.81314223846131</v>
      </c>
      <c r="AF74">
        <v>0.32193065752599753</v>
      </c>
      <c r="AG74">
        <v>0.3739783459867469</v>
      </c>
      <c r="AH74">
        <v>0.71942446043165453</v>
      </c>
      <c r="AI74">
        <v>126</v>
      </c>
      <c r="AJ74">
        <v>110.40555555555557</v>
      </c>
      <c r="AK74">
        <v>21.990791950683484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34</v>
      </c>
      <c r="R75">
        <v>74</v>
      </c>
      <c r="S75">
        <v>7.8108108108108096</v>
      </c>
      <c r="T75">
        <v>6.7567567567567588</v>
      </c>
      <c r="U75">
        <v>30.131081081081089</v>
      </c>
      <c r="V75">
        <v>40.540540540540547</v>
      </c>
      <c r="W75">
        <v>14.86486486486486</v>
      </c>
      <c r="X75">
        <v>97.297297297297305</v>
      </c>
      <c r="Y75">
        <v>85.13513513513513</v>
      </c>
      <c r="Z75">
        <v>6.6217276604857389</v>
      </c>
      <c r="AA75">
        <v>1.7059171716821098</v>
      </c>
      <c r="AB75">
        <v>1.6588078657359067</v>
      </c>
      <c r="AC75">
        <v>53.765791719375606</v>
      </c>
      <c r="AD75">
        <v>56.858150114479848</v>
      </c>
      <c r="AE75">
        <v>50.90370995094996</v>
      </c>
      <c r="AF75">
        <v>0.17138754429441605</v>
      </c>
      <c r="AG75">
        <v>0.19936391671368289</v>
      </c>
      <c r="AH75">
        <v>0</v>
      </c>
      <c r="AI75">
        <v>54</v>
      </c>
      <c r="AJ75">
        <v>110.48703703703706</v>
      </c>
      <c r="AK75">
        <v>22.07918119872236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702</v>
      </c>
      <c r="R76">
        <v>1351</v>
      </c>
      <c r="S76">
        <v>8.3264248704663206</v>
      </c>
      <c r="T76">
        <v>7.1324944485566233</v>
      </c>
      <c r="U76">
        <v>31.927979274611431</v>
      </c>
      <c r="V76">
        <v>33.382679496669141</v>
      </c>
      <c r="W76">
        <v>24.722427831236125</v>
      </c>
      <c r="X76">
        <v>97.335307179866788</v>
      </c>
      <c r="Y76">
        <v>88.601036269430068</v>
      </c>
      <c r="Z76">
        <v>7.8766735034501405</v>
      </c>
      <c r="AA76">
        <v>1.6028856823943651</v>
      </c>
      <c r="AB76">
        <v>2.0850323975828076</v>
      </c>
      <c r="AC76">
        <v>72.040306586598518</v>
      </c>
      <c r="AD76">
        <v>61.656377989036713</v>
      </c>
      <c r="AE76">
        <v>52.746377102973362</v>
      </c>
      <c r="AF76">
        <v>3.1289807073210278</v>
      </c>
      <c r="AG76">
        <v>3.8567981065926822</v>
      </c>
      <c r="AH76">
        <v>0.44411547002220592</v>
      </c>
      <c r="AI76">
        <v>1229</v>
      </c>
      <c r="AJ76">
        <v>111.78803905614316</v>
      </c>
      <c r="AK76">
        <v>22.428215389395859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456</v>
      </c>
      <c r="R77">
        <v>941</v>
      </c>
      <c r="S77">
        <v>8.2104144527098821</v>
      </c>
      <c r="T77">
        <v>6.9054197662061645</v>
      </c>
      <c r="U77">
        <v>31.424335812964905</v>
      </c>
      <c r="V77">
        <v>31.13708820403826</v>
      </c>
      <c r="W77">
        <v>20.085015940488844</v>
      </c>
      <c r="X77">
        <v>98.618490967056289</v>
      </c>
      <c r="Y77">
        <v>85.547290116896903</v>
      </c>
      <c r="Z77">
        <v>7.4091000649511747</v>
      </c>
      <c r="AA77">
        <v>1.4528867297497472</v>
      </c>
      <c r="AB77">
        <v>1.9969643165583033</v>
      </c>
      <c r="AC77">
        <v>73.493277365495857</v>
      </c>
      <c r="AD77">
        <v>54.61320159738812</v>
      </c>
      <c r="AE77">
        <v>47.276212008996737</v>
      </c>
      <c r="AF77">
        <v>2.1794010700141282</v>
      </c>
      <c r="AG77">
        <v>2.6439659265365782</v>
      </c>
      <c r="AH77">
        <v>1.8065887353878849</v>
      </c>
      <c r="AI77">
        <v>691</v>
      </c>
      <c r="AJ77">
        <v>111.22894356005781</v>
      </c>
      <c r="AK77">
        <v>22.290050414051567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235</v>
      </c>
      <c r="R78">
        <v>448</v>
      </c>
      <c r="S78">
        <v>8.1004464285714306</v>
      </c>
      <c r="T78">
        <v>6.9040178571428559</v>
      </c>
      <c r="U78">
        <v>30.29910714285711</v>
      </c>
      <c r="V78">
        <v>32.142857142857153</v>
      </c>
      <c r="W78">
        <v>21.651785714285719</v>
      </c>
      <c r="X78">
        <v>96.205357142857125</v>
      </c>
      <c r="Y78">
        <v>83.035714285714306</v>
      </c>
      <c r="Z78">
        <v>7.6972310134382864</v>
      </c>
      <c r="AA78">
        <v>1.6800297023271709</v>
      </c>
      <c r="AB78">
        <v>1.9904194460238012</v>
      </c>
      <c r="AC78">
        <v>80.613860744193616</v>
      </c>
      <c r="AD78">
        <v>54.193386565712281</v>
      </c>
      <c r="AE78">
        <v>49.751104538522277</v>
      </c>
      <c r="AF78">
        <v>1.0375894573499782</v>
      </c>
      <c r="AG78">
        <v>1.2136905437823604</v>
      </c>
      <c r="AH78">
        <v>0.89285714285714302</v>
      </c>
      <c r="AI78">
        <v>342</v>
      </c>
      <c r="AJ78">
        <v>110.90146198830398</v>
      </c>
      <c r="AK78">
        <v>22.202380847487358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43</v>
      </c>
      <c r="R80">
        <v>92</v>
      </c>
      <c r="S80">
        <v>7.9130434782608692</v>
      </c>
      <c r="T80">
        <v>6.9565217391304346</v>
      </c>
      <c r="U80">
        <v>28.829347826086963</v>
      </c>
      <c r="V80">
        <v>28.260869565217391</v>
      </c>
      <c r="W80">
        <v>18.478260869565219</v>
      </c>
      <c r="X80">
        <v>92.391304347826093</v>
      </c>
      <c r="Y80">
        <v>75</v>
      </c>
      <c r="Z80">
        <v>8.5868521595199194</v>
      </c>
      <c r="AA80">
        <v>1.6917457789864139</v>
      </c>
      <c r="AB80">
        <v>1.8645027515123112</v>
      </c>
      <c r="AC80">
        <v>77.535617729530756</v>
      </c>
      <c r="AD80">
        <v>57.430568074682391</v>
      </c>
      <c r="AE80">
        <v>55.360582259625239</v>
      </c>
      <c r="AF80">
        <v>0.2130764064200848</v>
      </c>
      <c r="AG80">
        <v>0.23714980324693952</v>
      </c>
      <c r="AH80">
        <v>1.0869565217391304</v>
      </c>
      <c r="AI80">
        <v>38</v>
      </c>
      <c r="AJ80">
        <v>109.92631578947363</v>
      </c>
      <c r="AK80">
        <v>22.840639370478979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130</v>
      </c>
      <c r="R81">
        <v>245</v>
      </c>
      <c r="S81">
        <v>7.7959183673469408</v>
      </c>
      <c r="T81">
        <v>6.9469387755102057</v>
      </c>
      <c r="U81">
        <v>29.60734693877551</v>
      </c>
      <c r="V81">
        <v>28.163265306122447</v>
      </c>
      <c r="W81">
        <v>20.816326530612244</v>
      </c>
      <c r="X81">
        <v>94.285714285714306</v>
      </c>
      <c r="Y81">
        <v>75.102040816326522</v>
      </c>
      <c r="Z81">
        <v>9.1487049993618257</v>
      </c>
      <c r="AA81">
        <v>1.8580172868501696</v>
      </c>
      <c r="AB81">
        <v>2.1517057344535124</v>
      </c>
      <c r="AC81">
        <v>81.929845517877055</v>
      </c>
      <c r="AD81">
        <v>59.082571797134285</v>
      </c>
      <c r="AE81">
        <v>59.556368880906355</v>
      </c>
      <c r="AF81">
        <v>0.56743173448826945</v>
      </c>
      <c r="AG81">
        <v>0.64858320808077907</v>
      </c>
      <c r="AH81">
        <v>0.81632653061224492</v>
      </c>
      <c r="AI81">
        <v>220</v>
      </c>
      <c r="AJ81">
        <v>110.53818181818184</v>
      </c>
      <c r="AK81">
        <v>21.455229559370995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21</v>
      </c>
      <c r="R82">
        <v>71</v>
      </c>
      <c r="S82">
        <v>7.3098591549295779</v>
      </c>
      <c r="T82">
        <v>5.7746478873239449</v>
      </c>
      <c r="U82">
        <v>22.9661971830986</v>
      </c>
      <c r="V82">
        <v>16.901408450704221</v>
      </c>
      <c r="W82">
        <v>4.2253521126760551</v>
      </c>
      <c r="X82">
        <v>77.464788732394368</v>
      </c>
      <c r="Y82">
        <v>47.887323943661968</v>
      </c>
      <c r="Z82">
        <v>8.2645679089521611</v>
      </c>
      <c r="AA82">
        <v>1.7489759522563839</v>
      </c>
      <c r="AB82">
        <v>1.8477026702656447</v>
      </c>
      <c r="AC82">
        <v>67.734858514316016</v>
      </c>
      <c r="AD82">
        <v>70.822455281615717</v>
      </c>
      <c r="AE82">
        <v>59.691477410373821</v>
      </c>
      <c r="AF82">
        <v>0.16443940060680454</v>
      </c>
      <c r="AG82">
        <v>0.14579665542150577</v>
      </c>
      <c r="AH82">
        <v>0</v>
      </c>
      <c r="AI82">
        <v>57</v>
      </c>
      <c r="AJ82">
        <v>104.31578947368416</v>
      </c>
      <c r="AK82">
        <v>20.049173469562103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68</v>
      </c>
      <c r="R83">
        <v>259</v>
      </c>
      <c r="S83">
        <v>6.9961389961389955</v>
      </c>
      <c r="T83">
        <v>5.5328185328185322</v>
      </c>
      <c r="U83">
        <v>19.858687258687272</v>
      </c>
      <c r="V83">
        <v>11.196911196911197</v>
      </c>
      <c r="W83">
        <v>5.019305019305019</v>
      </c>
      <c r="X83">
        <v>64.478764478764475</v>
      </c>
      <c r="Y83">
        <v>28.571428571428577</v>
      </c>
      <c r="Z83">
        <v>8.0324650033228018</v>
      </c>
      <c r="AA83">
        <v>1.7955287011316219</v>
      </c>
      <c r="AB83">
        <v>1.889281944117118</v>
      </c>
      <c r="AC83">
        <v>69.008295642185075</v>
      </c>
      <c r="AD83">
        <v>58.738430871106864</v>
      </c>
      <c r="AE83">
        <v>52.303125646299613</v>
      </c>
      <c r="AF83">
        <v>0.5998564050304559</v>
      </c>
      <c r="AG83">
        <v>0.45988624892369245</v>
      </c>
      <c r="AH83">
        <v>6.5637065637065639</v>
      </c>
      <c r="AI83">
        <v>245</v>
      </c>
      <c r="AJ83">
        <v>99.657142857142958</v>
      </c>
      <c r="AK83">
        <v>19.124991376326296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59</v>
      </c>
      <c r="R84">
        <v>155</v>
      </c>
      <c r="S84">
        <v>7.2387096774193571</v>
      </c>
      <c r="T84">
        <v>6.5548387096774192</v>
      </c>
      <c r="U84">
        <v>24.05935483870968</v>
      </c>
      <c r="V84">
        <v>17.41935483870968</v>
      </c>
      <c r="W84">
        <v>23.2258064516129</v>
      </c>
      <c r="X84">
        <v>74.838709677419374</v>
      </c>
      <c r="Y84">
        <v>49.677419354838712</v>
      </c>
      <c r="Z84">
        <v>10.217693046704351</v>
      </c>
      <c r="AA84">
        <v>1.8668029284788796</v>
      </c>
      <c r="AB84">
        <v>2.5174024899817042</v>
      </c>
      <c r="AC84">
        <v>76.691257748084126</v>
      </c>
      <c r="AD84">
        <v>71.049771053073513</v>
      </c>
      <c r="AE84">
        <v>65.548708717020403</v>
      </c>
      <c r="AF84">
        <v>0.35898742385992538</v>
      </c>
      <c r="AG84">
        <v>0.33343854249839255</v>
      </c>
      <c r="AH84">
        <v>6.4516129032258052</v>
      </c>
      <c r="AI84">
        <v>141</v>
      </c>
      <c r="AJ84">
        <v>104.35106382978728</v>
      </c>
      <c r="AK84">
        <v>20.270492466679457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52</v>
      </c>
      <c r="R85">
        <v>271</v>
      </c>
      <c r="S85">
        <v>6.3210332103321027</v>
      </c>
      <c r="T85">
        <v>5.0590405904059033</v>
      </c>
      <c r="U85">
        <v>19.573062730627321</v>
      </c>
      <c r="V85">
        <v>8.8560885608856079</v>
      </c>
      <c r="W85">
        <v>9.5940959409594093</v>
      </c>
      <c r="X85">
        <v>63.837638376383765</v>
      </c>
      <c r="Y85">
        <v>28.413284132841319</v>
      </c>
      <c r="Z85">
        <v>10.021808941369764</v>
      </c>
      <c r="AA85">
        <v>2.6177580551035313</v>
      </c>
      <c r="AB85">
        <v>2.3566310234400802</v>
      </c>
      <c r="AC85">
        <v>78.010672461976455</v>
      </c>
      <c r="AD85">
        <v>78.82214151026929</v>
      </c>
      <c r="AE85">
        <v>72.906235589535001</v>
      </c>
      <c r="AF85">
        <v>0.62764897978090195</v>
      </c>
      <c r="AG85">
        <v>0.47427278262743361</v>
      </c>
      <c r="AH85">
        <v>2.9520295202952025</v>
      </c>
      <c r="AI85">
        <v>263</v>
      </c>
      <c r="AJ85">
        <v>99.084410646387838</v>
      </c>
      <c r="AK85">
        <v>18.350590381274547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91</v>
      </c>
      <c r="R86">
        <v>264</v>
      </c>
      <c r="S86">
        <v>7.4053030303030303</v>
      </c>
      <c r="T86">
        <v>5.912878787878789</v>
      </c>
      <c r="U86">
        <v>24.905681818181804</v>
      </c>
      <c r="V86">
        <v>13.636363636363638</v>
      </c>
      <c r="W86">
        <v>12.878787878787877</v>
      </c>
      <c r="X86">
        <v>75.378787878787875</v>
      </c>
      <c r="Y86">
        <v>48.484848484848492</v>
      </c>
      <c r="Z86">
        <v>10.858068756039559</v>
      </c>
      <c r="AA86">
        <v>2.0740391858728882</v>
      </c>
      <c r="AB86">
        <v>2.366909034848407</v>
      </c>
      <c r="AC86">
        <v>81.989057545446983</v>
      </c>
      <c r="AD86">
        <v>81.444074365255148</v>
      </c>
      <c r="AE86">
        <v>73.173421092295342</v>
      </c>
      <c r="AF86">
        <v>0.6114366445098085</v>
      </c>
      <c r="AG86">
        <v>0.58789868089166064</v>
      </c>
      <c r="AH86">
        <v>2.6515151515151518</v>
      </c>
      <c r="AI86">
        <v>226</v>
      </c>
      <c r="AJ86">
        <v>105.06371681415932</v>
      </c>
      <c r="AK86">
        <v>20.182970705537951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61</v>
      </c>
      <c r="R87">
        <v>155</v>
      </c>
      <c r="S87">
        <v>7.5741935483870977</v>
      </c>
      <c r="T87">
        <v>5.5419354838709687</v>
      </c>
      <c r="U87">
        <v>26.67483870967742</v>
      </c>
      <c r="V87">
        <v>33.548387096774199</v>
      </c>
      <c r="W87">
        <v>7.7419354838709697</v>
      </c>
      <c r="X87">
        <v>89.032258064516114</v>
      </c>
      <c r="Y87">
        <v>61.935483870967758</v>
      </c>
      <c r="Z87">
        <v>8.9270852342988718</v>
      </c>
      <c r="AA87">
        <v>1.7994565025236109</v>
      </c>
      <c r="AB87">
        <v>1.8254074566886265</v>
      </c>
      <c r="AC87">
        <v>75.691223106763005</v>
      </c>
      <c r="AD87">
        <v>69.926535554717887</v>
      </c>
      <c r="AE87">
        <v>56.128098771908654</v>
      </c>
      <c r="AF87">
        <v>0.35898742385992538</v>
      </c>
      <c r="AG87">
        <v>0.3696865273554259</v>
      </c>
      <c r="AH87">
        <v>0</v>
      </c>
      <c r="AI87">
        <v>155</v>
      </c>
      <c r="AJ87">
        <v>106.4045161290322</v>
      </c>
      <c r="AK87">
        <v>21.420199579182928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151</v>
      </c>
      <c r="R88">
        <v>479</v>
      </c>
      <c r="S88">
        <v>7.1753653444676404</v>
      </c>
      <c r="T88">
        <v>5.5845511482254686</v>
      </c>
      <c r="U88">
        <v>23.527974947807905</v>
      </c>
      <c r="V88">
        <v>19.415448851774528</v>
      </c>
      <c r="W88">
        <v>11.899791231732777</v>
      </c>
      <c r="X88">
        <v>77.453027139874749</v>
      </c>
      <c r="Y88">
        <v>49.686847599164928</v>
      </c>
      <c r="Z88">
        <v>9.9647568035483047</v>
      </c>
      <c r="AA88">
        <v>1.7926254122406886</v>
      </c>
      <c r="AB88">
        <v>2.6612214371547047</v>
      </c>
      <c r="AC88">
        <v>58.368498485214488</v>
      </c>
      <c r="AD88">
        <v>77.492638424177684</v>
      </c>
      <c r="AE88">
        <v>43.976005518375111</v>
      </c>
      <c r="AF88">
        <v>1.1093869421219631</v>
      </c>
      <c r="AG88">
        <v>1.0076743081901298</v>
      </c>
      <c r="AH88">
        <v>0.8350730688935285</v>
      </c>
      <c r="AI88">
        <v>477</v>
      </c>
      <c r="AJ88">
        <v>104.26540880503148</v>
      </c>
      <c r="AK88">
        <v>20.456400158755233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46</v>
      </c>
      <c r="R89">
        <v>199</v>
      </c>
      <c r="S89">
        <v>6.5427135678391952</v>
      </c>
      <c r="T89">
        <v>5.2361809045226124</v>
      </c>
      <c r="U89">
        <v>20.697989949748745</v>
      </c>
      <c r="V89">
        <v>16.08040201005025</v>
      </c>
      <c r="W89">
        <v>5.5276381909547743</v>
      </c>
      <c r="X89">
        <v>63.819095477386945</v>
      </c>
      <c r="Y89">
        <v>37.688442211055282</v>
      </c>
      <c r="Z89">
        <v>8.2797686455612691</v>
      </c>
      <c r="AA89">
        <v>2.0266899204206119</v>
      </c>
      <c r="AB89">
        <v>1.9592577528615072</v>
      </c>
      <c r="AC89">
        <v>78.094156875281243</v>
      </c>
      <c r="AD89">
        <v>68.347134090353435</v>
      </c>
      <c r="AE89">
        <v>64.097490782070324</v>
      </c>
      <c r="AF89">
        <v>0.46089353127822685</v>
      </c>
      <c r="AG89">
        <v>0.36828274501143121</v>
      </c>
      <c r="AH89">
        <v>10.552763819095476</v>
      </c>
      <c r="AI89">
        <v>178</v>
      </c>
      <c r="AJ89">
        <v>104.24550561797751</v>
      </c>
      <c r="AK89">
        <v>18.047030979717441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60</v>
      </c>
      <c r="R90">
        <v>196</v>
      </c>
      <c r="S90">
        <v>7.2602040816326525</v>
      </c>
      <c r="T90">
        <v>5.6734693877551026</v>
      </c>
      <c r="U90">
        <v>24.591836734693871</v>
      </c>
      <c r="V90">
        <v>19.387755102040817</v>
      </c>
      <c r="W90">
        <v>10.204081632653063</v>
      </c>
      <c r="X90">
        <v>82.142857142857125</v>
      </c>
      <c r="Y90">
        <v>48.979591836734691</v>
      </c>
      <c r="Z90">
        <v>9.1503113972816319</v>
      </c>
      <c r="AA90">
        <v>1.6868785202331995</v>
      </c>
      <c r="AB90">
        <v>2.1009012167477734</v>
      </c>
      <c r="AC90">
        <v>69.671796751901525</v>
      </c>
      <c r="AD90">
        <v>64.924430980821214</v>
      </c>
      <c r="AE90">
        <v>55.664196023631369</v>
      </c>
      <c r="AF90">
        <v>0.45394538759061553</v>
      </c>
      <c r="AG90">
        <v>0.4309701208951659</v>
      </c>
      <c r="AH90">
        <v>2.0408163265306123</v>
      </c>
      <c r="AI90">
        <v>196</v>
      </c>
      <c r="AJ90">
        <v>104.9423469387755</v>
      </c>
      <c r="AK90">
        <v>19.64895552712898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24</v>
      </c>
      <c r="R91">
        <v>73</v>
      </c>
      <c r="S91">
        <v>6.5068493150684947</v>
      </c>
      <c r="T91">
        <v>5.6027397260273988</v>
      </c>
      <c r="U91">
        <v>24.158904109589045</v>
      </c>
      <c r="V91">
        <v>9.5890410958904102</v>
      </c>
      <c r="W91">
        <v>12.328767123287673</v>
      </c>
      <c r="X91">
        <v>71.232876712328746</v>
      </c>
      <c r="Y91">
        <v>43.835616438356162</v>
      </c>
      <c r="Z91">
        <v>11.764851711149001</v>
      </c>
      <c r="AA91">
        <v>2.3239272833696738</v>
      </c>
      <c r="AB91">
        <v>2.2129118363078004</v>
      </c>
      <c r="AC91">
        <v>88.153144257408229</v>
      </c>
      <c r="AD91">
        <v>78.931282826669516</v>
      </c>
      <c r="AE91">
        <v>85.425513550672349</v>
      </c>
      <c r="AF91">
        <v>0.16907149639854549</v>
      </c>
      <c r="AG91">
        <v>0.15768856954579141</v>
      </c>
      <c r="AH91">
        <v>10.95890410958904</v>
      </c>
      <c r="AI91">
        <v>73</v>
      </c>
      <c r="AJ91">
        <v>105.38767123287678</v>
      </c>
      <c r="AK91">
        <v>19.271379445487096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32</v>
      </c>
      <c r="R92">
        <v>107</v>
      </c>
      <c r="S92">
        <v>6.6915887850467302</v>
      </c>
      <c r="T92">
        <v>5.7289719626168241</v>
      </c>
      <c r="U92">
        <v>20.314018691588782</v>
      </c>
      <c r="V92">
        <v>14.018691588785048</v>
      </c>
      <c r="W92">
        <v>4.6728971962616805</v>
      </c>
      <c r="X92">
        <v>59.813084112149518</v>
      </c>
      <c r="Y92">
        <v>30.841121495327094</v>
      </c>
      <c r="Z92">
        <v>7.7020017861377745</v>
      </c>
      <c r="AA92">
        <v>1.5791350699734403</v>
      </c>
      <c r="AB92">
        <v>1.8166935841393717</v>
      </c>
      <c r="AC92">
        <v>72.23540486766305</v>
      </c>
      <c r="AD92">
        <v>39.107736184456449</v>
      </c>
      <c r="AE92">
        <v>45.300732799931438</v>
      </c>
      <c r="AF92">
        <v>0.24781712485814208</v>
      </c>
      <c r="AG92">
        <v>0.19434785368832619</v>
      </c>
      <c r="AH92">
        <v>0</v>
      </c>
      <c r="AI92">
        <v>107</v>
      </c>
      <c r="AJ92">
        <v>102.09252336448596</v>
      </c>
      <c r="AK92">
        <v>18.547662253022249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14</v>
      </c>
      <c r="R93">
        <v>43</v>
      </c>
      <c r="S93">
        <v>6.9767441860465107</v>
      </c>
      <c r="T93">
        <v>6.0465116279069759</v>
      </c>
      <c r="U93">
        <v>22.430232558139537</v>
      </c>
      <c r="V93">
        <v>9.3023255813953512</v>
      </c>
      <c r="W93">
        <v>13.95348837209302</v>
      </c>
      <c r="X93">
        <v>83.720930232558146</v>
      </c>
      <c r="Y93">
        <v>37.209302325581397</v>
      </c>
      <c r="Z93">
        <v>7.6562646452437555</v>
      </c>
      <c r="AA93">
        <v>1.577286042587273</v>
      </c>
      <c r="AB93">
        <v>1.7908486798305541</v>
      </c>
      <c r="AC93">
        <v>76.266266763812126</v>
      </c>
      <c r="AD93">
        <v>48.210340669658805</v>
      </c>
      <c r="AE93">
        <v>60.139757680303127</v>
      </c>
      <c r="AF93">
        <v>9.9590059522430899E-2</v>
      </c>
      <c r="AG93">
        <v>8.6238730623109466E-2</v>
      </c>
      <c r="AH93">
        <v>0</v>
      </c>
      <c r="AI93">
        <v>43</v>
      </c>
      <c r="AJ93">
        <v>104.74186046511632</v>
      </c>
      <c r="AK93">
        <v>18.837596142177762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14</v>
      </c>
      <c r="R94">
        <v>78</v>
      </c>
      <c r="S94">
        <v>5.7948717948717965</v>
      </c>
      <c r="T94">
        <v>4.782051282051281</v>
      </c>
      <c r="U94">
        <v>19.560256410256407</v>
      </c>
      <c r="V94">
        <v>11.53846153846154</v>
      </c>
      <c r="W94">
        <v>6.4102564102564097</v>
      </c>
      <c r="X94">
        <v>69.230769230769269</v>
      </c>
      <c r="Y94">
        <v>25.641025641025639</v>
      </c>
      <c r="Z94">
        <v>6.2916986362289746</v>
      </c>
      <c r="AA94">
        <v>1.5554616295490362</v>
      </c>
      <c r="AB94">
        <v>1.9522993406029912</v>
      </c>
      <c r="AC94">
        <v>71.522431623805545</v>
      </c>
      <c r="AD94">
        <v>20.407600696802152</v>
      </c>
      <c r="AE94">
        <v>61.010708001925011</v>
      </c>
      <c r="AF94">
        <v>0.18065173587789796</v>
      </c>
      <c r="AG94">
        <v>0.13641724345430589</v>
      </c>
      <c r="AH94">
        <v>10.256410256410255</v>
      </c>
      <c r="AI94">
        <v>78</v>
      </c>
      <c r="AJ94">
        <v>103.19102564102562</v>
      </c>
      <c r="AK94">
        <v>17.184912584735503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13</v>
      </c>
      <c r="R95">
        <v>46</v>
      </c>
      <c r="S95">
        <v>7.5217391304347823</v>
      </c>
      <c r="T95">
        <v>6.6086956521739122</v>
      </c>
      <c r="U95">
        <v>24.545652173913044</v>
      </c>
      <c r="V95">
        <v>15.217391304347824</v>
      </c>
      <c r="W95">
        <v>10.869565217391305</v>
      </c>
      <c r="X95">
        <v>82.608695652173907</v>
      </c>
      <c r="Y95">
        <v>50</v>
      </c>
      <c r="Z95">
        <v>8.7609485917247074</v>
      </c>
      <c r="AA95">
        <v>1.5844232311555322</v>
      </c>
      <c r="AB95">
        <v>1.9943208593356023</v>
      </c>
      <c r="AC95">
        <v>80.999437315790146</v>
      </c>
      <c r="AD95">
        <v>49.709159517992319</v>
      </c>
      <c r="AE95">
        <v>71.131169528111343</v>
      </c>
      <c r="AF95">
        <v>0.1065382032100424</v>
      </c>
      <c r="AG95">
        <v>0.10095609201301486</v>
      </c>
      <c r="AH95">
        <v>17.391304347826086</v>
      </c>
      <c r="AI95">
        <v>46</v>
      </c>
      <c r="AJ95">
        <v>104.73260869565217</v>
      </c>
      <c r="AK95">
        <v>20.427610348280027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</v>
      </c>
      <c r="R96">
        <v>21</v>
      </c>
      <c r="S96">
        <v>6.4761904761904754</v>
      </c>
      <c r="T96">
        <v>5.5714285714285694</v>
      </c>
      <c r="U96">
        <v>20.219047619047625</v>
      </c>
      <c r="V96">
        <v>14.285714285714288</v>
      </c>
      <c r="W96">
        <v>0</v>
      </c>
      <c r="X96">
        <v>80.952380952380949</v>
      </c>
      <c r="Y96">
        <v>23.809523809523821</v>
      </c>
      <c r="Z96">
        <v>3.9807416212152353</v>
      </c>
      <c r="AA96">
        <v>0.95713101153532398</v>
      </c>
      <c r="AB96">
        <v>1.0942024088643885</v>
      </c>
      <c r="AC96">
        <v>82.749578854175283</v>
      </c>
      <c r="AD96">
        <v>16.148848038309659</v>
      </c>
      <c r="AE96">
        <v>42.220849529746658</v>
      </c>
      <c r="AF96">
        <v>4.8637005813280225E-2</v>
      </c>
      <c r="AG96">
        <v>3.7964712309561721E-2</v>
      </c>
      <c r="AH96">
        <v>0</v>
      </c>
      <c r="AI96">
        <v>21</v>
      </c>
      <c r="AJ96">
        <v>103.60952380952378</v>
      </c>
      <c r="AK96">
        <v>17.964374473012651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30</v>
      </c>
      <c r="R97">
        <v>89</v>
      </c>
      <c r="S97">
        <v>7.7191011235955056</v>
      </c>
      <c r="T97">
        <v>6.415730337078652</v>
      </c>
      <c r="U97">
        <v>28.804494382022472</v>
      </c>
      <c r="V97">
        <v>37.078651685393261</v>
      </c>
      <c r="W97">
        <v>24.719101123595504</v>
      </c>
      <c r="X97">
        <v>89.887640449438209</v>
      </c>
      <c r="Y97">
        <v>78.651685393258447</v>
      </c>
      <c r="Z97">
        <v>8.5369640435829943</v>
      </c>
      <c r="AA97">
        <v>1.8602208642877112</v>
      </c>
      <c r="AB97">
        <v>2.1295617989088247</v>
      </c>
      <c r="AC97">
        <v>88.236365973849246</v>
      </c>
      <c r="AD97">
        <v>57.288172579096077</v>
      </c>
      <c r="AE97">
        <v>77.543077969578022</v>
      </c>
      <c r="AF97">
        <v>0.20612826273247337</v>
      </c>
      <c r="AG97">
        <v>0.2292188800678106</v>
      </c>
      <c r="AH97">
        <v>0</v>
      </c>
      <c r="AI97">
        <v>89</v>
      </c>
      <c r="AJ97">
        <v>110.39550561797752</v>
      </c>
      <c r="AK97">
        <v>20.766191095756643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84</v>
      </c>
      <c r="R98">
        <v>431</v>
      </c>
      <c r="S98">
        <v>6.7772621809744749</v>
      </c>
      <c r="T98">
        <v>5.4153132250580009</v>
      </c>
      <c r="U98">
        <v>22.998143851508122</v>
      </c>
      <c r="V98">
        <v>23.665893271461719</v>
      </c>
      <c r="W98">
        <v>8.8167053364269137</v>
      </c>
      <c r="X98">
        <v>71.92575406032482</v>
      </c>
      <c r="Y98">
        <v>46.635730858468683</v>
      </c>
      <c r="Z98">
        <v>9.2202740540224486</v>
      </c>
      <c r="AA98">
        <v>1.8307867094079175</v>
      </c>
      <c r="AB98">
        <v>2.0530430883865378</v>
      </c>
      <c r="AC98">
        <v>82.164480609051893</v>
      </c>
      <c r="AD98">
        <v>39.341384702534022</v>
      </c>
      <c r="AE98">
        <v>69.066360469324238</v>
      </c>
      <c r="AF98">
        <v>0.99821664312017988</v>
      </c>
      <c r="AG98">
        <v>0.88627842994544859</v>
      </c>
      <c r="AH98">
        <v>0</v>
      </c>
      <c r="AI98">
        <v>431</v>
      </c>
      <c r="AJ98">
        <v>104.45034802784228</v>
      </c>
      <c r="AK98">
        <v>19.174818785717768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210</v>
      </c>
      <c r="R99">
        <v>1094</v>
      </c>
      <c r="S99">
        <v>6.8345521023766</v>
      </c>
      <c r="T99">
        <v>5.9716636197440573</v>
      </c>
      <c r="U99">
        <v>22.810237659963381</v>
      </c>
      <c r="V99">
        <v>22.212065813528337</v>
      </c>
      <c r="W99">
        <v>8.5009140767824505</v>
      </c>
      <c r="X99">
        <v>72.577696526508191</v>
      </c>
      <c r="Y99">
        <v>45.246800731261438</v>
      </c>
      <c r="Z99">
        <v>8.9895788406050663</v>
      </c>
      <c r="AA99">
        <v>1.770428926465446</v>
      </c>
      <c r="AB99">
        <v>1.9359302503913511</v>
      </c>
      <c r="AC99">
        <v>81.488019012712783</v>
      </c>
      <c r="AD99">
        <v>39.926352030562931</v>
      </c>
      <c r="AE99">
        <v>68.190411644601525</v>
      </c>
      <c r="AF99">
        <v>2.5337563980823123</v>
      </c>
      <c r="AG99">
        <v>2.2312449761133419</v>
      </c>
      <c r="AH99">
        <v>4.3875685557586852</v>
      </c>
      <c r="AI99">
        <v>1094</v>
      </c>
      <c r="AJ99">
        <v>104.70127970749556</v>
      </c>
      <c r="AK99">
        <v>18.93659145257589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494</v>
      </c>
      <c r="R100">
        <v>2019</v>
      </c>
      <c r="S100">
        <v>6.9658246656760792</v>
      </c>
      <c r="T100">
        <v>5.9995047052996524</v>
      </c>
      <c r="U100">
        <v>23.923576027736566</v>
      </c>
      <c r="V100">
        <v>24.863793957404649</v>
      </c>
      <c r="W100">
        <v>9.6087171867261052</v>
      </c>
      <c r="X100">
        <v>73.848439821693901</v>
      </c>
      <c r="Y100">
        <v>50.371471025260007</v>
      </c>
      <c r="Z100">
        <v>9.4237052056191999</v>
      </c>
      <c r="AA100">
        <v>1.8777181917670036</v>
      </c>
      <c r="AB100">
        <v>1.9864573069525973</v>
      </c>
      <c r="AC100">
        <v>83.472400944190198</v>
      </c>
      <c r="AD100">
        <v>35.318784327952699</v>
      </c>
      <c r="AE100">
        <v>63.909704501080427</v>
      </c>
      <c r="AF100">
        <v>4.676100701762512</v>
      </c>
      <c r="AG100">
        <v>4.3187944996767822</v>
      </c>
      <c r="AH100">
        <v>7.8256562654779556</v>
      </c>
      <c r="AI100">
        <v>2014</v>
      </c>
      <c r="AJ100">
        <v>105.73579940417096</v>
      </c>
      <c r="AK100">
        <v>19.24825753418736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668</v>
      </c>
      <c r="R101">
        <v>2350</v>
      </c>
      <c r="S101">
        <v>7.058297872340427</v>
      </c>
      <c r="T101">
        <v>5.6289361702127678</v>
      </c>
      <c r="U101">
        <v>26.047276595744631</v>
      </c>
      <c r="V101">
        <v>33.957446808510632</v>
      </c>
      <c r="W101">
        <v>8.3404255319148941</v>
      </c>
      <c r="X101">
        <v>85.319148936170222</v>
      </c>
      <c r="Y101">
        <v>63.234042553191486</v>
      </c>
      <c r="Z101">
        <v>8.7309714691915445</v>
      </c>
      <c r="AA101">
        <v>1.8421787738100579</v>
      </c>
      <c r="AB101">
        <v>1.9803752428034276</v>
      </c>
      <c r="AC101">
        <v>80.810329592024345</v>
      </c>
      <c r="AD101">
        <v>36.527842608172669</v>
      </c>
      <c r="AE101">
        <v>65.410604068728091</v>
      </c>
      <c r="AF101">
        <v>5.4427125552956443</v>
      </c>
      <c r="AG101">
        <v>5.4730612379929529</v>
      </c>
      <c r="AH101">
        <v>10.893617021276597</v>
      </c>
      <c r="AI101">
        <v>2341</v>
      </c>
      <c r="AJ101">
        <v>108.93289192652702</v>
      </c>
      <c r="AK101">
        <v>19.494769631679421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808</v>
      </c>
      <c r="R102">
        <v>2710</v>
      </c>
      <c r="S102">
        <v>7.1918819188191891</v>
      </c>
      <c r="T102">
        <v>5.6940959409594081</v>
      </c>
      <c r="U102">
        <v>26.12254612546128</v>
      </c>
      <c r="V102">
        <v>36.125461254612553</v>
      </c>
      <c r="W102">
        <v>8.8191881918819224</v>
      </c>
      <c r="X102">
        <v>87.970479704797057</v>
      </c>
      <c r="Y102">
        <v>65.904059040590411</v>
      </c>
      <c r="Z102">
        <v>8.1026821770259492</v>
      </c>
      <c r="AA102">
        <v>1.7725064499764529</v>
      </c>
      <c r="AB102">
        <v>2.0188599258961557</v>
      </c>
      <c r="AC102">
        <v>81.168869436274235</v>
      </c>
      <c r="AD102">
        <v>35.888000784525822</v>
      </c>
      <c r="AE102">
        <v>64.140446290300957</v>
      </c>
      <c r="AF102">
        <v>6.2764897978090204</v>
      </c>
      <c r="AG102">
        <v>6.3297261193823058</v>
      </c>
      <c r="AH102">
        <v>4.4649446494464948</v>
      </c>
      <c r="AI102">
        <v>2703</v>
      </c>
      <c r="AJ102">
        <v>108.54594894561612</v>
      </c>
      <c r="AK102">
        <v>19.775561235095648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468</v>
      </c>
      <c r="R103">
        <v>1266</v>
      </c>
      <c r="S103">
        <v>7.3609794628751981</v>
      </c>
      <c r="T103">
        <v>5.9233807266982641</v>
      </c>
      <c r="U103">
        <v>26.550947867298568</v>
      </c>
      <c r="V103">
        <v>36.097946287519754</v>
      </c>
      <c r="W103">
        <v>9.5576619273301748</v>
      </c>
      <c r="X103">
        <v>90.837282780410746</v>
      </c>
      <c r="Y103">
        <v>68.009478672985779</v>
      </c>
      <c r="Z103">
        <v>7.7327427933345314</v>
      </c>
      <c r="AA103">
        <v>1.5992771830633401</v>
      </c>
      <c r="AB103">
        <v>1.9712723396420135</v>
      </c>
      <c r="AC103">
        <v>80.376349644794118</v>
      </c>
      <c r="AD103">
        <v>41.814241259900093</v>
      </c>
      <c r="AE103">
        <v>66.847349674626045</v>
      </c>
      <c r="AF103">
        <v>2.9321166361720361</v>
      </c>
      <c r="AG103">
        <v>3.0054801159148679</v>
      </c>
      <c r="AH103">
        <v>4.5023696682464447</v>
      </c>
      <c r="AI103">
        <v>1265</v>
      </c>
      <c r="AJ103">
        <v>109.04648221343884</v>
      </c>
      <c r="AK103">
        <v>19.965876143004031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491</v>
      </c>
      <c r="R104">
        <v>1318</v>
      </c>
      <c r="S104">
        <v>7.2238239757207889</v>
      </c>
      <c r="T104">
        <v>6.4324734446130512</v>
      </c>
      <c r="U104">
        <v>24.733535660091061</v>
      </c>
      <c r="V104">
        <v>26.631259484066764</v>
      </c>
      <c r="W104">
        <v>14.64339908952959</v>
      </c>
      <c r="X104">
        <v>84.294385432473433</v>
      </c>
      <c r="Y104">
        <v>58.270106221547799</v>
      </c>
      <c r="Z104">
        <v>7.8954894695292737</v>
      </c>
      <c r="AA104">
        <v>1.7457887606857114</v>
      </c>
      <c r="AB104">
        <v>2.2836574065871882</v>
      </c>
      <c r="AC104">
        <v>79.927937933859354</v>
      </c>
      <c r="AD104">
        <v>33.287652023243481</v>
      </c>
      <c r="AE104">
        <v>61.554300927891312</v>
      </c>
      <c r="AF104">
        <v>3.0525511267573004</v>
      </c>
      <c r="AG104">
        <v>2.9147528583065032</v>
      </c>
      <c r="AH104">
        <v>5.4628224582701082</v>
      </c>
      <c r="AI104">
        <v>1314</v>
      </c>
      <c r="AJ104">
        <v>106.91742770167438</v>
      </c>
      <c r="AK104">
        <v>19.664883480003873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524</v>
      </c>
      <c r="R105">
        <v>1730</v>
      </c>
      <c r="S105">
        <v>6.7398843930635852</v>
      </c>
      <c r="T105">
        <v>6.1803468208092465</v>
      </c>
      <c r="U105">
        <v>22.376820809248574</v>
      </c>
      <c r="V105">
        <v>21.387283236994215</v>
      </c>
      <c r="W105">
        <v>10.173410404624281</v>
      </c>
      <c r="X105">
        <v>70.924855491329481</v>
      </c>
      <c r="Y105">
        <v>45.144508670520224</v>
      </c>
      <c r="Z105">
        <v>8.527661231411356</v>
      </c>
      <c r="AA105">
        <v>1.8086094644028401</v>
      </c>
      <c r="AB105">
        <v>2.5029152704024145</v>
      </c>
      <c r="AC105">
        <v>84.729560057813515</v>
      </c>
      <c r="AD105">
        <v>27.185898245667968</v>
      </c>
      <c r="AE105">
        <v>48.461024364123581</v>
      </c>
      <c r="AF105">
        <v>4.0067628598559422</v>
      </c>
      <c r="AG105">
        <v>3.4613427848717002</v>
      </c>
      <c r="AH105">
        <v>7.1098265895953769</v>
      </c>
      <c r="AI105">
        <v>1726</v>
      </c>
      <c r="AJ105">
        <v>104.61639629200457</v>
      </c>
      <c r="AK105">
        <v>18.674428741681055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586</v>
      </c>
      <c r="R106">
        <v>1726</v>
      </c>
      <c r="S106">
        <v>6.8006952491309374</v>
      </c>
      <c r="T106">
        <v>6.1338354577056782</v>
      </c>
      <c r="U106">
        <v>22.820393974507528</v>
      </c>
      <c r="V106">
        <v>21.900347624565462</v>
      </c>
      <c r="W106">
        <v>11.819235225955964</v>
      </c>
      <c r="X106">
        <v>74.217844727694086</v>
      </c>
      <c r="Y106">
        <v>47.798377752027811</v>
      </c>
      <c r="Z106">
        <v>8.4327192780170517</v>
      </c>
      <c r="AA106">
        <v>1.8107825567862128</v>
      </c>
      <c r="AB106">
        <v>2.0020389388498172</v>
      </c>
      <c r="AC106">
        <v>84.031182178955547</v>
      </c>
      <c r="AD106">
        <v>40.308927231114872</v>
      </c>
      <c r="AE106">
        <v>67.714689047770605</v>
      </c>
      <c r="AF106">
        <v>3.9974986682724598</v>
      </c>
      <c r="AG106">
        <v>3.5217948385516173</v>
      </c>
      <c r="AH106">
        <v>6.0254924681344155</v>
      </c>
      <c r="AI106">
        <v>1724</v>
      </c>
      <c r="AJ106">
        <v>105.23306264501169</v>
      </c>
      <c r="AK106">
        <v>18.746420691370577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773</v>
      </c>
      <c r="R107">
        <v>2656</v>
      </c>
      <c r="S107">
        <v>6.9111445783132543</v>
      </c>
      <c r="T107">
        <v>6.1329066265060241</v>
      </c>
      <c r="U107">
        <v>24.020406626506059</v>
      </c>
      <c r="V107">
        <v>26.957831325301203</v>
      </c>
      <c r="W107">
        <v>11.332831325301203</v>
      </c>
      <c r="X107">
        <v>77.823795180722897</v>
      </c>
      <c r="Y107">
        <v>55.421686746987966</v>
      </c>
      <c r="Z107">
        <v>9.2161329287263332</v>
      </c>
      <c r="AA107">
        <v>2.0156606476703849</v>
      </c>
      <c r="AB107">
        <v>2.1904849652183547</v>
      </c>
      <c r="AC107">
        <v>86.023707960918713</v>
      </c>
      <c r="AD107">
        <v>40.622500119671606</v>
      </c>
      <c r="AE107">
        <v>63.318715868657357</v>
      </c>
      <c r="AF107">
        <v>6.1514232114320109</v>
      </c>
      <c r="AG107">
        <v>5.7043813209323684</v>
      </c>
      <c r="AH107">
        <v>6.3629518072289155</v>
      </c>
      <c r="AI107">
        <v>2653</v>
      </c>
      <c r="AJ107">
        <v>106.15488126649092</v>
      </c>
      <c r="AK107">
        <v>19.063649926060837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1493</v>
      </c>
      <c r="R108">
        <v>5248</v>
      </c>
      <c r="S108">
        <v>7.4285442073170724</v>
      </c>
      <c r="T108">
        <v>5.9834222560975601</v>
      </c>
      <c r="U108">
        <v>27.120731707317141</v>
      </c>
      <c r="V108">
        <v>37.728658536585357</v>
      </c>
      <c r="W108">
        <v>9.0891768292682968</v>
      </c>
      <c r="X108">
        <v>89.653201219512198</v>
      </c>
      <c r="Y108">
        <v>69.626524390243901</v>
      </c>
      <c r="Z108">
        <v>8.2492299667223588</v>
      </c>
      <c r="AA108">
        <v>1.7120895937447671</v>
      </c>
      <c r="AB108">
        <v>1.8999136361289088</v>
      </c>
      <c r="AC108">
        <v>84.749080196958303</v>
      </c>
      <c r="AD108">
        <v>42.051173620225974</v>
      </c>
      <c r="AE108">
        <v>65.446702207791887</v>
      </c>
      <c r="AF108">
        <v>12.154619357528317</v>
      </c>
      <c r="AG108">
        <v>12.726100605593516</v>
      </c>
      <c r="AH108">
        <v>3.4870426829268286</v>
      </c>
      <c r="AI108">
        <v>5239</v>
      </c>
      <c r="AJ108">
        <v>109.29183050200437</v>
      </c>
      <c r="AK108">
        <v>20.185457188807185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1319</v>
      </c>
      <c r="R109">
        <v>4574</v>
      </c>
      <c r="S109">
        <v>7.3384346305203341</v>
      </c>
      <c r="T109">
        <v>5.9672059466550067</v>
      </c>
      <c r="U109">
        <v>26.813795365107151</v>
      </c>
      <c r="V109">
        <v>36.882378662002623</v>
      </c>
      <c r="W109">
        <v>8.7232181897682555</v>
      </c>
      <c r="X109">
        <v>87.647573240052481</v>
      </c>
      <c r="Y109">
        <v>67.708788806296454</v>
      </c>
      <c r="Z109">
        <v>8.3969784932708578</v>
      </c>
      <c r="AA109">
        <v>1.736973076443368</v>
      </c>
      <c r="AB109">
        <v>2.0303276067281311</v>
      </c>
      <c r="AC109">
        <v>82.879818661921888</v>
      </c>
      <c r="AD109">
        <v>33.298081994902134</v>
      </c>
      <c r="AE109">
        <v>57.720489770094694</v>
      </c>
      <c r="AF109">
        <v>10.593603075711608</v>
      </c>
      <c r="AG109">
        <v>10.96615990422092</v>
      </c>
      <c r="AH109">
        <v>4.4599912549191076</v>
      </c>
      <c r="AI109">
        <v>4569</v>
      </c>
      <c r="AJ109">
        <v>109.15968483256744</v>
      </c>
      <c r="AK109">
        <v>19.98385619180025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1171</v>
      </c>
      <c r="R110">
        <v>3848</v>
      </c>
      <c r="S110">
        <v>7.404365904365906</v>
      </c>
      <c r="T110">
        <v>6.0454781704781722</v>
      </c>
      <c r="U110">
        <v>27.066320166320168</v>
      </c>
      <c r="V110">
        <v>37.889812889812895</v>
      </c>
      <c r="W110">
        <v>8.47193347193347</v>
      </c>
      <c r="X110">
        <v>89.05925155925155</v>
      </c>
      <c r="Y110">
        <v>69.516632016632016</v>
      </c>
      <c r="Z110">
        <v>8.2480120312195488</v>
      </c>
      <c r="AA110">
        <v>1.7118887403862419</v>
      </c>
      <c r="AB110">
        <v>1.9348162332873065</v>
      </c>
      <c r="AC110">
        <v>84.538324392465697</v>
      </c>
      <c r="AD110">
        <v>38.272442791760689</v>
      </c>
      <c r="AE110">
        <v>61.114538870330797</v>
      </c>
      <c r="AF110">
        <v>8.9121523033096324</v>
      </c>
      <c r="AG110">
        <v>9.312459596551161</v>
      </c>
      <c r="AH110">
        <v>3.4563409563409562</v>
      </c>
      <c r="AI110">
        <v>3846</v>
      </c>
      <c r="AJ110">
        <v>109.34729589183556</v>
      </c>
      <c r="AK110">
        <v>20.086591157723173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732</v>
      </c>
      <c r="R111">
        <v>2122</v>
      </c>
      <c r="S111">
        <v>7.2469368520263924</v>
      </c>
      <c r="T111">
        <v>5.9981149858623919</v>
      </c>
      <c r="U111">
        <v>25.817813383600352</v>
      </c>
      <c r="V111">
        <v>36.003770028275198</v>
      </c>
      <c r="W111">
        <v>7.2101790763430751</v>
      </c>
      <c r="X111">
        <v>88.501413760603199</v>
      </c>
      <c r="Y111">
        <v>64.090480678605076</v>
      </c>
      <c r="Z111">
        <v>7.7691573036774306</v>
      </c>
      <c r="AA111">
        <v>1.5774992273289548</v>
      </c>
      <c r="AB111">
        <v>1.9696079665544921</v>
      </c>
      <c r="AC111">
        <v>82.593360311080005</v>
      </c>
      <c r="AD111">
        <v>31.767392302165504</v>
      </c>
      <c r="AE111">
        <v>52.660364025328818</v>
      </c>
      <c r="AF111">
        <v>4.9146536350371717</v>
      </c>
      <c r="AG111">
        <v>4.8985208425912878</v>
      </c>
      <c r="AH111">
        <v>2.9688972667294999</v>
      </c>
      <c r="AI111">
        <v>2120</v>
      </c>
      <c r="AJ111">
        <v>108.35702830188684</v>
      </c>
      <c r="AK111">
        <v>19.720384808350943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389</v>
      </c>
      <c r="R112">
        <v>1019</v>
      </c>
      <c r="S112">
        <v>7.3837095191364082</v>
      </c>
      <c r="T112">
        <v>6.1020608439646722</v>
      </c>
      <c r="U112">
        <v>27.166045142296369</v>
      </c>
      <c r="V112">
        <v>38.665358194308155</v>
      </c>
      <c r="W112">
        <v>6.5750736015701676</v>
      </c>
      <c r="X112">
        <v>90.382728164867515</v>
      </c>
      <c r="Y112">
        <v>70.068694798822378</v>
      </c>
      <c r="Z112">
        <v>7.9687543130153422</v>
      </c>
      <c r="AA112">
        <v>1.5890231839449338</v>
      </c>
      <c r="AB112">
        <v>1.5723898640043501</v>
      </c>
      <c r="AC112">
        <v>85.475244272322513</v>
      </c>
      <c r="AD112">
        <v>36.862545560798878</v>
      </c>
      <c r="AE112">
        <v>56.60147125476211</v>
      </c>
      <c r="AF112">
        <v>2.3600528058920256</v>
      </c>
      <c r="AG112">
        <v>2.4751454524158003</v>
      </c>
      <c r="AH112">
        <v>1.7664376840039251</v>
      </c>
      <c r="AI112">
        <v>1018</v>
      </c>
      <c r="AJ112">
        <v>109.83772102161095</v>
      </c>
      <c r="AK112">
        <v>19.954089872689327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416</v>
      </c>
      <c r="R113">
        <v>1080</v>
      </c>
      <c r="S113">
        <v>7.1916666666666647</v>
      </c>
      <c r="T113">
        <v>6.0250000000000004</v>
      </c>
      <c r="U113">
        <v>25.312314814814801</v>
      </c>
      <c r="V113">
        <v>31.203703703703699</v>
      </c>
      <c r="W113">
        <v>7.5</v>
      </c>
      <c r="X113">
        <v>86.944444444444443</v>
      </c>
      <c r="Y113">
        <v>59.259259259259267</v>
      </c>
      <c r="Z113">
        <v>8.1096448187375696</v>
      </c>
      <c r="AA113">
        <v>1.7291951135544956</v>
      </c>
      <c r="AB113">
        <v>2.025834304584071</v>
      </c>
      <c r="AC113">
        <v>81.992353504422596</v>
      </c>
      <c r="AD113">
        <v>39.274801701660799</v>
      </c>
      <c r="AE113">
        <v>58.64775259273911</v>
      </c>
      <c r="AF113">
        <v>2.5013317275401254</v>
      </c>
      <c r="AG113">
        <v>2.4443069472919943</v>
      </c>
      <c r="AH113">
        <v>5</v>
      </c>
      <c r="AI113">
        <v>1074</v>
      </c>
      <c r="AJ113">
        <v>107.7101489757915</v>
      </c>
      <c r="AK113">
        <v>19.661029176885766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280</v>
      </c>
      <c r="R114">
        <v>788</v>
      </c>
      <c r="S114">
        <v>6.9530456852791849</v>
      </c>
      <c r="T114">
        <v>6.0596446700507611</v>
      </c>
      <c r="U114">
        <v>24.51269035532998</v>
      </c>
      <c r="V114">
        <v>26.90355329949239</v>
      </c>
      <c r="W114">
        <v>8.1218274111675122</v>
      </c>
      <c r="X114">
        <v>79.441624365482213</v>
      </c>
      <c r="Y114">
        <v>54.314720812182735</v>
      </c>
      <c r="Z114">
        <v>9.0854637271644823</v>
      </c>
      <c r="AA114">
        <v>1.9819178434068301</v>
      </c>
      <c r="AB114">
        <v>1.8647806788841463</v>
      </c>
      <c r="AC114">
        <v>88.156056661621861</v>
      </c>
      <c r="AD114">
        <v>47.058554032726683</v>
      </c>
      <c r="AE114">
        <v>67.169969330117041</v>
      </c>
      <c r="AF114">
        <v>1.8250457419459436</v>
      </c>
      <c r="AG114">
        <v>1.7270993475541565</v>
      </c>
      <c r="AH114">
        <v>5.7106598984771582</v>
      </c>
      <c r="AI114">
        <v>788</v>
      </c>
      <c r="AJ114">
        <v>106.99263959390868</v>
      </c>
      <c r="AK114">
        <v>19.119182549680879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208</v>
      </c>
      <c r="R115">
        <v>517</v>
      </c>
      <c r="S115">
        <v>7.032882011605416</v>
      </c>
      <c r="T115">
        <v>6.1179883945841391</v>
      </c>
      <c r="U115">
        <v>24.854352030947755</v>
      </c>
      <c r="V115">
        <v>28.239845261121857</v>
      </c>
      <c r="W115">
        <v>8.7040618955512539</v>
      </c>
      <c r="X115">
        <v>80.077369439071546</v>
      </c>
      <c r="Y115">
        <v>56.479690522243715</v>
      </c>
      <c r="Z115">
        <v>9.3332917053895397</v>
      </c>
      <c r="AA115">
        <v>2.0337771578186254</v>
      </c>
      <c r="AB115">
        <v>1.8132345549108004</v>
      </c>
      <c r="AC115">
        <v>89.113760974125555</v>
      </c>
      <c r="AD115">
        <v>53.556503097368363</v>
      </c>
      <c r="AE115">
        <v>68.710241771881556</v>
      </c>
      <c r="AF115">
        <v>1.1973967621650412</v>
      </c>
      <c r="AG115">
        <v>1.1489287888934878</v>
      </c>
      <c r="AH115">
        <v>4.4487427466150873</v>
      </c>
      <c r="AI115">
        <v>516</v>
      </c>
      <c r="AJ115">
        <v>106.98972868217059</v>
      </c>
      <c r="AK115">
        <v>19.367268499571832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49</v>
      </c>
      <c r="R116">
        <v>127</v>
      </c>
      <c r="S116">
        <v>7.1023622047244093</v>
      </c>
      <c r="T116">
        <v>7.0787401574803139</v>
      </c>
      <c r="U116">
        <v>24.359842519685046</v>
      </c>
      <c r="V116">
        <v>29.921259842519689</v>
      </c>
      <c r="W116">
        <v>14.173228346456691</v>
      </c>
      <c r="X116">
        <v>86.614173228346431</v>
      </c>
      <c r="Y116">
        <v>52.755905511811022</v>
      </c>
      <c r="Z116">
        <v>8.2590943417107496</v>
      </c>
      <c r="AA116">
        <v>1.8264661704935432</v>
      </c>
      <c r="AB116">
        <v>6.6694819112115393</v>
      </c>
      <c r="AC116">
        <v>82.165711647531396</v>
      </c>
      <c r="AD116">
        <v>1.6581951408883111</v>
      </c>
      <c r="AE116">
        <v>25.336839647043998</v>
      </c>
      <c r="AF116">
        <v>0.29413808277555181</v>
      </c>
      <c r="AG116">
        <v>0.27661665207746361</v>
      </c>
      <c r="AH116">
        <v>3.149606299212599</v>
      </c>
      <c r="AI116">
        <v>126</v>
      </c>
      <c r="AJ116">
        <v>106.35476190476189</v>
      </c>
      <c r="AK116">
        <v>19.506902066891776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9</v>
      </c>
      <c r="R117">
        <v>20</v>
      </c>
      <c r="S117">
        <v>6.55</v>
      </c>
      <c r="T117">
        <v>6.5</v>
      </c>
      <c r="U117">
        <v>18.875000000000004</v>
      </c>
      <c r="V117">
        <v>0</v>
      </c>
      <c r="W117">
        <v>10</v>
      </c>
      <c r="X117">
        <v>60</v>
      </c>
      <c r="Y117">
        <v>25</v>
      </c>
      <c r="Z117">
        <v>7.2216947456950784</v>
      </c>
      <c r="AA117">
        <v>1.3955285736952876</v>
      </c>
      <c r="AB117">
        <v>1.8841443681416776</v>
      </c>
      <c r="AC117">
        <v>82.9895065786515</v>
      </c>
      <c r="AD117">
        <v>70.094065033825771</v>
      </c>
      <c r="AE117">
        <v>88.423977707756492</v>
      </c>
      <c r="AF117">
        <v>4.6320957917409721E-2</v>
      </c>
      <c r="AG117">
        <v>3.3753365277577843E-2</v>
      </c>
      <c r="AH117">
        <v>0</v>
      </c>
      <c r="AI117">
        <v>20</v>
      </c>
      <c r="AJ117">
        <v>99.794999999999987</v>
      </c>
      <c r="AK117">
        <v>18.058496728173314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</v>
      </c>
      <c r="R119">
        <v>6</v>
      </c>
      <c r="S119">
        <v>7.3333333333333313</v>
      </c>
      <c r="T119">
        <v>6.333333333333333</v>
      </c>
      <c r="U119">
        <v>25.483333333333341</v>
      </c>
      <c r="V119">
        <v>16.666666666666671</v>
      </c>
      <c r="W119">
        <v>0</v>
      </c>
      <c r="X119">
        <v>83.333333333333314</v>
      </c>
      <c r="Y119">
        <v>66.666666666666686</v>
      </c>
      <c r="Z119">
        <v>8.2240332089688355</v>
      </c>
      <c r="AA119">
        <v>1.2472191289246499</v>
      </c>
      <c r="AB119">
        <v>1.6996731711975963</v>
      </c>
      <c r="AC119">
        <v>83.897939369307934</v>
      </c>
      <c r="AD119">
        <v>68.956736477683521</v>
      </c>
      <c r="AE119">
        <v>49.793529744291263</v>
      </c>
      <c r="AF119">
        <v>1.2273703590058299E-2</v>
      </c>
      <c r="AG119">
        <v>1.1941914652096651E-2</v>
      </c>
      <c r="AH119">
        <v>0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65</v>
      </c>
      <c r="R120">
        <v>180</v>
      </c>
      <c r="S120">
        <v>6.9</v>
      </c>
      <c r="T120">
        <v>6.5222222222222221</v>
      </c>
      <c r="U120">
        <v>24.314999999999998</v>
      </c>
      <c r="V120">
        <v>16.666666666666671</v>
      </c>
      <c r="W120">
        <v>11.111111111111112</v>
      </c>
      <c r="X120">
        <v>77.777777777777771</v>
      </c>
      <c r="Y120">
        <v>49.444444444444443</v>
      </c>
      <c r="Z120">
        <v>10.083338705232743</v>
      </c>
      <c r="AA120">
        <v>1.8442101591497388</v>
      </c>
      <c r="AB120">
        <v>1.7430992690401763</v>
      </c>
      <c r="AC120">
        <v>83.521567286806089</v>
      </c>
      <c r="AD120">
        <v>57.586829752442277</v>
      </c>
      <c r="AE120">
        <v>58.655238094966208</v>
      </c>
      <c r="AF120">
        <v>0.36821110770174897</v>
      </c>
      <c r="AG120">
        <v>0.34183242549268406</v>
      </c>
      <c r="AH120">
        <v>0.55555555555555558</v>
      </c>
      <c r="AI120">
        <v>44</v>
      </c>
      <c r="AJ120">
        <v>111.15909090909091</v>
      </c>
      <c r="AK120">
        <v>19.967969246326113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11</v>
      </c>
      <c r="R121">
        <v>32</v>
      </c>
      <c r="S121">
        <v>6.875</v>
      </c>
      <c r="T121">
        <v>6.21875</v>
      </c>
      <c r="U121">
        <v>22.993750000000006</v>
      </c>
      <c r="V121">
        <v>34.375</v>
      </c>
      <c r="W121">
        <v>3.125</v>
      </c>
      <c r="X121">
        <v>84.375</v>
      </c>
      <c r="Y121">
        <v>46.875</v>
      </c>
      <c r="Z121">
        <v>5.8002121459046476</v>
      </c>
      <c r="AA121">
        <v>1.1388041973930372</v>
      </c>
      <c r="AB121">
        <v>1.2926323674966522</v>
      </c>
      <c r="AC121">
        <v>82.071804111319878</v>
      </c>
      <c r="AD121">
        <v>35.571554015822599</v>
      </c>
      <c r="AE121">
        <v>40.06940525784821</v>
      </c>
      <c r="AF121">
        <v>6.545975248031094E-2</v>
      </c>
      <c r="AG121">
        <v>5.7468023551423913E-2</v>
      </c>
      <c r="AH121">
        <v>12.5</v>
      </c>
      <c r="AI121">
        <v>4</v>
      </c>
      <c r="AJ121">
        <v>114.425</v>
      </c>
      <c r="AK121">
        <v>18.178351862341621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58</v>
      </c>
      <c r="R122">
        <v>130</v>
      </c>
      <c r="S122">
        <v>7.6538461538461551</v>
      </c>
      <c r="T122">
        <v>6.692307692307689</v>
      </c>
      <c r="U122">
        <v>31.130769230769239</v>
      </c>
      <c r="V122">
        <v>30.769230769230759</v>
      </c>
      <c r="W122">
        <v>16.15384615384615</v>
      </c>
      <c r="X122">
        <v>96.153846153846175</v>
      </c>
      <c r="Y122">
        <v>80</v>
      </c>
      <c r="Z122">
        <v>8.8727746605847493</v>
      </c>
      <c r="AA122">
        <v>1.6253356503600589</v>
      </c>
      <c r="AB122">
        <v>2.2730736691373283</v>
      </c>
      <c r="AC122">
        <v>71.490966244980271</v>
      </c>
      <c r="AD122">
        <v>69.458406661940401</v>
      </c>
      <c r="AE122">
        <v>66.242582137577926</v>
      </c>
      <c r="AF122">
        <v>0.26593024445126323</v>
      </c>
      <c r="AG122">
        <v>0.31608193981056337</v>
      </c>
      <c r="AH122">
        <v>1.5384615384615381</v>
      </c>
      <c r="AI122">
        <v>16</v>
      </c>
      <c r="AJ122">
        <v>109.39375</v>
      </c>
      <c r="AK122">
        <v>19.644943105200536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30</v>
      </c>
      <c r="R123">
        <v>66</v>
      </c>
      <c r="S123">
        <v>7.9393939393939394</v>
      </c>
      <c r="T123">
        <v>6.7272727272727284</v>
      </c>
      <c r="U123">
        <v>29.309090909090912</v>
      </c>
      <c r="V123">
        <v>25.757575757575754</v>
      </c>
      <c r="W123">
        <v>18.181818181818183</v>
      </c>
      <c r="X123">
        <v>90.909090909090892</v>
      </c>
      <c r="Y123">
        <v>78.787878787878782</v>
      </c>
      <c r="Z123">
        <v>8.2702410516466411</v>
      </c>
      <c r="AA123">
        <v>1.4655517926477275</v>
      </c>
      <c r="AB123">
        <v>1.8467453315384956</v>
      </c>
      <c r="AC123">
        <v>73.659075899707517</v>
      </c>
      <c r="AD123">
        <v>61.939613050549262</v>
      </c>
      <c r="AE123">
        <v>57.610497456817022</v>
      </c>
      <c r="AF123">
        <v>0.1350107394906413</v>
      </c>
      <c r="AG123">
        <v>0.15108201244614627</v>
      </c>
      <c r="AH123">
        <v>0</v>
      </c>
      <c r="AI123">
        <v>6</v>
      </c>
      <c r="AJ123">
        <v>109.4166666666667</v>
      </c>
      <c r="AK123">
        <v>19.151542199174976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68</v>
      </c>
      <c r="R124">
        <v>148</v>
      </c>
      <c r="S124">
        <v>7.5878378378378386</v>
      </c>
      <c r="T124">
        <v>6.8108108108108114</v>
      </c>
      <c r="U124">
        <v>30.751351351351367</v>
      </c>
      <c r="V124">
        <v>36.48648648648647</v>
      </c>
      <c r="W124">
        <v>17.567567567567565</v>
      </c>
      <c r="X124">
        <v>93.918918918918948</v>
      </c>
      <c r="Y124">
        <v>81.756756756756758</v>
      </c>
      <c r="Z124">
        <v>8.830953596135144</v>
      </c>
      <c r="AA124">
        <v>1.9310025895193577</v>
      </c>
      <c r="AB124">
        <v>1.9842329559975835</v>
      </c>
      <c r="AC124">
        <v>73.692220439621565</v>
      </c>
      <c r="AD124">
        <v>65.248984991164491</v>
      </c>
      <c r="AE124">
        <v>59.86192593067998</v>
      </c>
      <c r="AF124">
        <v>0.30275135522143798</v>
      </c>
      <c r="AG124">
        <v>0.35546136013487434</v>
      </c>
      <c r="AH124">
        <v>0.67567567567567588</v>
      </c>
      <c r="AI124">
        <v>22</v>
      </c>
      <c r="AJ124">
        <v>112.63636363636364</v>
      </c>
      <c r="AK124">
        <v>22.195253520866014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37</v>
      </c>
      <c r="R125">
        <v>71</v>
      </c>
      <c r="S125">
        <v>8</v>
      </c>
      <c r="T125">
        <v>7.619718309859155</v>
      </c>
      <c r="U125">
        <v>30.9112676056338</v>
      </c>
      <c r="V125">
        <v>15.492957746478874</v>
      </c>
      <c r="W125">
        <v>26.760563380281695</v>
      </c>
      <c r="X125">
        <v>95.774647887323937</v>
      </c>
      <c r="Y125">
        <v>77.464788732394368</v>
      </c>
      <c r="Z125">
        <v>8.8975950112783178</v>
      </c>
      <c r="AA125">
        <v>1.5011732500816035</v>
      </c>
      <c r="AB125">
        <v>2.2225869788148125</v>
      </c>
      <c r="AC125">
        <v>72.906722532239939</v>
      </c>
      <c r="AD125">
        <v>33.616781998695117</v>
      </c>
      <c r="AE125">
        <v>43.057840077752026</v>
      </c>
      <c r="AF125">
        <v>0.14523882581568989</v>
      </c>
      <c r="AG125">
        <v>0.17141216538231865</v>
      </c>
      <c r="AH125">
        <v>0</v>
      </c>
      <c r="AI125">
        <v>9</v>
      </c>
      <c r="AJ125">
        <v>103.2</v>
      </c>
      <c r="AK125">
        <v>25.075500980931405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97</v>
      </c>
      <c r="R126">
        <v>222</v>
      </c>
      <c r="S126">
        <v>7.8828828828828819</v>
      </c>
      <c r="T126">
        <v>6.4459459459459438</v>
      </c>
      <c r="U126">
        <v>29.358558558558538</v>
      </c>
      <c r="V126">
        <v>35.585585585585591</v>
      </c>
      <c r="W126">
        <v>14.86486486486486</v>
      </c>
      <c r="X126">
        <v>93.243243243243214</v>
      </c>
      <c r="Y126">
        <v>81.531531531531513</v>
      </c>
      <c r="Z126">
        <v>8.0041877380325293</v>
      </c>
      <c r="AA126">
        <v>1.5952561359972059</v>
      </c>
      <c r="AB126">
        <v>1.9438646276867777</v>
      </c>
      <c r="AC126">
        <v>75.657188410261611</v>
      </c>
      <c r="AD126">
        <v>55.973963908942949</v>
      </c>
      <c r="AE126">
        <v>55.285749378333264</v>
      </c>
      <c r="AF126">
        <v>0.45412703283215694</v>
      </c>
      <c r="AG126">
        <v>0.50904266145523269</v>
      </c>
      <c r="AH126">
        <v>0</v>
      </c>
      <c r="AI126">
        <v>28</v>
      </c>
      <c r="AJ126">
        <v>112.32142857142853</v>
      </c>
      <c r="AK126">
        <v>22.046237458664503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105</v>
      </c>
      <c r="R127">
        <v>240</v>
      </c>
      <c r="S127">
        <v>7.4625000000000004</v>
      </c>
      <c r="T127">
        <v>6.15</v>
      </c>
      <c r="U127">
        <v>27.715833333333357</v>
      </c>
      <c r="V127">
        <v>26.25</v>
      </c>
      <c r="W127">
        <v>14.583333333333337</v>
      </c>
      <c r="X127">
        <v>92.083333333333314</v>
      </c>
      <c r="Y127">
        <v>68.75</v>
      </c>
      <c r="Z127">
        <v>8.3744203364902248</v>
      </c>
      <c r="AA127">
        <v>1.6951677645590113</v>
      </c>
      <c r="AB127">
        <v>2.1511624764298936</v>
      </c>
      <c r="AC127">
        <v>77.924932933547609</v>
      </c>
      <c r="AD127">
        <v>66.305198608578067</v>
      </c>
      <c r="AE127">
        <v>64.598176072554836</v>
      </c>
      <c r="AF127">
        <v>0.49094814360233202</v>
      </c>
      <c r="AG127">
        <v>0.51952405417146208</v>
      </c>
      <c r="AH127">
        <v>1.6666666666666672</v>
      </c>
      <c r="AI127">
        <v>72</v>
      </c>
      <c r="AJ127">
        <v>111.86666666666665</v>
      </c>
      <c r="AK127">
        <v>21.572246280898074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718</v>
      </c>
      <c r="R128">
        <v>1417</v>
      </c>
      <c r="S128">
        <v>7.9414255469301311</v>
      </c>
      <c r="T128">
        <v>6.9435426958362738</v>
      </c>
      <c r="U128">
        <v>31.398376852505272</v>
      </c>
      <c r="V128">
        <v>31.333803810868023</v>
      </c>
      <c r="W128">
        <v>17.854622441778403</v>
      </c>
      <c r="X128">
        <v>95.977417078334497</v>
      </c>
      <c r="Y128">
        <v>85.744530698659119</v>
      </c>
      <c r="Z128">
        <v>8.5382929324872503</v>
      </c>
      <c r="AA128">
        <v>1.6670958018114075</v>
      </c>
      <c r="AB128">
        <v>1.9542190421472263</v>
      </c>
      <c r="AC128">
        <v>69.443770268448944</v>
      </c>
      <c r="AD128">
        <v>63.852591990246147</v>
      </c>
      <c r="AE128">
        <v>52.71018175683124</v>
      </c>
      <c r="AF128">
        <v>2.8986396645187686</v>
      </c>
      <c r="AG128">
        <v>3.4749097170945555</v>
      </c>
      <c r="AH128">
        <v>1.4820042342978121</v>
      </c>
      <c r="AI128">
        <v>192</v>
      </c>
      <c r="AJ128">
        <v>111.7604166666667</v>
      </c>
      <c r="AK128">
        <v>20.682336792832015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411</v>
      </c>
      <c r="R129">
        <v>883</v>
      </c>
      <c r="S129">
        <v>7.7508493771234415</v>
      </c>
      <c r="T129">
        <v>6.8561721404303508</v>
      </c>
      <c r="U129">
        <v>30.233861834654601</v>
      </c>
      <c r="V129">
        <v>29.218573046432621</v>
      </c>
      <c r="W129">
        <v>20.385050962627403</v>
      </c>
      <c r="X129">
        <v>96.036240090600245</v>
      </c>
      <c r="Y129">
        <v>80.067950169875445</v>
      </c>
      <c r="Z129">
        <v>8.2824294866068744</v>
      </c>
      <c r="AA129">
        <v>1.6647660649248677</v>
      </c>
      <c r="AB129">
        <v>2.0834063333835342</v>
      </c>
      <c r="AC129">
        <v>76.170776572172741</v>
      </c>
      <c r="AD129">
        <v>67.366061337246364</v>
      </c>
      <c r="AE129">
        <v>60.254946254354714</v>
      </c>
      <c r="AF129">
        <v>1.8062800450035796</v>
      </c>
      <c r="AG129">
        <v>2.0850707947004472</v>
      </c>
      <c r="AH129">
        <v>4.756511891279728</v>
      </c>
      <c r="AI129">
        <v>55</v>
      </c>
      <c r="AJ129">
        <v>113.78545454545456</v>
      </c>
      <c r="AK129">
        <v>20.954673437058471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225</v>
      </c>
      <c r="R130">
        <v>490</v>
      </c>
      <c r="S130">
        <v>7.6163265306122412</v>
      </c>
      <c r="T130">
        <v>6.3836734693877553</v>
      </c>
      <c r="U130">
        <v>27.656734693877517</v>
      </c>
      <c r="V130">
        <v>30.204081632653068</v>
      </c>
      <c r="W130">
        <v>12.653061224489797</v>
      </c>
      <c r="X130">
        <v>89.387755102040842</v>
      </c>
      <c r="Y130">
        <v>73.265306122448976</v>
      </c>
      <c r="Z130">
        <v>8.5265231777696151</v>
      </c>
      <c r="AA130">
        <v>1.8854271360130841</v>
      </c>
      <c r="AB130">
        <v>1.9999333599893188</v>
      </c>
      <c r="AC130">
        <v>78.277583569154842</v>
      </c>
      <c r="AD130">
        <v>62.135129275733611</v>
      </c>
      <c r="AE130">
        <v>61.815076898457583</v>
      </c>
      <c r="AF130">
        <v>1.0023524598547611</v>
      </c>
      <c r="AG130">
        <v>1.0584332176735327</v>
      </c>
      <c r="AH130">
        <v>0.40816326530612246</v>
      </c>
      <c r="AI130">
        <v>53</v>
      </c>
      <c r="AJ130">
        <v>110.76226415094337</v>
      </c>
      <c r="AK130">
        <v>20.740009930945423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167</v>
      </c>
      <c r="R131">
        <v>275</v>
      </c>
      <c r="S131">
        <v>7.6581818181818173</v>
      </c>
      <c r="T131">
        <v>6.4800000000000013</v>
      </c>
      <c r="U131">
        <v>29.607272727272743</v>
      </c>
      <c r="V131">
        <v>32</v>
      </c>
      <c r="W131">
        <v>18.909090909090914</v>
      </c>
      <c r="X131">
        <v>96</v>
      </c>
      <c r="Y131">
        <v>78.545454545454547</v>
      </c>
      <c r="Z131">
        <v>8.2108100485208997</v>
      </c>
      <c r="AA131">
        <v>1.7496691540860896</v>
      </c>
      <c r="AB131">
        <v>2.3046514230612343</v>
      </c>
      <c r="AC131">
        <v>66.99774948679125</v>
      </c>
      <c r="AD131">
        <v>70.708167418707589</v>
      </c>
      <c r="AE131">
        <v>55.561176015528282</v>
      </c>
      <c r="AF131">
        <v>0.56254474787767217</v>
      </c>
      <c r="AG131">
        <v>0.63591281293244595</v>
      </c>
      <c r="AH131">
        <v>1.8181818181818179</v>
      </c>
      <c r="AI131">
        <v>73</v>
      </c>
      <c r="AJ131">
        <v>110.67671232876712</v>
      </c>
      <c r="AK131">
        <v>20.770301595392805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</v>
      </c>
      <c r="R132">
        <v>1</v>
      </c>
      <c r="S132">
        <v>10</v>
      </c>
      <c r="T132">
        <v>11</v>
      </c>
      <c r="U132">
        <v>52.9</v>
      </c>
      <c r="V132">
        <v>0</v>
      </c>
      <c r="W132">
        <v>100</v>
      </c>
      <c r="X132">
        <v>100</v>
      </c>
      <c r="Y132">
        <v>100</v>
      </c>
      <c r="Z132">
        <v>0</v>
      </c>
      <c r="AA132">
        <v>0</v>
      </c>
      <c r="AB132">
        <v>0</v>
      </c>
      <c r="AF132">
        <v>2.0456172650097169E-3</v>
      </c>
      <c r="AG132">
        <v>4.1316369201825562E-3</v>
      </c>
      <c r="AH132">
        <v>0</v>
      </c>
      <c r="AI132">
        <v>0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50</v>
      </c>
      <c r="R133">
        <v>79</v>
      </c>
      <c r="S133">
        <v>7.7721518987341778</v>
      </c>
      <c r="T133">
        <v>6.6582278481012649</v>
      </c>
      <c r="U133">
        <v>30.467088607594945</v>
      </c>
      <c r="V133">
        <v>27.84810126582278</v>
      </c>
      <c r="W133">
        <v>15.189873417721509</v>
      </c>
      <c r="X133">
        <v>97.468354430379762</v>
      </c>
      <c r="Y133">
        <v>79.74683544303798</v>
      </c>
      <c r="Z133">
        <v>9.1368875613418972</v>
      </c>
      <c r="AA133">
        <v>1.6683909256299163</v>
      </c>
      <c r="AB133">
        <v>2.0738643434838866</v>
      </c>
      <c r="AC133">
        <v>70.931678615319441</v>
      </c>
      <c r="AD133">
        <v>67.197638368817394</v>
      </c>
      <c r="AE133">
        <v>58.113465272649705</v>
      </c>
      <c r="AF133">
        <v>0.16160376393576756</v>
      </c>
      <c r="AG133">
        <v>0.18798557472944027</v>
      </c>
      <c r="AH133">
        <v>2.5316455696202529</v>
      </c>
      <c r="AI133">
        <v>13</v>
      </c>
      <c r="AJ133">
        <v>113.13846153846156</v>
      </c>
      <c r="AK133">
        <v>20.543527367288071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47</v>
      </c>
      <c r="R134">
        <v>156</v>
      </c>
      <c r="S134">
        <v>7.5</v>
      </c>
      <c r="T134">
        <v>5.6730769230769242</v>
      </c>
      <c r="U134">
        <v>21.458333333333339</v>
      </c>
      <c r="V134">
        <v>14.1025641025641</v>
      </c>
      <c r="W134">
        <v>7.0512820512820493</v>
      </c>
      <c r="X134">
        <v>76.923076923076891</v>
      </c>
      <c r="Y134">
        <v>37.179487179487182</v>
      </c>
      <c r="Z134">
        <v>7.7633091537754595</v>
      </c>
      <c r="AA134">
        <v>1.5627884349161572</v>
      </c>
      <c r="AB134">
        <v>1.9220830765232788</v>
      </c>
      <c r="AC134">
        <v>58.645102185161512</v>
      </c>
      <c r="AD134">
        <v>68.763746025631889</v>
      </c>
      <c r="AE134">
        <v>47.909253447078918</v>
      </c>
      <c r="AF134">
        <v>0.31911629334151564</v>
      </c>
      <c r="AG134">
        <v>0.26144904707582439</v>
      </c>
      <c r="AH134">
        <v>1.9230769230769225</v>
      </c>
      <c r="AI134">
        <v>49</v>
      </c>
      <c r="AJ134">
        <v>102.4061224489796</v>
      </c>
      <c r="AK134">
        <v>19.525695421219496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106</v>
      </c>
      <c r="R135">
        <v>375</v>
      </c>
      <c r="S135">
        <v>6.5519999999999987</v>
      </c>
      <c r="T135">
        <v>4.778666666666668</v>
      </c>
      <c r="U135">
        <v>19.322133333333326</v>
      </c>
      <c r="V135">
        <v>8.8000000000000007</v>
      </c>
      <c r="W135">
        <v>5.6</v>
      </c>
      <c r="X135">
        <v>55.733333333333348</v>
      </c>
      <c r="Y135">
        <v>24</v>
      </c>
      <c r="Z135">
        <v>8.5052432915754448</v>
      </c>
      <c r="AA135">
        <v>1.5771163558850061</v>
      </c>
      <c r="AB135">
        <v>1.9708741433406864</v>
      </c>
      <c r="AC135">
        <v>55.243148348118254</v>
      </c>
      <c r="AD135">
        <v>70.673102897586062</v>
      </c>
      <c r="AE135">
        <v>43.480689429472719</v>
      </c>
      <c r="AF135">
        <v>0.76710647437864388</v>
      </c>
      <c r="AG135">
        <v>0.56591710389903116</v>
      </c>
      <c r="AH135">
        <v>3.2</v>
      </c>
      <c r="AI135">
        <v>36</v>
      </c>
      <c r="AJ135">
        <v>100.88888888888889</v>
      </c>
      <c r="AK135">
        <v>17.704148476226699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78</v>
      </c>
      <c r="R136">
        <v>229</v>
      </c>
      <c r="S136">
        <v>7.5720524017467268</v>
      </c>
      <c r="T136">
        <v>5.838427947598257</v>
      </c>
      <c r="U136">
        <v>24.903930131004369</v>
      </c>
      <c r="V136">
        <v>20.960698689956327</v>
      </c>
      <c r="W136">
        <v>11.353711790393012</v>
      </c>
      <c r="X136">
        <v>81.659388646288193</v>
      </c>
      <c r="Y136">
        <v>52.401746724890813</v>
      </c>
      <c r="Z136">
        <v>9.2096082499414624</v>
      </c>
      <c r="AA136">
        <v>1.5582729430172499</v>
      </c>
      <c r="AB136">
        <v>2.2282640883496136</v>
      </c>
      <c r="AC136">
        <v>61.678016443835496</v>
      </c>
      <c r="AD136">
        <v>75.212541799166246</v>
      </c>
      <c r="AE136">
        <v>53.596084439935218</v>
      </c>
      <c r="AF136">
        <v>0.46844635368722526</v>
      </c>
      <c r="AG136">
        <v>0.44542013905106054</v>
      </c>
      <c r="AH136">
        <v>0</v>
      </c>
      <c r="AI136">
        <v>19</v>
      </c>
      <c r="AJ136">
        <v>104.71052631578949</v>
      </c>
      <c r="AK136">
        <v>20.204119128430232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140</v>
      </c>
      <c r="R137">
        <v>553</v>
      </c>
      <c r="S137">
        <v>6.9132007233273045</v>
      </c>
      <c r="T137">
        <v>5.0216998191681741</v>
      </c>
      <c r="U137">
        <v>22.124412296564206</v>
      </c>
      <c r="V137">
        <v>15.370705244122972</v>
      </c>
      <c r="W137">
        <v>7.9566003616636509</v>
      </c>
      <c r="X137">
        <v>72.875226039783001</v>
      </c>
      <c r="Y137">
        <v>39.96383363471972</v>
      </c>
      <c r="Z137">
        <v>8.659963837108636</v>
      </c>
      <c r="AA137">
        <v>1.8863906017062404</v>
      </c>
      <c r="AB137">
        <v>2.221764609180632</v>
      </c>
      <c r="AC137">
        <v>71.510733580191115</v>
      </c>
      <c r="AD137">
        <v>74.714760350362553</v>
      </c>
      <c r="AE137">
        <v>59.802792317129047</v>
      </c>
      <c r="AF137">
        <v>1.1312263475503737</v>
      </c>
      <c r="AG137">
        <v>0.95557185994422578</v>
      </c>
      <c r="AH137">
        <v>0.54249547920433994</v>
      </c>
      <c r="AI137">
        <v>241</v>
      </c>
      <c r="AJ137">
        <v>101.18215767634857</v>
      </c>
      <c r="AK137">
        <v>19.363914636805927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</v>
      </c>
      <c r="R138">
        <v>4</v>
      </c>
      <c r="S138">
        <v>7.5</v>
      </c>
      <c r="T138">
        <v>6.75</v>
      </c>
      <c r="U138">
        <v>28.15</v>
      </c>
      <c r="V138">
        <v>25</v>
      </c>
      <c r="W138">
        <v>0</v>
      </c>
      <c r="X138">
        <v>100</v>
      </c>
      <c r="Y138">
        <v>75</v>
      </c>
      <c r="Z138">
        <v>6.3578691398926956</v>
      </c>
      <c r="AA138">
        <v>1.1180339887498949</v>
      </c>
      <c r="AB138">
        <v>1.299038105676658</v>
      </c>
      <c r="AC138">
        <v>93.904126816066892</v>
      </c>
      <c r="AD138">
        <v>82.181935821571386</v>
      </c>
      <c r="AE138">
        <v>94.672926240625756</v>
      </c>
      <c r="AF138">
        <v>8.1824690600388675E-3</v>
      </c>
      <c r="AG138">
        <v>8.7943727261352717E-3</v>
      </c>
      <c r="AH138">
        <v>0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159</v>
      </c>
      <c r="R139">
        <v>528</v>
      </c>
      <c r="S139">
        <v>6.9753787878787881</v>
      </c>
      <c r="T139">
        <v>5.2613636363636367</v>
      </c>
      <c r="U139">
        <v>23.124810606060603</v>
      </c>
      <c r="V139">
        <v>21.590909090909086</v>
      </c>
      <c r="W139">
        <v>7.1969696969696972</v>
      </c>
      <c r="X139">
        <v>81.060606060606062</v>
      </c>
      <c r="Y139">
        <v>44.886363636363633</v>
      </c>
      <c r="Z139">
        <v>8.0189813856954473</v>
      </c>
      <c r="AA139">
        <v>1.8600056636045377</v>
      </c>
      <c r="AB139">
        <v>2.0898074337586312</v>
      </c>
      <c r="AC139">
        <v>67.4617984963878</v>
      </c>
      <c r="AD139">
        <v>68.475100222132625</v>
      </c>
      <c r="AE139">
        <v>57.465319768464752</v>
      </c>
      <c r="AF139">
        <v>1.0800859159251304</v>
      </c>
      <c r="AG139">
        <v>0.95362710078897939</v>
      </c>
      <c r="AH139">
        <v>3.7878787878787881</v>
      </c>
      <c r="AI139">
        <v>171</v>
      </c>
      <c r="AJ139">
        <v>104.56900584795321</v>
      </c>
      <c r="AK139">
        <v>19.848089601697247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64</v>
      </c>
      <c r="R140">
        <v>203</v>
      </c>
      <c r="S140">
        <v>7.3645320197044324</v>
      </c>
      <c r="T140">
        <v>6.0197044334975374</v>
      </c>
      <c r="U140">
        <v>24.469458128078795</v>
      </c>
      <c r="V140">
        <v>21.182266009852221</v>
      </c>
      <c r="W140">
        <v>7.8817733990147776</v>
      </c>
      <c r="X140">
        <v>78.817733990147772</v>
      </c>
      <c r="Y140">
        <v>51.724137931034491</v>
      </c>
      <c r="Z140">
        <v>9.0379687984602946</v>
      </c>
      <c r="AA140">
        <v>1.3807698119546528</v>
      </c>
      <c r="AB140">
        <v>2.0048232263214811</v>
      </c>
      <c r="AC140">
        <v>74.292560793465682</v>
      </c>
      <c r="AD140">
        <v>65.569567920749492</v>
      </c>
      <c r="AE140">
        <v>51.524996557880009</v>
      </c>
      <c r="AF140">
        <v>0.41526030479697257</v>
      </c>
      <c r="AG140">
        <v>0.38795992577736849</v>
      </c>
      <c r="AH140">
        <v>0.9852216748768472</v>
      </c>
      <c r="AI140">
        <v>15</v>
      </c>
      <c r="AJ140">
        <v>107.29333333333336</v>
      </c>
      <c r="AK140">
        <v>20.417987571243213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138</v>
      </c>
      <c r="R141">
        <v>404</v>
      </c>
      <c r="S141">
        <v>6.8712871287128685</v>
      </c>
      <c r="T141">
        <v>5.5940594059405937</v>
      </c>
      <c r="U141">
        <v>24.890841584158419</v>
      </c>
      <c r="V141">
        <v>22.524752475247528</v>
      </c>
      <c r="W141">
        <v>10.89108910891089</v>
      </c>
      <c r="X141">
        <v>82.425742574257427</v>
      </c>
      <c r="Y141">
        <v>53.217821782178227</v>
      </c>
      <c r="Z141">
        <v>9.0069742111460798</v>
      </c>
      <c r="AA141">
        <v>1.7457919212805952</v>
      </c>
      <c r="AB141">
        <v>2.1441987948225476</v>
      </c>
      <c r="AC141">
        <v>72.356365815343366</v>
      </c>
      <c r="AD141">
        <v>74.67877383026611</v>
      </c>
      <c r="AE141">
        <v>61.356151610785666</v>
      </c>
      <c r="AF141">
        <v>0.82642937506392555</v>
      </c>
      <c r="AG141">
        <v>0.78539371844354944</v>
      </c>
      <c r="AH141">
        <v>3.7128712871287126</v>
      </c>
      <c r="AI141">
        <v>144</v>
      </c>
      <c r="AJ141">
        <v>108.2729166666667</v>
      </c>
      <c r="AK141">
        <v>21.230462678630577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64</v>
      </c>
      <c r="R142">
        <v>278</v>
      </c>
      <c r="S142">
        <v>7.1258992805755392</v>
      </c>
      <c r="T142">
        <v>5.7805755395683436</v>
      </c>
      <c r="U142">
        <v>21.366906474820166</v>
      </c>
      <c r="V142">
        <v>11.151079136690647</v>
      </c>
      <c r="W142">
        <v>8.2733812949640289</v>
      </c>
      <c r="X142">
        <v>69.784172661870485</v>
      </c>
      <c r="Y142">
        <v>30.93525179856114</v>
      </c>
      <c r="Z142">
        <v>8.2282448147985576</v>
      </c>
      <c r="AA142">
        <v>1.7512518905343706</v>
      </c>
      <c r="AB142">
        <v>1.8247056606178695</v>
      </c>
      <c r="AC142">
        <v>70.330136507169485</v>
      </c>
      <c r="AD142">
        <v>63.206219759424911</v>
      </c>
      <c r="AE142">
        <v>50.957127307966303</v>
      </c>
      <c r="AF142">
        <v>0.56868159967270115</v>
      </c>
      <c r="AG142">
        <v>0.46393049727569752</v>
      </c>
      <c r="AH142">
        <v>5.3956834532374112</v>
      </c>
      <c r="AI142">
        <v>48</v>
      </c>
      <c r="AJ142">
        <v>107.8625</v>
      </c>
      <c r="AK142">
        <v>21.275849168647124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61</v>
      </c>
      <c r="R143">
        <v>201</v>
      </c>
      <c r="S143">
        <v>6.6517412935323375</v>
      </c>
      <c r="T143">
        <v>5.4626865671641793</v>
      </c>
      <c r="U143">
        <v>23.772636815920379</v>
      </c>
      <c r="V143">
        <v>20.398009950248753</v>
      </c>
      <c r="W143">
        <v>7.4626865671641811</v>
      </c>
      <c r="X143">
        <v>78.606965174129343</v>
      </c>
      <c r="Y143">
        <v>47.761194029850763</v>
      </c>
      <c r="Z143">
        <v>8.8173730314961407</v>
      </c>
      <c r="AA143">
        <v>1.7949928845148724</v>
      </c>
      <c r="AB143">
        <v>2.1347284181302282</v>
      </c>
      <c r="AC143">
        <v>67.243491511813289</v>
      </c>
      <c r="AD143">
        <v>69.637659279291114</v>
      </c>
      <c r="AE143">
        <v>59.515745237121237</v>
      </c>
      <c r="AF143">
        <v>0.4111690702669531</v>
      </c>
      <c r="AG143">
        <v>0.37319850086405087</v>
      </c>
      <c r="AH143">
        <v>0</v>
      </c>
      <c r="AI143">
        <v>111</v>
      </c>
      <c r="AJ143">
        <v>104.92792792792795</v>
      </c>
      <c r="AK143">
        <v>19.461408073763124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62</v>
      </c>
      <c r="R144">
        <v>184</v>
      </c>
      <c r="S144">
        <v>7.2771739130434785</v>
      </c>
      <c r="T144">
        <v>5.608695652173914</v>
      </c>
      <c r="U144">
        <v>23.891847826086956</v>
      </c>
      <c r="V144">
        <v>17.934782608695652</v>
      </c>
      <c r="W144">
        <v>10.326086956521738</v>
      </c>
      <c r="X144">
        <v>80.434782608695642</v>
      </c>
      <c r="Y144">
        <v>50</v>
      </c>
      <c r="Z144">
        <v>8.5033042719910021</v>
      </c>
      <c r="AA144">
        <v>1.8100926748355677</v>
      </c>
      <c r="AB144">
        <v>2.15918926884068</v>
      </c>
      <c r="AC144">
        <v>74.115551757481569</v>
      </c>
      <c r="AD144">
        <v>71.610690209329817</v>
      </c>
      <c r="AE144">
        <v>58.397597854302013</v>
      </c>
      <c r="AF144">
        <v>0.37639357676178808</v>
      </c>
      <c r="AG144">
        <v>0.34334761937267561</v>
      </c>
      <c r="AH144">
        <v>3.8043478260869561</v>
      </c>
      <c r="AI144">
        <v>49</v>
      </c>
      <c r="AJ144">
        <v>109.56326530612245</v>
      </c>
      <c r="AK144">
        <v>20.469023435122555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31</v>
      </c>
      <c r="R145">
        <v>159</v>
      </c>
      <c r="S145">
        <v>6.547169811320753</v>
      </c>
      <c r="T145">
        <v>5.6855345911949691</v>
      </c>
      <c r="U145">
        <v>23.16918238993712</v>
      </c>
      <c r="V145">
        <v>11.320754716981128</v>
      </c>
      <c r="W145">
        <v>9.4339622641509404</v>
      </c>
      <c r="X145">
        <v>71.698113207547181</v>
      </c>
      <c r="Y145">
        <v>45.283018867924511</v>
      </c>
      <c r="Z145">
        <v>10.216923620265099</v>
      </c>
      <c r="AA145">
        <v>2.2617912231684527</v>
      </c>
      <c r="AB145">
        <v>2.2602342083236446</v>
      </c>
      <c r="AC145">
        <v>77.590638232749313</v>
      </c>
      <c r="AD145">
        <v>74.742948603269824</v>
      </c>
      <c r="AE145">
        <v>72.2603679511043</v>
      </c>
      <c r="AF145">
        <v>0.32525314513654496</v>
      </c>
      <c r="AG145">
        <v>0.28772282136598343</v>
      </c>
      <c r="AH145">
        <v>6.2893081761006258</v>
      </c>
      <c r="AI145">
        <v>110</v>
      </c>
      <c r="AJ145">
        <v>118.28272727272704</v>
      </c>
      <c r="AK145">
        <v>14.418257363879087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10</v>
      </c>
      <c r="R146">
        <v>27</v>
      </c>
      <c r="S146">
        <v>7.2962962962962976</v>
      </c>
      <c r="T146">
        <v>6.3703703703703702</v>
      </c>
      <c r="U146">
        <v>27.770370370370369</v>
      </c>
      <c r="V146">
        <v>22.222222222222225</v>
      </c>
      <c r="W146">
        <v>22.222222222222225</v>
      </c>
      <c r="X146">
        <v>96.296296296296291</v>
      </c>
      <c r="Y146">
        <v>59.259259259259267</v>
      </c>
      <c r="Z146">
        <v>9.4877626763935368</v>
      </c>
      <c r="AA146">
        <v>1.3557781642757836</v>
      </c>
      <c r="AB146">
        <v>2.1455923493274436</v>
      </c>
      <c r="AC146">
        <v>71.128861556435893</v>
      </c>
      <c r="AD146">
        <v>57.946818623953391</v>
      </c>
      <c r="AE146">
        <v>76.439817162287284</v>
      </c>
      <c r="AF146">
        <v>5.523166615526235E-2</v>
      </c>
      <c r="AG146">
        <v>5.8561462433891889E-2</v>
      </c>
      <c r="AH146">
        <v>0</v>
      </c>
      <c r="AI146">
        <v>0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10</v>
      </c>
      <c r="R147">
        <v>28</v>
      </c>
      <c r="S147">
        <v>6.5357142857142891</v>
      </c>
      <c r="T147">
        <v>5.3928571428571441</v>
      </c>
      <c r="U147">
        <v>23.196428571428591</v>
      </c>
      <c r="V147">
        <v>14.285714285714288</v>
      </c>
      <c r="W147">
        <v>0</v>
      </c>
      <c r="X147">
        <v>89.285714285714306</v>
      </c>
      <c r="Y147">
        <v>35.714285714285722</v>
      </c>
      <c r="Z147">
        <v>8.2330987979208992</v>
      </c>
      <c r="AA147">
        <v>1.7213396538979853</v>
      </c>
      <c r="AB147">
        <v>1.4961685761180998</v>
      </c>
      <c r="AC147">
        <v>79.446008675326539</v>
      </c>
      <c r="AD147">
        <v>65.710278120577357</v>
      </c>
      <c r="AE147">
        <v>61.165114391874894</v>
      </c>
      <c r="AF147">
        <v>5.7277283420272079E-2</v>
      </c>
      <c r="AG147">
        <v>5.0727753868782047E-2</v>
      </c>
      <c r="AH147">
        <v>0</v>
      </c>
      <c r="AI147">
        <v>23</v>
      </c>
      <c r="AJ147">
        <v>105.35217391304349</v>
      </c>
      <c r="AK147">
        <v>18.459149697702973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18</v>
      </c>
      <c r="R148">
        <v>85</v>
      </c>
      <c r="S148">
        <v>7.3764705882352946</v>
      </c>
      <c r="T148">
        <v>5.9058823529411759</v>
      </c>
      <c r="U148">
        <v>27.094117647058809</v>
      </c>
      <c r="V148">
        <v>28.235294117647062</v>
      </c>
      <c r="W148">
        <v>9.4117647058823515</v>
      </c>
      <c r="X148">
        <v>88.235294117647058</v>
      </c>
      <c r="Y148">
        <v>63.529411764705877</v>
      </c>
      <c r="Z148">
        <v>8.8576235418812637</v>
      </c>
      <c r="AA148">
        <v>1.7821102533281412</v>
      </c>
      <c r="AB148">
        <v>2.0500991620881304</v>
      </c>
      <c r="AC148">
        <v>79.432861692847013</v>
      </c>
      <c r="AD148">
        <v>55.344627725148513</v>
      </c>
      <c r="AE148">
        <v>61.508021029147493</v>
      </c>
      <c r="AF148">
        <v>0.17387746752582581</v>
      </c>
      <c r="AG148">
        <v>0.1798706961659815</v>
      </c>
      <c r="AH148">
        <v>0</v>
      </c>
      <c r="AI148">
        <v>9</v>
      </c>
      <c r="AJ148">
        <v>113.1333333333333</v>
      </c>
      <c r="AK148">
        <v>19.125076814052157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47</v>
      </c>
      <c r="R149">
        <v>213</v>
      </c>
      <c r="S149">
        <v>7.2347417840375554</v>
      </c>
      <c r="T149">
        <v>5.4366197183098599</v>
      </c>
      <c r="U149">
        <v>26.600469483568073</v>
      </c>
      <c r="V149">
        <v>26.760563380281695</v>
      </c>
      <c r="W149">
        <v>10.32863849765258</v>
      </c>
      <c r="X149">
        <v>93.896713615023486</v>
      </c>
      <c r="Y149">
        <v>61.502347417840397</v>
      </c>
      <c r="Z149">
        <v>8.3647567035247992</v>
      </c>
      <c r="AA149">
        <v>1.5477727611568091</v>
      </c>
      <c r="AB149">
        <v>2.3320530017140859</v>
      </c>
      <c r="AC149">
        <v>57.685818248991154</v>
      </c>
      <c r="AD149">
        <v>48.446568511989774</v>
      </c>
      <c r="AE149">
        <v>50.228730752146078</v>
      </c>
      <c r="AF149">
        <v>0.43571647744706971</v>
      </c>
      <c r="AG149">
        <v>0.44252252601252046</v>
      </c>
      <c r="AH149">
        <v>8.4507042253521103</v>
      </c>
      <c r="AI149">
        <v>108</v>
      </c>
      <c r="AJ149">
        <v>112.75648148148149</v>
      </c>
      <c r="AK149">
        <v>20.991423591387889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99</v>
      </c>
      <c r="R150">
        <v>337</v>
      </c>
      <c r="S150">
        <v>7.0207715133531154</v>
      </c>
      <c r="T150">
        <v>5.8872403560830868</v>
      </c>
      <c r="U150">
        <v>27.955786350148369</v>
      </c>
      <c r="V150">
        <v>33.23442136498516</v>
      </c>
      <c r="W150">
        <v>8.3086053412462899</v>
      </c>
      <c r="X150">
        <v>88.724035608308611</v>
      </c>
      <c r="Y150">
        <v>68.842729970326417</v>
      </c>
      <c r="Z150">
        <v>9.3747896065993821</v>
      </c>
      <c r="AA150">
        <v>1.8220986037207456</v>
      </c>
      <c r="AB150">
        <v>2.0204555803872495</v>
      </c>
      <c r="AC150">
        <v>66.680571474750437</v>
      </c>
      <c r="AD150">
        <v>55.675855020695593</v>
      </c>
      <c r="AE150">
        <v>58.178077664010033</v>
      </c>
      <c r="AF150">
        <v>0.68937301830827458</v>
      </c>
      <c r="AG150">
        <v>0.73581407540135868</v>
      </c>
      <c r="AH150">
        <v>5.044510385756678</v>
      </c>
      <c r="AI150">
        <v>161</v>
      </c>
      <c r="AJ150">
        <v>112.31180124223602</v>
      </c>
      <c r="AK150">
        <v>20.557123038739515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316</v>
      </c>
      <c r="R151">
        <v>1425</v>
      </c>
      <c r="S151">
        <v>6.9908771929824525</v>
      </c>
      <c r="T151">
        <v>5.9150877192982438</v>
      </c>
      <c r="U151">
        <v>23.921192982456112</v>
      </c>
      <c r="V151">
        <v>23.368421052631579</v>
      </c>
      <c r="W151">
        <v>8.9122807017543817</v>
      </c>
      <c r="X151">
        <v>75.017543859649123</v>
      </c>
      <c r="Y151">
        <v>50.175438596491219</v>
      </c>
      <c r="Z151">
        <v>9.4379651379530696</v>
      </c>
      <c r="AA151">
        <v>1.7058992388147109</v>
      </c>
      <c r="AB151">
        <v>2.2413538537162054</v>
      </c>
      <c r="AC151">
        <v>66.596792232012561</v>
      </c>
      <c r="AD151">
        <v>39.166961330105657</v>
      </c>
      <c r="AE151">
        <v>50.727452569235822</v>
      </c>
      <c r="AF151">
        <v>2.9150046026388456</v>
      </c>
      <c r="AG151">
        <v>2.6623440424216764</v>
      </c>
      <c r="AH151">
        <v>3.2982456140350882</v>
      </c>
      <c r="AI151">
        <v>510</v>
      </c>
      <c r="AJ151">
        <v>109.61745098039206</v>
      </c>
      <c r="AK151">
        <v>20.059903794442171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537</v>
      </c>
      <c r="R152">
        <v>2169</v>
      </c>
      <c r="S152">
        <v>6.9280774550484097</v>
      </c>
      <c r="T152">
        <v>5.8169663439372972</v>
      </c>
      <c r="U152">
        <v>24.71696634393734</v>
      </c>
      <c r="V152">
        <v>28.031350852927609</v>
      </c>
      <c r="W152">
        <v>8.6675887505763018</v>
      </c>
      <c r="X152">
        <v>79.1147994467497</v>
      </c>
      <c r="Y152">
        <v>56.201014292300606</v>
      </c>
      <c r="Z152">
        <v>9.1239342364671998</v>
      </c>
      <c r="AA152">
        <v>1.7701979482328716</v>
      </c>
      <c r="AB152">
        <v>2.1145542370140125</v>
      </c>
      <c r="AC152">
        <v>67.562294737552634</v>
      </c>
      <c r="AD152">
        <v>33.32247879861692</v>
      </c>
      <c r="AE152">
        <v>56.108771547003471</v>
      </c>
      <c r="AF152">
        <v>4.4369438478060763</v>
      </c>
      <c r="AG152">
        <v>4.1871758051342036</v>
      </c>
      <c r="AH152">
        <v>4.7026279391424621</v>
      </c>
      <c r="AI152">
        <v>867</v>
      </c>
      <c r="AJ152">
        <v>109.77301038062278</v>
      </c>
      <c r="AK152">
        <v>19.812272493717764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793</v>
      </c>
      <c r="R153">
        <v>2796</v>
      </c>
      <c r="S153">
        <v>6.9992846924177394</v>
      </c>
      <c r="T153">
        <v>5.7464234620886989</v>
      </c>
      <c r="U153">
        <v>26.96394849785414</v>
      </c>
      <c r="V153">
        <v>33.941344778254646</v>
      </c>
      <c r="W153">
        <v>9.8712446351931327</v>
      </c>
      <c r="X153">
        <v>91.738197424892675</v>
      </c>
      <c r="Y153">
        <v>68.633762517882701</v>
      </c>
      <c r="Z153">
        <v>7.9684186635332015</v>
      </c>
      <c r="AA153">
        <v>1.7704455128017946</v>
      </c>
      <c r="AB153">
        <v>2.1357049000523496</v>
      </c>
      <c r="AC153">
        <v>68.871423862958295</v>
      </c>
      <c r="AD153">
        <v>46.335253533823483</v>
      </c>
      <c r="AE153">
        <v>54.326923000296411</v>
      </c>
      <c r="AF153">
        <v>5.719545872967168</v>
      </c>
      <c r="AG153">
        <v>5.8882621054228332</v>
      </c>
      <c r="AH153">
        <v>2.4678111587982832</v>
      </c>
      <c r="AI153">
        <v>1094</v>
      </c>
      <c r="AJ153">
        <v>111.34131627056664</v>
      </c>
      <c r="AK153">
        <v>20.020460490031859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479</v>
      </c>
      <c r="R154">
        <v>1523</v>
      </c>
      <c r="S154">
        <v>6.8975705843729491</v>
      </c>
      <c r="T154">
        <v>5.7393302692055155</v>
      </c>
      <c r="U154">
        <v>26.4489166119501</v>
      </c>
      <c r="V154">
        <v>34.799737360472754</v>
      </c>
      <c r="W154">
        <v>9.586342744583062</v>
      </c>
      <c r="X154">
        <v>90.019697964543695</v>
      </c>
      <c r="Y154">
        <v>68.089297439264598</v>
      </c>
      <c r="Z154">
        <v>7.6749571749832945</v>
      </c>
      <c r="AA154">
        <v>1.9178843487093835</v>
      </c>
      <c r="AB154">
        <v>2.0623113522233369</v>
      </c>
      <c r="AC154">
        <v>64.636826657787978</v>
      </c>
      <c r="AD154">
        <v>38.200510477150594</v>
      </c>
      <c r="AE154">
        <v>48.61208906726128</v>
      </c>
      <c r="AF154">
        <v>3.1154750946097991</v>
      </c>
      <c r="AG154">
        <v>3.1461126451364403</v>
      </c>
      <c r="AH154">
        <v>3.6112934996716999</v>
      </c>
      <c r="AI154">
        <v>443</v>
      </c>
      <c r="AJ154">
        <v>108.73340857787812</v>
      </c>
      <c r="AK154">
        <v>19.746463994750673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512</v>
      </c>
      <c r="R155">
        <v>1646</v>
      </c>
      <c r="S155">
        <v>6.8736330498177391</v>
      </c>
      <c r="T155">
        <v>6.1646415552855425</v>
      </c>
      <c r="U155">
        <v>25.503584447144561</v>
      </c>
      <c r="V155">
        <v>28.189550425273392</v>
      </c>
      <c r="W155">
        <v>13.244228432563791</v>
      </c>
      <c r="X155">
        <v>86.938031591737527</v>
      </c>
      <c r="Y155">
        <v>61.603888213851761</v>
      </c>
      <c r="Z155">
        <v>8.0866768926625134</v>
      </c>
      <c r="AA155">
        <v>1.8513591727075047</v>
      </c>
      <c r="AB155">
        <v>2.1039773332389977</v>
      </c>
      <c r="AC155">
        <v>65.899674285448725</v>
      </c>
      <c r="AD155">
        <v>34.667765972985507</v>
      </c>
      <c r="AE155">
        <v>48.634978321768301</v>
      </c>
      <c r="AF155">
        <v>3.3670860182059945</v>
      </c>
      <c r="AG155">
        <v>3.2786686788024806</v>
      </c>
      <c r="AH155">
        <v>6.1360874848116644</v>
      </c>
      <c r="AI155">
        <v>419</v>
      </c>
      <c r="AJ155">
        <v>110.07064439140812</v>
      </c>
      <c r="AK155">
        <v>19.675184588243521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538</v>
      </c>
      <c r="R156">
        <v>1689</v>
      </c>
      <c r="S156">
        <v>6.6838365896980481</v>
      </c>
      <c r="T156">
        <v>6.3309650680876244</v>
      </c>
      <c r="U156">
        <v>23.416637063351139</v>
      </c>
      <c r="V156">
        <v>20.899940793368849</v>
      </c>
      <c r="W156">
        <v>11.900532859680283</v>
      </c>
      <c r="X156">
        <v>77.442273534635888</v>
      </c>
      <c r="Y156">
        <v>50.799289520426278</v>
      </c>
      <c r="Z156">
        <v>8.3827370083078474</v>
      </c>
      <c r="AA156">
        <v>1.7266018019948099</v>
      </c>
      <c r="AB156">
        <v>1.9368341541083065</v>
      </c>
      <c r="AC156">
        <v>67.852773597974917</v>
      </c>
      <c r="AD156">
        <v>34.789244378099681</v>
      </c>
      <c r="AE156">
        <v>47.160326089274129</v>
      </c>
      <c r="AF156">
        <v>3.455047560601411</v>
      </c>
      <c r="AG156">
        <v>3.0890195149161528</v>
      </c>
      <c r="AH156">
        <v>7.2824156305506236</v>
      </c>
      <c r="AI156">
        <v>341</v>
      </c>
      <c r="AJ156">
        <v>109.27360703812316</v>
      </c>
      <c r="AK156">
        <v>19.588426259326077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576</v>
      </c>
      <c r="R157">
        <v>1669</v>
      </c>
      <c r="S157">
        <v>6.8849610545236688</v>
      </c>
      <c r="T157">
        <v>6.4667465548232492</v>
      </c>
      <c r="U157">
        <v>23.566446974236097</v>
      </c>
      <c r="V157">
        <v>21.929298981426005</v>
      </c>
      <c r="W157">
        <v>13.48112642300779</v>
      </c>
      <c r="X157">
        <v>80.167765128819653</v>
      </c>
      <c r="Y157">
        <v>51.408028759736361</v>
      </c>
      <c r="Z157">
        <v>8.0737590253619942</v>
      </c>
      <c r="AA157">
        <v>1.7342827572590778</v>
      </c>
      <c r="AB157">
        <v>2.1332771597378648</v>
      </c>
      <c r="AC157">
        <v>67.583658484980944</v>
      </c>
      <c r="AD157">
        <v>39.3330766227594</v>
      </c>
      <c r="AE157">
        <v>46.537720469477186</v>
      </c>
      <c r="AF157">
        <v>3.4141352153012168</v>
      </c>
      <c r="AG157">
        <v>3.0719696786273825</v>
      </c>
      <c r="AH157">
        <v>6.8903535050928708</v>
      </c>
      <c r="AI157">
        <v>474</v>
      </c>
      <c r="AJ157">
        <v>107.67721518987348</v>
      </c>
      <c r="AK157">
        <v>18.754993582146223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651</v>
      </c>
      <c r="R158">
        <v>1925</v>
      </c>
      <c r="S158">
        <v>6.8914285714285697</v>
      </c>
      <c r="T158">
        <v>6.598961038961038</v>
      </c>
      <c r="U158">
        <v>23.82322077922078</v>
      </c>
      <c r="V158">
        <v>21.298701298701296</v>
      </c>
      <c r="W158">
        <v>14.18181818181818</v>
      </c>
      <c r="X158">
        <v>79.532467532467521</v>
      </c>
      <c r="Y158">
        <v>52.623376623376622</v>
      </c>
      <c r="Z158">
        <v>8.2881167328429814</v>
      </c>
      <c r="AA158">
        <v>1.6983274539975659</v>
      </c>
      <c r="AB158">
        <v>2.0500741731374381</v>
      </c>
      <c r="AC158">
        <v>70.016715006383322</v>
      </c>
      <c r="AD158">
        <v>33.495999411465867</v>
      </c>
      <c r="AE158">
        <v>44.868143327681871</v>
      </c>
      <c r="AF158">
        <v>3.9378132351437038</v>
      </c>
      <c r="AG158">
        <v>3.581769937022607</v>
      </c>
      <c r="AH158">
        <v>9.5584415584415598</v>
      </c>
      <c r="AI158">
        <v>558</v>
      </c>
      <c r="AJ158">
        <v>108.929211469534</v>
      </c>
      <c r="AK158">
        <v>18.838476291807712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787</v>
      </c>
      <c r="R159">
        <v>2758</v>
      </c>
      <c r="S159">
        <v>6.9680928208846993</v>
      </c>
      <c r="T159">
        <v>6.6240029006526484</v>
      </c>
      <c r="U159">
        <v>24.377592458303095</v>
      </c>
      <c r="V159">
        <v>22.588832487309649</v>
      </c>
      <c r="W159">
        <v>14.829586656997824</v>
      </c>
      <c r="X159">
        <v>80.783176214648307</v>
      </c>
      <c r="Y159">
        <v>52.973168963016683</v>
      </c>
      <c r="Z159">
        <v>8.7688496895627921</v>
      </c>
      <c r="AA159">
        <v>1.7634998995357904</v>
      </c>
      <c r="AB159">
        <v>2.2221682086398804</v>
      </c>
      <c r="AC159">
        <v>73.640124956744785</v>
      </c>
      <c r="AD159">
        <v>37.623950918958322</v>
      </c>
      <c r="AE159">
        <v>46.87173526525681</v>
      </c>
      <c r="AF159">
        <v>5.6418124168967996</v>
      </c>
      <c r="AG159">
        <v>5.2511152686087277</v>
      </c>
      <c r="AH159">
        <v>4.9311094996374196</v>
      </c>
      <c r="AI159">
        <v>770</v>
      </c>
      <c r="AJ159">
        <v>109.91766233766228</v>
      </c>
      <c r="AK159">
        <v>19.607710371181721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1473</v>
      </c>
      <c r="R160">
        <v>5833</v>
      </c>
      <c r="S160">
        <v>7.5270015429453103</v>
      </c>
      <c r="T160">
        <v>6.3329333104748819</v>
      </c>
      <c r="U160">
        <v>27.700291445225407</v>
      </c>
      <c r="V160">
        <v>36.34493399622837</v>
      </c>
      <c r="W160">
        <v>12.120692611006341</v>
      </c>
      <c r="X160">
        <v>91.90810903480201</v>
      </c>
      <c r="Y160">
        <v>74.112806446082629</v>
      </c>
      <c r="Z160">
        <v>7.8099835169249987</v>
      </c>
      <c r="AA160">
        <v>1.6581700980992358</v>
      </c>
      <c r="AB160">
        <v>2.0497600145144577</v>
      </c>
      <c r="AC160">
        <v>70.586731697490407</v>
      </c>
      <c r="AD160">
        <v>33.484112889524837</v>
      </c>
      <c r="AE160">
        <v>42.57428307032724</v>
      </c>
      <c r="AF160">
        <v>11.93208550680168</v>
      </c>
      <c r="AG160">
        <v>12.61951872756204</v>
      </c>
      <c r="AH160">
        <v>2.6401508657637578</v>
      </c>
      <c r="AI160">
        <v>1784</v>
      </c>
      <c r="AJ160">
        <v>111.56025784753358</v>
      </c>
      <c r="AK160">
        <v>20.120048454628829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1589</v>
      </c>
      <c r="R161">
        <v>5941</v>
      </c>
      <c r="S161">
        <v>7.4638949671772448</v>
      </c>
      <c r="T161">
        <v>6.2868204006059587</v>
      </c>
      <c r="U161">
        <v>27.393384952028196</v>
      </c>
      <c r="V161">
        <v>35.414913314256857</v>
      </c>
      <c r="W161">
        <v>12.45581551927285</v>
      </c>
      <c r="X161">
        <v>89.29473152667903</v>
      </c>
      <c r="Y161">
        <v>70.96448409358689</v>
      </c>
      <c r="Z161">
        <v>8.2865708443824388</v>
      </c>
      <c r="AA161">
        <v>1.7132171067367996</v>
      </c>
      <c r="AB161">
        <v>2.0702710510393296</v>
      </c>
      <c r="AC161">
        <v>71.863277324326859</v>
      </c>
      <c r="AD161">
        <v>39.059527958944329</v>
      </c>
      <c r="AE161">
        <v>47.283951440538161</v>
      </c>
      <c r="AF161">
        <v>12.153012171422729</v>
      </c>
      <c r="AG161">
        <v>12.710766202303962</v>
      </c>
      <c r="AH161">
        <v>2.0366941592324523</v>
      </c>
      <c r="AI161">
        <v>2039</v>
      </c>
      <c r="AJ161">
        <v>111.72197155468362</v>
      </c>
      <c r="AK161">
        <v>20.14085324817967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1306</v>
      </c>
      <c r="R162">
        <v>4870</v>
      </c>
      <c r="S162">
        <v>7.4318275154004096</v>
      </c>
      <c r="T162">
        <v>6.2681724845995905</v>
      </c>
      <c r="U162">
        <v>27.072032854209471</v>
      </c>
      <c r="V162">
        <v>35.400410677618069</v>
      </c>
      <c r="W162">
        <v>10.759753593429162</v>
      </c>
      <c r="X162">
        <v>89.815195071868601</v>
      </c>
      <c r="Y162">
        <v>69.158110882956862</v>
      </c>
      <c r="Z162">
        <v>8.0825234292605632</v>
      </c>
      <c r="AA162">
        <v>1.6503914497460475</v>
      </c>
      <c r="AB162">
        <v>1.8781006797473705</v>
      </c>
      <c r="AC162">
        <v>71.821892316405524</v>
      </c>
      <c r="AD162">
        <v>38.506320791192032</v>
      </c>
      <c r="AE162">
        <v>47.042105441997158</v>
      </c>
      <c r="AF162">
        <v>9.9621560805973211</v>
      </c>
      <c r="AG162">
        <v>10.297132643977404</v>
      </c>
      <c r="AH162">
        <v>4.2915811088295692</v>
      </c>
      <c r="AI162">
        <v>1635</v>
      </c>
      <c r="AJ162">
        <v>111.38727828746183</v>
      </c>
      <c r="AK162">
        <v>20.099343423953588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865</v>
      </c>
      <c r="R163">
        <v>2746</v>
      </c>
      <c r="S163">
        <v>7.2997086671522222</v>
      </c>
      <c r="T163">
        <v>6.3252002913328491</v>
      </c>
      <c r="U163">
        <v>26.305061908230179</v>
      </c>
      <c r="V163">
        <v>32.155863073561527</v>
      </c>
      <c r="W163">
        <v>12.126729788783685</v>
      </c>
      <c r="X163">
        <v>87.618353969410066</v>
      </c>
      <c r="Y163">
        <v>65.695557174071396</v>
      </c>
      <c r="Z163">
        <v>8.2865570820250909</v>
      </c>
      <c r="AA163">
        <v>1.7327171517428404</v>
      </c>
      <c r="AB163">
        <v>1.9371587888670088</v>
      </c>
      <c r="AC163">
        <v>72.855061715300494</v>
      </c>
      <c r="AD163">
        <v>37.292750145491347</v>
      </c>
      <c r="AE163">
        <v>47.687113875626594</v>
      </c>
      <c r="AF163">
        <v>5.6172650097166805</v>
      </c>
      <c r="AG163">
        <v>5.6416525860376359</v>
      </c>
      <c r="AH163">
        <v>3.2410779315367799</v>
      </c>
      <c r="AI163">
        <v>903</v>
      </c>
      <c r="AJ163">
        <v>110.22093023255827</v>
      </c>
      <c r="AK163">
        <v>19.992752576355436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466</v>
      </c>
      <c r="R164">
        <v>1361</v>
      </c>
      <c r="S164">
        <v>7.333578251285819</v>
      </c>
      <c r="T164">
        <v>6.32990448199853</v>
      </c>
      <c r="U164">
        <v>26.187435709037501</v>
      </c>
      <c r="V164">
        <v>31.741366642174871</v>
      </c>
      <c r="W164">
        <v>12.270389419544452</v>
      </c>
      <c r="X164">
        <v>87.215282880235108</v>
      </c>
      <c r="Y164">
        <v>65.833945628214551</v>
      </c>
      <c r="Z164">
        <v>8.0919356972786893</v>
      </c>
      <c r="AA164">
        <v>1.7542968083068875</v>
      </c>
      <c r="AB164">
        <v>1.8797175064821188</v>
      </c>
      <c r="AC164">
        <v>72.478233077145447</v>
      </c>
      <c r="AD164">
        <v>37.194009970181661</v>
      </c>
      <c r="AE164">
        <v>47.241951733282846</v>
      </c>
      <c r="AF164">
        <v>2.784085097678223</v>
      </c>
      <c r="AG164">
        <v>2.7836688967092376</v>
      </c>
      <c r="AH164">
        <v>3.0124908155767822</v>
      </c>
      <c r="AI164">
        <v>447</v>
      </c>
      <c r="AJ164">
        <v>109.16487695749439</v>
      </c>
      <c r="AK164">
        <v>19.387075971836705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333</v>
      </c>
      <c r="R165">
        <v>989</v>
      </c>
      <c r="S165">
        <v>7.21840242669363</v>
      </c>
      <c r="T165">
        <v>6.4448938321536877</v>
      </c>
      <c r="U165">
        <v>25.464812942366024</v>
      </c>
      <c r="V165">
        <v>29.019211324570279</v>
      </c>
      <c r="W165">
        <v>10.313447927199189</v>
      </c>
      <c r="X165">
        <v>81.193124368048515</v>
      </c>
      <c r="Y165">
        <v>61.779575328614762</v>
      </c>
      <c r="Z165">
        <v>8.9214443535382753</v>
      </c>
      <c r="AA165">
        <v>1.7826330702442912</v>
      </c>
      <c r="AB165">
        <v>1.7745096344405471</v>
      </c>
      <c r="AC165">
        <v>77.038686427203231</v>
      </c>
      <c r="AD165">
        <v>39.728326486735696</v>
      </c>
      <c r="AE165">
        <v>46.281010779968199</v>
      </c>
      <c r="AF165">
        <v>2.0231154750946096</v>
      </c>
      <c r="AG165">
        <v>1.9669950159493681</v>
      </c>
      <c r="AH165">
        <v>8.9989888776541935</v>
      </c>
      <c r="AI165">
        <v>310</v>
      </c>
      <c r="AJ165">
        <v>108.85645161290316</v>
      </c>
      <c r="AK165">
        <v>19.340252891878848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288</v>
      </c>
      <c r="R166">
        <v>845</v>
      </c>
      <c r="S166">
        <v>7.2769230769230751</v>
      </c>
      <c r="T166">
        <v>6.2958579881656807</v>
      </c>
      <c r="U166">
        <v>25.381301775147936</v>
      </c>
      <c r="V166">
        <v>28.284023668639058</v>
      </c>
      <c r="W166">
        <v>7.6923076923076898</v>
      </c>
      <c r="X166">
        <v>87.573964497041402</v>
      </c>
      <c r="Y166">
        <v>59.644970414201168</v>
      </c>
      <c r="Z166">
        <v>7.6773288445290753</v>
      </c>
      <c r="AA166">
        <v>1.602217398393855</v>
      </c>
      <c r="AB166">
        <v>1.6867164638838319</v>
      </c>
      <c r="AC166">
        <v>70.863774248579091</v>
      </c>
      <c r="AD166">
        <v>42.941347863312174</v>
      </c>
      <c r="AE166">
        <v>52.18815362708925</v>
      </c>
      <c r="AF166">
        <v>1.7285465889332101</v>
      </c>
      <c r="AG166">
        <v>1.6750858857190796</v>
      </c>
      <c r="AH166">
        <v>1.1834319526627219</v>
      </c>
      <c r="AI166">
        <v>236</v>
      </c>
      <c r="AJ166">
        <v>107.0508474576271</v>
      </c>
      <c r="AK166">
        <v>19.855146373137327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148</v>
      </c>
      <c r="R167">
        <v>348</v>
      </c>
      <c r="S167">
        <v>7.2126436781609184</v>
      </c>
      <c r="T167">
        <v>6.1149425287356314</v>
      </c>
      <c r="U167">
        <v>25.339367816091976</v>
      </c>
      <c r="V167">
        <v>32.758620689655181</v>
      </c>
      <c r="W167">
        <v>7.183908045977013</v>
      </c>
      <c r="X167">
        <v>85.34482758620689</v>
      </c>
      <c r="Y167">
        <v>60.919540229885058</v>
      </c>
      <c r="Z167">
        <v>8.0447045945849354</v>
      </c>
      <c r="AA167">
        <v>1.7877812999589813</v>
      </c>
      <c r="AB167">
        <v>1.9559827900209059</v>
      </c>
      <c r="AC167">
        <v>73.33445971702551</v>
      </c>
      <c r="AD167">
        <v>35.231292119359125</v>
      </c>
      <c r="AE167">
        <v>48.030994808715583</v>
      </c>
      <c r="AF167">
        <v>0.71187480822338156</v>
      </c>
      <c r="AG167">
        <v>0.68871810067791739</v>
      </c>
      <c r="AH167">
        <v>1.149425287356322</v>
      </c>
      <c r="AI167">
        <v>147</v>
      </c>
      <c r="AJ167">
        <v>108.7544217687075</v>
      </c>
      <c r="AK167">
        <v>19.767863486591278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52</v>
      </c>
      <c r="R168">
        <v>141</v>
      </c>
      <c r="S168">
        <v>7.6524822695035457</v>
      </c>
      <c r="T168">
        <v>6.333333333333333</v>
      </c>
      <c r="U168">
        <v>24.557446808510647</v>
      </c>
      <c r="V168">
        <v>26.241134751773064</v>
      </c>
      <c r="W168">
        <v>2.8368794326241127</v>
      </c>
      <c r="X168">
        <v>78.014184397163106</v>
      </c>
      <c r="Y168">
        <v>56.737588652482259</v>
      </c>
      <c r="Z168">
        <v>8.5370717158293257</v>
      </c>
      <c r="AA168">
        <v>1.6066608498886976</v>
      </c>
      <c r="AB168">
        <v>1.4125409259955255</v>
      </c>
      <c r="AC168">
        <v>75.172130683408554</v>
      </c>
      <c r="AD168">
        <v>43.815441356186795</v>
      </c>
      <c r="AE168">
        <v>51.979838691679525</v>
      </c>
      <c r="AF168">
        <v>0.28843203436637005</v>
      </c>
      <c r="AG168">
        <v>0.27043867674525751</v>
      </c>
      <c r="AH168">
        <v>0</v>
      </c>
      <c r="AI168">
        <v>23</v>
      </c>
      <c r="AJ168">
        <v>107.98260869565217</v>
      </c>
      <c r="AK168">
        <v>21.226579014229213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4</v>
      </c>
      <c r="R169">
        <v>7</v>
      </c>
      <c r="S169">
        <v>5.4285714285714306</v>
      </c>
      <c r="T169">
        <v>6</v>
      </c>
      <c r="U169">
        <v>17.314285714285713</v>
      </c>
      <c r="V169">
        <v>0</v>
      </c>
      <c r="W169">
        <v>14.285714285714288</v>
      </c>
      <c r="X169">
        <v>71.428571428571445</v>
      </c>
      <c r="Y169">
        <v>14.285714285714288</v>
      </c>
      <c r="Z169">
        <v>5.314516124037362</v>
      </c>
      <c r="AA169">
        <v>2.1946130708196017</v>
      </c>
      <c r="AB169">
        <v>2.3299294900428702</v>
      </c>
      <c r="AC169">
        <v>86.666360188667014</v>
      </c>
      <c r="AD169">
        <v>76.375390207809389</v>
      </c>
      <c r="AE169">
        <v>94.990492035588773</v>
      </c>
      <c r="AF169">
        <v>1.431932085506802E-2</v>
      </c>
      <c r="AG169">
        <v>9.4660566110798816E-3</v>
      </c>
      <c r="AH169">
        <v>28.571428571428577</v>
      </c>
      <c r="AI169">
        <v>7</v>
      </c>
      <c r="AJ169">
        <v>102.12857142857141</v>
      </c>
      <c r="AK169">
        <v>15.905701268136715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</v>
      </c>
      <c r="R171">
        <v>5</v>
      </c>
      <c r="S171">
        <v>5.4</v>
      </c>
      <c r="T171">
        <v>5.2</v>
      </c>
      <c r="U171">
        <v>21.36</v>
      </c>
      <c r="V171">
        <v>0</v>
      </c>
      <c r="W171">
        <v>20</v>
      </c>
      <c r="X171">
        <v>60</v>
      </c>
      <c r="Y171">
        <v>20</v>
      </c>
      <c r="Z171">
        <v>10.382600830235168</v>
      </c>
      <c r="AA171">
        <v>2.9393876913398134</v>
      </c>
      <c r="AB171">
        <v>2.0396078054371127</v>
      </c>
      <c r="AC171">
        <v>47.499074937389743</v>
      </c>
      <c r="AD171">
        <v>79.937917047514475</v>
      </c>
      <c r="AE171">
        <v>82.065678825107184</v>
      </c>
      <c r="AF171">
        <v>9.6961234898287653E-3</v>
      </c>
      <c r="AG171">
        <v>7.7555514099018783E-3</v>
      </c>
      <c r="AH171">
        <v>0</v>
      </c>
      <c r="AI171">
        <v>0</v>
      </c>
    </row>
    <row r="172" spans="1:37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68</v>
      </c>
      <c r="R172">
        <v>154</v>
      </c>
      <c r="S172">
        <v>7.5194805194805188</v>
      </c>
      <c r="T172">
        <v>7.1363636363636376</v>
      </c>
      <c r="U172">
        <v>28.574610389610392</v>
      </c>
      <c r="V172">
        <v>22.077922077922075</v>
      </c>
      <c r="W172">
        <v>22.077922077922075</v>
      </c>
      <c r="X172">
        <v>90.259740259740283</v>
      </c>
      <c r="Y172">
        <v>72.077922077922096</v>
      </c>
      <c r="Z172">
        <v>9.3198438711852347</v>
      </c>
      <c r="AA172">
        <v>1.6911564444930511</v>
      </c>
      <c r="AB172">
        <v>2.0131650528722815</v>
      </c>
      <c r="AC172">
        <v>71.812819260562065</v>
      </c>
      <c r="AD172">
        <v>56.652908591335219</v>
      </c>
      <c r="AE172">
        <v>51.514095428593365</v>
      </c>
      <c r="AF172">
        <v>0.298640603486726</v>
      </c>
      <c r="AG172">
        <v>0.31955268187040353</v>
      </c>
      <c r="AH172">
        <v>0</v>
      </c>
      <c r="AI172">
        <v>0</v>
      </c>
    </row>
    <row r="173" spans="1:37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40</v>
      </c>
      <c r="R173">
        <v>80</v>
      </c>
      <c r="S173">
        <v>6.9375</v>
      </c>
      <c r="T173">
        <v>6.4</v>
      </c>
      <c r="U173">
        <v>26.153749999999995</v>
      </c>
      <c r="V173">
        <v>22.5</v>
      </c>
      <c r="W173">
        <v>18.75</v>
      </c>
      <c r="X173">
        <v>86.25</v>
      </c>
      <c r="Y173">
        <v>58.75</v>
      </c>
      <c r="Z173">
        <v>8.9944697418747435</v>
      </c>
      <c r="AA173">
        <v>1.9192690665980103</v>
      </c>
      <c r="AB173">
        <v>2.1189620100417064</v>
      </c>
      <c r="AC173">
        <v>77.50540773464995</v>
      </c>
      <c r="AD173">
        <v>65.643735736410065</v>
      </c>
      <c r="AE173">
        <v>72.844929077366842</v>
      </c>
      <c r="AF173">
        <v>0.15513797583726022</v>
      </c>
      <c r="AG173">
        <v>0.15193764246196345</v>
      </c>
      <c r="AH173">
        <v>5</v>
      </c>
      <c r="AI173">
        <v>0</v>
      </c>
    </row>
    <row r="174" spans="1:37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45</v>
      </c>
      <c r="R174">
        <v>116</v>
      </c>
      <c r="S174">
        <v>8.2413793103448256</v>
      </c>
      <c r="T174">
        <v>7.1810344827586237</v>
      </c>
      <c r="U174">
        <v>32.175000000000011</v>
      </c>
      <c r="V174">
        <v>30.172413793103445</v>
      </c>
      <c r="W174">
        <v>25</v>
      </c>
      <c r="X174">
        <v>93.965517241379331</v>
      </c>
      <c r="Y174">
        <v>83.620689655172441</v>
      </c>
      <c r="Z174">
        <v>8.8175557153387576</v>
      </c>
      <c r="AA174">
        <v>1.6380217760708429</v>
      </c>
      <c r="AB174">
        <v>2.2306607105760126</v>
      </c>
      <c r="AC174">
        <v>76.422245212895021</v>
      </c>
      <c r="AD174">
        <v>69.570662116609526</v>
      </c>
      <c r="AE174">
        <v>62.270059654129213</v>
      </c>
      <c r="AF174">
        <v>0.22495006496402736</v>
      </c>
      <c r="AG174">
        <v>0.27103037946794734</v>
      </c>
      <c r="AH174">
        <v>0.86206896551724133</v>
      </c>
      <c r="AI174">
        <v>8</v>
      </c>
      <c r="AJ174">
        <v>117.175</v>
      </c>
      <c r="AK174">
        <v>20.274680684223078</v>
      </c>
    </row>
    <row r="175" spans="1:37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35</v>
      </c>
      <c r="R175">
        <v>69</v>
      </c>
      <c r="S175">
        <v>7.3333333333333313</v>
      </c>
      <c r="T175">
        <v>6.6086956521739122</v>
      </c>
      <c r="U175">
        <v>28.714492753623198</v>
      </c>
      <c r="V175">
        <v>24.637681159420289</v>
      </c>
      <c r="W175">
        <v>11.594202898550723</v>
      </c>
      <c r="X175">
        <v>84.057971014492779</v>
      </c>
      <c r="Y175">
        <v>76.811594202898547</v>
      </c>
      <c r="Z175">
        <v>9.8463746784244552</v>
      </c>
      <c r="AA175">
        <v>1.9461345311993672</v>
      </c>
      <c r="AB175">
        <v>2.0727171224485126</v>
      </c>
      <c r="AC175">
        <v>84.20539310610279</v>
      </c>
      <c r="AD175">
        <v>73.227424310476991</v>
      </c>
      <c r="AE175">
        <v>76.886800499925599</v>
      </c>
      <c r="AF175">
        <v>0.13380650415963699</v>
      </c>
      <c r="AG175">
        <v>0.14387709745729016</v>
      </c>
      <c r="AH175">
        <v>7.2463768115942013</v>
      </c>
      <c r="AI175">
        <v>0</v>
      </c>
    </row>
    <row r="176" spans="1:37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78</v>
      </c>
      <c r="R176">
        <v>163</v>
      </c>
      <c r="S176">
        <v>7.8036809815950914</v>
      </c>
      <c r="T176">
        <v>7.1042944785276054</v>
      </c>
      <c r="U176">
        <v>31.458895705521449</v>
      </c>
      <c r="V176">
        <v>27.607361963190179</v>
      </c>
      <c r="W176">
        <v>28.220858895705526</v>
      </c>
      <c r="X176">
        <v>93.865030674846636</v>
      </c>
      <c r="Y176">
        <v>84.049079754601252</v>
      </c>
      <c r="Z176">
        <v>8.7072688769712361</v>
      </c>
      <c r="AA176">
        <v>1.6903148714026417</v>
      </c>
      <c r="AB176">
        <v>2.1468010069843806</v>
      </c>
      <c r="AC176">
        <v>73.803936338490715</v>
      </c>
      <c r="AD176">
        <v>71.793721805468309</v>
      </c>
      <c r="AE176">
        <v>68.697323217746813</v>
      </c>
      <c r="AF176">
        <v>0.31609362576841782</v>
      </c>
      <c r="AG176">
        <v>0.37236813220688009</v>
      </c>
      <c r="AH176">
        <v>1.2269938650306749</v>
      </c>
      <c r="AI176">
        <v>14</v>
      </c>
      <c r="AJ176">
        <v>107.22142857142852</v>
      </c>
      <c r="AK176">
        <v>19.606147891032951</v>
      </c>
    </row>
    <row r="177" spans="1:37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63</v>
      </c>
      <c r="R177">
        <v>130</v>
      </c>
      <c r="S177">
        <v>8</v>
      </c>
      <c r="T177">
        <v>6.9538461538461549</v>
      </c>
      <c r="U177">
        <v>31.695384615384619</v>
      </c>
      <c r="V177">
        <v>31.538461538461544</v>
      </c>
      <c r="W177">
        <v>16.923076923076923</v>
      </c>
      <c r="X177">
        <v>97.692307692307679</v>
      </c>
      <c r="Y177">
        <v>89.230769230769212</v>
      </c>
      <c r="Z177">
        <v>7.8070270273592222</v>
      </c>
      <c r="AA177">
        <v>1.7672229409661147</v>
      </c>
      <c r="AB177">
        <v>1.7491164295219652</v>
      </c>
      <c r="AC177">
        <v>61.279728440155928</v>
      </c>
      <c r="AD177">
        <v>74.711068463034053</v>
      </c>
      <c r="AE177">
        <v>55.992402962482558</v>
      </c>
      <c r="AF177">
        <v>0.25209921073554797</v>
      </c>
      <c r="AG177">
        <v>0.29921323997527799</v>
      </c>
      <c r="AH177">
        <v>0.76923076923076894</v>
      </c>
      <c r="AI177">
        <v>0</v>
      </c>
    </row>
    <row r="178" spans="1:37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109</v>
      </c>
      <c r="R178">
        <v>229</v>
      </c>
      <c r="S178">
        <v>7.895196506550219</v>
      </c>
      <c r="T178">
        <v>6.8296943231441052</v>
      </c>
      <c r="U178">
        <v>30.450655021834056</v>
      </c>
      <c r="V178">
        <v>31.004366812227079</v>
      </c>
      <c r="W178">
        <v>14.847161572052403</v>
      </c>
      <c r="X178">
        <v>95.63318777292578</v>
      </c>
      <c r="Y178">
        <v>80.786026200873394</v>
      </c>
      <c r="Z178">
        <v>8.1570052947639216</v>
      </c>
      <c r="AA178">
        <v>1.588007342383462</v>
      </c>
      <c r="AB178">
        <v>1.7980558139432437</v>
      </c>
      <c r="AC178">
        <v>67.636409272533655</v>
      </c>
      <c r="AD178">
        <v>45.689760130468201</v>
      </c>
      <c r="AE178">
        <v>44.490928556148553</v>
      </c>
      <c r="AF178">
        <v>0.44408245583415745</v>
      </c>
      <c r="AG178">
        <v>0.50637650834763803</v>
      </c>
      <c r="AH178">
        <v>2.6200873362445409</v>
      </c>
      <c r="AI178">
        <v>10</v>
      </c>
      <c r="AJ178">
        <v>115.16999999999997</v>
      </c>
      <c r="AK178">
        <v>19.715671576652223</v>
      </c>
    </row>
    <row r="179" spans="1:37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359</v>
      </c>
      <c r="R179">
        <v>732</v>
      </c>
      <c r="S179">
        <v>7.8852459016393421</v>
      </c>
      <c r="T179">
        <v>6.9918032786885247</v>
      </c>
      <c r="U179">
        <v>32.286202185792376</v>
      </c>
      <c r="V179">
        <v>26.639344262295079</v>
      </c>
      <c r="W179">
        <v>22.26775956284153</v>
      </c>
      <c r="X179">
        <v>95.628415300546436</v>
      </c>
      <c r="Y179">
        <v>83.743169398907099</v>
      </c>
      <c r="Z179">
        <v>9.0267294819024286</v>
      </c>
      <c r="AA179">
        <v>1.7219098621624089</v>
      </c>
      <c r="AB179">
        <v>2.1500892152261657</v>
      </c>
      <c r="AC179">
        <v>77.971762337911343</v>
      </c>
      <c r="AD179">
        <v>67.096597414080236</v>
      </c>
      <c r="AE179">
        <v>62.113572517941101</v>
      </c>
      <c r="AF179">
        <v>1.4195124789109317</v>
      </c>
      <c r="AG179">
        <v>1.7162062195310499</v>
      </c>
      <c r="AH179">
        <v>6.2841530054644812</v>
      </c>
      <c r="AI179">
        <v>0</v>
      </c>
    </row>
    <row r="180" spans="1:37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520</v>
      </c>
      <c r="R180">
        <v>1149</v>
      </c>
      <c r="S180">
        <v>8.0078328981723246</v>
      </c>
      <c r="T180">
        <v>6.9582245430809389</v>
      </c>
      <c r="U180">
        <v>31.895474325500427</v>
      </c>
      <c r="V180">
        <v>29.939077458659703</v>
      </c>
      <c r="W180">
        <v>20.278503046127071</v>
      </c>
      <c r="X180">
        <v>97.476066144473435</v>
      </c>
      <c r="Y180">
        <v>86.684073107049599</v>
      </c>
      <c r="Z180">
        <v>7.9771680534891374</v>
      </c>
      <c r="AA180">
        <v>1.6090825499857924</v>
      </c>
      <c r="AB180">
        <v>2.1322658566093198</v>
      </c>
      <c r="AC180">
        <v>73.138010939799713</v>
      </c>
      <c r="AD180">
        <v>59.340829538563774</v>
      </c>
      <c r="AE180">
        <v>53.405988406161313</v>
      </c>
      <c r="AF180">
        <v>2.2281691779626502</v>
      </c>
      <c r="AG180">
        <v>2.6612797051960939</v>
      </c>
      <c r="AH180">
        <v>1.3054830287206267</v>
      </c>
      <c r="AI180">
        <v>75</v>
      </c>
      <c r="AJ180">
        <v>113.08266666666664</v>
      </c>
      <c r="AK180">
        <v>21.18504804594928</v>
      </c>
    </row>
    <row r="181" spans="1:37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318</v>
      </c>
      <c r="R181">
        <v>652</v>
      </c>
      <c r="S181">
        <v>7.9769938650306749</v>
      </c>
      <c r="T181">
        <v>6.8542944785276081</v>
      </c>
      <c r="U181">
        <v>32.203374233128841</v>
      </c>
      <c r="V181">
        <v>32.208588957055206</v>
      </c>
      <c r="W181">
        <v>19.631901840490794</v>
      </c>
      <c r="X181">
        <v>95.858895705521476</v>
      </c>
      <c r="Y181">
        <v>87.423312883435599</v>
      </c>
      <c r="Z181">
        <v>8.2134384661136846</v>
      </c>
      <c r="AA181">
        <v>1.698363931231216</v>
      </c>
      <c r="AB181">
        <v>2.0361600661841126</v>
      </c>
      <c r="AC181">
        <v>75.006490110499001</v>
      </c>
      <c r="AD181">
        <v>63.597227502702616</v>
      </c>
      <c r="AE181">
        <v>61.596203744036799</v>
      </c>
      <c r="AF181">
        <v>1.2643745030736711</v>
      </c>
      <c r="AG181">
        <v>1.5247210742803905</v>
      </c>
      <c r="AH181">
        <v>1.9938650306748464</v>
      </c>
      <c r="AI181">
        <v>0</v>
      </c>
    </row>
    <row r="182" spans="1:37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185</v>
      </c>
      <c r="R182">
        <v>354</v>
      </c>
      <c r="S182">
        <v>7.9943502824858754</v>
      </c>
      <c r="T182">
        <v>6.9689265536723148</v>
      </c>
      <c r="U182">
        <v>31.007062146892633</v>
      </c>
      <c r="V182">
        <v>23.446327683615817</v>
      </c>
      <c r="W182">
        <v>22.598870056497169</v>
      </c>
      <c r="X182">
        <v>94.632768361581938</v>
      </c>
      <c r="Y182">
        <v>79.661016949152554</v>
      </c>
      <c r="Z182">
        <v>9.0162803698644769</v>
      </c>
      <c r="AA182">
        <v>1.6672219701171098</v>
      </c>
      <c r="AB182">
        <v>2.2728178782295725</v>
      </c>
      <c r="AC182">
        <v>70.651140639503311</v>
      </c>
      <c r="AD182">
        <v>59.855254549558246</v>
      </c>
      <c r="AE182">
        <v>55.683066669114815</v>
      </c>
      <c r="AF182">
        <v>0.68648554307987686</v>
      </c>
      <c r="AG182">
        <v>0.79708623643059806</v>
      </c>
      <c r="AH182">
        <v>1.1299435028248583</v>
      </c>
      <c r="AI182">
        <v>12</v>
      </c>
      <c r="AJ182">
        <v>113.68333333333329</v>
      </c>
      <c r="AK182">
        <v>22.235647777345623</v>
      </c>
    </row>
    <row r="183" spans="1:37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113</v>
      </c>
      <c r="R183">
        <v>189</v>
      </c>
      <c r="S183">
        <v>7.814814814814814</v>
      </c>
      <c r="T183">
        <v>6.4973544973544985</v>
      </c>
      <c r="U183">
        <v>30.101587301587315</v>
      </c>
      <c r="V183">
        <v>29.629629629629633</v>
      </c>
      <c r="W183">
        <v>17.460317460317459</v>
      </c>
      <c r="X183">
        <v>93.121693121693113</v>
      </c>
      <c r="Y183">
        <v>73.544973544973573</v>
      </c>
      <c r="Z183">
        <v>9.1444462353590641</v>
      </c>
      <c r="AA183">
        <v>1.9031003923263172</v>
      </c>
      <c r="AB183">
        <v>2.3016541983831527</v>
      </c>
      <c r="AC183">
        <v>81.2633226947369</v>
      </c>
      <c r="AD183">
        <v>67.076030987437349</v>
      </c>
      <c r="AE183">
        <v>59.961801846967909</v>
      </c>
      <c r="AF183">
        <v>0.3665134679155273</v>
      </c>
      <c r="AG183">
        <v>0.41313560937466065</v>
      </c>
      <c r="AH183">
        <v>1.0582010582010581</v>
      </c>
      <c r="AI183">
        <v>0</v>
      </c>
    </row>
    <row r="184" spans="1:37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119</v>
      </c>
      <c r="R184">
        <v>197</v>
      </c>
      <c r="S184">
        <v>7.7360406091370564</v>
      </c>
      <c r="T184">
        <v>6.6852791878172591</v>
      </c>
      <c r="U184">
        <v>30.535025380710657</v>
      </c>
      <c r="V184">
        <v>26.90355329949239</v>
      </c>
      <c r="W184">
        <v>16.751269035532999</v>
      </c>
      <c r="X184">
        <v>94.92385786802032</v>
      </c>
      <c r="Y184">
        <v>78.680203045685289</v>
      </c>
      <c r="Z184">
        <v>9.0294915352495551</v>
      </c>
      <c r="AA184">
        <v>1.7484933495083013</v>
      </c>
      <c r="AB184">
        <v>2.2490689665882657</v>
      </c>
      <c r="AC184">
        <v>77.171649450699078</v>
      </c>
      <c r="AD184">
        <v>71.34990972974802</v>
      </c>
      <c r="AE184">
        <v>62.557784434995561</v>
      </c>
      <c r="AF184">
        <v>0.38202726549925342</v>
      </c>
      <c r="AG184">
        <v>0.43682344523524069</v>
      </c>
      <c r="AH184">
        <v>0.50761421319796951</v>
      </c>
      <c r="AI184">
        <v>23</v>
      </c>
      <c r="AJ184">
        <v>112.69130434782608</v>
      </c>
      <c r="AK184">
        <v>21.59586090772541</v>
      </c>
    </row>
    <row r="185" spans="1:37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</v>
      </c>
      <c r="R185">
        <v>2</v>
      </c>
      <c r="S185">
        <v>5.5</v>
      </c>
      <c r="T185">
        <v>4</v>
      </c>
      <c r="U185">
        <v>14.65</v>
      </c>
      <c r="V185">
        <v>0</v>
      </c>
      <c r="W185">
        <v>0</v>
      </c>
      <c r="X185">
        <v>0</v>
      </c>
      <c r="Y185">
        <v>0</v>
      </c>
      <c r="Z185">
        <v>0.55000000000000815</v>
      </c>
      <c r="AA185">
        <v>0.5</v>
      </c>
      <c r="AB185">
        <v>0</v>
      </c>
      <c r="AC185">
        <v>99.999999999995396</v>
      </c>
      <c r="AF185">
        <v>3.8784493959315054E-3</v>
      </c>
      <c r="AG185">
        <v>2.1276934111434912E-3</v>
      </c>
      <c r="AH185">
        <v>0</v>
      </c>
      <c r="AI185">
        <v>0</v>
      </c>
    </row>
    <row r="186" spans="1:37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37</v>
      </c>
      <c r="R186">
        <v>77</v>
      </c>
      <c r="S186">
        <v>7.3246753246753249</v>
      </c>
      <c r="T186">
        <v>6.3506493506493502</v>
      </c>
      <c r="U186">
        <v>26.320779220779219</v>
      </c>
      <c r="V186">
        <v>9.0909090909090917</v>
      </c>
      <c r="W186">
        <v>24.675324675324671</v>
      </c>
      <c r="X186">
        <v>83.116883116883102</v>
      </c>
      <c r="Y186">
        <v>55.844155844155843</v>
      </c>
      <c r="Z186">
        <v>10.32166222471589</v>
      </c>
      <c r="AA186">
        <v>1.8193873554390187</v>
      </c>
      <c r="AB186">
        <v>2.339753754199744</v>
      </c>
      <c r="AC186">
        <v>79.88850913924486</v>
      </c>
      <c r="AD186">
        <v>72.218049227731939</v>
      </c>
      <c r="AE186">
        <v>75.426114263839054</v>
      </c>
      <c r="AF186">
        <v>0.149320301743363</v>
      </c>
      <c r="AG186">
        <v>0.14717393298172413</v>
      </c>
      <c r="AH186">
        <v>0</v>
      </c>
      <c r="AI186">
        <v>37</v>
      </c>
      <c r="AJ186">
        <v>105.63513513513512</v>
      </c>
      <c r="AK186">
        <v>20.043029439920737</v>
      </c>
    </row>
    <row r="187" spans="1:37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86</v>
      </c>
      <c r="R187">
        <v>279</v>
      </c>
      <c r="S187">
        <v>6.5842293906810045</v>
      </c>
      <c r="T187">
        <v>4.913978494623656</v>
      </c>
      <c r="U187">
        <v>21.460931899641576</v>
      </c>
      <c r="V187">
        <v>17.20430107526882</v>
      </c>
      <c r="W187">
        <v>8.9605734767025087</v>
      </c>
      <c r="X187">
        <v>61.648745519713266</v>
      </c>
      <c r="Y187">
        <v>37.275985663082452</v>
      </c>
      <c r="Z187">
        <v>9.8579706225290433</v>
      </c>
      <c r="AA187">
        <v>2.0370850364154673</v>
      </c>
      <c r="AB187">
        <v>2.335586841033884</v>
      </c>
      <c r="AC187">
        <v>74.398671762772494</v>
      </c>
      <c r="AD187">
        <v>70.276265377909084</v>
      </c>
      <c r="AE187">
        <v>59.816759703733197</v>
      </c>
      <c r="AF187">
        <v>0.54104369073244518</v>
      </c>
      <c r="AG187">
        <v>0.43480467810794449</v>
      </c>
      <c r="AH187">
        <v>3.2258064516129026</v>
      </c>
      <c r="AI187">
        <v>0</v>
      </c>
    </row>
    <row r="188" spans="1:37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106</v>
      </c>
      <c r="R188">
        <v>366</v>
      </c>
      <c r="S188">
        <v>6.9398907103825138</v>
      </c>
      <c r="T188">
        <v>5.7076502732240417</v>
      </c>
      <c r="U188">
        <v>23.681147540983591</v>
      </c>
      <c r="V188">
        <v>12.84153005464481</v>
      </c>
      <c r="W188">
        <v>12.021857923497262</v>
      </c>
      <c r="X188">
        <v>73.770491803278688</v>
      </c>
      <c r="Y188">
        <v>44.262295081967189</v>
      </c>
      <c r="Z188">
        <v>9.9276480848868669</v>
      </c>
      <c r="AA188">
        <v>1.8952612718573196</v>
      </c>
      <c r="AB188">
        <v>2.1638602542899013</v>
      </c>
      <c r="AC188">
        <v>75.132638120197939</v>
      </c>
      <c r="AD188">
        <v>78.142311259465316</v>
      </c>
      <c r="AE188">
        <v>71.590376029097811</v>
      </c>
      <c r="AF188">
        <v>0.70975623945546573</v>
      </c>
      <c r="AG188">
        <v>0.62939785332436804</v>
      </c>
      <c r="AH188">
        <v>0</v>
      </c>
      <c r="AI188">
        <v>54</v>
      </c>
      <c r="AJ188">
        <v>105.2574074074074</v>
      </c>
      <c r="AK188">
        <v>19.339534573501197</v>
      </c>
    </row>
    <row r="189" spans="1:37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145</v>
      </c>
      <c r="R189">
        <v>372</v>
      </c>
      <c r="S189">
        <v>7.1881720430107521</v>
      </c>
      <c r="T189">
        <v>5.68010752688172</v>
      </c>
      <c r="U189">
        <v>26.02096774193549</v>
      </c>
      <c r="V189">
        <v>21.7741935483871</v>
      </c>
      <c r="W189">
        <v>12.365591397849462</v>
      </c>
      <c r="X189">
        <v>82.526881720430111</v>
      </c>
      <c r="Y189">
        <v>56.182795698924721</v>
      </c>
      <c r="Z189">
        <v>9.7785337164689992</v>
      </c>
      <c r="AA189">
        <v>1.7558105968815723</v>
      </c>
      <c r="AB189">
        <v>2.3296434701720754</v>
      </c>
      <c r="AC189">
        <v>75.321132906272993</v>
      </c>
      <c r="AD189">
        <v>68.07600097041518</v>
      </c>
      <c r="AE189">
        <v>55.755374812482195</v>
      </c>
      <c r="AF189">
        <v>0.72139158764325995</v>
      </c>
      <c r="AG189">
        <v>0.70292309492104998</v>
      </c>
      <c r="AH189">
        <v>0</v>
      </c>
      <c r="AI189">
        <v>0</v>
      </c>
    </row>
    <row r="190" spans="1:37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67</v>
      </c>
      <c r="R190">
        <v>266</v>
      </c>
      <c r="S190">
        <v>6.503759398496241</v>
      </c>
      <c r="T190">
        <v>4.8759398496240607</v>
      </c>
      <c r="U190">
        <v>21.704887218045112</v>
      </c>
      <c r="V190">
        <v>13.909774436090224</v>
      </c>
      <c r="W190">
        <v>7.5187969924812013</v>
      </c>
      <c r="X190">
        <v>68.796992481203006</v>
      </c>
      <c r="Y190">
        <v>39.097744360902247</v>
      </c>
      <c r="Z190">
        <v>9.3463642657067645</v>
      </c>
      <c r="AA190">
        <v>2.0651933228896278</v>
      </c>
      <c r="AB190">
        <v>2.3832955756458776</v>
      </c>
      <c r="AC190">
        <v>71.848406642948504</v>
      </c>
      <c r="AD190">
        <v>77.014604450355066</v>
      </c>
      <c r="AE190">
        <v>60.998918402145613</v>
      </c>
      <c r="AF190">
        <v>0.5158337696588905</v>
      </c>
      <c r="AG190">
        <v>0.41925726652685846</v>
      </c>
      <c r="AH190">
        <v>7.1428571428571441</v>
      </c>
      <c r="AI190">
        <v>40</v>
      </c>
      <c r="AJ190">
        <v>105.11750000000002</v>
      </c>
      <c r="AK190">
        <v>20.720700147657247</v>
      </c>
    </row>
    <row r="191" spans="1:37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72</v>
      </c>
      <c r="R191">
        <v>234</v>
      </c>
      <c r="S191">
        <v>6.8119658119658109</v>
      </c>
      <c r="T191">
        <v>5.4188034188034191</v>
      </c>
      <c r="U191">
        <v>23.374786324786321</v>
      </c>
      <c r="V191">
        <v>18.376068376068375</v>
      </c>
      <c r="W191">
        <v>11.111111111111112</v>
      </c>
      <c r="X191">
        <v>74.358974358974365</v>
      </c>
      <c r="Y191">
        <v>46.15384615384616</v>
      </c>
      <c r="Z191">
        <v>9.0775201909767933</v>
      </c>
      <c r="AA191">
        <v>1.8486845585772</v>
      </c>
      <c r="AB191">
        <v>2.3795399836954632</v>
      </c>
      <c r="AC191">
        <v>67.565120394212727</v>
      </c>
      <c r="AD191">
        <v>74.003148493709702</v>
      </c>
      <c r="AE191">
        <v>60.078213583884477</v>
      </c>
      <c r="AF191">
        <v>0.45377857932398624</v>
      </c>
      <c r="AG191">
        <v>0.39719606317172529</v>
      </c>
      <c r="AH191">
        <v>3.8461538461538449</v>
      </c>
      <c r="AI191">
        <v>0</v>
      </c>
    </row>
    <row r="192" spans="1:37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209</v>
      </c>
      <c r="R192">
        <v>665</v>
      </c>
      <c r="S192">
        <v>7.1353383458646604</v>
      </c>
      <c r="T192">
        <v>5.6977443609022558</v>
      </c>
      <c r="U192">
        <v>24.596240601503769</v>
      </c>
      <c r="V192">
        <v>18.496240601503757</v>
      </c>
      <c r="W192">
        <v>10.827067669172932</v>
      </c>
      <c r="X192">
        <v>80.601503759398497</v>
      </c>
      <c r="Y192">
        <v>49.022556390977442</v>
      </c>
      <c r="Z192">
        <v>9.9017474421576726</v>
      </c>
      <c r="AA192">
        <v>1.758254238791662</v>
      </c>
      <c r="AB192">
        <v>2.3690506383633618</v>
      </c>
      <c r="AC192">
        <v>74.00069942852673</v>
      </c>
      <c r="AD192">
        <v>73.9819862675065</v>
      </c>
      <c r="AE192">
        <v>60.621341285689688</v>
      </c>
      <c r="AF192">
        <v>1.2895844241472263</v>
      </c>
      <c r="AG192">
        <v>1.1877685078282778</v>
      </c>
      <c r="AH192">
        <v>3.4586466165413525</v>
      </c>
      <c r="AI192">
        <v>43</v>
      </c>
      <c r="AJ192">
        <v>102.35813953488373</v>
      </c>
      <c r="AK192">
        <v>16.594620573961961</v>
      </c>
    </row>
    <row r="193" spans="1:37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55</v>
      </c>
      <c r="R193">
        <v>169</v>
      </c>
      <c r="S193">
        <v>6.822485207100593</v>
      </c>
      <c r="T193">
        <v>5.4792899408283997</v>
      </c>
      <c r="U193">
        <v>25.418934911242602</v>
      </c>
      <c r="V193">
        <v>26.627218934911248</v>
      </c>
      <c r="W193">
        <v>5.9171597633136104</v>
      </c>
      <c r="X193">
        <v>83.431952662721883</v>
      </c>
      <c r="Y193">
        <v>56.213017751479299</v>
      </c>
      <c r="Z193">
        <v>9.8158425888708631</v>
      </c>
      <c r="AA193">
        <v>1.8758423058162537</v>
      </c>
      <c r="AB193">
        <v>1.9584100464451144</v>
      </c>
      <c r="AC193">
        <v>77.677676873643577</v>
      </c>
      <c r="AD193">
        <v>67.036802455154543</v>
      </c>
      <c r="AE193">
        <v>57.562812241510095</v>
      </c>
      <c r="AF193">
        <v>0.32772897395621237</v>
      </c>
      <c r="AG193">
        <v>0.31195035343311306</v>
      </c>
      <c r="AH193">
        <v>7.1005917159763312</v>
      </c>
      <c r="AI193">
        <v>0</v>
      </c>
    </row>
    <row r="194" spans="1:37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43</v>
      </c>
      <c r="R194">
        <v>119</v>
      </c>
      <c r="S194">
        <v>7.2941176470588243</v>
      </c>
      <c r="T194">
        <v>6.0756302521008401</v>
      </c>
      <c r="U194">
        <v>26.226050420168065</v>
      </c>
      <c r="V194">
        <v>20.168067226890752</v>
      </c>
      <c r="W194">
        <v>9.2436974789915975</v>
      </c>
      <c r="X194">
        <v>89.915966386554587</v>
      </c>
      <c r="Y194">
        <v>61.344537815126039</v>
      </c>
      <c r="Z194">
        <v>8.7437897499159778</v>
      </c>
      <c r="AA194">
        <v>1.7410174808174999</v>
      </c>
      <c r="AB194">
        <v>2.000670744103513</v>
      </c>
      <c r="AC194">
        <v>64.077151688647788</v>
      </c>
      <c r="AD194">
        <v>66.673982484246253</v>
      </c>
      <c r="AE194">
        <v>50.748460745028559</v>
      </c>
      <c r="AF194">
        <v>0.23076773905792464</v>
      </c>
      <c r="AG194">
        <v>0.22663202617193595</v>
      </c>
      <c r="AH194">
        <v>0</v>
      </c>
      <c r="AI194">
        <v>14</v>
      </c>
      <c r="AJ194">
        <v>112.6</v>
      </c>
      <c r="AK194">
        <v>22.910315164225704</v>
      </c>
    </row>
    <row r="195" spans="1:37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94</v>
      </c>
      <c r="R195">
        <v>271</v>
      </c>
      <c r="S195">
        <v>7.4132841328413264</v>
      </c>
      <c r="T195">
        <v>6.1549815498154992</v>
      </c>
      <c r="U195">
        <v>27.162730627306271</v>
      </c>
      <c r="V195">
        <v>26.937269372693727</v>
      </c>
      <c r="W195">
        <v>11.439114391143915</v>
      </c>
      <c r="X195">
        <v>87.084870848708491</v>
      </c>
      <c r="Y195">
        <v>65.313653136531357</v>
      </c>
      <c r="Z195">
        <v>9.1528701322626791</v>
      </c>
      <c r="AA195">
        <v>1.5578774673899651</v>
      </c>
      <c r="AB195">
        <v>2.0950572431459049</v>
      </c>
      <c r="AC195">
        <v>72.692207657839987</v>
      </c>
      <c r="AD195">
        <v>69.20176366070055</v>
      </c>
      <c r="AE195">
        <v>57.845258191112109</v>
      </c>
      <c r="AF195">
        <v>0.52552989314871912</v>
      </c>
      <c r="AG195">
        <v>0.53454484535045588</v>
      </c>
      <c r="AH195">
        <v>1.4760147601476012</v>
      </c>
      <c r="AI195">
        <v>0</v>
      </c>
    </row>
    <row r="196" spans="1:37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44</v>
      </c>
      <c r="R196">
        <v>173</v>
      </c>
      <c r="S196">
        <v>6.0867052023121389</v>
      </c>
      <c r="T196">
        <v>5.1676300578034677</v>
      </c>
      <c r="U196">
        <v>22.913872832369957</v>
      </c>
      <c r="V196">
        <v>15.606936416184972</v>
      </c>
      <c r="W196">
        <v>10.982658959537575</v>
      </c>
      <c r="X196">
        <v>74.566473988439313</v>
      </c>
      <c r="Y196">
        <v>39.884393063583822</v>
      </c>
      <c r="Z196">
        <v>9.0834622976763555</v>
      </c>
      <c r="AA196">
        <v>2.1978699909024089</v>
      </c>
      <c r="AB196">
        <v>2.4187833471569564</v>
      </c>
      <c r="AC196">
        <v>73.347567491101699</v>
      </c>
      <c r="AD196">
        <v>54.883291684698413</v>
      </c>
      <c r="AE196">
        <v>51.917665983990005</v>
      </c>
      <c r="AF196">
        <v>0.33548587274807545</v>
      </c>
      <c r="AG196">
        <v>0.28786312119842722</v>
      </c>
      <c r="AH196">
        <v>8.6705202312138692</v>
      </c>
      <c r="AI196">
        <v>24</v>
      </c>
      <c r="AJ196">
        <v>106.21666666666664</v>
      </c>
      <c r="AK196">
        <v>18.303457028730602</v>
      </c>
    </row>
    <row r="197" spans="1:37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12</v>
      </c>
      <c r="R197">
        <v>40</v>
      </c>
      <c r="S197">
        <v>6.6749999999999998</v>
      </c>
      <c r="T197">
        <v>5.2249999999999996</v>
      </c>
      <c r="U197">
        <v>20.959999999999997</v>
      </c>
      <c r="V197">
        <v>12.5</v>
      </c>
      <c r="W197">
        <v>7.5</v>
      </c>
      <c r="X197">
        <v>67.5</v>
      </c>
      <c r="Y197">
        <v>32.5</v>
      </c>
      <c r="Z197">
        <v>8.4587765072733827</v>
      </c>
      <c r="AA197">
        <v>1.3112494041943361</v>
      </c>
      <c r="AB197">
        <v>1.9683432119424713</v>
      </c>
      <c r="AC197">
        <v>50.056053153409643</v>
      </c>
      <c r="AD197">
        <v>67.517427618866421</v>
      </c>
      <c r="AE197">
        <v>44.483919169681791</v>
      </c>
      <c r="AF197">
        <v>7.7568987918630108E-2</v>
      </c>
      <c r="AG197">
        <v>6.0882530918181008E-2</v>
      </c>
      <c r="AH197">
        <v>0</v>
      </c>
      <c r="AI197">
        <v>0</v>
      </c>
    </row>
    <row r="198" spans="1:37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</v>
      </c>
      <c r="R198">
        <v>46</v>
      </c>
      <c r="S198">
        <v>6.4782608695652177</v>
      </c>
      <c r="T198">
        <v>5.1521739130434785</v>
      </c>
      <c r="U198">
        <v>22.728260869565219</v>
      </c>
      <c r="V198">
        <v>15.217391304347824</v>
      </c>
      <c r="W198">
        <v>8.695652173913043</v>
      </c>
      <c r="X198">
        <v>84.782608695652172</v>
      </c>
      <c r="Y198">
        <v>41.304347826086953</v>
      </c>
      <c r="Z198">
        <v>8.0234076855453864</v>
      </c>
      <c r="AA198">
        <v>1.3471246421591001</v>
      </c>
      <c r="AB198">
        <v>2.1158551699464296</v>
      </c>
      <c r="AC198">
        <v>69.043345814379904</v>
      </c>
      <c r="AD198">
        <v>64.591343931956018</v>
      </c>
      <c r="AE198">
        <v>53.88575598676551</v>
      </c>
      <c r="AF198">
        <v>8.9204336106424684E-2</v>
      </c>
      <c r="AG198">
        <v>7.5921619841314708E-2</v>
      </c>
      <c r="AH198">
        <v>0</v>
      </c>
      <c r="AI198">
        <v>0</v>
      </c>
    </row>
    <row r="199" spans="1:37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5</v>
      </c>
      <c r="R199">
        <v>14</v>
      </c>
      <c r="S199">
        <v>7.2142857142857117</v>
      </c>
      <c r="T199">
        <v>6.5714285714285694</v>
      </c>
      <c r="U199">
        <v>25.228571428571424</v>
      </c>
      <c r="V199">
        <v>42.857142857142847</v>
      </c>
      <c r="W199">
        <v>14.285714285714288</v>
      </c>
      <c r="X199">
        <v>100</v>
      </c>
      <c r="Y199">
        <v>71.428571428571445</v>
      </c>
      <c r="Z199">
        <v>3.9039226740418487</v>
      </c>
      <c r="AA199">
        <v>1.1450871101343829</v>
      </c>
      <c r="AB199">
        <v>1.5452362609131411</v>
      </c>
      <c r="AC199">
        <v>24.949069531288671</v>
      </c>
      <c r="AD199">
        <v>41.408475334810241</v>
      </c>
      <c r="AE199">
        <v>37.484684868011691</v>
      </c>
      <c r="AF199">
        <v>2.7149145771520545E-2</v>
      </c>
      <c r="AG199">
        <v>2.5648508969825304E-2</v>
      </c>
      <c r="AH199">
        <v>0</v>
      </c>
      <c r="AI199">
        <v>0</v>
      </c>
    </row>
    <row r="200" spans="1:37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16</v>
      </c>
      <c r="R200">
        <v>72</v>
      </c>
      <c r="S200">
        <v>6.9305555555555562</v>
      </c>
      <c r="T200">
        <v>6.083333333333333</v>
      </c>
      <c r="U200">
        <v>23.458333333333339</v>
      </c>
      <c r="V200">
        <v>13.888888888888889</v>
      </c>
      <c r="W200">
        <v>12.5</v>
      </c>
      <c r="X200">
        <v>87.5</v>
      </c>
      <c r="Y200">
        <v>43.05555555555555</v>
      </c>
      <c r="Z200">
        <v>8.8838766250375656</v>
      </c>
      <c r="AA200">
        <v>1.7104774259519939</v>
      </c>
      <c r="AB200">
        <v>1.8465433171800281</v>
      </c>
      <c r="AC200">
        <v>80.266984889110731</v>
      </c>
      <c r="AD200">
        <v>62.681959665376603</v>
      </c>
      <c r="AE200">
        <v>67.022884679740443</v>
      </c>
      <c r="AF200">
        <v>0.13962417825353421</v>
      </c>
      <c r="AG200">
        <v>0.12265099561165048</v>
      </c>
      <c r="AH200">
        <v>0</v>
      </c>
      <c r="AI200">
        <v>0</v>
      </c>
    </row>
    <row r="201" spans="1:37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82</v>
      </c>
      <c r="R201">
        <v>498</v>
      </c>
      <c r="S201">
        <v>6.3614457831325293</v>
      </c>
      <c r="T201">
        <v>5.6907630522088359</v>
      </c>
      <c r="U201">
        <v>19.915060240963872</v>
      </c>
      <c r="V201">
        <v>15.863453815261035</v>
      </c>
      <c r="W201">
        <v>3.6144578313253009</v>
      </c>
      <c r="X201">
        <v>56.024096385542173</v>
      </c>
      <c r="Y201">
        <v>30.120481927710841</v>
      </c>
      <c r="Z201">
        <v>8.2704920197883052</v>
      </c>
      <c r="AA201">
        <v>1.3345424430122457</v>
      </c>
      <c r="AB201">
        <v>1.6171629118968749</v>
      </c>
      <c r="AC201">
        <v>61.145022540096321</v>
      </c>
      <c r="AD201">
        <v>25.667581153648776</v>
      </c>
      <c r="AE201">
        <v>48.071930360052576</v>
      </c>
      <c r="AF201">
        <v>0.96573389958694533</v>
      </c>
      <c r="AG201">
        <v>0.72019880353917509</v>
      </c>
      <c r="AH201">
        <v>0.8032128514056226</v>
      </c>
      <c r="AI201">
        <v>0</v>
      </c>
    </row>
    <row r="202" spans="1:37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117</v>
      </c>
      <c r="R202">
        <v>451</v>
      </c>
      <c r="S202">
        <v>6.9778270509977807</v>
      </c>
      <c r="T202">
        <v>5.8736141906873618</v>
      </c>
      <c r="U202">
        <v>27.282926829268295</v>
      </c>
      <c r="V202">
        <v>22.616407982261649</v>
      </c>
      <c r="W202">
        <v>11.751662971175165</v>
      </c>
      <c r="X202">
        <v>90.909090909090892</v>
      </c>
      <c r="Y202">
        <v>60.975609756097562</v>
      </c>
      <c r="Z202">
        <v>9.3412632191269154</v>
      </c>
      <c r="AA202">
        <v>1.9264630864108796</v>
      </c>
      <c r="AB202">
        <v>2.0803142399019325</v>
      </c>
      <c r="AC202">
        <v>65.531288914662113</v>
      </c>
      <c r="AD202">
        <v>61.07963589055381</v>
      </c>
      <c r="AE202">
        <v>55.754594179403526</v>
      </c>
      <c r="AF202">
        <v>0.87459033878255488</v>
      </c>
      <c r="AG202">
        <v>0.89352956814867612</v>
      </c>
      <c r="AH202">
        <v>4.8780487804878048</v>
      </c>
      <c r="AI202">
        <v>31</v>
      </c>
      <c r="AJ202">
        <v>112.8193548387097</v>
      </c>
      <c r="AK202">
        <v>21.411103175042655</v>
      </c>
    </row>
    <row r="203" spans="1:37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382</v>
      </c>
      <c r="R203">
        <v>1675</v>
      </c>
      <c r="S203">
        <v>6.8232835820895508</v>
      </c>
      <c r="T203">
        <v>5.9988059701492542</v>
      </c>
      <c r="U203">
        <v>25.345552238805968</v>
      </c>
      <c r="V203">
        <v>26.567164179104477</v>
      </c>
      <c r="W203">
        <v>9.7910447761194064</v>
      </c>
      <c r="X203">
        <v>79.223880597014897</v>
      </c>
      <c r="Y203">
        <v>58.149253731343279</v>
      </c>
      <c r="Z203">
        <v>9.6147621066084881</v>
      </c>
      <c r="AA203">
        <v>1.7591877264506548</v>
      </c>
      <c r="AB203">
        <v>2.0419477988182484</v>
      </c>
      <c r="AC203">
        <v>70.750822803821578</v>
      </c>
      <c r="AD203">
        <v>50.816437806941266</v>
      </c>
      <c r="AE203">
        <v>62.701002977712236</v>
      </c>
      <c r="AF203">
        <v>3.2482013690926359</v>
      </c>
      <c r="AG203">
        <v>3.0828897794540473</v>
      </c>
      <c r="AH203">
        <v>3.8208955223880592</v>
      </c>
      <c r="AI203">
        <v>255</v>
      </c>
      <c r="AJ203">
        <v>105.20392156862751</v>
      </c>
      <c r="AK203">
        <v>19.187860118024066</v>
      </c>
    </row>
    <row r="204" spans="1:37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566</v>
      </c>
      <c r="R204">
        <v>2358</v>
      </c>
      <c r="S204">
        <v>6.8117048346055986</v>
      </c>
      <c r="T204">
        <v>6.1043256997455471</v>
      </c>
      <c r="U204">
        <v>26.313231552162858</v>
      </c>
      <c r="V204">
        <v>26.081424936386775</v>
      </c>
      <c r="W204">
        <v>12.934690415606443</v>
      </c>
      <c r="X204">
        <v>85.623409669211185</v>
      </c>
      <c r="Y204">
        <v>62.256149279050049</v>
      </c>
      <c r="Z204">
        <v>9.1498700421248991</v>
      </c>
      <c r="AA204">
        <v>1.7286682360905958</v>
      </c>
      <c r="AB204">
        <v>2.1774867700010274</v>
      </c>
      <c r="AC204">
        <v>67.449067818498307</v>
      </c>
      <c r="AD204">
        <v>49.137460999894621</v>
      </c>
      <c r="AE204">
        <v>60.910311329646952</v>
      </c>
      <c r="AF204">
        <v>4.5726918378032462</v>
      </c>
      <c r="AG204">
        <v>4.5056703755582204</v>
      </c>
      <c r="AH204">
        <v>2.9686174724342678</v>
      </c>
      <c r="AI204">
        <v>199</v>
      </c>
      <c r="AJ204">
        <v>109.67688442211052</v>
      </c>
      <c r="AK204">
        <v>19.614650433391365</v>
      </c>
    </row>
    <row r="205" spans="1:37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899</v>
      </c>
      <c r="R205">
        <v>3512</v>
      </c>
      <c r="S205">
        <v>6.8362756264236912</v>
      </c>
      <c r="T205">
        <v>5.8220387243735781</v>
      </c>
      <c r="U205">
        <v>26.773117881548984</v>
      </c>
      <c r="V205">
        <v>29.925968109339404</v>
      </c>
      <c r="W205">
        <v>10.506833712984056</v>
      </c>
      <c r="X205">
        <v>90.461275626423642</v>
      </c>
      <c r="Y205">
        <v>66.059225512528485</v>
      </c>
      <c r="Z205">
        <v>8.4977384127713584</v>
      </c>
      <c r="AA205">
        <v>1.9004898724973904</v>
      </c>
      <c r="AB205">
        <v>2.1924605618184154</v>
      </c>
      <c r="AC205">
        <v>64.108046972846481</v>
      </c>
      <c r="AD205">
        <v>48.532901575369507</v>
      </c>
      <c r="AE205">
        <v>56.292774316479189</v>
      </c>
      <c r="AF205">
        <v>6.8105571392557245</v>
      </c>
      <c r="AG205">
        <v>6.8280215915132185</v>
      </c>
      <c r="AH205">
        <v>4.043280182232345</v>
      </c>
      <c r="AI205">
        <v>266</v>
      </c>
      <c r="AJ205">
        <v>114.64924812030064</v>
      </c>
      <c r="AK205">
        <v>18.226272299649047</v>
      </c>
    </row>
    <row r="206" spans="1:37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549</v>
      </c>
      <c r="R206">
        <v>1750</v>
      </c>
      <c r="S206">
        <v>6.79657142857143</v>
      </c>
      <c r="T206">
        <v>5.9205714285714279</v>
      </c>
      <c r="U206">
        <v>27.198457142857141</v>
      </c>
      <c r="V206">
        <v>32.971428571428554</v>
      </c>
      <c r="W206">
        <v>9.9428571428571448</v>
      </c>
      <c r="X206">
        <v>94.514285714285762</v>
      </c>
      <c r="Y206">
        <v>70.914285714285697</v>
      </c>
      <c r="Z206">
        <v>7.2509390853593505</v>
      </c>
      <c r="AA206">
        <v>1.7415230491188596</v>
      </c>
      <c r="AB206">
        <v>2.0510567908236159</v>
      </c>
      <c r="AC206">
        <v>60.339794733476786</v>
      </c>
      <c r="AD206">
        <v>39.480230716716193</v>
      </c>
      <c r="AE206">
        <v>48.068386260938063</v>
      </c>
      <c r="AF206">
        <v>3.393643221440068</v>
      </c>
      <c r="AG206">
        <v>3.4563980067651929</v>
      </c>
      <c r="AH206">
        <v>2.8</v>
      </c>
      <c r="AI206">
        <v>104</v>
      </c>
      <c r="AJ206">
        <v>112.62596153846152</v>
      </c>
      <c r="AK206">
        <v>20.008331696029074</v>
      </c>
    </row>
    <row r="207" spans="1:37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549</v>
      </c>
      <c r="R207">
        <v>1745</v>
      </c>
      <c r="S207">
        <v>6.7598853868194837</v>
      </c>
      <c r="T207">
        <v>6.2303724928366782</v>
      </c>
      <c r="U207">
        <v>25.739713467048713</v>
      </c>
      <c r="V207">
        <v>26.762177650429795</v>
      </c>
      <c r="W207">
        <v>13.46704871060172</v>
      </c>
      <c r="X207">
        <v>84.584527220630378</v>
      </c>
      <c r="Y207">
        <v>62.292263610315182</v>
      </c>
      <c r="Z207">
        <v>8.6547063188288824</v>
      </c>
      <c r="AA207">
        <v>1.8099362772865857</v>
      </c>
      <c r="AB207">
        <v>2.100537556778789</v>
      </c>
      <c r="AC207">
        <v>66.40634873129278</v>
      </c>
      <c r="AD207">
        <v>44.009733234578206</v>
      </c>
      <c r="AE207">
        <v>51.498617741902407</v>
      </c>
      <c r="AF207">
        <v>3.3839470979502391</v>
      </c>
      <c r="AG207">
        <v>3.2616741200081529</v>
      </c>
      <c r="AH207">
        <v>5.5587392550143262</v>
      </c>
      <c r="AI207">
        <v>109</v>
      </c>
      <c r="AJ207">
        <v>107.50000000000009</v>
      </c>
      <c r="AK207">
        <v>18.824838976141063</v>
      </c>
    </row>
    <row r="208" spans="1:37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559</v>
      </c>
      <c r="R208">
        <v>1682</v>
      </c>
      <c r="S208">
        <v>6.7300832342449448</v>
      </c>
      <c r="T208">
        <v>6.2877526753864448</v>
      </c>
      <c r="U208">
        <v>24.615517241379287</v>
      </c>
      <c r="V208">
        <v>23.602853745541033</v>
      </c>
      <c r="W208">
        <v>12.96076099881094</v>
      </c>
      <c r="X208">
        <v>81.212841854934581</v>
      </c>
      <c r="Y208">
        <v>57.372175980975037</v>
      </c>
      <c r="Z208">
        <v>8.6624850616621991</v>
      </c>
      <c r="AA208">
        <v>1.8167305747362363</v>
      </c>
      <c r="AB208">
        <v>2.0750954743751606</v>
      </c>
      <c r="AC208">
        <v>66.75911736267625</v>
      </c>
      <c r="AD208">
        <v>49.00712962199659</v>
      </c>
      <c r="AE208">
        <v>50.223353371323938</v>
      </c>
      <c r="AF208">
        <v>3.2617759419783976</v>
      </c>
      <c r="AG208">
        <v>3.0066050719999073</v>
      </c>
      <c r="AH208">
        <v>7.9072532699167644</v>
      </c>
      <c r="AI208">
        <v>119</v>
      </c>
      <c r="AJ208">
        <v>104.3378151260504</v>
      </c>
      <c r="AK208">
        <v>18.064531256119874</v>
      </c>
    </row>
    <row r="209" spans="1:37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577</v>
      </c>
      <c r="R209">
        <v>1679</v>
      </c>
      <c r="S209">
        <v>6.7790351399642645</v>
      </c>
      <c r="T209">
        <v>6.5211435378201319</v>
      </c>
      <c r="U209">
        <v>23.861167361524764</v>
      </c>
      <c r="V209">
        <v>21.024419297200712</v>
      </c>
      <c r="W209">
        <v>15.425848719475878</v>
      </c>
      <c r="X209">
        <v>80.047647409172129</v>
      </c>
      <c r="Y209">
        <v>53.662894580107199</v>
      </c>
      <c r="Z209">
        <v>8.9796702462821312</v>
      </c>
      <c r="AA209">
        <v>1.8759983702037129</v>
      </c>
      <c r="AB209">
        <v>2.1125281316123843</v>
      </c>
      <c r="AC209">
        <v>69.352179868502319</v>
      </c>
      <c r="AD209">
        <v>51.736958021081243</v>
      </c>
      <c r="AE209">
        <v>54.077556031035854</v>
      </c>
      <c r="AF209">
        <v>3.2559582678845</v>
      </c>
      <c r="AG209">
        <v>2.9092685447542923</v>
      </c>
      <c r="AH209">
        <v>3.097081596188207</v>
      </c>
      <c r="AI209">
        <v>144</v>
      </c>
      <c r="AJ209">
        <v>105.87013888888895</v>
      </c>
      <c r="AK209">
        <v>20.084620320139724</v>
      </c>
    </row>
    <row r="210" spans="1:37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648</v>
      </c>
      <c r="R210">
        <v>2058</v>
      </c>
      <c r="S210">
        <v>6.6535471331389697</v>
      </c>
      <c r="T210">
        <v>6.7536443148688052</v>
      </c>
      <c r="U210">
        <v>23.594363459669555</v>
      </c>
      <c r="V210">
        <v>19.047619047619055</v>
      </c>
      <c r="W210">
        <v>17.735665694849374</v>
      </c>
      <c r="X210">
        <v>78.960155490767718</v>
      </c>
      <c r="Y210">
        <v>50.534499514091344</v>
      </c>
      <c r="Z210">
        <v>8.2605927701087651</v>
      </c>
      <c r="AA210">
        <v>1.8294612930860137</v>
      </c>
      <c r="AB210">
        <v>2.1446814986451828</v>
      </c>
      <c r="AC210">
        <v>70.828926513775116</v>
      </c>
      <c r="AD210">
        <v>40.34297862020064</v>
      </c>
      <c r="AE210">
        <v>49.788872197864883</v>
      </c>
      <c r="AF210">
        <v>3.9909244284135199</v>
      </c>
      <c r="AG210">
        <v>3.5261035666749718</v>
      </c>
      <c r="AH210">
        <v>9.5724003887269191</v>
      </c>
      <c r="AI210">
        <v>187</v>
      </c>
      <c r="AJ210">
        <v>104.95133689839582</v>
      </c>
      <c r="AK210">
        <v>18.343842377819623</v>
      </c>
    </row>
    <row r="211" spans="1:37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815</v>
      </c>
      <c r="R211">
        <v>3217</v>
      </c>
      <c r="S211">
        <v>6.9944047248989722</v>
      </c>
      <c r="T211">
        <v>6.6732981038234387</v>
      </c>
      <c r="U211">
        <v>26.011345974510483</v>
      </c>
      <c r="V211">
        <v>25.800435188063421</v>
      </c>
      <c r="W211">
        <v>17.096673919801052</v>
      </c>
      <c r="X211">
        <v>87.099782405968298</v>
      </c>
      <c r="Y211">
        <v>63.319863226608653</v>
      </c>
      <c r="Z211">
        <v>8.2320936479736346</v>
      </c>
      <c r="AA211">
        <v>1.7943630248420108</v>
      </c>
      <c r="AB211">
        <v>2.1506544035290394</v>
      </c>
      <c r="AC211">
        <v>69.97215584483537</v>
      </c>
      <c r="AD211">
        <v>36.844382606347011</v>
      </c>
      <c r="AE211">
        <v>46.961876985154447</v>
      </c>
      <c r="AF211">
        <v>6.2384858533558285</v>
      </c>
      <c r="AG211">
        <v>6.076525361923931</v>
      </c>
      <c r="AH211">
        <v>3.4504196456325773</v>
      </c>
      <c r="AI211">
        <v>190</v>
      </c>
      <c r="AJ211">
        <v>111.09473684210523</v>
      </c>
      <c r="AK211">
        <v>19.536150407432022</v>
      </c>
    </row>
    <row r="212" spans="1:37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1772</v>
      </c>
      <c r="R212">
        <v>6957</v>
      </c>
      <c r="S212">
        <v>7.2867615351444579</v>
      </c>
      <c r="T212">
        <v>6.3426764409946799</v>
      </c>
      <c r="U212">
        <v>28.129124622682244</v>
      </c>
      <c r="V212">
        <v>35.503809113123474</v>
      </c>
      <c r="W212">
        <v>12.879114560873941</v>
      </c>
      <c r="X212">
        <v>92.496765847348001</v>
      </c>
      <c r="Y212">
        <v>74.543625125772607</v>
      </c>
      <c r="Z212">
        <v>7.9689833107964079</v>
      </c>
      <c r="AA212">
        <v>1.7268109087361661</v>
      </c>
      <c r="AB212">
        <v>1.9839466173850813</v>
      </c>
      <c r="AC212">
        <v>70.972495620180979</v>
      </c>
      <c r="AD212">
        <v>40.484837259775666</v>
      </c>
      <c r="AE212">
        <v>47.76103401156368</v>
      </c>
      <c r="AF212">
        <v>13.491186223747745</v>
      </c>
      <c r="AG212">
        <v>14.210836698368839</v>
      </c>
      <c r="AH212">
        <v>2.8029322984044844</v>
      </c>
      <c r="AI212">
        <v>248</v>
      </c>
      <c r="AJ212">
        <v>112.50403225806456</v>
      </c>
      <c r="AK212">
        <v>19.987266870721488</v>
      </c>
    </row>
    <row r="213" spans="1:37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1652</v>
      </c>
      <c r="R213">
        <v>6179</v>
      </c>
      <c r="S213">
        <v>7.1568214921508311</v>
      </c>
      <c r="T213">
        <v>6.2442142741543956</v>
      </c>
      <c r="U213">
        <v>27.434536332739899</v>
      </c>
      <c r="V213">
        <v>34.730538922155702</v>
      </c>
      <c r="W213">
        <v>11.458164751577929</v>
      </c>
      <c r="X213">
        <v>90.48389707072343</v>
      </c>
      <c r="Y213">
        <v>71.710632788477099</v>
      </c>
      <c r="Z213">
        <v>8.1145964674081927</v>
      </c>
      <c r="AA213">
        <v>1.7912159105690597</v>
      </c>
      <c r="AB213">
        <v>1.9328624838570465</v>
      </c>
      <c r="AC213">
        <v>71.343725869171891</v>
      </c>
      <c r="AD213">
        <v>39.788393515517043</v>
      </c>
      <c r="AE213">
        <v>48.176812780249691</v>
      </c>
      <c r="AF213">
        <v>11.98246940873039</v>
      </c>
      <c r="AG213">
        <v>12.309977190109972</v>
      </c>
      <c r="AH213">
        <v>4.2239844635054196</v>
      </c>
      <c r="AI213">
        <v>354</v>
      </c>
      <c r="AJ213">
        <v>111.48898305084742</v>
      </c>
      <c r="AK213">
        <v>19.219358299847048</v>
      </c>
    </row>
    <row r="214" spans="1:37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1179</v>
      </c>
      <c r="R214">
        <v>4104</v>
      </c>
      <c r="S214">
        <v>7.1159844054580885</v>
      </c>
      <c r="T214">
        <v>6.2975146198830387</v>
      </c>
      <c r="U214">
        <v>27.009088693957128</v>
      </c>
      <c r="V214">
        <v>33.382066276803123</v>
      </c>
      <c r="W214">
        <v>10.721247563352826</v>
      </c>
      <c r="X214">
        <v>88.304093567251442</v>
      </c>
      <c r="Y214">
        <v>68.859649122807028</v>
      </c>
      <c r="Z214">
        <v>8.3904546821856325</v>
      </c>
      <c r="AA214">
        <v>1.742205659834775</v>
      </c>
      <c r="AB214">
        <v>1.9394925237768403</v>
      </c>
      <c r="AC214">
        <v>71.502499797518198</v>
      </c>
      <c r="AD214">
        <v>41.396681324225376</v>
      </c>
      <c r="AE214">
        <v>48.050719705392659</v>
      </c>
      <c r="AF214">
        <v>7.9585781604514496</v>
      </c>
      <c r="AG214">
        <v>8.0493110739325502</v>
      </c>
      <c r="AH214">
        <v>2.8265107212475633</v>
      </c>
      <c r="AI214">
        <v>282</v>
      </c>
      <c r="AJ214">
        <v>110.26205673758868</v>
      </c>
      <c r="AK214">
        <v>19.421212336919901</v>
      </c>
    </row>
    <row r="215" spans="1:37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711</v>
      </c>
      <c r="R215">
        <v>2163</v>
      </c>
      <c r="S215">
        <v>6.9773462783171523</v>
      </c>
      <c r="T215">
        <v>6.1507165973185396</v>
      </c>
      <c r="U215">
        <v>26.564817383263975</v>
      </c>
      <c r="V215">
        <v>32.963476652797048</v>
      </c>
      <c r="W215">
        <v>9.8936662043458181</v>
      </c>
      <c r="X215">
        <v>90.01386962552013</v>
      </c>
      <c r="Y215">
        <v>67.914932963476645</v>
      </c>
      <c r="Z215">
        <v>7.9087816323627456</v>
      </c>
      <c r="AA215">
        <v>1.7079794195114255</v>
      </c>
      <c r="AB215">
        <v>1.8910288228662335</v>
      </c>
      <c r="AC215">
        <v>70.275715902572117</v>
      </c>
      <c r="AD215">
        <v>41.006108121347047</v>
      </c>
      <c r="AE215">
        <v>48.372706302710931</v>
      </c>
      <c r="AF215">
        <v>4.194543021699924</v>
      </c>
      <c r="AG215">
        <v>4.1725810613065439</v>
      </c>
      <c r="AH215">
        <v>4.3458159963014333</v>
      </c>
      <c r="AI215">
        <v>143</v>
      </c>
      <c r="AJ215">
        <v>109.16013986013986</v>
      </c>
      <c r="AK215">
        <v>19.550629517465996</v>
      </c>
    </row>
    <row r="216" spans="1:37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476</v>
      </c>
      <c r="R216">
        <v>1307</v>
      </c>
      <c r="S216">
        <v>6.9296097934200445</v>
      </c>
      <c r="T216">
        <v>6.0841622035195115</v>
      </c>
      <c r="U216">
        <v>26.531140015302221</v>
      </c>
      <c r="V216">
        <v>34.123947972456001</v>
      </c>
      <c r="W216">
        <v>7.9571537872991582</v>
      </c>
      <c r="X216">
        <v>88.370313695485862</v>
      </c>
      <c r="Y216">
        <v>68.171384850803349</v>
      </c>
      <c r="Z216">
        <v>8.056113581009626</v>
      </c>
      <c r="AA216">
        <v>1.7281866214230659</v>
      </c>
      <c r="AB216">
        <v>1.7910647386244949</v>
      </c>
      <c r="AC216">
        <v>73.193437713664565</v>
      </c>
      <c r="AD216">
        <v>39.552899052341317</v>
      </c>
      <c r="AE216">
        <v>47.304895500194739</v>
      </c>
      <c r="AF216">
        <v>2.5345666802412401</v>
      </c>
      <c r="AG216">
        <v>2.5180997359554249</v>
      </c>
      <c r="AH216">
        <v>1.606732976281561</v>
      </c>
      <c r="AI216">
        <v>78</v>
      </c>
      <c r="AJ216">
        <v>108.2871794871795</v>
      </c>
      <c r="AK216">
        <v>19.772863088329618</v>
      </c>
    </row>
    <row r="217" spans="1:37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422</v>
      </c>
      <c r="R217">
        <v>1340</v>
      </c>
      <c r="S217">
        <v>7.0268656716417901</v>
      </c>
      <c r="T217">
        <v>6.1007462686567182</v>
      </c>
      <c r="U217">
        <v>26.303582089552243</v>
      </c>
      <c r="V217">
        <v>31.268656716417901</v>
      </c>
      <c r="W217">
        <v>8.8805970149253746</v>
      </c>
      <c r="X217">
        <v>87.835820895522389</v>
      </c>
      <c r="Y217">
        <v>66.49253731343282</v>
      </c>
      <c r="Z217">
        <v>8.4954721393296744</v>
      </c>
      <c r="AA217">
        <v>1.7485671822698481</v>
      </c>
      <c r="AB217">
        <v>2.1664675240204563</v>
      </c>
      <c r="AC217">
        <v>69.483919847376313</v>
      </c>
      <c r="AD217">
        <v>52.507230280948811</v>
      </c>
      <c r="AE217">
        <v>48.882428208797158</v>
      </c>
      <c r="AF217">
        <v>2.5985610952741096</v>
      </c>
      <c r="AG217">
        <v>2.5595352943308001</v>
      </c>
      <c r="AH217">
        <v>2.9850746268656723</v>
      </c>
      <c r="AI217">
        <v>78</v>
      </c>
      <c r="AJ217">
        <v>110.30512820512816</v>
      </c>
      <c r="AK217">
        <v>19.316696941149974</v>
      </c>
    </row>
    <row r="218" spans="1:37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239</v>
      </c>
      <c r="R218">
        <v>709</v>
      </c>
      <c r="S218">
        <v>6.6586741889985896</v>
      </c>
      <c r="T218">
        <v>6.414668547249649</v>
      </c>
      <c r="U218">
        <v>24.550352609308888</v>
      </c>
      <c r="V218">
        <v>24.682651622002833</v>
      </c>
      <c r="W218">
        <v>13.963328631875882</v>
      </c>
      <c r="X218">
        <v>76.868829337094496</v>
      </c>
      <c r="Y218">
        <v>54.583921015514811</v>
      </c>
      <c r="Z218">
        <v>9.4437233289048503</v>
      </c>
      <c r="AA218">
        <v>1.879065560819652</v>
      </c>
      <c r="AB218">
        <v>1.9398891419580888</v>
      </c>
      <c r="AC218">
        <v>75.065827198223133</v>
      </c>
      <c r="AD218">
        <v>37.725778935908309</v>
      </c>
      <c r="AE218">
        <v>39.635396012124623</v>
      </c>
      <c r="AF218">
        <v>1.374910310857719</v>
      </c>
      <c r="AG218">
        <v>1.2639951212643632</v>
      </c>
      <c r="AH218">
        <v>3.8081805359661498</v>
      </c>
      <c r="AI218">
        <v>22</v>
      </c>
      <c r="AJ218">
        <v>106.8181818181818</v>
      </c>
      <c r="AK218">
        <v>19.473949268685864</v>
      </c>
    </row>
    <row r="219" spans="1:37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277</v>
      </c>
      <c r="R219">
        <v>689</v>
      </c>
      <c r="S219">
        <v>6.8113207547169807</v>
      </c>
      <c r="T219">
        <v>6.4949201741654576</v>
      </c>
      <c r="U219">
        <v>24.998693759071099</v>
      </c>
      <c r="V219">
        <v>25.108853410740199</v>
      </c>
      <c r="W219">
        <v>11.030478955007256</v>
      </c>
      <c r="X219">
        <v>79.535558780841811</v>
      </c>
      <c r="Y219">
        <v>57.764876632801155</v>
      </c>
      <c r="Z219">
        <v>8.952881725007849</v>
      </c>
      <c r="AA219">
        <v>1.7431065548906555</v>
      </c>
      <c r="AB219">
        <v>1.8215896901973725</v>
      </c>
      <c r="AC219">
        <v>71.715334823748847</v>
      </c>
      <c r="AD219">
        <v>48.169143684248624</v>
      </c>
      <c r="AE219">
        <v>50.295952177204576</v>
      </c>
      <c r="AF219">
        <v>1.336125816898404</v>
      </c>
      <c r="AG219">
        <v>1.2507714704053441</v>
      </c>
      <c r="AH219">
        <v>2.467343976777939</v>
      </c>
      <c r="AI219">
        <v>19</v>
      </c>
      <c r="AJ219">
        <v>106.2315789473684</v>
      </c>
      <c r="AK219">
        <v>19.570113415732237</v>
      </c>
    </row>
    <row r="220" spans="1:37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40</v>
      </c>
      <c r="R220">
        <v>104</v>
      </c>
      <c r="S220">
        <v>7.125</v>
      </c>
      <c r="T220">
        <v>6.2211538461538476</v>
      </c>
      <c r="U220">
        <v>26.030769230769238</v>
      </c>
      <c r="V220">
        <v>30.769230769230759</v>
      </c>
      <c r="W220">
        <v>9.6153846153846114</v>
      </c>
      <c r="X220">
        <v>90.384615384615358</v>
      </c>
      <c r="Y220">
        <v>61.538461538461519</v>
      </c>
      <c r="Z220">
        <v>7.842623640219518</v>
      </c>
      <c r="AA220">
        <v>1.6448491864465404</v>
      </c>
      <c r="AB220">
        <v>1.8447260103479977</v>
      </c>
      <c r="AC220">
        <v>74.881127670081185</v>
      </c>
      <c r="AD220">
        <v>61.058129442805999</v>
      </c>
      <c r="AE220">
        <v>61.516295407114704</v>
      </c>
      <c r="AF220">
        <v>0.20167936858843835</v>
      </c>
      <c r="AG220">
        <v>0.19659015708695096</v>
      </c>
      <c r="AH220">
        <v>0</v>
      </c>
      <c r="AI220">
        <v>14</v>
      </c>
      <c r="AJ220">
        <v>105.2214285714286</v>
      </c>
      <c r="AK220">
        <v>17.001594882324756</v>
      </c>
    </row>
    <row r="221" spans="1:37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4</v>
      </c>
      <c r="R221">
        <v>6</v>
      </c>
      <c r="S221">
        <v>8</v>
      </c>
      <c r="T221">
        <v>7.3333333333333313</v>
      </c>
      <c r="U221">
        <v>30.55</v>
      </c>
      <c r="V221">
        <v>16.666666666666671</v>
      </c>
      <c r="W221">
        <v>16.666666666666671</v>
      </c>
      <c r="X221">
        <v>100</v>
      </c>
      <c r="Y221">
        <v>66.666666666666686</v>
      </c>
      <c r="Z221">
        <v>10.742865849793844</v>
      </c>
      <c r="AA221">
        <v>1.8257418583505536</v>
      </c>
      <c r="AB221">
        <v>1.1055415967851359</v>
      </c>
      <c r="AC221">
        <v>91.517664324239718</v>
      </c>
      <c r="AD221">
        <v>77.743354162467867</v>
      </c>
      <c r="AE221">
        <v>66.057825907581446</v>
      </c>
      <c r="AF221">
        <v>1.1635348187794516E-2</v>
      </c>
      <c r="AG221">
        <v>1.3310791886095628E-2</v>
      </c>
      <c r="AH221">
        <v>0</v>
      </c>
      <c r="AI221">
        <v>0</v>
      </c>
    </row>
    <row r="222" spans="1:37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7">
      <c r="A223">
        <v>5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2406</v>
      </c>
      <c r="R223">
        <v>13257</v>
      </c>
      <c r="S223">
        <v>7.4504789922305186</v>
      </c>
      <c r="T223">
        <v>5.9944180432978804</v>
      </c>
      <c r="U223">
        <v>27.508757637474499</v>
      </c>
      <c r="V223">
        <v>37.436825827864531</v>
      </c>
      <c r="W223">
        <v>10.439767669910237</v>
      </c>
      <c r="X223">
        <v>93.030097307083025</v>
      </c>
      <c r="Y223">
        <v>71.215207060420894</v>
      </c>
      <c r="Z223">
        <v>7.7821997899091908</v>
      </c>
      <c r="AA223">
        <v>1.6186507133674619</v>
      </c>
      <c r="AB223">
        <v>1.9903513759191231</v>
      </c>
      <c r="AC223">
        <v>80.967297063014854</v>
      </c>
      <c r="AD223">
        <v>47.369382824625887</v>
      </c>
      <c r="AE223">
        <v>66.158810009541114</v>
      </c>
      <c r="AF223">
        <v>30.70384695555504</v>
      </c>
      <c r="AG223">
        <v>32.607413937859839</v>
      </c>
      <c r="AH223">
        <v>5.189711096024741</v>
      </c>
      <c r="AI223">
        <v>13197</v>
      </c>
      <c r="AJ223">
        <v>109.99531711752655</v>
      </c>
      <c r="AK223">
        <v>20.193221269669294</v>
      </c>
    </row>
    <row r="224" spans="1:37">
      <c r="A224">
        <v>5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3650</v>
      </c>
      <c r="R224">
        <v>17379</v>
      </c>
      <c r="S224">
        <v>7.1686518211634755</v>
      </c>
      <c r="T224">
        <v>6.1383278669658798</v>
      </c>
      <c r="U224">
        <v>25.237706427297272</v>
      </c>
      <c r="V224">
        <v>27.418148339950516</v>
      </c>
      <c r="W224">
        <v>11.496633868461936</v>
      </c>
      <c r="X224">
        <v>80.482191150238791</v>
      </c>
      <c r="Y224">
        <v>58.444099200184141</v>
      </c>
      <c r="Z224">
        <v>9.2271767440341623</v>
      </c>
      <c r="AA224">
        <v>1.8968552433615924</v>
      </c>
      <c r="AB224">
        <v>2.1618905225915626</v>
      </c>
      <c r="AC224">
        <v>83.385871239242192</v>
      </c>
      <c r="AD224">
        <v>41.495915502719839</v>
      </c>
      <c r="AE224">
        <v>61.304866519837645</v>
      </c>
      <c r="AF224">
        <v>40.250596382333192</v>
      </c>
      <c r="AG224">
        <v>39.2170381623148</v>
      </c>
      <c r="AH224">
        <v>3.5790321652569204</v>
      </c>
      <c r="AI224">
        <v>17075</v>
      </c>
      <c r="AJ224">
        <v>106.93538506588592</v>
      </c>
      <c r="AK224">
        <v>19.697943607263412</v>
      </c>
    </row>
    <row r="225" spans="1:37">
      <c r="A225">
        <v>5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1214</v>
      </c>
      <c r="R225">
        <v>6783</v>
      </c>
      <c r="S225">
        <v>7.0129736104968279</v>
      </c>
      <c r="T225">
        <v>6.0995134896063696</v>
      </c>
      <c r="U225">
        <v>24.173713696004704</v>
      </c>
      <c r="V225">
        <v>27.878519828984224</v>
      </c>
      <c r="W225">
        <v>8.4328468229397018</v>
      </c>
      <c r="X225">
        <v>78.564057201828106</v>
      </c>
      <c r="Y225">
        <v>54.48916408668731</v>
      </c>
      <c r="Z225">
        <v>8.7364442553446473</v>
      </c>
      <c r="AA225">
        <v>1.8387309465430404</v>
      </c>
      <c r="AB225">
        <v>2.1477157497774719</v>
      </c>
      <c r="AC225">
        <v>82.605941929601428</v>
      </c>
      <c r="AD225">
        <v>33.681719323551874</v>
      </c>
      <c r="AE225">
        <v>53.102180275887122</v>
      </c>
      <c r="AF225">
        <v>15.70975287768951</v>
      </c>
      <c r="AG225">
        <v>14.661058094235836</v>
      </c>
      <c r="AH225">
        <v>6.5752616836208189</v>
      </c>
      <c r="AI225">
        <v>6655</v>
      </c>
      <c r="AJ225">
        <v>106.22817430503397</v>
      </c>
      <c r="AK225">
        <v>19.281740969453036</v>
      </c>
    </row>
    <row r="226" spans="1:37">
      <c r="A226">
        <v>5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871</v>
      </c>
      <c r="R226">
        <v>5758</v>
      </c>
      <c r="S226">
        <v>7.3447377561653377</v>
      </c>
      <c r="T226">
        <v>5.930357763112192</v>
      </c>
      <c r="U226">
        <v>26.249913164293059</v>
      </c>
      <c r="V226">
        <v>34.630079888850304</v>
      </c>
      <c r="W226">
        <v>9.3956234803751286</v>
      </c>
      <c r="X226">
        <v>85.550538381382438</v>
      </c>
      <c r="Y226">
        <v>65.387287252518249</v>
      </c>
      <c r="Z226">
        <v>8.921242713046702</v>
      </c>
      <c r="AA226">
        <v>1.8374692051544423</v>
      </c>
      <c r="AB226">
        <v>1.9947427195928125</v>
      </c>
      <c r="AC226">
        <v>82.214231239506205</v>
      </c>
      <c r="AD226">
        <v>43.242045845643297</v>
      </c>
      <c r="AE226">
        <v>57.495513392819646</v>
      </c>
      <c r="AF226">
        <v>13.335803784422264</v>
      </c>
      <c r="AG226">
        <v>13.51448980558953</v>
      </c>
      <c r="AH226">
        <v>3.6470996873914552</v>
      </c>
      <c r="AI226">
        <v>5294</v>
      </c>
      <c r="AJ226">
        <v>107.9306384586325</v>
      </c>
      <c r="AK226">
        <v>20.025891665292484</v>
      </c>
    </row>
    <row r="227" spans="1:37">
      <c r="A227">
        <v>5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2608</v>
      </c>
      <c r="R227">
        <v>15814</v>
      </c>
      <c r="S227">
        <v>7.2275831541671938</v>
      </c>
      <c r="T227">
        <v>6.1772480080940912</v>
      </c>
      <c r="U227">
        <v>27.553996458834103</v>
      </c>
      <c r="V227">
        <v>32.958138358416598</v>
      </c>
      <c r="W227">
        <v>12.925256102187936</v>
      </c>
      <c r="X227">
        <v>93.018844062223366</v>
      </c>
      <c r="Y227">
        <v>71.898317946123683</v>
      </c>
      <c r="Z227">
        <v>7.8052725222478498</v>
      </c>
      <c r="AA227">
        <v>1.754106425787217</v>
      </c>
      <c r="AB227">
        <v>2.1334059940104328</v>
      </c>
      <c r="AC227">
        <v>68.287107488304613</v>
      </c>
      <c r="AD227">
        <v>48.704427393914408</v>
      </c>
      <c r="AE227">
        <v>51.205386762150006</v>
      </c>
      <c r="AF227">
        <v>32.349391428863669</v>
      </c>
      <c r="AG227">
        <v>34.032418275987546</v>
      </c>
      <c r="AH227">
        <v>5.4571898317946124</v>
      </c>
      <c r="AI227">
        <v>8716</v>
      </c>
      <c r="AJ227">
        <v>110.10345341899932</v>
      </c>
      <c r="AK227">
        <v>19.822531053464814</v>
      </c>
    </row>
    <row r="228" spans="1:37">
      <c r="A228">
        <v>5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3796</v>
      </c>
      <c r="R228">
        <v>18486</v>
      </c>
      <c r="S228">
        <v>7.2945472249269727</v>
      </c>
      <c r="T228">
        <v>6.2939521800281293</v>
      </c>
      <c r="U228">
        <v>25.715373796386444</v>
      </c>
      <c r="V228">
        <v>27.382884344909659</v>
      </c>
      <c r="W228">
        <v>12.263334415233151</v>
      </c>
      <c r="X228">
        <v>82.868116412420193</v>
      </c>
      <c r="Y228">
        <v>60.326733744455275</v>
      </c>
      <c r="Z228">
        <v>9.05925207652583</v>
      </c>
      <c r="AA228">
        <v>1.7556448326896463</v>
      </c>
      <c r="AB228">
        <v>2.1439672268358354</v>
      </c>
      <c r="AC228">
        <v>72.287258131611694</v>
      </c>
      <c r="AD228">
        <v>41.602192803983137</v>
      </c>
      <c r="AE228">
        <v>49.519075697029677</v>
      </c>
      <c r="AF228">
        <v>37.815280760969607</v>
      </c>
      <c r="AG228">
        <v>37.128060906420146</v>
      </c>
      <c r="AH228">
        <v>2.4234555880125499</v>
      </c>
      <c r="AI228">
        <v>4623</v>
      </c>
      <c r="AJ228">
        <v>110.9761410339607</v>
      </c>
      <c r="AK228">
        <v>20.166223415474448</v>
      </c>
    </row>
    <row r="229" spans="1:37">
      <c r="A229">
        <v>5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1322</v>
      </c>
      <c r="R229">
        <v>7499</v>
      </c>
      <c r="S229">
        <v>7.0684091212161615</v>
      </c>
      <c r="T229">
        <v>6.2177623683157748</v>
      </c>
      <c r="U229">
        <v>24.496466195492687</v>
      </c>
      <c r="V229">
        <v>27.390318709161225</v>
      </c>
      <c r="W229">
        <v>10.894785971462859</v>
      </c>
      <c r="X229">
        <v>81.610881450860134</v>
      </c>
      <c r="Y229">
        <v>56.007467662354969</v>
      </c>
      <c r="Z229">
        <v>8.406856341405641</v>
      </c>
      <c r="AA229">
        <v>1.7428307846703524</v>
      </c>
      <c r="AB229">
        <v>1.9354634267177964</v>
      </c>
      <c r="AC229">
        <v>73.029213297476218</v>
      </c>
      <c r="AD229">
        <v>40.663503632126002</v>
      </c>
      <c r="AE229">
        <v>49.266786408259001</v>
      </c>
      <c r="AF229">
        <v>15.340083870307861</v>
      </c>
      <c r="AG229">
        <v>14.347402090748824</v>
      </c>
      <c r="AH229">
        <v>4.4939325243365777</v>
      </c>
      <c r="AI229">
        <v>949</v>
      </c>
      <c r="AJ229">
        <v>108.68387776606961</v>
      </c>
      <c r="AK229">
        <v>18.973864284326925</v>
      </c>
    </row>
    <row r="230" spans="1:37">
      <c r="A230">
        <v>5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923</v>
      </c>
      <c r="R230">
        <v>7086</v>
      </c>
      <c r="S230">
        <v>7.26361840248377</v>
      </c>
      <c r="T230">
        <v>6.1471916454981645</v>
      </c>
      <c r="U230">
        <v>26.185704205475595</v>
      </c>
      <c r="V230">
        <v>32.133784928027097</v>
      </c>
      <c r="W230">
        <v>9.3988145639288714</v>
      </c>
      <c r="X230">
        <v>85.50663279706464</v>
      </c>
      <c r="Y230">
        <v>64.521591871295513</v>
      </c>
      <c r="Z230">
        <v>8.60475324534133</v>
      </c>
      <c r="AA230">
        <v>1.7579929486416981</v>
      </c>
      <c r="AB230">
        <v>1.8735603792625719</v>
      </c>
      <c r="AC230">
        <v>73.325277898819436</v>
      </c>
      <c r="AD230">
        <v>37.840510025679592</v>
      </c>
      <c r="AE230">
        <v>43.973426218693746</v>
      </c>
      <c r="AF230">
        <v>14.495243939858852</v>
      </c>
      <c r="AG230">
        <v>14.492118726843488</v>
      </c>
      <c r="AH230">
        <v>2.9494778436353375</v>
      </c>
      <c r="AI230">
        <v>600</v>
      </c>
      <c r="AJ230">
        <v>108.37166666666673</v>
      </c>
      <c r="AK230">
        <v>19.700604336081565</v>
      </c>
    </row>
    <row r="231" spans="1:37">
      <c r="A231">
        <v>5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2701</v>
      </c>
      <c r="R231">
        <v>16730</v>
      </c>
      <c r="S231">
        <v>7</v>
      </c>
      <c r="T231">
        <v>6.300298864315601</v>
      </c>
      <c r="U231">
        <v>27.858048416019081</v>
      </c>
      <c r="V231">
        <v>31.464435146443513</v>
      </c>
      <c r="W231">
        <v>13.622235505080695</v>
      </c>
      <c r="X231">
        <v>93.915122534369402</v>
      </c>
      <c r="Y231">
        <v>73.353257621040044</v>
      </c>
      <c r="Z231">
        <v>7.8081634659722559</v>
      </c>
      <c r="AA231">
        <v>1.8007436864439597</v>
      </c>
      <c r="AB231">
        <v>2.1365140019281506</v>
      </c>
      <c r="AC231">
        <v>67.774416791529902</v>
      </c>
      <c r="AD231">
        <v>51.340913098948491</v>
      </c>
      <c r="AE231">
        <v>52.215808338079825</v>
      </c>
      <c r="AF231">
        <v>32.443229196967046</v>
      </c>
      <c r="AG231">
        <v>33.844496546710054</v>
      </c>
      <c r="AH231">
        <v>4.4231918708906157</v>
      </c>
      <c r="AI231">
        <v>467</v>
      </c>
      <c r="AJ231">
        <v>105.42847965738756</v>
      </c>
      <c r="AK231">
        <v>18.419883312755125</v>
      </c>
    </row>
    <row r="232" spans="1:37">
      <c r="A232">
        <v>5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3939</v>
      </c>
      <c r="R232">
        <v>18999</v>
      </c>
      <c r="S232">
        <v>7.1582188536238762</v>
      </c>
      <c r="T232">
        <v>6.2743302279067308</v>
      </c>
      <c r="U232">
        <v>26.31498763092786</v>
      </c>
      <c r="V232">
        <v>26.969840517921995</v>
      </c>
      <c r="W232">
        <v>12.648034107058264</v>
      </c>
      <c r="X232">
        <v>83.593873361755868</v>
      </c>
      <c r="Y232">
        <v>62.571714300752653</v>
      </c>
      <c r="Z232">
        <v>9.399889154688557</v>
      </c>
      <c r="AA232">
        <v>1.7762993667416187</v>
      </c>
      <c r="AB232">
        <v>2.0504735691004061</v>
      </c>
      <c r="AC232">
        <v>73.351429543275898</v>
      </c>
      <c r="AD232">
        <v>51.267057693256142</v>
      </c>
      <c r="AE232">
        <v>57.238180247797885</v>
      </c>
      <c r="AF232">
        <v>36.843330036651345</v>
      </c>
      <c r="AG232">
        <v>36.305744024249577</v>
      </c>
      <c r="AH232">
        <v>2.7106689825780306</v>
      </c>
      <c r="AI232">
        <v>1734</v>
      </c>
      <c r="AJ232">
        <v>110.89429065743983</v>
      </c>
      <c r="AK232">
        <v>19.556809936384305</v>
      </c>
    </row>
    <row r="233" spans="1:37">
      <c r="A233">
        <v>5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1376</v>
      </c>
      <c r="R233">
        <v>8267</v>
      </c>
      <c r="S233">
        <v>6.8426273134147824</v>
      </c>
      <c r="T233">
        <v>6.2276521108019844</v>
      </c>
      <c r="U233">
        <v>25.151699528244723</v>
      </c>
      <c r="V233">
        <v>26.756985605419139</v>
      </c>
      <c r="W233">
        <v>11.527760977379945</v>
      </c>
      <c r="X233">
        <v>82.944236119511316</v>
      </c>
      <c r="Y233">
        <v>57.832345469940734</v>
      </c>
      <c r="Z233">
        <v>8.6896434022442079</v>
      </c>
      <c r="AA233">
        <v>1.8112940216853088</v>
      </c>
      <c r="AB233">
        <v>2.0350015351421264</v>
      </c>
      <c r="AC233">
        <v>71.4855338660103</v>
      </c>
      <c r="AD233">
        <v>39.850405838562203</v>
      </c>
      <c r="AE233">
        <v>49.639511555304722</v>
      </c>
      <c r="AF233">
        <v>16.031570578082881</v>
      </c>
      <c r="AG233">
        <v>15.099296111092004</v>
      </c>
      <c r="AH233">
        <v>4.7538405709447202</v>
      </c>
      <c r="AI233">
        <v>571</v>
      </c>
      <c r="AJ233">
        <v>108.42837127845883</v>
      </c>
      <c r="AK233">
        <v>18.834273910543502</v>
      </c>
    </row>
    <row r="234" spans="1:37">
      <c r="A234">
        <v>5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966</v>
      </c>
      <c r="R234">
        <v>7571</v>
      </c>
      <c r="S234">
        <v>7.1168934090608884</v>
      </c>
      <c r="T234">
        <v>6.189274864614978</v>
      </c>
      <c r="U234">
        <v>26.829401664245125</v>
      </c>
      <c r="V234">
        <v>32.201822744683646</v>
      </c>
      <c r="W234">
        <v>12.442213710210011</v>
      </c>
      <c r="X234">
        <v>87.597411174217399</v>
      </c>
      <c r="Y234">
        <v>67.481178179896972</v>
      </c>
      <c r="Z234">
        <v>8.5636015840002173</v>
      </c>
      <c r="AA234">
        <v>1.8560517036686957</v>
      </c>
      <c r="AB234">
        <v>2.0892062146150634</v>
      </c>
      <c r="AC234">
        <v>72.846813931366682</v>
      </c>
      <c r="AD234">
        <v>37.034796132617281</v>
      </c>
      <c r="AE234">
        <v>41.74856494252105</v>
      </c>
      <c r="AF234">
        <v>14.681870188298724</v>
      </c>
      <c r="AG234">
        <v>14.750463317948372</v>
      </c>
      <c r="AH234">
        <v>3.368115176330734</v>
      </c>
      <c r="AI234">
        <v>424</v>
      </c>
      <c r="AJ234">
        <v>109.31509433962265</v>
      </c>
      <c r="AK234">
        <v>20.169528438631623</v>
      </c>
    </row>
    <row r="235" spans="1:37">
      <c r="A235">
        <v>6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10764</v>
      </c>
      <c r="R235">
        <v>47978</v>
      </c>
      <c r="S235">
        <v>4.7090958355913131</v>
      </c>
      <c r="T235">
        <v>6.1398766101129691</v>
      </c>
      <c r="U235">
        <v>22.990460210929964</v>
      </c>
      <c r="V235">
        <v>4.9293426153653748</v>
      </c>
      <c r="W235">
        <v>19.456834382425281</v>
      </c>
      <c r="X235">
        <v>91.737879861603233</v>
      </c>
      <c r="Y235">
        <v>45.445829338446792</v>
      </c>
      <c r="Z235">
        <v>5.4729926052710871</v>
      </c>
      <c r="AA235">
        <v>1.7355198604796602</v>
      </c>
      <c r="AB235">
        <v>2.7313801041404102</v>
      </c>
      <c r="AC235">
        <v>70.13278504347727</v>
      </c>
      <c r="AD235">
        <v>67.452672047749232</v>
      </c>
      <c r="AE235">
        <v>68.516870994191351</v>
      </c>
      <c r="AF235">
        <v>63.730191411075559</v>
      </c>
      <c r="AG235">
        <v>64.232120372273386</v>
      </c>
    </row>
    <row r="236" spans="1:37">
      <c r="A236">
        <v>6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11537</v>
      </c>
      <c r="R236">
        <v>47226</v>
      </c>
      <c r="S236">
        <v>4.8911616482446112</v>
      </c>
      <c r="T236">
        <v>6.9164231567356955</v>
      </c>
      <c r="U236">
        <v>23.776263075424843</v>
      </c>
      <c r="V236">
        <v>4.1544911701181553</v>
      </c>
      <c r="W236">
        <v>25.70617879981366</v>
      </c>
      <c r="X236">
        <v>94.549612501588129</v>
      </c>
      <c r="Y236">
        <v>51.763858891288685</v>
      </c>
      <c r="Z236">
        <v>5.3790703086187053</v>
      </c>
      <c r="AA236">
        <v>1.7830410531675012</v>
      </c>
      <c r="AB236">
        <v>2.598025770242169</v>
      </c>
      <c r="AC236">
        <v>73.423071860301278</v>
      </c>
      <c r="AD236">
        <v>71.080890592407656</v>
      </c>
      <c r="AE236">
        <v>68.600374550346302</v>
      </c>
      <c r="AF236">
        <v>68.563713178182013</v>
      </c>
      <c r="AG236">
        <v>69.029236877051645</v>
      </c>
    </row>
    <row r="237" spans="1:37">
      <c r="A237">
        <v>6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10793</v>
      </c>
      <c r="R237">
        <v>43449</v>
      </c>
      <c r="S237">
        <v>5.0939031968514819</v>
      </c>
      <c r="T237">
        <v>6.9162006030058238</v>
      </c>
      <c r="U237">
        <v>23.151331446063089</v>
      </c>
      <c r="V237">
        <v>4.2049299178347024</v>
      </c>
      <c r="W237">
        <v>23.045409560634305</v>
      </c>
      <c r="X237">
        <v>94.108034707358044</v>
      </c>
      <c r="Y237">
        <v>47.140325439020451</v>
      </c>
      <c r="Z237">
        <v>5.0102829781915119</v>
      </c>
      <c r="AA237">
        <v>1.8472153468562624</v>
      </c>
      <c r="AB237">
        <v>2.4494328322011114</v>
      </c>
      <c r="AC237">
        <v>71.861328987329898</v>
      </c>
      <c r="AD237">
        <v>69.374108726852526</v>
      </c>
      <c r="AE237">
        <v>66.906999218009105</v>
      </c>
      <c r="AF237">
        <v>67.602806864682378</v>
      </c>
      <c r="AG237">
        <v>68.888667760180709</v>
      </c>
    </row>
    <row r="238" spans="1:37">
      <c r="A238">
        <v>6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10986</v>
      </c>
      <c r="R238">
        <v>50599</v>
      </c>
      <c r="S238">
        <v>5.0200596849740116</v>
      </c>
      <c r="T238">
        <v>6.5545168876855282</v>
      </c>
      <c r="U238">
        <v>22.336992825944996</v>
      </c>
      <c r="V238">
        <v>3.9190497835925608</v>
      </c>
      <c r="W238">
        <v>17.903515879760473</v>
      </c>
      <c r="X238">
        <v>91.776517322476735</v>
      </c>
      <c r="Y238">
        <v>40.360481432439379</v>
      </c>
      <c r="Z238">
        <v>4.9074486014929501</v>
      </c>
      <c r="AA238">
        <v>1.7135681270371412</v>
      </c>
      <c r="AB238">
        <v>2.3220321148214302</v>
      </c>
      <c r="AC238">
        <v>70.519599182689191</v>
      </c>
      <c r="AD238">
        <v>69.795029128636884</v>
      </c>
      <c r="AE238">
        <v>66.705521266601579</v>
      </c>
      <c r="AF238">
        <v>69.056392619281596</v>
      </c>
      <c r="AG238">
        <v>70.261206718093959</v>
      </c>
    </row>
    <row r="239" spans="1:37">
      <c r="A239">
        <v>6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10185</v>
      </c>
      <c r="R239">
        <v>48522</v>
      </c>
      <c r="S239">
        <v>5.0601994971353204</v>
      </c>
      <c r="T239">
        <v>6.7434565763983345</v>
      </c>
      <c r="U239">
        <v>22.520353654012609</v>
      </c>
      <c r="V239">
        <v>3.8662874572358943</v>
      </c>
      <c r="W239">
        <v>19.875520382506902</v>
      </c>
      <c r="X239">
        <v>91.214294546803501</v>
      </c>
      <c r="Y239">
        <v>42.809447261036247</v>
      </c>
      <c r="Z239">
        <v>5.0928487204863631</v>
      </c>
      <c r="AA239">
        <v>1.7263129999208715</v>
      </c>
      <c r="AB239">
        <v>2.4023252558699126</v>
      </c>
      <c r="AC239">
        <v>72.362413346979395</v>
      </c>
      <c r="AD239">
        <v>71.540465873020366</v>
      </c>
      <c r="AE239">
        <v>70.805667361509876</v>
      </c>
      <c r="AF239">
        <v>65.071680502098786</v>
      </c>
      <c r="AG239">
        <v>66.284255068665516</v>
      </c>
    </row>
    <row r="240" spans="1:37">
      <c r="A240">
        <v>6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9177</v>
      </c>
      <c r="R240">
        <v>39098</v>
      </c>
      <c r="S240">
        <v>5.2244104557777886</v>
      </c>
      <c r="T240">
        <v>6.8136989104302019</v>
      </c>
      <c r="U240">
        <v>23.430431224103433</v>
      </c>
      <c r="V240">
        <v>4.7547189114532724</v>
      </c>
      <c r="W240">
        <v>23.180213821678858</v>
      </c>
      <c r="X240">
        <v>90.925367026446381</v>
      </c>
      <c r="Y240">
        <v>49.537060719218367</v>
      </c>
      <c r="Z240">
        <v>5.9016279590145322</v>
      </c>
      <c r="AA240">
        <v>1.8511963126983249</v>
      </c>
      <c r="AB240">
        <v>2.5269784940854061</v>
      </c>
      <c r="AC240">
        <v>73.59532447273466</v>
      </c>
      <c r="AD240">
        <v>75.320915253038876</v>
      </c>
      <c r="AE240">
        <v>73.959107144126222</v>
      </c>
      <c r="AF240">
        <v>71.212866327887383</v>
      </c>
      <c r="AG240">
        <v>72.690790681154795</v>
      </c>
    </row>
    <row r="241" spans="1:34">
      <c r="A241">
        <v>6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8696</v>
      </c>
      <c r="R241">
        <v>33655</v>
      </c>
      <c r="S241">
        <v>5.4959738523250623</v>
      </c>
      <c r="T241">
        <v>6.9424454018719359</v>
      </c>
      <c r="U241">
        <v>24.322243351656422</v>
      </c>
      <c r="V241">
        <v>6.3942950527410494</v>
      </c>
      <c r="W241">
        <v>25.722775219135343</v>
      </c>
      <c r="X241">
        <v>92.114098945179009</v>
      </c>
      <c r="Y241">
        <v>56.339325508839693</v>
      </c>
      <c r="Z241">
        <v>6.1295777083736143</v>
      </c>
      <c r="AA241">
        <v>2.1177031427964477</v>
      </c>
      <c r="AB241">
        <v>2.6527628984134841</v>
      </c>
      <c r="AC241">
        <v>70.001496325987688</v>
      </c>
      <c r="AD241">
        <v>72.122341767435742</v>
      </c>
      <c r="AE241">
        <v>72.309301366800284</v>
      </c>
      <c r="AF241">
        <v>68.035255827117084</v>
      </c>
      <c r="AG241">
        <v>69.272378826560796</v>
      </c>
    </row>
    <row r="242" spans="1:34">
      <c r="A242">
        <v>6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7049</v>
      </c>
      <c r="R242">
        <v>25424</v>
      </c>
      <c r="S242">
        <v>5.7179043423536804</v>
      </c>
      <c r="T242">
        <v>6.468022341095029</v>
      </c>
      <c r="U242">
        <v>24.412161736941567</v>
      </c>
      <c r="V242">
        <v>10.525487728130901</v>
      </c>
      <c r="W242">
        <v>20.630113278791686</v>
      </c>
      <c r="X242">
        <v>90.210037759597242</v>
      </c>
      <c r="Y242">
        <v>56.289332913782253</v>
      </c>
      <c r="Z242">
        <v>6.5968710985600492</v>
      </c>
      <c r="AA242">
        <v>2.0592888636498263</v>
      </c>
      <c r="AB242">
        <v>2.6629257930397845</v>
      </c>
      <c r="AC242">
        <v>74.346129745851101</v>
      </c>
      <c r="AD242">
        <v>72.809638988489255</v>
      </c>
      <c r="AE242">
        <v>72.358188161674946</v>
      </c>
      <c r="AF242">
        <v>65.700166498651953</v>
      </c>
      <c r="AG242">
        <v>66.24643140337291</v>
      </c>
    </row>
    <row r="243" spans="1:34">
      <c r="A243">
        <v>6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7153</v>
      </c>
      <c r="R243">
        <v>26153</v>
      </c>
      <c r="S243">
        <v>6.0375482736206161</v>
      </c>
      <c r="T243">
        <v>6.799564103544526</v>
      </c>
      <c r="U243">
        <v>25.340339540396929</v>
      </c>
      <c r="V243">
        <v>11.818911788322563</v>
      </c>
      <c r="W243">
        <v>24.326081137919161</v>
      </c>
      <c r="X243">
        <v>93.22066302145069</v>
      </c>
      <c r="Y243">
        <v>61.931709555309133</v>
      </c>
      <c r="Z243">
        <v>6.5406021888280002</v>
      </c>
      <c r="AA243">
        <v>1.9393464866924128</v>
      </c>
      <c r="AB243">
        <v>2.6025064834863638</v>
      </c>
      <c r="AC243">
        <v>71.269011755174319</v>
      </c>
      <c r="AD243">
        <v>70.673699365418798</v>
      </c>
      <c r="AE243">
        <v>69.096907514540646</v>
      </c>
      <c r="AF243">
        <v>66.846436969635008</v>
      </c>
      <c r="AG243">
        <v>67.84877123480149</v>
      </c>
    </row>
    <row r="244" spans="1:34">
      <c r="A244">
        <v>6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6585</v>
      </c>
      <c r="R244">
        <v>24361</v>
      </c>
      <c r="S244">
        <v>6.2700628053035601</v>
      </c>
      <c r="T244">
        <v>6.7778416321169068</v>
      </c>
      <c r="U244">
        <v>25.775982102540901</v>
      </c>
      <c r="V244">
        <v>15.299043553220313</v>
      </c>
      <c r="W244">
        <v>24.650055416444317</v>
      </c>
      <c r="X244">
        <v>92.828701613234273</v>
      </c>
      <c r="Y244">
        <v>64.734616805549848</v>
      </c>
      <c r="Z244">
        <v>6.7502110037556484</v>
      </c>
      <c r="AA244">
        <v>2.0525330170820362</v>
      </c>
      <c r="AB244">
        <v>2.6275724339343096</v>
      </c>
      <c r="AC244">
        <v>73.483924924631495</v>
      </c>
      <c r="AD244">
        <v>70.211771974237578</v>
      </c>
      <c r="AE244">
        <v>69.233017363076584</v>
      </c>
      <c r="AF244">
        <v>65.416219119226653</v>
      </c>
      <c r="AG244">
        <v>66.131317798221517</v>
      </c>
    </row>
    <row r="245" spans="1:34">
      <c r="A245">
        <v>6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6582</v>
      </c>
      <c r="R245">
        <v>24890</v>
      </c>
      <c r="S245">
        <v>6.5356769787063076</v>
      </c>
      <c r="T245">
        <v>6.6890317396544789</v>
      </c>
      <c r="U245">
        <v>25.968979509843255</v>
      </c>
      <c r="V245">
        <v>18.300522298111687</v>
      </c>
      <c r="W245">
        <v>24.009642426677381</v>
      </c>
      <c r="X245">
        <v>92.129369224588174</v>
      </c>
      <c r="Y245">
        <v>65.367617517075132</v>
      </c>
      <c r="Z245">
        <v>7.0299467586512678</v>
      </c>
      <c r="AA245">
        <v>2.1105050039628104</v>
      </c>
      <c r="AB245">
        <v>2.721143982725982</v>
      </c>
      <c r="AC245">
        <v>72.906365677542595</v>
      </c>
      <c r="AD245">
        <v>68.770736725692743</v>
      </c>
      <c r="AE245">
        <v>67.466164343858011</v>
      </c>
      <c r="AF245">
        <v>67.137809187279117</v>
      </c>
      <c r="AG245">
        <v>68.505435822300655</v>
      </c>
    </row>
    <row r="246" spans="1:34">
      <c r="A246">
        <v>6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5937</v>
      </c>
      <c r="R246">
        <v>22750</v>
      </c>
      <c r="S246">
        <v>6.5310329670329681</v>
      </c>
      <c r="T246">
        <v>6.4378021978021964</v>
      </c>
      <c r="U246">
        <v>25.337806593406523</v>
      </c>
      <c r="V246">
        <v>18.602197802197804</v>
      </c>
      <c r="W246">
        <v>21.323076923076918</v>
      </c>
      <c r="X246">
        <v>89.191208791208823</v>
      </c>
      <c r="Y246">
        <v>61.881318681318682</v>
      </c>
      <c r="Z246">
        <v>7.3784580197634098</v>
      </c>
      <c r="AA246">
        <v>2.2479841101201603</v>
      </c>
      <c r="AB246">
        <v>2.7127658333090205</v>
      </c>
      <c r="AC246">
        <v>72.572425432192006</v>
      </c>
      <c r="AD246">
        <v>65.896824144213582</v>
      </c>
      <c r="AE246">
        <v>64.426226310804395</v>
      </c>
      <c r="AF246">
        <v>68.600548804390414</v>
      </c>
      <c r="AG246">
        <v>69.498862212306705</v>
      </c>
    </row>
    <row r="247" spans="1:34">
      <c r="A247">
        <v>6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5948</v>
      </c>
      <c r="R247">
        <v>23039</v>
      </c>
      <c r="S247">
        <v>6.9218282043491479</v>
      </c>
      <c r="T247">
        <v>6.7154390381526996</v>
      </c>
      <c r="U247">
        <v>26.018946134814968</v>
      </c>
      <c r="V247">
        <v>20.504362168496897</v>
      </c>
      <c r="W247">
        <v>21.919354138634489</v>
      </c>
      <c r="X247">
        <v>89.838968705238941</v>
      </c>
      <c r="Y247">
        <v>65.024523633838285</v>
      </c>
      <c r="Z247">
        <v>7.5752838028312226</v>
      </c>
      <c r="AA247">
        <v>2.2216886690952187</v>
      </c>
      <c r="AB247">
        <v>2.5548407344063033</v>
      </c>
      <c r="AC247">
        <v>72.204858134672108</v>
      </c>
      <c r="AD247">
        <v>68.210291494652196</v>
      </c>
      <c r="AE247">
        <v>62.775886597383192</v>
      </c>
      <c r="AF247">
        <v>68.503211227402446</v>
      </c>
      <c r="AG247">
        <v>69.622775995801149</v>
      </c>
    </row>
    <row r="248" spans="1:34">
      <c r="A248">
        <v>6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5757</v>
      </c>
      <c r="R248">
        <v>22438</v>
      </c>
      <c r="S248">
        <v>7.3247169979499072</v>
      </c>
      <c r="T248">
        <v>6.7332204296283109</v>
      </c>
      <c r="U248">
        <v>27.046657456101393</v>
      </c>
      <c r="V248">
        <v>24.324806132453872</v>
      </c>
      <c r="W248">
        <v>22.698101435065517</v>
      </c>
      <c r="X248">
        <v>90.997415099384938</v>
      </c>
      <c r="Y248">
        <v>69.926018361707804</v>
      </c>
      <c r="Z248">
        <v>7.8471228391725854</v>
      </c>
      <c r="AA248">
        <v>2.2068586614596666</v>
      </c>
      <c r="AB248">
        <v>2.5732434835553022</v>
      </c>
      <c r="AC248">
        <v>73.841715729352941</v>
      </c>
      <c r="AD248">
        <v>67.115384079871603</v>
      </c>
      <c r="AE248">
        <v>59.950097302432752</v>
      </c>
      <c r="AF248">
        <v>68.847227762265675</v>
      </c>
      <c r="AG248">
        <v>70.757455719233505</v>
      </c>
    </row>
    <row r="249" spans="1:34">
      <c r="A249">
        <v>6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5827</v>
      </c>
      <c r="R249">
        <v>22937</v>
      </c>
      <c r="S249">
        <v>7.5231285695600976</v>
      </c>
      <c r="T249">
        <v>6.3753760299952038</v>
      </c>
      <c r="U249">
        <v>26.800855386493321</v>
      </c>
      <c r="V249">
        <v>28.251297030997954</v>
      </c>
      <c r="W249">
        <v>17.883768583511355</v>
      </c>
      <c r="X249">
        <v>90.875005449710073</v>
      </c>
      <c r="Y249">
        <v>69.259275406548397</v>
      </c>
      <c r="Z249">
        <v>7.7198291257462017</v>
      </c>
      <c r="AA249">
        <v>1.5749984037545199</v>
      </c>
      <c r="AB249">
        <v>2.4494720542300503</v>
      </c>
      <c r="AC249">
        <v>98.13538197344883</v>
      </c>
      <c r="AD249">
        <v>64.721416925426126</v>
      </c>
      <c r="AE249">
        <v>83.867909276835391</v>
      </c>
      <c r="AF249">
        <v>60.657428465647598</v>
      </c>
      <c r="AG249">
        <v>64.414344076594347</v>
      </c>
    </row>
    <row r="250" spans="1:34">
      <c r="A250">
        <v>6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5691</v>
      </c>
      <c r="R250">
        <v>24381</v>
      </c>
      <c r="S250">
        <v>7.1530700135351282</v>
      </c>
      <c r="T250">
        <v>6.1909683770148884</v>
      </c>
      <c r="U250">
        <v>26.218776916451219</v>
      </c>
      <c r="V250">
        <v>28.493499036134697</v>
      </c>
      <c r="W250">
        <v>15.384930888806855</v>
      </c>
      <c r="X250">
        <v>88.979123087650223</v>
      </c>
      <c r="Y250">
        <v>66.67897133013409</v>
      </c>
      <c r="Z250">
        <v>7.7784903537097057</v>
      </c>
      <c r="AA250">
        <v>2.1832381834254604</v>
      </c>
      <c r="AB250">
        <v>2.3501813230481985</v>
      </c>
      <c r="AC250">
        <v>73.854203981699385</v>
      </c>
      <c r="AD250">
        <v>62.429101867651354</v>
      </c>
      <c r="AE250">
        <v>60.523487167605658</v>
      </c>
      <c r="AF250">
        <v>59.992618110236222</v>
      </c>
      <c r="AG250">
        <v>62.173172379215103</v>
      </c>
    </row>
    <row r="251" spans="1:34">
      <c r="A251">
        <v>6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5510</v>
      </c>
      <c r="R251">
        <v>23116</v>
      </c>
      <c r="S251">
        <v>7.3071465651496803</v>
      </c>
      <c r="T251">
        <v>6.2441598892541972</v>
      </c>
      <c r="U251">
        <v>25.625925765703354</v>
      </c>
      <c r="V251">
        <v>27.768645094306969</v>
      </c>
      <c r="W251">
        <v>13.527426890465485</v>
      </c>
      <c r="X251">
        <v>87.882851704447148</v>
      </c>
      <c r="Y251">
        <v>63.540404914345025</v>
      </c>
      <c r="Z251">
        <v>7.6816520258353345</v>
      </c>
      <c r="AA251">
        <v>2.1449189789703</v>
      </c>
      <c r="AB251">
        <v>2.1443209178422151</v>
      </c>
      <c r="AC251">
        <v>73.623151227958971</v>
      </c>
      <c r="AD251">
        <v>56.833620918950551</v>
      </c>
      <c r="AE251">
        <v>57.454562598674201</v>
      </c>
      <c r="AF251">
        <v>62.854501454713549</v>
      </c>
      <c r="AG251">
        <v>65.320660342300783</v>
      </c>
    </row>
    <row r="252" spans="1:34">
      <c r="A252">
        <v>6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5501</v>
      </c>
      <c r="R252">
        <v>24328</v>
      </c>
      <c r="S252">
        <v>7.4299572509043106</v>
      </c>
      <c r="T252">
        <v>6.555902663597502</v>
      </c>
      <c r="U252">
        <v>26.205767017428546</v>
      </c>
      <c r="V252">
        <v>25.739888194672808</v>
      </c>
      <c r="W252">
        <v>18.102597829661295</v>
      </c>
      <c r="X252">
        <v>87.956264386714906</v>
      </c>
      <c r="Y252">
        <v>66.437849391647489</v>
      </c>
      <c r="Z252">
        <v>7.9446257495370798</v>
      </c>
      <c r="AA252">
        <v>2.1236118660418519</v>
      </c>
      <c r="AB252">
        <v>2.2652346267517034</v>
      </c>
      <c r="AC252">
        <v>75.123843526700384</v>
      </c>
      <c r="AD252">
        <v>61.108259188063279</v>
      </c>
      <c r="AE252">
        <v>59.951855092276006</v>
      </c>
      <c r="AF252">
        <v>63.416922996715506</v>
      </c>
      <c r="AG252">
        <v>66.203495296374996</v>
      </c>
    </row>
    <row r="253" spans="1:34">
      <c r="A253">
        <v>6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5529</v>
      </c>
      <c r="R253">
        <v>23555</v>
      </c>
      <c r="S253">
        <v>7.3723625557206542</v>
      </c>
      <c r="T253">
        <v>6.5732540861812785</v>
      </c>
      <c r="U253">
        <v>26.481214179579545</v>
      </c>
      <c r="V253">
        <v>26.639779240076422</v>
      </c>
      <c r="W253">
        <v>18.862237316917849</v>
      </c>
      <c r="X253">
        <v>89.441732116323493</v>
      </c>
      <c r="Y253">
        <v>68.444067077053717</v>
      </c>
      <c r="Z253">
        <v>7.7531485302571106</v>
      </c>
      <c r="AA253">
        <v>2.0748159687890233</v>
      </c>
      <c r="AB253">
        <v>2.2879558772249005</v>
      </c>
      <c r="AC253">
        <v>72.012456855815813</v>
      </c>
      <c r="AD253">
        <v>56.020076494986419</v>
      </c>
      <c r="AE253">
        <v>58.718808921730734</v>
      </c>
      <c r="AF253">
        <v>63.952541268462191</v>
      </c>
      <c r="AG253">
        <v>66.183753512694281</v>
      </c>
    </row>
    <row r="254" spans="1:34">
      <c r="A254">
        <v>6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5557</v>
      </c>
      <c r="R254">
        <v>24418</v>
      </c>
      <c r="S254">
        <v>7.4882463756245388</v>
      </c>
      <c r="T254">
        <v>6.4483577688590383</v>
      </c>
      <c r="U254">
        <v>27.348914735031482</v>
      </c>
      <c r="V254">
        <v>28.827094766156108</v>
      </c>
      <c r="W254">
        <v>18.764845605700721</v>
      </c>
      <c r="X254">
        <v>89.528216889180129</v>
      </c>
      <c r="Y254">
        <v>70.82070603653041</v>
      </c>
      <c r="Z254">
        <v>8.2647260863472614</v>
      </c>
      <c r="AA254">
        <v>1.9715513618191904</v>
      </c>
      <c r="AB254">
        <v>3.2276714542986804</v>
      </c>
      <c r="AC254">
        <v>71.695065013181392</v>
      </c>
      <c r="AD254">
        <v>36.637044078388143</v>
      </c>
      <c r="AE254">
        <v>40.258008880669131</v>
      </c>
      <c r="AF254">
        <v>66.447153586589749</v>
      </c>
      <c r="AG254">
        <v>68.48445263625419</v>
      </c>
    </row>
    <row r="255" spans="1:34">
      <c r="A255">
        <v>6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5852</v>
      </c>
      <c r="R255">
        <v>28599</v>
      </c>
      <c r="S255">
        <v>7.3602573516556511</v>
      </c>
      <c r="T255">
        <v>6.6037973355711745</v>
      </c>
      <c r="U255">
        <v>27.262204972201619</v>
      </c>
      <c r="V255">
        <v>28.528969544389646</v>
      </c>
      <c r="W255">
        <v>18.906255463477752</v>
      </c>
      <c r="X255">
        <v>87.936641141298637</v>
      </c>
      <c r="Y255">
        <v>69.876569110808092</v>
      </c>
      <c r="Z255">
        <v>8.6622488801235438</v>
      </c>
      <c r="AA255">
        <v>1.9743208662282543</v>
      </c>
      <c r="AB255">
        <v>2.2853199061185623</v>
      </c>
      <c r="AC255">
        <v>73.877262172340849</v>
      </c>
      <c r="AD255">
        <v>56.04123271277281</v>
      </c>
      <c r="AE255">
        <v>59.142604555921189</v>
      </c>
      <c r="AF255">
        <v>66.742123687281236</v>
      </c>
      <c r="AG255">
        <v>68.684243491938915</v>
      </c>
    </row>
    <row r="256" spans="1:34">
      <c r="A256">
        <v>6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6324</v>
      </c>
      <c r="R256">
        <v>33853</v>
      </c>
      <c r="S256">
        <v>7.1393672643488015</v>
      </c>
      <c r="T256">
        <v>6.2099961598676634</v>
      </c>
      <c r="U256">
        <v>26.556774879626559</v>
      </c>
      <c r="V256">
        <v>30.171624375978496</v>
      </c>
      <c r="W256">
        <v>14.675213422739493</v>
      </c>
      <c r="X256">
        <v>89.628688742504352</v>
      </c>
      <c r="Y256">
        <v>67.657223879715218</v>
      </c>
      <c r="Z256">
        <v>7.9023637931364448</v>
      </c>
      <c r="AA256">
        <v>1.9585585194028712</v>
      </c>
      <c r="AB256">
        <v>2.2375017592865496</v>
      </c>
      <c r="AC256">
        <v>71.226905854820416</v>
      </c>
      <c r="AD256">
        <v>52.39806469156629</v>
      </c>
      <c r="AE256">
        <v>58.910897648690714</v>
      </c>
      <c r="AF256">
        <v>65.12728514469579</v>
      </c>
      <c r="AG256">
        <v>66.853958820067461</v>
      </c>
      <c r="AH256">
        <v>2.6703689480991346</v>
      </c>
    </row>
    <row r="257" spans="1:37">
      <c r="A257">
        <v>6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5933</v>
      </c>
      <c r="R257">
        <v>33538</v>
      </c>
      <c r="S257">
        <v>6.8860695330669692</v>
      </c>
      <c r="T257">
        <v>6.0881090106744598</v>
      </c>
      <c r="U257">
        <v>26.148162084799402</v>
      </c>
      <c r="V257">
        <v>29.131134832130719</v>
      </c>
      <c r="W257">
        <v>12.82425904943646</v>
      </c>
      <c r="X257">
        <v>88.037450056652176</v>
      </c>
      <c r="Y257">
        <v>65.564434372950089</v>
      </c>
      <c r="Z257">
        <v>8.0913800006666499</v>
      </c>
      <c r="AA257">
        <v>1.935260812213728</v>
      </c>
      <c r="AB257">
        <v>2.1807155343873537</v>
      </c>
      <c r="AC257">
        <v>70.686930296665196</v>
      </c>
      <c r="AD257">
        <v>47.908362153712353</v>
      </c>
      <c r="AE257">
        <v>57.414385693238195</v>
      </c>
      <c r="AF257">
        <v>63.043723448249921</v>
      </c>
      <c r="AG257">
        <v>64.852057670190348</v>
      </c>
      <c r="AH257">
        <v>2.7699922475997361</v>
      </c>
    </row>
    <row r="258" spans="1:37">
      <c r="A258">
        <v>6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5103</v>
      </c>
      <c r="R258">
        <v>24185</v>
      </c>
      <c r="S258">
        <v>7.2008683068017358</v>
      </c>
      <c r="T258">
        <v>6.4054992764109988</v>
      </c>
      <c r="U258">
        <v>27.480712011577456</v>
      </c>
      <c r="V258">
        <v>30.957204879057262</v>
      </c>
      <c r="W258">
        <v>15.840396940252219</v>
      </c>
      <c r="X258">
        <v>88.645854868720292</v>
      </c>
      <c r="Y258">
        <v>69.968989042795116</v>
      </c>
      <c r="Z258">
        <v>8.6608043284817988</v>
      </c>
      <c r="AA258">
        <v>1.8705930970840996</v>
      </c>
      <c r="AB258">
        <v>2.2486737744503213</v>
      </c>
      <c r="AC258">
        <v>73.797258453491651</v>
      </c>
      <c r="AD258">
        <v>48.138665887879213</v>
      </c>
      <c r="AE258">
        <v>54.981539472725842</v>
      </c>
      <c r="AF258">
        <v>64.539801990766676</v>
      </c>
      <c r="AG258">
        <v>66.201432535363352</v>
      </c>
      <c r="AH258">
        <v>2.7165598511474061</v>
      </c>
    </row>
    <row r="259" spans="1:37">
      <c r="A259">
        <v>6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5196</v>
      </c>
      <c r="R259">
        <v>24488</v>
      </c>
      <c r="S259">
        <v>7.1992404442992486</v>
      </c>
      <c r="T259">
        <v>6.1931966677556352</v>
      </c>
      <c r="U259">
        <v>27.275959653708057</v>
      </c>
      <c r="V259">
        <v>31.942175759555699</v>
      </c>
      <c r="W259">
        <v>12.467330937602091</v>
      </c>
      <c r="X259">
        <v>88.896602417510607</v>
      </c>
      <c r="Y259">
        <v>69.740280953936605</v>
      </c>
      <c r="Z259">
        <v>8.4972898062433337</v>
      </c>
      <c r="AA259">
        <v>1.8297215182586204</v>
      </c>
      <c r="AB259">
        <v>2.1360820583829878</v>
      </c>
      <c r="AC259">
        <v>72.028643628182635</v>
      </c>
      <c r="AD259">
        <v>43.872153862347687</v>
      </c>
      <c r="AE259">
        <v>50.354730328202017</v>
      </c>
      <c r="AF259">
        <v>63.284089690363288</v>
      </c>
      <c r="AG259">
        <v>65.130611539637798</v>
      </c>
      <c r="AH259">
        <v>3.3281607317869963</v>
      </c>
    </row>
    <row r="260" spans="1:37">
      <c r="A260">
        <v>6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5860</v>
      </c>
      <c r="R260">
        <v>33362</v>
      </c>
      <c r="S260">
        <v>7.178406570349499</v>
      </c>
      <c r="T260">
        <v>6.2270247587075094</v>
      </c>
      <c r="U260">
        <v>27.648683831904496</v>
      </c>
      <c r="V260">
        <v>31.170193633475201</v>
      </c>
      <c r="W260">
        <v>13.19465259876506</v>
      </c>
      <c r="X260">
        <v>88.87956357532525</v>
      </c>
      <c r="Y260">
        <v>70.556321563455427</v>
      </c>
      <c r="Z260">
        <v>8.7902046385322574</v>
      </c>
      <c r="AA260">
        <v>1.8471679343074681</v>
      </c>
      <c r="AB260">
        <v>2.1695869012393896</v>
      </c>
      <c r="AC260">
        <v>72.416402112073925</v>
      </c>
      <c r="AD260">
        <v>45.41119320046608</v>
      </c>
      <c r="AE260">
        <v>50.728577448580893</v>
      </c>
      <c r="AF260">
        <v>66.20601736136814</v>
      </c>
      <c r="AG260">
        <v>67.788907863440244</v>
      </c>
      <c r="AH260">
        <v>3.5249685270667226</v>
      </c>
    </row>
    <row r="261" spans="1:37">
      <c r="A261">
        <v>6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5737</v>
      </c>
      <c r="R261">
        <v>33595</v>
      </c>
      <c r="S261">
        <v>7.1252567346331288</v>
      </c>
      <c r="T261">
        <v>6.2011608870367603</v>
      </c>
      <c r="U261">
        <v>27.367986307486312</v>
      </c>
      <c r="V261">
        <v>31.382646227117128</v>
      </c>
      <c r="W261">
        <v>12.58222949843727</v>
      </c>
      <c r="X261">
        <v>89.031105819318299</v>
      </c>
      <c r="Y261">
        <v>69.129334722428908</v>
      </c>
      <c r="Z261">
        <v>8.702484638821435</v>
      </c>
      <c r="AA261">
        <v>1.7939797760400529</v>
      </c>
      <c r="AB261">
        <v>2.1156793855759779</v>
      </c>
      <c r="AC261">
        <v>70.828631233205684</v>
      </c>
      <c r="AD261">
        <v>46.672962943091008</v>
      </c>
      <c r="AE261">
        <v>50.115158919386602</v>
      </c>
      <c r="AF261">
        <v>65.148253728159474</v>
      </c>
      <c r="AG261">
        <v>66.766547227786219</v>
      </c>
      <c r="AH261">
        <v>3.5332638785533561</v>
      </c>
      <c r="AI261">
        <v>424</v>
      </c>
      <c r="AJ261">
        <v>109.31509433962265</v>
      </c>
      <c r="AK261">
        <v>20.169528438631623</v>
      </c>
    </row>
    <row r="262" spans="1:37">
      <c r="A262">
        <v>6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5513</v>
      </c>
      <c r="R262">
        <v>31342</v>
      </c>
      <c r="S262">
        <v>7.3396720056154692</v>
      </c>
      <c r="T262">
        <v>6.1555739901729307</v>
      </c>
      <c r="U262">
        <v>26.988810541765019</v>
      </c>
      <c r="V262">
        <v>32.83772573543488</v>
      </c>
      <c r="W262">
        <v>11.55956862995342</v>
      </c>
      <c r="X262">
        <v>88.804160551336864</v>
      </c>
      <c r="Y262">
        <v>67.880160806585394</v>
      </c>
      <c r="Z262">
        <v>8.4510581407192493</v>
      </c>
      <c r="AA262">
        <v>1.7201454171519499</v>
      </c>
      <c r="AB262">
        <v>2.1069864521121411</v>
      </c>
      <c r="AC262">
        <v>71.15240540301977</v>
      </c>
      <c r="AD262">
        <v>41.394857624834515</v>
      </c>
      <c r="AE262">
        <v>46.420564020206733</v>
      </c>
      <c r="AF262">
        <v>64.113736319934574</v>
      </c>
      <c r="AG262">
        <v>66.065835017880161</v>
      </c>
      <c r="AH262">
        <v>3.177844426009826</v>
      </c>
      <c r="AI262">
        <v>9362</v>
      </c>
      <c r="AJ262">
        <v>110.76673787652219</v>
      </c>
      <c r="AK262">
        <v>20.225362323002344</v>
      </c>
    </row>
    <row r="263" spans="1:37">
      <c r="A263">
        <v>6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5243</v>
      </c>
      <c r="R263">
        <v>27452</v>
      </c>
      <c r="S263">
        <v>7.4311161299723132</v>
      </c>
      <c r="T263">
        <v>6.009944630628004</v>
      </c>
      <c r="U263">
        <v>26.87562290543481</v>
      </c>
      <c r="V263">
        <v>35.308902812181259</v>
      </c>
      <c r="W263">
        <v>10.112195832726211</v>
      </c>
      <c r="X263">
        <v>88.510855311088449</v>
      </c>
      <c r="Y263">
        <v>67.689057263587358</v>
      </c>
      <c r="Z263">
        <v>8.4997752343373651</v>
      </c>
      <c r="AA263">
        <v>1.7505306183521057</v>
      </c>
      <c r="AB263">
        <v>2.1312250586148047</v>
      </c>
      <c r="AC263">
        <v>81.075497033467997</v>
      </c>
      <c r="AD263">
        <v>38.041024524125199</v>
      </c>
      <c r="AE263">
        <v>56.498605409924082</v>
      </c>
      <c r="AF263">
        <v>63.580146837436594</v>
      </c>
      <c r="AG263">
        <v>65.967898984895371</v>
      </c>
      <c r="AH263">
        <v>3.6864345038612849</v>
      </c>
      <c r="AI263">
        <v>26775</v>
      </c>
      <c r="AJ263">
        <v>108.66746965452862</v>
      </c>
      <c r="AK263">
        <v>20.275085334568871</v>
      </c>
    </row>
    <row r="264" spans="1:37">
      <c r="A264">
        <v>6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5221</v>
      </c>
      <c r="R264">
        <v>27305</v>
      </c>
      <c r="S264">
        <v>4.3984618201794552</v>
      </c>
      <c r="T264">
        <v>5.9672587438198148</v>
      </c>
      <c r="U264">
        <v>22.495132759567575</v>
      </c>
      <c r="V264">
        <v>3.8308002197399751</v>
      </c>
      <c r="W264">
        <v>14.107306354147587</v>
      </c>
      <c r="X264">
        <v>90.368064457059134</v>
      </c>
      <c r="Y264">
        <v>42.124153085515474</v>
      </c>
      <c r="Z264">
        <v>5.304936920234784</v>
      </c>
      <c r="AA264">
        <v>1.6867780294771684</v>
      </c>
      <c r="AB264">
        <v>2.4451105167632101</v>
      </c>
      <c r="AC264">
        <v>68.877289578215212</v>
      </c>
      <c r="AD264">
        <v>67.45247422114727</v>
      </c>
      <c r="AE264">
        <v>69.145140628748166</v>
      </c>
      <c r="AF264">
        <v>36.269808588924448</v>
      </c>
      <c r="AG264">
        <v>35.7678796277266</v>
      </c>
    </row>
    <row r="265" spans="1:37">
      <c r="A265">
        <v>6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5110</v>
      </c>
      <c r="R265">
        <v>21653</v>
      </c>
      <c r="S265">
        <v>4.4993765298111112</v>
      </c>
      <c r="T265">
        <v>6.5028402530827139</v>
      </c>
      <c r="U265">
        <v>23.266203297464511</v>
      </c>
      <c r="V265">
        <v>3.6115087978571094</v>
      </c>
      <c r="W265">
        <v>18.995058421465846</v>
      </c>
      <c r="X265">
        <v>93.76991640881171</v>
      </c>
      <c r="Y265">
        <v>48.602964947120491</v>
      </c>
      <c r="Z265">
        <v>5.1423001378436863</v>
      </c>
      <c r="AA265">
        <v>1.5701288640897317</v>
      </c>
      <c r="AB265">
        <v>2.4072033109376401</v>
      </c>
      <c r="AC265">
        <v>69.513635255185235</v>
      </c>
      <c r="AD265">
        <v>68.24192456761412</v>
      </c>
      <c r="AE265">
        <v>67.234508634456063</v>
      </c>
      <c r="AF265">
        <v>31.436286821817976</v>
      </c>
      <c r="AG265">
        <v>30.970763122948352</v>
      </c>
    </row>
    <row r="266" spans="1:37">
      <c r="A266">
        <v>6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4751</v>
      </c>
      <c r="R266">
        <v>20822</v>
      </c>
      <c r="S266">
        <v>4.5339544712323514</v>
      </c>
      <c r="T266">
        <v>6.2516569013543357</v>
      </c>
      <c r="U266">
        <v>21.817457496878319</v>
      </c>
      <c r="V266">
        <v>3.3858418979925089</v>
      </c>
      <c r="W266">
        <v>14.9025069637883</v>
      </c>
      <c r="X266">
        <v>88.704255114782427</v>
      </c>
      <c r="Y266">
        <v>37.474786283738354</v>
      </c>
      <c r="Z266">
        <v>4.997955834499038</v>
      </c>
      <c r="AA266">
        <v>1.6507895622475757</v>
      </c>
      <c r="AB266">
        <v>2.3031258853354806</v>
      </c>
      <c r="AC266">
        <v>70.738057559449942</v>
      </c>
      <c r="AD266">
        <v>61.432454226180816</v>
      </c>
      <c r="AE266">
        <v>63.689642933079377</v>
      </c>
      <c r="AF266">
        <v>32.397193135317643</v>
      </c>
      <c r="AG266">
        <v>31.111332239819276</v>
      </c>
    </row>
    <row r="267" spans="1:37">
      <c r="A267">
        <v>6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4742</v>
      </c>
      <c r="R267">
        <v>22673</v>
      </c>
      <c r="S267">
        <v>4.4500507211220404</v>
      </c>
      <c r="T267">
        <v>6.2717770034843214</v>
      </c>
      <c r="U267">
        <v>21.099170819917894</v>
      </c>
      <c r="V267">
        <v>2.0553080756847346</v>
      </c>
      <c r="W267">
        <v>13.928461165262648</v>
      </c>
      <c r="X267">
        <v>86.530234199267852</v>
      </c>
      <c r="Y267">
        <v>32.589423543421681</v>
      </c>
      <c r="Z267">
        <v>4.2517498526988042</v>
      </c>
      <c r="AA267">
        <v>1.5741382657089307</v>
      </c>
      <c r="AB267">
        <v>2.2286818739499847</v>
      </c>
      <c r="AC267">
        <v>78.115158460199851</v>
      </c>
      <c r="AD267">
        <v>76.504963959700987</v>
      </c>
      <c r="AE267">
        <v>70.742930684856304</v>
      </c>
      <c r="AF267">
        <v>30.943607380718419</v>
      </c>
      <c r="AG267">
        <v>29.738793281906055</v>
      </c>
    </row>
    <row r="268" spans="1:37">
      <c r="A268">
        <v>6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4785</v>
      </c>
      <c r="R268">
        <v>26045</v>
      </c>
      <c r="S268">
        <v>4.6909579573814559</v>
      </c>
      <c r="T268">
        <v>6.2664618928777109</v>
      </c>
      <c r="U268">
        <v>21.340860049913392</v>
      </c>
      <c r="V268">
        <v>2.8066807448646567</v>
      </c>
      <c r="W268">
        <v>13.668650412747169</v>
      </c>
      <c r="X268">
        <v>87.241313111921698</v>
      </c>
      <c r="Y268">
        <v>33.472835477058943</v>
      </c>
      <c r="Z268">
        <v>4.823809560179539</v>
      </c>
      <c r="AA268">
        <v>1.6042456699852661</v>
      </c>
      <c r="AB268">
        <v>2.2818720566817561</v>
      </c>
      <c r="AC268">
        <v>70.60319238281528</v>
      </c>
      <c r="AD268">
        <v>70.080626729896906</v>
      </c>
      <c r="AE268">
        <v>71.5994997078365</v>
      </c>
      <c r="AF268">
        <v>34.928319497901207</v>
      </c>
      <c r="AG268">
        <v>33.715744931334498</v>
      </c>
    </row>
    <row r="269" spans="1:37">
      <c r="A269">
        <v>6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3353</v>
      </c>
      <c r="R269">
        <v>15805</v>
      </c>
      <c r="S269">
        <v>4.7030053780449217</v>
      </c>
      <c r="T269">
        <v>6.4773805757671639</v>
      </c>
      <c r="U269">
        <v>21.77559633027527</v>
      </c>
      <c r="V269">
        <v>3.1698829484340405</v>
      </c>
      <c r="W269">
        <v>15.919012970578938</v>
      </c>
      <c r="X269">
        <v>87.25719708952866</v>
      </c>
      <c r="Y269">
        <v>37.639987345776646</v>
      </c>
      <c r="Z269">
        <v>5.1785167975978759</v>
      </c>
      <c r="AA269">
        <v>1.6853370890524269</v>
      </c>
      <c r="AB269">
        <v>2.3728556120232192</v>
      </c>
      <c r="AC269">
        <v>71.956112351675188</v>
      </c>
      <c r="AD269">
        <v>69.465293112815075</v>
      </c>
      <c r="AE269">
        <v>69.506696579808406</v>
      </c>
      <c r="AF269">
        <v>28.787133672112638</v>
      </c>
      <c r="AG269">
        <v>27.309209318845177</v>
      </c>
    </row>
    <row r="270" spans="1:37">
      <c r="A270">
        <v>6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3670</v>
      </c>
      <c r="R270">
        <v>15812</v>
      </c>
      <c r="S270">
        <v>4.8262711864406782</v>
      </c>
      <c r="T270">
        <v>6.5299139893751601</v>
      </c>
      <c r="U270">
        <v>22.963350619782403</v>
      </c>
      <c r="V270">
        <v>3.9400455350366816</v>
      </c>
      <c r="W270">
        <v>18.574500379458637</v>
      </c>
      <c r="X270">
        <v>89.577536048570707</v>
      </c>
      <c r="Y270">
        <v>46.648115355426256</v>
      </c>
      <c r="Z270">
        <v>5.7683181507393364</v>
      </c>
      <c r="AA270">
        <v>1.8055933654306433</v>
      </c>
      <c r="AB270">
        <v>2.5432366755666842</v>
      </c>
      <c r="AC270">
        <v>71.335583338873775</v>
      </c>
      <c r="AD270">
        <v>71.277115214541993</v>
      </c>
      <c r="AE270">
        <v>72.539630627706146</v>
      </c>
      <c r="AF270">
        <v>31.964744172882934</v>
      </c>
      <c r="AG270">
        <v>30.727621173439207</v>
      </c>
    </row>
    <row r="271" spans="1:37">
      <c r="A271">
        <v>6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3392</v>
      </c>
      <c r="R271">
        <v>13273.01</v>
      </c>
      <c r="S271">
        <v>5.1523354536762946</v>
      </c>
      <c r="T271">
        <v>6.4118086251724389</v>
      </c>
      <c r="U271">
        <v>23.825273995875808</v>
      </c>
      <c r="V271">
        <v>6.9690296323139949</v>
      </c>
      <c r="W271">
        <v>17.004432302846151</v>
      </c>
      <c r="X271">
        <v>90.386430809590323</v>
      </c>
      <c r="Y271">
        <v>52.188614338420592</v>
      </c>
      <c r="Z271">
        <v>6.3149979343450813</v>
      </c>
      <c r="AA271">
        <v>1.9019354573245659</v>
      </c>
      <c r="AB271">
        <v>2.6325534157207966</v>
      </c>
      <c r="AC271">
        <v>72.721402940900305</v>
      </c>
      <c r="AD271">
        <v>71.241028177494684</v>
      </c>
      <c r="AE271">
        <v>71.612414153151619</v>
      </c>
      <c r="AF271">
        <v>34.299833501348026</v>
      </c>
      <c r="AG271">
        <v>33.753568596627069</v>
      </c>
    </row>
    <row r="272" spans="1:37">
      <c r="A272">
        <v>6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3343</v>
      </c>
      <c r="R272">
        <v>12971</v>
      </c>
      <c r="S272">
        <v>5.7091203453858608</v>
      </c>
      <c r="T272">
        <v>6.5823760696939315</v>
      </c>
      <c r="U272">
        <v>24.211186492945757</v>
      </c>
      <c r="V272">
        <v>10.261352247320948</v>
      </c>
      <c r="W272">
        <v>19.397116644823072</v>
      </c>
      <c r="X272">
        <v>90.848816590856558</v>
      </c>
      <c r="Y272">
        <v>55.477603885590931</v>
      </c>
      <c r="Z272">
        <v>6.2604936305397105</v>
      </c>
      <c r="AA272">
        <v>2.039761850483357</v>
      </c>
      <c r="AB272">
        <v>2.5980833504322143</v>
      </c>
      <c r="AC272">
        <v>71.606509576336492</v>
      </c>
      <c r="AD272">
        <v>71.060445285349985</v>
      </c>
      <c r="AE272">
        <v>72.24426511766535</v>
      </c>
      <c r="AF272">
        <v>33.153563030365</v>
      </c>
      <c r="AG272">
        <v>32.151228765198496</v>
      </c>
    </row>
    <row r="273" spans="1:34">
      <c r="A273">
        <v>6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3209</v>
      </c>
      <c r="R273">
        <v>12879</v>
      </c>
      <c r="S273">
        <v>6.0710458886559513</v>
      </c>
      <c r="T273">
        <v>6.6613867536299409</v>
      </c>
      <c r="U273">
        <v>24.9700442580946</v>
      </c>
      <c r="V273">
        <v>12.834847426042392</v>
      </c>
      <c r="W273">
        <v>20.382017237363154</v>
      </c>
      <c r="X273">
        <v>92.344126096746635</v>
      </c>
      <c r="Y273">
        <v>60.540414628464944</v>
      </c>
      <c r="Z273">
        <v>6.4504266499001321</v>
      </c>
      <c r="AA273">
        <v>2.1387900639113262</v>
      </c>
      <c r="AB273">
        <v>2.6027201756031446</v>
      </c>
      <c r="AC273">
        <v>72.421854601468226</v>
      </c>
      <c r="AD273">
        <v>69.663167154661423</v>
      </c>
      <c r="AE273">
        <v>70.689901961516568</v>
      </c>
      <c r="AF273">
        <v>34.583780880773361</v>
      </c>
      <c r="AG273">
        <v>33.868682201778469</v>
      </c>
    </row>
    <row r="274" spans="1:34">
      <c r="A274">
        <v>6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3107</v>
      </c>
      <c r="R274">
        <v>12183</v>
      </c>
      <c r="S274">
        <v>5.860215053763441</v>
      </c>
      <c r="T274">
        <v>6.3192973815973108</v>
      </c>
      <c r="U274">
        <v>24.391365016826569</v>
      </c>
      <c r="V274">
        <v>14.167282278584912</v>
      </c>
      <c r="W274">
        <v>17.097595009439384</v>
      </c>
      <c r="X274">
        <v>89.665927932364767</v>
      </c>
      <c r="Y274">
        <v>56.701961749979489</v>
      </c>
      <c r="Z274">
        <v>6.6444485606919885</v>
      </c>
      <c r="AA274">
        <v>2.1489504115595519</v>
      </c>
      <c r="AB274">
        <v>2.5335625010113598</v>
      </c>
      <c r="AC274">
        <v>75.437549474502021</v>
      </c>
      <c r="AD274">
        <v>72.261094698420351</v>
      </c>
      <c r="AE274">
        <v>73.359731415739063</v>
      </c>
      <c r="AF274">
        <v>32.862190812720847</v>
      </c>
      <c r="AG274">
        <v>31.494564177699381</v>
      </c>
    </row>
    <row r="275" spans="1:34">
      <c r="A275">
        <v>6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2874</v>
      </c>
      <c r="R275">
        <v>10413</v>
      </c>
      <c r="S275">
        <v>5.9255738019782962</v>
      </c>
      <c r="T275">
        <v>6.170652069528475</v>
      </c>
      <c r="U275">
        <v>24.29477576106796</v>
      </c>
      <c r="V275">
        <v>14.366657063286278</v>
      </c>
      <c r="W275">
        <v>16.469797368673778</v>
      </c>
      <c r="X275">
        <v>87.131470277537701</v>
      </c>
      <c r="Y275">
        <v>56.371842888696818</v>
      </c>
      <c r="Z275">
        <v>7.1039832426854757</v>
      </c>
      <c r="AA275">
        <v>2.2306999463620016</v>
      </c>
      <c r="AB275">
        <v>2.6320088510115816</v>
      </c>
      <c r="AC275">
        <v>74.662496952473248</v>
      </c>
      <c r="AD275">
        <v>70.76643053749963</v>
      </c>
      <c r="AE275">
        <v>71.703273733027856</v>
      </c>
      <c r="AF275">
        <v>31.399451195609569</v>
      </c>
      <c r="AG275">
        <v>30.501137787693288</v>
      </c>
    </row>
    <row r="276" spans="1:34">
      <c r="A276">
        <v>6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2808</v>
      </c>
      <c r="R276">
        <v>10593</v>
      </c>
      <c r="S276">
        <v>6.3625035400736323</v>
      </c>
      <c r="T276">
        <v>6.3672236382516756</v>
      </c>
      <c r="U276">
        <v>24.690569243840351</v>
      </c>
      <c r="V276">
        <v>16.746908335693387</v>
      </c>
      <c r="W276">
        <v>15.765127914660624</v>
      </c>
      <c r="X276">
        <v>87.822146700651373</v>
      </c>
      <c r="Y276">
        <v>58.699140942131599</v>
      </c>
      <c r="Z276">
        <v>7.1457225450460147</v>
      </c>
      <c r="AA276">
        <v>2.2124487183362151</v>
      </c>
      <c r="AB276">
        <v>2.435915151448091</v>
      </c>
      <c r="AC276">
        <v>73.736693353924423</v>
      </c>
      <c r="AD276">
        <v>67.851451357139311</v>
      </c>
      <c r="AE276">
        <v>68.956696428506007</v>
      </c>
      <c r="AF276">
        <v>31.496788772597544</v>
      </c>
      <c r="AG276">
        <v>30.37722400419884</v>
      </c>
    </row>
    <row r="277" spans="1:34">
      <c r="A277">
        <v>6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2695</v>
      </c>
      <c r="R277">
        <v>10153</v>
      </c>
      <c r="S277">
        <v>6.4522801142519448</v>
      </c>
      <c r="T277">
        <v>6.272924258839752</v>
      </c>
      <c r="U277">
        <v>24.702807052102912</v>
      </c>
      <c r="V277">
        <v>19.550871663547724</v>
      </c>
      <c r="W277">
        <v>14.842903575297948</v>
      </c>
      <c r="X277">
        <v>85.895794346498562</v>
      </c>
      <c r="Y277">
        <v>59.204176105584573</v>
      </c>
      <c r="Z277">
        <v>7.5301848997971295</v>
      </c>
      <c r="AA277">
        <v>2.1930185177471775</v>
      </c>
      <c r="AB277">
        <v>2.4285460259450438</v>
      </c>
      <c r="AC277">
        <v>75.798786732724125</v>
      </c>
      <c r="AD277">
        <v>64.06385210530091</v>
      </c>
      <c r="AE277">
        <v>68.521283304494972</v>
      </c>
      <c r="AF277">
        <v>31.152772237734343</v>
      </c>
      <c r="AG277">
        <v>29.242544280766516</v>
      </c>
    </row>
    <row r="278" spans="1:34">
      <c r="A278">
        <v>6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3185</v>
      </c>
      <c r="R278">
        <v>14877</v>
      </c>
      <c r="S278">
        <v>6.2371445856019356</v>
      </c>
      <c r="T278">
        <v>6.1042548900988081</v>
      </c>
      <c r="U278">
        <v>22.827707199032087</v>
      </c>
      <c r="V278">
        <v>16.918733615648321</v>
      </c>
      <c r="W278">
        <v>11.964777844995632</v>
      </c>
      <c r="X278">
        <v>74.060630503461738</v>
      </c>
      <c r="Y278">
        <v>49.069032735094439</v>
      </c>
      <c r="Z278">
        <v>8.3642704586839063</v>
      </c>
      <c r="AA278">
        <v>2.232764174931781</v>
      </c>
      <c r="AB278">
        <v>2.3144788990479888</v>
      </c>
      <c r="AC278">
        <v>74.513494697421777</v>
      </c>
      <c r="AD278">
        <v>62.061948140285246</v>
      </c>
      <c r="AE278">
        <v>68.435773478116388</v>
      </c>
      <c r="AF278">
        <v>39.342571534352366</v>
      </c>
      <c r="AG278">
        <v>35.585655923405639</v>
      </c>
    </row>
    <row r="279" spans="1:34">
      <c r="A279">
        <v>6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3362</v>
      </c>
      <c r="R279">
        <v>16259</v>
      </c>
      <c r="S279">
        <v>6.4016852204932633</v>
      </c>
      <c r="T279">
        <v>6.1599114336675092</v>
      </c>
      <c r="U279">
        <v>23.920321052955202</v>
      </c>
      <c r="V279">
        <v>19.50919490743588</v>
      </c>
      <c r="W279">
        <v>11.901100928716401</v>
      </c>
      <c r="X279">
        <v>79.106956147364514</v>
      </c>
      <c r="Y279">
        <v>53.576480718371371</v>
      </c>
      <c r="Z279">
        <v>8.3672950919443263</v>
      </c>
      <c r="AA279">
        <v>2.2067555842922157</v>
      </c>
      <c r="AB279">
        <v>2.2275695161929172</v>
      </c>
      <c r="AC279">
        <v>75.519639158463278</v>
      </c>
      <c r="AD279">
        <v>61.631556154496209</v>
      </c>
      <c r="AE279">
        <v>67.738544265298515</v>
      </c>
      <c r="AF279">
        <v>40.007381889763778</v>
      </c>
      <c r="AG279">
        <v>37.826827620784904</v>
      </c>
    </row>
    <row r="280" spans="1:34">
      <c r="A280">
        <v>6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3090</v>
      </c>
      <c r="R280">
        <v>13661</v>
      </c>
      <c r="S280">
        <v>6.5820950150062227</v>
      </c>
      <c r="T280">
        <v>6.1733401654344489</v>
      </c>
      <c r="U280">
        <v>23.021308835370785</v>
      </c>
      <c r="V280">
        <v>18.746797452602301</v>
      </c>
      <c r="W280">
        <v>10.650757631212938</v>
      </c>
      <c r="X280">
        <v>78.837566795988565</v>
      </c>
      <c r="Y280">
        <v>49.593733987263008</v>
      </c>
      <c r="Z280">
        <v>7.7429641869230812</v>
      </c>
      <c r="AA280">
        <v>2.0732360268936842</v>
      </c>
      <c r="AB280">
        <v>2.1015422421738186</v>
      </c>
      <c r="AC280">
        <v>70.420566761295305</v>
      </c>
      <c r="AD280">
        <v>55.986353569495392</v>
      </c>
      <c r="AE280">
        <v>65.053805193497325</v>
      </c>
      <c r="AF280">
        <v>37.145498545286451</v>
      </c>
      <c r="AG280">
        <v>34.679339657699181</v>
      </c>
    </row>
    <row r="281" spans="1:34">
      <c r="A281">
        <v>6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3097</v>
      </c>
      <c r="R281">
        <v>14034</v>
      </c>
      <c r="S281">
        <v>6.6879008123129537</v>
      </c>
      <c r="T281">
        <v>6.4127832407011516</v>
      </c>
      <c r="U281">
        <v>23.190637024369391</v>
      </c>
      <c r="V281">
        <v>17.543109590993307</v>
      </c>
      <c r="W281">
        <v>13.41741484965085</v>
      </c>
      <c r="X281">
        <v>75.124697164030223</v>
      </c>
      <c r="Y281">
        <v>50.185264357987741</v>
      </c>
      <c r="Z281">
        <v>8.5525972431040813</v>
      </c>
      <c r="AA281">
        <v>2.1241736828293396</v>
      </c>
      <c r="AB281">
        <v>2.1903786836359647</v>
      </c>
      <c r="AC281">
        <v>72.665230217077507</v>
      </c>
      <c r="AD281">
        <v>58.695951936060688</v>
      </c>
      <c r="AE281">
        <v>66.525634350413043</v>
      </c>
      <c r="AF281">
        <v>36.583077003284494</v>
      </c>
      <c r="AG281">
        <v>33.796504703624997</v>
      </c>
    </row>
    <row r="282" spans="1:34">
      <c r="A282">
        <v>6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2876</v>
      </c>
      <c r="R282">
        <v>13277</v>
      </c>
      <c r="S282">
        <v>6.8329441891993703</v>
      </c>
      <c r="T282">
        <v>6.5671461926640049</v>
      </c>
      <c r="U282">
        <v>24.004632070497969</v>
      </c>
      <c r="V282">
        <v>18.257136401295472</v>
      </c>
      <c r="W282">
        <v>15.041048429615124</v>
      </c>
      <c r="X282">
        <v>78.248098214958191</v>
      </c>
      <c r="Y282">
        <v>53.36295849966109</v>
      </c>
      <c r="Z282">
        <v>8.5931156339203341</v>
      </c>
      <c r="AA282">
        <v>2.0716885663579654</v>
      </c>
      <c r="AB282">
        <v>2.1485011120869824</v>
      </c>
      <c r="AC282">
        <v>71.026040396526582</v>
      </c>
      <c r="AD282">
        <v>55.690633166014678</v>
      </c>
      <c r="AE282">
        <v>65.829765392196364</v>
      </c>
      <c r="AF282">
        <v>36.047458731537802</v>
      </c>
      <c r="AG282">
        <v>33.81624648730574</v>
      </c>
    </row>
    <row r="283" spans="1:34">
      <c r="A283">
        <v>6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2787</v>
      </c>
      <c r="R283">
        <v>12330</v>
      </c>
      <c r="S283">
        <v>7.0465531224655322</v>
      </c>
      <c r="T283">
        <v>6.6857258718572572</v>
      </c>
      <c r="U283">
        <v>24.924128142741235</v>
      </c>
      <c r="V283">
        <v>20.373073803730737</v>
      </c>
      <c r="W283">
        <v>16.261151662611521</v>
      </c>
      <c r="X283">
        <v>80.356853203568548</v>
      </c>
      <c r="Y283">
        <v>57.437145174371445</v>
      </c>
      <c r="Z283">
        <v>8.8179924257120543</v>
      </c>
      <c r="AA283">
        <v>1.9378686318643283</v>
      </c>
      <c r="AB283">
        <v>2.1524460849689238</v>
      </c>
      <c r="AC283">
        <v>71.396637535394575</v>
      </c>
      <c r="AD283">
        <v>56.594395767497005</v>
      </c>
      <c r="AE283">
        <v>65.003207372016647</v>
      </c>
      <c r="AF283">
        <v>33.552846413410251</v>
      </c>
      <c r="AG283">
        <v>31.515547363745792</v>
      </c>
    </row>
    <row r="284" spans="1:34">
      <c r="A284">
        <v>6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3069</v>
      </c>
      <c r="R284">
        <v>14251</v>
      </c>
      <c r="S284">
        <v>6.9289874394779316</v>
      </c>
      <c r="T284">
        <v>6.5028419058311693</v>
      </c>
      <c r="U284">
        <v>24.944354782120634</v>
      </c>
      <c r="V284">
        <v>21.289734053750607</v>
      </c>
      <c r="W284">
        <v>15.409444951231494</v>
      </c>
      <c r="X284">
        <v>81.222370359974718</v>
      </c>
      <c r="Y284">
        <v>57.58192407550348</v>
      </c>
      <c r="Z284">
        <v>8.7846435523839883</v>
      </c>
      <c r="AA284">
        <v>1.9585225272389872</v>
      </c>
      <c r="AB284">
        <v>2.2187037824209628</v>
      </c>
      <c r="AC284">
        <v>70.503184096693829</v>
      </c>
      <c r="AD284">
        <v>57.46708768862792</v>
      </c>
      <c r="AE284">
        <v>66.017273128086998</v>
      </c>
      <c r="AF284">
        <v>33.257876312718778</v>
      </c>
      <c r="AG284">
        <v>31.315756508061089</v>
      </c>
    </row>
    <row r="285" spans="1:34">
      <c r="A285">
        <v>6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3409</v>
      </c>
      <c r="R285">
        <v>18126.749999999996</v>
      </c>
      <c r="S285">
        <v>6.659167252816971</v>
      </c>
      <c r="T285">
        <v>6.2557270332519641</v>
      </c>
      <c r="U285">
        <v>24.589918214793169</v>
      </c>
      <c r="V285">
        <v>22.397837450177231</v>
      </c>
      <c r="W285">
        <v>12.070558704676799</v>
      </c>
      <c r="X285">
        <v>81.145268732674111</v>
      </c>
      <c r="Y285">
        <v>56.336629566800482</v>
      </c>
      <c r="Z285">
        <v>8.5344324049874984</v>
      </c>
      <c r="AA285">
        <v>1.9357503836368413</v>
      </c>
      <c r="AC285">
        <v>69.362999102020254</v>
      </c>
      <c r="AF285">
        <v>34.872714855304203</v>
      </c>
      <c r="AG285">
        <v>33.146041179932517</v>
      </c>
      <c r="AH285">
        <v>2.521135890327832</v>
      </c>
    </row>
    <row r="286" spans="1:34">
      <c r="A286">
        <v>6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3512</v>
      </c>
      <c r="R286">
        <v>19660</v>
      </c>
      <c r="S286">
        <v>6.6422685656154643</v>
      </c>
      <c r="T286">
        <v>6.3022889114954239</v>
      </c>
      <c r="U286">
        <v>24.175249237029497</v>
      </c>
      <c r="V286">
        <v>21.480162767039673</v>
      </c>
      <c r="W286">
        <v>11.734486266531029</v>
      </c>
      <c r="X286">
        <v>79.888097660223806</v>
      </c>
      <c r="Y286">
        <v>54.649033570701938</v>
      </c>
      <c r="Z286">
        <v>8.5454412072274248</v>
      </c>
      <c r="AA286">
        <v>1.8862768694921657</v>
      </c>
      <c r="AB286">
        <v>2.0480059651562303</v>
      </c>
      <c r="AC286">
        <v>68.358355086751573</v>
      </c>
      <c r="AD286">
        <v>53.00664983546362</v>
      </c>
      <c r="AE286">
        <v>64.23022055556936</v>
      </c>
      <c r="AF286">
        <v>36.956276551750072</v>
      </c>
      <c r="AG286">
        <v>35.147942329809638</v>
      </c>
      <c r="AH286">
        <v>2.8687690742624619</v>
      </c>
    </row>
    <row r="287" spans="1:34">
      <c r="A287">
        <v>6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2900</v>
      </c>
      <c r="R287">
        <v>13288</v>
      </c>
      <c r="S287">
        <v>6.8505418422636977</v>
      </c>
      <c r="T287">
        <v>6.6592414208308242</v>
      </c>
      <c r="U287">
        <v>25.535558398555153</v>
      </c>
      <c r="V287">
        <v>23.59271523178808</v>
      </c>
      <c r="W287">
        <v>15.3371462974112</v>
      </c>
      <c r="X287">
        <v>82.224563515954259</v>
      </c>
      <c r="Y287">
        <v>59.677904876580378</v>
      </c>
      <c r="Z287">
        <v>9.0355581791451112</v>
      </c>
      <c r="AA287">
        <v>1.8151143168816004</v>
      </c>
      <c r="AB287">
        <v>2.0708595190442156</v>
      </c>
      <c r="AC287">
        <v>69.709158879062059</v>
      </c>
      <c r="AD287">
        <v>49.04018801307501</v>
      </c>
      <c r="AE287">
        <v>59.589008924808446</v>
      </c>
      <c r="AF287">
        <v>35.460198009233324</v>
      </c>
      <c r="AG287">
        <v>33.798567464636662</v>
      </c>
      <c r="AH287">
        <v>3.6423841059602649</v>
      </c>
    </row>
    <row r="288" spans="1:34">
      <c r="A288">
        <v>6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2999</v>
      </c>
      <c r="R288">
        <v>14207.35</v>
      </c>
      <c r="S288">
        <v>6.8101222254678042</v>
      </c>
      <c r="T288">
        <v>6.3842306974910876</v>
      </c>
      <c r="U288">
        <v>25.169781838273838</v>
      </c>
      <c r="V288">
        <v>25.0152209947668</v>
      </c>
      <c r="W288">
        <v>12.254220526699211</v>
      </c>
      <c r="X288">
        <v>82.696632376903509</v>
      </c>
      <c r="Y288">
        <v>58.955399845854416</v>
      </c>
      <c r="Z288">
        <v>8.6596872588938822</v>
      </c>
      <c r="AA288">
        <v>1.7936858562308837</v>
      </c>
      <c r="AB288">
        <v>1.9679318628440063</v>
      </c>
      <c r="AC288">
        <v>70.791183084668049</v>
      </c>
      <c r="AD288">
        <v>46.958533015136794</v>
      </c>
      <c r="AE288">
        <v>57.5983609500434</v>
      </c>
      <c r="AF288">
        <v>36.715910309636683</v>
      </c>
      <c r="AG288">
        <v>34.869388460362202</v>
      </c>
      <c r="AH288">
        <v>4.054239530947009</v>
      </c>
    </row>
    <row r="289" spans="1:37">
      <c r="A289">
        <v>6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3291</v>
      </c>
      <c r="R289">
        <v>17029.189999999999</v>
      </c>
      <c r="S289">
        <v>6.8987726368664628</v>
      </c>
      <c r="T289">
        <v>6.541415064368886</v>
      </c>
      <c r="U289">
        <v>25.738270581278243</v>
      </c>
      <c r="V289">
        <v>24.769234473277951</v>
      </c>
      <c r="W289">
        <v>14.316594036475021</v>
      </c>
      <c r="X289">
        <v>82.840111596617376</v>
      </c>
      <c r="Y289">
        <v>60.983522997864256</v>
      </c>
      <c r="Z289">
        <v>9.0182276307465905</v>
      </c>
      <c r="AA289">
        <v>1.7884567085589878</v>
      </c>
      <c r="AB289">
        <v>2.0743108956899197</v>
      </c>
      <c r="AC289">
        <v>70.314405355773644</v>
      </c>
      <c r="AD289">
        <v>49.408014829931936</v>
      </c>
      <c r="AE289">
        <v>56.536823329690009</v>
      </c>
      <c r="AF289">
        <v>33.793982638631874</v>
      </c>
      <c r="AG289">
        <v>32.211092136559756</v>
      </c>
      <c r="AH289">
        <v>4.3807133516039238</v>
      </c>
    </row>
    <row r="290" spans="1:37">
      <c r="A290">
        <v>6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3306</v>
      </c>
      <c r="R290">
        <v>17972</v>
      </c>
      <c r="S290">
        <v>6.9099710661028269</v>
      </c>
      <c r="T290">
        <v>6.3779768528822611</v>
      </c>
      <c r="U290">
        <v>25.4646450033385</v>
      </c>
      <c r="V290">
        <v>25.011128421989763</v>
      </c>
      <c r="W290">
        <v>13.075895837970176</v>
      </c>
      <c r="X290">
        <v>84.425773425328302</v>
      </c>
      <c r="Y290">
        <v>60.23814823058089</v>
      </c>
      <c r="Z290">
        <v>8.6241354974193136</v>
      </c>
      <c r="AA290">
        <v>1.8178568285136336</v>
      </c>
      <c r="AB290">
        <v>2.0135502920100494</v>
      </c>
      <c r="AC290">
        <v>70.085494165301014</v>
      </c>
      <c r="AD290">
        <v>49.895254356090874</v>
      </c>
      <c r="AE290">
        <v>56.487463315620481</v>
      </c>
      <c r="AF290">
        <v>34.851746271840526</v>
      </c>
      <c r="AG290">
        <v>33.233452772213781</v>
      </c>
      <c r="AH290">
        <v>3.9839750723347422</v>
      </c>
      <c r="AI290">
        <v>2772</v>
      </c>
      <c r="AJ290">
        <v>109.46551226551252</v>
      </c>
      <c r="AK290">
        <v>19.216437351972399</v>
      </c>
    </row>
    <row r="291" spans="1:37" s="514" customFormat="1">
      <c r="A291" s="514">
        <v>6</v>
      </c>
      <c r="B291" s="514">
        <v>57</v>
      </c>
      <c r="C291" s="514">
        <v>2023</v>
      </c>
      <c r="D291" s="514">
        <v>99</v>
      </c>
      <c r="E291" s="514">
        <v>99</v>
      </c>
      <c r="F291" s="514">
        <v>99</v>
      </c>
      <c r="G291" s="514">
        <v>99</v>
      </c>
      <c r="H291" s="514">
        <v>2</v>
      </c>
      <c r="I291" s="514">
        <v>99</v>
      </c>
      <c r="J291" s="514">
        <v>999</v>
      </c>
      <c r="K291" s="514">
        <v>99</v>
      </c>
      <c r="L291" s="514">
        <v>99</v>
      </c>
      <c r="M291" s="514">
        <v>99</v>
      </c>
      <c r="N291" s="514">
        <v>99</v>
      </c>
      <c r="O291" s="514">
        <v>99</v>
      </c>
      <c r="P291" s="514">
        <v>9999</v>
      </c>
      <c r="Q291" s="514">
        <v>3220</v>
      </c>
      <c r="R291" s="514">
        <v>17543</v>
      </c>
      <c r="S291" s="514">
        <v>7.0444051758536155</v>
      </c>
      <c r="T291" s="514">
        <v>6.3441258621672461</v>
      </c>
      <c r="U291" s="514">
        <v>24.766624864618255</v>
      </c>
      <c r="V291" s="514">
        <v>24.585304679929315</v>
      </c>
      <c r="W291" s="514">
        <v>12.375306390013108</v>
      </c>
      <c r="X291" s="514">
        <v>81.941515134241584</v>
      </c>
      <c r="Y291" s="514">
        <v>57.111098443823742</v>
      </c>
      <c r="Z291" s="514">
        <v>8.5961545300610531</v>
      </c>
      <c r="AA291" s="514">
        <v>1.8005871655017025</v>
      </c>
      <c r="AB291" s="514">
        <v>2.00525889246091</v>
      </c>
      <c r="AC291" s="514">
        <v>69.63907486670648</v>
      </c>
      <c r="AD291" s="514">
        <v>47.164667923182925</v>
      </c>
      <c r="AE291" s="514">
        <v>55.974228738743477</v>
      </c>
      <c r="AF291" s="514">
        <v>35.886263680065476</v>
      </c>
      <c r="AG291" s="514">
        <v>33.934164982119846</v>
      </c>
      <c r="AH291" s="514">
        <v>4.9079404890839662</v>
      </c>
      <c r="AI291" s="514">
        <v>5526</v>
      </c>
      <c r="AJ291" s="514">
        <v>109.27799493304376</v>
      </c>
      <c r="AK291" s="514">
        <v>19.268611880431546</v>
      </c>
    </row>
    <row r="292" spans="1:37" s="514" customFormat="1">
      <c r="A292" s="514">
        <v>6</v>
      </c>
      <c r="B292" s="514">
        <v>58</v>
      </c>
      <c r="C292" s="514">
        <v>2024</v>
      </c>
      <c r="D292" s="514">
        <v>99</v>
      </c>
      <c r="E292" s="514">
        <v>99</v>
      </c>
      <c r="F292" s="514">
        <v>99</v>
      </c>
      <c r="G292" s="514">
        <v>99</v>
      </c>
      <c r="H292" s="514">
        <v>2</v>
      </c>
      <c r="I292" s="514">
        <v>99</v>
      </c>
      <c r="J292" s="514">
        <v>999</v>
      </c>
      <c r="K292" s="514">
        <v>99</v>
      </c>
      <c r="L292" s="514">
        <v>99</v>
      </c>
      <c r="M292" s="514">
        <v>99</v>
      </c>
      <c r="N292" s="514">
        <v>99</v>
      </c>
      <c r="O292" s="514">
        <v>99</v>
      </c>
      <c r="P292" s="514">
        <v>9999</v>
      </c>
      <c r="Q292" s="514">
        <v>2966</v>
      </c>
      <c r="R292" s="514">
        <v>15725</v>
      </c>
      <c r="S292" s="514">
        <v>6.9453736089030169</v>
      </c>
      <c r="T292" s="514">
        <v>6.148235294117649</v>
      </c>
      <c r="U292" s="514">
        <v>24.204604133545303</v>
      </c>
      <c r="V292" s="514">
        <v>24.92845786963434</v>
      </c>
      <c r="W292" s="514">
        <v>10.931637519872814</v>
      </c>
      <c r="X292" s="514">
        <v>78.073131955484882</v>
      </c>
      <c r="Y292" s="514">
        <v>53.907790143084256</v>
      </c>
      <c r="Z292" s="514">
        <v>8.975316820552969</v>
      </c>
      <c r="AA292" s="514">
        <v>1.8571577841683664</v>
      </c>
      <c r="AB292" s="514">
        <v>2.0068477925053836</v>
      </c>
      <c r="AC292" s="514">
        <v>84.12593340780974</v>
      </c>
      <c r="AD292" s="514">
        <v>49.356402354192198</v>
      </c>
      <c r="AE292" s="514">
        <v>69.433551862346647</v>
      </c>
      <c r="AF292" s="514">
        <v>36.419853162563406</v>
      </c>
      <c r="AG292" s="514">
        <v>34.032101015104622</v>
      </c>
      <c r="AH292" s="514">
        <v>6.0667726550079486</v>
      </c>
      <c r="AI292" s="514">
        <v>15446</v>
      </c>
      <c r="AJ292" s="514">
        <v>106.58369157063318</v>
      </c>
      <c r="AK292" s="514">
        <v>19.053733975432689</v>
      </c>
    </row>
    <row r="293" spans="1:37">
      <c r="A293">
        <v>7</v>
      </c>
      <c r="B293">
        <v>1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1485</v>
      </c>
      <c r="R293">
        <v>8022</v>
      </c>
      <c r="S293">
        <v>7.5873846920967347</v>
      </c>
      <c r="T293">
        <v>5.9288207429568676</v>
      </c>
      <c r="U293">
        <v>28.367539267015776</v>
      </c>
      <c r="V293">
        <v>40.825230615806525</v>
      </c>
      <c r="W293">
        <v>9.2620294190974821</v>
      </c>
      <c r="X293">
        <v>95.836449763151364</v>
      </c>
      <c r="Y293">
        <v>75.392670157068068</v>
      </c>
      <c r="Z293">
        <v>7.4684915075462879</v>
      </c>
      <c r="AA293">
        <v>1.5678076600759403</v>
      </c>
      <c r="AB293">
        <v>1.9449657139780221</v>
      </c>
      <c r="AC293">
        <v>80.552918715239741</v>
      </c>
      <c r="AD293">
        <v>49.774078332883605</v>
      </c>
      <c r="AE293">
        <v>66.386916963020013</v>
      </c>
      <c r="AF293">
        <v>60.511427924869871</v>
      </c>
      <c r="AG293">
        <v>62.400502792009362</v>
      </c>
      <c r="AH293">
        <v>4.0513587634006498</v>
      </c>
      <c r="AI293">
        <v>7981</v>
      </c>
      <c r="AJ293">
        <v>110.73735120912198</v>
      </c>
      <c r="AK293">
        <v>20.511103055357861</v>
      </c>
    </row>
    <row r="294" spans="1:37">
      <c r="A294">
        <v>7</v>
      </c>
      <c r="B294">
        <v>2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949</v>
      </c>
      <c r="R294">
        <v>5235</v>
      </c>
      <c r="S294">
        <v>7.2406876790830941</v>
      </c>
      <c r="T294">
        <v>6.0949379178605554</v>
      </c>
      <c r="U294">
        <v>26.192779369627502</v>
      </c>
      <c r="V294">
        <v>32.244508118433622</v>
      </c>
      <c r="W294">
        <v>12.244508118433622</v>
      </c>
      <c r="X294">
        <v>88.729703915950353</v>
      </c>
      <c r="Y294">
        <v>64.813753581661871</v>
      </c>
      <c r="Z294">
        <v>8.0642423803533063</v>
      </c>
      <c r="AA294">
        <v>1.6719915047765477</v>
      </c>
      <c r="AB294">
        <v>2.0538972601072558</v>
      </c>
      <c r="AC294">
        <v>80.977186575136898</v>
      </c>
      <c r="AD294">
        <v>46.608394592357591</v>
      </c>
      <c r="AE294">
        <v>67.859120733836562</v>
      </c>
      <c r="AF294">
        <v>39.488572075130129</v>
      </c>
      <c r="AG294">
        <v>37.599497207990659</v>
      </c>
      <c r="AH294">
        <v>6.9340974212034352</v>
      </c>
      <c r="AI294">
        <v>5216</v>
      </c>
      <c r="AJ294">
        <v>108.85993098159544</v>
      </c>
      <c r="AK294">
        <v>19.706830446897072</v>
      </c>
    </row>
    <row r="295" spans="1:37">
      <c r="A295">
        <v>7</v>
      </c>
      <c r="B295">
        <v>3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2314</v>
      </c>
      <c r="R295">
        <v>10565</v>
      </c>
      <c r="S295">
        <v>7.4567912920018893</v>
      </c>
      <c r="T295">
        <v>6.0694746805489812</v>
      </c>
      <c r="U295">
        <v>26.747685754850956</v>
      </c>
      <c r="V295">
        <v>33.620444865120682</v>
      </c>
      <c r="W295">
        <v>11.301467108376716</v>
      </c>
      <c r="X295">
        <v>86.805489824893513</v>
      </c>
      <c r="Y295">
        <v>66.672976810222437</v>
      </c>
      <c r="Z295">
        <v>8.7386210558127981</v>
      </c>
      <c r="AA295">
        <v>1.7827464952251248</v>
      </c>
      <c r="AB295">
        <v>2.2103958993037813</v>
      </c>
      <c r="AC295">
        <v>80.660921359748784</v>
      </c>
      <c r="AD295">
        <v>35.966109306545547</v>
      </c>
      <c r="AE295">
        <v>56.292307657178405</v>
      </c>
      <c r="AF295">
        <v>60.791760170320515</v>
      </c>
      <c r="AG295">
        <v>64.428948890587691</v>
      </c>
      <c r="AH295">
        <v>3.2181732134406058</v>
      </c>
      <c r="AI295">
        <v>10290</v>
      </c>
      <c r="AJ295">
        <v>108.04724003887218</v>
      </c>
      <c r="AK295">
        <v>20.418368113571873</v>
      </c>
    </row>
    <row r="296" spans="1:37">
      <c r="A296">
        <v>7</v>
      </c>
      <c r="B296">
        <v>4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1363</v>
      </c>
      <c r="R296">
        <v>6814</v>
      </c>
      <c r="S296">
        <v>6.7218960962723813</v>
      </c>
      <c r="T296">
        <v>6.2450836513061354</v>
      </c>
      <c r="U296">
        <v>22.896507191077237</v>
      </c>
      <c r="V296">
        <v>17.801584972116235</v>
      </c>
      <c r="W296">
        <v>11.799236865277372</v>
      </c>
      <c r="X296">
        <v>70.678015849721191</v>
      </c>
      <c r="Y296">
        <v>45.685353683592595</v>
      </c>
      <c r="Z296">
        <v>9.4727751408271033</v>
      </c>
      <c r="AA296">
        <v>1.9800884783071897</v>
      </c>
      <c r="AB296">
        <v>2.0799513405017702</v>
      </c>
      <c r="AC296">
        <v>85.406934071878851</v>
      </c>
      <c r="AD296">
        <v>54.569352994461518</v>
      </c>
      <c r="AE296">
        <v>74.080303801646224</v>
      </c>
      <c r="AF296">
        <v>39.208239829679506</v>
      </c>
      <c r="AG296">
        <v>35.571051109412302</v>
      </c>
      <c r="AH296">
        <v>4.1385383034928092</v>
      </c>
      <c r="AI296">
        <v>6785</v>
      </c>
      <c r="AJ296">
        <v>105.24916728076639</v>
      </c>
      <c r="AK296">
        <v>18.605361710444651</v>
      </c>
    </row>
    <row r="297" spans="1:37">
      <c r="A297">
        <v>7</v>
      </c>
      <c r="B297">
        <v>5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761</v>
      </c>
      <c r="R297">
        <v>4141</v>
      </c>
      <c r="S297">
        <v>7.1361989857522321</v>
      </c>
      <c r="T297">
        <v>6.1468244385414144</v>
      </c>
      <c r="U297">
        <v>25.00422603235938</v>
      </c>
      <c r="V297">
        <v>29.847862835064007</v>
      </c>
      <c r="W297">
        <v>9.2006761651774909</v>
      </c>
      <c r="X297">
        <v>82.178217821782169</v>
      </c>
      <c r="Y297">
        <v>57.884568944699367</v>
      </c>
      <c r="Z297">
        <v>8.6394387809481881</v>
      </c>
      <c r="AA297">
        <v>1.8319380576588016</v>
      </c>
      <c r="AB297">
        <v>2.3636306302863033</v>
      </c>
      <c r="AC297">
        <v>81.740493926033977</v>
      </c>
      <c r="AD297">
        <v>29.093927193024449</v>
      </c>
      <c r="AE297">
        <v>48.10310350797134</v>
      </c>
      <c r="AF297">
        <v>61.049683031107186</v>
      </c>
      <c r="AG297">
        <v>63.14710651868053</v>
      </c>
      <c r="AH297">
        <v>3.501569669162039</v>
      </c>
      <c r="AI297">
        <v>4078</v>
      </c>
      <c r="AJ297">
        <v>107.04691025012268</v>
      </c>
      <c r="AK297">
        <v>19.580507436860401</v>
      </c>
    </row>
    <row r="298" spans="1:37">
      <c r="A298">
        <v>7</v>
      </c>
      <c r="B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465</v>
      </c>
      <c r="R298">
        <v>2642</v>
      </c>
      <c r="S298">
        <v>6.8198334595003756</v>
      </c>
      <c r="T298">
        <v>6.0253595760787277</v>
      </c>
      <c r="U298">
        <v>22.871990915972781</v>
      </c>
      <c r="V298">
        <v>24.791824375473119</v>
      </c>
      <c r="W298">
        <v>7.229371688115064</v>
      </c>
      <c r="X298">
        <v>72.899318697956119</v>
      </c>
      <c r="Y298">
        <v>49.167297501892513</v>
      </c>
      <c r="Z298">
        <v>8.7287899596041996</v>
      </c>
      <c r="AA298">
        <v>1.8327329843146605</v>
      </c>
      <c r="AB298">
        <v>1.754123605872544</v>
      </c>
      <c r="AC298">
        <v>83.635268236143347</v>
      </c>
      <c r="AD298">
        <v>44.119664904301601</v>
      </c>
      <c r="AE298">
        <v>65.191038938207114</v>
      </c>
      <c r="AF298">
        <v>38.950316968892814</v>
      </c>
      <c r="AG298">
        <v>36.852893481319491</v>
      </c>
      <c r="AH298">
        <v>11.39288417865254</v>
      </c>
      <c r="AI298">
        <v>2577</v>
      </c>
      <c r="AJ298">
        <v>104.9325572370975</v>
      </c>
      <c r="AK298">
        <v>18.808954918196527</v>
      </c>
    </row>
    <row r="299" spans="1:37">
      <c r="A299">
        <v>7</v>
      </c>
      <c r="B299">
        <v>7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683</v>
      </c>
      <c r="R299">
        <v>4724</v>
      </c>
      <c r="S299">
        <v>7.3668501270110083</v>
      </c>
      <c r="T299">
        <v>5.894580863674852</v>
      </c>
      <c r="U299">
        <v>26.268712955122744</v>
      </c>
      <c r="V299">
        <v>34.504657070279414</v>
      </c>
      <c r="W299">
        <v>9.6951735817104137</v>
      </c>
      <c r="X299">
        <v>85.436071126164251</v>
      </c>
      <c r="Y299">
        <v>65.474174428450453</v>
      </c>
      <c r="Z299">
        <v>9.0360215699037472</v>
      </c>
      <c r="AA299">
        <v>1.8602331990948879</v>
      </c>
      <c r="AB299">
        <v>2.0243804662785672</v>
      </c>
      <c r="AC299">
        <v>81.683044534128655</v>
      </c>
      <c r="AD299">
        <v>40.453291403111884</v>
      </c>
      <c r="AE299">
        <v>54.985039045866792</v>
      </c>
      <c r="AF299">
        <v>82.042375824939228</v>
      </c>
      <c r="AG299">
        <v>82.101133333774385</v>
      </c>
      <c r="AH299">
        <v>4.2760372565622333</v>
      </c>
      <c r="AI299">
        <v>4426</v>
      </c>
      <c r="AJ299">
        <v>107.87015363759632</v>
      </c>
      <c r="AK299">
        <v>20.156344132874072</v>
      </c>
    </row>
    <row r="300" spans="1:37">
      <c r="A300">
        <v>7</v>
      </c>
      <c r="B300">
        <v>8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189</v>
      </c>
      <c r="R300">
        <v>1034</v>
      </c>
      <c r="S300">
        <v>7.2437137330754382</v>
      </c>
      <c r="T300">
        <v>6.0938104448742756</v>
      </c>
      <c r="U300">
        <v>26.164023210831736</v>
      </c>
      <c r="V300">
        <v>35.20309477756286</v>
      </c>
      <c r="W300">
        <v>8.0270793036750501</v>
      </c>
      <c r="X300">
        <v>86.07350096711798</v>
      </c>
      <c r="Y300">
        <v>64.990328820116048</v>
      </c>
      <c r="Z300">
        <v>8.3763380041177893</v>
      </c>
      <c r="AA300">
        <v>1.726061509867542</v>
      </c>
      <c r="AB300">
        <v>1.8445120616304431</v>
      </c>
      <c r="AC300">
        <v>85.139564245887613</v>
      </c>
      <c r="AD300">
        <v>58.649503980133439</v>
      </c>
      <c r="AE300">
        <v>72.095020507998896</v>
      </c>
      <c r="AF300">
        <v>17.957624175060783</v>
      </c>
      <c r="AG300">
        <v>17.898866666225629</v>
      </c>
      <c r="AH300">
        <v>0.77369439071566715</v>
      </c>
      <c r="AI300">
        <v>868</v>
      </c>
      <c r="AJ300">
        <v>108.2390552995392</v>
      </c>
      <c r="AK300">
        <v>19.36070431331563</v>
      </c>
    </row>
    <row r="301" spans="1:37">
      <c r="A301">
        <v>7</v>
      </c>
      <c r="B301">
        <v>9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1621</v>
      </c>
      <c r="R301">
        <v>9731</v>
      </c>
      <c r="S301">
        <v>7.3741650395642786</v>
      </c>
      <c r="T301">
        <v>6.0949542698592145</v>
      </c>
      <c r="U301">
        <v>28.4213441578461</v>
      </c>
      <c r="V301">
        <v>35.772274175315992</v>
      </c>
      <c r="W301">
        <v>11.972048093721098</v>
      </c>
      <c r="X301">
        <v>94.841229061761382</v>
      </c>
      <c r="Y301">
        <v>75.737334292467366</v>
      </c>
      <c r="Z301">
        <v>7.7539788720638301</v>
      </c>
      <c r="AA301">
        <v>1.6995186044559889</v>
      </c>
      <c r="AB301">
        <v>2.1595553236332985</v>
      </c>
      <c r="AC301">
        <v>68.757589597067408</v>
      </c>
      <c r="AD301">
        <v>51.727965589436735</v>
      </c>
      <c r="AE301">
        <v>52.054869647328381</v>
      </c>
      <c r="AF301">
        <v>61.534083723283182</v>
      </c>
      <c r="AG301">
        <v>63.471060306986651</v>
      </c>
      <c r="AH301">
        <v>4.3263796115507125</v>
      </c>
      <c r="AI301">
        <v>6144</v>
      </c>
      <c r="AJ301">
        <v>110.5086588541664</v>
      </c>
      <c r="AK301">
        <v>20.081809146646595</v>
      </c>
    </row>
    <row r="302" spans="1:37">
      <c r="A302">
        <v>7</v>
      </c>
      <c r="B302">
        <v>10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1020</v>
      </c>
      <c r="R302">
        <v>6083</v>
      </c>
      <c r="S302">
        <v>6.9930955120828564</v>
      </c>
      <c r="T302">
        <v>6.3088936380075626</v>
      </c>
      <c r="U302">
        <v>26.166496794344859</v>
      </c>
      <c r="V302">
        <v>28.456353772809472</v>
      </c>
      <c r="W302">
        <v>14.450106855170144</v>
      </c>
      <c r="X302">
        <v>90.103567318757186</v>
      </c>
      <c r="Y302">
        <v>65.757027782344238</v>
      </c>
      <c r="Z302">
        <v>7.6857262703616351</v>
      </c>
      <c r="AA302">
        <v>1.8135928037239963</v>
      </c>
      <c r="AB302">
        <v>2.0841490525907833</v>
      </c>
      <c r="AC302">
        <v>66.592132044601215</v>
      </c>
      <c r="AD302">
        <v>46.973892349628592</v>
      </c>
      <c r="AE302">
        <v>52.264732151407514</v>
      </c>
      <c r="AF302">
        <v>38.465916276716825</v>
      </c>
      <c r="AG302">
        <v>36.528939693013342</v>
      </c>
      <c r="AH302">
        <v>7.266151569949038</v>
      </c>
      <c r="AI302">
        <v>2572</v>
      </c>
      <c r="AJ302">
        <v>109.13549766718513</v>
      </c>
      <c r="AK302">
        <v>19.20316689930107</v>
      </c>
    </row>
    <row r="303" spans="1:37">
      <c r="A303">
        <v>7</v>
      </c>
      <c r="B303">
        <v>11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2343</v>
      </c>
      <c r="R303">
        <v>11150</v>
      </c>
      <c r="S303">
        <v>7.4726457399103134</v>
      </c>
      <c r="T303">
        <v>6.1881614349775766</v>
      </c>
      <c r="U303">
        <v>27.136529147982245</v>
      </c>
      <c r="V303">
        <v>32.690582959641254</v>
      </c>
      <c r="W303">
        <v>12.026905829596416</v>
      </c>
      <c r="X303">
        <v>87.524663677130064</v>
      </c>
      <c r="Y303">
        <v>67.470852017937204</v>
      </c>
      <c r="Z303">
        <v>8.7863024851894362</v>
      </c>
      <c r="AA303">
        <v>1.6535098408483351</v>
      </c>
      <c r="AB303">
        <v>2.2184153296521401</v>
      </c>
      <c r="AC303">
        <v>72.541700450913055</v>
      </c>
      <c r="AD303">
        <v>40.097924795469957</v>
      </c>
      <c r="AE303">
        <v>44.978822409903806</v>
      </c>
      <c r="AF303">
        <v>60.315914746294489</v>
      </c>
      <c r="AG303">
        <v>63.649262560205209</v>
      </c>
      <c r="AH303">
        <v>1.7040358744394619</v>
      </c>
      <c r="AI303">
        <v>2600</v>
      </c>
      <c r="AJ303">
        <v>111.95157692307694</v>
      </c>
      <c r="AK303">
        <v>20.670412111248204</v>
      </c>
    </row>
    <row r="304" spans="1:37">
      <c r="A304">
        <v>7</v>
      </c>
      <c r="B304">
        <v>12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1477</v>
      </c>
      <c r="R304">
        <v>7336</v>
      </c>
      <c r="S304">
        <v>7.023854961832062</v>
      </c>
      <c r="T304">
        <v>6.454743729552888</v>
      </c>
      <c r="U304">
        <v>23.555357142857243</v>
      </c>
      <c r="V304">
        <v>19.315703380588872</v>
      </c>
      <c r="W304">
        <v>12.622682660850602</v>
      </c>
      <c r="X304">
        <v>75.790621592148298</v>
      </c>
      <c r="Y304">
        <v>49.468375136314073</v>
      </c>
      <c r="Z304">
        <v>9.0409071959553824</v>
      </c>
      <c r="AA304">
        <v>1.8681609326101356</v>
      </c>
      <c r="AB304">
        <v>2.014971733006742</v>
      </c>
      <c r="AC304">
        <v>70.954007325439306</v>
      </c>
      <c r="AD304">
        <v>49.72324402636476</v>
      </c>
      <c r="AE304">
        <v>60.074287965731955</v>
      </c>
      <c r="AF304">
        <v>39.684085253705504</v>
      </c>
      <c r="AG304">
        <v>36.350737439794777</v>
      </c>
      <c r="AH304">
        <v>3.51690294438386</v>
      </c>
      <c r="AI304">
        <v>2023</v>
      </c>
      <c r="AJ304">
        <v>109.7224913494809</v>
      </c>
      <c r="AK304">
        <v>19.518230034845903</v>
      </c>
    </row>
    <row r="305" spans="1:37">
      <c r="A305">
        <v>7</v>
      </c>
      <c r="B305">
        <v>13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837</v>
      </c>
      <c r="R305">
        <v>4908</v>
      </c>
      <c r="S305">
        <v>7.117155664221678</v>
      </c>
      <c r="T305">
        <v>6.2740423797881011</v>
      </c>
      <c r="U305">
        <v>25.19590464547678</v>
      </c>
      <c r="V305">
        <v>29.339853300733495</v>
      </c>
      <c r="W305">
        <v>11.246943765281173</v>
      </c>
      <c r="X305">
        <v>84.637326813365931</v>
      </c>
      <c r="Y305">
        <v>59.311328443357773</v>
      </c>
      <c r="Z305">
        <v>8.2733696035691651</v>
      </c>
      <c r="AA305">
        <v>1.7419997298789212</v>
      </c>
      <c r="AB305">
        <v>1.9340392824459935</v>
      </c>
      <c r="AC305">
        <v>72.77284393878783</v>
      </c>
      <c r="AD305">
        <v>38.801653332819626</v>
      </c>
      <c r="AE305">
        <v>46.562940673648249</v>
      </c>
      <c r="AF305">
        <v>65.448726496866243</v>
      </c>
      <c r="AG305">
        <v>67.317459539790619</v>
      </c>
      <c r="AH305">
        <v>4.1564792176039127</v>
      </c>
      <c r="AI305">
        <v>18</v>
      </c>
      <c r="AJ305">
        <v>107.54999999999998</v>
      </c>
      <c r="AK305">
        <v>22.431810003166078</v>
      </c>
    </row>
    <row r="306" spans="1:37">
      <c r="A306">
        <v>7</v>
      </c>
      <c r="B306">
        <v>14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501</v>
      </c>
      <c r="R306">
        <v>2591</v>
      </c>
      <c r="S306">
        <v>6.976071015052101</v>
      </c>
      <c r="T306">
        <v>6.1111539945966804</v>
      </c>
      <c r="U306">
        <v>23.171555384021623</v>
      </c>
      <c r="V306">
        <v>23.697414125820153</v>
      </c>
      <c r="W306">
        <v>10.227711308375149</v>
      </c>
      <c r="X306">
        <v>75.878039367039747</v>
      </c>
      <c r="Y306">
        <v>49.749131609417198</v>
      </c>
      <c r="Z306">
        <v>8.4976976842417589</v>
      </c>
      <c r="AA306">
        <v>1.7406658386719189</v>
      </c>
      <c r="AB306">
        <v>1.9336732162191177</v>
      </c>
      <c r="AC306">
        <v>73.787894644791308</v>
      </c>
      <c r="AD306">
        <v>43.653354148885605</v>
      </c>
      <c r="AE306">
        <v>54.166904501460358</v>
      </c>
      <c r="AF306">
        <v>34.55127350313375</v>
      </c>
      <c r="AG306">
        <v>32.682540460209367</v>
      </c>
      <c r="AH306">
        <v>5.1331532226939407</v>
      </c>
      <c r="AI306">
        <v>931</v>
      </c>
      <c r="AJ306">
        <v>108.70580021482289</v>
      </c>
      <c r="AK306">
        <v>18.907008190944431</v>
      </c>
    </row>
    <row r="307" spans="1:37">
      <c r="A307">
        <v>7</v>
      </c>
      <c r="B307">
        <v>15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712</v>
      </c>
      <c r="R307">
        <v>5553</v>
      </c>
      <c r="S307">
        <v>7.2088960922024112</v>
      </c>
      <c r="T307">
        <v>6.0916621645957134</v>
      </c>
      <c r="U307">
        <v>25.766504592112391</v>
      </c>
      <c r="V307">
        <v>31.08229785701424</v>
      </c>
      <c r="W307">
        <v>10.17468035296236</v>
      </c>
      <c r="X307">
        <v>84.476859355303446</v>
      </c>
      <c r="Y307">
        <v>62.506753106428974</v>
      </c>
      <c r="Z307">
        <v>8.6176477037320609</v>
      </c>
      <c r="AA307">
        <v>1.8353670039221353</v>
      </c>
      <c r="AB307">
        <v>1.9160455836414445</v>
      </c>
      <c r="AC307">
        <v>72.278235375696681</v>
      </c>
      <c r="AD307">
        <v>33.276398678580243</v>
      </c>
      <c r="AE307">
        <v>41.472228634301281</v>
      </c>
      <c r="AF307">
        <v>78.365791701947501</v>
      </c>
      <c r="AG307">
        <v>77.111255664857126</v>
      </c>
      <c r="AH307">
        <v>3.259499369710066</v>
      </c>
      <c r="AI307">
        <v>600</v>
      </c>
      <c r="AJ307">
        <v>108.37166666666673</v>
      </c>
      <c r="AK307">
        <v>19.700604336081565</v>
      </c>
    </row>
    <row r="308" spans="1:37">
      <c r="A308">
        <v>7</v>
      </c>
      <c r="B308">
        <v>16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222</v>
      </c>
      <c r="R308">
        <v>1533</v>
      </c>
      <c r="S308">
        <v>7.4618395303326803</v>
      </c>
      <c r="T308">
        <v>6.3483365949119381</v>
      </c>
      <c r="U308">
        <v>27.704174820613169</v>
      </c>
      <c r="V308">
        <v>35.942596216568823</v>
      </c>
      <c r="W308">
        <v>6.5883887801696019</v>
      </c>
      <c r="X308">
        <v>89.236790606653614</v>
      </c>
      <c r="Y308">
        <v>71.819960861056757</v>
      </c>
      <c r="Z308">
        <v>8.3842151755746936</v>
      </c>
      <c r="AA308">
        <v>1.4259311311167315</v>
      </c>
      <c r="AB308">
        <v>1.6957004564607252</v>
      </c>
      <c r="AC308">
        <v>79.266390968611077</v>
      </c>
      <c r="AD308">
        <v>55.606143557780655</v>
      </c>
      <c r="AE308">
        <v>56.286350097189761</v>
      </c>
      <c r="AF308">
        <v>21.634208298052503</v>
      </c>
      <c r="AG308">
        <v>22.888744335142881</v>
      </c>
      <c r="AH308">
        <v>1.8264840182648403</v>
      </c>
      <c r="AI308">
        <v>0</v>
      </c>
    </row>
    <row r="309" spans="1:37">
      <c r="A309">
        <v>7</v>
      </c>
      <c r="B309">
        <v>17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1700</v>
      </c>
      <c r="R309">
        <v>10160</v>
      </c>
      <c r="S309">
        <v>7.1408464566929153</v>
      </c>
      <c r="T309">
        <v>6.2586614173228368</v>
      </c>
      <c r="U309">
        <v>28.520359251968419</v>
      </c>
      <c r="V309">
        <v>33.385826771653541</v>
      </c>
      <c r="W309">
        <v>12.5</v>
      </c>
      <c r="X309">
        <v>95.639763779527556</v>
      </c>
      <c r="Y309">
        <v>76.417322834645702</v>
      </c>
      <c r="Z309">
        <v>7.7092624011996689</v>
      </c>
      <c r="AA309">
        <v>1.7555718026834484</v>
      </c>
      <c r="AB309">
        <v>2.1345083197897186</v>
      </c>
      <c r="AC309">
        <v>66.350031273281388</v>
      </c>
      <c r="AD309">
        <v>52.930659793236408</v>
      </c>
      <c r="AE309">
        <v>52.273720604958818</v>
      </c>
      <c r="AF309">
        <v>60.729228930065773</v>
      </c>
      <c r="AG309">
        <v>62.173035250543805</v>
      </c>
      <c r="AH309">
        <v>4.0649606299212593</v>
      </c>
      <c r="AI309">
        <v>0</v>
      </c>
    </row>
    <row r="310" spans="1:37">
      <c r="A310">
        <v>7</v>
      </c>
      <c r="B310">
        <v>18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1019</v>
      </c>
      <c r="R310">
        <v>6570</v>
      </c>
      <c r="S310">
        <v>6.7821917808219148</v>
      </c>
      <c r="T310">
        <v>6.3646879756468797</v>
      </c>
      <c r="U310">
        <v>26.8338356164383</v>
      </c>
      <c r="V310">
        <v>28.493150684931503</v>
      </c>
      <c r="W310">
        <v>15.357686453576861</v>
      </c>
      <c r="X310">
        <v>91.24809741248103</v>
      </c>
      <c r="Y310">
        <v>68.614916286149182</v>
      </c>
      <c r="Z310">
        <v>7.8494163889589252</v>
      </c>
      <c r="AA310">
        <v>1.8474267940199247</v>
      </c>
      <c r="AB310">
        <v>2.1380159656699673</v>
      </c>
      <c r="AC310">
        <v>69.041384613100306</v>
      </c>
      <c r="AD310">
        <v>50.344531419397214</v>
      </c>
      <c r="AE310">
        <v>53.405283165922683</v>
      </c>
      <c r="AF310">
        <v>39.270771069934248</v>
      </c>
      <c r="AG310">
        <v>37.826964749456195</v>
      </c>
      <c r="AH310">
        <v>4.9771689497716887</v>
      </c>
      <c r="AI310">
        <v>467</v>
      </c>
      <c r="AJ310">
        <v>105.42847965738756</v>
      </c>
      <c r="AK310">
        <v>18.419883312755125</v>
      </c>
    </row>
    <row r="311" spans="1:37">
      <c r="A311">
        <v>7</v>
      </c>
      <c r="B311">
        <v>19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2392</v>
      </c>
      <c r="R311">
        <v>11532</v>
      </c>
      <c r="S311">
        <v>7.3204994797086353</v>
      </c>
      <c r="T311">
        <v>6.2126257370794322</v>
      </c>
      <c r="U311">
        <v>27.650429240374457</v>
      </c>
      <c r="V311">
        <v>31.434269857787008</v>
      </c>
      <c r="W311">
        <v>13.111342351716962</v>
      </c>
      <c r="X311">
        <v>87.417620534165778</v>
      </c>
      <c r="Y311">
        <v>69.164065209850861</v>
      </c>
      <c r="Z311">
        <v>9.2625430279740719</v>
      </c>
      <c r="AA311">
        <v>1.7153849224304452</v>
      </c>
      <c r="AB311">
        <v>2.1064425910961524</v>
      </c>
      <c r="AC311">
        <v>74.120270344428718</v>
      </c>
      <c r="AD311">
        <v>52.095143431493206</v>
      </c>
      <c r="AE311">
        <v>55.679251282377251</v>
      </c>
      <c r="AF311">
        <v>60.697931470077357</v>
      </c>
      <c r="AG311">
        <v>63.778249972572546</v>
      </c>
      <c r="AH311">
        <v>2.6014568158168574</v>
      </c>
      <c r="AI311">
        <v>0</v>
      </c>
    </row>
    <row r="312" spans="1:37">
      <c r="A312">
        <v>7</v>
      </c>
      <c r="B312">
        <v>20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1571</v>
      </c>
      <c r="R312">
        <v>7467</v>
      </c>
      <c r="S312">
        <v>6.9075934110084365</v>
      </c>
      <c r="T312">
        <v>6.3696263559662514</v>
      </c>
      <c r="U312">
        <v>24.252537833132504</v>
      </c>
      <c r="V312">
        <v>20.074996651935184</v>
      </c>
      <c r="W312">
        <v>11.932503013258335</v>
      </c>
      <c r="X312">
        <v>77.688496049283501</v>
      </c>
      <c r="Y312">
        <v>52.390518280433902</v>
      </c>
      <c r="Z312">
        <v>9.2362627474018684</v>
      </c>
      <c r="AA312">
        <v>1.8385424414571496</v>
      </c>
      <c r="AB312">
        <v>1.9570803647206845</v>
      </c>
      <c r="AC312">
        <v>71.389203859372188</v>
      </c>
      <c r="AD312">
        <v>54.038875951938557</v>
      </c>
      <c r="AE312">
        <v>62.160586328177445</v>
      </c>
      <c r="AF312">
        <v>39.302068529922629</v>
      </c>
      <c r="AG312">
        <v>36.221750027427454</v>
      </c>
      <c r="AH312">
        <v>2.8793357439400031</v>
      </c>
      <c r="AI312">
        <v>1734</v>
      </c>
      <c r="AJ312">
        <v>110.89429065743983</v>
      </c>
      <c r="AK312">
        <v>19.556809936384305</v>
      </c>
    </row>
    <row r="313" spans="1:37">
      <c r="A313">
        <v>7</v>
      </c>
      <c r="B313">
        <v>21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886</v>
      </c>
      <c r="R313">
        <v>5738</v>
      </c>
      <c r="S313">
        <v>6.8710352039037996</v>
      </c>
      <c r="T313">
        <v>6.1863018473335636</v>
      </c>
      <c r="U313">
        <v>25.825043569187805</v>
      </c>
      <c r="V313">
        <v>28.755663994423145</v>
      </c>
      <c r="W313">
        <v>11.118856744510282</v>
      </c>
      <c r="X313">
        <v>83.73997908678983</v>
      </c>
      <c r="Y313">
        <v>60.787730916695693</v>
      </c>
      <c r="Z313">
        <v>8.8575354551556877</v>
      </c>
      <c r="AA313">
        <v>1.8392417991561412</v>
      </c>
      <c r="AB313">
        <v>2.0553445334378564</v>
      </c>
      <c r="AC313">
        <v>70.934653737611143</v>
      </c>
      <c r="AD313">
        <v>40.131869586112401</v>
      </c>
      <c r="AE313">
        <v>49.447945952179758</v>
      </c>
      <c r="AF313">
        <v>69.408491593080925</v>
      </c>
      <c r="AG313">
        <v>71.2666481026464</v>
      </c>
      <c r="AH313">
        <v>4.6531892645521085</v>
      </c>
      <c r="AI313">
        <v>0</v>
      </c>
    </row>
    <row r="314" spans="1:37">
      <c r="A314">
        <v>7</v>
      </c>
      <c r="B314">
        <v>22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503</v>
      </c>
      <c r="R314">
        <v>2529</v>
      </c>
      <c r="S314">
        <v>6.7781731909845773</v>
      </c>
      <c r="T314">
        <v>6.3214709371292974</v>
      </c>
      <c r="U314">
        <v>23.623962040332206</v>
      </c>
      <c r="V314">
        <v>22.222222222222225</v>
      </c>
      <c r="W314">
        <v>12.455516014234876</v>
      </c>
      <c r="X314">
        <v>81.138790035587178</v>
      </c>
      <c r="Y314">
        <v>51.126927639383133</v>
      </c>
      <c r="Z314">
        <v>8.0909228144301437</v>
      </c>
      <c r="AA314">
        <v>1.7445112659978714</v>
      </c>
      <c r="AB314">
        <v>1.9848819804014877</v>
      </c>
      <c r="AC314">
        <v>73.812962743864261</v>
      </c>
      <c r="AD314">
        <v>41.50389835004615</v>
      </c>
      <c r="AE314">
        <v>50.500460985196</v>
      </c>
      <c r="AF314">
        <v>30.591508406919072</v>
      </c>
      <c r="AG314">
        <v>28.733351897353575</v>
      </c>
      <c r="AH314">
        <v>4.9822064056939501</v>
      </c>
      <c r="AI314">
        <v>571</v>
      </c>
      <c r="AJ314">
        <v>108.42837127845883</v>
      </c>
      <c r="AK314">
        <v>18.834273910543502</v>
      </c>
    </row>
    <row r="315" spans="1:37">
      <c r="A315">
        <v>7</v>
      </c>
      <c r="B315">
        <v>23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763</v>
      </c>
      <c r="R315">
        <v>6165</v>
      </c>
      <c r="S315">
        <v>6.970965125709653</v>
      </c>
      <c r="T315">
        <v>6.098783454987835</v>
      </c>
      <c r="U315">
        <v>26.376609894566101</v>
      </c>
      <c r="V315">
        <v>30.429845904298457</v>
      </c>
      <c r="W315">
        <v>13.090024330900238</v>
      </c>
      <c r="X315">
        <v>86.082725060827244</v>
      </c>
      <c r="Y315">
        <v>64.817518248175148</v>
      </c>
      <c r="Z315">
        <v>8.7009009139749995</v>
      </c>
      <c r="AA315">
        <v>1.9105632328153628</v>
      </c>
      <c r="AB315">
        <v>2.1529074957991945</v>
      </c>
      <c r="AC315">
        <v>72.323163199523449</v>
      </c>
      <c r="AD315">
        <v>34.283811236681977</v>
      </c>
      <c r="AE315">
        <v>39.114169235992073</v>
      </c>
      <c r="AF315">
        <v>81.429137498348979</v>
      </c>
      <c r="AG315">
        <v>80.054882353462474</v>
      </c>
      <c r="AH315">
        <v>3.3576642335766409</v>
      </c>
      <c r="AI315">
        <v>424</v>
      </c>
      <c r="AJ315">
        <v>109.31509433962265</v>
      </c>
      <c r="AK315">
        <v>20.169528438631623</v>
      </c>
    </row>
    <row r="316" spans="1:37">
      <c r="A316">
        <v>7</v>
      </c>
      <c r="B316">
        <v>24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213</v>
      </c>
      <c r="R316">
        <v>1406</v>
      </c>
      <c r="S316">
        <v>7.7567567567567588</v>
      </c>
      <c r="T316">
        <v>6.5860597439544781</v>
      </c>
      <c r="U316">
        <v>28.81479374110954</v>
      </c>
      <c r="V316">
        <v>39.971550497866282</v>
      </c>
      <c r="W316">
        <v>9.6017069701280242</v>
      </c>
      <c r="X316">
        <v>94.238975817923205</v>
      </c>
      <c r="Y316">
        <v>79.160739687055482</v>
      </c>
      <c r="Z316">
        <v>7.6223893597775136</v>
      </c>
      <c r="AA316">
        <v>1.4289256303920019</v>
      </c>
      <c r="AB316">
        <v>1.7281632449705309</v>
      </c>
      <c r="AC316">
        <v>74.103607987900943</v>
      </c>
      <c r="AD316">
        <v>49.740717082525009</v>
      </c>
      <c r="AE316">
        <v>54.707155998020887</v>
      </c>
      <c r="AF316">
        <v>18.570862501651035</v>
      </c>
      <c r="AG316">
        <v>19.945117646537557</v>
      </c>
      <c r="AH316">
        <v>3.4139402560455201</v>
      </c>
      <c r="AI316">
        <v>0</v>
      </c>
    </row>
    <row r="317" spans="1:37">
      <c r="A317">
        <v>8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1020</v>
      </c>
      <c r="R317">
        <v>5552</v>
      </c>
      <c r="S317">
        <v>7.5255763688760817</v>
      </c>
      <c r="T317">
        <v>5.8850864553314111</v>
      </c>
      <c r="U317">
        <v>28.068858069164264</v>
      </c>
      <c r="V317">
        <v>39.805475504322757</v>
      </c>
      <c r="W317">
        <v>9.2759365994236322</v>
      </c>
      <c r="X317">
        <v>95.587175792507182</v>
      </c>
      <c r="Y317">
        <v>73.595100864553316</v>
      </c>
      <c r="Z317">
        <v>7.5061162088243423</v>
      </c>
      <c r="AA317">
        <v>1.5643249086939397</v>
      </c>
      <c r="AB317">
        <v>1.9529168478016397</v>
      </c>
      <c r="AC317">
        <v>79.78491822790194</v>
      </c>
      <c r="AD317">
        <v>46.146801844207594</v>
      </c>
      <c r="AE317">
        <v>65.421231235746077</v>
      </c>
      <c r="AF317">
        <v>12.858697917872943</v>
      </c>
      <c r="AG317">
        <v>13.933952487779488</v>
      </c>
      <c r="AH317">
        <v>4.3948126801152716</v>
      </c>
      <c r="AI317">
        <v>5548</v>
      </c>
      <c r="AJ317">
        <v>110.64693583273272</v>
      </c>
      <c r="AK317">
        <v>20.348438941102518</v>
      </c>
    </row>
    <row r="318" spans="1:37">
      <c r="A318">
        <v>8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2839</v>
      </c>
      <c r="R318">
        <v>12796</v>
      </c>
      <c r="S318">
        <v>7.4364645201625521</v>
      </c>
      <c r="T318">
        <v>6.0522819631134723</v>
      </c>
      <c r="U318">
        <v>26.637277274148222</v>
      </c>
      <c r="V318">
        <v>33.971553610503285</v>
      </c>
      <c r="W318">
        <v>10.800250078149416</v>
      </c>
      <c r="X318">
        <v>86.644263832447649</v>
      </c>
      <c r="Y318">
        <v>66.231634885901855</v>
      </c>
      <c r="Z318">
        <v>8.6673064206397985</v>
      </c>
      <c r="AA318">
        <v>1.7642676467564029</v>
      </c>
      <c r="AB318">
        <v>2.2667876615358518</v>
      </c>
      <c r="AC318">
        <v>80.805137984194047</v>
      </c>
      <c r="AD318">
        <v>33.89736939343959</v>
      </c>
      <c r="AE318">
        <v>54.447559105839957</v>
      </c>
      <c r="AF318">
        <v>29.636148875558742</v>
      </c>
      <c r="AG318">
        <v>30.476436574520775</v>
      </c>
      <c r="AH318">
        <v>2.9931228508909045</v>
      </c>
      <c r="AI318">
        <v>12476</v>
      </c>
      <c r="AJ318">
        <v>108.00475312600175</v>
      </c>
      <c r="AK318">
        <v>20.367460703964198</v>
      </c>
    </row>
    <row r="319" spans="1:37">
      <c r="A319">
        <v>8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1440</v>
      </c>
      <c r="R319">
        <v>9104</v>
      </c>
      <c r="S319">
        <v>7.3659929701230222</v>
      </c>
      <c r="T319">
        <v>6.026581722319861</v>
      </c>
      <c r="U319">
        <v>26.482941564147623</v>
      </c>
      <c r="V319">
        <v>34.446397188049225</v>
      </c>
      <c r="W319">
        <v>9.6550966608084376</v>
      </c>
      <c r="X319">
        <v>86.818980667838304</v>
      </c>
      <c r="Y319">
        <v>66.135764499121237</v>
      </c>
      <c r="Z319">
        <v>8.7635980255960089</v>
      </c>
      <c r="AA319">
        <v>1.8339011037399351</v>
      </c>
      <c r="AB319">
        <v>2.0337002349859543</v>
      </c>
      <c r="AC319">
        <v>82.14841412236359</v>
      </c>
      <c r="AD319">
        <v>41.548289669507298</v>
      </c>
      <c r="AE319">
        <v>55.891052958469487</v>
      </c>
      <c r="AF319">
        <v>21.085300044004914</v>
      </c>
      <c r="AG319">
        <v>21.557509922595255</v>
      </c>
      <c r="AH319">
        <v>4.228910369068541</v>
      </c>
      <c r="AI319">
        <v>8751</v>
      </c>
      <c r="AJ319">
        <v>108.35733059078994</v>
      </c>
      <c r="AK319">
        <v>20.096883881292264</v>
      </c>
    </row>
    <row r="320" spans="1:37">
      <c r="A320">
        <v>8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1758</v>
      </c>
      <c r="R320">
        <v>9006</v>
      </c>
      <c r="S320">
        <v>6.8054630246502352</v>
      </c>
      <c r="T320">
        <v>6.1984232733733053</v>
      </c>
      <c r="U320">
        <v>23.561070397512754</v>
      </c>
      <c r="V320">
        <v>20.974905618476566</v>
      </c>
      <c r="W320">
        <v>12.014212747057517</v>
      </c>
      <c r="X320">
        <v>74.616922051965346</v>
      </c>
      <c r="Y320">
        <v>49.433710859427045</v>
      </c>
      <c r="Z320">
        <v>9.26560331340721</v>
      </c>
      <c r="AA320">
        <v>1.9146562142436001</v>
      </c>
      <c r="AB320">
        <v>2.0757479303630784</v>
      </c>
      <c r="AC320">
        <v>84.872514034251211</v>
      </c>
      <c r="AD320">
        <v>51.869324846683362</v>
      </c>
      <c r="AE320">
        <v>72.161264773696516</v>
      </c>
      <c r="AF320">
        <v>20.858327350209596</v>
      </c>
      <c r="AG320">
        <v>18.972610149972233</v>
      </c>
      <c r="AH320">
        <v>5.4186098156784368</v>
      </c>
      <c r="AI320">
        <v>8977</v>
      </c>
      <c r="AJ320">
        <v>106.08946195833801</v>
      </c>
      <c r="AK320">
        <v>18.776013823868023</v>
      </c>
    </row>
    <row r="321" spans="1:37">
      <c r="A321">
        <v>8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93</v>
      </c>
      <c r="R321">
        <v>863</v>
      </c>
      <c r="S321">
        <v>6.1923522595596783</v>
      </c>
      <c r="T321">
        <v>5.862108922363845</v>
      </c>
      <c r="U321">
        <v>19.405909617612977</v>
      </c>
      <c r="V321">
        <v>19.003476245654689</v>
      </c>
      <c r="W321">
        <v>4.5191193511008123</v>
      </c>
      <c r="X321">
        <v>55.967555040556192</v>
      </c>
      <c r="Y321">
        <v>33.024333719582849</v>
      </c>
      <c r="Z321">
        <v>8.5572098216402512</v>
      </c>
      <c r="AA321">
        <v>2.042443474743882</v>
      </c>
      <c r="AB321">
        <v>1.6313097346845549</v>
      </c>
      <c r="AC321">
        <v>83.419516621935983</v>
      </c>
      <c r="AD321">
        <v>46.897126390461743</v>
      </c>
      <c r="AE321">
        <v>73.307879474268987</v>
      </c>
      <c r="AF321">
        <v>1.9987493341362299</v>
      </c>
      <c r="AG321">
        <v>1.4974244617567651</v>
      </c>
      <c r="AH321">
        <v>26.303592120509848</v>
      </c>
      <c r="AI321">
        <v>862</v>
      </c>
      <c r="AJ321">
        <v>100.93816705336418</v>
      </c>
      <c r="AK321">
        <v>17.680611549422618</v>
      </c>
    </row>
    <row r="322" spans="1:37">
      <c r="A322">
        <v>8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1119</v>
      </c>
      <c r="R322">
        <v>5856</v>
      </c>
      <c r="S322">
        <v>7.2715163934426252</v>
      </c>
      <c r="T322">
        <v>6.113217213114754</v>
      </c>
      <c r="U322">
        <v>25.901485655737641</v>
      </c>
      <c r="V322">
        <v>31.881830601092904</v>
      </c>
      <c r="W322">
        <v>10.211748633879781</v>
      </c>
      <c r="X322">
        <v>86.646174863387984</v>
      </c>
      <c r="Y322">
        <v>63.866120218579248</v>
      </c>
      <c r="Z322">
        <v>8.1598625442415429</v>
      </c>
      <c r="AA322">
        <v>1.6700250794897376</v>
      </c>
      <c r="AB322">
        <v>1.9439699828825845</v>
      </c>
      <c r="AC322">
        <v>81.642902020948782</v>
      </c>
      <c r="AD322">
        <v>47.10578247185196</v>
      </c>
      <c r="AE322">
        <v>66.807277606301284</v>
      </c>
      <c r="AF322">
        <v>13.56277647821757</v>
      </c>
      <c r="AG322">
        <v>13.562066403375471</v>
      </c>
      <c r="AH322">
        <v>4.0812841530054644</v>
      </c>
      <c r="AI322">
        <v>5607</v>
      </c>
      <c r="AJ322">
        <v>108.2428928125555</v>
      </c>
      <c r="AK322">
        <v>19.709472397372529</v>
      </c>
    </row>
    <row r="323" spans="1:37">
      <c r="A323">
        <v>8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1182</v>
      </c>
      <c r="R323">
        <v>7165</v>
      </c>
      <c r="S323">
        <v>7.2488485694347506</v>
      </c>
      <c r="T323">
        <v>6.0418702023726452</v>
      </c>
      <c r="U323">
        <v>28.150160502442478</v>
      </c>
      <c r="V323">
        <v>34.626657362177241</v>
      </c>
      <c r="W323">
        <v>11.807397069085836</v>
      </c>
      <c r="X323">
        <v>94.319609211444501</v>
      </c>
      <c r="Y323">
        <v>74.375436147941386</v>
      </c>
      <c r="Z323">
        <v>7.8118716562651853</v>
      </c>
      <c r="AA323">
        <v>1.7192844468467892</v>
      </c>
      <c r="AB323">
        <v>2.2024359710239745</v>
      </c>
      <c r="AC323">
        <v>67.764606760293347</v>
      </c>
      <c r="AD323">
        <v>49.291106368404485</v>
      </c>
      <c r="AE323">
        <v>50.533709125393642</v>
      </c>
      <c r="AF323">
        <v>14.656847703794623</v>
      </c>
      <c r="AG323">
        <v>15.75300996388374</v>
      </c>
      <c r="AH323">
        <v>4.5638520586182851</v>
      </c>
      <c r="AI323">
        <v>5268</v>
      </c>
      <c r="AJ323">
        <v>110.50392938496528</v>
      </c>
      <c r="AK323">
        <v>20.12266590065942</v>
      </c>
    </row>
    <row r="324" spans="1:37">
      <c r="A324">
        <v>8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2874</v>
      </c>
      <c r="R324">
        <v>13632</v>
      </c>
      <c r="S324">
        <v>7.4804870892018798</v>
      </c>
      <c r="T324">
        <v>6.1871332159624401</v>
      </c>
      <c r="U324">
        <v>27.152149354460192</v>
      </c>
      <c r="V324">
        <v>33.054577464788743</v>
      </c>
      <c r="W324">
        <v>11.788438967136152</v>
      </c>
      <c r="X324">
        <v>87.918133802816897</v>
      </c>
      <c r="Y324">
        <v>67.789025821596255</v>
      </c>
      <c r="Z324">
        <v>8.695670436913014</v>
      </c>
      <c r="AA324">
        <v>1.6527472497827056</v>
      </c>
      <c r="AB324">
        <v>2.1976770834768753</v>
      </c>
      <c r="AC324">
        <v>72.454514908388347</v>
      </c>
      <c r="AD324">
        <v>40.402806347279153</v>
      </c>
      <c r="AE324">
        <v>45.545056770630225</v>
      </c>
      <c r="AF324">
        <v>27.885854556612461</v>
      </c>
      <c r="AG324">
        <v>28.908813601630023</v>
      </c>
      <c r="AH324">
        <v>2.068661971830986</v>
      </c>
      <c r="AI324">
        <v>3493</v>
      </c>
      <c r="AJ324">
        <v>111.57363298024639</v>
      </c>
      <c r="AK324">
        <v>20.470054853105829</v>
      </c>
    </row>
    <row r="325" spans="1:37">
      <c r="A325">
        <v>8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1541</v>
      </c>
      <c r="R325">
        <v>10545</v>
      </c>
      <c r="S325">
        <v>7.2193456614509248</v>
      </c>
      <c r="T325">
        <v>6.192034139402562</v>
      </c>
      <c r="U325">
        <v>25.988553816974761</v>
      </c>
      <c r="V325">
        <v>31.34186818397345</v>
      </c>
      <c r="W325">
        <v>11.095305832147936</v>
      </c>
      <c r="X325">
        <v>86.201991465149362</v>
      </c>
      <c r="Y325">
        <v>63.584637268847793</v>
      </c>
      <c r="Z325">
        <v>8.4326689144620808</v>
      </c>
      <c r="AA325">
        <v>1.7913880037812635</v>
      </c>
      <c r="AB325">
        <v>1.9088804686752621</v>
      </c>
      <c r="AC325">
        <v>72.944601057215138</v>
      </c>
      <c r="AD325">
        <v>39.036253787396021</v>
      </c>
      <c r="AE325">
        <v>45.427704447513825</v>
      </c>
      <c r="AF325">
        <v>21.571034059527463</v>
      </c>
      <c r="AG325">
        <v>21.404011452366351</v>
      </c>
      <c r="AH325">
        <v>3.6699857752489327</v>
      </c>
      <c r="AI325">
        <v>601</v>
      </c>
      <c r="AJ325">
        <v>108.3806988352746</v>
      </c>
      <c r="AK325">
        <v>19.703388521423538</v>
      </c>
    </row>
    <row r="326" spans="1:37">
      <c r="A326">
        <v>8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1804</v>
      </c>
      <c r="R326">
        <v>9310</v>
      </c>
      <c r="S326">
        <v>7.01170784103115</v>
      </c>
      <c r="T326">
        <v>6.4837808807733612</v>
      </c>
      <c r="U326">
        <v>23.976509129967809</v>
      </c>
      <c r="V326">
        <v>20.526315789473681</v>
      </c>
      <c r="W326">
        <v>13.523093447905477</v>
      </c>
      <c r="X326">
        <v>78.249194414607942</v>
      </c>
      <c r="Y326">
        <v>52.212674543501613</v>
      </c>
      <c r="Z326">
        <v>8.8392105186850234</v>
      </c>
      <c r="AA326">
        <v>1.8068292647561743</v>
      </c>
      <c r="AB326">
        <v>2.0263317858212453</v>
      </c>
      <c r="AC326">
        <v>68.756749308650399</v>
      </c>
      <c r="AD326">
        <v>49.185496904350579</v>
      </c>
      <c r="AE326">
        <v>58.564241820952986</v>
      </c>
      <c r="AF326">
        <v>19.044696737240464</v>
      </c>
      <c r="AG326">
        <v>17.43420348678918</v>
      </c>
      <c r="AH326">
        <v>5.4242749731471518</v>
      </c>
      <c r="AI326">
        <v>4121</v>
      </c>
      <c r="AJ326">
        <v>109.21412278573167</v>
      </c>
      <c r="AK326">
        <v>19.249571716555721</v>
      </c>
    </row>
    <row r="327" spans="1:37">
      <c r="A327">
        <v>8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109</v>
      </c>
      <c r="R327">
        <v>705</v>
      </c>
      <c r="S327">
        <v>6.6198581560283669</v>
      </c>
      <c r="T327">
        <v>5.9063829787234061</v>
      </c>
      <c r="U327">
        <v>21.840425531914914</v>
      </c>
      <c r="V327">
        <v>20.709219858156033</v>
      </c>
      <c r="W327">
        <v>8.7943262411347511</v>
      </c>
      <c r="X327">
        <v>69.219858156028394</v>
      </c>
      <c r="Y327">
        <v>42.695035460992905</v>
      </c>
      <c r="Z327">
        <v>8.2083055906798261</v>
      </c>
      <c r="AA327">
        <v>1.7560925296772063</v>
      </c>
      <c r="AB327">
        <v>1.9218125592527924</v>
      </c>
      <c r="AC327">
        <v>70.516189782797099</v>
      </c>
      <c r="AD327">
        <v>55.721859217883882</v>
      </c>
      <c r="AE327">
        <v>60.476449150949605</v>
      </c>
      <c r="AF327">
        <v>1.4421601718318502</v>
      </c>
      <c r="AG327">
        <v>1.2025875137714728</v>
      </c>
      <c r="AH327">
        <v>8.085106382978724</v>
      </c>
      <c r="AI327">
        <v>0</v>
      </c>
    </row>
    <row r="328" spans="1:37">
      <c r="A328">
        <v>8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1315</v>
      </c>
      <c r="R328">
        <v>7528</v>
      </c>
      <c r="S328">
        <v>7.1246014877789596</v>
      </c>
      <c r="T328">
        <v>6.2124070138150893</v>
      </c>
      <c r="U328">
        <v>26.017813496280425</v>
      </c>
      <c r="V328">
        <v>29.968119022316685</v>
      </c>
      <c r="W328">
        <v>11.291179596174279</v>
      </c>
      <c r="X328">
        <v>87.699256110520722</v>
      </c>
      <c r="Y328">
        <v>64.519128586609995</v>
      </c>
      <c r="Z328">
        <v>8.1316603634823288</v>
      </c>
      <c r="AA328">
        <v>1.7900986607609497</v>
      </c>
      <c r="AB328">
        <v>1.9716158399424899</v>
      </c>
      <c r="AC328">
        <v>71.016866445127818</v>
      </c>
      <c r="AD328">
        <v>46.21199012201496</v>
      </c>
      <c r="AE328">
        <v>52.861016993827121</v>
      </c>
      <c r="AF328">
        <v>15.399406770993146</v>
      </c>
      <c r="AG328">
        <v>15.297373981559238</v>
      </c>
      <c r="AH328">
        <v>3.9718384697130711</v>
      </c>
      <c r="AI328">
        <v>1405</v>
      </c>
      <c r="AJ328">
        <v>109.46533807829177</v>
      </c>
      <c r="AK328">
        <v>19.324458510561257</v>
      </c>
    </row>
    <row r="329" spans="1:37">
      <c r="A329">
        <v>8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1330</v>
      </c>
      <c r="R329">
        <v>7784</v>
      </c>
      <c r="S329">
        <v>7.0856885919835557</v>
      </c>
      <c r="T329">
        <v>6.2637461459403907</v>
      </c>
      <c r="U329">
        <v>28.53867677286744</v>
      </c>
      <c r="V329">
        <v>33.311921891058589</v>
      </c>
      <c r="W329">
        <v>12.859712230215823</v>
      </c>
      <c r="X329">
        <v>96.62127440904419</v>
      </c>
      <c r="Y329">
        <v>76.811408016443977</v>
      </c>
      <c r="Z329">
        <v>7.4790435616093154</v>
      </c>
      <c r="AA329">
        <v>1.7823448167742943</v>
      </c>
      <c r="AB329">
        <v>2.1837344013313778</v>
      </c>
      <c r="AC329">
        <v>65.515376699316406</v>
      </c>
      <c r="AD329">
        <v>52.776563204185592</v>
      </c>
      <c r="AE329">
        <v>51.474634693105045</v>
      </c>
      <c r="AF329">
        <v>15.094925048965427</v>
      </c>
      <c r="AG329">
        <v>16.131623907169853</v>
      </c>
      <c r="AH329">
        <v>3.956834532374101</v>
      </c>
      <c r="AI329">
        <v>0</v>
      </c>
    </row>
    <row r="330" spans="1:37">
      <c r="A330">
        <v>8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2937</v>
      </c>
      <c r="R330">
        <v>14248</v>
      </c>
      <c r="S330">
        <v>7.2773722627737252</v>
      </c>
      <c r="T330">
        <v>6.1980628860190894</v>
      </c>
      <c r="U330">
        <v>27.317331555305941</v>
      </c>
      <c r="V330">
        <v>31.358787198203252</v>
      </c>
      <c r="W330">
        <v>12.584222346996071</v>
      </c>
      <c r="X330">
        <v>86.426165075800114</v>
      </c>
      <c r="Y330">
        <v>68.086749017405978</v>
      </c>
      <c r="Z330">
        <v>9.2662772347805777</v>
      </c>
      <c r="AA330">
        <v>1.7118305692786235</v>
      </c>
      <c r="AB330">
        <v>2.0790299908735275</v>
      </c>
      <c r="AC330">
        <v>74.059823140288401</v>
      </c>
      <c r="AD330">
        <v>50.288739394229843</v>
      </c>
      <c r="AE330">
        <v>54.989986716189691</v>
      </c>
      <c r="AF330">
        <v>27.630073496616056</v>
      </c>
      <c r="AG330">
        <v>28.263998969993001</v>
      </c>
      <c r="AH330">
        <v>2.7863559797866362</v>
      </c>
      <c r="AI330">
        <v>0</v>
      </c>
    </row>
    <row r="331" spans="1:37">
      <c r="A331">
        <v>8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1606</v>
      </c>
      <c r="R331">
        <v>11563</v>
      </c>
      <c r="S331">
        <v>6.9644555911095702</v>
      </c>
      <c r="T331">
        <v>6.1628470120211025</v>
      </c>
      <c r="U331">
        <v>26.642316007956463</v>
      </c>
      <c r="V331">
        <v>30.113292398166553</v>
      </c>
      <c r="W331">
        <v>12.392977600968605</v>
      </c>
      <c r="X331">
        <v>87.131367292225178</v>
      </c>
      <c r="Y331">
        <v>65.242584104471177</v>
      </c>
      <c r="Z331">
        <v>8.667461823076378</v>
      </c>
      <c r="AA331">
        <v>1.8830364974079596</v>
      </c>
      <c r="AB331">
        <v>2.1129229526053432</v>
      </c>
      <c r="AC331">
        <v>71.66573899887895</v>
      </c>
      <c r="AD331">
        <v>39.0376138200808</v>
      </c>
      <c r="AE331">
        <v>44.292055144659422</v>
      </c>
      <c r="AF331">
        <v>22.423255182578004</v>
      </c>
      <c r="AG331">
        <v>22.370924350623316</v>
      </c>
      <c r="AH331">
        <v>4.1684683905560851</v>
      </c>
      <c r="AI331">
        <v>424</v>
      </c>
      <c r="AJ331">
        <v>109.31509433962265</v>
      </c>
      <c r="AK331">
        <v>20.169528438631623</v>
      </c>
    </row>
    <row r="332" spans="1:37">
      <c r="A332">
        <v>8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1904</v>
      </c>
      <c r="R332">
        <v>9979</v>
      </c>
      <c r="S332">
        <v>6.8405651868924719</v>
      </c>
      <c r="T332">
        <v>6.4486421485118761</v>
      </c>
      <c r="U332">
        <v>24.676681030163358</v>
      </c>
      <c r="V332">
        <v>21.054213849083073</v>
      </c>
      <c r="W332">
        <v>14.219861709590138</v>
      </c>
      <c r="X332">
        <v>80.529111133380127</v>
      </c>
      <c r="Y332">
        <v>55.205932458162117</v>
      </c>
      <c r="Z332">
        <v>8.9555529375492693</v>
      </c>
      <c r="AA332">
        <v>1.8237649987465376</v>
      </c>
      <c r="AB332">
        <v>2.0375872029170097</v>
      </c>
      <c r="AC332">
        <v>70.566569112674486</v>
      </c>
      <c r="AD332">
        <v>54.629916337587836</v>
      </c>
      <c r="AE332">
        <v>59.992263073176495</v>
      </c>
      <c r="AF332">
        <v>19.351523261000249</v>
      </c>
      <c r="AG332">
        <v>17.881963267007173</v>
      </c>
      <c r="AH332">
        <v>4.589638240304641</v>
      </c>
      <c r="AI332">
        <v>2082</v>
      </c>
      <c r="AJ332">
        <v>109.81613832853049</v>
      </c>
      <c r="AK332">
        <v>19.526178184157882</v>
      </c>
    </row>
    <row r="333" spans="1:37">
      <c r="A333">
        <v>8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129</v>
      </c>
      <c r="R333">
        <v>777</v>
      </c>
      <c r="S333">
        <v>6.5482625482625485</v>
      </c>
      <c r="T333">
        <v>6.1776061776061777</v>
      </c>
      <c r="U333">
        <v>23.792020592020599</v>
      </c>
      <c r="V333">
        <v>22.651222651222657</v>
      </c>
      <c r="W333">
        <v>10.424710424710424</v>
      </c>
      <c r="X333">
        <v>79.150579150579148</v>
      </c>
      <c r="Y333">
        <v>50.321750321750322</v>
      </c>
      <c r="Z333">
        <v>8.6690940958270808</v>
      </c>
      <c r="AA333">
        <v>1.8181269989608155</v>
      </c>
      <c r="AB333">
        <v>1.8865814682673283</v>
      </c>
      <c r="AC333">
        <v>69.620401676009621</v>
      </c>
      <c r="AD333">
        <v>45.403626955676643</v>
      </c>
      <c r="AE333">
        <v>56.069741693993507</v>
      </c>
      <c r="AF333">
        <v>1.5067775903193901</v>
      </c>
      <c r="AG333">
        <v>1.3424365691386719</v>
      </c>
      <c r="AH333">
        <v>10.553410553410552</v>
      </c>
      <c r="AI333">
        <v>0</v>
      </c>
    </row>
    <row r="334" spans="1:37">
      <c r="A334">
        <v>8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1285</v>
      </c>
      <c r="R334">
        <v>7216</v>
      </c>
      <c r="S334">
        <v>7.04490022172949</v>
      </c>
      <c r="T334">
        <v>6.3018292682926829</v>
      </c>
      <c r="U334">
        <v>26.734423503325878</v>
      </c>
      <c r="V334">
        <v>30.737250554323722</v>
      </c>
      <c r="W334">
        <v>11.77937915742794</v>
      </c>
      <c r="X334">
        <v>90.382483370288256</v>
      </c>
      <c r="Y334">
        <v>68.264966740576483</v>
      </c>
      <c r="Z334">
        <v>7.9663492412186621</v>
      </c>
      <c r="AA334">
        <v>1.7988298552496358</v>
      </c>
      <c r="AB334">
        <v>1.9889737578539399</v>
      </c>
      <c r="AC334">
        <v>69.316975224358956</v>
      </c>
      <c r="AD334">
        <v>45.00883143990243</v>
      </c>
      <c r="AE334">
        <v>52.232638304073603</v>
      </c>
      <c r="AF334">
        <v>13.993445420520878</v>
      </c>
      <c r="AG334">
        <v>14.009052936068011</v>
      </c>
      <c r="AH334">
        <v>2.4390243902439024</v>
      </c>
      <c r="AI334">
        <v>690</v>
      </c>
      <c r="AJ334">
        <v>108.40753623188402</v>
      </c>
      <c r="AK334">
        <v>18.281828058334398</v>
      </c>
    </row>
    <row r="335" spans="1:37">
      <c r="A335">
        <v>9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10</v>
      </c>
      <c r="R335">
        <v>30</v>
      </c>
      <c r="S335">
        <v>7.3</v>
      </c>
      <c r="T335">
        <v>6.6666666666666687</v>
      </c>
      <c r="U335">
        <v>28.453333333333322</v>
      </c>
      <c r="V335">
        <v>33.333333333333343</v>
      </c>
      <c r="W335">
        <v>10</v>
      </c>
      <c r="X335">
        <v>100</v>
      </c>
      <c r="Y335">
        <v>76.666666666666686</v>
      </c>
      <c r="Z335">
        <v>6.0744675120997744</v>
      </c>
      <c r="AA335">
        <v>1.2688577540449515</v>
      </c>
      <c r="AB335">
        <v>1.6397831834998438</v>
      </c>
      <c r="AC335">
        <v>85.811014981683584</v>
      </c>
      <c r="AD335">
        <v>50.810238085208304</v>
      </c>
      <c r="AE335">
        <v>70.490737685024243</v>
      </c>
      <c r="AF335">
        <v>6.9481436876114605E-2</v>
      </c>
      <c r="AG335">
        <v>7.6322841326994517E-2</v>
      </c>
      <c r="AH335">
        <v>20</v>
      </c>
      <c r="AI335">
        <v>30</v>
      </c>
      <c r="AJ335">
        <v>113.59666666666671</v>
      </c>
      <c r="AK335">
        <v>19.198475655815425</v>
      </c>
    </row>
    <row r="336" spans="1:37">
      <c r="A336">
        <v>9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277</v>
      </c>
      <c r="R336">
        <v>1699</v>
      </c>
      <c r="S336">
        <v>7.4290759270158899</v>
      </c>
      <c r="T336">
        <v>5.9170100058858139</v>
      </c>
      <c r="U336">
        <v>27.583931724543849</v>
      </c>
      <c r="V336">
        <v>38.846380223660979</v>
      </c>
      <c r="W336">
        <v>11.477339611536197</v>
      </c>
      <c r="X336">
        <v>94.231901118304862</v>
      </c>
      <c r="Y336">
        <v>74.220129487934074</v>
      </c>
      <c r="Z336">
        <v>7.1636824938243988</v>
      </c>
      <c r="AA336">
        <v>1.5823860603623523</v>
      </c>
      <c r="AB336">
        <v>2.1096067170879875</v>
      </c>
      <c r="AC336">
        <v>77.035806740154044</v>
      </c>
      <c r="AD336">
        <v>52.336873117978399</v>
      </c>
      <c r="AE336">
        <v>69.794835830930964</v>
      </c>
      <c r="AF336">
        <v>3.9349653750839559</v>
      </c>
      <c r="AG336">
        <v>4.1903439445568553</v>
      </c>
      <c r="AH336">
        <v>0.11771630370806357</v>
      </c>
      <c r="AI336">
        <v>1688</v>
      </c>
      <c r="AJ336">
        <v>110.13554502369652</v>
      </c>
      <c r="AK336">
        <v>20.295240321510065</v>
      </c>
    </row>
    <row r="337" spans="1:37">
      <c r="A337">
        <v>9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1014</v>
      </c>
      <c r="R337">
        <v>5522</v>
      </c>
      <c r="S337">
        <v>7.5268018833755876</v>
      </c>
      <c r="T337">
        <v>5.8808402752625852</v>
      </c>
      <c r="U337">
        <v>28.066769286490391</v>
      </c>
      <c r="V337">
        <v>39.840637450199189</v>
      </c>
      <c r="W337">
        <v>9.2720028975009061</v>
      </c>
      <c r="X337">
        <v>95.563201738500496</v>
      </c>
      <c r="Y337">
        <v>73.57841361825426</v>
      </c>
      <c r="Z337">
        <v>7.5130953182527245</v>
      </c>
      <c r="AA337">
        <v>1.565689096597402</v>
      </c>
      <c r="AB337">
        <v>1.9536272276572495</v>
      </c>
      <c r="AC337">
        <v>79.772588526047642</v>
      </c>
      <c r="AD337">
        <v>46.139039328212817</v>
      </c>
      <c r="AE337">
        <v>65.466428158267405</v>
      </c>
      <c r="AF337">
        <v>12.789216480996828</v>
      </c>
      <c r="AG337">
        <v>13.857629646452487</v>
      </c>
      <c r="AH337">
        <v>4.3100325968851854</v>
      </c>
      <c r="AI337">
        <v>5518</v>
      </c>
      <c r="AJ337">
        <v>110.63089887640469</v>
      </c>
      <c r="AK337">
        <v>20.354691006807236</v>
      </c>
    </row>
    <row r="338" spans="1:37">
      <c r="A338">
        <v>9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856</v>
      </c>
      <c r="R338">
        <v>3899</v>
      </c>
      <c r="S338">
        <v>7.7096691459348516</v>
      </c>
      <c r="T338">
        <v>5.9333162349320316</v>
      </c>
      <c r="U338">
        <v>29.289022826365759</v>
      </c>
      <c r="V338">
        <v>39.933316234932043</v>
      </c>
      <c r="W338">
        <v>12.156963323929215</v>
      </c>
      <c r="X338">
        <v>95.152603231597823</v>
      </c>
      <c r="Y338">
        <v>78.712490382149284</v>
      </c>
      <c r="Z338">
        <v>7.960670672276402</v>
      </c>
      <c r="AA338">
        <v>1.7246567785044975</v>
      </c>
      <c r="AB338">
        <v>2.1023236220231234</v>
      </c>
      <c r="AC338">
        <v>80.229684579796626</v>
      </c>
      <c r="AD338">
        <v>57.857069882181555</v>
      </c>
      <c r="AE338">
        <v>71.292035957769102</v>
      </c>
      <c r="AF338">
        <v>9.0302707459990241</v>
      </c>
      <c r="AG338">
        <v>10.210764059953132</v>
      </c>
      <c r="AH338">
        <v>0.84637086432418573</v>
      </c>
      <c r="AI338">
        <v>3873</v>
      </c>
      <c r="AJ338">
        <v>111.01902917634878</v>
      </c>
      <c r="AK338">
        <v>21.044713567786111</v>
      </c>
    </row>
    <row r="339" spans="1:37">
      <c r="A339">
        <v>9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777</v>
      </c>
      <c r="R339">
        <v>3017</v>
      </c>
      <c r="S339">
        <v>7.2565462379847521</v>
      </c>
      <c r="T339">
        <v>6.0401060656281071</v>
      </c>
      <c r="U339">
        <v>25.779648657606881</v>
      </c>
      <c r="V339">
        <v>31.55452436194896</v>
      </c>
      <c r="W339">
        <v>11.070599933708982</v>
      </c>
      <c r="X339">
        <v>82.333443818362611</v>
      </c>
      <c r="Y339">
        <v>61.915810407689754</v>
      </c>
      <c r="Z339">
        <v>8.9589786315097104</v>
      </c>
      <c r="AA339">
        <v>1.7898762566686588</v>
      </c>
      <c r="AB339">
        <v>2.4300725552579761</v>
      </c>
      <c r="AC339">
        <v>82.076641255320311</v>
      </c>
      <c r="AD339">
        <v>30.134523810836601</v>
      </c>
      <c r="AE339">
        <v>51.399830377884882</v>
      </c>
      <c r="AF339">
        <v>6.9875165018412595</v>
      </c>
      <c r="AG339">
        <v>6.9542840844164884</v>
      </c>
      <c r="AH339">
        <v>1.723566456745111</v>
      </c>
      <c r="AI339">
        <v>2776</v>
      </c>
      <c r="AJ339">
        <v>106.90907780979856</v>
      </c>
      <c r="AK339">
        <v>19.747743117914137</v>
      </c>
    </row>
    <row r="340" spans="1:37">
      <c r="A340">
        <v>9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444</v>
      </c>
      <c r="R340">
        <v>2211</v>
      </c>
      <c r="S340">
        <v>7.2066938037087311</v>
      </c>
      <c r="T340">
        <v>6.4825870646766157</v>
      </c>
      <c r="U340">
        <v>25.888195386702879</v>
      </c>
      <c r="V340">
        <v>21.257349615558564</v>
      </c>
      <c r="W340">
        <v>19.493441881501589</v>
      </c>
      <c r="X340">
        <v>82.08955223880595</v>
      </c>
      <c r="Y340">
        <v>60.289461781999101</v>
      </c>
      <c r="Z340">
        <v>9.5206491265965791</v>
      </c>
      <c r="AA340">
        <v>2.0410244024397746</v>
      </c>
      <c r="AB340">
        <v>2.4805055948994501</v>
      </c>
      <c r="AC340">
        <v>84.142061440862093</v>
      </c>
      <c r="AD340">
        <v>59.431157721142483</v>
      </c>
      <c r="AE340">
        <v>78.029494928731751</v>
      </c>
      <c r="AF340">
        <v>5.1207818977696471</v>
      </c>
      <c r="AG340">
        <v>5.1178864223846992</v>
      </c>
      <c r="AH340">
        <v>6.2415196743554962</v>
      </c>
      <c r="AI340">
        <v>2210</v>
      </c>
      <c r="AJ340">
        <v>108.07981900452472</v>
      </c>
      <c r="AK340">
        <v>19.630630286835888</v>
      </c>
    </row>
    <row r="341" spans="1:37">
      <c r="A341">
        <v>9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1169</v>
      </c>
      <c r="R341">
        <v>5207</v>
      </c>
      <c r="S341">
        <v>7.2811599769541004</v>
      </c>
      <c r="T341">
        <v>6.1553677741501804</v>
      </c>
      <c r="U341">
        <v>24.659612060687543</v>
      </c>
      <c r="V341">
        <v>29.767620510850794</v>
      </c>
      <c r="W341">
        <v>9.3335893988861152</v>
      </c>
      <c r="X341">
        <v>81.390435951603607</v>
      </c>
      <c r="Y341">
        <v>57.038601882081807</v>
      </c>
      <c r="Z341">
        <v>8.4677006543842239</v>
      </c>
      <c r="AA341">
        <v>1.7611551127696603</v>
      </c>
      <c r="AB341">
        <v>2.3125025486244062</v>
      </c>
      <c r="AC341">
        <v>81.020337405090444</v>
      </c>
      <c r="AD341">
        <v>22.88101229091188</v>
      </c>
      <c r="AE341">
        <v>45.611378672323504</v>
      </c>
      <c r="AF341">
        <v>12.059661393797622</v>
      </c>
      <c r="AG341">
        <v>11.480847312293283</v>
      </c>
      <c r="AH341">
        <v>5.7230651046667953</v>
      </c>
      <c r="AI341">
        <v>5161</v>
      </c>
      <c r="AJ341">
        <v>105.79443906219728</v>
      </c>
      <c r="AK341">
        <v>20.071887365559565</v>
      </c>
    </row>
    <row r="342" spans="1:37">
      <c r="A342">
        <v>9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1039</v>
      </c>
      <c r="R342">
        <v>5244</v>
      </c>
      <c r="S342">
        <v>6.5026697177726955</v>
      </c>
      <c r="T342">
        <v>6.0896262395118228</v>
      </c>
      <c r="U342">
        <v>21.604900839054196</v>
      </c>
      <c r="V342">
        <v>17.181540808543097</v>
      </c>
      <c r="W342">
        <v>8.1617086193745241</v>
      </c>
      <c r="X342">
        <v>66.228070175438603</v>
      </c>
      <c r="Y342">
        <v>39.645308924485136</v>
      </c>
      <c r="Z342">
        <v>9.0445944095711113</v>
      </c>
      <c r="AA342">
        <v>1.8821577146571624</v>
      </c>
      <c r="AB342">
        <v>1.8639804928007817</v>
      </c>
      <c r="AC342">
        <v>85.141465697664358</v>
      </c>
      <c r="AD342">
        <v>49.622361500408815</v>
      </c>
      <c r="AE342">
        <v>71.154818088935855</v>
      </c>
      <c r="AF342">
        <v>12.145355165944828</v>
      </c>
      <c r="AG342">
        <v>10.130131517417194</v>
      </c>
      <c r="AH342">
        <v>4.5957284515636916</v>
      </c>
      <c r="AI342">
        <v>5219</v>
      </c>
      <c r="AJ342">
        <v>104.1083157693043</v>
      </c>
      <c r="AK342">
        <v>18.131505653439174</v>
      </c>
    </row>
    <row r="343" spans="1:37">
      <c r="A343">
        <v>9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7">
      <c r="A344">
        <v>9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93</v>
      </c>
      <c r="R344">
        <v>863</v>
      </c>
      <c r="S344">
        <v>6.1923522595596783</v>
      </c>
      <c r="T344">
        <v>5.862108922363845</v>
      </c>
      <c r="U344">
        <v>19.405909617612977</v>
      </c>
      <c r="V344">
        <v>19.003476245654689</v>
      </c>
      <c r="W344">
        <v>4.5191193511008123</v>
      </c>
      <c r="X344">
        <v>55.967555040556192</v>
      </c>
      <c r="Y344">
        <v>33.024333719582849</v>
      </c>
      <c r="Z344">
        <v>8.5572098216402512</v>
      </c>
      <c r="AA344">
        <v>2.042443474743882</v>
      </c>
      <c r="AB344">
        <v>1.6313097346845549</v>
      </c>
      <c r="AC344">
        <v>83.419516621935983</v>
      </c>
      <c r="AD344">
        <v>46.897126390461743</v>
      </c>
      <c r="AE344">
        <v>73.307879474268987</v>
      </c>
      <c r="AF344">
        <v>1.9987493341362299</v>
      </c>
      <c r="AG344">
        <v>1.4974244617567651</v>
      </c>
      <c r="AH344">
        <v>26.303592120509848</v>
      </c>
      <c r="AI344">
        <v>862</v>
      </c>
      <c r="AJ344">
        <v>100.93816705336418</v>
      </c>
      <c r="AK344">
        <v>17.680611549422618</v>
      </c>
    </row>
    <row r="345" spans="1:37">
      <c r="A345" s="558">
        <v>9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302</v>
      </c>
      <c r="R345">
        <v>2159</v>
      </c>
      <c r="S345">
        <v>7.6961556276053731</v>
      </c>
      <c r="T345">
        <v>5.6479851783232977</v>
      </c>
      <c r="U345">
        <v>28.572070402964378</v>
      </c>
      <c r="V345">
        <v>44.001852709587773</v>
      </c>
      <c r="W345">
        <v>7.4108383510884659</v>
      </c>
      <c r="X345">
        <v>91.848077813802689</v>
      </c>
      <c r="Y345">
        <v>76.933765632237126</v>
      </c>
      <c r="Z345">
        <v>8.4333148507886051</v>
      </c>
      <c r="AA345">
        <v>1.7611785618395546</v>
      </c>
      <c r="AB345">
        <v>1.9022510172476172</v>
      </c>
      <c r="AC345">
        <v>81.430186025771107</v>
      </c>
      <c r="AD345">
        <v>44.581336414384843</v>
      </c>
      <c r="AE345">
        <v>61.109130289830759</v>
      </c>
      <c r="AF345">
        <v>5.000347407184381</v>
      </c>
      <c r="AG345">
        <v>5.5156217727535743</v>
      </c>
      <c r="AH345">
        <v>4.6317739694302915</v>
      </c>
      <c r="AI345">
        <v>2049</v>
      </c>
      <c r="AJ345">
        <v>109.66315275744276</v>
      </c>
      <c r="AK345">
        <v>21.058427339541364</v>
      </c>
    </row>
    <row r="346" spans="1:37">
      <c r="A346" s="558">
        <v>9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277</v>
      </c>
      <c r="R346">
        <v>1551</v>
      </c>
      <c r="S346">
        <v>7.2572533849129588</v>
      </c>
      <c r="T346">
        <v>6.1611863313990973</v>
      </c>
      <c r="U346">
        <v>26.857575757575781</v>
      </c>
      <c r="V346">
        <v>33.397807865892958</v>
      </c>
      <c r="W346">
        <v>14.37782076079948</v>
      </c>
      <c r="X346">
        <v>92.327530625402972</v>
      </c>
      <c r="Y346">
        <v>67.053513862024516</v>
      </c>
      <c r="Z346">
        <v>7.8216667646155651</v>
      </c>
      <c r="AA346">
        <v>1.6207781837644963</v>
      </c>
      <c r="AB346">
        <v>2.0842511325323603</v>
      </c>
      <c r="AC346">
        <v>81.18996061397111</v>
      </c>
      <c r="AD346">
        <v>49.651406884640387</v>
      </c>
      <c r="AE346">
        <v>68.798994700034314</v>
      </c>
      <c r="AF346">
        <v>3.5921902864951245</v>
      </c>
      <c r="AG346">
        <v>3.7245922101703592</v>
      </c>
      <c r="AH346">
        <v>7.0277240490006445</v>
      </c>
      <c r="AI346">
        <v>1548</v>
      </c>
      <c r="AJ346">
        <v>109.92726098191204</v>
      </c>
      <c r="AK346">
        <v>19.728847001069941</v>
      </c>
    </row>
    <row r="347" spans="1:37">
      <c r="A347" s="558">
        <v>9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105</v>
      </c>
      <c r="R347">
        <v>673</v>
      </c>
      <c r="S347">
        <v>7.8618127786032685</v>
      </c>
      <c r="T347">
        <v>5.9985141158989608</v>
      </c>
      <c r="U347">
        <v>30.420356612184243</v>
      </c>
      <c r="V347">
        <v>42.793462109955406</v>
      </c>
      <c r="W347">
        <v>13.075780089153048</v>
      </c>
      <c r="X347">
        <v>97.325408618127781</v>
      </c>
      <c r="Y347">
        <v>84.398216939078736</v>
      </c>
      <c r="Z347">
        <v>7.6159341754413505</v>
      </c>
      <c r="AA347">
        <v>1.6263746447259884</v>
      </c>
      <c r="AB347">
        <v>2.0188555870347655</v>
      </c>
      <c r="AC347">
        <v>78.804894384792476</v>
      </c>
      <c r="AD347">
        <v>65.125829542209615</v>
      </c>
      <c r="AE347">
        <v>71.766939843561261</v>
      </c>
      <c r="AF347">
        <v>1.5587002339208378</v>
      </c>
      <c r="AG347">
        <v>1.8305411178578088</v>
      </c>
      <c r="AH347">
        <v>0</v>
      </c>
      <c r="AI347">
        <v>666</v>
      </c>
      <c r="AJ347">
        <v>112.17102102102093</v>
      </c>
      <c r="AK347">
        <v>21.3025803387991</v>
      </c>
    </row>
    <row r="348" spans="1:37" s="558" customFormat="1">
      <c r="A348" s="558">
        <v>9</v>
      </c>
      <c r="B348" s="558">
        <v>14</v>
      </c>
      <c r="C348" s="558">
        <v>2024</v>
      </c>
      <c r="D348" s="558">
        <v>99</v>
      </c>
      <c r="E348" s="558">
        <v>99</v>
      </c>
      <c r="F348" s="558">
        <v>99</v>
      </c>
      <c r="G348" s="558">
        <v>99</v>
      </c>
      <c r="H348" s="558">
        <v>1</v>
      </c>
      <c r="I348" s="558">
        <v>99</v>
      </c>
      <c r="J348" s="558">
        <v>172</v>
      </c>
      <c r="K348" s="558">
        <v>99</v>
      </c>
      <c r="L348" s="558">
        <v>99</v>
      </c>
      <c r="M348" s="558">
        <v>99</v>
      </c>
      <c r="N348" s="558">
        <v>99</v>
      </c>
      <c r="O348" s="558">
        <v>99</v>
      </c>
      <c r="P348" s="558">
        <v>9999</v>
      </c>
    </row>
    <row r="349" spans="1:37">
      <c r="A349" s="558">
        <v>9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175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206</v>
      </c>
      <c r="R349">
        <v>866</v>
      </c>
      <c r="S349">
        <v>7.1200923787528883</v>
      </c>
      <c r="T349">
        <v>6.0427251732101617</v>
      </c>
      <c r="U349">
        <v>23.922401847575056</v>
      </c>
      <c r="V349">
        <v>26.096997690531175</v>
      </c>
      <c r="W349">
        <v>8.5450346420323307</v>
      </c>
      <c r="X349">
        <v>74.826789838337177</v>
      </c>
      <c r="Y349">
        <v>52.771362586605072</v>
      </c>
      <c r="Z349">
        <v>8.9442309457182354</v>
      </c>
      <c r="AA349">
        <v>1.79732621293843</v>
      </c>
      <c r="AB349">
        <v>1.9003522125807448</v>
      </c>
      <c r="AC349">
        <v>83.343194624901443</v>
      </c>
      <c r="AD349">
        <v>39.987396629860157</v>
      </c>
      <c r="AE349">
        <v>65.741814022555346</v>
      </c>
      <c r="AF349">
        <v>2.005697477823841</v>
      </c>
      <c r="AG349">
        <v>1.85234892127821</v>
      </c>
      <c r="AH349">
        <v>4.3879907621247112</v>
      </c>
      <c r="AI349">
        <v>800</v>
      </c>
      <c r="AJ349">
        <v>105.28312499999998</v>
      </c>
      <c r="AK349">
        <v>19.615537758050859</v>
      </c>
    </row>
    <row r="350" spans="1:37">
      <c r="A350" s="558">
        <v>9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177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219</v>
      </c>
      <c r="R350">
        <v>1119</v>
      </c>
      <c r="S350">
        <v>7.3503127792672016</v>
      </c>
      <c r="T350">
        <v>6.3297587131367292</v>
      </c>
      <c r="U350">
        <v>26.141823056300257</v>
      </c>
      <c r="V350">
        <v>29.848078641644328</v>
      </c>
      <c r="W350">
        <v>9.6514745308310967</v>
      </c>
      <c r="X350">
        <v>89.186773905272574</v>
      </c>
      <c r="Y350">
        <v>64.61126005361929</v>
      </c>
      <c r="Z350">
        <v>7.9109308141212988</v>
      </c>
      <c r="AA350">
        <v>1.5002762303080115</v>
      </c>
      <c r="AB350">
        <v>1.6786838526298</v>
      </c>
      <c r="AC350">
        <v>85.401357852418215</v>
      </c>
      <c r="AD350">
        <v>50.403991761069378</v>
      </c>
      <c r="AE350">
        <v>62.761373557818011</v>
      </c>
      <c r="AF350">
        <v>2.5916575954790746</v>
      </c>
      <c r="AG350">
        <v>2.6155683932593381</v>
      </c>
      <c r="AH350">
        <v>3.1277926720285976</v>
      </c>
      <c r="AI350">
        <v>1117</v>
      </c>
      <c r="AJ350">
        <v>108.88854073410924</v>
      </c>
      <c r="AK350">
        <v>19.678417185535551</v>
      </c>
    </row>
    <row r="351" spans="1:37">
      <c r="A351" s="558">
        <v>9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178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101</v>
      </c>
      <c r="R351">
        <v>593</v>
      </c>
      <c r="S351">
        <v>7.6408094435075906</v>
      </c>
      <c r="T351">
        <v>6.2630691399662739</v>
      </c>
      <c r="U351">
        <v>28.084148397976392</v>
      </c>
      <c r="V351">
        <v>36.087689713322099</v>
      </c>
      <c r="W351">
        <v>11.635750421585158</v>
      </c>
      <c r="X351">
        <v>95.615514333895433</v>
      </c>
      <c r="Y351">
        <v>75.548060708263051</v>
      </c>
      <c r="Z351">
        <v>7.2934527911752305</v>
      </c>
      <c r="AA351">
        <v>1.5531572650013596</v>
      </c>
      <c r="AB351">
        <v>1.9517628189560157</v>
      </c>
      <c r="AC351">
        <v>79.465237953498303</v>
      </c>
      <c r="AD351">
        <v>58.392778087695397</v>
      </c>
      <c r="AE351">
        <v>72.820502233150009</v>
      </c>
      <c r="AF351">
        <v>1.3734164022511983</v>
      </c>
      <c r="AG351">
        <v>1.4890732980033203</v>
      </c>
      <c r="AH351">
        <v>6.0708263069139949</v>
      </c>
      <c r="AI351">
        <v>592</v>
      </c>
      <c r="AJ351">
        <v>110.9684121621621</v>
      </c>
      <c r="AK351">
        <v>20.146611431860073</v>
      </c>
    </row>
    <row r="352" spans="1:37">
      <c r="A352" s="558">
        <v>9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181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189</v>
      </c>
      <c r="R352">
        <v>1034</v>
      </c>
      <c r="S352">
        <v>7.2437137330754382</v>
      </c>
      <c r="T352">
        <v>6.0938104448742756</v>
      </c>
      <c r="U352">
        <v>26.164023210831736</v>
      </c>
      <c r="V352">
        <v>35.20309477756286</v>
      </c>
      <c r="W352">
        <v>8.0270793036750501</v>
      </c>
      <c r="X352">
        <v>86.07350096711798</v>
      </c>
      <c r="Y352">
        <v>64.990328820116048</v>
      </c>
      <c r="Z352">
        <v>8.3763380041177893</v>
      </c>
      <c r="AA352">
        <v>1.726061509867542</v>
      </c>
      <c r="AB352">
        <v>1.8445120616304431</v>
      </c>
      <c r="AC352">
        <v>85.139564245887613</v>
      </c>
      <c r="AD352">
        <v>58.649503980133439</v>
      </c>
      <c r="AE352">
        <v>72.095020507998896</v>
      </c>
      <c r="AF352">
        <v>2.3947935243300824</v>
      </c>
      <c r="AG352">
        <v>2.4189405109231257</v>
      </c>
      <c r="AH352">
        <v>0.77369439071566715</v>
      </c>
      <c r="AI352">
        <v>868</v>
      </c>
      <c r="AJ352">
        <v>108.2390552995392</v>
      </c>
      <c r="AK352">
        <v>19.36070431331563</v>
      </c>
    </row>
    <row r="353" spans="1:37">
      <c r="A353" s="558">
        <v>9</v>
      </c>
      <c r="B353">
        <v>19</v>
      </c>
      <c r="C353">
        <v>2024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262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37">
      <c r="A354" s="558">
        <v>9</v>
      </c>
      <c r="B354">
        <v>20</v>
      </c>
      <c r="C354">
        <v>2024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267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3</v>
      </c>
      <c r="R354">
        <v>4</v>
      </c>
      <c r="S354">
        <v>5</v>
      </c>
      <c r="T354">
        <v>5</v>
      </c>
      <c r="U354">
        <v>16.149999999999999</v>
      </c>
      <c r="V354">
        <v>0</v>
      </c>
      <c r="W354">
        <v>0</v>
      </c>
      <c r="X354">
        <v>75</v>
      </c>
      <c r="Y354">
        <v>0</v>
      </c>
      <c r="Z354">
        <v>2.0621590627301409</v>
      </c>
      <c r="AA354">
        <v>0</v>
      </c>
      <c r="AB354">
        <v>0</v>
      </c>
      <c r="AF354">
        <v>9.2641915834819448E-3</v>
      </c>
      <c r="AG354">
        <v>5.7760725746530519E-3</v>
      </c>
      <c r="AH354">
        <v>50</v>
      </c>
      <c r="AI354">
        <v>4</v>
      </c>
      <c r="AJ354">
        <v>98.424999999999983</v>
      </c>
      <c r="AK354">
        <v>16.904706279667185</v>
      </c>
    </row>
    <row r="355" spans="1:37">
      <c r="A355" s="558">
        <v>9</v>
      </c>
      <c r="B355">
        <v>21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309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740</v>
      </c>
      <c r="R355">
        <v>4112</v>
      </c>
      <c r="S355">
        <v>7.3981031128404675</v>
      </c>
      <c r="T355">
        <v>6.2149805447470809</v>
      </c>
      <c r="U355">
        <v>26.787718871595345</v>
      </c>
      <c r="V355">
        <v>34.606031128404659</v>
      </c>
      <c r="W355">
        <v>9.8005836575875502</v>
      </c>
      <c r="X355">
        <v>88.351167315175104</v>
      </c>
      <c r="Y355">
        <v>67.120622568093367</v>
      </c>
      <c r="Z355">
        <v>8.4726670543785101</v>
      </c>
      <c r="AA355">
        <v>1.7821057968257139</v>
      </c>
      <c r="AB355">
        <v>2.0276515760895353</v>
      </c>
      <c r="AC355">
        <v>82.946971717659011</v>
      </c>
      <c r="AD355">
        <v>42.037896802824406</v>
      </c>
      <c r="AE355">
        <v>56.075525018469584</v>
      </c>
      <c r="AF355">
        <v>9.5235889478194409</v>
      </c>
      <c r="AG355">
        <v>9.8489279841774984</v>
      </c>
      <c r="AH355">
        <v>4.158560311284047</v>
      </c>
      <c r="AI355">
        <v>4108</v>
      </c>
      <c r="AJ355">
        <v>108.93188899707908</v>
      </c>
      <c r="AK355">
        <v>20.099357497395754</v>
      </c>
    </row>
    <row r="356" spans="1:37">
      <c r="A356" s="558">
        <v>9</v>
      </c>
      <c r="B356">
        <v>22</v>
      </c>
      <c r="C356">
        <v>2024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470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127</v>
      </c>
      <c r="R356">
        <v>541</v>
      </c>
      <c r="S356">
        <v>6.5212569316081321</v>
      </c>
      <c r="T356">
        <v>6.2754158964879823</v>
      </c>
      <c r="U356">
        <v>20.466543438077633</v>
      </c>
      <c r="V356">
        <v>12.754158964879853</v>
      </c>
      <c r="W356">
        <v>12.754158964879853</v>
      </c>
      <c r="X356">
        <v>67.837338262476905</v>
      </c>
      <c r="Y356">
        <v>33.086876155268023</v>
      </c>
      <c r="Z356">
        <v>7.6643959766044896</v>
      </c>
      <c r="AA356">
        <v>1.8113451998616763</v>
      </c>
      <c r="AB356">
        <v>2.0868229447250313</v>
      </c>
      <c r="AC356">
        <v>77.330849722540407</v>
      </c>
      <c r="AD356">
        <v>37.797636298605127</v>
      </c>
      <c r="AE356">
        <v>68.13507561103539</v>
      </c>
      <c r="AF356">
        <v>1.2529819116659331</v>
      </c>
      <c r="AG356">
        <v>0.9900152627800064</v>
      </c>
      <c r="AH356">
        <v>21.811460258780045</v>
      </c>
      <c r="AI356">
        <v>538</v>
      </c>
      <c r="AJ356">
        <v>102.44535315985124</v>
      </c>
      <c r="AK356">
        <v>18.178289460849683</v>
      </c>
    </row>
    <row r="357" spans="1:37">
      <c r="A357" s="558">
        <v>9</v>
      </c>
      <c r="B357">
        <v>23</v>
      </c>
      <c r="C357">
        <v>2024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629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37">
      <c r="A358" s="558">
        <v>9</v>
      </c>
      <c r="B358">
        <v>24</v>
      </c>
      <c r="C358">
        <v>2024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643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377</v>
      </c>
      <c r="R358">
        <v>2224</v>
      </c>
      <c r="S358">
        <v>7.1564748201438864</v>
      </c>
      <c r="T358">
        <v>5.9721223021582723</v>
      </c>
      <c r="U358">
        <v>24.785341726618647</v>
      </c>
      <c r="V358">
        <v>28.192446043165475</v>
      </c>
      <c r="W358">
        <v>10.026978417266188</v>
      </c>
      <c r="X358">
        <v>82.2841726618705</v>
      </c>
      <c r="Y358">
        <v>57.643884892086319</v>
      </c>
      <c r="Z358">
        <v>8.8862673471621889</v>
      </c>
      <c r="AA358">
        <v>1.813412603614718</v>
      </c>
      <c r="AB358">
        <v>2.051525093208407</v>
      </c>
      <c r="AC358">
        <v>78.640117606383583</v>
      </c>
      <c r="AD358">
        <v>43.910593163200367</v>
      </c>
      <c r="AE358">
        <v>53.067137333060629</v>
      </c>
      <c r="AF358">
        <v>5.1508905204159614</v>
      </c>
      <c r="AG358">
        <v>4.928670868476309</v>
      </c>
      <c r="AH358">
        <v>4.1366906474820144</v>
      </c>
      <c r="AI358">
        <v>1986</v>
      </c>
      <c r="AJ358">
        <v>106.49491440080568</v>
      </c>
      <c r="AK358">
        <v>19.617207176526296</v>
      </c>
    </row>
    <row r="359" spans="1:37">
      <c r="A359" s="558">
        <v>9</v>
      </c>
      <c r="B359">
        <v>25</v>
      </c>
      <c r="C359">
        <v>2024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704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37">
      <c r="A360" s="558">
        <v>9</v>
      </c>
      <c r="B360">
        <v>26</v>
      </c>
      <c r="C360">
        <v>2024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802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73</v>
      </c>
      <c r="R360">
        <v>609</v>
      </c>
      <c r="S360">
        <v>6.7438423645320205</v>
      </c>
      <c r="T360">
        <v>6.2955665024630552</v>
      </c>
      <c r="U360">
        <v>23.218226600985226</v>
      </c>
      <c r="V360">
        <v>22.331691297208536</v>
      </c>
      <c r="W360">
        <v>15.270935960591135</v>
      </c>
      <c r="X360">
        <v>75.205254515599364</v>
      </c>
      <c r="Y360">
        <v>52.216748768472897</v>
      </c>
      <c r="Z360">
        <v>9.2523558163455899</v>
      </c>
      <c r="AA360">
        <v>2.2106026821146334</v>
      </c>
      <c r="AB360">
        <v>2.2447889041580171</v>
      </c>
      <c r="AC360">
        <v>87.050422397141105</v>
      </c>
      <c r="AD360">
        <v>49.606918389874174</v>
      </c>
      <c r="AE360">
        <v>71.345583492987771</v>
      </c>
      <c r="AF360">
        <v>1.4104731685851264</v>
      </c>
      <c r="AG360">
        <v>1.2642892971878741</v>
      </c>
      <c r="AH360">
        <v>3.612479474548441</v>
      </c>
      <c r="AI360">
        <v>608</v>
      </c>
      <c r="AJ360">
        <v>106.15805921052632</v>
      </c>
      <c r="AK360">
        <v>18.406544695040225</v>
      </c>
    </row>
    <row r="361" spans="1:37">
      <c r="A361" s="558">
        <v>9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103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258</v>
      </c>
      <c r="R361">
        <v>1230</v>
      </c>
      <c r="S361">
        <v>7.709756097560974</v>
      </c>
      <c r="T361">
        <v>6.5056910569105684</v>
      </c>
      <c r="U361">
        <v>29.106747967479674</v>
      </c>
      <c r="V361">
        <v>38.943089430894311</v>
      </c>
      <c r="W361">
        <v>13.495934959349595</v>
      </c>
      <c r="X361">
        <v>97.154471544715435</v>
      </c>
      <c r="Y361">
        <v>78.780487804878049</v>
      </c>
      <c r="Z361">
        <v>7.2678607577051375</v>
      </c>
      <c r="AA361">
        <v>1.6203439680073903</v>
      </c>
      <c r="AB361">
        <v>2.3212451387100543</v>
      </c>
      <c r="AC361">
        <v>68.433546989794863</v>
      </c>
      <c r="AD361">
        <v>41.097425377358149</v>
      </c>
      <c r="AE361">
        <v>38.271049614720845</v>
      </c>
      <c r="AF361">
        <v>2.516109235961951</v>
      </c>
      <c r="AG361">
        <v>2.7961809616357578</v>
      </c>
      <c r="AH361">
        <v>4.7154471544715459</v>
      </c>
      <c r="AI361">
        <v>0</v>
      </c>
    </row>
    <row r="362" spans="1:37">
      <c r="A362" s="558">
        <v>9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106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276</v>
      </c>
      <c r="R362">
        <v>1933</v>
      </c>
      <c r="S362">
        <v>6.7909984480082795</v>
      </c>
      <c r="T362">
        <v>6.2757371960682882</v>
      </c>
      <c r="U362">
        <v>27.378582514226618</v>
      </c>
      <c r="V362">
        <v>29.953440248318675</v>
      </c>
      <c r="W362">
        <v>16.244180031039829</v>
      </c>
      <c r="X362">
        <v>95.447490946714979</v>
      </c>
      <c r="Y362">
        <v>72.73667873771339</v>
      </c>
      <c r="Z362">
        <v>6.9010879322593617</v>
      </c>
      <c r="AA362">
        <v>1.9741688544301472</v>
      </c>
      <c r="AB362">
        <v>2.1635211181805096</v>
      </c>
      <c r="AC362">
        <v>72.611468513764137</v>
      </c>
      <c r="AD362">
        <v>49.542436325847198</v>
      </c>
      <c r="AE362">
        <v>54.291658695787888</v>
      </c>
      <c r="AF362">
        <v>3.9541781732637822</v>
      </c>
      <c r="AG362">
        <v>4.1334176635054352</v>
      </c>
      <c r="AH362">
        <v>0.36213140196585614</v>
      </c>
      <c r="AI362">
        <v>427</v>
      </c>
      <c r="AJ362">
        <v>110.95316159250588</v>
      </c>
      <c r="AK362">
        <v>20.161492791811568</v>
      </c>
    </row>
    <row r="363" spans="1:37">
      <c r="A363" s="558">
        <v>9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110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1014</v>
      </c>
      <c r="R363">
        <v>5935</v>
      </c>
      <c r="S363">
        <v>7.1533277169334477</v>
      </c>
      <c r="T363">
        <v>5.9457455770850896</v>
      </c>
      <c r="U363">
        <v>27.951912384161833</v>
      </c>
      <c r="V363">
        <v>33.732097725358038</v>
      </c>
      <c r="W363">
        <v>11.457455770850881</v>
      </c>
      <c r="X363">
        <v>93.732097725358017</v>
      </c>
      <c r="Y363">
        <v>73.46251053074981</v>
      </c>
      <c r="Z363">
        <v>7.9054752207431376</v>
      </c>
      <c r="AA363">
        <v>1.7237364529777837</v>
      </c>
      <c r="AB363">
        <v>2.1646049884043519</v>
      </c>
      <c r="AC363">
        <v>67.565002439294062</v>
      </c>
      <c r="AD363">
        <v>50.783932104815555</v>
      </c>
      <c r="AE363">
        <v>52.483707913364931</v>
      </c>
      <c r="AF363">
        <v>12.140738467832673</v>
      </c>
      <c r="AG363">
        <v>12.956829002247984</v>
      </c>
      <c r="AH363">
        <v>4.532434709351306</v>
      </c>
      <c r="AI363">
        <v>5268</v>
      </c>
      <c r="AJ363">
        <v>110.50392938496528</v>
      </c>
      <c r="AK363">
        <v>20.12266590065942</v>
      </c>
    </row>
    <row r="364" spans="1:37">
      <c r="A364" s="558">
        <v>9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111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892</v>
      </c>
      <c r="R364">
        <v>4524</v>
      </c>
      <c r="S364">
        <v>7.7219274977895651</v>
      </c>
      <c r="T364">
        <v>6.2570733863837313</v>
      </c>
      <c r="U364">
        <v>28.998894783377576</v>
      </c>
      <c r="V364">
        <v>35.610079575596806</v>
      </c>
      <c r="W364">
        <v>14.257294429708219</v>
      </c>
      <c r="X364">
        <v>94.252873563218387</v>
      </c>
      <c r="Y364">
        <v>76.923076923076891</v>
      </c>
      <c r="Z364">
        <v>8.0841405041576149</v>
      </c>
      <c r="AA364">
        <v>1.5758304332716524</v>
      </c>
      <c r="AB364">
        <v>2.2333985064277369</v>
      </c>
      <c r="AC364">
        <v>69.462803648707379</v>
      </c>
      <c r="AD364">
        <v>56.287647530804684</v>
      </c>
      <c r="AE364">
        <v>54.43025197133376</v>
      </c>
      <c r="AF364">
        <v>9.2543725069039624</v>
      </c>
      <c r="AG364">
        <v>10.246381459275428</v>
      </c>
      <c r="AH364">
        <v>0.99469496021220161</v>
      </c>
      <c r="AI364">
        <v>3438</v>
      </c>
      <c r="AJ364">
        <v>111.66652123327538</v>
      </c>
      <c r="AK364">
        <v>20.464898299206929</v>
      </c>
    </row>
    <row r="365" spans="1:37">
      <c r="A365" s="558">
        <v>9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116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806</v>
      </c>
      <c r="R365">
        <v>3520</v>
      </c>
      <c r="S365">
        <v>7.3815340909090894</v>
      </c>
      <c r="T365">
        <v>5.8440340909090898</v>
      </c>
      <c r="U365">
        <v>26.192102272727205</v>
      </c>
      <c r="V365">
        <v>32.130681818181813</v>
      </c>
      <c r="W365">
        <v>7.5284090909090899</v>
      </c>
      <c r="X365">
        <v>84.460227272727266</v>
      </c>
      <c r="Y365">
        <v>62.698863636363633</v>
      </c>
      <c r="Z365">
        <v>8.855247552542771</v>
      </c>
      <c r="AA365">
        <v>1.6345523188104796</v>
      </c>
      <c r="AB365">
        <v>2.0249421088743138</v>
      </c>
      <c r="AC365">
        <v>72.960504750772785</v>
      </c>
      <c r="AD365">
        <v>33.333012445572699</v>
      </c>
      <c r="AE365">
        <v>44.790761092829008</v>
      </c>
      <c r="AF365">
        <v>7.2005727728342039</v>
      </c>
      <c r="AG365">
        <v>7.2007792782709608</v>
      </c>
      <c r="AH365">
        <v>1.1931818181818179</v>
      </c>
      <c r="AI365">
        <v>0</v>
      </c>
    </row>
    <row r="366" spans="1:37">
      <c r="A366" s="558">
        <v>9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117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446</v>
      </c>
      <c r="R366">
        <v>2415</v>
      </c>
      <c r="S366">
        <v>7.9242236024844717</v>
      </c>
      <c r="T366">
        <v>6.4567287784679079</v>
      </c>
      <c r="U366">
        <v>25.589813664596281</v>
      </c>
      <c r="V366">
        <v>22.815734989648032</v>
      </c>
      <c r="W366">
        <v>15.942028985507248</v>
      </c>
      <c r="X366">
        <v>84.057971014492779</v>
      </c>
      <c r="Y366">
        <v>59.254658385093158</v>
      </c>
      <c r="Z366">
        <v>8.8215647080902819</v>
      </c>
      <c r="AA366">
        <v>1.9508593338521687</v>
      </c>
      <c r="AB366">
        <v>2.1461341003167536</v>
      </c>
      <c r="AC366">
        <v>69.656298344710422</v>
      </c>
      <c r="AD366">
        <v>52.674962491031138</v>
      </c>
      <c r="AE366">
        <v>67.29789271105038</v>
      </c>
      <c r="AF366">
        <v>4.940165694998468</v>
      </c>
      <c r="AG366">
        <v>4.8267047766565163</v>
      </c>
      <c r="AH366">
        <v>4.6376811594202891</v>
      </c>
      <c r="AI366">
        <v>2415</v>
      </c>
      <c r="AJ366">
        <v>108.59002070393362</v>
      </c>
      <c r="AK366">
        <v>19.285176736131518</v>
      </c>
    </row>
    <row r="367" spans="1:37">
      <c r="A367" s="558">
        <v>9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134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1112</v>
      </c>
      <c r="R367">
        <v>4792</v>
      </c>
      <c r="S367">
        <v>7.2719115191986692</v>
      </c>
      <c r="T367">
        <v>6.3499582637729537</v>
      </c>
      <c r="U367">
        <v>25.606114357262118</v>
      </c>
      <c r="V367">
        <v>30.258764607679478</v>
      </c>
      <c r="W367">
        <v>11.832220367278795</v>
      </c>
      <c r="X367">
        <v>83.430717863105187</v>
      </c>
      <c r="Y367">
        <v>60.517529215358955</v>
      </c>
      <c r="Z367">
        <v>8.7300962611048263</v>
      </c>
      <c r="AA367">
        <v>1.699988908591193</v>
      </c>
      <c r="AB367">
        <v>2.2399897891180762</v>
      </c>
      <c r="AC367">
        <v>72.602503251602172</v>
      </c>
      <c r="AD367">
        <v>29.204782743554656</v>
      </c>
      <c r="AE367">
        <v>37.308766507093139</v>
      </c>
      <c r="AF367">
        <v>9.8025979339265614</v>
      </c>
      <c r="AG367">
        <v>9.5835622395565281</v>
      </c>
      <c r="AH367">
        <v>4.0692821368948238</v>
      </c>
      <c r="AI367">
        <v>55</v>
      </c>
      <c r="AJ367">
        <v>105.76727272727274</v>
      </c>
      <c r="AK367">
        <v>20.792386349549769</v>
      </c>
    </row>
    <row r="368" spans="1:37">
      <c r="A368" s="558">
        <v>9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141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1065</v>
      </c>
      <c r="R368">
        <v>5170</v>
      </c>
      <c r="S368">
        <v>6.636943907156672</v>
      </c>
      <c r="T368">
        <v>6.5359767891682798</v>
      </c>
      <c r="U368">
        <v>22.456499032882025</v>
      </c>
      <c r="V368">
        <v>16.94390715667312</v>
      </c>
      <c r="W368">
        <v>11.83752417794971</v>
      </c>
      <c r="X368">
        <v>71.005802707930357</v>
      </c>
      <c r="Y368">
        <v>44.44874274661511</v>
      </c>
      <c r="Z368">
        <v>8.9575220071839219</v>
      </c>
      <c r="AA368">
        <v>1.6259229614419364</v>
      </c>
      <c r="AB368">
        <v>1.9406976111774656</v>
      </c>
      <c r="AC368">
        <v>69.224089305313584</v>
      </c>
      <c r="AD368">
        <v>50.340820674373589</v>
      </c>
      <c r="AE368">
        <v>63.922511214336978</v>
      </c>
      <c r="AF368">
        <v>10.575841260100232</v>
      </c>
      <c r="AG368">
        <v>9.0677402570299925</v>
      </c>
      <c r="AH368">
        <v>5.3965183752417802</v>
      </c>
      <c r="AI368">
        <v>0</v>
      </c>
    </row>
    <row r="369" spans="1:37">
      <c r="A369" s="558">
        <v>9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143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179</v>
      </c>
      <c r="R369">
        <v>971</v>
      </c>
      <c r="S369">
        <v>7.4273944387229678</v>
      </c>
      <c r="T369">
        <v>5.9588053553038103</v>
      </c>
      <c r="U369">
        <v>27.849845520082404</v>
      </c>
      <c r="V369">
        <v>39.340885684860979</v>
      </c>
      <c r="W369">
        <v>6.3851699279093745</v>
      </c>
      <c r="X369">
        <v>95.365602471678685</v>
      </c>
      <c r="Y369">
        <v>74.047373841400628</v>
      </c>
      <c r="Z369">
        <v>7.393375794615058</v>
      </c>
      <c r="AA369">
        <v>1.9087395369476881</v>
      </c>
      <c r="AB369">
        <v>1.7886103248450411</v>
      </c>
      <c r="AC369">
        <v>67.979010136957797</v>
      </c>
      <c r="AD369">
        <v>55.605020945983213</v>
      </c>
      <c r="AE369">
        <v>58.856842034872948</v>
      </c>
      <c r="AF369">
        <v>1.9862943643244355</v>
      </c>
      <c r="AG369">
        <v>2.1120709248196725</v>
      </c>
      <c r="AH369">
        <v>0.10298661174047376</v>
      </c>
      <c r="AI369">
        <v>0</v>
      </c>
    </row>
    <row r="370" spans="1:37">
      <c r="A370" s="558">
        <v>9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2</v>
      </c>
      <c r="I370">
        <v>99</v>
      </c>
      <c r="J370">
        <v>147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109</v>
      </c>
      <c r="R370">
        <v>705</v>
      </c>
      <c r="S370">
        <v>6.6198581560283669</v>
      </c>
      <c r="T370">
        <v>5.9063829787234061</v>
      </c>
      <c r="U370">
        <v>21.840425531914914</v>
      </c>
      <c r="V370">
        <v>20.709219858156033</v>
      </c>
      <c r="W370">
        <v>8.7943262411347511</v>
      </c>
      <c r="X370">
        <v>69.219858156028394</v>
      </c>
      <c r="Y370">
        <v>42.695035460992905</v>
      </c>
      <c r="Z370">
        <v>8.2083055906798261</v>
      </c>
      <c r="AA370">
        <v>1.7560925296772063</v>
      </c>
      <c r="AB370">
        <v>1.9218125592527924</v>
      </c>
      <c r="AC370">
        <v>70.516189782797099</v>
      </c>
      <c r="AD370">
        <v>55.721859217883882</v>
      </c>
      <c r="AE370">
        <v>60.476449150949605</v>
      </c>
      <c r="AF370">
        <v>1.4421601718318502</v>
      </c>
      <c r="AG370">
        <v>1.2025875137714728</v>
      </c>
      <c r="AH370">
        <v>8.085106382978724</v>
      </c>
      <c r="AI370">
        <v>0</v>
      </c>
    </row>
    <row r="371" spans="1:37">
      <c r="A371" s="558">
        <v>9</v>
      </c>
      <c r="B371">
        <v>37</v>
      </c>
      <c r="C371">
        <v>2023</v>
      </c>
      <c r="D371">
        <v>99</v>
      </c>
      <c r="E371">
        <v>99</v>
      </c>
      <c r="F371">
        <v>99</v>
      </c>
      <c r="G371">
        <v>99</v>
      </c>
      <c r="H371">
        <v>1</v>
      </c>
      <c r="I371">
        <v>99</v>
      </c>
      <c r="J371">
        <v>155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316</v>
      </c>
      <c r="R371">
        <v>2545</v>
      </c>
      <c r="S371">
        <v>7.5595284872298611</v>
      </c>
      <c r="T371">
        <v>5.6919449901768191</v>
      </c>
      <c r="U371">
        <v>27.739292730844802</v>
      </c>
      <c r="V371">
        <v>41.100196463654221</v>
      </c>
      <c r="W371">
        <v>7.6620825147347746</v>
      </c>
      <c r="X371">
        <v>89.823182711198427</v>
      </c>
      <c r="Y371">
        <v>73.948919449901737</v>
      </c>
      <c r="Z371">
        <v>8.2230786142799737</v>
      </c>
      <c r="AA371">
        <v>1.840307422232506</v>
      </c>
      <c r="AB371">
        <v>1.8724016571077191</v>
      </c>
      <c r="AC371">
        <v>70.338636934038703</v>
      </c>
      <c r="AD371">
        <v>41.535417217350926</v>
      </c>
      <c r="AE371">
        <v>43.567474440328446</v>
      </c>
      <c r="AF371">
        <v>5.2060959394497281</v>
      </c>
      <c r="AG371">
        <v>5.5137827190107345</v>
      </c>
      <c r="AH371">
        <v>2.2003929273084477</v>
      </c>
      <c r="AI371">
        <v>0</v>
      </c>
    </row>
    <row r="372" spans="1:37">
      <c r="A372" s="558">
        <v>9</v>
      </c>
      <c r="B372">
        <v>38</v>
      </c>
      <c r="C372">
        <v>2023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160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296</v>
      </c>
      <c r="R372">
        <v>1725</v>
      </c>
      <c r="S372">
        <v>6.8573913043478258</v>
      </c>
      <c r="T372">
        <v>6.3652173913043484</v>
      </c>
      <c r="U372">
        <v>26.273507246376798</v>
      </c>
      <c r="V372">
        <v>28.057971014492757</v>
      </c>
      <c r="W372">
        <v>15.188405797101449</v>
      </c>
      <c r="X372">
        <v>91.826086956521749</v>
      </c>
      <c r="Y372">
        <v>65.623188405797109</v>
      </c>
      <c r="Z372">
        <v>7.5108400611289854</v>
      </c>
      <c r="AA372">
        <v>1.6606124696680871</v>
      </c>
      <c r="AB372">
        <v>2.0978820297414353</v>
      </c>
      <c r="AC372">
        <v>70.979421405197257</v>
      </c>
      <c r="AD372">
        <v>50.316776922614807</v>
      </c>
      <c r="AE372">
        <v>47.572055991285239</v>
      </c>
      <c r="AF372">
        <v>3.5286897821417602</v>
      </c>
      <c r="AG372">
        <v>3.5397584531026376</v>
      </c>
      <c r="AH372">
        <v>6.6086956521739122</v>
      </c>
      <c r="AI372">
        <v>1706</v>
      </c>
      <c r="AJ372">
        <v>110.09759671746788</v>
      </c>
      <c r="AK372">
        <v>19.199169534682653</v>
      </c>
    </row>
    <row r="373" spans="1:37">
      <c r="A373" s="558">
        <v>9</v>
      </c>
      <c r="B373">
        <v>39</v>
      </c>
      <c r="C373">
        <v>2023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171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114</v>
      </c>
      <c r="R373">
        <v>796</v>
      </c>
      <c r="S373">
        <v>7.8015075376884404</v>
      </c>
      <c r="T373">
        <v>6.3266331658291444</v>
      </c>
      <c r="U373">
        <v>30.209045226130677</v>
      </c>
      <c r="V373">
        <v>39.447236180904525</v>
      </c>
      <c r="W373">
        <v>16.331658291457288</v>
      </c>
      <c r="X373">
        <v>94.221105527638201</v>
      </c>
      <c r="Y373">
        <v>82.1608040201005</v>
      </c>
      <c r="Z373">
        <v>8.4109908708852519</v>
      </c>
      <c r="AA373">
        <v>1.6475343961892284</v>
      </c>
      <c r="AB373">
        <v>2.3017022804971439</v>
      </c>
      <c r="AC373">
        <v>76.441126440185613</v>
      </c>
      <c r="AD373">
        <v>64.85070200060801</v>
      </c>
      <c r="AE373">
        <v>59.287237696203313</v>
      </c>
      <c r="AF373">
        <v>1.6283113429477347</v>
      </c>
      <c r="AG373">
        <v>1.8780906245269899</v>
      </c>
      <c r="AH373">
        <v>0</v>
      </c>
      <c r="AI373">
        <v>0</v>
      </c>
    </row>
    <row r="374" spans="1:37" s="558" customFormat="1">
      <c r="A374" s="558">
        <v>9</v>
      </c>
      <c r="B374" s="558">
        <v>40</v>
      </c>
      <c r="C374" s="558">
        <v>2023</v>
      </c>
      <c r="D374" s="558">
        <v>99</v>
      </c>
      <c r="E374" s="558">
        <v>99</v>
      </c>
      <c r="F374" s="558">
        <v>99</v>
      </c>
      <c r="G374" s="558">
        <v>99</v>
      </c>
      <c r="H374" s="558">
        <v>1</v>
      </c>
      <c r="I374" s="558">
        <v>99</v>
      </c>
      <c r="J374" s="558">
        <v>172</v>
      </c>
      <c r="K374" s="558">
        <v>99</v>
      </c>
      <c r="L374" s="558">
        <v>99</v>
      </c>
      <c r="M374" s="558">
        <v>99</v>
      </c>
      <c r="N374" s="558">
        <v>99</v>
      </c>
      <c r="O374" s="558">
        <v>99</v>
      </c>
      <c r="P374" s="558">
        <v>9999</v>
      </c>
    </row>
    <row r="375" spans="1:37">
      <c r="A375" s="558">
        <v>9</v>
      </c>
      <c r="B375">
        <v>41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2</v>
      </c>
      <c r="I375">
        <v>99</v>
      </c>
      <c r="J375">
        <v>175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190</v>
      </c>
      <c r="R375">
        <v>879</v>
      </c>
      <c r="S375">
        <v>6.9692832764505139</v>
      </c>
      <c r="T375">
        <v>6.5972696245733786</v>
      </c>
      <c r="U375">
        <v>21.979294653014776</v>
      </c>
      <c r="V375">
        <v>16.951080773606371</v>
      </c>
      <c r="W375">
        <v>14.448236632536975</v>
      </c>
      <c r="X375">
        <v>70.64846416382251</v>
      </c>
      <c r="Y375">
        <v>44.368600682593872</v>
      </c>
      <c r="Z375">
        <v>9.1586114051175489</v>
      </c>
      <c r="AA375">
        <v>1.7481245105204377</v>
      </c>
      <c r="AB375">
        <v>2.0162687147948555</v>
      </c>
      <c r="AC375">
        <v>74.530234878881572</v>
      </c>
      <c r="AD375">
        <v>46.531907733106237</v>
      </c>
      <c r="AE375">
        <v>55.972031662741557</v>
      </c>
      <c r="AF375">
        <v>1.7980975759435411</v>
      </c>
      <c r="AG375">
        <v>1.5089300372503376</v>
      </c>
      <c r="AH375">
        <v>4.2093287827076198</v>
      </c>
      <c r="AI375">
        <v>0</v>
      </c>
    </row>
    <row r="376" spans="1:37">
      <c r="A376" s="558">
        <v>9</v>
      </c>
      <c r="B376">
        <v>42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177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200</v>
      </c>
      <c r="R376">
        <v>978</v>
      </c>
      <c r="S376">
        <v>7.1533742331288321</v>
      </c>
      <c r="T376">
        <v>5.8946830265848682</v>
      </c>
      <c r="U376">
        <v>25.1842535787321</v>
      </c>
      <c r="V376">
        <v>29.856850715746425</v>
      </c>
      <c r="W376">
        <v>8.6912065439672812</v>
      </c>
      <c r="X376">
        <v>84.969325153374214</v>
      </c>
      <c r="Y376">
        <v>58.588957055214706</v>
      </c>
      <c r="Z376">
        <v>7.9075419918503345</v>
      </c>
      <c r="AA376">
        <v>1.7103659258287005</v>
      </c>
      <c r="AB376">
        <v>1.8568814016004496</v>
      </c>
      <c r="AC376">
        <v>78.347849229381694</v>
      </c>
      <c r="AD376">
        <v>44.245337953070191</v>
      </c>
      <c r="AE376">
        <v>55.787354504702073</v>
      </c>
      <c r="AF376">
        <v>2.000613685179502</v>
      </c>
      <c r="AG376">
        <v>1.9236870259259036</v>
      </c>
      <c r="AH376">
        <v>4.703476482617587</v>
      </c>
      <c r="AI376">
        <v>978</v>
      </c>
      <c r="AJ376">
        <v>108.81574642126797</v>
      </c>
      <c r="AK376">
        <v>18.959004892878379</v>
      </c>
    </row>
    <row r="377" spans="1:37">
      <c r="A377" s="558">
        <v>9</v>
      </c>
      <c r="B377">
        <v>43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178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103</v>
      </c>
      <c r="R377">
        <v>621</v>
      </c>
      <c r="S377">
        <v>7.6264090177133683</v>
      </c>
      <c r="T377">
        <v>5.9710144927536239</v>
      </c>
      <c r="U377">
        <v>26.842512077294703</v>
      </c>
      <c r="V377">
        <v>34.460547504025755</v>
      </c>
      <c r="W377">
        <v>11.272141706924316</v>
      </c>
      <c r="X377">
        <v>93.075684380032186</v>
      </c>
      <c r="Y377">
        <v>70.048309178743978</v>
      </c>
      <c r="Z377">
        <v>7.3289993430635647</v>
      </c>
      <c r="AA377">
        <v>1.7275483601712212</v>
      </c>
      <c r="AB377">
        <v>2.0349119795915724</v>
      </c>
      <c r="AC377">
        <v>71.169317388275516</v>
      </c>
      <c r="AD377">
        <v>56.075779053324311</v>
      </c>
      <c r="AE377">
        <v>52.736556477080221</v>
      </c>
      <c r="AF377">
        <v>1.2703283215710341</v>
      </c>
      <c r="AG377">
        <v>1.3019108156882238</v>
      </c>
      <c r="AH377">
        <v>7.0853462157809997</v>
      </c>
      <c r="AI377">
        <v>0</v>
      </c>
    </row>
    <row r="378" spans="1:37">
      <c r="A378" s="558">
        <v>9</v>
      </c>
      <c r="B378">
        <v>44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181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200</v>
      </c>
      <c r="R378">
        <v>1394</v>
      </c>
      <c r="S378">
        <v>7.4404591104734559</v>
      </c>
      <c r="T378">
        <v>6.3479196556671447</v>
      </c>
      <c r="U378">
        <v>27.703802008608328</v>
      </c>
      <c r="V378">
        <v>36.657101865136291</v>
      </c>
      <c r="W378">
        <v>6.5997130559540889</v>
      </c>
      <c r="X378">
        <v>89.670014347202326</v>
      </c>
      <c r="Y378">
        <v>72.166427546628412</v>
      </c>
      <c r="Z378">
        <v>8.2665906331071906</v>
      </c>
      <c r="AA378">
        <v>1.4387439988542403</v>
      </c>
      <c r="AB378">
        <v>1.716712300912512</v>
      </c>
      <c r="AC378">
        <v>79.713055049775377</v>
      </c>
      <c r="AD378">
        <v>57.513007087779613</v>
      </c>
      <c r="AE378">
        <v>56.879078989463643</v>
      </c>
      <c r="AF378">
        <v>2.8515904674235446</v>
      </c>
      <c r="AG378">
        <v>3.0162589675656362</v>
      </c>
      <c r="AH378">
        <v>0.21520803443328551</v>
      </c>
      <c r="AI378">
        <v>0</v>
      </c>
    </row>
    <row r="379" spans="1:37">
      <c r="A379" s="558">
        <v>9</v>
      </c>
      <c r="B379">
        <v>45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2</v>
      </c>
      <c r="I379">
        <v>99</v>
      </c>
      <c r="J379">
        <v>262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7">
      <c r="A380" s="558">
        <v>9</v>
      </c>
      <c r="B380">
        <v>46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267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6</v>
      </c>
      <c r="R380">
        <v>12</v>
      </c>
      <c r="S380">
        <v>4.8333333333333321</v>
      </c>
      <c r="T380">
        <v>4.9166666666666679</v>
      </c>
      <c r="U380">
        <v>12.241666666666671</v>
      </c>
      <c r="V380">
        <v>0</v>
      </c>
      <c r="W380">
        <v>0</v>
      </c>
      <c r="X380">
        <v>0</v>
      </c>
      <c r="Y380">
        <v>0</v>
      </c>
      <c r="Z380">
        <v>2.2998037355874938</v>
      </c>
      <c r="AA380">
        <v>1.6244657241348295</v>
      </c>
      <c r="AB380">
        <v>1.6051133570215175</v>
      </c>
      <c r="AC380">
        <v>89.185946194937941</v>
      </c>
      <c r="AD380">
        <v>86.780965706153424</v>
      </c>
      <c r="AE380">
        <v>79.366551585468656</v>
      </c>
      <c r="AF380">
        <v>2.4547407180116599E-2</v>
      </c>
      <c r="AG380">
        <v>1.1473297988181797E-2</v>
      </c>
      <c r="AH380">
        <v>50</v>
      </c>
      <c r="AI380">
        <v>0</v>
      </c>
    </row>
    <row r="381" spans="1:37">
      <c r="A381" s="558">
        <v>9</v>
      </c>
      <c r="B381">
        <v>47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1</v>
      </c>
      <c r="I381">
        <v>99</v>
      </c>
      <c r="J381">
        <v>309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805</v>
      </c>
      <c r="R381">
        <v>4703</v>
      </c>
      <c r="S381">
        <v>7.2534552413353204</v>
      </c>
      <c r="T381">
        <v>6.3178822028492441</v>
      </c>
      <c r="U381">
        <v>26.299702317669567</v>
      </c>
      <c r="V381">
        <v>31.533064001701032</v>
      </c>
      <c r="W381">
        <v>12.290027641930685</v>
      </c>
      <c r="X381">
        <v>88.347863066127999</v>
      </c>
      <c r="Y381">
        <v>64.767169891558581</v>
      </c>
      <c r="Z381">
        <v>8.2124693156777049</v>
      </c>
      <c r="AA381">
        <v>1.737375492647246</v>
      </c>
      <c r="AB381">
        <v>1.8995487286387192</v>
      </c>
      <c r="AC381">
        <v>73.536948908302321</v>
      </c>
      <c r="AD381">
        <v>46.109515692035089</v>
      </c>
      <c r="AE381">
        <v>50.203562938584419</v>
      </c>
      <c r="AF381">
        <v>9.6205379973406977</v>
      </c>
      <c r="AG381">
        <v>9.6603372696612375</v>
      </c>
      <c r="AH381">
        <v>4.2526047203912407</v>
      </c>
      <c r="AI381">
        <v>1</v>
      </c>
      <c r="AJ381">
        <v>113.8</v>
      </c>
      <c r="AK381">
        <v>21.373899726603529</v>
      </c>
    </row>
    <row r="382" spans="1:37">
      <c r="A382" s="558">
        <v>9</v>
      </c>
      <c r="B382">
        <v>48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2</v>
      </c>
      <c r="I382">
        <v>99</v>
      </c>
      <c r="J382">
        <v>470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141</v>
      </c>
      <c r="R382">
        <v>599</v>
      </c>
      <c r="S382">
        <v>6.5575959933222041</v>
      </c>
      <c r="T382">
        <v>6.3021702838063423</v>
      </c>
      <c r="U382">
        <v>21.077629382303833</v>
      </c>
      <c r="V382">
        <v>14.85809682804674</v>
      </c>
      <c r="W382">
        <v>15.191986644407349</v>
      </c>
      <c r="X382">
        <v>71.953255425709514</v>
      </c>
      <c r="Y382">
        <v>38.898163606010009</v>
      </c>
      <c r="Z382">
        <v>7.4111746418606321</v>
      </c>
      <c r="AA382">
        <v>1.6280937870250436</v>
      </c>
      <c r="AB382">
        <v>2.1482248674631497</v>
      </c>
      <c r="AC382">
        <v>68.831717092777836</v>
      </c>
      <c r="AD382">
        <v>44.985095991706849</v>
      </c>
      <c r="AE382">
        <v>50.504552051695505</v>
      </c>
      <c r="AF382">
        <v>1.2253247417408202</v>
      </c>
      <c r="AG382">
        <v>0.98608661504281314</v>
      </c>
      <c r="AH382">
        <v>21.702838063439064</v>
      </c>
      <c r="AI382">
        <v>0</v>
      </c>
    </row>
    <row r="383" spans="1:37">
      <c r="A383" s="558">
        <v>9</v>
      </c>
      <c r="B383">
        <v>49</v>
      </c>
      <c r="C383">
        <v>2023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629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28</v>
      </c>
      <c r="R383">
        <v>141</v>
      </c>
      <c r="S383">
        <v>7.6524822695035457</v>
      </c>
      <c r="T383">
        <v>6.3475177304964516</v>
      </c>
      <c r="U383">
        <v>27.563120567375876</v>
      </c>
      <c r="V383">
        <v>28.36879432624113</v>
      </c>
      <c r="W383">
        <v>6.3829787234042579</v>
      </c>
      <c r="X383">
        <v>85.106382978723417</v>
      </c>
      <c r="Y383">
        <v>67.375886524822704</v>
      </c>
      <c r="Z383">
        <v>9.4932481519670375</v>
      </c>
      <c r="AA383">
        <v>1.2771078563050171</v>
      </c>
      <c r="AB383">
        <v>1.4585809464493893</v>
      </c>
      <c r="AC383">
        <v>78.684784590954393</v>
      </c>
      <c r="AD383">
        <v>38.348419092720526</v>
      </c>
      <c r="AE383">
        <v>49.125612886478869</v>
      </c>
      <c r="AF383">
        <v>0.28843203436637005</v>
      </c>
      <c r="AG383">
        <v>0.30353863377310902</v>
      </c>
      <c r="AH383">
        <v>17.730496453900702</v>
      </c>
      <c r="AI383">
        <v>0</v>
      </c>
    </row>
    <row r="384" spans="1:37">
      <c r="A384" s="558">
        <v>9</v>
      </c>
      <c r="B384">
        <v>50</v>
      </c>
      <c r="C384">
        <v>2023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643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367</v>
      </c>
      <c r="R384">
        <v>2688</v>
      </c>
      <c r="S384">
        <v>6.7217261904761916</v>
      </c>
      <c r="T384">
        <v>6.2730654761904754</v>
      </c>
      <c r="U384">
        <v>23.812127976190489</v>
      </c>
      <c r="V384">
        <v>22.767857142857139</v>
      </c>
      <c r="W384">
        <v>10.528273809523807</v>
      </c>
      <c r="X384">
        <v>78.720238095238102</v>
      </c>
      <c r="Y384">
        <v>51.897321428571438</v>
      </c>
      <c r="Z384">
        <v>8.6372485626859437</v>
      </c>
      <c r="AA384">
        <v>1.7376103928698439</v>
      </c>
      <c r="AB384">
        <v>1.8089116717488047</v>
      </c>
      <c r="AC384">
        <v>72.879119922612304</v>
      </c>
      <c r="AD384">
        <v>35.641040924164599</v>
      </c>
      <c r="AE384">
        <v>45.997267913218479</v>
      </c>
      <c r="AF384">
        <v>5.4986192083461196</v>
      </c>
      <c r="AG384">
        <v>4.9991244678662543</v>
      </c>
      <c r="AH384">
        <v>3.980654761904761</v>
      </c>
      <c r="AI384">
        <v>0</v>
      </c>
    </row>
    <row r="385" spans="1:37">
      <c r="A385" s="558">
        <v>9</v>
      </c>
      <c r="B385">
        <v>51</v>
      </c>
      <c r="C385">
        <v>2023</v>
      </c>
      <c r="D385">
        <v>99</v>
      </c>
      <c r="E385">
        <v>99</v>
      </c>
      <c r="F385">
        <v>99</v>
      </c>
      <c r="G385">
        <v>99</v>
      </c>
      <c r="H385">
        <v>2</v>
      </c>
      <c r="I385">
        <v>99</v>
      </c>
      <c r="J385">
        <v>704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37">
      <c r="A386" s="558">
        <v>9</v>
      </c>
      <c r="B386">
        <v>52</v>
      </c>
      <c r="C386">
        <v>2023</v>
      </c>
      <c r="D386">
        <v>99</v>
      </c>
      <c r="E386">
        <v>99</v>
      </c>
      <c r="F386">
        <v>99</v>
      </c>
      <c r="G386">
        <v>99</v>
      </c>
      <c r="H386">
        <v>1</v>
      </c>
      <c r="I386">
        <v>99</v>
      </c>
      <c r="J386">
        <v>802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78</v>
      </c>
      <c r="R386">
        <v>600</v>
      </c>
      <c r="S386">
        <v>7.7233333333333345</v>
      </c>
      <c r="T386">
        <v>6.97</v>
      </c>
      <c r="U386">
        <v>25.775666666666673</v>
      </c>
      <c r="V386">
        <v>26.666666666666675</v>
      </c>
      <c r="W386">
        <v>18.666666666666671</v>
      </c>
      <c r="X386">
        <v>87.333333333333314</v>
      </c>
      <c r="Y386">
        <v>62.16666666666665</v>
      </c>
      <c r="Z386">
        <v>7.9800882131019364</v>
      </c>
      <c r="AA386">
        <v>1.7166213586253929</v>
      </c>
      <c r="AB386">
        <v>2.0758371805129605</v>
      </c>
      <c r="AC386">
        <v>71.043509705867493</v>
      </c>
      <c r="AD386">
        <v>37.319454023486763</v>
      </c>
      <c r="AE386">
        <v>54.115517705842471</v>
      </c>
      <c r="AF386">
        <v>1.22737035900583</v>
      </c>
      <c r="AG386">
        <v>1.2078906923514416</v>
      </c>
      <c r="AH386">
        <v>4</v>
      </c>
      <c r="AI386">
        <v>600</v>
      </c>
      <c r="AJ386">
        <v>108.37166666666673</v>
      </c>
      <c r="AK386">
        <v>19.700604336081565</v>
      </c>
    </row>
    <row r="387" spans="1:37">
      <c r="A387" s="558">
        <v>9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103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481</v>
      </c>
      <c r="R387">
        <v>2478</v>
      </c>
      <c r="S387">
        <v>7.6142050040355116</v>
      </c>
      <c r="T387">
        <v>6.4209039548022604</v>
      </c>
      <c r="U387">
        <v>28.548587570621443</v>
      </c>
      <c r="V387">
        <v>37.288135593220353</v>
      </c>
      <c r="W387">
        <v>13.236481033091202</v>
      </c>
      <c r="X387">
        <v>97.215496368038757</v>
      </c>
      <c r="Y387">
        <v>78.087167070217902</v>
      </c>
      <c r="Z387">
        <v>7.3959156446622014</v>
      </c>
      <c r="AA387">
        <v>1.736609090008568</v>
      </c>
      <c r="AB387">
        <v>2.0737022425544436</v>
      </c>
      <c r="AC387">
        <v>64.655380235118884</v>
      </c>
      <c r="AD387">
        <v>58.209916080175105</v>
      </c>
      <c r="AE387">
        <v>48.515035849111563</v>
      </c>
      <c r="AF387">
        <v>4.8053988015591367</v>
      </c>
      <c r="AG387">
        <v>5.1372104457982406</v>
      </c>
      <c r="AH387">
        <v>2.1388216303470542</v>
      </c>
      <c r="AI387">
        <v>0</v>
      </c>
    </row>
    <row r="388" spans="1:37">
      <c r="A388" s="558">
        <v>9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2</v>
      </c>
      <c r="I388">
        <v>99</v>
      </c>
      <c r="J388">
        <v>106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304</v>
      </c>
      <c r="R388">
        <v>2128</v>
      </c>
      <c r="S388">
        <v>6.5300751879699241</v>
      </c>
      <c r="T388">
        <v>6.1395676691729362</v>
      </c>
      <c r="U388">
        <v>28.064755639097715</v>
      </c>
      <c r="V388">
        <v>29.370300751879693</v>
      </c>
      <c r="W388">
        <v>15.41353383458647</v>
      </c>
      <c r="X388">
        <v>95.817669172932355</v>
      </c>
      <c r="Y388">
        <v>75.845864661654119</v>
      </c>
      <c r="Z388">
        <v>7.1208326644450066</v>
      </c>
      <c r="AA388">
        <v>1.9735177158561048</v>
      </c>
      <c r="AB388">
        <v>2.2579796264672503</v>
      </c>
      <c r="AC388">
        <v>74.34400523028269</v>
      </c>
      <c r="AD388">
        <v>54.481996939406066</v>
      </c>
      <c r="AE388">
        <v>56.086974988427983</v>
      </c>
      <c r="AF388">
        <v>4.126670157271124</v>
      </c>
      <c r="AG388">
        <v>4.3368491590999758</v>
      </c>
      <c r="AH388">
        <v>0.75187969924812015</v>
      </c>
      <c r="AI388">
        <v>0</v>
      </c>
    </row>
    <row r="389" spans="1:37">
      <c r="A389" s="558">
        <v>9</v>
      </c>
      <c r="B389">
        <v>55</v>
      </c>
      <c r="C389">
        <v>2022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110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1007</v>
      </c>
      <c r="R389">
        <v>5306</v>
      </c>
      <c r="S389">
        <v>6.8388616660384463</v>
      </c>
      <c r="T389">
        <v>6.190350546551076</v>
      </c>
      <c r="U389">
        <v>28.534048247267219</v>
      </c>
      <c r="V389">
        <v>31.454956652845837</v>
      </c>
      <c r="W389">
        <v>12.683754240482479</v>
      </c>
      <c r="X389">
        <v>96.343761779117983</v>
      </c>
      <c r="Y389">
        <v>76.215604975499446</v>
      </c>
      <c r="Z389">
        <v>7.5175464761729502</v>
      </c>
      <c r="AA389">
        <v>1.749439990331366</v>
      </c>
      <c r="AB389">
        <v>2.2294733551634995</v>
      </c>
      <c r="AC389">
        <v>67.902381473137879</v>
      </c>
      <c r="AD389">
        <v>50.564415230222387</v>
      </c>
      <c r="AE389">
        <v>52.977386653888608</v>
      </c>
      <c r="AF389">
        <v>10.289526247406288</v>
      </c>
      <c r="AG389">
        <v>10.994413461371575</v>
      </c>
      <c r="AH389">
        <v>4.805880135695439</v>
      </c>
      <c r="AI389">
        <v>0</v>
      </c>
    </row>
    <row r="390" spans="1:37">
      <c r="A390" s="558">
        <v>9</v>
      </c>
      <c r="B390">
        <v>56</v>
      </c>
      <c r="C390">
        <v>2022</v>
      </c>
      <c r="D390">
        <v>99</v>
      </c>
      <c r="E390">
        <v>99</v>
      </c>
      <c r="F390">
        <v>99</v>
      </c>
      <c r="G390">
        <v>99</v>
      </c>
      <c r="H390">
        <v>1</v>
      </c>
      <c r="I390">
        <v>99</v>
      </c>
      <c r="J390">
        <v>111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924</v>
      </c>
      <c r="R390">
        <v>4594</v>
      </c>
      <c r="S390">
        <v>7.587287766652155</v>
      </c>
      <c r="T390">
        <v>6.2609925990422255</v>
      </c>
      <c r="U390">
        <v>29.909201131911225</v>
      </c>
      <c r="V390">
        <v>34.915106660861994</v>
      </c>
      <c r="W390">
        <v>14.714845450587722</v>
      </c>
      <c r="X390">
        <v>96.103613408794061</v>
      </c>
      <c r="Y390">
        <v>79.233783195472384</v>
      </c>
      <c r="Z390">
        <v>8.4021665656533422</v>
      </c>
      <c r="AA390">
        <v>1.6516042520771796</v>
      </c>
      <c r="AB390">
        <v>2.194507226331972</v>
      </c>
      <c r="AC390">
        <v>67.785037304373745</v>
      </c>
      <c r="AD390">
        <v>65.671902994721549</v>
      </c>
      <c r="AE390">
        <v>54.789350653183213</v>
      </c>
      <c r="AF390">
        <v>8.9087982624546722</v>
      </c>
      <c r="AG390">
        <v>9.9778560126691591</v>
      </c>
      <c r="AH390">
        <v>1.284283848498041</v>
      </c>
      <c r="AI390">
        <v>0</v>
      </c>
    </row>
    <row r="391" spans="1:37">
      <c r="A391" s="558">
        <v>9</v>
      </c>
      <c r="B391">
        <v>57</v>
      </c>
      <c r="C391">
        <v>2022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116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788</v>
      </c>
      <c r="R391">
        <v>3750</v>
      </c>
      <c r="S391">
        <v>6.9581333333333308</v>
      </c>
      <c r="T391">
        <v>5.9410666666666652</v>
      </c>
      <c r="U391">
        <v>25.830074666666754</v>
      </c>
      <c r="V391">
        <v>28.773333333333341</v>
      </c>
      <c r="W391">
        <v>9.1733333333333356</v>
      </c>
      <c r="X391">
        <v>81.973333333333343</v>
      </c>
      <c r="Y391">
        <v>62.02666666666665</v>
      </c>
      <c r="Z391">
        <v>9.3511834884372664</v>
      </c>
      <c r="AA391">
        <v>1.684314058864582</v>
      </c>
      <c r="AB391">
        <v>2.0059894139523484</v>
      </c>
      <c r="AC391">
        <v>74.55732417109769</v>
      </c>
      <c r="AD391">
        <v>48.458151050638818</v>
      </c>
      <c r="AE391">
        <v>60.478572940428201</v>
      </c>
      <c r="AF391">
        <v>7.2720926173715714</v>
      </c>
      <c r="AG391">
        <v>7.033935112322264</v>
      </c>
      <c r="AH391">
        <v>1.7866666666666673</v>
      </c>
      <c r="AI391">
        <v>0</v>
      </c>
    </row>
    <row r="392" spans="1:37">
      <c r="A392" s="558">
        <v>9</v>
      </c>
      <c r="B392">
        <v>58</v>
      </c>
      <c r="C392">
        <v>2022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117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467</v>
      </c>
      <c r="R392">
        <v>2112</v>
      </c>
      <c r="S392">
        <v>7.8333333333333313</v>
      </c>
      <c r="T392">
        <v>6.7282196969696972</v>
      </c>
      <c r="U392">
        <v>26.91197916666658</v>
      </c>
      <c r="V392">
        <v>23.4375</v>
      </c>
      <c r="W392">
        <v>19.365530303030305</v>
      </c>
      <c r="X392">
        <v>86.079545454545439</v>
      </c>
      <c r="Y392">
        <v>64.772727272727266</v>
      </c>
      <c r="Z392">
        <v>9.2279222327899522</v>
      </c>
      <c r="AA392">
        <v>2.1033132832929984</v>
      </c>
      <c r="AB392">
        <v>2.1790147231844141</v>
      </c>
      <c r="AC392">
        <v>79.972953596165794</v>
      </c>
      <c r="AD392">
        <v>61.738027941987006</v>
      </c>
      <c r="AE392">
        <v>67.785071501188355</v>
      </c>
      <c r="AF392">
        <v>4.0956425621036709</v>
      </c>
      <c r="AG392">
        <v>4.1274420092803643</v>
      </c>
      <c r="AH392">
        <v>5.0662878787878789</v>
      </c>
      <c r="AI392">
        <v>2082</v>
      </c>
      <c r="AJ392">
        <v>109.81613832853049</v>
      </c>
      <c r="AK392">
        <v>19.526178184157882</v>
      </c>
    </row>
    <row r="393" spans="1:37">
      <c r="A393" s="558">
        <v>9</v>
      </c>
      <c r="B393">
        <v>59</v>
      </c>
      <c r="C393">
        <v>2022</v>
      </c>
      <c r="D393">
        <v>99</v>
      </c>
      <c r="E393">
        <v>99</v>
      </c>
      <c r="F393">
        <v>99</v>
      </c>
      <c r="G393">
        <v>99</v>
      </c>
      <c r="H393">
        <v>1</v>
      </c>
      <c r="I393">
        <v>99</v>
      </c>
      <c r="J393">
        <v>134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1146</v>
      </c>
      <c r="R393">
        <v>5194</v>
      </c>
      <c r="S393">
        <v>7.1788602233346195</v>
      </c>
      <c r="T393">
        <v>6.3078552175587204</v>
      </c>
      <c r="U393">
        <v>25.513342318059298</v>
      </c>
      <c r="V393">
        <v>29.091259145167498</v>
      </c>
      <c r="W393">
        <v>12.629957643434736</v>
      </c>
      <c r="X393">
        <v>79.380053908355762</v>
      </c>
      <c r="Y393">
        <v>59.953792837889857</v>
      </c>
      <c r="Z393">
        <v>9.4130087929148569</v>
      </c>
      <c r="AA393">
        <v>1.7385324172503125</v>
      </c>
      <c r="AB393">
        <v>2.0000355939807095</v>
      </c>
      <c r="AC393">
        <v>78.115623470683687</v>
      </c>
      <c r="AD393">
        <v>38.969735522359073</v>
      </c>
      <c r="AE393">
        <v>51.655045268076712</v>
      </c>
      <c r="AF393">
        <v>10.072333081234119</v>
      </c>
      <c r="AG393">
        <v>9.6230054054305292</v>
      </c>
      <c r="AH393">
        <v>5.217558721601848</v>
      </c>
      <c r="AI393">
        <v>0</v>
      </c>
    </row>
    <row r="394" spans="1:37">
      <c r="A394" s="558">
        <v>9</v>
      </c>
      <c r="B394">
        <v>60</v>
      </c>
      <c r="C394">
        <v>2022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141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1142</v>
      </c>
      <c r="R394">
        <v>5618</v>
      </c>
      <c r="S394">
        <v>6.5373798504806002</v>
      </c>
      <c r="T394">
        <v>6.2716269134923444</v>
      </c>
      <c r="U394">
        <v>23.13976504093986</v>
      </c>
      <c r="V394">
        <v>17.7999288002848</v>
      </c>
      <c r="W394">
        <v>10.306158775364898</v>
      </c>
      <c r="X394">
        <v>74.33250266998931</v>
      </c>
      <c r="Y394">
        <v>47.205411178355277</v>
      </c>
      <c r="Z394">
        <v>8.9839257238418426</v>
      </c>
      <c r="AA394">
        <v>1.6068034770684838</v>
      </c>
      <c r="AB394">
        <v>1.9000242325753536</v>
      </c>
      <c r="AC394">
        <v>66.15007372215112</v>
      </c>
      <c r="AD394">
        <v>50.617114511709133</v>
      </c>
      <c r="AE394">
        <v>61.189524972583982</v>
      </c>
      <c r="AF394">
        <v>10.894564353171599</v>
      </c>
      <c r="AG394">
        <v>9.4402198393831238</v>
      </c>
      <c r="AH394">
        <v>3.6667853328586681</v>
      </c>
      <c r="AI394">
        <v>0</v>
      </c>
    </row>
    <row r="395" spans="1:37">
      <c r="A395" s="558">
        <v>9</v>
      </c>
      <c r="B395">
        <v>61</v>
      </c>
      <c r="C395">
        <v>2022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143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190</v>
      </c>
      <c r="R395">
        <v>1075</v>
      </c>
      <c r="S395">
        <v>7.4679069767441888</v>
      </c>
      <c r="T395">
        <v>5.9934883720930223</v>
      </c>
      <c r="U395">
        <v>28.647534883720944</v>
      </c>
      <c r="V395">
        <v>44.465116279069775</v>
      </c>
      <c r="W395">
        <v>4.6511627906976756</v>
      </c>
      <c r="X395">
        <v>96.744186046511615</v>
      </c>
      <c r="Y395">
        <v>78.604651162790702</v>
      </c>
      <c r="Z395">
        <v>7.3570760728571107</v>
      </c>
      <c r="AA395">
        <v>1.6039610244924474</v>
      </c>
      <c r="AB395">
        <v>1.59736830620829</v>
      </c>
      <c r="AC395">
        <v>61.290380092201616</v>
      </c>
      <c r="AD395">
        <v>46.724973190265374</v>
      </c>
      <c r="AE395">
        <v>52.728039895096991</v>
      </c>
      <c r="AF395">
        <v>2.0846665503131838</v>
      </c>
      <c r="AG395">
        <v>2.2363364866524296</v>
      </c>
      <c r="AH395">
        <v>0.27906976744186041</v>
      </c>
      <c r="AI395">
        <v>0</v>
      </c>
    </row>
    <row r="396" spans="1:37">
      <c r="A396" s="558">
        <v>9</v>
      </c>
      <c r="B396">
        <v>62</v>
      </c>
      <c r="C396">
        <v>2022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147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129</v>
      </c>
      <c r="R396">
        <v>777</v>
      </c>
      <c r="S396">
        <v>6.5482625482625485</v>
      </c>
      <c r="T396">
        <v>6.1776061776061777</v>
      </c>
      <c r="U396">
        <v>23.792020592020599</v>
      </c>
      <c r="V396">
        <v>22.651222651222657</v>
      </c>
      <c r="W396">
        <v>10.424710424710424</v>
      </c>
      <c r="X396">
        <v>79.150579150579148</v>
      </c>
      <c r="Y396">
        <v>50.321750321750322</v>
      </c>
      <c r="Z396">
        <v>8.6690940958270808</v>
      </c>
      <c r="AA396">
        <v>1.8181269989608155</v>
      </c>
      <c r="AB396">
        <v>1.8865814682673283</v>
      </c>
      <c r="AC396">
        <v>69.620401676009621</v>
      </c>
      <c r="AD396">
        <v>45.403626955676643</v>
      </c>
      <c r="AE396">
        <v>56.069741693993507</v>
      </c>
      <c r="AF396">
        <v>1.5067775903193901</v>
      </c>
      <c r="AG396">
        <v>1.3424365691386719</v>
      </c>
      <c r="AH396">
        <v>10.553410553410552</v>
      </c>
      <c r="AI396">
        <v>0</v>
      </c>
    </row>
    <row r="397" spans="1:37">
      <c r="A397" s="558">
        <v>9</v>
      </c>
      <c r="B397">
        <v>63</v>
      </c>
      <c r="C397">
        <v>2022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155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320</v>
      </c>
      <c r="R397">
        <v>2903</v>
      </c>
      <c r="S397">
        <v>7.393386152256288</v>
      </c>
      <c r="T397">
        <v>5.6128143300034443</v>
      </c>
      <c r="U397">
        <v>28.413300034447087</v>
      </c>
      <c r="V397">
        <v>40.165346193592825</v>
      </c>
      <c r="W397">
        <v>8.4050981743024487</v>
      </c>
      <c r="X397">
        <v>90.940406476059238</v>
      </c>
      <c r="Y397">
        <v>75.576989321391693</v>
      </c>
      <c r="Z397">
        <v>8.3704703296574881</v>
      </c>
      <c r="AA397">
        <v>1.8748983680457565</v>
      </c>
      <c r="AB397">
        <v>2.0286276418236944</v>
      </c>
      <c r="AC397">
        <v>72.038538404042811</v>
      </c>
      <c r="AD397">
        <v>49.221142751986633</v>
      </c>
      <c r="AE397">
        <v>46.218153744363512</v>
      </c>
      <c r="AF397">
        <v>5.6295692981945811</v>
      </c>
      <c r="AG397">
        <v>5.9897699338911767</v>
      </c>
      <c r="AH397">
        <v>2.3768515328970032</v>
      </c>
      <c r="AI397">
        <v>0</v>
      </c>
    </row>
    <row r="398" spans="1:37">
      <c r="A398" s="558">
        <v>9</v>
      </c>
      <c r="B398">
        <v>64</v>
      </c>
      <c r="C398">
        <v>2022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160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295</v>
      </c>
      <c r="R398">
        <v>2249</v>
      </c>
      <c r="S398">
        <v>6.6656291685193425</v>
      </c>
      <c r="T398">
        <v>6.6282792352156523</v>
      </c>
      <c r="U398">
        <v>26.416763005780421</v>
      </c>
      <c r="V398">
        <v>26.945309026233879</v>
      </c>
      <c r="W398">
        <v>19.164072921298356</v>
      </c>
      <c r="X398">
        <v>90.795909293019122</v>
      </c>
      <c r="Y398">
        <v>66.207203201422871</v>
      </c>
      <c r="Z398">
        <v>7.7883832853487007</v>
      </c>
      <c r="AA398">
        <v>1.7229847243905341</v>
      </c>
      <c r="AB398">
        <v>2.1819463615532682</v>
      </c>
      <c r="AC398">
        <v>72.776534847667421</v>
      </c>
      <c r="AD398">
        <v>55.384075158185247</v>
      </c>
      <c r="AE398">
        <v>51.726226880102807</v>
      </c>
      <c r="AF398">
        <v>4.3613163457249797</v>
      </c>
      <c r="AG398">
        <v>4.3143014183436756</v>
      </c>
      <c r="AH398">
        <v>6.4473099155180078</v>
      </c>
      <c r="AI398">
        <v>0</v>
      </c>
    </row>
    <row r="399" spans="1:37">
      <c r="A399" s="558">
        <v>9</v>
      </c>
      <c r="B399">
        <v>65</v>
      </c>
      <c r="C399">
        <v>2022</v>
      </c>
      <c r="D399">
        <v>99</v>
      </c>
      <c r="E399">
        <v>99</v>
      </c>
      <c r="F399">
        <v>99</v>
      </c>
      <c r="G399">
        <v>99</v>
      </c>
      <c r="H399">
        <v>1</v>
      </c>
      <c r="I399">
        <v>99</v>
      </c>
      <c r="J399">
        <v>171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109</v>
      </c>
      <c r="R399">
        <v>710</v>
      </c>
      <c r="S399">
        <v>7.6788732394366228</v>
      </c>
      <c r="T399">
        <v>6.3450704225352084</v>
      </c>
      <c r="U399">
        <v>31.599140845070409</v>
      </c>
      <c r="V399">
        <v>38.591549295774655</v>
      </c>
      <c r="W399">
        <v>16.47887323943662</v>
      </c>
      <c r="X399">
        <v>98.873239436619713</v>
      </c>
      <c r="Y399">
        <v>87.464788732394382</v>
      </c>
      <c r="Z399">
        <v>7.6785741575398445</v>
      </c>
      <c r="AA399">
        <v>1.6336182508669379</v>
      </c>
      <c r="AB399">
        <v>2.139651724482964</v>
      </c>
      <c r="AC399">
        <v>68.692432912814994</v>
      </c>
      <c r="AD399">
        <v>73.831757396447813</v>
      </c>
      <c r="AE399">
        <v>55.875703371126605</v>
      </c>
      <c r="AF399">
        <v>1.3768495355556849</v>
      </c>
      <c r="AG399">
        <v>1.6292024395711475</v>
      </c>
      <c r="AH399">
        <v>0</v>
      </c>
      <c r="AI399">
        <v>0</v>
      </c>
    </row>
    <row r="400" spans="1:37" s="558" customFormat="1">
      <c r="A400" s="558">
        <v>9</v>
      </c>
      <c r="B400" s="558">
        <v>66</v>
      </c>
      <c r="C400" s="558">
        <v>2022</v>
      </c>
      <c r="D400" s="558">
        <v>99</v>
      </c>
      <c r="E400" s="558">
        <v>99</v>
      </c>
      <c r="F400" s="558">
        <v>99</v>
      </c>
      <c r="G400" s="558">
        <v>99</v>
      </c>
      <c r="H400" s="558">
        <v>1</v>
      </c>
      <c r="I400" s="558">
        <v>99</v>
      </c>
      <c r="J400" s="558">
        <v>172</v>
      </c>
      <c r="K400" s="558">
        <v>99</v>
      </c>
      <c r="L400" s="558">
        <v>99</v>
      </c>
      <c r="M400" s="558">
        <v>99</v>
      </c>
      <c r="N400" s="558">
        <v>99</v>
      </c>
      <c r="O400" s="558">
        <v>99</v>
      </c>
      <c r="P400" s="558">
        <v>9999</v>
      </c>
    </row>
    <row r="401" spans="1:37">
      <c r="A401" s="558">
        <v>9</v>
      </c>
      <c r="B401">
        <v>67</v>
      </c>
      <c r="C401">
        <v>2022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175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197</v>
      </c>
      <c r="R401">
        <v>937</v>
      </c>
      <c r="S401">
        <v>6.5955176093916759</v>
      </c>
      <c r="T401">
        <v>6.7406616862326576</v>
      </c>
      <c r="U401">
        <v>22.55613660618997</v>
      </c>
      <c r="V401">
        <v>16.115261472785484</v>
      </c>
      <c r="W401">
        <v>17.289220917822842</v>
      </c>
      <c r="X401">
        <v>77.694770544290307</v>
      </c>
      <c r="Y401">
        <v>44.930629669156872</v>
      </c>
      <c r="Z401">
        <v>8.1916861317055911</v>
      </c>
      <c r="AA401">
        <v>1.6489384619154319</v>
      </c>
      <c r="AB401">
        <v>1.9801525306303895</v>
      </c>
      <c r="AC401">
        <v>75.595100027196409</v>
      </c>
      <c r="AD401">
        <v>38.843268880440085</v>
      </c>
      <c r="AE401">
        <v>52.777894450814067</v>
      </c>
      <c r="AF401">
        <v>1.8170535419939111</v>
      </c>
      <c r="AG401">
        <v>1.5347786011555924</v>
      </c>
      <c r="AH401">
        <v>1.0672358591248663</v>
      </c>
      <c r="AI401">
        <v>0</v>
      </c>
    </row>
    <row r="402" spans="1:37">
      <c r="A402">
        <v>9</v>
      </c>
      <c r="B402">
        <v>68</v>
      </c>
      <c r="C402">
        <v>2022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177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178</v>
      </c>
      <c r="R402">
        <v>781</v>
      </c>
      <c r="S402">
        <v>7.2612035851472481</v>
      </c>
      <c r="T402">
        <v>5.8962868117797695</v>
      </c>
      <c r="U402">
        <v>25.25249679897566</v>
      </c>
      <c r="V402">
        <v>30.345710627400777</v>
      </c>
      <c r="W402">
        <v>7.4263764404609471</v>
      </c>
      <c r="X402">
        <v>87.83610755441741</v>
      </c>
      <c r="Y402">
        <v>61.971830985915496</v>
      </c>
      <c r="Z402">
        <v>7.4057325990138319</v>
      </c>
      <c r="AA402">
        <v>1.7452017514245628</v>
      </c>
      <c r="AB402">
        <v>1.8643495574630036</v>
      </c>
      <c r="AC402">
        <v>79.026797407298446</v>
      </c>
      <c r="AD402">
        <v>56.142608354683261</v>
      </c>
      <c r="AE402">
        <v>54.195046165349595</v>
      </c>
      <c r="AF402">
        <v>1.5145344891112529</v>
      </c>
      <c r="AG402">
        <v>1.4321773035240335</v>
      </c>
      <c r="AH402">
        <v>1.9206145966709347</v>
      </c>
      <c r="AI402">
        <v>616</v>
      </c>
      <c r="AJ402">
        <v>108.70957792207784</v>
      </c>
      <c r="AK402">
        <v>18.8618349411385</v>
      </c>
    </row>
    <row r="403" spans="1:37">
      <c r="A403">
        <v>9</v>
      </c>
      <c r="B403">
        <v>69</v>
      </c>
      <c r="C403">
        <v>2022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178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83</v>
      </c>
      <c r="R403">
        <v>380</v>
      </c>
      <c r="S403">
        <v>7.4526315789473694</v>
      </c>
      <c r="T403">
        <v>6.9605263157894761</v>
      </c>
      <c r="U403">
        <v>28.939210526315783</v>
      </c>
      <c r="V403">
        <v>28.157894736842099</v>
      </c>
      <c r="W403">
        <v>17.89473684210526</v>
      </c>
      <c r="X403">
        <v>95.789473684210492</v>
      </c>
      <c r="Y403">
        <v>77.631578947368453</v>
      </c>
      <c r="Z403">
        <v>7.6371436109730109</v>
      </c>
      <c r="AA403">
        <v>1.730642844072577</v>
      </c>
      <c r="AB403">
        <v>2.2527222682187289</v>
      </c>
      <c r="AC403">
        <v>77.077898095119622</v>
      </c>
      <c r="AD403">
        <v>59.767398129244349</v>
      </c>
      <c r="AE403">
        <v>53.917982509467215</v>
      </c>
      <c r="AF403">
        <v>0.73690538522698623</v>
      </c>
      <c r="AG403">
        <v>0.79856763389091745</v>
      </c>
      <c r="AH403">
        <v>5.2631578947368443</v>
      </c>
      <c r="AI403">
        <v>0</v>
      </c>
    </row>
    <row r="404" spans="1:37">
      <c r="A404">
        <v>9</v>
      </c>
      <c r="B404">
        <v>70</v>
      </c>
      <c r="C404">
        <v>2022</v>
      </c>
      <c r="D404">
        <v>99</v>
      </c>
      <c r="E404">
        <v>99</v>
      </c>
      <c r="F404">
        <v>99</v>
      </c>
      <c r="G404">
        <v>99</v>
      </c>
      <c r="H404">
        <v>2</v>
      </c>
      <c r="I404">
        <v>99</v>
      </c>
      <c r="J404">
        <v>181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187</v>
      </c>
      <c r="R404">
        <v>1269</v>
      </c>
      <c r="S404">
        <v>7.7848699763593379</v>
      </c>
      <c r="T404">
        <v>6.5807722616233244</v>
      </c>
      <c r="U404">
        <v>29.213002364066163</v>
      </c>
      <c r="V404">
        <v>41.528762805358554</v>
      </c>
      <c r="W404">
        <v>9.6926713947990564</v>
      </c>
      <c r="X404">
        <v>96.453900709219837</v>
      </c>
      <c r="Y404">
        <v>82.190701339637499</v>
      </c>
      <c r="Z404">
        <v>7.084047688133472</v>
      </c>
      <c r="AA404">
        <v>1.366107105521301</v>
      </c>
      <c r="AB404">
        <v>1.725662888856353</v>
      </c>
      <c r="AC404">
        <v>76.108429745670591</v>
      </c>
      <c r="AD404">
        <v>54.236150326082338</v>
      </c>
      <c r="AE404">
        <v>55.139569382083593</v>
      </c>
      <c r="AF404">
        <v>2.4608761417185403</v>
      </c>
      <c r="AG404">
        <v>2.6920259642499551</v>
      </c>
      <c r="AH404">
        <v>0.94562647754137119</v>
      </c>
      <c r="AI404">
        <v>0</v>
      </c>
    </row>
    <row r="405" spans="1:37">
      <c r="A405">
        <v>9</v>
      </c>
      <c r="B405">
        <v>71</v>
      </c>
      <c r="C405">
        <v>2022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262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10</v>
      </c>
      <c r="R405">
        <v>74</v>
      </c>
      <c r="S405">
        <v>6.0540540540540562</v>
      </c>
      <c r="T405">
        <v>5.621621621621621</v>
      </c>
      <c r="U405">
        <v>15.444594594594598</v>
      </c>
      <c r="V405">
        <v>4.0540540540540553</v>
      </c>
      <c r="W405">
        <v>0</v>
      </c>
      <c r="X405">
        <v>33.783783783783797</v>
      </c>
      <c r="Y405">
        <v>6.7567567567567588</v>
      </c>
      <c r="Z405">
        <v>5.102944086423042</v>
      </c>
      <c r="AA405">
        <v>1.5759329445527837</v>
      </c>
      <c r="AB405">
        <v>1.2379440530377048</v>
      </c>
      <c r="AC405">
        <v>90.929462410764927</v>
      </c>
      <c r="AD405">
        <v>47.820983265748914</v>
      </c>
      <c r="AE405">
        <v>52.306324728201368</v>
      </c>
      <c r="AF405">
        <v>0.14350262764946578</v>
      </c>
      <c r="AG405">
        <v>8.2994566539109194E-2</v>
      </c>
      <c r="AH405">
        <v>0</v>
      </c>
      <c r="AI405">
        <v>74</v>
      </c>
      <c r="AJ405">
        <v>105.89324324324326</v>
      </c>
      <c r="AK405">
        <v>13.453662655532717</v>
      </c>
    </row>
    <row r="406" spans="1:37">
      <c r="A406">
        <v>9</v>
      </c>
      <c r="B406">
        <v>72</v>
      </c>
      <c r="C406">
        <v>2022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267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37">
      <c r="A407">
        <v>9</v>
      </c>
      <c r="B407">
        <v>73</v>
      </c>
      <c r="C407">
        <v>2022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309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829</v>
      </c>
      <c r="R407">
        <v>5281</v>
      </c>
      <c r="S407">
        <v>6.979928043931074</v>
      </c>
      <c r="T407">
        <v>6.2283658398030699</v>
      </c>
      <c r="U407">
        <v>27.033232342359369</v>
      </c>
      <c r="V407">
        <v>29.97538345010414</v>
      </c>
      <c r="W407">
        <v>11.475099412989961</v>
      </c>
      <c r="X407">
        <v>88.75213027835639</v>
      </c>
      <c r="Y407">
        <v>66.123840181783763</v>
      </c>
      <c r="Z407">
        <v>8.5806776160998552</v>
      </c>
      <c r="AA407">
        <v>1.8462935625406611</v>
      </c>
      <c r="AB407">
        <v>2.0653309407801128</v>
      </c>
      <c r="AC407">
        <v>70.781385615863272</v>
      </c>
      <c r="AD407">
        <v>45.176002454013194</v>
      </c>
      <c r="AE407">
        <v>51.298237114204404</v>
      </c>
      <c r="AF407">
        <v>10.24104562995714</v>
      </c>
      <c r="AG407">
        <v>10.367059065132169</v>
      </c>
      <c r="AH407">
        <v>4.9233099791706119</v>
      </c>
      <c r="AI407">
        <v>0</v>
      </c>
    </row>
    <row r="408" spans="1:37">
      <c r="A408">
        <v>9</v>
      </c>
      <c r="B408">
        <v>74</v>
      </c>
      <c r="C408">
        <v>2022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470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102</v>
      </c>
      <c r="R408">
        <v>372</v>
      </c>
      <c r="S408">
        <v>6.5913978494623677</v>
      </c>
      <c r="T408">
        <v>6.150537634408602</v>
      </c>
      <c r="U408">
        <v>21.090322580645168</v>
      </c>
      <c r="V408">
        <v>14.78494623655914</v>
      </c>
      <c r="W408">
        <v>11.021505376344086</v>
      </c>
      <c r="X408">
        <v>77.688172043010752</v>
      </c>
      <c r="Y408">
        <v>38.978494623655912</v>
      </c>
      <c r="Z408">
        <v>6.967772426257457</v>
      </c>
      <c r="AA408">
        <v>1.798963615259527</v>
      </c>
      <c r="AB408">
        <v>1.9103354237880203</v>
      </c>
      <c r="AC408">
        <v>63.956062236858301</v>
      </c>
      <c r="AD408">
        <v>38.582229138843203</v>
      </c>
      <c r="AE408">
        <v>51.225702117759184</v>
      </c>
      <c r="AF408">
        <v>0.72139158764325995</v>
      </c>
      <c r="AG408">
        <v>0.56972803503301717</v>
      </c>
      <c r="AH408">
        <v>13.440860215053764</v>
      </c>
      <c r="AI408">
        <v>0</v>
      </c>
    </row>
    <row r="409" spans="1:37">
      <c r="A409">
        <v>9</v>
      </c>
      <c r="B409">
        <v>75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2</v>
      </c>
      <c r="I409">
        <v>99</v>
      </c>
      <c r="J409">
        <v>629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25</v>
      </c>
      <c r="R409">
        <v>129</v>
      </c>
      <c r="S409">
        <v>7.635658914728686</v>
      </c>
      <c r="T409">
        <v>6.6356589147286833</v>
      </c>
      <c r="U409">
        <v>25.882170542635649</v>
      </c>
      <c r="V409">
        <v>27.131782945736433</v>
      </c>
      <c r="W409">
        <v>9.3023255813953512</v>
      </c>
      <c r="X409">
        <v>77.51937984496125</v>
      </c>
      <c r="Y409">
        <v>53.488372093023266</v>
      </c>
      <c r="Z409">
        <v>10.612391832429871</v>
      </c>
      <c r="AA409">
        <v>1.8465890805747895</v>
      </c>
      <c r="AB409">
        <v>1.7868511322805125</v>
      </c>
      <c r="AC409">
        <v>63.804438334539647</v>
      </c>
      <c r="AD409">
        <v>33.679305031983624</v>
      </c>
      <c r="AE409">
        <v>58.235268187786801</v>
      </c>
      <c r="AF409">
        <v>0.25015998603758222</v>
      </c>
      <c r="AG409">
        <v>0.24245538433876779</v>
      </c>
      <c r="AH409">
        <v>23.255813953488367</v>
      </c>
      <c r="AI409">
        <v>0</v>
      </c>
    </row>
    <row r="410" spans="1:37">
      <c r="A410">
        <v>9</v>
      </c>
      <c r="B410">
        <v>76</v>
      </c>
      <c r="C410">
        <v>2022</v>
      </c>
      <c r="D410">
        <v>99</v>
      </c>
      <c r="E410">
        <v>99</v>
      </c>
      <c r="F410">
        <v>99</v>
      </c>
      <c r="G410">
        <v>99</v>
      </c>
      <c r="H410">
        <v>1</v>
      </c>
      <c r="I410">
        <v>99</v>
      </c>
      <c r="J410">
        <v>643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386</v>
      </c>
      <c r="R410">
        <v>2863</v>
      </c>
      <c r="S410">
        <v>6.4037722668529513</v>
      </c>
      <c r="T410">
        <v>6.4194900454069135</v>
      </c>
      <c r="U410">
        <v>24.128183723367098</v>
      </c>
      <c r="V410">
        <v>21.550820817324489</v>
      </c>
      <c r="W410">
        <v>15.892420537897312</v>
      </c>
      <c r="X410">
        <v>78.973105134474352</v>
      </c>
      <c r="Y410">
        <v>53.300733496332526</v>
      </c>
      <c r="Z410">
        <v>8.7585560893105807</v>
      </c>
      <c r="AA410">
        <v>1.8320352662372497</v>
      </c>
      <c r="AB410">
        <v>2.0494406395882874</v>
      </c>
      <c r="AC410">
        <v>70.430790839813525</v>
      </c>
      <c r="AD410">
        <v>32.397325121562389</v>
      </c>
      <c r="AE410">
        <v>42.662874281474799</v>
      </c>
      <c r="AF410">
        <v>5.5520003102759512</v>
      </c>
      <c r="AG410">
        <v>5.0163451150664606</v>
      </c>
      <c r="AH410">
        <v>5.1694027244149492</v>
      </c>
      <c r="AI410">
        <v>0</v>
      </c>
    </row>
    <row r="411" spans="1:37">
      <c r="A411">
        <v>9</v>
      </c>
      <c r="B411">
        <v>77</v>
      </c>
      <c r="C411">
        <v>2022</v>
      </c>
      <c r="D411">
        <v>99</v>
      </c>
      <c r="E411">
        <v>99</v>
      </c>
      <c r="F411">
        <v>99</v>
      </c>
      <c r="G411">
        <v>99</v>
      </c>
      <c r="H411">
        <v>2</v>
      </c>
      <c r="I411">
        <v>99</v>
      </c>
      <c r="J411">
        <v>704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10</v>
      </c>
      <c r="R411">
        <v>71</v>
      </c>
      <c r="S411">
        <v>6.5492957746478861</v>
      </c>
      <c r="T411">
        <v>6.8873239436619693</v>
      </c>
      <c r="U411">
        <v>16.125352112676051</v>
      </c>
      <c r="V411">
        <v>0</v>
      </c>
      <c r="W411">
        <v>11.267605633802813</v>
      </c>
      <c r="X411">
        <v>38.028169014084497</v>
      </c>
      <c r="Y411">
        <v>7.0422535211267601</v>
      </c>
      <c r="Z411">
        <v>3.7541233034391839</v>
      </c>
      <c r="AA411">
        <v>1.0849642350744124</v>
      </c>
      <c r="AB411">
        <v>1.5156395551903772</v>
      </c>
      <c r="AC411">
        <v>31.955279733730944</v>
      </c>
      <c r="AD411">
        <v>45.893746849840447</v>
      </c>
      <c r="AE411">
        <v>57.723664180780162</v>
      </c>
      <c r="AF411">
        <v>0.13768495355556848</v>
      </c>
      <c r="AG411">
        <v>8.3139801584238393E-2</v>
      </c>
      <c r="AH411">
        <v>28.16901408450704</v>
      </c>
      <c r="AI411">
        <v>0</v>
      </c>
    </row>
    <row r="412" spans="1:37">
      <c r="A412">
        <v>9</v>
      </c>
      <c r="B412">
        <v>78</v>
      </c>
      <c r="C412">
        <v>2022</v>
      </c>
      <c r="D412">
        <v>99</v>
      </c>
      <c r="E412">
        <v>99</v>
      </c>
      <c r="F412">
        <v>99</v>
      </c>
      <c r="G412">
        <v>99</v>
      </c>
      <c r="H412">
        <v>1</v>
      </c>
      <c r="I412">
        <v>99</v>
      </c>
      <c r="J412">
        <v>802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87</v>
      </c>
      <c r="R412">
        <v>510</v>
      </c>
      <c r="S412">
        <v>7.5156862745098012</v>
      </c>
      <c r="T412">
        <v>7.1882352941176473</v>
      </c>
      <c r="U412">
        <v>26.644313725490232</v>
      </c>
      <c r="V412">
        <v>22.156862745098035</v>
      </c>
      <c r="W412">
        <v>25.098039215686271</v>
      </c>
      <c r="X412">
        <v>94.313725490196077</v>
      </c>
      <c r="Y412">
        <v>64.313725490196049</v>
      </c>
      <c r="Z412">
        <v>7.5087006408125889</v>
      </c>
      <c r="AA412">
        <v>1.7642276040327731</v>
      </c>
      <c r="AB412">
        <v>2.6144130716745124</v>
      </c>
      <c r="AC412">
        <v>67.593933380389458</v>
      </c>
      <c r="AD412">
        <v>40.035493168948861</v>
      </c>
      <c r="AE412">
        <v>49.333729483019376</v>
      </c>
      <c r="AF412">
        <v>0.98900459596253421</v>
      </c>
      <c r="AG412">
        <v>0.98677046712165617</v>
      </c>
      <c r="AH412">
        <v>0.98039215686274495</v>
      </c>
      <c r="AI412">
        <v>424</v>
      </c>
      <c r="AJ412">
        <v>109.31509433962265</v>
      </c>
      <c r="AK412">
        <v>20.169528438631623</v>
      </c>
    </row>
    <row r="413" spans="1:37" s="46" customFormat="1">
      <c r="A413">
        <v>10</v>
      </c>
      <c r="B413">
        <v>1</v>
      </c>
      <c r="C413">
        <v>2024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0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7657</v>
      </c>
      <c r="R413">
        <v>39243</v>
      </c>
      <c r="S413">
        <v>7.3959941900466317</v>
      </c>
      <c r="T413">
        <v>6.0479830797849319</v>
      </c>
      <c r="U413">
        <v>26.824982799480281</v>
      </c>
      <c r="V413">
        <v>34.036643477817705</v>
      </c>
      <c r="W413">
        <v>10.626098922100756</v>
      </c>
      <c r="X413">
        <v>88.843870244374813</v>
      </c>
      <c r="Y413">
        <v>67.482098718242739</v>
      </c>
      <c r="Z413">
        <v>8.4185326175006434</v>
      </c>
      <c r="AA413">
        <v>1.7531174361010444</v>
      </c>
      <c r="AB413">
        <v>1.9853491351036676</v>
      </c>
      <c r="AC413">
        <v>81.943123347581434</v>
      </c>
      <c r="AD413">
        <v>46.815577204089955</v>
      </c>
      <c r="AE413">
        <v>65.322609099665002</v>
      </c>
      <c r="AF413">
        <v>90.888667577645506</v>
      </c>
      <c r="AG413">
        <v>94.124303585367429</v>
      </c>
      <c r="AH413">
        <v>0</v>
      </c>
      <c r="AI413">
        <v>38366</v>
      </c>
      <c r="AJ413" s="46">
        <v>108.86537559297304</v>
      </c>
      <c r="AK413" s="46">
        <v>20.130710129014663</v>
      </c>
    </row>
    <row r="414" spans="1:37" s="46" customFormat="1">
      <c r="A414">
        <v>10</v>
      </c>
      <c r="B414">
        <v>2</v>
      </c>
      <c r="C414">
        <v>2024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2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377</v>
      </c>
      <c r="R414">
        <v>1828</v>
      </c>
      <c r="S414">
        <v>5.4584245076586404</v>
      </c>
      <c r="T414">
        <v>5.8829321663019698</v>
      </c>
      <c r="U414">
        <v>14.705196936542675</v>
      </c>
      <c r="V414">
        <v>0.71115973741794303</v>
      </c>
      <c r="W414">
        <v>7.6586433260393854</v>
      </c>
      <c r="X414">
        <v>33.369803063457347</v>
      </c>
      <c r="Y414">
        <v>4.7592997811816176</v>
      </c>
      <c r="Z414">
        <v>4.6025977721548239</v>
      </c>
      <c r="AA414">
        <v>1.6508469185416486</v>
      </c>
      <c r="AB414">
        <v>1.9025704545606388</v>
      </c>
      <c r="AC414">
        <v>79.430217547303641</v>
      </c>
      <c r="AD414">
        <v>64.077438328553114</v>
      </c>
      <c r="AE414">
        <v>82.576340623285517</v>
      </c>
      <c r="AF414">
        <v>4.2337355536512495</v>
      </c>
      <c r="AG414">
        <v>2.403516787716808</v>
      </c>
      <c r="AH414">
        <v>0</v>
      </c>
      <c r="AI414">
        <v>1784</v>
      </c>
      <c r="AJ414" s="46">
        <v>96.198486547085253</v>
      </c>
      <c r="AK414" s="46">
        <v>16.118049637208653</v>
      </c>
    </row>
    <row r="415" spans="1:37" s="46" customFormat="1">
      <c r="A415">
        <v>10</v>
      </c>
      <c r="B415">
        <v>3</v>
      </c>
      <c r="C415">
        <v>2024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4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286</v>
      </c>
      <c r="R415">
        <v>2068</v>
      </c>
      <c r="S415">
        <v>6.1547388781431343</v>
      </c>
      <c r="T415">
        <v>6.1286266924564785</v>
      </c>
      <c r="U415">
        <v>18.378191489361679</v>
      </c>
      <c r="V415">
        <v>11.605415860735013</v>
      </c>
      <c r="W415">
        <v>7.7369439071566717</v>
      </c>
      <c r="X415">
        <v>51.934235976789182</v>
      </c>
      <c r="Y415">
        <v>23.065764023210832</v>
      </c>
      <c r="Z415">
        <v>7.5575396415335954</v>
      </c>
      <c r="AA415">
        <v>1.6724649627833781</v>
      </c>
      <c r="AB415">
        <v>1.7345317067398811</v>
      </c>
      <c r="AC415">
        <v>74.30935461688</v>
      </c>
      <c r="AD415">
        <v>35.401554426881823</v>
      </c>
      <c r="AE415">
        <v>59.922468293530258</v>
      </c>
      <c r="AF415">
        <v>4.7895870486601648</v>
      </c>
      <c r="AG415">
        <v>3.3982351684136289</v>
      </c>
      <c r="AH415">
        <v>95.019342359767876</v>
      </c>
      <c r="AI415">
        <v>2033</v>
      </c>
      <c r="AJ415" s="46">
        <v>100.15592720118045</v>
      </c>
      <c r="AK415" s="46">
        <v>17.389389918895997</v>
      </c>
    </row>
    <row r="416" spans="1:37" s="46" customFormat="1">
      <c r="A416">
        <v>10</v>
      </c>
      <c r="B416">
        <v>4</v>
      </c>
      <c r="C416">
        <v>2024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7</v>
      </c>
      <c r="L416">
        <v>99</v>
      </c>
      <c r="M416">
        <v>99</v>
      </c>
      <c r="N416">
        <v>99</v>
      </c>
      <c r="O416">
        <v>99</v>
      </c>
      <c r="P416">
        <v>9999</v>
      </c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</row>
    <row r="417" spans="1:37" s="46" customFormat="1">
      <c r="A417">
        <v>10</v>
      </c>
      <c r="B417">
        <v>5</v>
      </c>
      <c r="C417">
        <v>2024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3</v>
      </c>
      <c r="R417">
        <v>8</v>
      </c>
      <c r="S417">
        <v>8.625</v>
      </c>
      <c r="T417">
        <v>7.375</v>
      </c>
      <c r="U417">
        <v>31.387499999999999</v>
      </c>
      <c r="V417">
        <v>25</v>
      </c>
      <c r="W417">
        <v>37.5</v>
      </c>
      <c r="X417">
        <v>100</v>
      </c>
      <c r="Y417">
        <v>87.5</v>
      </c>
      <c r="Z417">
        <v>6.5146829354927052</v>
      </c>
      <c r="AA417">
        <v>1.2183492931011202</v>
      </c>
      <c r="AB417">
        <v>1.7984368212422699</v>
      </c>
      <c r="AC417">
        <v>69.550228956052422</v>
      </c>
      <c r="AD417">
        <v>3.7741398777227264</v>
      </c>
      <c r="AE417">
        <v>46.351776232727133</v>
      </c>
      <c r="AF417">
        <v>1.852838316696389E-2</v>
      </c>
      <c r="AG417">
        <v>2.2451576215098724E-2</v>
      </c>
      <c r="AH417">
        <v>0</v>
      </c>
      <c r="AI417">
        <v>8</v>
      </c>
      <c r="AJ417" s="46">
        <v>111</v>
      </c>
      <c r="AK417" s="46">
        <v>22.855465086348016</v>
      </c>
    </row>
    <row r="418" spans="1:37" s="46" customFormat="1">
      <c r="A418">
        <v>10</v>
      </c>
      <c r="B418">
        <v>6</v>
      </c>
      <c r="C418">
        <v>2024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10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15</v>
      </c>
      <c r="R418">
        <v>20</v>
      </c>
      <c r="S418">
        <v>6.95</v>
      </c>
      <c r="T418">
        <v>25.15</v>
      </c>
      <c r="U418">
        <v>21.325000000000003</v>
      </c>
      <c r="V418">
        <v>5</v>
      </c>
      <c r="W418">
        <v>65</v>
      </c>
      <c r="X418">
        <v>70</v>
      </c>
      <c r="Y418">
        <v>30</v>
      </c>
      <c r="Z418">
        <v>8.0998070964683979</v>
      </c>
      <c r="AA418">
        <v>2.2907422377910609</v>
      </c>
      <c r="AB418">
        <v>15.840691272794883</v>
      </c>
      <c r="AC418">
        <v>78.477969667241737</v>
      </c>
      <c r="AD418">
        <v>33.90805237567551</v>
      </c>
      <c r="AE418">
        <v>54.44796306123137</v>
      </c>
      <c r="AF418">
        <v>4.6320957917409721E-2</v>
      </c>
      <c r="AG418">
        <v>3.813459679705139E-2</v>
      </c>
      <c r="AH418">
        <v>0</v>
      </c>
      <c r="AI418">
        <v>20</v>
      </c>
      <c r="AJ418" s="46">
        <v>102.745</v>
      </c>
      <c r="AK418" s="46">
        <v>18.858479696975941</v>
      </c>
    </row>
    <row r="419" spans="1:37">
      <c r="A419">
        <v>10</v>
      </c>
      <c r="B419">
        <v>7</v>
      </c>
      <c r="C419">
        <v>2024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12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6</v>
      </c>
      <c r="R419">
        <v>9</v>
      </c>
      <c r="S419">
        <v>6.1111111111111116</v>
      </c>
      <c r="T419">
        <v>33.333333333333343</v>
      </c>
      <c r="U419">
        <v>15.155555555555557</v>
      </c>
      <c r="V419">
        <v>0</v>
      </c>
      <c r="W419">
        <v>88.8888888888889</v>
      </c>
      <c r="X419">
        <v>44.44444444444445</v>
      </c>
      <c r="Y419">
        <v>0</v>
      </c>
      <c r="Z419">
        <v>3.8597959390825278</v>
      </c>
      <c r="AA419">
        <v>0.87488976377909189</v>
      </c>
      <c r="AB419">
        <v>9.0798923145841446</v>
      </c>
      <c r="AC419">
        <v>92.275551928292245</v>
      </c>
      <c r="AD419">
        <v>21.886246786106796</v>
      </c>
      <c r="AE419">
        <v>19.115517477537797</v>
      </c>
      <c r="AF419">
        <v>2.0844431062834377E-2</v>
      </c>
      <c r="AG419">
        <v>1.2195917944004238E-2</v>
      </c>
      <c r="AH419">
        <v>0</v>
      </c>
      <c r="AI419">
        <v>9</v>
      </c>
      <c r="AJ419">
        <v>95.733333333333306</v>
      </c>
      <c r="AK419">
        <v>16.884524871310887</v>
      </c>
    </row>
    <row r="420" spans="1:37">
      <c r="A420">
        <v>10</v>
      </c>
      <c r="B420">
        <v>8</v>
      </c>
      <c r="C420">
        <v>2024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14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</v>
      </c>
      <c r="R420">
        <v>1</v>
      </c>
      <c r="S420">
        <v>5</v>
      </c>
      <c r="T420">
        <v>35</v>
      </c>
      <c r="U420">
        <v>13</v>
      </c>
      <c r="V420">
        <v>0</v>
      </c>
      <c r="W420">
        <v>100</v>
      </c>
      <c r="X420">
        <v>0</v>
      </c>
      <c r="Y420">
        <v>0</v>
      </c>
      <c r="Z420">
        <v>0</v>
      </c>
      <c r="AA420">
        <v>0</v>
      </c>
      <c r="AB420">
        <v>0</v>
      </c>
      <c r="AF420">
        <v>2.3160478958704862E-3</v>
      </c>
      <c r="AG420">
        <v>1.1623675459828083E-3</v>
      </c>
      <c r="AH420">
        <v>100</v>
      </c>
      <c r="AI420">
        <v>1</v>
      </c>
      <c r="AJ420">
        <v>94.6</v>
      </c>
      <c r="AK420">
        <v>15.355711465217702</v>
      </c>
    </row>
    <row r="421" spans="1:37">
      <c r="A421">
        <v>10</v>
      </c>
      <c r="B421">
        <v>9</v>
      </c>
      <c r="C421">
        <v>2024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19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7">
      <c r="A422">
        <v>10</v>
      </c>
      <c r="B422">
        <v>10</v>
      </c>
      <c r="C422">
        <v>2024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25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7">
      <c r="A423">
        <v>10</v>
      </c>
      <c r="B423">
        <v>11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0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8111</v>
      </c>
      <c r="R423">
        <v>44739</v>
      </c>
      <c r="S423">
        <v>7.340351818324061</v>
      </c>
      <c r="T423">
        <v>6.2017032119627187</v>
      </c>
      <c r="U423">
        <v>26.940995551979281</v>
      </c>
      <c r="V423">
        <v>32.019043787299658</v>
      </c>
      <c r="W423">
        <v>11.875544826661301</v>
      </c>
      <c r="X423">
        <v>89.595207760566851</v>
      </c>
      <c r="Y423">
        <v>68.010013634636422</v>
      </c>
      <c r="Z423">
        <v>8.2816922281570857</v>
      </c>
      <c r="AA423">
        <v>1.7269553340800663</v>
      </c>
      <c r="AB423">
        <v>2.0327886822458594</v>
      </c>
      <c r="AC423">
        <v>70.084644908320683</v>
      </c>
      <c r="AD423">
        <v>46.671541448959722</v>
      </c>
      <c r="AE423">
        <v>51.873034035571891</v>
      </c>
      <c r="AF423">
        <v>91.518870819269694</v>
      </c>
      <c r="AG423">
        <v>94.138308459421182</v>
      </c>
      <c r="AH423">
        <v>0</v>
      </c>
      <c r="AI423">
        <v>13921</v>
      </c>
      <c r="AJ423">
        <v>110.67592127002406</v>
      </c>
      <c r="AK423">
        <v>19.992891122367485</v>
      </c>
    </row>
    <row r="424" spans="1:37">
      <c r="A424">
        <v>10</v>
      </c>
      <c r="B424">
        <v>12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2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457</v>
      </c>
      <c r="R424">
        <v>2139</v>
      </c>
      <c r="S424">
        <v>5.838709677419355</v>
      </c>
      <c r="T424">
        <v>6.3856942496493678</v>
      </c>
      <c r="U424">
        <v>15.482795698924742</v>
      </c>
      <c r="V424">
        <v>1.1220196353436187</v>
      </c>
      <c r="W424">
        <v>10.285179990649841</v>
      </c>
      <c r="X424">
        <v>39.551192145862551</v>
      </c>
      <c r="Y424">
        <v>5.6100981767180942</v>
      </c>
      <c r="Z424">
        <v>4.5006096351747553</v>
      </c>
      <c r="AA424">
        <v>1.3735215331116228</v>
      </c>
      <c r="AB424">
        <v>1.8454551332719304</v>
      </c>
      <c r="AC424">
        <v>58.125870693771368</v>
      </c>
      <c r="AD424">
        <v>59.133689023699048</v>
      </c>
      <c r="AE424">
        <v>65.236887656264017</v>
      </c>
      <c r="AF424">
        <v>4.3755753298557849</v>
      </c>
      <c r="AG424">
        <v>2.5865843484221118</v>
      </c>
      <c r="AH424">
        <v>0</v>
      </c>
      <c r="AI424">
        <v>367</v>
      </c>
      <c r="AJ424">
        <v>97.891280653951057</v>
      </c>
      <c r="AK424">
        <v>16.448377652490009</v>
      </c>
    </row>
    <row r="425" spans="1:37">
      <c r="A425">
        <v>10</v>
      </c>
      <c r="B425">
        <v>13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4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308</v>
      </c>
      <c r="R425">
        <v>1993</v>
      </c>
      <c r="S425">
        <v>6.3442047165077744</v>
      </c>
      <c r="T425">
        <v>6.3723030607124942</v>
      </c>
      <c r="U425">
        <v>20.898143502257923</v>
      </c>
      <c r="V425">
        <v>12.84495735072754</v>
      </c>
      <c r="W425">
        <v>12.543903662819872</v>
      </c>
      <c r="X425">
        <v>63.672854992473646</v>
      </c>
      <c r="Y425">
        <v>37.280481685900654</v>
      </c>
      <c r="Z425">
        <v>8.6989627773882816</v>
      </c>
      <c r="AA425">
        <v>1.8533645466387392</v>
      </c>
      <c r="AB425">
        <v>1.9868800890301137</v>
      </c>
      <c r="AC425">
        <v>60.475131115452093</v>
      </c>
      <c r="AD425">
        <v>40.844307870980074</v>
      </c>
      <c r="AE425">
        <v>50.096408001875091</v>
      </c>
      <c r="AF425">
        <v>4.0769152091643663</v>
      </c>
      <c r="AG425">
        <v>3.2529806753422199</v>
      </c>
      <c r="AH425">
        <v>93.176116407425994</v>
      </c>
      <c r="AI425">
        <v>600</v>
      </c>
      <c r="AJ425">
        <v>107.0380000000001</v>
      </c>
      <c r="AK425">
        <v>19.117665677118495</v>
      </c>
    </row>
    <row r="426" spans="1:37">
      <c r="A426">
        <v>10</v>
      </c>
      <c r="B426">
        <v>14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7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1</v>
      </c>
      <c r="R426">
        <v>1</v>
      </c>
      <c r="S426">
        <v>6</v>
      </c>
      <c r="T426">
        <v>9</v>
      </c>
      <c r="U426">
        <v>21.6</v>
      </c>
      <c r="V426">
        <v>0</v>
      </c>
      <c r="W426">
        <v>100</v>
      </c>
      <c r="X426">
        <v>100</v>
      </c>
      <c r="Y426">
        <v>0</v>
      </c>
      <c r="Z426">
        <v>0</v>
      </c>
      <c r="AA426">
        <v>0</v>
      </c>
      <c r="AB426">
        <v>0</v>
      </c>
      <c r="AF426">
        <v>2.0456172650097169E-3</v>
      </c>
      <c r="AG426">
        <v>1.6870199900934429E-3</v>
      </c>
      <c r="AH426">
        <v>0</v>
      </c>
      <c r="AI426">
        <v>0</v>
      </c>
    </row>
    <row r="427" spans="1:37">
      <c r="A427">
        <v>10</v>
      </c>
      <c r="B427">
        <v>15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10</v>
      </c>
      <c r="B428">
        <v>16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10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8</v>
      </c>
      <c r="R428">
        <v>9</v>
      </c>
      <c r="S428">
        <v>6.7777777777777777</v>
      </c>
      <c r="T428">
        <v>27.111111111111111</v>
      </c>
      <c r="U428">
        <v>22.211111111111112</v>
      </c>
      <c r="V428">
        <v>0</v>
      </c>
      <c r="W428">
        <v>66.666666666666686</v>
      </c>
      <c r="X428">
        <v>77.777777777777771</v>
      </c>
      <c r="Y428">
        <v>44.44444444444445</v>
      </c>
      <c r="Z428">
        <v>9.3621512775221625</v>
      </c>
      <c r="AA428">
        <v>1.1331154474650622</v>
      </c>
      <c r="AB428">
        <v>14.502447643564201</v>
      </c>
      <c r="AC428">
        <v>62.657089539707343</v>
      </c>
      <c r="AD428">
        <v>80.549548893387595</v>
      </c>
      <c r="AE428">
        <v>67.765095107600317</v>
      </c>
      <c r="AF428">
        <v>1.8410555385087447E-2</v>
      </c>
      <c r="AG428">
        <v>1.5612745186096252E-2</v>
      </c>
      <c r="AH428">
        <v>0</v>
      </c>
      <c r="AI428">
        <v>0</v>
      </c>
    </row>
    <row r="429" spans="1:37">
      <c r="A429">
        <v>10</v>
      </c>
      <c r="B429">
        <v>17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12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2</v>
      </c>
      <c r="R429">
        <v>4</v>
      </c>
      <c r="S429">
        <v>5</v>
      </c>
      <c r="T429">
        <v>38.25</v>
      </c>
      <c r="U429">
        <v>15.45</v>
      </c>
      <c r="V429">
        <v>0</v>
      </c>
      <c r="W429">
        <v>100</v>
      </c>
      <c r="X429">
        <v>25</v>
      </c>
      <c r="Y429">
        <v>0</v>
      </c>
      <c r="Z429">
        <v>1.4671400751121222</v>
      </c>
      <c r="AA429">
        <v>0.70710678118654757</v>
      </c>
      <c r="AB429">
        <v>1.0897247358851685</v>
      </c>
      <c r="AC429">
        <v>81.933657761018978</v>
      </c>
      <c r="AD429">
        <v>64.893278543297413</v>
      </c>
      <c r="AE429">
        <v>64.888568452305023</v>
      </c>
      <c r="AF429">
        <v>8.1824690600388675E-3</v>
      </c>
      <c r="AG429">
        <v>4.8267516383229056E-3</v>
      </c>
      <c r="AH429">
        <v>0</v>
      </c>
      <c r="AI429">
        <v>0</v>
      </c>
    </row>
    <row r="430" spans="1:37">
      <c r="A430">
        <v>10</v>
      </c>
      <c r="B430">
        <v>18</v>
      </c>
      <c r="C430">
        <v>2023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14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7">
      <c r="A431">
        <v>10</v>
      </c>
      <c r="B431">
        <v>19</v>
      </c>
      <c r="C431">
        <v>2023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19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37">
      <c r="A432">
        <v>10</v>
      </c>
      <c r="B432">
        <v>20</v>
      </c>
      <c r="C432">
        <v>2023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25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37">
      <c r="A433">
        <v>10</v>
      </c>
      <c r="B433">
        <v>21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0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8463</v>
      </c>
      <c r="R433">
        <v>47249</v>
      </c>
      <c r="S433">
        <v>7.161103938707698</v>
      </c>
      <c r="T433">
        <v>6.2460157886939411</v>
      </c>
      <c r="U433">
        <v>27.527864716713658</v>
      </c>
      <c r="V433">
        <v>31.266270185612392</v>
      </c>
      <c r="W433">
        <v>12.819318927384703</v>
      </c>
      <c r="X433">
        <v>90.969121039598718</v>
      </c>
      <c r="Y433">
        <v>70.357044593536401</v>
      </c>
      <c r="Z433">
        <v>8.3903181418128199</v>
      </c>
      <c r="AA433">
        <v>1.7789530331124923</v>
      </c>
      <c r="AB433">
        <v>2.0764776047417328</v>
      </c>
      <c r="AC433">
        <v>69.719851964537213</v>
      </c>
      <c r="AD433">
        <v>51.317479125262786</v>
      </c>
      <c r="AE433">
        <v>53.862510570272683</v>
      </c>
      <c r="AF433">
        <v>91.626427754183865</v>
      </c>
      <c r="AG433">
        <v>94.451003178396391</v>
      </c>
      <c r="AH433">
        <v>0</v>
      </c>
      <c r="AI433">
        <v>2859</v>
      </c>
      <c r="AJ433">
        <v>110.47387198321115</v>
      </c>
      <c r="AK433">
        <v>19.734040929031178</v>
      </c>
    </row>
    <row r="434" spans="1:37">
      <c r="A434">
        <v>10</v>
      </c>
      <c r="B434">
        <v>22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2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451</v>
      </c>
      <c r="R434">
        <v>2235</v>
      </c>
      <c r="S434">
        <v>5.5194630872483215</v>
      </c>
      <c r="T434">
        <v>6.3109619686800897</v>
      </c>
      <c r="U434">
        <v>15.21289038031318</v>
      </c>
      <c r="V434">
        <v>0.4921700223713647</v>
      </c>
      <c r="W434">
        <v>10.335570469798657</v>
      </c>
      <c r="X434">
        <v>36.510067114093943</v>
      </c>
      <c r="Y434">
        <v>4.3400447427293054</v>
      </c>
      <c r="Z434">
        <v>4.4315002448100884</v>
      </c>
      <c r="AA434">
        <v>1.3905889109765539</v>
      </c>
      <c r="AB434">
        <v>1.7934608329093824</v>
      </c>
      <c r="AC434">
        <v>55.683005976778659</v>
      </c>
      <c r="AD434">
        <v>58.261659548080019</v>
      </c>
      <c r="AE434">
        <v>62.629410388147186</v>
      </c>
      <c r="AF434">
        <v>4.3341671999534599</v>
      </c>
      <c r="AG434">
        <v>2.4690545873904939</v>
      </c>
      <c r="AH434">
        <v>0</v>
      </c>
      <c r="AI434">
        <v>206</v>
      </c>
      <c r="AJ434">
        <v>99.132524271844645</v>
      </c>
      <c r="AK434">
        <v>14.389419528831199</v>
      </c>
    </row>
    <row r="435" spans="1:37">
      <c r="A435">
        <v>10</v>
      </c>
      <c r="B435">
        <v>23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4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308</v>
      </c>
      <c r="R435">
        <v>2077</v>
      </c>
      <c r="S435">
        <v>6.1766971593644699</v>
      </c>
      <c r="T435">
        <v>6.5291285507944155</v>
      </c>
      <c r="U435">
        <v>20.34083293211366</v>
      </c>
      <c r="V435">
        <v>12.229176697159364</v>
      </c>
      <c r="W435">
        <v>13.673567645642752</v>
      </c>
      <c r="X435">
        <v>61.675493500240741</v>
      </c>
      <c r="Y435">
        <v>33.991333654309102</v>
      </c>
      <c r="Z435">
        <v>8.2465374318170532</v>
      </c>
      <c r="AA435">
        <v>1.8051645993837224</v>
      </c>
      <c r="AB435">
        <v>2.0047473414548422</v>
      </c>
      <c r="AC435">
        <v>61.730897794538031</v>
      </c>
      <c r="AD435">
        <v>38.17558536128179</v>
      </c>
      <c r="AE435">
        <v>52.429114896768418</v>
      </c>
      <c r="AF435">
        <v>4.02776969767487</v>
      </c>
      <c r="AG435">
        <v>3.0679385577332141</v>
      </c>
      <c r="AH435">
        <v>91.622532498796389</v>
      </c>
      <c r="AI435">
        <v>129</v>
      </c>
      <c r="AJ435">
        <v>102.98217054263571</v>
      </c>
      <c r="AK435">
        <v>18.579787292733471</v>
      </c>
    </row>
    <row r="436" spans="1:37">
      <c r="A436">
        <v>10</v>
      </c>
      <c r="B436">
        <v>24</v>
      </c>
      <c r="C436">
        <v>2022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7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7">
      <c r="A437">
        <v>10</v>
      </c>
      <c r="B437">
        <v>25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7">
      <c r="A438">
        <v>10</v>
      </c>
      <c r="B438">
        <v>26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10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5</v>
      </c>
      <c r="R438">
        <v>5</v>
      </c>
      <c r="S438">
        <v>6.8</v>
      </c>
      <c r="T438">
        <v>26.4</v>
      </c>
      <c r="U438">
        <v>29.92</v>
      </c>
      <c r="V438">
        <v>0</v>
      </c>
      <c r="W438">
        <v>80</v>
      </c>
      <c r="X438">
        <v>80</v>
      </c>
      <c r="Y438">
        <v>80</v>
      </c>
      <c r="Z438">
        <v>10.440574696825845</v>
      </c>
      <c r="AA438">
        <v>2.4000000000000004</v>
      </c>
      <c r="AB438">
        <v>15.525462956060277</v>
      </c>
      <c r="AC438">
        <v>91.565840747314823</v>
      </c>
      <c r="AD438">
        <v>-0.60952002781361048</v>
      </c>
      <c r="AE438">
        <v>-0.85880423476376766</v>
      </c>
      <c r="AF438">
        <v>9.6961234898287653E-3</v>
      </c>
      <c r="AG438">
        <v>1.0863581375667768E-2</v>
      </c>
      <c r="AH438">
        <v>0</v>
      </c>
      <c r="AI438">
        <v>2</v>
      </c>
      <c r="AJ438">
        <v>118.6</v>
      </c>
      <c r="AK438">
        <v>19.604198922651641</v>
      </c>
    </row>
    <row r="439" spans="1:37">
      <c r="A439">
        <v>10</v>
      </c>
      <c r="B439">
        <v>27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12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</v>
      </c>
      <c r="R439">
        <v>1</v>
      </c>
      <c r="S439">
        <v>5</v>
      </c>
      <c r="T439">
        <v>37</v>
      </c>
      <c r="U439">
        <v>15.7</v>
      </c>
      <c r="V439">
        <v>0</v>
      </c>
      <c r="W439">
        <v>100</v>
      </c>
      <c r="X439">
        <v>0</v>
      </c>
      <c r="Y439">
        <v>0</v>
      </c>
      <c r="Z439">
        <v>0</v>
      </c>
      <c r="AA439">
        <v>0</v>
      </c>
      <c r="AB439">
        <v>0</v>
      </c>
      <c r="AF439">
        <v>1.9392246979657527E-3</v>
      </c>
      <c r="AG439">
        <v>1.1400951042645987E-3</v>
      </c>
      <c r="AH439">
        <v>0</v>
      </c>
      <c r="AI439">
        <v>0</v>
      </c>
    </row>
    <row r="440" spans="1:37">
      <c r="A440">
        <v>10</v>
      </c>
      <c r="B440">
        <v>28</v>
      </c>
      <c r="C440">
        <v>2022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14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37">
      <c r="A441">
        <v>10</v>
      </c>
      <c r="B441">
        <v>29</v>
      </c>
      <c r="C441">
        <v>2022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19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37">
      <c r="A442">
        <v>10</v>
      </c>
      <c r="B442">
        <v>30</v>
      </c>
      <c r="C442">
        <v>2022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25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37">
      <c r="A443">
        <v>11</v>
      </c>
      <c r="B443">
        <v>1</v>
      </c>
      <c r="C443">
        <v>2024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</v>
      </c>
      <c r="M443">
        <v>99</v>
      </c>
      <c r="N443">
        <v>99</v>
      </c>
      <c r="O443">
        <v>99</v>
      </c>
      <c r="P443">
        <v>9999</v>
      </c>
      <c r="Q443">
        <v>40</v>
      </c>
      <c r="R443">
        <v>103</v>
      </c>
      <c r="S443">
        <v>1</v>
      </c>
      <c r="T443">
        <v>2.349514563106796</v>
      </c>
      <c r="U443">
        <v>7.4466019417475708</v>
      </c>
      <c r="V443">
        <v>0</v>
      </c>
      <c r="W443">
        <v>0</v>
      </c>
      <c r="X443">
        <v>0</v>
      </c>
      <c r="Y443">
        <v>0</v>
      </c>
      <c r="Z443">
        <v>1.8367243708202925</v>
      </c>
      <c r="AA443">
        <v>0</v>
      </c>
      <c r="AB443">
        <v>0.51593515555675507</v>
      </c>
      <c r="AD443">
        <v>2.2877800926255621E-2</v>
      </c>
      <c r="AF443">
        <v>0.23855293327466015</v>
      </c>
      <c r="AG443">
        <v>6.8579685212985964E-2</v>
      </c>
      <c r="AH443">
        <v>3.8834951456310689</v>
      </c>
      <c r="AI443">
        <v>103</v>
      </c>
      <c r="AJ443">
        <v>90.546601941747582</v>
      </c>
      <c r="AK443">
        <v>9.8974577355092404</v>
      </c>
    </row>
    <row r="444" spans="1:37">
      <c r="A444">
        <v>11</v>
      </c>
      <c r="B444">
        <v>2</v>
      </c>
      <c r="C444">
        <v>2024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2</v>
      </c>
      <c r="M444">
        <v>99</v>
      </c>
      <c r="N444">
        <v>99</v>
      </c>
      <c r="O444">
        <v>99</v>
      </c>
      <c r="P444">
        <v>9999</v>
      </c>
      <c r="Q444">
        <v>168</v>
      </c>
      <c r="R444">
        <v>335</v>
      </c>
      <c r="S444">
        <v>2</v>
      </c>
      <c r="T444">
        <v>2.674626865671641</v>
      </c>
      <c r="U444">
        <v>9.5856716417910537</v>
      </c>
      <c r="V444">
        <v>0</v>
      </c>
      <c r="W444">
        <v>0</v>
      </c>
      <c r="X444">
        <v>2.3880597014925367</v>
      </c>
      <c r="Y444">
        <v>0</v>
      </c>
      <c r="Z444">
        <v>2.4778006761416993</v>
      </c>
      <c r="AA444">
        <v>0</v>
      </c>
      <c r="AB444">
        <v>0.561273414518628</v>
      </c>
      <c r="AD444">
        <v>11.040791090730272</v>
      </c>
      <c r="AF444">
        <v>0.77587604511661312</v>
      </c>
      <c r="AG444">
        <v>0.28712266643538553</v>
      </c>
      <c r="AH444">
        <v>8.3582089552238781</v>
      </c>
      <c r="AI444">
        <v>334</v>
      </c>
      <c r="AJ444">
        <v>93.166467065868318</v>
      </c>
      <c r="AK444">
        <v>11.64340917402494</v>
      </c>
    </row>
    <row r="445" spans="1:37">
      <c r="A445">
        <v>11</v>
      </c>
      <c r="B445">
        <v>3</v>
      </c>
      <c r="C445">
        <v>2024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3</v>
      </c>
      <c r="M445">
        <v>99</v>
      </c>
      <c r="N445">
        <v>99</v>
      </c>
      <c r="O445">
        <v>99</v>
      </c>
      <c r="P445">
        <v>9999</v>
      </c>
      <c r="Q445">
        <v>378</v>
      </c>
      <c r="R445">
        <v>636</v>
      </c>
      <c r="S445">
        <v>3</v>
      </c>
      <c r="T445">
        <v>3.0990566037735849</v>
      </c>
      <c r="U445">
        <v>12.593867924528299</v>
      </c>
      <c r="V445">
        <v>0</v>
      </c>
      <c r="W445">
        <v>0</v>
      </c>
      <c r="X445">
        <v>20.283018867924529</v>
      </c>
      <c r="Y445">
        <v>0.31446540880503127</v>
      </c>
      <c r="Z445">
        <v>3.6688442829443249</v>
      </c>
      <c r="AA445">
        <v>0</v>
      </c>
      <c r="AB445">
        <v>0.7777966723139661</v>
      </c>
      <c r="AD445">
        <v>-37.683290175585697</v>
      </c>
      <c r="AF445">
        <v>1.4730064617736291</v>
      </c>
      <c r="AG445">
        <v>0.7161704102352715</v>
      </c>
      <c r="AH445">
        <v>6.7610062893081748</v>
      </c>
      <c r="AI445">
        <v>630</v>
      </c>
      <c r="AJ445">
        <v>97.874444444444407</v>
      </c>
      <c r="AK445">
        <v>13.129650091904979</v>
      </c>
    </row>
    <row r="446" spans="1:37">
      <c r="A446">
        <v>11</v>
      </c>
      <c r="B446">
        <v>4</v>
      </c>
      <c r="C446">
        <v>2024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4</v>
      </c>
      <c r="M446">
        <v>99</v>
      </c>
      <c r="N446">
        <v>99</v>
      </c>
      <c r="O446">
        <v>99</v>
      </c>
      <c r="P446">
        <v>9999</v>
      </c>
      <c r="Q446">
        <v>780</v>
      </c>
      <c r="R446">
        <v>1552</v>
      </c>
      <c r="S446">
        <v>4</v>
      </c>
      <c r="T446">
        <v>4.0856958762886588</v>
      </c>
      <c r="U446">
        <v>13.3299613402062</v>
      </c>
      <c r="V446">
        <v>0</v>
      </c>
      <c r="W446">
        <v>6.4432989690721643E-2</v>
      </c>
      <c r="X446">
        <v>26.288659793814436</v>
      </c>
      <c r="Y446">
        <v>1.0953608247422679</v>
      </c>
      <c r="Z446">
        <v>3.9960286985118096</v>
      </c>
      <c r="AA446">
        <v>0</v>
      </c>
      <c r="AB446">
        <v>1.3208289845691012</v>
      </c>
      <c r="AD446">
        <v>-45.091318337309723</v>
      </c>
      <c r="AF446">
        <v>3.5945063343909953</v>
      </c>
      <c r="AG446">
        <v>1.849782771388234</v>
      </c>
      <c r="AH446">
        <v>12.17783505154639</v>
      </c>
      <c r="AI446">
        <v>1540</v>
      </c>
      <c r="AJ446">
        <v>97.85279220779222</v>
      </c>
      <c r="AK446">
        <v>13.848988479886875</v>
      </c>
    </row>
    <row r="447" spans="1:37">
      <c r="A447">
        <v>11</v>
      </c>
      <c r="B447">
        <v>5</v>
      </c>
      <c r="C447">
        <v>2024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5</v>
      </c>
      <c r="M447">
        <v>99</v>
      </c>
      <c r="N447">
        <v>99</v>
      </c>
      <c r="O447">
        <v>99</v>
      </c>
      <c r="P447">
        <v>9999</v>
      </c>
      <c r="Q447">
        <v>1882</v>
      </c>
      <c r="R447">
        <v>3992</v>
      </c>
      <c r="S447">
        <v>5</v>
      </c>
      <c r="T447">
        <v>4.6745991983967956</v>
      </c>
      <c r="U447">
        <v>16.242960921843704</v>
      </c>
      <c r="V447">
        <v>0</v>
      </c>
      <c r="W447">
        <v>0.15030060120240479</v>
      </c>
      <c r="X447">
        <v>44.639278557114224</v>
      </c>
      <c r="Y447">
        <v>8.4418837675350726</v>
      </c>
      <c r="Z447">
        <v>4.4195299569701598</v>
      </c>
      <c r="AA447">
        <v>0</v>
      </c>
      <c r="AB447">
        <v>1.616726228238258</v>
      </c>
      <c r="AD447">
        <v>-44.233651273682625</v>
      </c>
      <c r="AF447">
        <v>9.2456632003149846</v>
      </c>
      <c r="AG447">
        <v>5.797701552297152</v>
      </c>
      <c r="AH447">
        <v>9.6442885771543096</v>
      </c>
      <c r="AI447">
        <v>3949</v>
      </c>
      <c r="AJ447">
        <v>100.97769055457105</v>
      </c>
      <c r="AK447">
        <v>15.4139309152383</v>
      </c>
    </row>
    <row r="448" spans="1:37">
      <c r="A448">
        <v>11</v>
      </c>
      <c r="B448">
        <v>6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6</v>
      </c>
      <c r="M448">
        <v>99</v>
      </c>
      <c r="N448">
        <v>99</v>
      </c>
      <c r="O448">
        <v>99</v>
      </c>
      <c r="P448">
        <v>9999</v>
      </c>
      <c r="Q448">
        <v>3132</v>
      </c>
      <c r="R448">
        <v>6711</v>
      </c>
      <c r="S448">
        <v>6</v>
      </c>
      <c r="T448">
        <v>5.2898226791834304</v>
      </c>
      <c r="U448">
        <v>19.877901952019016</v>
      </c>
      <c r="V448">
        <v>14.483683504693788</v>
      </c>
      <c r="W448">
        <v>0.96855908210400821</v>
      </c>
      <c r="X448">
        <v>74.444941141409615</v>
      </c>
      <c r="Y448">
        <v>27.566681567575625</v>
      </c>
      <c r="Z448">
        <v>4.6656135781931214</v>
      </c>
      <c r="AA448">
        <v>0</v>
      </c>
      <c r="AB448">
        <v>1.5031529416709315</v>
      </c>
      <c r="AD448">
        <v>-47.896444320560761</v>
      </c>
      <c r="AF448">
        <v>15.542997429186828</v>
      </c>
      <c r="AG448">
        <v>11.927732927279562</v>
      </c>
      <c r="AH448">
        <v>6.7799135747280594</v>
      </c>
      <c r="AI448">
        <v>6591</v>
      </c>
      <c r="AJ448">
        <v>104.60534061599158</v>
      </c>
      <c r="AK448">
        <v>17.069515501992221</v>
      </c>
    </row>
    <row r="449" spans="1:37">
      <c r="A449">
        <v>11</v>
      </c>
      <c r="B449">
        <v>7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7</v>
      </c>
      <c r="M449">
        <v>99</v>
      </c>
      <c r="N449">
        <v>99</v>
      </c>
      <c r="O449">
        <v>99</v>
      </c>
      <c r="P449">
        <v>9999</v>
      </c>
      <c r="Q449">
        <v>4309</v>
      </c>
      <c r="R449">
        <v>9666</v>
      </c>
      <c r="S449">
        <v>7</v>
      </c>
      <c r="T449">
        <v>5.7515001034554096</v>
      </c>
      <c r="U449">
        <v>24.247041175253504</v>
      </c>
      <c r="V449">
        <v>44.609973101593198</v>
      </c>
      <c r="W449">
        <v>3.6933581626319056</v>
      </c>
      <c r="X449">
        <v>94.723774053383025</v>
      </c>
      <c r="Y449">
        <v>62.300848334367885</v>
      </c>
      <c r="Z449">
        <v>4.6938912846212544</v>
      </c>
      <c r="AA449">
        <v>0</v>
      </c>
      <c r="AB449">
        <v>1.8212343629102601</v>
      </c>
      <c r="AD449">
        <v>-34.375638820526667</v>
      </c>
      <c r="AF449">
        <v>22.386918961484124</v>
      </c>
      <c r="AG449">
        <v>20.955868480794582</v>
      </c>
      <c r="AH449">
        <v>4.5623836126629422</v>
      </c>
      <c r="AI449">
        <v>9526</v>
      </c>
      <c r="AJ449">
        <v>108.18823220659228</v>
      </c>
      <c r="AK449">
        <v>18.935872737315247</v>
      </c>
    </row>
    <row r="450" spans="1:37">
      <c r="A450">
        <v>11</v>
      </c>
      <c r="B450">
        <v>8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8</v>
      </c>
      <c r="M450">
        <v>99</v>
      </c>
      <c r="N450">
        <v>99</v>
      </c>
      <c r="O450">
        <v>99</v>
      </c>
      <c r="P450">
        <v>9999</v>
      </c>
      <c r="Q450">
        <v>4283</v>
      </c>
      <c r="R450">
        <v>9759</v>
      </c>
      <c r="S450">
        <v>8</v>
      </c>
      <c r="T450">
        <v>6.2405984219694615</v>
      </c>
      <c r="U450">
        <v>28.835341735833673</v>
      </c>
      <c r="V450">
        <v>60.426273183727851</v>
      </c>
      <c r="W450">
        <v>8.1770673224715651</v>
      </c>
      <c r="X450">
        <v>99.446664617276383</v>
      </c>
      <c r="Y450">
        <v>88.349216108207827</v>
      </c>
      <c r="Z450">
        <v>4.6902883995072031</v>
      </c>
      <c r="AA450">
        <v>0</v>
      </c>
      <c r="AB450">
        <v>1.6151080852320172</v>
      </c>
      <c r="AD450">
        <v>-16.831990632723748</v>
      </c>
      <c r="AF450">
        <v>22.602311415800081</v>
      </c>
      <c r="AG450">
        <v>25.161153318961762</v>
      </c>
      <c r="AH450">
        <v>2.7564299620862798</v>
      </c>
      <c r="AI450">
        <v>9430</v>
      </c>
      <c r="AJ450">
        <v>110.56274655355261</v>
      </c>
      <c r="AK450">
        <v>21.149306477890431</v>
      </c>
    </row>
    <row r="451" spans="1:37">
      <c r="A451">
        <v>11</v>
      </c>
      <c r="B451">
        <v>9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</v>
      </c>
      <c r="M451">
        <v>99</v>
      </c>
      <c r="N451">
        <v>99</v>
      </c>
      <c r="O451">
        <v>99</v>
      </c>
      <c r="P451">
        <v>9999</v>
      </c>
      <c r="Q451">
        <v>3313</v>
      </c>
      <c r="R451">
        <v>6472</v>
      </c>
      <c r="S451">
        <v>9</v>
      </c>
      <c r="T451">
        <v>7.2869283065512995</v>
      </c>
      <c r="U451">
        <v>33.339663164400392</v>
      </c>
      <c r="V451">
        <v>34.301606922126091</v>
      </c>
      <c r="W451">
        <v>19.514833127317672</v>
      </c>
      <c r="X451">
        <v>99.907292954264506</v>
      </c>
      <c r="Y451">
        <v>97.666872682323842</v>
      </c>
      <c r="Z451">
        <v>4.9217095020952994</v>
      </c>
      <c r="AA451">
        <v>0</v>
      </c>
      <c r="AB451">
        <v>1.6330644776570051</v>
      </c>
      <c r="AD451">
        <v>6.2373010145086095E-2</v>
      </c>
      <c r="AF451">
        <v>14.989461982073786</v>
      </c>
      <c r="AG451">
        <v>19.293003352089112</v>
      </c>
      <c r="AH451">
        <v>1.5451174289245984</v>
      </c>
      <c r="AI451">
        <v>6257</v>
      </c>
      <c r="AJ451">
        <v>112.19651590218972</v>
      </c>
      <c r="AK451">
        <v>23.453199081831723</v>
      </c>
    </row>
    <row r="452" spans="1:37">
      <c r="A452">
        <v>11</v>
      </c>
      <c r="B452">
        <v>10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10</v>
      </c>
      <c r="M452">
        <v>99</v>
      </c>
      <c r="N452">
        <v>99</v>
      </c>
      <c r="O452">
        <v>99</v>
      </c>
      <c r="P452">
        <v>9999</v>
      </c>
      <c r="Q452">
        <v>1814</v>
      </c>
      <c r="R452">
        <v>2775</v>
      </c>
      <c r="S452">
        <v>10</v>
      </c>
      <c r="T452">
        <v>8.3185585585585606</v>
      </c>
      <c r="U452">
        <v>38.212360360360407</v>
      </c>
      <c r="V452">
        <v>7.2432432432432412</v>
      </c>
      <c r="W452">
        <v>40.720720720720713</v>
      </c>
      <c r="X452">
        <v>100</v>
      </c>
      <c r="Y452">
        <v>99.49549549549549</v>
      </c>
      <c r="Z452">
        <v>5.2228143336553412</v>
      </c>
      <c r="AA452">
        <v>0</v>
      </c>
      <c r="AB452">
        <v>1.6190748369522534</v>
      </c>
      <c r="AD452">
        <v>3.0873649630103501</v>
      </c>
      <c r="AF452">
        <v>6.4270329110405999</v>
      </c>
      <c r="AG452">
        <v>9.4812800706719553</v>
      </c>
      <c r="AH452">
        <v>1.0450450450450448</v>
      </c>
      <c r="AI452">
        <v>2719</v>
      </c>
      <c r="AJ452">
        <v>113.6742184626697</v>
      </c>
      <c r="AK452">
        <v>25.919188512278833</v>
      </c>
    </row>
    <row r="453" spans="1:37">
      <c r="A453">
        <v>11</v>
      </c>
      <c r="B453">
        <v>11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11</v>
      </c>
      <c r="M453">
        <v>99</v>
      </c>
      <c r="N453">
        <v>99</v>
      </c>
      <c r="O453">
        <v>99</v>
      </c>
      <c r="P453">
        <v>9999</v>
      </c>
      <c r="Q453">
        <v>695</v>
      </c>
      <c r="R453">
        <v>870</v>
      </c>
      <c r="S453">
        <v>11</v>
      </c>
      <c r="T453">
        <v>9.6149425287356287</v>
      </c>
      <c r="U453">
        <v>42.967011494252866</v>
      </c>
      <c r="V453">
        <v>1.149425287356322</v>
      </c>
      <c r="W453">
        <v>75.402298850574709</v>
      </c>
      <c r="X453">
        <v>100</v>
      </c>
      <c r="Y453">
        <v>99.885057471264389</v>
      </c>
      <c r="Z453">
        <v>6.3039800627898623</v>
      </c>
      <c r="AA453">
        <v>0</v>
      </c>
      <c r="AB453">
        <v>2.1058227286533766</v>
      </c>
      <c r="AD453">
        <v>17.266395324006911</v>
      </c>
      <c r="AF453">
        <v>2.0149616694073238</v>
      </c>
      <c r="AG453">
        <v>3.3423699958959476</v>
      </c>
      <c r="AH453">
        <v>0.91954022988505757</v>
      </c>
      <c r="AI453">
        <v>850</v>
      </c>
      <c r="AJ453">
        <v>114.6764705882353</v>
      </c>
      <c r="AK453">
        <v>28.422100776888779</v>
      </c>
    </row>
    <row r="454" spans="1:37">
      <c r="A454">
        <v>11</v>
      </c>
      <c r="B454">
        <v>12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12</v>
      </c>
      <c r="M454">
        <v>99</v>
      </c>
      <c r="N454">
        <v>99</v>
      </c>
      <c r="O454">
        <v>99</v>
      </c>
      <c r="P454">
        <v>9999</v>
      </c>
      <c r="Q454">
        <v>168</v>
      </c>
      <c r="R454">
        <v>185</v>
      </c>
      <c r="S454">
        <v>12</v>
      </c>
      <c r="T454">
        <v>11.227027027027027</v>
      </c>
      <c r="U454">
        <v>47.656216216216237</v>
      </c>
      <c r="V454">
        <v>0.54054054054054068</v>
      </c>
      <c r="W454">
        <v>95.135135135135116</v>
      </c>
      <c r="X454">
        <v>100</v>
      </c>
      <c r="Y454">
        <v>100</v>
      </c>
      <c r="Z454">
        <v>5.6580941072256863</v>
      </c>
      <c r="AA454">
        <v>0</v>
      </c>
      <c r="AB454">
        <v>1.7249596389557349</v>
      </c>
      <c r="AD454">
        <v>-4.3565136402750317</v>
      </c>
      <c r="AF454">
        <v>0.42846886073604001</v>
      </c>
      <c r="AG454">
        <v>0.78829978710791315</v>
      </c>
      <c r="AH454">
        <v>2.1621621621621623</v>
      </c>
      <c r="AI454">
        <v>183</v>
      </c>
      <c r="AJ454">
        <v>115.85191256830602</v>
      </c>
      <c r="AK454">
        <v>30.601609300820822</v>
      </c>
    </row>
    <row r="455" spans="1:37">
      <c r="A455">
        <v>11</v>
      </c>
      <c r="B455">
        <v>13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13</v>
      </c>
      <c r="M455">
        <v>99</v>
      </c>
      <c r="N455">
        <v>99</v>
      </c>
      <c r="O455">
        <v>99</v>
      </c>
      <c r="P455">
        <v>9999</v>
      </c>
      <c r="Q455">
        <v>35</v>
      </c>
      <c r="R455">
        <v>38</v>
      </c>
      <c r="S455">
        <v>13</v>
      </c>
      <c r="T455">
        <v>13.42105263157895</v>
      </c>
      <c r="U455">
        <v>47.092105263157904</v>
      </c>
      <c r="V455">
        <v>0</v>
      </c>
      <c r="W455">
        <v>97.368421052631547</v>
      </c>
      <c r="X455">
        <v>100</v>
      </c>
      <c r="Y455">
        <v>100</v>
      </c>
      <c r="Z455">
        <v>7.0047871442527851</v>
      </c>
      <c r="AA455">
        <v>0</v>
      </c>
      <c r="AB455">
        <v>2.0213541441759548</v>
      </c>
      <c r="AD455">
        <v>38.384372840757841</v>
      </c>
      <c r="AF455">
        <v>8.8009820043078502E-2</v>
      </c>
      <c r="AG455">
        <v>0.1600043633489418</v>
      </c>
      <c r="AH455">
        <v>0</v>
      </c>
      <c r="AI455">
        <v>38</v>
      </c>
      <c r="AJ455">
        <v>112.71052631578949</v>
      </c>
      <c r="AK455">
        <v>32.660654918557753</v>
      </c>
    </row>
    <row r="456" spans="1:37">
      <c r="A456">
        <v>11</v>
      </c>
      <c r="B456">
        <v>14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14</v>
      </c>
      <c r="M456">
        <v>99</v>
      </c>
      <c r="N456">
        <v>99</v>
      </c>
      <c r="O456">
        <v>99</v>
      </c>
      <c r="P456">
        <v>9999</v>
      </c>
      <c r="Q456">
        <v>4</v>
      </c>
      <c r="R456">
        <v>6</v>
      </c>
      <c r="S456">
        <v>14</v>
      </c>
      <c r="T456">
        <v>14.5</v>
      </c>
      <c r="U456">
        <v>56.683333333333351</v>
      </c>
      <c r="V456">
        <v>0</v>
      </c>
      <c r="W456">
        <v>100</v>
      </c>
      <c r="X456">
        <v>100</v>
      </c>
      <c r="Y456">
        <v>100</v>
      </c>
      <c r="Z456">
        <v>3.6621563168287103</v>
      </c>
      <c r="AA456">
        <v>0</v>
      </c>
      <c r="AB456">
        <v>0.5</v>
      </c>
      <c r="AD456">
        <v>31.402264144625399</v>
      </c>
      <c r="AF456">
        <v>1.3896287375222921E-2</v>
      </c>
      <c r="AG456">
        <v>3.0409323260673433E-2</v>
      </c>
      <c r="AH456">
        <v>0</v>
      </c>
      <c r="AI456">
        <v>6</v>
      </c>
      <c r="AJ456">
        <v>117.06666666666663</v>
      </c>
      <c r="AK456">
        <v>35.316919153931529</v>
      </c>
    </row>
    <row r="457" spans="1:37">
      <c r="A457">
        <v>11</v>
      </c>
      <c r="B457">
        <v>15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15</v>
      </c>
      <c r="M457">
        <v>99</v>
      </c>
      <c r="N457">
        <v>99</v>
      </c>
      <c r="O457">
        <v>99</v>
      </c>
      <c r="P457">
        <v>9999</v>
      </c>
    </row>
    <row r="458" spans="1:37" s="520" customFormat="1">
      <c r="A458" s="520">
        <v>11</v>
      </c>
      <c r="B458" s="520">
        <v>16</v>
      </c>
      <c r="C458" s="520">
        <v>2024</v>
      </c>
      <c r="D458" s="520">
        <v>99</v>
      </c>
      <c r="E458" s="520">
        <v>99</v>
      </c>
      <c r="F458" s="520">
        <v>99</v>
      </c>
      <c r="G458" s="520">
        <v>99</v>
      </c>
      <c r="H458" s="520">
        <v>99</v>
      </c>
      <c r="I458" s="520">
        <v>99</v>
      </c>
      <c r="J458" s="520">
        <v>999</v>
      </c>
      <c r="K458" s="520">
        <v>99</v>
      </c>
      <c r="L458" s="520">
        <v>99</v>
      </c>
      <c r="M458" s="520">
        <v>99</v>
      </c>
      <c r="N458" s="520">
        <v>99</v>
      </c>
      <c r="O458" s="520">
        <v>99</v>
      </c>
      <c r="P458" s="520">
        <v>9999</v>
      </c>
      <c r="Q458" s="520">
        <v>68</v>
      </c>
      <c r="R458" s="520">
        <v>75</v>
      </c>
      <c r="S458" s="520">
        <v>0</v>
      </c>
      <c r="T458" s="520">
        <v>3.5333333333333323</v>
      </c>
      <c r="U458" s="520">
        <v>20.328000000000003</v>
      </c>
      <c r="V458" s="520">
        <v>0</v>
      </c>
      <c r="W458" s="520">
        <v>0</v>
      </c>
      <c r="X458" s="520">
        <v>65.333333333333329</v>
      </c>
      <c r="Y458" s="520">
        <v>37.333333333333343</v>
      </c>
      <c r="Z458" s="520">
        <v>8.7529737422965592</v>
      </c>
      <c r="AB458" s="520">
        <v>1.6679994670929081</v>
      </c>
      <c r="AD458" s="520">
        <v>54.089662439815456</v>
      </c>
      <c r="AF458" s="520">
        <v>0.1737035921902865</v>
      </c>
      <c r="AG458" s="520">
        <v>0.13631888927733823</v>
      </c>
      <c r="AH458" s="520">
        <v>14.666666666666663</v>
      </c>
      <c r="AI458" s="520">
        <v>63</v>
      </c>
      <c r="AJ458" s="520">
        <v>105.66825396825401</v>
      </c>
      <c r="AK458" s="520">
        <v>15.865725192218521</v>
      </c>
    </row>
    <row r="459" spans="1:37">
      <c r="A459">
        <v>11</v>
      </c>
      <c r="B459">
        <v>17</v>
      </c>
      <c r="C459">
        <v>2023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1</v>
      </c>
      <c r="M459">
        <v>99</v>
      </c>
      <c r="N459">
        <v>99</v>
      </c>
      <c r="O459">
        <v>99</v>
      </c>
      <c r="P459">
        <v>9999</v>
      </c>
      <c r="Q459">
        <v>87</v>
      </c>
      <c r="R459">
        <v>101</v>
      </c>
      <c r="S459">
        <v>1</v>
      </c>
      <c r="T459">
        <v>2.5148514851485153</v>
      </c>
      <c r="U459">
        <v>13.926732673267329</v>
      </c>
      <c r="V459">
        <v>0</v>
      </c>
      <c r="W459">
        <v>0</v>
      </c>
      <c r="X459">
        <v>29.702970297029704</v>
      </c>
      <c r="Y459">
        <v>3.9603960396039599</v>
      </c>
      <c r="Z459">
        <v>4.5865254885642193</v>
      </c>
      <c r="AA459">
        <v>0</v>
      </c>
      <c r="AB459">
        <v>0.97100398573825508</v>
      </c>
      <c r="AD459">
        <v>24.257048914945432</v>
      </c>
      <c r="AF459">
        <v>0.20660734376598139</v>
      </c>
      <c r="AG459">
        <v>0.10985936657710361</v>
      </c>
      <c r="AH459">
        <v>2.9702970297029703</v>
      </c>
      <c r="AI459">
        <v>38</v>
      </c>
      <c r="AJ459">
        <v>106.89210526315787</v>
      </c>
      <c r="AK459">
        <v>12.036730776351829</v>
      </c>
    </row>
    <row r="460" spans="1:37">
      <c r="A460">
        <v>11</v>
      </c>
      <c r="B460">
        <v>18</v>
      </c>
      <c r="C460">
        <v>2023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2</v>
      </c>
      <c r="M460">
        <v>99</v>
      </c>
      <c r="N460">
        <v>99</v>
      </c>
      <c r="O460">
        <v>99</v>
      </c>
      <c r="P460">
        <v>9999</v>
      </c>
      <c r="Q460">
        <v>327</v>
      </c>
      <c r="R460">
        <v>449</v>
      </c>
      <c r="S460">
        <v>2</v>
      </c>
      <c r="T460">
        <v>3.0423162583518937</v>
      </c>
      <c r="U460">
        <v>14.53229398663697</v>
      </c>
      <c r="V460">
        <v>0</v>
      </c>
      <c r="W460">
        <v>0</v>
      </c>
      <c r="X460">
        <v>37.861915367483306</v>
      </c>
      <c r="Y460">
        <v>4.4543429844097995</v>
      </c>
      <c r="Z460">
        <v>4.6010751472295777</v>
      </c>
      <c r="AA460">
        <v>0</v>
      </c>
      <c r="AB460">
        <v>1.0079815009298212</v>
      </c>
      <c r="AD460">
        <v>9.3732749502740766</v>
      </c>
      <c r="AF460">
        <v>0.91848215198936289</v>
      </c>
      <c r="AG460">
        <v>0.50962062200739444</v>
      </c>
      <c r="AH460">
        <v>4.6770601336302908</v>
      </c>
      <c r="AI460">
        <v>141</v>
      </c>
      <c r="AJ460">
        <v>106.89858156028367</v>
      </c>
      <c r="AK460">
        <v>13.181174884717869</v>
      </c>
    </row>
    <row r="461" spans="1:37">
      <c r="A461">
        <v>11</v>
      </c>
      <c r="B461">
        <v>19</v>
      </c>
      <c r="C461">
        <v>2023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3</v>
      </c>
      <c r="M461">
        <v>99</v>
      </c>
      <c r="N461">
        <v>99</v>
      </c>
      <c r="O461">
        <v>99</v>
      </c>
      <c r="P461">
        <v>9999</v>
      </c>
      <c r="Q461">
        <v>563</v>
      </c>
      <c r="R461">
        <v>825</v>
      </c>
      <c r="S461">
        <v>3</v>
      </c>
      <c r="T461">
        <v>3.6654545454545455</v>
      </c>
      <c r="U461">
        <v>15.353333333333349</v>
      </c>
      <c r="V461">
        <v>0</v>
      </c>
      <c r="W461">
        <v>0</v>
      </c>
      <c r="X461">
        <v>44.484848484848492</v>
      </c>
      <c r="Y461">
        <v>6.9090909090909101</v>
      </c>
      <c r="Z461">
        <v>4.909870495525122</v>
      </c>
      <c r="AA461">
        <v>0</v>
      </c>
      <c r="AB461">
        <v>1.2317346499688484</v>
      </c>
      <c r="AD461">
        <v>4.387774450834975</v>
      </c>
      <c r="AF461">
        <v>1.6876342436330165</v>
      </c>
      <c r="AG461">
        <v>0.98928882891289904</v>
      </c>
      <c r="AH461">
        <v>8.6060606060606073</v>
      </c>
      <c r="AI461">
        <v>234</v>
      </c>
      <c r="AJ461">
        <v>106.43205128205138</v>
      </c>
      <c r="AK461">
        <v>14.369693872727012</v>
      </c>
    </row>
    <row r="462" spans="1:37">
      <c r="A462">
        <v>11</v>
      </c>
      <c r="B462">
        <v>20</v>
      </c>
      <c r="C462">
        <v>2023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4</v>
      </c>
      <c r="M462">
        <v>99</v>
      </c>
      <c r="N462">
        <v>99</v>
      </c>
      <c r="O462">
        <v>99</v>
      </c>
      <c r="P462">
        <v>9999</v>
      </c>
      <c r="Q462">
        <v>1035</v>
      </c>
      <c r="R462">
        <v>1625</v>
      </c>
      <c r="S462">
        <v>4</v>
      </c>
      <c r="T462">
        <v>4.2203076923076912</v>
      </c>
      <c r="U462">
        <v>17.033538461538477</v>
      </c>
      <c r="V462">
        <v>0</v>
      </c>
      <c r="W462">
        <v>0.24615384615384608</v>
      </c>
      <c r="X462">
        <v>55.323076923076947</v>
      </c>
      <c r="Y462">
        <v>14.276923076923076</v>
      </c>
      <c r="Z462">
        <v>5.3166294790732893</v>
      </c>
      <c r="AA462">
        <v>0</v>
      </c>
      <c r="AB462">
        <v>1.5781449375095371</v>
      </c>
      <c r="AD462">
        <v>-8.2886314529348297</v>
      </c>
      <c r="AF462">
        <v>3.3241280556407906</v>
      </c>
      <c r="AG462">
        <v>2.1618458248051624</v>
      </c>
      <c r="AH462">
        <v>7.5692307692307708</v>
      </c>
      <c r="AI462">
        <v>426</v>
      </c>
      <c r="AJ462">
        <v>107.02769953051649</v>
      </c>
      <c r="AK462">
        <v>15.189393226916913</v>
      </c>
    </row>
    <row r="463" spans="1:37">
      <c r="A463">
        <v>11</v>
      </c>
      <c r="B463">
        <v>21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5</v>
      </c>
      <c r="M463">
        <v>99</v>
      </c>
      <c r="N463">
        <v>99</v>
      </c>
      <c r="O463">
        <v>99</v>
      </c>
      <c r="P463">
        <v>9999</v>
      </c>
      <c r="Q463">
        <v>2049</v>
      </c>
      <c r="R463">
        <v>3952</v>
      </c>
      <c r="S463">
        <v>5</v>
      </c>
      <c r="T463">
        <v>4.9969635627530362</v>
      </c>
      <c r="U463">
        <v>18.014170040485837</v>
      </c>
      <c r="V463">
        <v>0</v>
      </c>
      <c r="W463">
        <v>0.65789473684210542</v>
      </c>
      <c r="X463">
        <v>59.337044534412954</v>
      </c>
      <c r="Y463">
        <v>19.939271255060728</v>
      </c>
      <c r="Z463">
        <v>5.5283627921266252</v>
      </c>
      <c r="AA463">
        <v>0</v>
      </c>
      <c r="AB463">
        <v>1.651428926928622</v>
      </c>
      <c r="AD463">
        <v>-9.9597379326494533</v>
      </c>
      <c r="AF463">
        <v>8.0842794313183983</v>
      </c>
      <c r="AG463">
        <v>5.5602929229042815</v>
      </c>
      <c r="AH463">
        <v>6.7307692307692308</v>
      </c>
      <c r="AI463">
        <v>1056</v>
      </c>
      <c r="AJ463">
        <v>106.54356060606064</v>
      </c>
      <c r="AK463">
        <v>16.075523228207501</v>
      </c>
    </row>
    <row r="464" spans="1:37">
      <c r="A464">
        <v>11</v>
      </c>
      <c r="B464">
        <v>22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6</v>
      </c>
      <c r="M464">
        <v>99</v>
      </c>
      <c r="N464">
        <v>99</v>
      </c>
      <c r="O464">
        <v>99</v>
      </c>
      <c r="P464">
        <v>9999</v>
      </c>
      <c r="Q464">
        <v>3712</v>
      </c>
      <c r="R464">
        <v>8537</v>
      </c>
      <c r="S464">
        <v>6</v>
      </c>
      <c r="T464">
        <v>5.6118074264964282</v>
      </c>
      <c r="U464">
        <v>20.311807426496504</v>
      </c>
      <c r="V464">
        <v>20.065596813869032</v>
      </c>
      <c r="W464">
        <v>2.9050017570575144</v>
      </c>
      <c r="X464">
        <v>71.523954550778953</v>
      </c>
      <c r="Y464">
        <v>34.719456483542231</v>
      </c>
      <c r="Z464">
        <v>5.7878930504644632</v>
      </c>
      <c r="AA464">
        <v>0</v>
      </c>
      <c r="AB464">
        <v>1.7245456240399899</v>
      </c>
      <c r="AD464">
        <v>-11.026588380504323</v>
      </c>
      <c r="AF464">
        <v>17.463434591387951</v>
      </c>
      <c r="AG464">
        <v>13.543169982415998</v>
      </c>
      <c r="AH464">
        <v>4.9197610401780487</v>
      </c>
      <c r="AI464">
        <v>2301</v>
      </c>
      <c r="AJ464">
        <v>107.23720121686218</v>
      </c>
      <c r="AK464">
        <v>17.210900756709275</v>
      </c>
    </row>
    <row r="465" spans="1:37">
      <c r="A465">
        <v>11</v>
      </c>
      <c r="B465">
        <v>23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7</v>
      </c>
      <c r="M465">
        <v>99</v>
      </c>
      <c r="N465">
        <v>99</v>
      </c>
      <c r="O465">
        <v>99</v>
      </c>
      <c r="P465">
        <v>9999</v>
      </c>
      <c r="Q465">
        <v>4241</v>
      </c>
      <c r="R465">
        <v>9260</v>
      </c>
      <c r="S465">
        <v>7</v>
      </c>
      <c r="T465">
        <v>6.0454643628509723</v>
      </c>
      <c r="U465">
        <v>24.040734341252779</v>
      </c>
      <c r="V465">
        <v>36.371490280777536</v>
      </c>
      <c r="W465">
        <v>7.0842332613390928</v>
      </c>
      <c r="X465">
        <v>90.529157667386599</v>
      </c>
      <c r="Y465">
        <v>58.909287257019415</v>
      </c>
      <c r="Z465">
        <v>5.6789678187727022</v>
      </c>
      <c r="AA465">
        <v>0</v>
      </c>
      <c r="AB465">
        <v>1.8380975322726576</v>
      </c>
      <c r="AD465">
        <v>-7.3051046050539314</v>
      </c>
      <c r="AF465">
        <v>18.942415873989976</v>
      </c>
      <c r="AG465">
        <v>17.387021599010705</v>
      </c>
      <c r="AH465">
        <v>4.0820734341252711</v>
      </c>
      <c r="AI465">
        <v>2721</v>
      </c>
      <c r="AJ465">
        <v>109.17581771407582</v>
      </c>
      <c r="AK465">
        <v>18.626533525319903</v>
      </c>
    </row>
    <row r="466" spans="1:37">
      <c r="A466">
        <v>11</v>
      </c>
      <c r="B466">
        <v>24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8</v>
      </c>
      <c r="M466">
        <v>99</v>
      </c>
      <c r="N466">
        <v>99</v>
      </c>
      <c r="O466">
        <v>99</v>
      </c>
      <c r="P466">
        <v>9999</v>
      </c>
      <c r="Q466">
        <v>4930</v>
      </c>
      <c r="R466">
        <v>12599</v>
      </c>
      <c r="S466">
        <v>8</v>
      </c>
      <c r="T466">
        <v>6.5677434717041026</v>
      </c>
      <c r="U466">
        <v>28.855583776490281</v>
      </c>
      <c r="V466">
        <v>47.083101833478842</v>
      </c>
      <c r="W466">
        <v>14.001111199301528</v>
      </c>
      <c r="X466">
        <v>98.491943805063897</v>
      </c>
      <c r="Y466">
        <v>84.490832605762378</v>
      </c>
      <c r="Z466">
        <v>5.6957320839244154</v>
      </c>
      <c r="AA466">
        <v>0</v>
      </c>
      <c r="AB466">
        <v>1.8665266713812128</v>
      </c>
      <c r="AD466">
        <v>20.376743377506592</v>
      </c>
      <c r="AF466">
        <v>25.772731921857421</v>
      </c>
      <c r="AG466">
        <v>28.394381848539723</v>
      </c>
      <c r="AH466">
        <v>2.8176839431700929</v>
      </c>
      <c r="AI466">
        <v>4113</v>
      </c>
      <c r="AJ466">
        <v>111.57097009482112</v>
      </c>
      <c r="AK466">
        <v>20.701269468531788</v>
      </c>
    </row>
    <row r="467" spans="1:37">
      <c r="A467">
        <v>11</v>
      </c>
      <c r="B467">
        <v>25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</v>
      </c>
      <c r="M467">
        <v>99</v>
      </c>
      <c r="N467">
        <v>99</v>
      </c>
      <c r="O467">
        <v>99</v>
      </c>
      <c r="P467">
        <v>9999</v>
      </c>
      <c r="Q467">
        <v>3690</v>
      </c>
      <c r="R467">
        <v>8485</v>
      </c>
      <c r="S467">
        <v>9</v>
      </c>
      <c r="T467">
        <v>7.2280494991160884</v>
      </c>
      <c r="U467">
        <v>33.636299351797071</v>
      </c>
      <c r="V467">
        <v>36.935769004124928</v>
      </c>
      <c r="W467">
        <v>21.88568061284619</v>
      </c>
      <c r="X467">
        <v>99.846788450206233</v>
      </c>
      <c r="Y467">
        <v>96.205067766647005</v>
      </c>
      <c r="Z467">
        <v>6.0294466940692644</v>
      </c>
      <c r="AA467">
        <v>0</v>
      </c>
      <c r="AB467">
        <v>1.8840810098102048</v>
      </c>
      <c r="AD467">
        <v>40.000452432027622</v>
      </c>
      <c r="AF467">
        <v>17.357062493607451</v>
      </c>
      <c r="AG467">
        <v>22.290845057991955</v>
      </c>
      <c r="AH467">
        <v>1.6971125515615797</v>
      </c>
      <c r="AI467">
        <v>2731</v>
      </c>
      <c r="AJ467">
        <v>112.86071036250436</v>
      </c>
      <c r="AK467">
        <v>22.961835299361638</v>
      </c>
    </row>
    <row r="468" spans="1:37">
      <c r="A468">
        <v>11</v>
      </c>
      <c r="B468">
        <v>26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10</v>
      </c>
      <c r="M468">
        <v>99</v>
      </c>
      <c r="N468">
        <v>99</v>
      </c>
      <c r="O468">
        <v>99</v>
      </c>
      <c r="P468">
        <v>9999</v>
      </c>
      <c r="Q468">
        <v>1379</v>
      </c>
      <c r="R468">
        <v>2046</v>
      </c>
      <c r="S468">
        <v>10</v>
      </c>
      <c r="T468">
        <v>8.1099706744868012</v>
      </c>
      <c r="U468">
        <v>37.474046920821074</v>
      </c>
      <c r="V468">
        <v>18.768328445747802</v>
      </c>
      <c r="W468">
        <v>36.999022482893452</v>
      </c>
      <c r="X468">
        <v>100</v>
      </c>
      <c r="Y468">
        <v>98.729227761485845</v>
      </c>
      <c r="Z468">
        <v>6.6807046199276572</v>
      </c>
      <c r="AA468">
        <v>0</v>
      </c>
      <c r="AB468">
        <v>1.8478616473539689</v>
      </c>
      <c r="AD468">
        <v>46.106906913714944</v>
      </c>
      <c r="AF468">
        <v>4.1853329242098809</v>
      </c>
      <c r="AG468">
        <v>5.9882883323354354</v>
      </c>
      <c r="AH468">
        <v>1.6617790811339204</v>
      </c>
      <c r="AI468">
        <v>726</v>
      </c>
      <c r="AJ468">
        <v>113.30895316804413</v>
      </c>
      <c r="AK468">
        <v>24.8095934586186</v>
      </c>
    </row>
    <row r="469" spans="1:37">
      <c r="A469">
        <v>11</v>
      </c>
      <c r="B469">
        <v>27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11</v>
      </c>
      <c r="M469">
        <v>99</v>
      </c>
      <c r="N469">
        <v>99</v>
      </c>
      <c r="O469">
        <v>99</v>
      </c>
      <c r="P469">
        <v>9999</v>
      </c>
      <c r="Q469">
        <v>544</v>
      </c>
      <c r="R469">
        <v>716</v>
      </c>
      <c r="S469">
        <v>11</v>
      </c>
      <c r="T469">
        <v>8.6452513966480424</v>
      </c>
      <c r="U469">
        <v>40.236731843575434</v>
      </c>
      <c r="V469">
        <v>9.6368715083798886</v>
      </c>
      <c r="W469">
        <v>49.581005586592191</v>
      </c>
      <c r="X469">
        <v>100</v>
      </c>
      <c r="Y469">
        <v>99.860335195530709</v>
      </c>
      <c r="Z469">
        <v>6.7886699021106516</v>
      </c>
      <c r="AA469">
        <v>0</v>
      </c>
      <c r="AB469">
        <v>1.9274168078868863</v>
      </c>
      <c r="AD469">
        <v>45.60385841525131</v>
      </c>
      <c r="AF469">
        <v>1.4646619617469574</v>
      </c>
      <c r="AG469">
        <v>2.2501019631757901</v>
      </c>
      <c r="AH469">
        <v>1.9553072625698329</v>
      </c>
      <c r="AI469">
        <v>264</v>
      </c>
      <c r="AJ469">
        <v>113.8117424242424</v>
      </c>
      <c r="AK469">
        <v>26.22660138848256</v>
      </c>
    </row>
    <row r="470" spans="1:37">
      <c r="A470">
        <v>11</v>
      </c>
      <c r="B470">
        <v>28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12</v>
      </c>
      <c r="M470">
        <v>99</v>
      </c>
      <c r="N470">
        <v>99</v>
      </c>
      <c r="O470">
        <v>99</v>
      </c>
      <c r="P470">
        <v>9999</v>
      </c>
      <c r="Q470">
        <v>146</v>
      </c>
      <c r="R470">
        <v>178</v>
      </c>
      <c r="S470">
        <v>12</v>
      </c>
      <c r="T470">
        <v>9.539325842696627</v>
      </c>
      <c r="U470">
        <v>43.44775280898876</v>
      </c>
      <c r="V470">
        <v>2.808988764044944</v>
      </c>
      <c r="W470">
        <v>63.483146067415746</v>
      </c>
      <c r="X470">
        <v>100</v>
      </c>
      <c r="Y470">
        <v>99.438202247191029</v>
      </c>
      <c r="Z470">
        <v>7.6719187721691871</v>
      </c>
      <c r="AA470">
        <v>0</v>
      </c>
      <c r="AB470">
        <v>2.0882559777618277</v>
      </c>
      <c r="AD470">
        <v>51.215156867512142</v>
      </c>
      <c r="AF470">
        <v>0.3641198731717295</v>
      </c>
      <c r="AG470">
        <v>0.60402344895303983</v>
      </c>
      <c r="AH470">
        <v>0.5617977528089888</v>
      </c>
      <c r="AI470">
        <v>110</v>
      </c>
      <c r="AJ470">
        <v>114.43727272727271</v>
      </c>
      <c r="AK470">
        <v>28.069726455520922</v>
      </c>
    </row>
    <row r="471" spans="1:37">
      <c r="A471">
        <v>11</v>
      </c>
      <c r="B471">
        <v>29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13</v>
      </c>
      <c r="M471">
        <v>99</v>
      </c>
      <c r="N471">
        <v>99</v>
      </c>
      <c r="O471">
        <v>99</v>
      </c>
      <c r="P471">
        <v>9999</v>
      </c>
      <c r="Q471">
        <v>11</v>
      </c>
      <c r="R471">
        <v>11</v>
      </c>
      <c r="S471">
        <v>13</v>
      </c>
      <c r="T471">
        <v>10.181818181818182</v>
      </c>
      <c r="U471">
        <v>48.763636363636358</v>
      </c>
      <c r="V471">
        <v>0</v>
      </c>
      <c r="W471">
        <v>54.545454545454554</v>
      </c>
      <c r="X471">
        <v>100</v>
      </c>
      <c r="Y471">
        <v>100</v>
      </c>
      <c r="Z471">
        <v>11.662314812114264</v>
      </c>
      <c r="AA471">
        <v>0</v>
      </c>
      <c r="AB471">
        <v>2.822577217501824</v>
      </c>
      <c r="AD471">
        <v>75.359299705325014</v>
      </c>
      <c r="AF471">
        <v>2.2501789915106887E-2</v>
      </c>
      <c r="AG471">
        <v>4.1894329753987186E-2</v>
      </c>
      <c r="AH471">
        <v>0</v>
      </c>
      <c r="AI471">
        <v>6</v>
      </c>
      <c r="AJ471">
        <v>114.03333333333336</v>
      </c>
      <c r="AK471">
        <v>29.860282806103239</v>
      </c>
    </row>
    <row r="472" spans="1:37">
      <c r="A472">
        <v>11</v>
      </c>
      <c r="B472">
        <v>30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14</v>
      </c>
      <c r="M472">
        <v>99</v>
      </c>
      <c r="N472">
        <v>99</v>
      </c>
      <c r="O472">
        <v>99</v>
      </c>
      <c r="P472">
        <v>9999</v>
      </c>
      <c r="Q472">
        <v>3</v>
      </c>
      <c r="R472">
        <v>3</v>
      </c>
      <c r="S472">
        <v>14</v>
      </c>
      <c r="T472">
        <v>12.333333333333336</v>
      </c>
      <c r="U472">
        <v>55.966666666666683</v>
      </c>
      <c r="V472">
        <v>0</v>
      </c>
      <c r="W472">
        <v>100</v>
      </c>
      <c r="X472">
        <v>100</v>
      </c>
      <c r="Y472">
        <v>100</v>
      </c>
      <c r="Z472">
        <v>5.0631566789459779</v>
      </c>
      <c r="AA472">
        <v>0</v>
      </c>
      <c r="AB472">
        <v>2.3570226039551558</v>
      </c>
      <c r="AD472">
        <v>-35.379848829384372</v>
      </c>
      <c r="AF472">
        <v>6.1368517950291506E-3</v>
      </c>
      <c r="AG472">
        <v>1.3113456311883759E-2</v>
      </c>
      <c r="AH472">
        <v>0</v>
      </c>
      <c r="AI472">
        <v>0</v>
      </c>
    </row>
    <row r="473" spans="1:37">
      <c r="A473">
        <v>11</v>
      </c>
      <c r="B473">
        <v>31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15</v>
      </c>
      <c r="M473">
        <v>99</v>
      </c>
      <c r="N473">
        <v>99</v>
      </c>
      <c r="O473">
        <v>99</v>
      </c>
      <c r="P473">
        <v>9999</v>
      </c>
      <c r="Q473">
        <v>2</v>
      </c>
      <c r="R473">
        <v>2</v>
      </c>
      <c r="S473">
        <v>15</v>
      </c>
      <c r="T473">
        <v>12</v>
      </c>
      <c r="U473">
        <v>59.25</v>
      </c>
      <c r="V473">
        <v>0</v>
      </c>
      <c r="W473">
        <v>100</v>
      </c>
      <c r="X473">
        <v>100</v>
      </c>
      <c r="Y473">
        <v>100</v>
      </c>
      <c r="Z473">
        <v>2.0500000000000798</v>
      </c>
      <c r="AA473">
        <v>0</v>
      </c>
      <c r="AB473">
        <v>2</v>
      </c>
      <c r="AD473">
        <v>99.999999999996646</v>
      </c>
      <c r="AF473">
        <v>4.0912345300194337E-3</v>
      </c>
      <c r="AG473">
        <v>9.2551791123181952E-3</v>
      </c>
      <c r="AH473">
        <v>0</v>
      </c>
      <c r="AI473">
        <v>2</v>
      </c>
      <c r="AJ473">
        <v>119.7</v>
      </c>
      <c r="AK473">
        <v>34.576188358566377</v>
      </c>
    </row>
    <row r="474" spans="1:37" s="520" customFormat="1">
      <c r="A474" s="520">
        <v>11</v>
      </c>
      <c r="B474" s="520">
        <v>32</v>
      </c>
      <c r="C474" s="520">
        <v>2023</v>
      </c>
      <c r="D474" s="520">
        <v>99</v>
      </c>
      <c r="E474" s="520">
        <v>99</v>
      </c>
      <c r="F474" s="520">
        <v>99</v>
      </c>
      <c r="G474" s="520">
        <v>99</v>
      </c>
      <c r="H474" s="520">
        <v>99</v>
      </c>
      <c r="I474" s="520">
        <v>99</v>
      </c>
      <c r="J474" s="520">
        <v>999</v>
      </c>
      <c r="K474" s="520">
        <v>99</v>
      </c>
      <c r="L474" s="520">
        <v>99</v>
      </c>
      <c r="M474" s="520">
        <v>99</v>
      </c>
      <c r="N474" s="520">
        <v>99</v>
      </c>
      <c r="O474" s="520">
        <v>99</v>
      </c>
      <c r="P474" s="520">
        <v>9999</v>
      </c>
      <c r="Q474" s="520">
        <v>77</v>
      </c>
      <c r="R474" s="520">
        <v>85</v>
      </c>
      <c r="S474" s="520">
        <v>0</v>
      </c>
      <c r="T474" s="520">
        <v>3.8823529411764697</v>
      </c>
      <c r="U474" s="520">
        <v>21.54470588235294</v>
      </c>
      <c r="V474" s="520">
        <v>0</v>
      </c>
      <c r="W474" s="520">
        <v>3.5294117647058822</v>
      </c>
      <c r="X474" s="520">
        <v>75.294117647058812</v>
      </c>
      <c r="Y474" s="520">
        <v>40</v>
      </c>
      <c r="Z474" s="520">
        <v>8.2729396707487002</v>
      </c>
      <c r="AB474" s="520">
        <v>2.1222172905651537</v>
      </c>
      <c r="AD474" s="520">
        <v>64.519155840928278</v>
      </c>
      <c r="AF474" s="520">
        <v>0.17387746752582581</v>
      </c>
      <c r="AG474" s="520">
        <v>0.14302961610454276</v>
      </c>
      <c r="AH474" s="520">
        <v>31.764705882352938</v>
      </c>
      <c r="AI474" s="520">
        <v>18</v>
      </c>
      <c r="AJ474" s="520">
        <v>102.66111111111113</v>
      </c>
      <c r="AK474" s="520">
        <v>15.387236859380224</v>
      </c>
    </row>
    <row r="475" spans="1:37">
      <c r="A475">
        <v>11</v>
      </c>
      <c r="B475">
        <v>33</v>
      </c>
      <c r="C475">
        <v>2022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1</v>
      </c>
      <c r="M475">
        <v>99</v>
      </c>
      <c r="N475">
        <v>99</v>
      </c>
      <c r="O475">
        <v>99</v>
      </c>
      <c r="P475">
        <v>9999</v>
      </c>
      <c r="Q475">
        <v>118</v>
      </c>
      <c r="R475">
        <v>125</v>
      </c>
      <c r="S475">
        <v>1</v>
      </c>
      <c r="T475">
        <v>2.4079999999999999</v>
      </c>
      <c r="U475">
        <v>14.201360000000003</v>
      </c>
      <c r="V475">
        <v>0</v>
      </c>
      <c r="W475">
        <v>0</v>
      </c>
      <c r="X475">
        <v>36.799999999999997</v>
      </c>
      <c r="Y475">
        <v>4.8</v>
      </c>
      <c r="Z475">
        <v>4.6064152385993005</v>
      </c>
      <c r="AA475">
        <v>0</v>
      </c>
      <c r="AB475">
        <v>0.71661426164987907</v>
      </c>
      <c r="AD475">
        <v>16.067902080311178</v>
      </c>
      <c r="AF475">
        <v>0.24240308724571913</v>
      </c>
      <c r="AG475">
        <v>0.12890844753104411</v>
      </c>
      <c r="AH475">
        <v>6.4</v>
      </c>
      <c r="AI475">
        <v>4</v>
      </c>
      <c r="AJ475">
        <v>102.5</v>
      </c>
      <c r="AK475">
        <v>11.498181627467629</v>
      </c>
    </row>
    <row r="476" spans="1:37">
      <c r="A476">
        <v>11</v>
      </c>
      <c r="B476">
        <v>34</v>
      </c>
      <c r="C476">
        <v>2022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2</v>
      </c>
      <c r="M476">
        <v>99</v>
      </c>
      <c r="N476">
        <v>99</v>
      </c>
      <c r="O476">
        <v>99</v>
      </c>
      <c r="P476">
        <v>9999</v>
      </c>
      <c r="Q476">
        <v>424</v>
      </c>
      <c r="R476">
        <v>572</v>
      </c>
      <c r="S476">
        <v>2</v>
      </c>
      <c r="T476">
        <v>3.2150349650349654</v>
      </c>
      <c r="U476">
        <v>15.681818181818189</v>
      </c>
      <c r="V476">
        <v>0</v>
      </c>
      <c r="W476">
        <v>0</v>
      </c>
      <c r="X476">
        <v>48.601398601398607</v>
      </c>
      <c r="Y476">
        <v>6.8181818181818192</v>
      </c>
      <c r="Z476">
        <v>5.0079536231296737</v>
      </c>
      <c r="AA476">
        <v>0</v>
      </c>
      <c r="AB476">
        <v>1.1129802328781253</v>
      </c>
      <c r="AD476">
        <v>12.87993368970783</v>
      </c>
      <c r="AF476">
        <v>1.1092365272364113</v>
      </c>
      <c r="AG476">
        <v>0.65137917740467988</v>
      </c>
      <c r="AH476">
        <v>6.6433566433566416</v>
      </c>
      <c r="AI476">
        <v>26</v>
      </c>
      <c r="AJ476">
        <v>103.17307692307691</v>
      </c>
      <c r="AK476">
        <v>12.589360873456345</v>
      </c>
    </row>
    <row r="477" spans="1:37">
      <c r="A477">
        <v>11</v>
      </c>
      <c r="B477">
        <v>35</v>
      </c>
      <c r="C477">
        <v>2022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3</v>
      </c>
      <c r="M477">
        <v>99</v>
      </c>
      <c r="N477">
        <v>99</v>
      </c>
      <c r="O477">
        <v>99</v>
      </c>
      <c r="P477">
        <v>9999</v>
      </c>
      <c r="Q477">
        <v>770</v>
      </c>
      <c r="R477">
        <v>1146</v>
      </c>
      <c r="S477">
        <v>3</v>
      </c>
      <c r="T477">
        <v>3.8403141361256554</v>
      </c>
      <c r="U477">
        <v>16.677129144851637</v>
      </c>
      <c r="V477">
        <v>0</v>
      </c>
      <c r="W477">
        <v>0.17452006980802795</v>
      </c>
      <c r="X477">
        <v>54.624781849912736</v>
      </c>
      <c r="Y477">
        <v>12.739965095986038</v>
      </c>
      <c r="Z477">
        <v>5.3873833490679486</v>
      </c>
      <c r="AA477">
        <v>0</v>
      </c>
      <c r="AB477">
        <v>1.6216729901579563</v>
      </c>
      <c r="AD477">
        <v>1.193800180072538</v>
      </c>
      <c r="AF477">
        <v>2.2223515038687527</v>
      </c>
      <c r="AG477">
        <v>1.3878653650798709</v>
      </c>
      <c r="AH477">
        <v>6.3699825479930192</v>
      </c>
      <c r="AI477">
        <v>57</v>
      </c>
      <c r="AJ477">
        <v>99.536842105263119</v>
      </c>
      <c r="AK477">
        <v>13.246730363119839</v>
      </c>
    </row>
    <row r="478" spans="1:37">
      <c r="A478">
        <v>11</v>
      </c>
      <c r="B478">
        <v>36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4</v>
      </c>
      <c r="M478">
        <v>99</v>
      </c>
      <c r="N478">
        <v>99</v>
      </c>
      <c r="O478">
        <v>99</v>
      </c>
      <c r="P478">
        <v>9999</v>
      </c>
      <c r="Q478">
        <v>1328</v>
      </c>
      <c r="R478">
        <v>2212</v>
      </c>
      <c r="S478">
        <v>4</v>
      </c>
      <c r="T478">
        <v>4.3499095840867996</v>
      </c>
      <c r="U478">
        <v>17.642549728752268</v>
      </c>
      <c r="V478">
        <v>0</v>
      </c>
      <c r="W478">
        <v>0.36166365280289342</v>
      </c>
      <c r="X478">
        <v>58.905967450271248</v>
      </c>
      <c r="Y478">
        <v>17.359855334538874</v>
      </c>
      <c r="Z478">
        <v>5.4872763898688204</v>
      </c>
      <c r="AA478">
        <v>0</v>
      </c>
      <c r="AB478">
        <v>1.3745244092704563</v>
      </c>
      <c r="AD478">
        <v>0.25525698495386129</v>
      </c>
      <c r="AF478">
        <v>4.2895650319002447</v>
      </c>
      <c r="AG478">
        <v>2.833922055691684</v>
      </c>
      <c r="AH478">
        <v>6.4195298372513587</v>
      </c>
      <c r="AI478">
        <v>117</v>
      </c>
      <c r="AJ478">
        <v>101.96581196581199</v>
      </c>
      <c r="AK478">
        <v>13.898191689585859</v>
      </c>
    </row>
    <row r="479" spans="1:37">
      <c r="A479">
        <v>11</v>
      </c>
      <c r="B479">
        <v>37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5</v>
      </c>
      <c r="M479">
        <v>99</v>
      </c>
      <c r="N479">
        <v>99</v>
      </c>
      <c r="O479">
        <v>99</v>
      </c>
      <c r="P479">
        <v>9999</v>
      </c>
      <c r="Q479">
        <v>2436</v>
      </c>
      <c r="R479">
        <v>5063</v>
      </c>
      <c r="S479">
        <v>5</v>
      </c>
      <c r="T479">
        <v>5.1548489038119687</v>
      </c>
      <c r="U479">
        <v>19.017035354532936</v>
      </c>
      <c r="V479">
        <v>0</v>
      </c>
      <c r="W479">
        <v>1.5405885838435711</v>
      </c>
      <c r="X479">
        <v>64.033181907959701</v>
      </c>
      <c r="Y479">
        <v>26.802291131740073</v>
      </c>
      <c r="Z479">
        <v>5.8972153031036649</v>
      </c>
      <c r="AA479">
        <v>0</v>
      </c>
      <c r="AB479">
        <v>1.5726905015514132</v>
      </c>
      <c r="AD479">
        <v>-5.8916232444912406</v>
      </c>
      <c r="AF479">
        <v>9.8182946458006075</v>
      </c>
      <c r="AG479">
        <v>6.9918510794703757</v>
      </c>
      <c r="AH479">
        <v>6.359865692277304</v>
      </c>
      <c r="AI479">
        <v>291</v>
      </c>
      <c r="AJ479">
        <v>102.85051546391752</v>
      </c>
      <c r="AK479">
        <v>15.072697268316839</v>
      </c>
    </row>
    <row r="480" spans="1:37">
      <c r="A480">
        <v>11</v>
      </c>
      <c r="B480">
        <v>38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6</v>
      </c>
      <c r="M480">
        <v>99</v>
      </c>
      <c r="N480">
        <v>99</v>
      </c>
      <c r="O480">
        <v>99</v>
      </c>
      <c r="P480">
        <v>9999</v>
      </c>
      <c r="Q480">
        <v>4030</v>
      </c>
      <c r="R480">
        <v>9601</v>
      </c>
      <c r="S480">
        <v>6</v>
      </c>
      <c r="T480">
        <v>5.7024268305384878</v>
      </c>
      <c r="U480">
        <v>21.500613477762737</v>
      </c>
      <c r="V480">
        <v>26.195188001249878</v>
      </c>
      <c r="W480">
        <v>4.655765024476616</v>
      </c>
      <c r="X480">
        <v>77.491927924174547</v>
      </c>
      <c r="Y480">
        <v>42.745547338818874</v>
      </c>
      <c r="Z480">
        <v>6.007009359950894</v>
      </c>
      <c r="AA480">
        <v>0</v>
      </c>
      <c r="AB480">
        <v>1.6694574457578644</v>
      </c>
      <c r="AD480">
        <v>-6.5336661598055272</v>
      </c>
      <c r="AF480">
        <v>18.618496325169204</v>
      </c>
      <c r="AG480">
        <v>14.990245651281498</v>
      </c>
      <c r="AH480">
        <v>4.9161545672325788</v>
      </c>
      <c r="AI480">
        <v>405</v>
      </c>
      <c r="AJ480">
        <v>104.89629629629638</v>
      </c>
      <c r="AK480">
        <v>16.573011402213702</v>
      </c>
    </row>
    <row r="481" spans="1:37">
      <c r="A481">
        <v>11</v>
      </c>
      <c r="B481">
        <v>39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7</v>
      </c>
      <c r="M481">
        <v>99</v>
      </c>
      <c r="N481">
        <v>99</v>
      </c>
      <c r="O481">
        <v>99</v>
      </c>
      <c r="P481">
        <v>9999</v>
      </c>
      <c r="Q481">
        <v>4335</v>
      </c>
      <c r="R481">
        <v>9350</v>
      </c>
      <c r="S481">
        <v>7</v>
      </c>
      <c r="T481">
        <v>6.1608556149732605</v>
      </c>
      <c r="U481">
        <v>25.376643850267406</v>
      </c>
      <c r="V481">
        <v>40.673796791443841</v>
      </c>
      <c r="W481">
        <v>8.9411764705882355</v>
      </c>
      <c r="X481">
        <v>94.021390374331546</v>
      </c>
      <c r="Y481">
        <v>66.855614973262021</v>
      </c>
      <c r="Z481">
        <v>5.7550082656175059</v>
      </c>
      <c r="AA481">
        <v>0</v>
      </c>
      <c r="AB481">
        <v>1.7793249081844451</v>
      </c>
      <c r="AD481">
        <v>2.7089532123103623</v>
      </c>
      <c r="AF481">
        <v>18.131750925979794</v>
      </c>
      <c r="AG481">
        <v>17.230077219294976</v>
      </c>
      <c r="AH481">
        <v>3.9679144385026737</v>
      </c>
      <c r="AI481">
        <v>478</v>
      </c>
      <c r="AJ481">
        <v>108.35606694560661</v>
      </c>
      <c r="AK481">
        <v>17.921781878862308</v>
      </c>
    </row>
    <row r="482" spans="1:37">
      <c r="A482">
        <v>11</v>
      </c>
      <c r="B482">
        <v>40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8</v>
      </c>
      <c r="M482">
        <v>99</v>
      </c>
      <c r="N482">
        <v>99</v>
      </c>
      <c r="O482">
        <v>99</v>
      </c>
      <c r="P482">
        <v>9999</v>
      </c>
      <c r="Q482">
        <v>5025</v>
      </c>
      <c r="R482">
        <v>12475</v>
      </c>
      <c r="S482">
        <v>8</v>
      </c>
      <c r="T482">
        <v>6.7058917835671314</v>
      </c>
      <c r="U482">
        <v>29.877805210420902</v>
      </c>
      <c r="V482">
        <v>46.124248496993992</v>
      </c>
      <c r="W482">
        <v>15.046092184368735</v>
      </c>
      <c r="X482">
        <v>99.150300601202389</v>
      </c>
      <c r="Y482">
        <v>88.328657314629254</v>
      </c>
      <c r="Z482">
        <v>5.8682192790952845</v>
      </c>
      <c r="AA482">
        <v>0</v>
      </c>
      <c r="AB482">
        <v>1.8913560775106597</v>
      </c>
      <c r="AD482">
        <v>28.590758823890141</v>
      </c>
      <c r="AF482">
        <v>24.191828107122777</v>
      </c>
      <c r="AG482">
        <v>27.066411120763632</v>
      </c>
      <c r="AH482">
        <v>2.340681362725451</v>
      </c>
      <c r="AI482">
        <v>656</v>
      </c>
      <c r="AJ482">
        <v>110.27682926829269</v>
      </c>
      <c r="AK482">
        <v>19.725843006288034</v>
      </c>
    </row>
    <row r="483" spans="1:37">
      <c r="A483">
        <v>11</v>
      </c>
      <c r="B483">
        <v>41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</v>
      </c>
      <c r="M483">
        <v>99</v>
      </c>
      <c r="N483">
        <v>99</v>
      </c>
      <c r="O483">
        <v>99</v>
      </c>
      <c r="P483">
        <v>9999</v>
      </c>
      <c r="Q483">
        <v>3605</v>
      </c>
      <c r="R483">
        <v>8241</v>
      </c>
      <c r="S483">
        <v>9</v>
      </c>
      <c r="T483">
        <v>7.437325567285523</v>
      </c>
      <c r="U483">
        <v>34.768154350200199</v>
      </c>
      <c r="V483">
        <v>31.986409416332968</v>
      </c>
      <c r="W483">
        <v>24.948428588763495</v>
      </c>
      <c r="X483">
        <v>99.95146220118913</v>
      </c>
      <c r="Y483">
        <v>97.670185657080452</v>
      </c>
      <c r="Z483">
        <v>6.1207007365247188</v>
      </c>
      <c r="AA483">
        <v>0</v>
      </c>
      <c r="AB483">
        <v>1.89922926318531</v>
      </c>
      <c r="AD483">
        <v>43.83899170000025</v>
      </c>
      <c r="AF483">
        <v>15.981150735935772</v>
      </c>
      <c r="AG483">
        <v>20.806689177614505</v>
      </c>
      <c r="AH483">
        <v>1.5289406625409536</v>
      </c>
      <c r="AI483">
        <v>606</v>
      </c>
      <c r="AJ483">
        <v>113.169306930693</v>
      </c>
      <c r="AK483">
        <v>21.409163865245784</v>
      </c>
    </row>
    <row r="484" spans="1:37">
      <c r="A484">
        <v>11</v>
      </c>
      <c r="B484">
        <v>42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10</v>
      </c>
      <c r="M484">
        <v>99</v>
      </c>
      <c r="N484">
        <v>99</v>
      </c>
      <c r="O484">
        <v>99</v>
      </c>
      <c r="P484">
        <v>9999</v>
      </c>
      <c r="Q484">
        <v>1283</v>
      </c>
      <c r="R484">
        <v>1937</v>
      </c>
      <c r="S484">
        <v>10</v>
      </c>
      <c r="T484">
        <v>8.3479607640681461</v>
      </c>
      <c r="U484">
        <v>38.818549303045991</v>
      </c>
      <c r="V484">
        <v>15.126484254001037</v>
      </c>
      <c r="W484">
        <v>41.920495611770775</v>
      </c>
      <c r="X484">
        <v>100</v>
      </c>
      <c r="Y484">
        <v>99.38048528652557</v>
      </c>
      <c r="Z484">
        <v>6.4576328004470929</v>
      </c>
      <c r="AA484">
        <v>0</v>
      </c>
      <c r="AB484">
        <v>1.9377874919542193</v>
      </c>
      <c r="AD484">
        <v>47.015571117845042</v>
      </c>
      <c r="AF484">
        <v>3.7562782399596641</v>
      </c>
      <c r="AG484">
        <v>5.4602226264436284</v>
      </c>
      <c r="AH484">
        <v>1.3939081053175015</v>
      </c>
      <c r="AI484">
        <v>352</v>
      </c>
      <c r="AJ484">
        <v>114.94943181818176</v>
      </c>
      <c r="AK484">
        <v>23.221738050048597</v>
      </c>
    </row>
    <row r="485" spans="1:37">
      <c r="A485">
        <v>11</v>
      </c>
      <c r="B485">
        <v>43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11</v>
      </c>
      <c r="M485">
        <v>99</v>
      </c>
      <c r="N485">
        <v>99</v>
      </c>
      <c r="O485">
        <v>99</v>
      </c>
      <c r="P485">
        <v>9999</v>
      </c>
      <c r="Q485">
        <v>470</v>
      </c>
      <c r="R485">
        <v>603</v>
      </c>
      <c r="S485">
        <v>11</v>
      </c>
      <c r="T485">
        <v>9.1409618573797626</v>
      </c>
      <c r="U485">
        <v>42.282686567164127</v>
      </c>
      <c r="V485">
        <v>5.4726368159203993</v>
      </c>
      <c r="W485">
        <v>59.369817578772803</v>
      </c>
      <c r="X485">
        <v>100</v>
      </c>
      <c r="Y485">
        <v>99.834162520729691</v>
      </c>
      <c r="Z485">
        <v>6.8240483998471886</v>
      </c>
      <c r="AA485">
        <v>0</v>
      </c>
      <c r="AB485">
        <v>2.1030729479539643</v>
      </c>
      <c r="AD485">
        <v>49.067510686192762</v>
      </c>
      <c r="AF485">
        <v>1.1693524928733496</v>
      </c>
      <c r="AG485">
        <v>1.8514897593680375</v>
      </c>
      <c r="AH485">
        <v>1.4925373134328361</v>
      </c>
      <c r="AI485">
        <v>151</v>
      </c>
      <c r="AJ485">
        <v>115.3675496688742</v>
      </c>
      <c r="AK485">
        <v>25.771372665783808</v>
      </c>
    </row>
    <row r="486" spans="1:37">
      <c r="A486">
        <v>11</v>
      </c>
      <c r="B486">
        <v>44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12</v>
      </c>
      <c r="M486">
        <v>99</v>
      </c>
      <c r="N486">
        <v>99</v>
      </c>
      <c r="O486">
        <v>99</v>
      </c>
      <c r="P486">
        <v>9999</v>
      </c>
      <c r="Q486">
        <v>107</v>
      </c>
      <c r="R486">
        <v>125</v>
      </c>
      <c r="S486">
        <v>12</v>
      </c>
      <c r="T486">
        <v>9.8079999999999998</v>
      </c>
      <c r="U486">
        <v>44.864640000000001</v>
      </c>
      <c r="V486">
        <v>3.2</v>
      </c>
      <c r="W486">
        <v>73.599999999999994</v>
      </c>
      <c r="X486">
        <v>100</v>
      </c>
      <c r="Y486">
        <v>100</v>
      </c>
      <c r="Z486">
        <v>7.2859001962969892</v>
      </c>
      <c r="AA486">
        <v>0</v>
      </c>
      <c r="AB486">
        <v>2.1230016486098204</v>
      </c>
      <c r="AD486">
        <v>44.544224350654062</v>
      </c>
      <c r="AF486">
        <v>0.24240308724571913</v>
      </c>
      <c r="AG486">
        <v>0.40724487594421793</v>
      </c>
      <c r="AH486">
        <v>3.2</v>
      </c>
      <c r="AI486">
        <v>45</v>
      </c>
      <c r="AJ486">
        <v>115.73333333333331</v>
      </c>
      <c r="AK486">
        <v>27.515201050951287</v>
      </c>
    </row>
    <row r="487" spans="1:37">
      <c r="A487">
        <v>11</v>
      </c>
      <c r="B487">
        <v>45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13</v>
      </c>
      <c r="M487">
        <v>99</v>
      </c>
      <c r="N487">
        <v>99</v>
      </c>
      <c r="O487">
        <v>99</v>
      </c>
      <c r="P487">
        <v>9999</v>
      </c>
      <c r="Q487">
        <v>7</v>
      </c>
      <c r="R487">
        <v>7</v>
      </c>
      <c r="S487">
        <v>13</v>
      </c>
      <c r="T487">
        <v>9.8571428571428612</v>
      </c>
      <c r="U487">
        <v>52.042857142857123</v>
      </c>
      <c r="V487">
        <v>0</v>
      </c>
      <c r="W487">
        <v>71.428571428571445</v>
      </c>
      <c r="X487">
        <v>100</v>
      </c>
      <c r="Y487">
        <v>100</v>
      </c>
      <c r="Z487">
        <v>10.992316425947918</v>
      </c>
      <c r="AA487">
        <v>0</v>
      </c>
      <c r="AB487">
        <v>1.8070158058104997</v>
      </c>
      <c r="AD487">
        <v>49.439989037673797</v>
      </c>
      <c r="AF487">
        <v>1.3574572885760272E-2</v>
      </c>
      <c r="AG487">
        <v>2.6454563470292607E-2</v>
      </c>
      <c r="AH487">
        <v>0</v>
      </c>
      <c r="AI487">
        <v>1</v>
      </c>
      <c r="AJ487">
        <v>113.8</v>
      </c>
      <c r="AK487">
        <v>30.059166917096405</v>
      </c>
    </row>
    <row r="488" spans="1:37">
      <c r="A488">
        <v>11</v>
      </c>
      <c r="B488">
        <v>46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14</v>
      </c>
      <c r="M488">
        <v>99</v>
      </c>
      <c r="N488">
        <v>99</v>
      </c>
      <c r="O488">
        <v>99</v>
      </c>
      <c r="P488">
        <v>9999</v>
      </c>
      <c r="Q488">
        <v>5</v>
      </c>
      <c r="R488">
        <v>5</v>
      </c>
      <c r="S488">
        <v>14</v>
      </c>
      <c r="T488">
        <v>11.6</v>
      </c>
      <c r="U488">
        <v>49.980000000000011</v>
      </c>
      <c r="V488">
        <v>0</v>
      </c>
      <c r="W488">
        <v>80</v>
      </c>
      <c r="X488">
        <v>100</v>
      </c>
      <c r="Y488">
        <v>100</v>
      </c>
      <c r="Z488">
        <v>5.433010215341028</v>
      </c>
      <c r="AA488">
        <v>0</v>
      </c>
      <c r="AB488">
        <v>2.0591260281974026</v>
      </c>
      <c r="AD488">
        <v>68.578051951419909</v>
      </c>
      <c r="AF488">
        <v>9.6961234898287653E-3</v>
      </c>
      <c r="AG488">
        <v>1.81471188888996E-2</v>
      </c>
      <c r="AH488">
        <v>0</v>
      </c>
      <c r="AI488">
        <v>2</v>
      </c>
      <c r="AJ488">
        <v>115.25</v>
      </c>
      <c r="AK488">
        <v>36.206057049847729</v>
      </c>
    </row>
    <row r="489" spans="1:37">
      <c r="A489">
        <v>11</v>
      </c>
      <c r="B489">
        <v>47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15</v>
      </c>
      <c r="M489">
        <v>99</v>
      </c>
      <c r="N489">
        <v>99</v>
      </c>
      <c r="O489">
        <v>99</v>
      </c>
      <c r="P489">
        <v>9999</v>
      </c>
    </row>
    <row r="490" spans="1:37" s="525" customFormat="1">
      <c r="A490" s="525">
        <v>11</v>
      </c>
      <c r="B490" s="525">
        <v>48</v>
      </c>
      <c r="C490" s="525">
        <v>2022</v>
      </c>
      <c r="D490" s="525">
        <v>99</v>
      </c>
      <c r="E490" s="525">
        <v>99</v>
      </c>
      <c r="F490" s="525">
        <v>99</v>
      </c>
      <c r="G490" s="525">
        <v>99</v>
      </c>
      <c r="H490" s="525">
        <v>99</v>
      </c>
      <c r="I490" s="525">
        <v>99</v>
      </c>
      <c r="J490" s="525">
        <v>999</v>
      </c>
      <c r="K490" s="525">
        <v>99</v>
      </c>
      <c r="L490" s="525">
        <v>99</v>
      </c>
      <c r="M490" s="525">
        <v>99</v>
      </c>
      <c r="N490" s="525">
        <v>99</v>
      </c>
      <c r="O490" s="525">
        <v>99</v>
      </c>
      <c r="P490" s="525">
        <v>9999</v>
      </c>
      <c r="Q490" s="525">
        <v>96</v>
      </c>
      <c r="R490" s="525">
        <v>102</v>
      </c>
      <c r="S490" s="525">
        <v>0</v>
      </c>
      <c r="T490" s="525">
        <v>3.5098039215686279</v>
      </c>
      <c r="U490" s="525">
        <v>20.559901960784316</v>
      </c>
      <c r="V490" s="525">
        <v>0</v>
      </c>
      <c r="W490" s="525">
        <v>1.9607843137254899</v>
      </c>
      <c r="X490" s="525">
        <v>71.568627450980372</v>
      </c>
      <c r="Y490" s="525">
        <v>29.411764705882355</v>
      </c>
      <c r="Z490" s="525">
        <v>8.0259850650806648</v>
      </c>
      <c r="AB490" s="525">
        <v>2.2393324374631871</v>
      </c>
      <c r="AD490" s="525">
        <v>38.167872090258513</v>
      </c>
      <c r="AF490" s="525">
        <v>0.19780091919250684</v>
      </c>
      <c r="AG490" s="525">
        <v>0.15228693274549923</v>
      </c>
      <c r="AH490" s="525">
        <v>18.627450980392155</v>
      </c>
      <c r="AI490" s="525">
        <v>5</v>
      </c>
      <c r="AJ490" s="525">
        <v>105.6</v>
      </c>
      <c r="AK490" s="525">
        <v>16.049852010237061</v>
      </c>
    </row>
    <row r="491" spans="1:37">
      <c r="A491">
        <v>11</v>
      </c>
      <c r="B491">
        <v>49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1</v>
      </c>
      <c r="M491">
        <v>99</v>
      </c>
      <c r="N491">
        <v>99</v>
      </c>
      <c r="O491">
        <v>99</v>
      </c>
      <c r="P491">
        <v>9999</v>
      </c>
      <c r="Q491">
        <v>152</v>
      </c>
      <c r="R491">
        <v>222</v>
      </c>
      <c r="S491">
        <v>1</v>
      </c>
      <c r="T491">
        <v>2.3738738738738743</v>
      </c>
      <c r="U491">
        <v>14.35153153153154</v>
      </c>
      <c r="V491">
        <v>0</v>
      </c>
      <c r="W491">
        <v>0</v>
      </c>
      <c r="X491">
        <v>39.189189189189193</v>
      </c>
      <c r="Y491">
        <v>4.0540540540540553</v>
      </c>
      <c r="Z491">
        <v>4.9216499464053189</v>
      </c>
      <c r="AA491">
        <v>0</v>
      </c>
      <c r="AB491">
        <v>0.85941649088955807</v>
      </c>
      <c r="AD491">
        <v>16.407055296603872</v>
      </c>
      <c r="AF491">
        <v>0.44055319987481933</v>
      </c>
      <c r="AG491">
        <v>0.23414415495521487</v>
      </c>
      <c r="AH491">
        <v>3.1531531531531529</v>
      </c>
    </row>
    <row r="492" spans="1:37">
      <c r="A492">
        <v>11</v>
      </c>
      <c r="B492">
        <v>50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2</v>
      </c>
      <c r="M492">
        <v>99</v>
      </c>
      <c r="N492">
        <v>99</v>
      </c>
      <c r="O492">
        <v>99</v>
      </c>
      <c r="P492">
        <v>9999</v>
      </c>
      <c r="Q492">
        <v>460</v>
      </c>
      <c r="R492">
        <v>653.90999999999985</v>
      </c>
      <c r="S492">
        <v>2</v>
      </c>
      <c r="T492">
        <v>3.1502806196571398</v>
      </c>
      <c r="U492">
        <v>15.904084659968481</v>
      </c>
      <c r="V492">
        <v>0</v>
      </c>
      <c r="W492">
        <v>0.15292624367267674</v>
      </c>
      <c r="X492">
        <v>48.630545487911185</v>
      </c>
      <c r="Y492">
        <v>8.4109434019972174</v>
      </c>
      <c r="Z492">
        <v>5.3569752490718194</v>
      </c>
      <c r="AA492">
        <v>0</v>
      </c>
      <c r="AB492">
        <v>1.13069449267584</v>
      </c>
      <c r="AD492">
        <v>10.503295258216751</v>
      </c>
      <c r="AF492">
        <v>1.2976673104961405</v>
      </c>
      <c r="AG492">
        <v>0.76429101595379823</v>
      </c>
      <c r="AH492">
        <v>5.3524185285436836</v>
      </c>
    </row>
    <row r="493" spans="1:37">
      <c r="A493">
        <v>11</v>
      </c>
      <c r="B493">
        <v>51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3</v>
      </c>
      <c r="M493">
        <v>99</v>
      </c>
      <c r="N493">
        <v>99</v>
      </c>
      <c r="O493">
        <v>99</v>
      </c>
      <c r="P493">
        <v>9999</v>
      </c>
      <c r="Q493">
        <v>784</v>
      </c>
      <c r="R493">
        <v>1161.9099999999999</v>
      </c>
      <c r="S493">
        <v>3.0000000000000009</v>
      </c>
      <c r="T493">
        <v>3.7584666626502927</v>
      </c>
      <c r="U493">
        <v>16.838989250458305</v>
      </c>
      <c r="V493">
        <v>0</v>
      </c>
      <c r="W493">
        <v>8.6065185771703509E-2</v>
      </c>
      <c r="X493">
        <v>54.393197407716606</v>
      </c>
      <c r="Y493">
        <v>15.061407510048117</v>
      </c>
      <c r="Z493">
        <v>5.4450021527725747</v>
      </c>
      <c r="AB493">
        <v>1.3425173198784237</v>
      </c>
      <c r="AD493">
        <v>-6.1444066069896284</v>
      </c>
      <c r="AF493">
        <v>2.3057800381376179</v>
      </c>
      <c r="AG493">
        <v>1.437873255803195</v>
      </c>
      <c r="AH493">
        <v>5.594237075160728</v>
      </c>
    </row>
    <row r="494" spans="1:37">
      <c r="A494">
        <v>11</v>
      </c>
      <c r="B494">
        <v>52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4</v>
      </c>
      <c r="M494">
        <v>99</v>
      </c>
      <c r="N494">
        <v>99</v>
      </c>
      <c r="O494">
        <v>99</v>
      </c>
      <c r="P494">
        <v>9999</v>
      </c>
      <c r="Q494">
        <v>1255</v>
      </c>
      <c r="R494">
        <v>2042</v>
      </c>
      <c r="S494">
        <v>4</v>
      </c>
      <c r="T494">
        <v>4.3437806072477994</v>
      </c>
      <c r="U494">
        <v>17.973285994123412</v>
      </c>
      <c r="V494">
        <v>0</v>
      </c>
      <c r="W494">
        <v>0.24485798237022535</v>
      </c>
      <c r="X494">
        <v>58.961802154750231</v>
      </c>
      <c r="Y494">
        <v>21.645445641527921</v>
      </c>
      <c r="Z494">
        <v>5.7413439189428894</v>
      </c>
      <c r="AA494">
        <v>0</v>
      </c>
      <c r="AB494">
        <v>1.4084302661993411</v>
      </c>
      <c r="AD494">
        <v>-6.957446835196702</v>
      </c>
      <c r="AF494">
        <v>4.0522956492990145</v>
      </c>
      <c r="AG494">
        <v>2.697213467464648</v>
      </c>
      <c r="AH494">
        <v>6.7091087169441712</v>
      </c>
    </row>
    <row r="495" spans="1:37">
      <c r="A495">
        <v>11</v>
      </c>
      <c r="B495">
        <v>53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5</v>
      </c>
      <c r="M495">
        <v>99</v>
      </c>
      <c r="N495">
        <v>99</v>
      </c>
      <c r="O495">
        <v>99</v>
      </c>
      <c r="P495">
        <v>9999</v>
      </c>
      <c r="Q495">
        <v>2342</v>
      </c>
      <c r="R495">
        <v>4711</v>
      </c>
      <c r="S495">
        <v>5</v>
      </c>
      <c r="T495">
        <v>5.1889195499893868</v>
      </c>
      <c r="U495">
        <v>18.877881553810244</v>
      </c>
      <c r="V495">
        <v>0</v>
      </c>
      <c r="W495">
        <v>1.4222033538526857</v>
      </c>
      <c r="X495">
        <v>62.683082148163876</v>
      </c>
      <c r="Y495">
        <v>27.807259605179368</v>
      </c>
      <c r="Z495">
        <v>5.8680199462113238</v>
      </c>
      <c r="AA495">
        <v>0</v>
      </c>
      <c r="AB495">
        <v>1.6965672385522397</v>
      </c>
      <c r="AD495">
        <v>-8.4367334448923117</v>
      </c>
      <c r="AF495">
        <v>9.3488564171633985</v>
      </c>
      <c r="AG495">
        <v>6.5357955435401323</v>
      </c>
      <c r="AH495">
        <v>6.856293780513691</v>
      </c>
    </row>
    <row r="496" spans="1:37">
      <c r="A496">
        <v>11</v>
      </c>
      <c r="B496">
        <v>54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6</v>
      </c>
      <c r="M496">
        <v>99</v>
      </c>
      <c r="N496">
        <v>99</v>
      </c>
      <c r="O496">
        <v>99</v>
      </c>
      <c r="P496">
        <v>9999</v>
      </c>
      <c r="Q496">
        <v>4063</v>
      </c>
      <c r="R496">
        <v>9313</v>
      </c>
      <c r="S496">
        <v>6</v>
      </c>
      <c r="T496">
        <v>5.7784816922581355</v>
      </c>
      <c r="U496">
        <v>21.501534414259705</v>
      </c>
      <c r="V496">
        <v>26.565016643401702</v>
      </c>
      <c r="W496">
        <v>4.6386771180070872</v>
      </c>
      <c r="X496">
        <v>75.969075485879983</v>
      </c>
      <c r="Y496">
        <v>43.519811016858149</v>
      </c>
      <c r="Z496">
        <v>6.2203570881079697</v>
      </c>
      <c r="AA496">
        <v>0</v>
      </c>
      <c r="AB496">
        <v>1.6993504905326084</v>
      </c>
      <c r="AD496">
        <v>-10.344161805493128</v>
      </c>
      <c r="AF496">
        <v>18.481405182136001</v>
      </c>
      <c r="AG496">
        <v>14.716046563941324</v>
      </c>
      <c r="AH496">
        <v>5.7983463975088592</v>
      </c>
    </row>
    <row r="497" spans="1:34">
      <c r="A497">
        <v>11</v>
      </c>
      <c r="B497">
        <v>55</v>
      </c>
      <c r="C497">
        <v>2021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7</v>
      </c>
      <c r="M497">
        <v>99</v>
      </c>
      <c r="N497">
        <v>99</v>
      </c>
      <c r="O497">
        <v>99</v>
      </c>
      <c r="P497">
        <v>9999</v>
      </c>
      <c r="Q497">
        <v>4377</v>
      </c>
      <c r="R497">
        <v>9312</v>
      </c>
      <c r="S497">
        <v>7</v>
      </c>
      <c r="T497">
        <v>6.2542955326460481</v>
      </c>
      <c r="U497">
        <v>25.555466065292023</v>
      </c>
      <c r="V497">
        <v>41.183419243986258</v>
      </c>
      <c r="W497">
        <v>9.493127147766323</v>
      </c>
      <c r="X497">
        <v>92.944587628865989</v>
      </c>
      <c r="Y497">
        <v>68.395618556701038</v>
      </c>
      <c r="Z497">
        <v>5.9208481797511796</v>
      </c>
      <c r="AA497">
        <v>0</v>
      </c>
      <c r="AB497">
        <v>1.8637499893027727</v>
      </c>
      <c r="AD497">
        <v>-1.3616041329872588</v>
      </c>
      <c r="AF497">
        <v>18.479420708262698</v>
      </c>
      <c r="AG497">
        <v>17.488754037952972</v>
      </c>
      <c r="AH497">
        <v>4.0914948453608249</v>
      </c>
    </row>
    <row r="498" spans="1:34">
      <c r="A498">
        <v>11</v>
      </c>
      <c r="B498">
        <v>56</v>
      </c>
      <c r="C498">
        <v>2021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8</v>
      </c>
      <c r="M498">
        <v>99</v>
      </c>
      <c r="N498">
        <v>99</v>
      </c>
      <c r="O498">
        <v>99</v>
      </c>
      <c r="P498">
        <v>9999</v>
      </c>
      <c r="Q498">
        <v>4916</v>
      </c>
      <c r="R498">
        <v>11788.369999999997</v>
      </c>
      <c r="S498">
        <v>8</v>
      </c>
      <c r="T498">
        <v>6.8052665466048357</v>
      </c>
      <c r="U498">
        <v>30.195025266427898</v>
      </c>
      <c r="V498">
        <v>44.5439021679842</v>
      </c>
      <c r="W498">
        <v>16.541727142938338</v>
      </c>
      <c r="X498">
        <v>98.851664818800231</v>
      </c>
      <c r="Y498">
        <v>89.0878043359684</v>
      </c>
      <c r="Z498">
        <v>5.8628792195098152</v>
      </c>
      <c r="AA498">
        <v>0</v>
      </c>
      <c r="AB498">
        <v>1.9299158277888369</v>
      </c>
      <c r="AD498">
        <v>25.231584559937776</v>
      </c>
      <c r="AF498">
        <v>23.393712273911369</v>
      </c>
      <c r="AG498">
        <v>26.159006916124397</v>
      </c>
      <c r="AH498">
        <v>2.3243247370077458</v>
      </c>
    </row>
    <row r="499" spans="1:34">
      <c r="A499">
        <v>11</v>
      </c>
      <c r="B499">
        <v>57</v>
      </c>
      <c r="C499">
        <v>2021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</v>
      </c>
      <c r="M499">
        <v>99</v>
      </c>
      <c r="N499">
        <v>99</v>
      </c>
      <c r="O499">
        <v>99</v>
      </c>
      <c r="P499">
        <v>9999</v>
      </c>
      <c r="Q499">
        <v>3686</v>
      </c>
      <c r="R499">
        <v>8150</v>
      </c>
      <c r="S499">
        <v>9</v>
      </c>
      <c r="T499">
        <v>7.4570552147239235</v>
      </c>
      <c r="U499">
        <v>35.01953251533741</v>
      </c>
      <c r="V499">
        <v>32.527607361963199</v>
      </c>
      <c r="W499">
        <v>26.233128834355831</v>
      </c>
      <c r="X499">
        <v>99.938650306748443</v>
      </c>
      <c r="Y499">
        <v>97.914110429447874</v>
      </c>
      <c r="Z499">
        <v>5.9846648415866541</v>
      </c>
      <c r="AA499">
        <v>0</v>
      </c>
      <c r="AB499">
        <v>1.9700976066615152</v>
      </c>
      <c r="AD499">
        <v>47.070707810326446</v>
      </c>
      <c r="AF499">
        <v>16.173462067476475</v>
      </c>
      <c r="AG499">
        <v>20.974907285847735</v>
      </c>
      <c r="AH499">
        <v>1.4969325153374231</v>
      </c>
    </row>
    <row r="500" spans="1:34">
      <c r="A500">
        <v>11</v>
      </c>
      <c r="B500">
        <v>58</v>
      </c>
      <c r="C500">
        <v>2021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10</v>
      </c>
      <c r="M500">
        <v>99</v>
      </c>
      <c r="N500">
        <v>99</v>
      </c>
      <c r="O500">
        <v>99</v>
      </c>
      <c r="P500">
        <v>9999</v>
      </c>
      <c r="Q500">
        <v>1426</v>
      </c>
      <c r="R500">
        <v>2061</v>
      </c>
      <c r="S500">
        <v>10</v>
      </c>
      <c r="T500">
        <v>8.2862688015526427</v>
      </c>
      <c r="U500">
        <v>39.129524502668531</v>
      </c>
      <c r="V500">
        <v>16.302765647743819</v>
      </c>
      <c r="W500">
        <v>40.708393983503157</v>
      </c>
      <c r="X500">
        <v>100</v>
      </c>
      <c r="Y500">
        <v>99.611838913148972</v>
      </c>
      <c r="Z500">
        <v>6.3199516460457108</v>
      </c>
      <c r="AA500">
        <v>0</v>
      </c>
      <c r="AB500">
        <v>2.0504436043964378</v>
      </c>
      <c r="AD500">
        <v>52.879432370833314</v>
      </c>
      <c r="AF500">
        <v>4.090000652891904</v>
      </c>
      <c r="AG500">
        <v>5.9267233974810321</v>
      </c>
      <c r="AH500">
        <v>1.4070839398350312</v>
      </c>
    </row>
    <row r="501" spans="1:34">
      <c r="A501">
        <v>11</v>
      </c>
      <c r="B501">
        <v>59</v>
      </c>
      <c r="C501">
        <v>2021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11</v>
      </c>
      <c r="M501">
        <v>99</v>
      </c>
      <c r="N501">
        <v>99</v>
      </c>
      <c r="O501">
        <v>99</v>
      </c>
      <c r="P501">
        <v>9999</v>
      </c>
      <c r="Q501">
        <v>665</v>
      </c>
      <c r="R501">
        <v>835</v>
      </c>
      <c r="S501">
        <v>11</v>
      </c>
      <c r="T501">
        <v>8.8275449101796397</v>
      </c>
      <c r="U501">
        <v>42.196467065868255</v>
      </c>
      <c r="V501">
        <v>7.7844311377245488</v>
      </c>
      <c r="W501">
        <v>52.095808383233525</v>
      </c>
      <c r="X501">
        <v>100</v>
      </c>
      <c r="Y501">
        <v>100</v>
      </c>
      <c r="Z501">
        <v>6.5704171959742101</v>
      </c>
      <c r="AA501">
        <v>0</v>
      </c>
      <c r="AB501">
        <v>2.1251745872812844</v>
      </c>
      <c r="AD501">
        <v>54.733288890343054</v>
      </c>
      <c r="AF501">
        <v>1.6570356842138476</v>
      </c>
      <c r="AG501">
        <v>2.5893732856146774</v>
      </c>
      <c r="AH501">
        <v>0.95808383233532945</v>
      </c>
    </row>
    <row r="502" spans="1:34">
      <c r="A502">
        <v>11</v>
      </c>
      <c r="B502">
        <v>60</v>
      </c>
      <c r="C502">
        <v>2021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12</v>
      </c>
      <c r="M502">
        <v>99</v>
      </c>
      <c r="N502">
        <v>99</v>
      </c>
      <c r="O502">
        <v>99</v>
      </c>
      <c r="P502">
        <v>9999</v>
      </c>
      <c r="Q502">
        <v>117</v>
      </c>
      <c r="R502">
        <v>123</v>
      </c>
      <c r="S502">
        <v>12</v>
      </c>
      <c r="T502">
        <v>9.617886178861788</v>
      </c>
      <c r="U502">
        <v>45.021463414634155</v>
      </c>
      <c r="V502">
        <v>2.4390243902439024</v>
      </c>
      <c r="W502">
        <v>60.975609756097562</v>
      </c>
      <c r="X502">
        <v>100</v>
      </c>
      <c r="Y502">
        <v>100</v>
      </c>
      <c r="Z502">
        <v>6.9242517934478824</v>
      </c>
      <c r="AA502">
        <v>0</v>
      </c>
      <c r="AB502">
        <v>2.4808873484753886</v>
      </c>
      <c r="AD502">
        <v>51.637727479753991</v>
      </c>
      <c r="AF502">
        <v>0.24409028641712968</v>
      </c>
      <c r="AG502">
        <v>0.40696477076439574</v>
      </c>
      <c r="AH502">
        <v>0.81300813008130068</v>
      </c>
    </row>
    <row r="503" spans="1:34">
      <c r="A503">
        <v>11</v>
      </c>
      <c r="B503">
        <v>61</v>
      </c>
      <c r="C503">
        <v>2021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13</v>
      </c>
      <c r="M503">
        <v>99</v>
      </c>
      <c r="N503">
        <v>99</v>
      </c>
      <c r="O503">
        <v>99</v>
      </c>
      <c r="P503">
        <v>9999</v>
      </c>
      <c r="Q503">
        <v>14</v>
      </c>
      <c r="R503">
        <v>14</v>
      </c>
      <c r="S503">
        <v>13</v>
      </c>
      <c r="T503">
        <v>10.071428571428569</v>
      </c>
      <c r="U503">
        <v>50.114285714285693</v>
      </c>
      <c r="V503">
        <v>14.285714285714288</v>
      </c>
      <c r="W503">
        <v>71.428571428571445</v>
      </c>
      <c r="X503">
        <v>100</v>
      </c>
      <c r="Y503">
        <v>100</v>
      </c>
      <c r="Z503">
        <v>9.8281437822246893</v>
      </c>
      <c r="AA503">
        <v>0</v>
      </c>
      <c r="AB503">
        <v>3.1727474735018291</v>
      </c>
      <c r="AD503">
        <v>78.315172723829988</v>
      </c>
      <c r="AF503">
        <v>2.7782634226339961E-2</v>
      </c>
      <c r="AG503">
        <v>5.1561041015360333E-2</v>
      </c>
      <c r="AH503">
        <v>0</v>
      </c>
    </row>
    <row r="504" spans="1:34">
      <c r="A504">
        <v>11</v>
      </c>
      <c r="B504">
        <v>62</v>
      </c>
      <c r="C504">
        <v>2021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14</v>
      </c>
      <c r="M504">
        <v>99</v>
      </c>
      <c r="N504">
        <v>99</v>
      </c>
      <c r="O504">
        <v>99</v>
      </c>
      <c r="P504">
        <v>9999</v>
      </c>
      <c r="Q504">
        <v>4</v>
      </c>
      <c r="R504">
        <v>4</v>
      </c>
      <c r="S504">
        <v>14</v>
      </c>
      <c r="T504">
        <v>11.5</v>
      </c>
      <c r="U504">
        <v>59.005000000000017</v>
      </c>
      <c r="V504">
        <v>0</v>
      </c>
      <c r="W504">
        <v>75</v>
      </c>
      <c r="X504">
        <v>100</v>
      </c>
      <c r="Y504">
        <v>100</v>
      </c>
      <c r="Z504">
        <v>3.9983402806664343</v>
      </c>
      <c r="AA504">
        <v>0</v>
      </c>
      <c r="AB504">
        <v>2.179449471770337</v>
      </c>
      <c r="AD504">
        <v>-72.841042458780635</v>
      </c>
      <c r="AF504">
        <v>7.9378954932399892E-3</v>
      </c>
      <c r="AG504">
        <v>1.7345263541113671E-2</v>
      </c>
      <c r="AH504">
        <v>0</v>
      </c>
    </row>
    <row r="505" spans="1:34">
      <c r="A505">
        <v>11</v>
      </c>
      <c r="B505">
        <v>63</v>
      </c>
      <c r="C505">
        <v>2021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15</v>
      </c>
      <c r="M505">
        <v>99</v>
      </c>
      <c r="N505">
        <v>99</v>
      </c>
      <c r="O505">
        <v>99</v>
      </c>
      <c r="P505">
        <v>9999</v>
      </c>
    </row>
    <row r="506" spans="1:34">
      <c r="A506">
        <v>11</v>
      </c>
      <c r="B506">
        <v>64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1</v>
      </c>
      <c r="M506">
        <v>99</v>
      </c>
      <c r="N506">
        <v>99</v>
      </c>
      <c r="O506">
        <v>99</v>
      </c>
      <c r="P506">
        <v>9999</v>
      </c>
      <c r="Q506">
        <v>105</v>
      </c>
      <c r="R506">
        <v>127</v>
      </c>
      <c r="S506">
        <v>1</v>
      </c>
      <c r="T506">
        <v>2.3385826771653537</v>
      </c>
      <c r="U506">
        <v>14.603070866141739</v>
      </c>
      <c r="V506">
        <v>0</v>
      </c>
      <c r="W506">
        <v>0</v>
      </c>
      <c r="X506">
        <v>40.944881889763778</v>
      </c>
      <c r="Y506">
        <v>3.9370078740157486</v>
      </c>
      <c r="Z506">
        <v>4.834805488650824</v>
      </c>
      <c r="AA506">
        <v>0</v>
      </c>
      <c r="AB506">
        <v>0.77582034247266851</v>
      </c>
      <c r="AD506">
        <v>18.766517283497027</v>
      </c>
      <c r="AF506">
        <v>0.32820481013868574</v>
      </c>
      <c r="AG506">
        <v>0.18084217169353276</v>
      </c>
      <c r="AH506">
        <v>3.149606299212599</v>
      </c>
    </row>
    <row r="507" spans="1:34">
      <c r="A507">
        <v>11</v>
      </c>
      <c r="B507">
        <v>65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2</v>
      </c>
      <c r="M507">
        <v>99</v>
      </c>
      <c r="N507">
        <v>99</v>
      </c>
      <c r="O507">
        <v>99</v>
      </c>
      <c r="P507">
        <v>9999</v>
      </c>
      <c r="Q507">
        <v>346</v>
      </c>
      <c r="R507">
        <v>464</v>
      </c>
      <c r="S507">
        <v>2</v>
      </c>
      <c r="T507">
        <v>3.1034482758620681</v>
      </c>
      <c r="U507">
        <v>16.272090517241349</v>
      </c>
      <c r="V507">
        <v>0</v>
      </c>
      <c r="W507">
        <v>0.21551724137931033</v>
      </c>
      <c r="X507">
        <v>54.310344827586221</v>
      </c>
      <c r="Y507">
        <v>10.991379310344829</v>
      </c>
      <c r="Z507">
        <v>5.2004867295827202</v>
      </c>
      <c r="AA507">
        <v>0</v>
      </c>
      <c r="AB507">
        <v>1.1808771604253632</v>
      </c>
      <c r="AD507">
        <v>7.6725967558238688</v>
      </c>
      <c r="AF507">
        <v>1.1991104874358289</v>
      </c>
      <c r="AG507">
        <v>0.73622935895755615</v>
      </c>
      <c r="AH507">
        <v>4.5258620689655196</v>
      </c>
    </row>
    <row r="508" spans="1:34">
      <c r="A508">
        <v>11</v>
      </c>
      <c r="B508">
        <v>66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3</v>
      </c>
      <c r="M508">
        <v>99</v>
      </c>
      <c r="N508">
        <v>99</v>
      </c>
      <c r="O508">
        <v>99</v>
      </c>
      <c r="P508">
        <v>9999</v>
      </c>
      <c r="Q508">
        <v>623</v>
      </c>
      <c r="R508">
        <v>902</v>
      </c>
      <c r="S508">
        <v>3</v>
      </c>
      <c r="T508">
        <v>3.707317073170731</v>
      </c>
      <c r="U508">
        <v>16.519789356984482</v>
      </c>
      <c r="V508">
        <v>0</v>
      </c>
      <c r="W508">
        <v>0</v>
      </c>
      <c r="X508">
        <v>51.441241685144128</v>
      </c>
      <c r="Y508">
        <v>14.855875831485587</v>
      </c>
      <c r="Z508">
        <v>5.5358489475255839</v>
      </c>
      <c r="AA508">
        <v>0</v>
      </c>
      <c r="AB508">
        <v>1.1971565106511917</v>
      </c>
      <c r="AD508">
        <v>7.2597622961623918</v>
      </c>
      <c r="AF508">
        <v>2.3310294389377537</v>
      </c>
      <c r="AG508">
        <v>1.4529907279126812</v>
      </c>
      <c r="AH508">
        <v>4.9889135254988908</v>
      </c>
    </row>
    <row r="509" spans="1:34">
      <c r="A509">
        <v>11</v>
      </c>
      <c r="B509">
        <v>67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4</v>
      </c>
      <c r="M509">
        <v>99</v>
      </c>
      <c r="N509">
        <v>99</v>
      </c>
      <c r="O509">
        <v>99</v>
      </c>
      <c r="P509">
        <v>9999</v>
      </c>
      <c r="Q509">
        <v>1120</v>
      </c>
      <c r="R509">
        <v>1824</v>
      </c>
      <c r="S509">
        <v>4</v>
      </c>
      <c r="T509">
        <v>4.3119517543859649</v>
      </c>
      <c r="U509">
        <v>17.578453947368441</v>
      </c>
      <c r="V509">
        <v>0</v>
      </c>
      <c r="W509">
        <v>0.32894736842105271</v>
      </c>
      <c r="X509">
        <v>57.78508771929824</v>
      </c>
      <c r="Y509">
        <v>17.708333333333329</v>
      </c>
      <c r="Z509">
        <v>5.5097000109441643</v>
      </c>
      <c r="AA509">
        <v>0</v>
      </c>
      <c r="AB509">
        <v>1.5328099289781878</v>
      </c>
      <c r="AD509">
        <v>-6.0487797235039924</v>
      </c>
      <c r="AF509">
        <v>4.7137446747477423</v>
      </c>
      <c r="AG509">
        <v>3.1264919120813324</v>
      </c>
      <c r="AH509">
        <v>5.0986842105263159</v>
      </c>
    </row>
    <row r="510" spans="1:34">
      <c r="A510">
        <v>11</v>
      </c>
      <c r="B510">
        <v>68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5</v>
      </c>
      <c r="M510">
        <v>99</v>
      </c>
      <c r="N510">
        <v>99</v>
      </c>
      <c r="O510">
        <v>99</v>
      </c>
      <c r="P510">
        <v>9999</v>
      </c>
      <c r="Q510">
        <v>1962</v>
      </c>
      <c r="R510">
        <v>3673</v>
      </c>
      <c r="S510">
        <v>5</v>
      </c>
      <c r="T510">
        <v>5.2208004356112179</v>
      </c>
      <c r="U510">
        <v>18.73674108358286</v>
      </c>
      <c r="V510">
        <v>0</v>
      </c>
      <c r="W510">
        <v>1.660767764769943</v>
      </c>
      <c r="X510">
        <v>62.265178328341953</v>
      </c>
      <c r="Y510">
        <v>25.755513204465021</v>
      </c>
      <c r="Z510">
        <v>5.7045030691255203</v>
      </c>
      <c r="AA510">
        <v>0</v>
      </c>
      <c r="AB510">
        <v>1.6260815661143098</v>
      </c>
      <c r="AD510">
        <v>-12.424654784740563</v>
      </c>
      <c r="AF510">
        <v>9.4920965955857781</v>
      </c>
      <c r="AG510">
        <v>6.7106839237014579</v>
      </c>
      <c r="AH510">
        <v>6.0713313367819213</v>
      </c>
    </row>
    <row r="511" spans="1:34">
      <c r="A511">
        <v>11</v>
      </c>
      <c r="B511">
        <v>69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6</v>
      </c>
      <c r="M511">
        <v>99</v>
      </c>
      <c r="N511">
        <v>99</v>
      </c>
      <c r="O511">
        <v>99</v>
      </c>
      <c r="P511">
        <v>9999</v>
      </c>
      <c r="Q511">
        <v>3416</v>
      </c>
      <c r="R511">
        <v>7177.66</v>
      </c>
      <c r="S511">
        <v>6</v>
      </c>
      <c r="T511">
        <v>5.7872621439299152</v>
      </c>
      <c r="U511">
        <v>21.269788482597413</v>
      </c>
      <c r="V511">
        <v>24.631983125419705</v>
      </c>
      <c r="W511">
        <v>4.2771599657827197</v>
      </c>
      <c r="X511">
        <v>76.626644338126894</v>
      </c>
      <c r="Y511">
        <v>40.556393030597718</v>
      </c>
      <c r="Z511">
        <v>5.9067233134635284</v>
      </c>
      <c r="AA511">
        <v>0</v>
      </c>
      <c r="AB511">
        <v>1.7091021049830959</v>
      </c>
      <c r="AD511">
        <v>-16.853092480014563</v>
      </c>
      <c r="AF511">
        <v>18.549153838897951</v>
      </c>
      <c r="AG511">
        <v>14.886680013916729</v>
      </c>
      <c r="AH511">
        <v>5.4892541580403629</v>
      </c>
    </row>
    <row r="512" spans="1:34">
      <c r="A512">
        <v>11</v>
      </c>
      <c r="B512">
        <v>70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7</v>
      </c>
      <c r="M512">
        <v>99</v>
      </c>
      <c r="N512">
        <v>99</v>
      </c>
      <c r="O512">
        <v>99</v>
      </c>
      <c r="P512">
        <v>9999</v>
      </c>
      <c r="Q512">
        <v>3715</v>
      </c>
      <c r="R512">
        <v>7084.6900000000014</v>
      </c>
      <c r="S512">
        <v>7</v>
      </c>
      <c r="T512">
        <v>6.1543977224126953</v>
      </c>
      <c r="U512">
        <v>25.354276616196344</v>
      </c>
      <c r="V512">
        <v>42.034302136014411</v>
      </c>
      <c r="W512">
        <v>8.1302075320162199</v>
      </c>
      <c r="X512">
        <v>93.003363591067497</v>
      </c>
      <c r="Y512">
        <v>68.316327178747414</v>
      </c>
      <c r="Z512">
        <v>5.7660121291408064</v>
      </c>
      <c r="AA512">
        <v>0</v>
      </c>
      <c r="AB512">
        <v>1.7691846977735253</v>
      </c>
      <c r="AD512">
        <v>-4.4981723271389749</v>
      </c>
      <c r="AF512">
        <v>18.308892412137375</v>
      </c>
      <c r="AG512">
        <v>17.515553914777307</v>
      </c>
      <c r="AH512">
        <v>3.6275405134169594</v>
      </c>
    </row>
    <row r="513" spans="1:34">
      <c r="A513">
        <v>11</v>
      </c>
      <c r="B513">
        <v>71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8</v>
      </c>
      <c r="M513">
        <v>99</v>
      </c>
      <c r="N513">
        <v>99</v>
      </c>
      <c r="O513">
        <v>99</v>
      </c>
      <c r="P513">
        <v>9999</v>
      </c>
      <c r="Q513">
        <v>4187</v>
      </c>
      <c r="R513">
        <v>9173</v>
      </c>
      <c r="S513">
        <v>8</v>
      </c>
      <c r="T513">
        <v>6.720811075983864</v>
      </c>
      <c r="U513">
        <v>29.727209200915681</v>
      </c>
      <c r="V513">
        <v>46.200806715360301</v>
      </c>
      <c r="W513">
        <v>14.499073367491548</v>
      </c>
      <c r="X513">
        <v>98.779025400632321</v>
      </c>
      <c r="Y513">
        <v>88.825902104000861</v>
      </c>
      <c r="Z513">
        <v>5.6222614880685997</v>
      </c>
      <c r="AA513">
        <v>0</v>
      </c>
      <c r="AB513">
        <v>1.7964072932857349</v>
      </c>
      <c r="AD513">
        <v>23.08819018178793</v>
      </c>
      <c r="AF513">
        <v>23.705690735450123</v>
      </c>
      <c r="AG513">
        <v>26.589938505919235</v>
      </c>
      <c r="AH513">
        <v>2.1476071078164178</v>
      </c>
    </row>
    <row r="514" spans="1:34">
      <c r="A514">
        <v>11</v>
      </c>
      <c r="B514">
        <v>72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</v>
      </c>
      <c r="M514">
        <v>99</v>
      </c>
      <c r="N514">
        <v>99</v>
      </c>
      <c r="O514">
        <v>99</v>
      </c>
      <c r="P514">
        <v>9999</v>
      </c>
      <c r="Q514">
        <v>3039</v>
      </c>
      <c r="R514">
        <v>6044</v>
      </c>
      <c r="S514">
        <v>9</v>
      </c>
      <c r="T514">
        <v>7.3817008603573777</v>
      </c>
      <c r="U514">
        <v>34.342074784910679</v>
      </c>
      <c r="V514">
        <v>34.513567174056909</v>
      </c>
      <c r="W514">
        <v>25.099272005294502</v>
      </c>
      <c r="X514">
        <v>99.83454665784248</v>
      </c>
      <c r="Y514">
        <v>97.319655857048346</v>
      </c>
      <c r="Z514">
        <v>5.9193278045909912</v>
      </c>
      <c r="AA514">
        <v>0</v>
      </c>
      <c r="AB514">
        <v>1.9450771114320529</v>
      </c>
      <c r="AD514">
        <v>45.720646685997501</v>
      </c>
      <c r="AF514">
        <v>15.619447814789114</v>
      </c>
      <c r="AG514">
        <v>20.239640084498795</v>
      </c>
      <c r="AH514">
        <v>2.035076108537393</v>
      </c>
    </row>
    <row r="515" spans="1:34">
      <c r="A515">
        <v>11</v>
      </c>
      <c r="B515">
        <v>73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10</v>
      </c>
      <c r="M515">
        <v>99</v>
      </c>
      <c r="N515">
        <v>99</v>
      </c>
      <c r="O515">
        <v>99</v>
      </c>
      <c r="P515">
        <v>9999</v>
      </c>
      <c r="Q515">
        <v>1087</v>
      </c>
      <c r="R515">
        <v>1473</v>
      </c>
      <c r="S515">
        <v>10</v>
      </c>
      <c r="T515">
        <v>8.1758316361167704</v>
      </c>
      <c r="U515">
        <v>38.37333333333337</v>
      </c>
      <c r="V515">
        <v>16.089613034623213</v>
      </c>
      <c r="W515">
        <v>39.579090291921247</v>
      </c>
      <c r="X515">
        <v>99.932111337406639</v>
      </c>
      <c r="Y515">
        <v>99.321113374066528</v>
      </c>
      <c r="Z515">
        <v>6.2060460377355477</v>
      </c>
      <c r="AA515">
        <v>0</v>
      </c>
      <c r="AB515">
        <v>1.9756596956523036</v>
      </c>
      <c r="AD515">
        <v>50.648732538589961</v>
      </c>
      <c r="AF515">
        <v>3.8066589396400334</v>
      </c>
      <c r="AG515">
        <v>5.5116809890226515</v>
      </c>
      <c r="AH515">
        <v>1.6972165648336723</v>
      </c>
    </row>
    <row r="516" spans="1:34">
      <c r="A516">
        <v>11</v>
      </c>
      <c r="B516">
        <v>74</v>
      </c>
      <c r="C516">
        <v>2020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11</v>
      </c>
      <c r="M516">
        <v>99</v>
      </c>
      <c r="N516">
        <v>99</v>
      </c>
      <c r="O516">
        <v>99</v>
      </c>
      <c r="P516">
        <v>9999</v>
      </c>
      <c r="Q516">
        <v>499</v>
      </c>
      <c r="R516">
        <v>600</v>
      </c>
      <c r="S516">
        <v>11</v>
      </c>
      <c r="T516">
        <v>8.8249999999999993</v>
      </c>
      <c r="U516">
        <v>40.477783333333328</v>
      </c>
      <c r="V516">
        <v>10.5</v>
      </c>
      <c r="W516">
        <v>50.833333333333343</v>
      </c>
      <c r="X516">
        <v>100</v>
      </c>
      <c r="Y516">
        <v>99.666666666666686</v>
      </c>
      <c r="Z516">
        <v>6.448826424478761</v>
      </c>
      <c r="AA516">
        <v>0</v>
      </c>
      <c r="AB516">
        <v>2.2220954824969517</v>
      </c>
      <c r="AD516">
        <v>57.463351329101101</v>
      </c>
      <c r="AF516">
        <v>1.5505739061670203</v>
      </c>
      <c r="AG516">
        <v>2.3682076070744329</v>
      </c>
      <c r="AH516">
        <v>1.166666666666667</v>
      </c>
    </row>
    <row r="517" spans="1:34">
      <c r="A517">
        <v>11</v>
      </c>
      <c r="B517">
        <v>75</v>
      </c>
      <c r="C517">
        <v>2020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12</v>
      </c>
      <c r="M517">
        <v>99</v>
      </c>
      <c r="N517">
        <v>99</v>
      </c>
      <c r="O517">
        <v>99</v>
      </c>
      <c r="P517">
        <v>9999</v>
      </c>
      <c r="Q517">
        <v>122</v>
      </c>
      <c r="R517">
        <v>137</v>
      </c>
      <c r="S517">
        <v>12</v>
      </c>
      <c r="T517">
        <v>9.605839416058398</v>
      </c>
      <c r="U517">
        <v>45.105182481751839</v>
      </c>
      <c r="V517">
        <v>4.3795620437956222</v>
      </c>
      <c r="W517">
        <v>69.34306569343066</v>
      </c>
      <c r="X517">
        <v>100</v>
      </c>
      <c r="Y517">
        <v>100</v>
      </c>
      <c r="Z517">
        <v>7.4080310634319204</v>
      </c>
      <c r="AA517">
        <v>0</v>
      </c>
      <c r="AB517">
        <v>2.3841253097228279</v>
      </c>
      <c r="AD517">
        <v>55.841555457968866</v>
      </c>
      <c r="AF517">
        <v>0.354047708574803</v>
      </c>
      <c r="AG517">
        <v>0.60255793689426407</v>
      </c>
      <c r="AH517">
        <v>1.4598540145985412</v>
      </c>
    </row>
    <row r="518" spans="1:34">
      <c r="A518">
        <v>11</v>
      </c>
      <c r="B518">
        <v>76</v>
      </c>
      <c r="C518">
        <v>2020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13</v>
      </c>
      <c r="M518">
        <v>99</v>
      </c>
      <c r="N518">
        <v>99</v>
      </c>
      <c r="O518">
        <v>99</v>
      </c>
      <c r="P518">
        <v>9999</v>
      </c>
      <c r="Q518">
        <v>10</v>
      </c>
      <c r="R518">
        <v>11</v>
      </c>
      <c r="S518">
        <v>13</v>
      </c>
      <c r="T518">
        <v>11.272727272727272</v>
      </c>
      <c r="U518">
        <v>47.258181818181825</v>
      </c>
      <c r="V518">
        <v>0</v>
      </c>
      <c r="W518">
        <v>90.909090909090892</v>
      </c>
      <c r="X518">
        <v>100</v>
      </c>
      <c r="Y518">
        <v>100</v>
      </c>
      <c r="Z518">
        <v>4.3525558179948245</v>
      </c>
      <c r="AA518">
        <v>0</v>
      </c>
      <c r="AB518">
        <v>2.0041279713680513</v>
      </c>
      <c r="AD518">
        <v>46.090330392201032</v>
      </c>
      <c r="AF518">
        <v>2.8427188279728701E-2</v>
      </c>
      <c r="AG518">
        <v>5.0689906951491219E-2</v>
      </c>
      <c r="AH518">
        <v>0</v>
      </c>
    </row>
    <row r="519" spans="1:34">
      <c r="A519">
        <v>11</v>
      </c>
      <c r="B519">
        <v>77</v>
      </c>
      <c r="C519">
        <v>2020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14</v>
      </c>
      <c r="M519">
        <v>99</v>
      </c>
      <c r="N519">
        <v>99</v>
      </c>
      <c r="O519">
        <v>99</v>
      </c>
      <c r="P519">
        <v>9999</v>
      </c>
      <c r="Q519">
        <v>4</v>
      </c>
      <c r="R519">
        <v>4</v>
      </c>
      <c r="S519">
        <v>14</v>
      </c>
      <c r="T519">
        <v>10.75</v>
      </c>
      <c r="U519">
        <v>53.765000000000001</v>
      </c>
      <c r="V519">
        <v>0</v>
      </c>
      <c r="W519">
        <v>50</v>
      </c>
      <c r="X519">
        <v>100</v>
      </c>
      <c r="Y519">
        <v>100</v>
      </c>
      <c r="Z519">
        <v>11.781495023977241</v>
      </c>
      <c r="AA519">
        <v>0</v>
      </c>
      <c r="AB519">
        <v>3.8324274291889746</v>
      </c>
      <c r="AD519">
        <v>95.060045430781727</v>
      </c>
      <c r="AF519">
        <v>1.03371593744468E-2</v>
      </c>
      <c r="AG519">
        <v>2.0970628249052971E-2</v>
      </c>
      <c r="AH519">
        <v>0</v>
      </c>
    </row>
    <row r="520" spans="1:34">
      <c r="A520">
        <v>11</v>
      </c>
      <c r="B520">
        <v>78</v>
      </c>
      <c r="C520">
        <v>2020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15</v>
      </c>
      <c r="M520">
        <v>99</v>
      </c>
      <c r="N520">
        <v>99</v>
      </c>
      <c r="O520">
        <v>99</v>
      </c>
      <c r="P520">
        <v>9999</v>
      </c>
      <c r="Q520">
        <v>1</v>
      </c>
      <c r="R520">
        <v>1</v>
      </c>
      <c r="S520">
        <v>15</v>
      </c>
      <c r="T520">
        <v>13</v>
      </c>
      <c r="U520">
        <v>70.17</v>
      </c>
      <c r="V520">
        <v>0</v>
      </c>
      <c r="W520">
        <v>100</v>
      </c>
      <c r="X520">
        <v>100</v>
      </c>
      <c r="Y520">
        <v>100</v>
      </c>
      <c r="Z520">
        <v>0</v>
      </c>
      <c r="AA520">
        <v>0</v>
      </c>
      <c r="AB520">
        <v>0</v>
      </c>
      <c r="AF520">
        <v>2.5842898436117001E-3</v>
      </c>
      <c r="AG520">
        <v>6.8423183494654861E-3</v>
      </c>
      <c r="AH520">
        <v>0</v>
      </c>
    </row>
    <row r="521" spans="1:34">
      <c r="A521">
        <v>11</v>
      </c>
      <c r="B521">
        <v>79</v>
      </c>
      <c r="C521">
        <v>2019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1</v>
      </c>
      <c r="M521">
        <v>99</v>
      </c>
      <c r="N521">
        <v>99</v>
      </c>
      <c r="O521">
        <v>99</v>
      </c>
      <c r="P521">
        <v>9999</v>
      </c>
      <c r="Q521">
        <v>85</v>
      </c>
      <c r="R521">
        <v>109</v>
      </c>
      <c r="S521">
        <v>1</v>
      </c>
      <c r="T521">
        <v>2.2660550458715591</v>
      </c>
      <c r="U521">
        <v>13.407064220183488</v>
      </c>
      <c r="V521">
        <v>0</v>
      </c>
      <c r="W521">
        <v>0</v>
      </c>
      <c r="X521">
        <v>30.275229357798157</v>
      </c>
      <c r="Y521">
        <v>3.6697247706422025</v>
      </c>
      <c r="Z521">
        <v>4.8829289418259485</v>
      </c>
      <c r="AA521">
        <v>0</v>
      </c>
      <c r="AB521">
        <v>0.8086936099463865</v>
      </c>
      <c r="AD521">
        <v>27.688201596335279</v>
      </c>
      <c r="AF521">
        <v>0.29087609745683563</v>
      </c>
      <c r="AG521">
        <v>0.14556383947080698</v>
      </c>
      <c r="AH521">
        <v>3.6697247706422025</v>
      </c>
    </row>
    <row r="522" spans="1:34">
      <c r="A522">
        <v>11</v>
      </c>
      <c r="B522">
        <v>80</v>
      </c>
      <c r="C522">
        <v>2019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2</v>
      </c>
      <c r="M522">
        <v>99</v>
      </c>
      <c r="N522">
        <v>99</v>
      </c>
      <c r="O522">
        <v>99</v>
      </c>
      <c r="P522">
        <v>9999</v>
      </c>
      <c r="Q522">
        <v>353</v>
      </c>
      <c r="R522">
        <v>517</v>
      </c>
      <c r="S522">
        <v>2</v>
      </c>
      <c r="T522">
        <v>3.1334622823984524</v>
      </c>
      <c r="U522">
        <v>15.39292069632495</v>
      </c>
      <c r="V522">
        <v>0</v>
      </c>
      <c r="W522">
        <v>0.19342359767891679</v>
      </c>
      <c r="X522">
        <v>47.388781431334607</v>
      </c>
      <c r="Y522">
        <v>7.156673114119922</v>
      </c>
      <c r="Z522">
        <v>5.0575224417722717</v>
      </c>
      <c r="AA522">
        <v>0</v>
      </c>
      <c r="AB522">
        <v>1.1193662742496211</v>
      </c>
      <c r="AD522">
        <v>8.7564584715792808</v>
      </c>
      <c r="AF522">
        <v>1.379660021882422</v>
      </c>
      <c r="AG522">
        <v>0.79269275641775006</v>
      </c>
      <c r="AH522">
        <v>3.0947775628626686</v>
      </c>
    </row>
    <row r="523" spans="1:34">
      <c r="A523">
        <v>11</v>
      </c>
      <c r="B523">
        <v>81</v>
      </c>
      <c r="C523">
        <v>2019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3</v>
      </c>
      <c r="M523">
        <v>99</v>
      </c>
      <c r="N523">
        <v>99</v>
      </c>
      <c r="O523">
        <v>99</v>
      </c>
      <c r="P523">
        <v>9999</v>
      </c>
      <c r="Q523">
        <v>615</v>
      </c>
      <c r="R523">
        <v>890</v>
      </c>
      <c r="S523">
        <v>3</v>
      </c>
      <c r="T523">
        <v>3.7213483146067423</v>
      </c>
      <c r="U523">
        <v>16.782617977528101</v>
      </c>
      <c r="V523">
        <v>0</v>
      </c>
      <c r="W523">
        <v>0</v>
      </c>
      <c r="X523">
        <v>55.50561797752809</v>
      </c>
      <c r="Y523">
        <v>14.04494382022472</v>
      </c>
      <c r="Z523">
        <v>5.560577388994961</v>
      </c>
      <c r="AA523">
        <v>0</v>
      </c>
      <c r="AB523">
        <v>1.2563968375908925</v>
      </c>
      <c r="AD523">
        <v>-4.2486209345371133</v>
      </c>
      <c r="AF523">
        <v>2.3750433645558129</v>
      </c>
      <c r="AG523">
        <v>1.4877947783045324</v>
      </c>
      <c r="AH523">
        <v>4.1573033707865159</v>
      </c>
    </row>
    <row r="524" spans="1:34">
      <c r="A524">
        <v>11</v>
      </c>
      <c r="B524">
        <v>82</v>
      </c>
      <c r="C524">
        <v>2019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4</v>
      </c>
      <c r="M524">
        <v>99</v>
      </c>
      <c r="N524">
        <v>99</v>
      </c>
      <c r="O524">
        <v>99</v>
      </c>
      <c r="P524">
        <v>9999</v>
      </c>
      <c r="Q524">
        <v>1052</v>
      </c>
      <c r="R524">
        <v>1718</v>
      </c>
      <c r="S524">
        <v>4</v>
      </c>
      <c r="T524">
        <v>4.5488940628637939</v>
      </c>
      <c r="U524">
        <v>17.62705471478462</v>
      </c>
      <c r="V524">
        <v>0</v>
      </c>
      <c r="W524">
        <v>0.46565774155995321</v>
      </c>
      <c r="X524">
        <v>57.392316647264259</v>
      </c>
      <c r="Y524">
        <v>18.16065192083818</v>
      </c>
      <c r="Z524">
        <v>5.4782014574931912</v>
      </c>
      <c r="AA524">
        <v>0</v>
      </c>
      <c r="AB524">
        <v>1.5310889432003498</v>
      </c>
      <c r="AD524">
        <v>-12.643460600660353</v>
      </c>
      <c r="AF524">
        <v>4.5846342700077409</v>
      </c>
      <c r="AG524">
        <v>3.0164506651768499</v>
      </c>
      <c r="AH524">
        <v>5.9953434225843996</v>
      </c>
    </row>
    <row r="525" spans="1:34">
      <c r="A525">
        <v>11</v>
      </c>
      <c r="B525">
        <v>83</v>
      </c>
      <c r="C525">
        <v>2019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5</v>
      </c>
      <c r="M525">
        <v>99</v>
      </c>
      <c r="N525">
        <v>99</v>
      </c>
      <c r="O525">
        <v>99</v>
      </c>
      <c r="P525">
        <v>9999</v>
      </c>
      <c r="Q525">
        <v>1898</v>
      </c>
      <c r="R525">
        <v>3681</v>
      </c>
      <c r="S525">
        <v>5</v>
      </c>
      <c r="T525">
        <v>5.2667753327900009</v>
      </c>
      <c r="U525">
        <v>19.054161912523764</v>
      </c>
      <c r="V525">
        <v>0</v>
      </c>
      <c r="W525">
        <v>2.1733224667209994</v>
      </c>
      <c r="X525">
        <v>63.732681336593323</v>
      </c>
      <c r="Y525">
        <v>27.112197772344473</v>
      </c>
      <c r="Z525">
        <v>5.8201438930685763</v>
      </c>
      <c r="AA525">
        <v>0</v>
      </c>
      <c r="AB525">
        <v>1.6569420142796789</v>
      </c>
      <c r="AD525">
        <v>-16.557290203280921</v>
      </c>
      <c r="AF525">
        <v>9.8230726122808445</v>
      </c>
      <c r="AG525">
        <v>6.986328193013442</v>
      </c>
      <c r="AH525">
        <v>6.4656343384949722</v>
      </c>
    </row>
    <row r="526" spans="1:34">
      <c r="A526">
        <v>11</v>
      </c>
      <c r="B526">
        <v>84</v>
      </c>
      <c r="C526">
        <v>2019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6</v>
      </c>
      <c r="M526">
        <v>99</v>
      </c>
      <c r="N526">
        <v>99</v>
      </c>
      <c r="O526">
        <v>99</v>
      </c>
      <c r="P526">
        <v>9999</v>
      </c>
      <c r="Q526">
        <v>3164</v>
      </c>
      <c r="R526">
        <v>6609</v>
      </c>
      <c r="S526">
        <v>6</v>
      </c>
      <c r="T526">
        <v>5.8657890755031019</v>
      </c>
      <c r="U526">
        <v>21.385510667271944</v>
      </c>
      <c r="V526">
        <v>26.79679225298834</v>
      </c>
      <c r="W526">
        <v>4.9024058102587391</v>
      </c>
      <c r="X526">
        <v>75.412316538054199</v>
      </c>
      <c r="Y526">
        <v>42.638825843546677</v>
      </c>
      <c r="Z526">
        <v>6.134859273493336</v>
      </c>
      <c r="AA526">
        <v>0</v>
      </c>
      <c r="AB526">
        <v>1.7252652868990133</v>
      </c>
      <c r="AD526">
        <v>-15.4418013952232</v>
      </c>
      <c r="AF526">
        <v>17.636698422864463</v>
      </c>
      <c r="AG526">
        <v>14.07825060667124</v>
      </c>
      <c r="AH526">
        <v>4.6754425783023157</v>
      </c>
    </row>
    <row r="527" spans="1:34">
      <c r="A527">
        <v>11</v>
      </c>
      <c r="B527">
        <v>85</v>
      </c>
      <c r="C527">
        <v>2019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7</v>
      </c>
      <c r="M527">
        <v>99</v>
      </c>
      <c r="N527">
        <v>99</v>
      </c>
      <c r="O527">
        <v>99</v>
      </c>
      <c r="P527">
        <v>9999</v>
      </c>
      <c r="Q527">
        <v>3561</v>
      </c>
      <c r="R527">
        <v>6906</v>
      </c>
      <c r="S527">
        <v>7</v>
      </c>
      <c r="T527">
        <v>6.3263828554879789</v>
      </c>
      <c r="U527">
        <v>25.391000579206462</v>
      </c>
      <c r="V527">
        <v>42.180712423979131</v>
      </c>
      <c r="W527">
        <v>9.0790616854908777</v>
      </c>
      <c r="X527">
        <v>92.282073559223875</v>
      </c>
      <c r="Y527">
        <v>67.854039965247594</v>
      </c>
      <c r="Z527">
        <v>5.8907761198045456</v>
      </c>
      <c r="AA527">
        <v>0</v>
      </c>
      <c r="AB527">
        <v>1.7703487021032933</v>
      </c>
      <c r="AD527">
        <v>-5.5056533716735796</v>
      </c>
      <c r="AF527">
        <v>18.429269073733089</v>
      </c>
      <c r="AG527">
        <v>17.466251286235405</v>
      </c>
      <c r="AH527">
        <v>2.6498696785403997</v>
      </c>
    </row>
    <row r="528" spans="1:34">
      <c r="A528">
        <v>11</v>
      </c>
      <c r="B528">
        <v>86</v>
      </c>
      <c r="C528">
        <v>2019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8</v>
      </c>
      <c r="M528">
        <v>99</v>
      </c>
      <c r="N528">
        <v>99</v>
      </c>
      <c r="O528">
        <v>99</v>
      </c>
      <c r="P528">
        <v>9999</v>
      </c>
      <c r="Q528">
        <v>4081</v>
      </c>
      <c r="R528">
        <v>8772</v>
      </c>
      <c r="S528">
        <v>8</v>
      </c>
      <c r="T528">
        <v>6.9984040127678977</v>
      </c>
      <c r="U528">
        <v>29.885683994528009</v>
      </c>
      <c r="V528">
        <v>44.129046967624276</v>
      </c>
      <c r="W528">
        <v>18.673050615595077</v>
      </c>
      <c r="X528">
        <v>98.552211582307365</v>
      </c>
      <c r="Y528">
        <v>88.372093023255857</v>
      </c>
      <c r="Z528">
        <v>5.7622779717026598</v>
      </c>
      <c r="AA528">
        <v>0</v>
      </c>
      <c r="AB528">
        <v>1.8608078224143303</v>
      </c>
      <c r="AD528">
        <v>22.947924271961696</v>
      </c>
      <c r="AF528">
        <v>23.408854375150113</v>
      </c>
      <c r="AG528">
        <v>26.11290192640671</v>
      </c>
      <c r="AH528">
        <v>1.903784769721842</v>
      </c>
    </row>
    <row r="529" spans="1:34">
      <c r="A529">
        <v>11</v>
      </c>
      <c r="B529">
        <v>87</v>
      </c>
      <c r="C529">
        <v>2019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</v>
      </c>
      <c r="M529">
        <v>99</v>
      </c>
      <c r="N529">
        <v>99</v>
      </c>
      <c r="O529">
        <v>99</v>
      </c>
      <c r="P529">
        <v>9999</v>
      </c>
      <c r="Q529">
        <v>3005</v>
      </c>
      <c r="R529">
        <v>5840</v>
      </c>
      <c r="S529">
        <v>9</v>
      </c>
      <c r="T529">
        <v>7.8068493150684946</v>
      </c>
      <c r="U529">
        <v>34.825368150684923</v>
      </c>
      <c r="V529">
        <v>29.777397260273975</v>
      </c>
      <c r="W529">
        <v>32.722602739726021</v>
      </c>
      <c r="X529">
        <v>99.794520547945211</v>
      </c>
      <c r="Y529">
        <v>97.551369863013676</v>
      </c>
      <c r="Z529">
        <v>5.9152299658930483</v>
      </c>
      <c r="AA529">
        <v>0</v>
      </c>
      <c r="AB529">
        <v>2.0314364151508424</v>
      </c>
      <c r="AD529">
        <v>47.997883590902646</v>
      </c>
      <c r="AF529">
        <v>15.584554212366236</v>
      </c>
      <c r="AG529">
        <v>20.258247744341698</v>
      </c>
      <c r="AH529">
        <v>1.0787671232876712</v>
      </c>
    </row>
    <row r="530" spans="1:34">
      <c r="A530">
        <v>11</v>
      </c>
      <c r="B530">
        <v>88</v>
      </c>
      <c r="C530">
        <v>2019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10</v>
      </c>
      <c r="M530">
        <v>99</v>
      </c>
      <c r="N530">
        <v>99</v>
      </c>
      <c r="O530">
        <v>99</v>
      </c>
      <c r="P530">
        <v>9999</v>
      </c>
      <c r="Q530">
        <v>1100</v>
      </c>
      <c r="R530">
        <v>1564</v>
      </c>
      <c r="S530">
        <v>10</v>
      </c>
      <c r="T530">
        <v>8.5620204603580561</v>
      </c>
      <c r="U530">
        <v>38.665370843989848</v>
      </c>
      <c r="V530">
        <v>17.455242966751921</v>
      </c>
      <c r="W530">
        <v>46.86700767263428</v>
      </c>
      <c r="X530">
        <v>100</v>
      </c>
      <c r="Y530">
        <v>99.616368286444995</v>
      </c>
      <c r="Z530">
        <v>6.1975423974216</v>
      </c>
      <c r="AA530">
        <v>0</v>
      </c>
      <c r="AB530">
        <v>2.151990694317818</v>
      </c>
      <c r="AD530">
        <v>54.109050779821111</v>
      </c>
      <c r="AF530">
        <v>4.1736717102980805</v>
      </c>
      <c r="AG530">
        <v>6.0235461664985044</v>
      </c>
      <c r="AH530">
        <v>0.83120204603580561</v>
      </c>
    </row>
    <row r="531" spans="1:34">
      <c r="A531">
        <v>11</v>
      </c>
      <c r="B531">
        <v>89</v>
      </c>
      <c r="C531">
        <v>2019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11</v>
      </c>
      <c r="M531">
        <v>99</v>
      </c>
      <c r="N531">
        <v>99</v>
      </c>
      <c r="O531">
        <v>99</v>
      </c>
      <c r="P531">
        <v>9999</v>
      </c>
      <c r="Q531">
        <v>571</v>
      </c>
      <c r="R531">
        <v>708</v>
      </c>
      <c r="S531">
        <v>11</v>
      </c>
      <c r="T531">
        <v>9.3305084745762716</v>
      </c>
      <c r="U531">
        <v>41.362556497175134</v>
      </c>
      <c r="V531">
        <v>7.4858757062146895</v>
      </c>
      <c r="W531">
        <v>61.864406779661032</v>
      </c>
      <c r="X531">
        <v>100</v>
      </c>
      <c r="Y531">
        <v>99.717514124293771</v>
      </c>
      <c r="Z531">
        <v>6.2242215578372848</v>
      </c>
      <c r="AA531">
        <v>0</v>
      </c>
      <c r="AB531">
        <v>2.2057516676678941</v>
      </c>
      <c r="AD531">
        <v>52.366876228417745</v>
      </c>
      <c r="AF531">
        <v>1.8893603394443996</v>
      </c>
      <c r="AG531">
        <v>2.9169833198384696</v>
      </c>
      <c r="AH531">
        <v>0.84745762711864381</v>
      </c>
    </row>
    <row r="532" spans="1:34">
      <c r="A532">
        <v>11</v>
      </c>
      <c r="B532">
        <v>90</v>
      </c>
      <c r="C532">
        <v>2019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12</v>
      </c>
      <c r="M532">
        <v>99</v>
      </c>
      <c r="N532">
        <v>99</v>
      </c>
      <c r="O532">
        <v>99</v>
      </c>
      <c r="P532">
        <v>9999</v>
      </c>
      <c r="Q532">
        <v>123</v>
      </c>
      <c r="R532">
        <v>138</v>
      </c>
      <c r="S532">
        <v>12</v>
      </c>
      <c r="T532">
        <v>9.7608695652173907</v>
      </c>
      <c r="U532">
        <v>44.485000000000007</v>
      </c>
      <c r="V532">
        <v>1.4492753623188404</v>
      </c>
      <c r="W532">
        <v>66.666666666666686</v>
      </c>
      <c r="X532">
        <v>100</v>
      </c>
      <c r="Y532">
        <v>100</v>
      </c>
      <c r="Z532">
        <v>6.7482779606935717</v>
      </c>
      <c r="AA532">
        <v>0</v>
      </c>
      <c r="AB532">
        <v>2.4303466318825233</v>
      </c>
      <c r="AD532">
        <v>56.795408844974418</v>
      </c>
      <c r="AF532">
        <v>0.36826515090865425</v>
      </c>
      <c r="AG532">
        <v>0.61148526454116403</v>
      </c>
      <c r="AH532">
        <v>1.4492753623188404</v>
      </c>
    </row>
    <row r="533" spans="1:34">
      <c r="A533">
        <v>11</v>
      </c>
      <c r="B533">
        <v>91</v>
      </c>
      <c r="C533">
        <v>2019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13</v>
      </c>
      <c r="M533">
        <v>99</v>
      </c>
      <c r="N533">
        <v>99</v>
      </c>
      <c r="O533">
        <v>99</v>
      </c>
      <c r="P533">
        <v>9999</v>
      </c>
      <c r="Q533">
        <v>16</v>
      </c>
      <c r="R533">
        <v>17</v>
      </c>
      <c r="S533">
        <v>13</v>
      </c>
      <c r="T533">
        <v>11.058823529411764</v>
      </c>
      <c r="U533">
        <v>48.135882352941181</v>
      </c>
      <c r="V533">
        <v>0</v>
      </c>
      <c r="W533">
        <v>76.470588235294116</v>
      </c>
      <c r="X533">
        <v>100</v>
      </c>
      <c r="Y533">
        <v>100</v>
      </c>
      <c r="Z533">
        <v>6.9105384644405996</v>
      </c>
      <c r="AA533">
        <v>0</v>
      </c>
      <c r="AB533">
        <v>2.2614567984401286</v>
      </c>
      <c r="AD533">
        <v>61.569479288675304</v>
      </c>
      <c r="AF533">
        <v>4.5365996851066091E-2</v>
      </c>
      <c r="AG533">
        <v>8.151005253793088E-2</v>
      </c>
      <c r="AH533">
        <v>0</v>
      </c>
    </row>
    <row r="534" spans="1:34">
      <c r="A534">
        <v>11</v>
      </c>
      <c r="B534">
        <v>92</v>
      </c>
      <c r="C534">
        <v>2019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14</v>
      </c>
      <c r="M534">
        <v>99</v>
      </c>
      <c r="N534">
        <v>99</v>
      </c>
      <c r="O534">
        <v>99</v>
      </c>
      <c r="P534">
        <v>9999</v>
      </c>
      <c r="Q534">
        <v>4</v>
      </c>
      <c r="R534">
        <v>4</v>
      </c>
      <c r="S534">
        <v>14</v>
      </c>
      <c r="T534">
        <v>13.25</v>
      </c>
      <c r="U534">
        <v>55.2</v>
      </c>
      <c r="V534">
        <v>0</v>
      </c>
      <c r="W534">
        <v>100</v>
      </c>
      <c r="X534">
        <v>100</v>
      </c>
      <c r="Y534">
        <v>100</v>
      </c>
      <c r="Z534">
        <v>5.0363677387577885</v>
      </c>
      <c r="AA534">
        <v>0</v>
      </c>
      <c r="AB534">
        <v>2.4874685927665499</v>
      </c>
      <c r="AD534">
        <v>61.66282944852945</v>
      </c>
      <c r="AF534">
        <v>1.0674352200250852E-2</v>
      </c>
      <c r="AG534">
        <v>2.1993400545484158E-2</v>
      </c>
      <c r="AH534">
        <v>0</v>
      </c>
    </row>
    <row r="535" spans="1:34">
      <c r="A535">
        <v>11</v>
      </c>
      <c r="B535">
        <v>93</v>
      </c>
      <c r="C535">
        <v>2019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15</v>
      </c>
      <c r="M535">
        <v>99</v>
      </c>
      <c r="N535">
        <v>99</v>
      </c>
      <c r="O535">
        <v>99</v>
      </c>
      <c r="P535">
        <v>9999</v>
      </c>
    </row>
    <row r="536" spans="1:34">
      <c r="A536">
        <v>11</v>
      </c>
      <c r="B536">
        <v>94</v>
      </c>
      <c r="C536">
        <v>2018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</v>
      </c>
      <c r="M536">
        <v>99</v>
      </c>
      <c r="N536">
        <v>99</v>
      </c>
      <c r="O536">
        <v>99</v>
      </c>
      <c r="P536">
        <v>9999</v>
      </c>
      <c r="Q536">
        <v>124</v>
      </c>
      <c r="R536">
        <v>151</v>
      </c>
      <c r="S536">
        <v>1</v>
      </c>
      <c r="T536">
        <v>2.1589403973509937</v>
      </c>
      <c r="U536">
        <v>13.698476821192047</v>
      </c>
      <c r="V536">
        <v>0</v>
      </c>
      <c r="W536">
        <v>0</v>
      </c>
      <c r="X536">
        <v>31.788079470198674</v>
      </c>
      <c r="Y536">
        <v>1.3245033112582778</v>
      </c>
      <c r="Z536">
        <v>4.6050011322768247</v>
      </c>
      <c r="AA536">
        <v>0</v>
      </c>
      <c r="AB536">
        <v>0.73774953333158255</v>
      </c>
      <c r="AD536">
        <v>13.730377654567295</v>
      </c>
      <c r="AF536">
        <v>0.28384525734050153</v>
      </c>
      <c r="AG536">
        <v>0.15296591115767802</v>
      </c>
      <c r="AH536">
        <v>3.311258278145695</v>
      </c>
    </row>
    <row r="537" spans="1:34">
      <c r="A537">
        <v>11</v>
      </c>
      <c r="B537">
        <v>95</v>
      </c>
      <c r="C537">
        <v>2018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2</v>
      </c>
      <c r="M537">
        <v>99</v>
      </c>
      <c r="N537">
        <v>99</v>
      </c>
      <c r="O537">
        <v>99</v>
      </c>
      <c r="P537">
        <v>9999</v>
      </c>
      <c r="Q537">
        <v>631</v>
      </c>
      <c r="R537">
        <v>970</v>
      </c>
      <c r="S537">
        <v>2</v>
      </c>
      <c r="T537">
        <v>3</v>
      </c>
      <c r="U537">
        <v>15.536824742268047</v>
      </c>
      <c r="V537">
        <v>0</v>
      </c>
      <c r="W537">
        <v>0</v>
      </c>
      <c r="X537">
        <v>47.010309278350526</v>
      </c>
      <c r="Y537">
        <v>6.0824742268041243</v>
      </c>
      <c r="Z537">
        <v>6.910453192070686</v>
      </c>
      <c r="AA537">
        <v>0</v>
      </c>
      <c r="AB537">
        <v>1.0344578738564008</v>
      </c>
      <c r="AD537">
        <v>9.8867692143792816</v>
      </c>
      <c r="AF537">
        <v>1.823376818677394</v>
      </c>
      <c r="AG537">
        <v>1.1144983570475973</v>
      </c>
      <c r="AH537">
        <v>4.3298969072164954</v>
      </c>
    </row>
    <row r="538" spans="1:34">
      <c r="A538">
        <v>11</v>
      </c>
      <c r="B538">
        <v>96</v>
      </c>
      <c r="C538">
        <v>2018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3</v>
      </c>
      <c r="M538">
        <v>99</v>
      </c>
      <c r="N538">
        <v>99</v>
      </c>
      <c r="O538">
        <v>99</v>
      </c>
      <c r="P538">
        <v>9999</v>
      </c>
      <c r="Q538">
        <v>1048</v>
      </c>
      <c r="R538">
        <v>1753</v>
      </c>
      <c r="S538">
        <v>3</v>
      </c>
      <c r="T538">
        <v>3.6149458071876759</v>
      </c>
      <c r="U538">
        <v>16.563000570450669</v>
      </c>
      <c r="V538">
        <v>0</v>
      </c>
      <c r="W538">
        <v>0</v>
      </c>
      <c r="X538">
        <v>54.649172846548758</v>
      </c>
      <c r="Y538">
        <v>11.979463776383344</v>
      </c>
      <c r="Z538">
        <v>5.3464432743348942</v>
      </c>
      <c r="AA538">
        <v>0</v>
      </c>
      <c r="AB538">
        <v>1.2091796684269822</v>
      </c>
      <c r="AD538">
        <v>6.0551197320847212</v>
      </c>
      <c r="AF538">
        <v>3.295236663032445</v>
      </c>
      <c r="AG538">
        <v>2.1471696725156844</v>
      </c>
      <c r="AH538">
        <v>4.5065601825442112</v>
      </c>
    </row>
    <row r="539" spans="1:34">
      <c r="A539">
        <v>11</v>
      </c>
      <c r="B539">
        <v>97</v>
      </c>
      <c r="C539">
        <v>2018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4</v>
      </c>
      <c r="M539">
        <v>99</v>
      </c>
      <c r="N539">
        <v>99</v>
      </c>
      <c r="O539">
        <v>99</v>
      </c>
      <c r="P539">
        <v>9999</v>
      </c>
      <c r="Q539">
        <v>1844</v>
      </c>
      <c r="R539">
        <v>3400</v>
      </c>
      <c r="S539">
        <v>4</v>
      </c>
      <c r="T539">
        <v>4.3217647058823525</v>
      </c>
      <c r="U539">
        <v>17.979858823529387</v>
      </c>
      <c r="V539">
        <v>0</v>
      </c>
      <c r="W539">
        <v>0.3235294117647059</v>
      </c>
      <c r="X539">
        <v>62.029411764705877</v>
      </c>
      <c r="Y539">
        <v>19.441176470588236</v>
      </c>
      <c r="Z539">
        <v>5.5240173609067966</v>
      </c>
      <c r="AA539">
        <v>0</v>
      </c>
      <c r="AB539">
        <v>1.3610105903297089</v>
      </c>
      <c r="AD539">
        <v>-2.4983750588544753</v>
      </c>
      <c r="AF539">
        <v>6.39121771495169</v>
      </c>
      <c r="AG539">
        <v>4.5207514043006718</v>
      </c>
      <c r="AH539">
        <v>4.147058823529413</v>
      </c>
    </row>
    <row r="540" spans="1:34">
      <c r="A540">
        <v>11</v>
      </c>
      <c r="B540">
        <v>98</v>
      </c>
      <c r="C540">
        <v>2018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5</v>
      </c>
      <c r="M540">
        <v>99</v>
      </c>
      <c r="N540">
        <v>99</v>
      </c>
      <c r="O540">
        <v>99</v>
      </c>
      <c r="P540">
        <v>9999</v>
      </c>
      <c r="Q540">
        <v>3007</v>
      </c>
      <c r="R540">
        <v>6370</v>
      </c>
      <c r="S540">
        <v>5</v>
      </c>
      <c r="T540">
        <v>5.0246467817896399</v>
      </c>
      <c r="U540">
        <v>19.396949764521221</v>
      </c>
      <c r="V540">
        <v>0</v>
      </c>
      <c r="W540">
        <v>1.1459968602825747</v>
      </c>
      <c r="X540">
        <v>68.178963893249616</v>
      </c>
      <c r="Y540">
        <v>29.089481946624808</v>
      </c>
      <c r="Z540">
        <v>5.7632427428232518</v>
      </c>
      <c r="AA540">
        <v>0</v>
      </c>
      <c r="AB540">
        <v>1.4896361200160133</v>
      </c>
      <c r="AD540">
        <v>-9.3314726585596564</v>
      </c>
      <c r="AF540">
        <v>11.97413436595361</v>
      </c>
      <c r="AG540">
        <v>9.137308852141814</v>
      </c>
      <c r="AH540">
        <v>4.0973312401883843</v>
      </c>
    </row>
    <row r="541" spans="1:34">
      <c r="A541">
        <v>11</v>
      </c>
      <c r="B541">
        <v>99</v>
      </c>
      <c r="C541">
        <v>2018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6</v>
      </c>
      <c r="M541">
        <v>99</v>
      </c>
      <c r="N541">
        <v>99</v>
      </c>
      <c r="O541">
        <v>99</v>
      </c>
      <c r="P541">
        <v>9999</v>
      </c>
      <c r="Q541">
        <v>4339</v>
      </c>
      <c r="R541">
        <v>10080</v>
      </c>
      <c r="S541">
        <v>6</v>
      </c>
      <c r="T541">
        <v>5.6924603174603181</v>
      </c>
      <c r="U541">
        <v>21.52315178571433</v>
      </c>
      <c r="V541">
        <v>26.845238095238095</v>
      </c>
      <c r="W541">
        <v>3.5912698412698409</v>
      </c>
      <c r="X541">
        <v>77.490079365079396</v>
      </c>
      <c r="Y541">
        <v>43.888888888888886</v>
      </c>
      <c r="Z541">
        <v>5.9590098597588366</v>
      </c>
      <c r="AA541">
        <v>0</v>
      </c>
      <c r="AB541">
        <v>1.6463230731310652</v>
      </c>
      <c r="AD541">
        <v>-11.530356679577697</v>
      </c>
      <c r="AF541">
        <v>18.948080754915598</v>
      </c>
      <c r="AG541">
        <v>16.043969659109841</v>
      </c>
      <c r="AH541">
        <v>3.5615079365079354</v>
      </c>
    </row>
    <row r="542" spans="1:34">
      <c r="A542">
        <v>11</v>
      </c>
      <c r="B542">
        <v>100</v>
      </c>
      <c r="C542">
        <v>2018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7</v>
      </c>
      <c r="M542">
        <v>99</v>
      </c>
      <c r="N542">
        <v>99</v>
      </c>
      <c r="O542">
        <v>99</v>
      </c>
      <c r="P542">
        <v>9999</v>
      </c>
      <c r="Q542">
        <v>4496</v>
      </c>
      <c r="R542">
        <v>9669</v>
      </c>
      <c r="S542">
        <v>7</v>
      </c>
      <c r="T542">
        <v>6.241596855931328</v>
      </c>
      <c r="U542">
        <v>25.143841141793409</v>
      </c>
      <c r="V542">
        <v>39.528389699038179</v>
      </c>
      <c r="W542">
        <v>8.4186575654152396</v>
      </c>
      <c r="X542">
        <v>91.726135070844975</v>
      </c>
      <c r="Y542">
        <v>66.83214396524977</v>
      </c>
      <c r="Z542">
        <v>5.8606983458317616</v>
      </c>
      <c r="AA542">
        <v>0</v>
      </c>
      <c r="AB542">
        <v>1.7815207811806484</v>
      </c>
      <c r="AD542">
        <v>0.82596071035680785</v>
      </c>
      <c r="AF542">
        <v>18.175495319372903</v>
      </c>
      <c r="AG542">
        <v>17.978713669440658</v>
      </c>
      <c r="AH542">
        <v>2.6993484331368283</v>
      </c>
    </row>
    <row r="543" spans="1:34">
      <c r="A543">
        <v>11</v>
      </c>
      <c r="B543">
        <v>101</v>
      </c>
      <c r="C543">
        <v>2018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8</v>
      </c>
      <c r="M543">
        <v>99</v>
      </c>
      <c r="N543">
        <v>99</v>
      </c>
      <c r="O543">
        <v>99</v>
      </c>
      <c r="P543">
        <v>9999</v>
      </c>
      <c r="Q543">
        <v>4830</v>
      </c>
      <c r="R543">
        <v>10872</v>
      </c>
      <c r="S543">
        <v>8</v>
      </c>
      <c r="T543">
        <v>6.9162067696835923</v>
      </c>
      <c r="U543">
        <v>29.076035688005813</v>
      </c>
      <c r="V543">
        <v>43.230316409124363</v>
      </c>
      <c r="W543">
        <v>17.080573951434875</v>
      </c>
      <c r="X543">
        <v>98.565121412803521</v>
      </c>
      <c r="Y543">
        <v>86.571008094186894</v>
      </c>
      <c r="Z543">
        <v>5.5491006332845156</v>
      </c>
      <c r="AA543">
        <v>0</v>
      </c>
      <c r="AB543">
        <v>1.817629521028906</v>
      </c>
      <c r="AD543">
        <v>26.083769597934289</v>
      </c>
      <c r="AF543">
        <v>20.436858528516112</v>
      </c>
      <c r="AG543">
        <v>23.37706952346397</v>
      </c>
      <c r="AH543">
        <v>2.0051508462104488</v>
      </c>
    </row>
    <row r="544" spans="1:34">
      <c r="A544">
        <v>11</v>
      </c>
      <c r="B544">
        <v>102</v>
      </c>
      <c r="C544">
        <v>2018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</v>
      </c>
      <c r="M544">
        <v>99</v>
      </c>
      <c r="N544">
        <v>99</v>
      </c>
      <c r="O544">
        <v>99</v>
      </c>
      <c r="P544">
        <v>9999</v>
      </c>
      <c r="Q544">
        <v>3464</v>
      </c>
      <c r="R544">
        <v>7000</v>
      </c>
      <c r="S544">
        <v>9</v>
      </c>
      <c r="T544">
        <v>7.6870000000000003</v>
      </c>
      <c r="U544">
        <v>33.425217142857022</v>
      </c>
      <c r="V544">
        <v>31.885714285714297</v>
      </c>
      <c r="W544">
        <v>30.457142857142848</v>
      </c>
      <c r="X544">
        <v>99.857142857142875</v>
      </c>
      <c r="Y544">
        <v>96.371428571428567</v>
      </c>
      <c r="Z544">
        <v>5.7702527212543471</v>
      </c>
      <c r="AA544">
        <v>0</v>
      </c>
      <c r="AB544">
        <v>1.9191968930481609</v>
      </c>
      <c r="AD544">
        <v>44.841601428973711</v>
      </c>
      <c r="AF544">
        <v>13.158389413135829</v>
      </c>
      <c r="AG544">
        <v>17.302852626000181</v>
      </c>
      <c r="AH544">
        <v>1.3285714285714281</v>
      </c>
    </row>
    <row r="545" spans="1:34">
      <c r="A545">
        <v>11</v>
      </c>
      <c r="B545">
        <v>103</v>
      </c>
      <c r="C545">
        <v>2018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10</v>
      </c>
      <c r="M545">
        <v>99</v>
      </c>
      <c r="N545">
        <v>99</v>
      </c>
      <c r="O545">
        <v>99</v>
      </c>
      <c r="P545">
        <v>9999</v>
      </c>
      <c r="Q545">
        <v>1334</v>
      </c>
      <c r="R545">
        <v>1884</v>
      </c>
      <c r="S545">
        <v>10</v>
      </c>
      <c r="T545">
        <v>8.2160297239915057</v>
      </c>
      <c r="U545">
        <v>36.65336518046707</v>
      </c>
      <c r="V545">
        <v>22.505307855626327</v>
      </c>
      <c r="W545">
        <v>40.233545647558401</v>
      </c>
      <c r="X545">
        <v>99.946921443736727</v>
      </c>
      <c r="Y545">
        <v>98.726114649681563</v>
      </c>
      <c r="Z545">
        <v>6.2793168496315692</v>
      </c>
      <c r="AA545">
        <v>0</v>
      </c>
      <c r="AB545">
        <v>2.0610475845097076</v>
      </c>
      <c r="AD545">
        <v>51.985647157802049</v>
      </c>
      <c r="AF545">
        <v>3.5414865220497012</v>
      </c>
      <c r="AG545">
        <v>5.1066980990968132</v>
      </c>
      <c r="AH545">
        <v>1.1146496815286624</v>
      </c>
    </row>
    <row r="546" spans="1:34">
      <c r="A546">
        <v>11</v>
      </c>
      <c r="B546">
        <v>104</v>
      </c>
      <c r="C546">
        <v>2018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11</v>
      </c>
      <c r="M546">
        <v>99</v>
      </c>
      <c r="N546">
        <v>99</v>
      </c>
      <c r="O546">
        <v>99</v>
      </c>
      <c r="P546">
        <v>9999</v>
      </c>
      <c r="Q546">
        <v>651</v>
      </c>
      <c r="R546">
        <v>867</v>
      </c>
      <c r="S546">
        <v>11</v>
      </c>
      <c r="T546">
        <v>9.0149942329873127</v>
      </c>
      <c r="U546">
        <v>39.509734717416336</v>
      </c>
      <c r="V546">
        <v>11.99538638985006</v>
      </c>
      <c r="W546">
        <v>54.901960784313744</v>
      </c>
      <c r="X546">
        <v>100</v>
      </c>
      <c r="Y546">
        <v>99.423298731257205</v>
      </c>
      <c r="Z546">
        <v>6.4551709768402841</v>
      </c>
      <c r="AA546">
        <v>0</v>
      </c>
      <c r="AB546">
        <v>2.2287844000547774</v>
      </c>
      <c r="AD546">
        <v>56.03084646414819</v>
      </c>
      <c r="AF546">
        <v>1.6297605173126812</v>
      </c>
      <c r="AG546">
        <v>2.5331951194610443</v>
      </c>
      <c r="AH546">
        <v>1.2687427912341409</v>
      </c>
    </row>
    <row r="547" spans="1:34">
      <c r="A547">
        <v>11</v>
      </c>
      <c r="B547">
        <v>105</v>
      </c>
      <c r="C547">
        <v>2018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12</v>
      </c>
      <c r="M547">
        <v>99</v>
      </c>
      <c r="N547">
        <v>99</v>
      </c>
      <c r="O547">
        <v>99</v>
      </c>
      <c r="P547">
        <v>9999</v>
      </c>
      <c r="Q547">
        <v>139</v>
      </c>
      <c r="R547">
        <v>157</v>
      </c>
      <c r="S547">
        <v>12</v>
      </c>
      <c r="T547">
        <v>9.6369426751592382</v>
      </c>
      <c r="U547">
        <v>42.982292993630608</v>
      </c>
      <c r="V547">
        <v>2.5477707006369421</v>
      </c>
      <c r="W547">
        <v>66.242038216560516</v>
      </c>
      <c r="X547">
        <v>100</v>
      </c>
      <c r="Y547">
        <v>100</v>
      </c>
      <c r="Z547">
        <v>6.1868243886555856</v>
      </c>
      <c r="AA547">
        <v>0</v>
      </c>
      <c r="AB547">
        <v>2.1919158540791499</v>
      </c>
      <c r="AD547">
        <v>48.382036784904173</v>
      </c>
      <c r="AF547">
        <v>0.29512387683747521</v>
      </c>
      <c r="AG547">
        <v>0.49903920336889934</v>
      </c>
      <c r="AH547">
        <v>0.63694267515923564</v>
      </c>
    </row>
    <row r="548" spans="1:34">
      <c r="A548">
        <v>11</v>
      </c>
      <c r="B548">
        <v>106</v>
      </c>
      <c r="C548">
        <v>2018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13</v>
      </c>
      <c r="M548">
        <v>99</v>
      </c>
      <c r="N548">
        <v>99</v>
      </c>
      <c r="O548">
        <v>99</v>
      </c>
      <c r="P548">
        <v>9999</v>
      </c>
      <c r="Q548">
        <v>18</v>
      </c>
      <c r="R548">
        <v>18</v>
      </c>
      <c r="S548">
        <v>13</v>
      </c>
      <c r="T548">
        <v>10.666666666666664</v>
      </c>
      <c r="U548">
        <v>45.838333333333345</v>
      </c>
      <c r="V548">
        <v>5.5555555555555562</v>
      </c>
      <c r="W548">
        <v>83.333333333333314</v>
      </c>
      <c r="X548">
        <v>100</v>
      </c>
      <c r="Y548">
        <v>100</v>
      </c>
      <c r="Z548">
        <v>6.9844575467406145</v>
      </c>
      <c r="AA548">
        <v>0</v>
      </c>
      <c r="AB548">
        <v>2.6874192494328497</v>
      </c>
      <c r="AD548">
        <v>61.249681415533459</v>
      </c>
      <c r="AF548">
        <v>3.383585849092071E-2</v>
      </c>
      <c r="AG548">
        <v>6.1016424524933235E-2</v>
      </c>
      <c r="AH548">
        <v>0</v>
      </c>
    </row>
    <row r="549" spans="1:34">
      <c r="A549">
        <v>11</v>
      </c>
      <c r="B549">
        <v>107</v>
      </c>
      <c r="C549">
        <v>2018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14</v>
      </c>
      <c r="M549">
        <v>99</v>
      </c>
      <c r="N549">
        <v>99</v>
      </c>
      <c r="O549">
        <v>99</v>
      </c>
      <c r="P549">
        <v>9999</v>
      </c>
      <c r="Q549">
        <v>7</v>
      </c>
      <c r="R549">
        <v>7</v>
      </c>
      <c r="S549">
        <v>14</v>
      </c>
      <c r="T549">
        <v>11.428571428571431</v>
      </c>
      <c r="U549">
        <v>47.814285714285695</v>
      </c>
      <c r="V549">
        <v>0</v>
      </c>
      <c r="W549">
        <v>85.714285714285694</v>
      </c>
      <c r="X549">
        <v>100</v>
      </c>
      <c r="Y549">
        <v>100</v>
      </c>
      <c r="Z549">
        <v>5.1301430142774365</v>
      </c>
      <c r="AA549">
        <v>0</v>
      </c>
      <c r="AB549">
        <v>2.6108095546424366</v>
      </c>
      <c r="AD549">
        <v>78.881910278787018</v>
      </c>
      <c r="AF549">
        <v>1.3158389413135831E-2</v>
      </c>
      <c r="AG549">
        <v>2.4751478370232526E-2</v>
      </c>
      <c r="AH549">
        <v>14.285714285714288</v>
      </c>
    </row>
    <row r="550" spans="1:34">
      <c r="A550">
        <v>11</v>
      </c>
      <c r="B550">
        <v>108</v>
      </c>
      <c r="C550">
        <v>2018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15</v>
      </c>
      <c r="M550">
        <v>99</v>
      </c>
      <c r="N550">
        <v>99</v>
      </c>
      <c r="O550">
        <v>99</v>
      </c>
      <c r="P550">
        <v>9999</v>
      </c>
    </row>
    <row r="551" spans="1:34">
      <c r="A551">
        <v>11</v>
      </c>
      <c r="B551">
        <v>109</v>
      </c>
      <c r="C551">
        <v>2017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1</v>
      </c>
      <c r="M551">
        <v>99</v>
      </c>
      <c r="N551">
        <v>99</v>
      </c>
      <c r="O551">
        <v>99</v>
      </c>
      <c r="P551">
        <v>9999</v>
      </c>
      <c r="Q551">
        <v>150</v>
      </c>
      <c r="R551">
        <v>203</v>
      </c>
      <c r="S551">
        <v>1</v>
      </c>
      <c r="T551">
        <v>2.2068965517241375</v>
      </c>
      <c r="U551">
        <v>13.850246305418729</v>
      </c>
      <c r="V551">
        <v>0</v>
      </c>
      <c r="W551">
        <v>0</v>
      </c>
      <c r="X551">
        <v>36.453201970443352</v>
      </c>
      <c r="Y551">
        <v>3.4482758620689653</v>
      </c>
      <c r="Z551">
        <v>4.9728660238395319</v>
      </c>
      <c r="AA551">
        <v>0</v>
      </c>
      <c r="AB551">
        <v>0.8858781088734573</v>
      </c>
      <c r="AD551">
        <v>33.343854802492302</v>
      </c>
      <c r="AF551">
        <v>0.39053669938774249</v>
      </c>
      <c r="AG551">
        <v>0.20907791997065928</v>
      </c>
      <c r="AH551">
        <v>0.4926108374384236</v>
      </c>
    </row>
    <row r="552" spans="1:34">
      <c r="A552">
        <v>11</v>
      </c>
      <c r="B552">
        <v>110</v>
      </c>
      <c r="C552">
        <v>2017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2</v>
      </c>
      <c r="M552">
        <v>99</v>
      </c>
      <c r="N552">
        <v>99</v>
      </c>
      <c r="O552">
        <v>99</v>
      </c>
      <c r="P552">
        <v>9999</v>
      </c>
      <c r="Q552">
        <v>568</v>
      </c>
      <c r="R552">
        <v>805</v>
      </c>
      <c r="S552">
        <v>2</v>
      </c>
      <c r="T552">
        <v>2.9105590062111801</v>
      </c>
      <c r="U552">
        <v>15.819627329192524</v>
      </c>
      <c r="V552">
        <v>0</v>
      </c>
      <c r="W552">
        <v>0</v>
      </c>
      <c r="X552">
        <v>52.422360248447198</v>
      </c>
      <c r="Y552">
        <v>6.3354037267080727</v>
      </c>
      <c r="Z552">
        <v>4.9005805066452091</v>
      </c>
      <c r="AA552">
        <v>0</v>
      </c>
      <c r="AB552">
        <v>1.0260944760827142</v>
      </c>
      <c r="AD552">
        <v>18.432063015102329</v>
      </c>
      <c r="AF552">
        <v>1.5486800148134612</v>
      </c>
      <c r="AG552">
        <v>0.94699299162126482</v>
      </c>
      <c r="AH552">
        <v>2.8571428571428577</v>
      </c>
    </row>
    <row r="553" spans="1:34">
      <c r="A553">
        <v>11</v>
      </c>
      <c r="B553">
        <v>111</v>
      </c>
      <c r="C553">
        <v>2017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3</v>
      </c>
      <c r="M553">
        <v>99</v>
      </c>
      <c r="N553">
        <v>99</v>
      </c>
      <c r="O553">
        <v>99</v>
      </c>
      <c r="P553">
        <v>9999</v>
      </c>
      <c r="Q553">
        <v>1081</v>
      </c>
      <c r="R553">
        <v>1685</v>
      </c>
      <c r="S553">
        <v>3</v>
      </c>
      <c r="T553">
        <v>3.503264094955489</v>
      </c>
      <c r="U553">
        <v>16.655489614243333</v>
      </c>
      <c r="V553">
        <v>0</v>
      </c>
      <c r="W553">
        <v>0.17804154302670624</v>
      </c>
      <c r="X553">
        <v>55.489614243323437</v>
      </c>
      <c r="Y553">
        <v>11.750741839762613</v>
      </c>
      <c r="Z553">
        <v>5.3028575086749719</v>
      </c>
      <c r="AA553">
        <v>0</v>
      </c>
      <c r="AB553">
        <v>1.2391324732799729</v>
      </c>
      <c r="AD553">
        <v>7.4507036868725409</v>
      </c>
      <c r="AF553">
        <v>3.2416469875287968</v>
      </c>
      <c r="AG553">
        <v>2.0869495251872849</v>
      </c>
      <c r="AH553">
        <v>3.0267062314540056</v>
      </c>
    </row>
    <row r="554" spans="1:34">
      <c r="A554">
        <v>11</v>
      </c>
      <c r="B554">
        <v>112</v>
      </c>
      <c r="C554">
        <v>2017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4</v>
      </c>
      <c r="M554">
        <v>99</v>
      </c>
      <c r="N554">
        <v>99</v>
      </c>
      <c r="O554">
        <v>99</v>
      </c>
      <c r="P554">
        <v>9999</v>
      </c>
      <c r="Q554">
        <v>1755</v>
      </c>
      <c r="R554">
        <v>2947.9799999999991</v>
      </c>
      <c r="S554">
        <v>4</v>
      </c>
      <c r="T554">
        <v>4.1597975562927845</v>
      </c>
      <c r="U554">
        <v>17.976919789143722</v>
      </c>
      <c r="V554">
        <v>0</v>
      </c>
      <c r="W554">
        <v>0.16960766355267001</v>
      </c>
      <c r="X554">
        <v>61.092680411671743</v>
      </c>
      <c r="Y554">
        <v>19.504881308557049</v>
      </c>
      <c r="Z554">
        <v>5.3820133930306557</v>
      </c>
      <c r="AA554">
        <v>0</v>
      </c>
      <c r="AF554">
        <v>5.6714008820742707</v>
      </c>
      <c r="AG554">
        <v>3.9408912418541249</v>
      </c>
      <c r="AH554">
        <v>3.2903886729217975</v>
      </c>
    </row>
    <row r="555" spans="1:34">
      <c r="A555">
        <v>11</v>
      </c>
      <c r="B555">
        <v>113</v>
      </c>
      <c r="C555">
        <v>2017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5</v>
      </c>
      <c r="M555">
        <v>99</v>
      </c>
      <c r="N555">
        <v>99</v>
      </c>
      <c r="O555">
        <v>99</v>
      </c>
      <c r="P555">
        <v>9999</v>
      </c>
      <c r="Q555">
        <v>2947</v>
      </c>
      <c r="R555">
        <v>5927.98</v>
      </c>
      <c r="S555">
        <v>5.0000000000000009</v>
      </c>
      <c r="T555">
        <v>4.953626699145409</v>
      </c>
      <c r="U555">
        <v>19.355817664702016</v>
      </c>
      <c r="V555">
        <v>0</v>
      </c>
      <c r="W555">
        <v>1.3495322183947993</v>
      </c>
      <c r="X555">
        <v>68.252591945316979</v>
      </c>
      <c r="Y555">
        <v>29.318587444626999</v>
      </c>
      <c r="Z555">
        <v>5.3214392286283516</v>
      </c>
      <c r="AB555">
        <v>1.2720911847983825</v>
      </c>
      <c r="AD555">
        <v>-11.771367425871288</v>
      </c>
      <c r="AF555">
        <v>11.404402676042112</v>
      </c>
      <c r="AG555">
        <v>8.532433030147061</v>
      </c>
      <c r="AH555">
        <v>3.491914615096543</v>
      </c>
    </row>
    <row r="556" spans="1:34">
      <c r="A556">
        <v>11</v>
      </c>
      <c r="B556">
        <v>114</v>
      </c>
      <c r="C556">
        <v>2017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6</v>
      </c>
      <c r="M556">
        <v>99</v>
      </c>
      <c r="N556">
        <v>99</v>
      </c>
      <c r="O556">
        <v>99</v>
      </c>
      <c r="P556">
        <v>9999</v>
      </c>
      <c r="Q556">
        <v>4022</v>
      </c>
      <c r="R556">
        <v>8434.9799999999977</v>
      </c>
      <c r="S556">
        <v>6.0000000000000018</v>
      </c>
      <c r="T556">
        <v>5.6260951418971938</v>
      </c>
      <c r="U556">
        <v>21.873412859307322</v>
      </c>
      <c r="V556">
        <v>28.239545321980607</v>
      </c>
      <c r="W556">
        <v>3.1772452335393799</v>
      </c>
      <c r="X556">
        <v>79.976478900957673</v>
      </c>
      <c r="Y556">
        <v>45.548418609172757</v>
      </c>
      <c r="Z556">
        <v>5.7764515176228013</v>
      </c>
      <c r="AB556">
        <v>1.2728090347739509</v>
      </c>
      <c r="AD556">
        <v>-15.149282818992944</v>
      </c>
      <c r="AF556">
        <v>16.227434722175463</v>
      </c>
      <c r="AG556">
        <v>13.720035771390888</v>
      </c>
      <c r="AH556">
        <v>3.141679055551998</v>
      </c>
    </row>
    <row r="557" spans="1:34">
      <c r="A557">
        <v>11</v>
      </c>
      <c r="B557">
        <v>115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7</v>
      </c>
      <c r="M557">
        <v>99</v>
      </c>
      <c r="N557">
        <v>99</v>
      </c>
      <c r="O557">
        <v>99</v>
      </c>
      <c r="P557">
        <v>9999</v>
      </c>
      <c r="Q557">
        <v>4391</v>
      </c>
      <c r="R557">
        <v>9087.9699999999993</v>
      </c>
      <c r="S557">
        <v>7.0000000000000018</v>
      </c>
      <c r="T557">
        <v>6.1516488280661132</v>
      </c>
      <c r="U557">
        <v>24.891488418205601</v>
      </c>
      <c r="V557">
        <v>39.480764131043557</v>
      </c>
      <c r="W557">
        <v>7.4604119511838194</v>
      </c>
      <c r="X557">
        <v>91.901711823432507</v>
      </c>
      <c r="Y557">
        <v>64.931992513179509</v>
      </c>
      <c r="Z557">
        <v>5.7080975575158259</v>
      </c>
      <c r="AB557">
        <v>1.1953715889396148</v>
      </c>
      <c r="AD557">
        <v>-2.5977317758544043</v>
      </c>
      <c r="AF557">
        <v>17.483673930713412</v>
      </c>
      <c r="AG557">
        <v>16.821796990366597</v>
      </c>
      <c r="AH557">
        <v>2.9049391668326368</v>
      </c>
    </row>
    <row r="558" spans="1:34">
      <c r="A558">
        <v>11</v>
      </c>
      <c r="B558">
        <v>116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8</v>
      </c>
      <c r="M558">
        <v>99</v>
      </c>
      <c r="N558">
        <v>99</v>
      </c>
      <c r="O558">
        <v>99</v>
      </c>
      <c r="P558">
        <v>9999</v>
      </c>
      <c r="Q558">
        <v>5069</v>
      </c>
      <c r="R558">
        <v>11305.949999999999</v>
      </c>
      <c r="S558">
        <v>8</v>
      </c>
      <c r="T558">
        <v>6.8924769700909723</v>
      </c>
      <c r="U558">
        <v>28.762297728187505</v>
      </c>
      <c r="V558">
        <v>43.251562230506963</v>
      </c>
      <c r="W558">
        <v>17.353694293712604</v>
      </c>
      <c r="X558">
        <v>98.3464458979564</v>
      </c>
      <c r="Y558">
        <v>85.087940420751906</v>
      </c>
      <c r="Z558">
        <v>5.5632860476901005</v>
      </c>
      <c r="AA558">
        <v>0</v>
      </c>
      <c r="AB558">
        <v>1.1149206683360107</v>
      </c>
      <c r="AD558">
        <v>33.078042797293925</v>
      </c>
      <c r="AF558">
        <v>21.750681755876087</v>
      </c>
      <c r="AG558">
        <v>24.181613427746179</v>
      </c>
      <c r="AH558">
        <v>2.2731393646708153</v>
      </c>
    </row>
    <row r="559" spans="1:34">
      <c r="A559">
        <v>11</v>
      </c>
      <c r="B559">
        <v>117</v>
      </c>
      <c r="C559">
        <v>2017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</v>
      </c>
      <c r="M559">
        <v>99</v>
      </c>
      <c r="N559">
        <v>99</v>
      </c>
      <c r="O559">
        <v>99</v>
      </c>
      <c r="P559">
        <v>9999</v>
      </c>
      <c r="Q559">
        <v>3975</v>
      </c>
      <c r="R559">
        <v>7952.9199999999983</v>
      </c>
      <c r="S559">
        <v>9.0000000000000018</v>
      </c>
      <c r="T559">
        <v>7.5872761199660017</v>
      </c>
      <c r="U559">
        <v>32.797425348173952</v>
      </c>
      <c r="V559">
        <v>34.842548397318239</v>
      </c>
      <c r="W559">
        <v>29.20939730312891</v>
      </c>
      <c r="X559">
        <v>99.711803966341947</v>
      </c>
      <c r="Y559">
        <v>95.436644653787525</v>
      </c>
      <c r="Z559">
        <v>5.729539406842612</v>
      </c>
      <c r="AF559">
        <v>15.300035109826421</v>
      </c>
      <c r="AG559">
        <v>19.396394216432924</v>
      </c>
      <c r="AH559">
        <v>1.6849157290655516</v>
      </c>
    </row>
    <row r="560" spans="1:34">
      <c r="A560">
        <v>11</v>
      </c>
      <c r="B560">
        <v>118</v>
      </c>
      <c r="C560">
        <v>2017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10</v>
      </c>
      <c r="M560">
        <v>99</v>
      </c>
      <c r="N560">
        <v>99</v>
      </c>
      <c r="O560">
        <v>99</v>
      </c>
      <c r="P560">
        <v>9999</v>
      </c>
      <c r="Q560">
        <v>1630</v>
      </c>
      <c r="R560">
        <v>2383.98</v>
      </c>
      <c r="S560">
        <v>10.000000000000002</v>
      </c>
      <c r="T560">
        <v>8.461480381546826</v>
      </c>
      <c r="U560">
        <v>36.492797758370472</v>
      </c>
      <c r="V560">
        <v>21.015276973800123</v>
      </c>
      <c r="W560">
        <v>45.805753403971487</v>
      </c>
      <c r="X560">
        <v>99.916945611959846</v>
      </c>
      <c r="Y560">
        <v>98.742439114422069</v>
      </c>
      <c r="Z560">
        <v>6.0564422598623997</v>
      </c>
      <c r="AB560">
        <v>0.36177482490314405</v>
      </c>
      <c r="AD560">
        <v>259.72392964411995</v>
      </c>
      <c r="AF560">
        <v>4.5863629586521677</v>
      </c>
      <c r="AG560">
        <v>6.4694059572483376</v>
      </c>
      <c r="AH560">
        <v>1.8875997281856391</v>
      </c>
    </row>
    <row r="561" spans="1:34">
      <c r="A561">
        <v>11</v>
      </c>
      <c r="B561">
        <v>119</v>
      </c>
      <c r="C561">
        <v>2017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11</v>
      </c>
      <c r="M561">
        <v>99</v>
      </c>
      <c r="N561">
        <v>99</v>
      </c>
      <c r="O561">
        <v>99</v>
      </c>
      <c r="P561">
        <v>9999</v>
      </c>
      <c r="Q561">
        <v>795</v>
      </c>
      <c r="R561">
        <v>989.99</v>
      </c>
      <c r="S561">
        <v>11</v>
      </c>
      <c r="T561">
        <v>9.1233244780250313</v>
      </c>
      <c r="U561">
        <v>39.286861483449357</v>
      </c>
      <c r="V561">
        <v>12.222345680259398</v>
      </c>
      <c r="W561">
        <v>58.788472610834454</v>
      </c>
      <c r="X561">
        <v>99.899998989888786</v>
      </c>
      <c r="Y561">
        <v>99.596965625915388</v>
      </c>
      <c r="Z561">
        <v>6.3604625302041198</v>
      </c>
      <c r="AF561">
        <v>1.9045686060436997</v>
      </c>
      <c r="AG561">
        <v>2.8922296870717172</v>
      </c>
      <c r="AH561">
        <v>1.6161779411913253</v>
      </c>
    </row>
    <row r="562" spans="1:34">
      <c r="A562">
        <v>11</v>
      </c>
      <c r="B562">
        <v>120</v>
      </c>
      <c r="C562">
        <v>2017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12</v>
      </c>
      <c r="M562">
        <v>99</v>
      </c>
      <c r="N562">
        <v>99</v>
      </c>
      <c r="O562">
        <v>99</v>
      </c>
      <c r="P562">
        <v>9999</v>
      </c>
      <c r="Q562">
        <v>194</v>
      </c>
      <c r="R562">
        <v>212</v>
      </c>
      <c r="S562">
        <v>12</v>
      </c>
      <c r="T562">
        <v>9.4858490566037741</v>
      </c>
      <c r="U562">
        <v>41.759433962264126</v>
      </c>
      <c r="V562">
        <v>8.4905660377358441</v>
      </c>
      <c r="W562">
        <v>62.264150943396238</v>
      </c>
      <c r="X562">
        <v>100</v>
      </c>
      <c r="Y562">
        <v>99.528301886792477</v>
      </c>
      <c r="Z562">
        <v>7.2496555325048924</v>
      </c>
      <c r="AA562">
        <v>0</v>
      </c>
      <c r="AB562">
        <v>2.7445980796330658</v>
      </c>
      <c r="AD562">
        <v>51.177145265765049</v>
      </c>
      <c r="AF562">
        <v>0.40785113433596737</v>
      </c>
      <c r="AG562">
        <v>0.65833220426100636</v>
      </c>
      <c r="AH562">
        <v>0.47169811320754707</v>
      </c>
    </row>
    <row r="563" spans="1:34">
      <c r="A563">
        <v>11</v>
      </c>
      <c r="B563">
        <v>121</v>
      </c>
      <c r="C563">
        <v>2017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13</v>
      </c>
      <c r="M563">
        <v>99</v>
      </c>
      <c r="N563">
        <v>99</v>
      </c>
      <c r="O563">
        <v>99</v>
      </c>
      <c r="P563">
        <v>9999</v>
      </c>
      <c r="Q563">
        <v>27</v>
      </c>
      <c r="R563">
        <v>29</v>
      </c>
      <c r="S563">
        <v>13</v>
      </c>
      <c r="T563">
        <v>10.137931034482756</v>
      </c>
      <c r="U563">
        <v>44.30689655172413</v>
      </c>
      <c r="V563">
        <v>6.8965517241379306</v>
      </c>
      <c r="W563">
        <v>68.965517241379303</v>
      </c>
      <c r="X563">
        <v>100</v>
      </c>
      <c r="Y563">
        <v>100</v>
      </c>
      <c r="Z563">
        <v>7.0643315341072066</v>
      </c>
      <c r="AA563">
        <v>0</v>
      </c>
      <c r="AB563">
        <v>2.8854466926168341</v>
      </c>
      <c r="AD563">
        <v>31.866559484734527</v>
      </c>
      <c r="AF563">
        <v>5.5790957055391749E-2</v>
      </c>
      <c r="AG563">
        <v>9.5548520191456834E-2</v>
      </c>
      <c r="AH563">
        <v>0</v>
      </c>
    </row>
    <row r="564" spans="1:34">
      <c r="A564">
        <v>11</v>
      </c>
      <c r="B564">
        <v>122</v>
      </c>
      <c r="C564">
        <v>2017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14</v>
      </c>
      <c r="M564">
        <v>99</v>
      </c>
      <c r="N564">
        <v>99</v>
      </c>
      <c r="O564">
        <v>99</v>
      </c>
      <c r="P564">
        <v>9999</v>
      </c>
      <c r="Q564">
        <v>13</v>
      </c>
      <c r="R564">
        <v>12</v>
      </c>
      <c r="S564">
        <v>14</v>
      </c>
      <c r="T564">
        <v>11.083333333333336</v>
      </c>
      <c r="U564">
        <v>44.841666666666683</v>
      </c>
      <c r="V564">
        <v>8.3333333333333357</v>
      </c>
      <c r="W564">
        <v>75</v>
      </c>
      <c r="X564">
        <v>100</v>
      </c>
      <c r="Y564">
        <v>100</v>
      </c>
      <c r="Z564">
        <v>9.0067991292997895</v>
      </c>
      <c r="AA564">
        <v>0</v>
      </c>
      <c r="AB564">
        <v>3.1743328257901502</v>
      </c>
      <c r="AD564">
        <v>53.414546944705243</v>
      </c>
      <c r="AF564">
        <v>2.3085913264300043E-2</v>
      </c>
      <c r="AG564">
        <v>4.0014521530876278E-2</v>
      </c>
      <c r="AH564">
        <v>0</v>
      </c>
    </row>
    <row r="565" spans="1:34">
      <c r="A565">
        <v>11</v>
      </c>
      <c r="B565">
        <v>123</v>
      </c>
      <c r="C565">
        <v>2017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15</v>
      </c>
      <c r="M565">
        <v>99</v>
      </c>
      <c r="N565">
        <v>99</v>
      </c>
      <c r="O565">
        <v>99</v>
      </c>
      <c r="P565">
        <v>9999</v>
      </c>
      <c r="Q565">
        <v>2</v>
      </c>
      <c r="R565">
        <v>2</v>
      </c>
      <c r="S565">
        <v>15</v>
      </c>
      <c r="T565">
        <v>15</v>
      </c>
      <c r="U565">
        <v>55.7</v>
      </c>
      <c r="V565">
        <v>0</v>
      </c>
      <c r="W565">
        <v>100</v>
      </c>
      <c r="X565">
        <v>100</v>
      </c>
      <c r="Y565">
        <v>100</v>
      </c>
      <c r="Z565">
        <v>6.5</v>
      </c>
      <c r="AA565">
        <v>0</v>
      </c>
      <c r="AB565">
        <v>0</v>
      </c>
      <c r="AF565">
        <v>3.8476522107166746E-3</v>
      </c>
      <c r="AG565">
        <v>8.2839949796313303E-3</v>
      </c>
      <c r="AH565">
        <v>0</v>
      </c>
    </row>
    <row r="566" spans="1:34">
      <c r="A566">
        <v>11</v>
      </c>
      <c r="B566">
        <v>124</v>
      </c>
      <c r="C566">
        <v>2016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1</v>
      </c>
      <c r="M566">
        <v>99</v>
      </c>
      <c r="N566">
        <v>99</v>
      </c>
      <c r="O566">
        <v>99</v>
      </c>
      <c r="P566">
        <v>9999</v>
      </c>
      <c r="Q566">
        <v>86</v>
      </c>
      <c r="R566">
        <v>111</v>
      </c>
      <c r="S566">
        <v>1</v>
      </c>
      <c r="T566">
        <v>2.1531531531531529</v>
      </c>
      <c r="U566">
        <v>12.770270270270265</v>
      </c>
      <c r="V566">
        <v>0</v>
      </c>
      <c r="W566">
        <v>0</v>
      </c>
      <c r="X566">
        <v>27.927927927927929</v>
      </c>
      <c r="Y566">
        <v>1.8018018018018012</v>
      </c>
      <c r="Z566">
        <v>4.8393022092962878</v>
      </c>
      <c r="AA566">
        <v>0</v>
      </c>
      <c r="AB566">
        <v>0.76167428424678307</v>
      </c>
      <c r="AD566">
        <v>7.920314792227872</v>
      </c>
      <c r="AF566">
        <v>0.25904317386231046</v>
      </c>
      <c r="AG566">
        <v>0.12487294673197578</v>
      </c>
    </row>
    <row r="567" spans="1:34">
      <c r="A567">
        <v>11</v>
      </c>
      <c r="B567">
        <v>125</v>
      </c>
      <c r="C567">
        <v>2016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2</v>
      </c>
      <c r="M567">
        <v>99</v>
      </c>
      <c r="N567">
        <v>99</v>
      </c>
      <c r="O567">
        <v>99</v>
      </c>
      <c r="P567">
        <v>9999</v>
      </c>
      <c r="Q567">
        <v>427</v>
      </c>
      <c r="R567">
        <v>614</v>
      </c>
      <c r="S567">
        <v>2</v>
      </c>
      <c r="T567">
        <v>2.990228013029316</v>
      </c>
      <c r="U567">
        <v>14.914332247556995</v>
      </c>
      <c r="V567">
        <v>0</v>
      </c>
      <c r="W567">
        <v>0</v>
      </c>
      <c r="X567">
        <v>42.996742671009763</v>
      </c>
      <c r="Y567">
        <v>5.8631921824104216</v>
      </c>
      <c r="Z567">
        <v>5.0899520799568112</v>
      </c>
      <c r="AA567">
        <v>0</v>
      </c>
      <c r="AB567">
        <v>1.0768071455891339</v>
      </c>
      <c r="AD567">
        <v>13.915255168956723</v>
      </c>
      <c r="AF567">
        <v>1.4329054842473743</v>
      </c>
      <c r="AG567">
        <v>0.80671006871491691</v>
      </c>
    </row>
    <row r="568" spans="1:34">
      <c r="A568">
        <v>11</v>
      </c>
      <c r="B568">
        <v>126</v>
      </c>
      <c r="C568">
        <v>2016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3</v>
      </c>
      <c r="M568">
        <v>99</v>
      </c>
      <c r="N568">
        <v>99</v>
      </c>
      <c r="O568">
        <v>99</v>
      </c>
      <c r="P568">
        <v>9999</v>
      </c>
      <c r="Q568">
        <v>753</v>
      </c>
      <c r="R568">
        <v>1231</v>
      </c>
      <c r="S568">
        <v>3</v>
      </c>
      <c r="T568">
        <v>3.5808285946385063</v>
      </c>
      <c r="U568">
        <v>15.716978066612523</v>
      </c>
      <c r="V568">
        <v>0</v>
      </c>
      <c r="W568">
        <v>8.1234768480909811E-2</v>
      </c>
      <c r="X568">
        <v>47.034930950446793</v>
      </c>
      <c r="Y568">
        <v>9.7481722177091825</v>
      </c>
      <c r="Z568">
        <v>5.3406397659829343</v>
      </c>
      <c r="AA568">
        <v>0</v>
      </c>
      <c r="AB568">
        <v>1.2828011702010824</v>
      </c>
      <c r="AD568">
        <v>2.2097523603367089</v>
      </c>
      <c r="AF568">
        <v>2.8728121353558924</v>
      </c>
      <c r="AG568">
        <v>1.7044034033097548</v>
      </c>
    </row>
    <row r="569" spans="1:34">
      <c r="A569">
        <v>11</v>
      </c>
      <c r="B569">
        <v>127</v>
      </c>
      <c r="C569">
        <v>2016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4</v>
      </c>
      <c r="M569">
        <v>99</v>
      </c>
      <c r="N569">
        <v>99</v>
      </c>
      <c r="O569">
        <v>99</v>
      </c>
      <c r="P569">
        <v>9999</v>
      </c>
      <c r="Q569">
        <v>1224</v>
      </c>
      <c r="R569">
        <v>2031</v>
      </c>
      <c r="S569">
        <v>4</v>
      </c>
      <c r="T569">
        <v>4.3313638601674063</v>
      </c>
      <c r="U569">
        <v>16.951501723288985</v>
      </c>
      <c r="V569">
        <v>0</v>
      </c>
      <c r="W569">
        <v>0.2954209748892172</v>
      </c>
      <c r="X569">
        <v>51.452486459871992</v>
      </c>
      <c r="Y569">
        <v>17.429837518463803</v>
      </c>
      <c r="Z569">
        <v>5.6217885594762222</v>
      </c>
      <c r="AA569">
        <v>0</v>
      </c>
      <c r="AB569">
        <v>1.3398398829408409</v>
      </c>
      <c r="AD569">
        <v>-1.3345496277373796</v>
      </c>
      <c r="AF569">
        <v>4.7397899649941646</v>
      </c>
      <c r="AG569">
        <v>3.0329370346115145</v>
      </c>
    </row>
    <row r="570" spans="1:34">
      <c r="A570">
        <v>11</v>
      </c>
      <c r="B570">
        <v>128</v>
      </c>
      <c r="C570">
        <v>2016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5</v>
      </c>
      <c r="M570">
        <v>99</v>
      </c>
      <c r="N570">
        <v>99</v>
      </c>
      <c r="O570">
        <v>99</v>
      </c>
      <c r="P570">
        <v>9999</v>
      </c>
      <c r="Q570">
        <v>2176</v>
      </c>
      <c r="R570">
        <v>4169</v>
      </c>
      <c r="S570">
        <v>5</v>
      </c>
      <c r="T570">
        <v>5.1266490765171504</v>
      </c>
      <c r="U570">
        <v>18.274958023506805</v>
      </c>
      <c r="V570">
        <v>0</v>
      </c>
      <c r="W570">
        <v>1.9189254017750059</v>
      </c>
      <c r="X570">
        <v>57.207963540417374</v>
      </c>
      <c r="Y570">
        <v>23.650755576876957</v>
      </c>
      <c r="Z570">
        <v>6.2270401614170607</v>
      </c>
      <c r="AA570">
        <v>0</v>
      </c>
      <c r="AB570">
        <v>1.5318736607020929</v>
      </c>
      <c r="AD570">
        <v>-9.4622659347464975</v>
      </c>
      <c r="AF570">
        <v>9.7292882147024518</v>
      </c>
      <c r="AG570">
        <v>6.71171606878291</v>
      </c>
    </row>
    <row r="571" spans="1:34">
      <c r="A571">
        <v>11</v>
      </c>
      <c r="B571">
        <v>129</v>
      </c>
      <c r="C571">
        <v>2016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6</v>
      </c>
      <c r="M571">
        <v>99</v>
      </c>
      <c r="N571">
        <v>99</v>
      </c>
      <c r="O571">
        <v>99</v>
      </c>
      <c r="P571">
        <v>9999</v>
      </c>
      <c r="Q571">
        <v>3065</v>
      </c>
      <c r="R571">
        <v>6244</v>
      </c>
      <c r="S571">
        <v>6</v>
      </c>
      <c r="T571">
        <v>5.7133247918001278</v>
      </c>
      <c r="U571">
        <v>21.211723254324173</v>
      </c>
      <c r="V571">
        <v>24.599615631005765</v>
      </c>
      <c r="W571">
        <v>3.3151825752722615</v>
      </c>
      <c r="X571">
        <v>76.153106982703378</v>
      </c>
      <c r="Y571">
        <v>41.015374759769379</v>
      </c>
      <c r="Z571">
        <v>5.8411820489235051</v>
      </c>
      <c r="AA571">
        <v>0</v>
      </c>
      <c r="AB571">
        <v>1.6210919288713204</v>
      </c>
      <c r="AD571">
        <v>-7.8956685328520848</v>
      </c>
      <c r="AF571">
        <v>14.57176196032672</v>
      </c>
      <c r="AG571">
        <v>11.667670054929999</v>
      </c>
    </row>
    <row r="572" spans="1:34">
      <c r="A572">
        <v>11</v>
      </c>
      <c r="B572">
        <v>130</v>
      </c>
      <c r="C572">
        <v>2016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7</v>
      </c>
      <c r="M572">
        <v>99</v>
      </c>
      <c r="N572">
        <v>99</v>
      </c>
      <c r="O572">
        <v>99</v>
      </c>
      <c r="P572">
        <v>9999</v>
      </c>
      <c r="Q572">
        <v>3699</v>
      </c>
      <c r="R572">
        <v>7135</v>
      </c>
      <c r="S572">
        <v>7</v>
      </c>
      <c r="T572">
        <v>6.289278206026629</v>
      </c>
      <c r="U572">
        <v>24.896257883672074</v>
      </c>
      <c r="V572">
        <v>38.3041345480028</v>
      </c>
      <c r="W572">
        <v>7.9046951646811507</v>
      </c>
      <c r="X572">
        <v>91.744919411352512</v>
      </c>
      <c r="Y572">
        <v>64.064470918009803</v>
      </c>
      <c r="Z572">
        <v>5.8375051799003543</v>
      </c>
      <c r="AA572">
        <v>0</v>
      </c>
      <c r="AB572">
        <v>1.7116170031957312</v>
      </c>
      <c r="AD572">
        <v>5.9436543745793902</v>
      </c>
      <c r="AF572">
        <v>16.65110851808635</v>
      </c>
      <c r="AG572">
        <v>15.64852269357687</v>
      </c>
    </row>
    <row r="573" spans="1:34">
      <c r="A573">
        <v>11</v>
      </c>
      <c r="B573">
        <v>131</v>
      </c>
      <c r="C573">
        <v>2016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8</v>
      </c>
      <c r="M573">
        <v>99</v>
      </c>
      <c r="N573">
        <v>99</v>
      </c>
      <c r="O573">
        <v>99</v>
      </c>
      <c r="P573">
        <v>9999</v>
      </c>
      <c r="Q573">
        <v>4621</v>
      </c>
      <c r="R573">
        <v>9832</v>
      </c>
      <c r="S573">
        <v>8</v>
      </c>
      <c r="T573">
        <v>7.095504475183076</v>
      </c>
      <c r="U573">
        <v>28.911574450773067</v>
      </c>
      <c r="V573">
        <v>40.469894222945491</v>
      </c>
      <c r="W573">
        <v>19.884052074857603</v>
      </c>
      <c r="X573">
        <v>98.138730675345798</v>
      </c>
      <c r="Y573">
        <v>85.150528885272578</v>
      </c>
      <c r="Z573">
        <v>5.7329499471359719</v>
      </c>
      <c r="AA573">
        <v>0</v>
      </c>
      <c r="AB573">
        <v>1.8137247215388179</v>
      </c>
      <c r="AD573">
        <v>27.49191845798822</v>
      </c>
      <c r="AF573">
        <v>22.945157526254381</v>
      </c>
      <c r="AG573">
        <v>25.041417295171861</v>
      </c>
    </row>
    <row r="574" spans="1:34">
      <c r="A574">
        <v>11</v>
      </c>
      <c r="B574">
        <v>132</v>
      </c>
      <c r="C574">
        <v>2016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</v>
      </c>
      <c r="M574">
        <v>99</v>
      </c>
      <c r="N574">
        <v>99</v>
      </c>
      <c r="O574">
        <v>99</v>
      </c>
      <c r="P574">
        <v>9999</v>
      </c>
      <c r="Q574">
        <v>3771</v>
      </c>
      <c r="R574">
        <v>7525</v>
      </c>
      <c r="S574">
        <v>9</v>
      </c>
      <c r="T574">
        <v>7.9027242524916943</v>
      </c>
      <c r="U574">
        <v>33.387946843853754</v>
      </c>
      <c r="V574">
        <v>30.710963455149496</v>
      </c>
      <c r="W574">
        <v>35.920265780730901</v>
      </c>
      <c r="X574">
        <v>99.827242524916983</v>
      </c>
      <c r="Y574">
        <v>96.571428571428555</v>
      </c>
      <c r="Z574">
        <v>5.7981236142118702</v>
      </c>
      <c r="AA574">
        <v>0</v>
      </c>
      <c r="AB574">
        <v>2.0161736119684392</v>
      </c>
      <c r="AD574">
        <v>47.80789596192772</v>
      </c>
      <c r="AF574">
        <v>17.561260210035002</v>
      </c>
      <c r="AG574">
        <v>22.133062497786597</v>
      </c>
    </row>
    <row r="575" spans="1:34">
      <c r="A575">
        <v>11</v>
      </c>
      <c r="B575">
        <v>133</v>
      </c>
      <c r="C575">
        <v>2016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10</v>
      </c>
      <c r="M575">
        <v>99</v>
      </c>
      <c r="N575">
        <v>99</v>
      </c>
      <c r="O575">
        <v>99</v>
      </c>
      <c r="P575">
        <v>9999</v>
      </c>
      <c r="Q575">
        <v>1719</v>
      </c>
      <c r="R575">
        <v>2492</v>
      </c>
      <c r="S575">
        <v>10</v>
      </c>
      <c r="T575">
        <v>8.5758426966292109</v>
      </c>
      <c r="U575">
        <v>36.36556982343501</v>
      </c>
      <c r="V575">
        <v>19.462279293739964</v>
      </c>
      <c r="W575">
        <v>48.354735152487969</v>
      </c>
      <c r="X575">
        <v>100</v>
      </c>
      <c r="Y575">
        <v>98.756019261637221</v>
      </c>
      <c r="Z575">
        <v>6.0901640923780418</v>
      </c>
      <c r="AA575">
        <v>0</v>
      </c>
      <c r="AB575">
        <v>2.1564664161138913</v>
      </c>
      <c r="AD575">
        <v>51.821366902552803</v>
      </c>
      <c r="AF575">
        <v>5.8156359393232204</v>
      </c>
      <c r="AG575">
        <v>7.9833234932570365</v>
      </c>
    </row>
    <row r="576" spans="1:34">
      <c r="A576">
        <v>11</v>
      </c>
      <c r="B576">
        <v>134</v>
      </c>
      <c r="C576">
        <v>2016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11</v>
      </c>
      <c r="M576">
        <v>99</v>
      </c>
      <c r="N576">
        <v>99</v>
      </c>
      <c r="O576">
        <v>99</v>
      </c>
      <c r="P576">
        <v>9999</v>
      </c>
      <c r="Q576">
        <v>876</v>
      </c>
      <c r="R576">
        <v>1148</v>
      </c>
      <c r="S576">
        <v>11</v>
      </c>
      <c r="T576">
        <v>9.2996515679442524</v>
      </c>
      <c r="U576">
        <v>39.197299651567874</v>
      </c>
      <c r="V576">
        <v>11.23693379790941</v>
      </c>
      <c r="W576">
        <v>59.3205574912892</v>
      </c>
      <c r="X576">
        <v>100</v>
      </c>
      <c r="Y576">
        <v>99.564459930313603</v>
      </c>
      <c r="Z576">
        <v>6.592055298353829</v>
      </c>
      <c r="AA576">
        <v>0</v>
      </c>
      <c r="AB576">
        <v>2.4062418578761169</v>
      </c>
      <c r="AD576">
        <v>54.328444583824201</v>
      </c>
      <c r="AF576">
        <v>2.6791131855309218</v>
      </c>
      <c r="AG576">
        <v>3.9640883904894562</v>
      </c>
    </row>
    <row r="577" spans="1:33">
      <c r="A577">
        <v>11</v>
      </c>
      <c r="B577">
        <v>135</v>
      </c>
      <c r="C577">
        <v>2016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12</v>
      </c>
      <c r="M577">
        <v>99</v>
      </c>
      <c r="N577">
        <v>99</v>
      </c>
      <c r="O577">
        <v>99</v>
      </c>
      <c r="P577">
        <v>9999</v>
      </c>
      <c r="Q577">
        <v>222</v>
      </c>
      <c r="R577">
        <v>257</v>
      </c>
      <c r="S577">
        <v>12</v>
      </c>
      <c r="T577">
        <v>9.3774319066147864</v>
      </c>
      <c r="U577">
        <v>41.28482490272372</v>
      </c>
      <c r="V577">
        <v>6.6147859922178993</v>
      </c>
      <c r="W577">
        <v>60.311284046692606</v>
      </c>
      <c r="X577">
        <v>100</v>
      </c>
      <c r="Y577">
        <v>99.610894941634228</v>
      </c>
      <c r="Z577">
        <v>6.6939692985061399</v>
      </c>
      <c r="AA577">
        <v>0</v>
      </c>
      <c r="AB577">
        <v>2.5371857820889061</v>
      </c>
      <c r="AD577">
        <v>57.776859072650893</v>
      </c>
      <c r="AF577">
        <v>0.59976662777129508</v>
      </c>
      <c r="AG577">
        <v>0.93469272621912414</v>
      </c>
    </row>
    <row r="578" spans="1:33">
      <c r="A578">
        <v>11</v>
      </c>
      <c r="B578">
        <v>136</v>
      </c>
      <c r="C578">
        <v>2016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13</v>
      </c>
      <c r="M578">
        <v>99</v>
      </c>
      <c r="N578">
        <v>99</v>
      </c>
      <c r="O578">
        <v>99</v>
      </c>
      <c r="P578">
        <v>9999</v>
      </c>
      <c r="Q578">
        <v>36</v>
      </c>
      <c r="R578">
        <v>41</v>
      </c>
      <c r="S578">
        <v>13</v>
      </c>
      <c r="T578">
        <v>10.24390243902439</v>
      </c>
      <c r="U578">
        <v>45.329268292682919</v>
      </c>
      <c r="V578">
        <v>4.8780487804878048</v>
      </c>
      <c r="W578">
        <v>73.170731707317088</v>
      </c>
      <c r="X578">
        <v>100</v>
      </c>
      <c r="Y578">
        <v>100</v>
      </c>
      <c r="Z578">
        <v>7.8383436497721553</v>
      </c>
      <c r="AA578">
        <v>0</v>
      </c>
      <c r="AB578">
        <v>2.7477750449771019</v>
      </c>
      <c r="AD578">
        <v>71.876045234064634</v>
      </c>
      <c r="AF578">
        <v>9.5682613768961478E-2</v>
      </c>
      <c r="AG578">
        <v>0.1637223079374793</v>
      </c>
    </row>
    <row r="579" spans="1:33">
      <c r="A579">
        <v>11</v>
      </c>
      <c r="B579">
        <v>137</v>
      </c>
      <c r="C579">
        <v>2016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14</v>
      </c>
      <c r="M579">
        <v>99</v>
      </c>
      <c r="N579">
        <v>99</v>
      </c>
      <c r="O579">
        <v>99</v>
      </c>
      <c r="P579">
        <v>9999</v>
      </c>
      <c r="Q579">
        <v>15</v>
      </c>
      <c r="R579">
        <v>15</v>
      </c>
      <c r="S579">
        <v>14</v>
      </c>
      <c r="T579">
        <v>11.53333333333333</v>
      </c>
      <c r="U579">
        <v>47.186666666666653</v>
      </c>
      <c r="V579">
        <v>6.6666666666666687</v>
      </c>
      <c r="W579">
        <v>80</v>
      </c>
      <c r="X579">
        <v>100</v>
      </c>
      <c r="Y579">
        <v>100</v>
      </c>
      <c r="Z579">
        <v>7.1296439057096572</v>
      </c>
      <c r="AA579">
        <v>0</v>
      </c>
      <c r="AB579">
        <v>2.777688887466621</v>
      </c>
      <c r="AD579">
        <v>53.829936880040123</v>
      </c>
      <c r="AF579">
        <v>3.5005834305717617E-2</v>
      </c>
      <c r="AG579">
        <v>6.235278426588535E-2</v>
      </c>
    </row>
    <row r="580" spans="1:33">
      <c r="A580">
        <v>11</v>
      </c>
      <c r="B580">
        <v>138</v>
      </c>
      <c r="C580">
        <v>2016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15</v>
      </c>
      <c r="M580">
        <v>99</v>
      </c>
      <c r="N580">
        <v>99</v>
      </c>
      <c r="O580">
        <v>99</v>
      </c>
      <c r="P580">
        <v>9999</v>
      </c>
      <c r="Q580">
        <v>5</v>
      </c>
      <c r="R580">
        <v>5</v>
      </c>
      <c r="S580">
        <v>15</v>
      </c>
      <c r="T580">
        <v>10.4</v>
      </c>
      <c r="U580">
        <v>46.56</v>
      </c>
      <c r="V580">
        <v>0</v>
      </c>
      <c r="W580">
        <v>80</v>
      </c>
      <c r="X580">
        <v>100</v>
      </c>
      <c r="Y580">
        <v>100</v>
      </c>
      <c r="Z580">
        <v>7.3019449463824175</v>
      </c>
      <c r="AA580">
        <v>0</v>
      </c>
      <c r="AB580">
        <v>4.4542114902640151</v>
      </c>
      <c r="AD580">
        <v>94.070892432804513</v>
      </c>
      <c r="AF580">
        <v>1.1668611435239201E-2</v>
      </c>
      <c r="AG580">
        <v>2.0508234214605972E-2</v>
      </c>
    </row>
    <row r="581" spans="1:33">
      <c r="A581">
        <v>11</v>
      </c>
      <c r="B581">
        <v>139</v>
      </c>
      <c r="C581">
        <v>2015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9999</v>
      </c>
      <c r="Q581">
        <v>73</v>
      </c>
      <c r="R581">
        <v>88</v>
      </c>
      <c r="S581">
        <v>1</v>
      </c>
      <c r="T581">
        <v>2.1704545454545454</v>
      </c>
      <c r="U581">
        <v>13.984090909090904</v>
      </c>
      <c r="V581">
        <v>0</v>
      </c>
      <c r="W581">
        <v>0</v>
      </c>
      <c r="X581">
        <v>31.818181818181817</v>
      </c>
      <c r="Y581">
        <v>6.8181818181818192</v>
      </c>
      <c r="Z581">
        <v>5.3422604673327596</v>
      </c>
      <c r="AA581">
        <v>0</v>
      </c>
      <c r="AB581">
        <v>0.77197490110358191</v>
      </c>
      <c r="AD581">
        <v>16.488106222725445</v>
      </c>
      <c r="AF581">
        <v>0.23946881462936759</v>
      </c>
      <c r="AG581">
        <v>0.12619981349993439</v>
      </c>
    </row>
    <row r="582" spans="1:33">
      <c r="A582">
        <v>11</v>
      </c>
      <c r="B582">
        <v>140</v>
      </c>
      <c r="C582">
        <v>2015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2</v>
      </c>
      <c r="M582">
        <v>99</v>
      </c>
      <c r="N582">
        <v>99</v>
      </c>
      <c r="O582">
        <v>99</v>
      </c>
      <c r="P582">
        <v>9999</v>
      </c>
      <c r="Q582">
        <v>271</v>
      </c>
      <c r="R582">
        <v>353</v>
      </c>
      <c r="S582">
        <v>2</v>
      </c>
      <c r="T582">
        <v>2.5070821529745042</v>
      </c>
      <c r="U582">
        <v>14.937393767705387</v>
      </c>
      <c r="V582">
        <v>0</v>
      </c>
      <c r="W582">
        <v>0</v>
      </c>
      <c r="X582">
        <v>41.643059490084994</v>
      </c>
      <c r="Y582">
        <v>7.6487252124645888</v>
      </c>
      <c r="Z582">
        <v>5.3944695219132122</v>
      </c>
      <c r="AA582">
        <v>0</v>
      </c>
      <c r="AB582">
        <v>3.4048092526711757</v>
      </c>
      <c r="AD582">
        <v>-10.361426527816263</v>
      </c>
      <c r="AF582">
        <v>0.96059649504734979</v>
      </c>
      <c r="AG582">
        <v>0.54074353697692501</v>
      </c>
    </row>
    <row r="583" spans="1:33">
      <c r="A583">
        <v>11</v>
      </c>
      <c r="B583">
        <v>141</v>
      </c>
      <c r="C583">
        <v>2015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3</v>
      </c>
      <c r="M583">
        <v>99</v>
      </c>
      <c r="N583">
        <v>99</v>
      </c>
      <c r="O583">
        <v>99</v>
      </c>
      <c r="P583">
        <v>9999</v>
      </c>
      <c r="Q583">
        <v>597</v>
      </c>
      <c r="R583">
        <v>904</v>
      </c>
      <c r="S583">
        <v>3</v>
      </c>
      <c r="T583">
        <v>3.5088495575221241</v>
      </c>
      <c r="U583">
        <v>15.866703539822998</v>
      </c>
      <c r="V583">
        <v>0</v>
      </c>
      <c r="W583">
        <v>0.11061946902654868</v>
      </c>
      <c r="X583">
        <v>46.681415929203531</v>
      </c>
      <c r="Y583">
        <v>11.061946902654867</v>
      </c>
      <c r="Z583">
        <v>5.5613858908689204</v>
      </c>
      <c r="AA583">
        <v>0</v>
      </c>
      <c r="AB583">
        <v>2.3992829873679473</v>
      </c>
      <c r="AD583">
        <v>3.4439011101946408</v>
      </c>
      <c r="AF583">
        <v>2.4599978230107755</v>
      </c>
      <c r="AG583">
        <v>1.4709467129337777</v>
      </c>
    </row>
    <row r="584" spans="1:33">
      <c r="A584">
        <v>11</v>
      </c>
      <c r="B584">
        <v>142</v>
      </c>
      <c r="C584">
        <v>2015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4</v>
      </c>
      <c r="M584">
        <v>99</v>
      </c>
      <c r="N584">
        <v>99</v>
      </c>
      <c r="O584">
        <v>99</v>
      </c>
      <c r="P584">
        <v>9999</v>
      </c>
      <c r="Q584">
        <v>1089</v>
      </c>
      <c r="R584">
        <v>1739</v>
      </c>
      <c r="S584">
        <v>4</v>
      </c>
      <c r="T584">
        <v>4.1615871190339266</v>
      </c>
      <c r="U584">
        <v>17.025819436457756</v>
      </c>
      <c r="V584">
        <v>0</v>
      </c>
      <c r="W584">
        <v>0.40253018976423216</v>
      </c>
      <c r="X584">
        <v>54.22656699252444</v>
      </c>
      <c r="Y584">
        <v>16.216216216216221</v>
      </c>
      <c r="Z584">
        <v>5.487326121417988</v>
      </c>
      <c r="AA584">
        <v>0</v>
      </c>
      <c r="AB584">
        <v>2.3244078335406937</v>
      </c>
      <c r="AD584">
        <v>-1.1593717946460618</v>
      </c>
      <c r="AF584">
        <v>4.7322303254598888</v>
      </c>
      <c r="AG584">
        <v>3.0363330555214616</v>
      </c>
    </row>
    <row r="585" spans="1:33">
      <c r="A585">
        <v>11</v>
      </c>
      <c r="B585">
        <v>143</v>
      </c>
      <c r="C585">
        <v>2015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5</v>
      </c>
      <c r="M585">
        <v>99</v>
      </c>
      <c r="N585">
        <v>99</v>
      </c>
      <c r="O585">
        <v>99</v>
      </c>
      <c r="P585">
        <v>9999</v>
      </c>
      <c r="Q585">
        <v>1849</v>
      </c>
      <c r="R585">
        <v>3550</v>
      </c>
      <c r="S585">
        <v>5</v>
      </c>
      <c r="T585">
        <v>5.068450704225353</v>
      </c>
      <c r="U585">
        <v>18.696535211267612</v>
      </c>
      <c r="V585">
        <v>0</v>
      </c>
      <c r="W585">
        <v>1.8873239436619715</v>
      </c>
      <c r="X585">
        <v>60.788732394366193</v>
      </c>
      <c r="Y585">
        <v>25.83098591549296</v>
      </c>
      <c r="Z585">
        <v>5.6941835256170164</v>
      </c>
      <c r="AA585">
        <v>0</v>
      </c>
      <c r="AB585">
        <v>2.7244519531004805</v>
      </c>
      <c r="AD585">
        <v>-10.472018902941207</v>
      </c>
      <c r="AF585">
        <v>9.660389681071079</v>
      </c>
      <c r="AG585">
        <v>6.8066165784878079</v>
      </c>
    </row>
    <row r="586" spans="1:33">
      <c r="A586">
        <v>11</v>
      </c>
      <c r="B586">
        <v>144</v>
      </c>
      <c r="C586">
        <v>2015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6</v>
      </c>
      <c r="M586">
        <v>99</v>
      </c>
      <c r="N586">
        <v>99</v>
      </c>
      <c r="O586">
        <v>99</v>
      </c>
      <c r="P586">
        <v>9999</v>
      </c>
      <c r="Q586">
        <v>2607</v>
      </c>
      <c r="R586">
        <v>5095</v>
      </c>
      <c r="S586">
        <v>6</v>
      </c>
      <c r="T586">
        <v>5.727968596663394</v>
      </c>
      <c r="U586">
        <v>21.157311089303278</v>
      </c>
      <c r="V586">
        <v>24.435721295387633</v>
      </c>
      <c r="W586">
        <v>4.4946025515211003</v>
      </c>
      <c r="X586">
        <v>74.955839057899908</v>
      </c>
      <c r="Y586">
        <v>39.862610402355251</v>
      </c>
      <c r="Z586">
        <v>5.9076651387783121</v>
      </c>
      <c r="AA586">
        <v>0</v>
      </c>
      <c r="AB586">
        <v>2.5662168622884369</v>
      </c>
      <c r="AD586">
        <v>-9.5951276356243866</v>
      </c>
      <c r="AF586">
        <v>13.864700119734405</v>
      </c>
      <c r="AG586">
        <v>11.054687303710139</v>
      </c>
    </row>
    <row r="587" spans="1:33">
      <c r="A587">
        <v>11</v>
      </c>
      <c r="B587">
        <v>145</v>
      </c>
      <c r="C587">
        <v>2015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7</v>
      </c>
      <c r="M587">
        <v>99</v>
      </c>
      <c r="N587">
        <v>99</v>
      </c>
      <c r="O587">
        <v>99</v>
      </c>
      <c r="P587">
        <v>9999</v>
      </c>
      <c r="Q587">
        <v>3121</v>
      </c>
      <c r="R587">
        <v>5821</v>
      </c>
      <c r="S587">
        <v>7</v>
      </c>
      <c r="T587">
        <v>6.2413674626352851</v>
      </c>
      <c r="U587">
        <v>24.533241711046216</v>
      </c>
      <c r="V587">
        <v>37.48496821851915</v>
      </c>
      <c r="W587">
        <v>8.022676516062532</v>
      </c>
      <c r="X587">
        <v>90.774780965469844</v>
      </c>
      <c r="Y587">
        <v>61.913760522247024</v>
      </c>
      <c r="Z587">
        <v>5.8544356155588684</v>
      </c>
      <c r="AA587">
        <v>0</v>
      </c>
      <c r="AB587">
        <v>2.3609183656192494</v>
      </c>
      <c r="AD587">
        <v>-0.21639471594731319</v>
      </c>
      <c r="AF587">
        <v>15.840317840426692</v>
      </c>
      <c r="AG587">
        <v>14.645167370631098</v>
      </c>
    </row>
    <row r="588" spans="1:33">
      <c r="A588">
        <v>11</v>
      </c>
      <c r="B588">
        <v>146</v>
      </c>
      <c r="C588">
        <v>2015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8</v>
      </c>
      <c r="M588">
        <v>99</v>
      </c>
      <c r="N588">
        <v>99</v>
      </c>
      <c r="O588">
        <v>99</v>
      </c>
      <c r="P588">
        <v>9999</v>
      </c>
      <c r="Q588">
        <v>4052</v>
      </c>
      <c r="R588">
        <v>8377</v>
      </c>
      <c r="S588">
        <v>8</v>
      </c>
      <c r="T588">
        <v>6.9241972066372197</v>
      </c>
      <c r="U588">
        <v>28.279921212844719</v>
      </c>
      <c r="V588">
        <v>39.429389996418763</v>
      </c>
      <c r="W588">
        <v>18.228482750387965</v>
      </c>
      <c r="X588">
        <v>97.38569893756717</v>
      </c>
      <c r="Y588">
        <v>82.666825832636974</v>
      </c>
      <c r="Z588">
        <v>5.757997720730585</v>
      </c>
      <c r="AA588">
        <v>0</v>
      </c>
      <c r="AB588">
        <v>2.6628384319236544</v>
      </c>
      <c r="AD588">
        <v>16.44746958356393</v>
      </c>
      <c r="AF588">
        <v>22.795798410797872</v>
      </c>
      <c r="AG588">
        <v>24.294530633810037</v>
      </c>
    </row>
    <row r="589" spans="1:33">
      <c r="A589">
        <v>11</v>
      </c>
      <c r="B589">
        <v>147</v>
      </c>
      <c r="C589">
        <v>2015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</v>
      </c>
      <c r="M589">
        <v>99</v>
      </c>
      <c r="N589">
        <v>99</v>
      </c>
      <c r="O589">
        <v>99</v>
      </c>
      <c r="P589">
        <v>9999</v>
      </c>
      <c r="Q589">
        <v>3484</v>
      </c>
      <c r="R589">
        <v>6963</v>
      </c>
      <c r="S589">
        <v>9</v>
      </c>
      <c r="T589">
        <v>7.733879075111302</v>
      </c>
      <c r="U589">
        <v>32.801637225333792</v>
      </c>
      <c r="V589">
        <v>30.934941835415778</v>
      </c>
      <c r="W589">
        <v>33.749820479678299</v>
      </c>
      <c r="X589">
        <v>99.842022116903678</v>
      </c>
      <c r="Y589">
        <v>95.677150653453978</v>
      </c>
      <c r="Z589">
        <v>5.6979508491994002</v>
      </c>
      <c r="AA589">
        <v>0</v>
      </c>
      <c r="AB589">
        <v>2.5289896942257597</v>
      </c>
      <c r="AD589">
        <v>35.108234540636026</v>
      </c>
      <c r="AF589">
        <v>18.947969957548704</v>
      </c>
      <c r="AG589">
        <v>23.422525405326834</v>
      </c>
    </row>
    <row r="590" spans="1:33">
      <c r="A590">
        <v>11</v>
      </c>
      <c r="B590">
        <v>148</v>
      </c>
      <c r="C590">
        <v>2015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10</v>
      </c>
      <c r="M590">
        <v>99</v>
      </c>
      <c r="N590">
        <v>99</v>
      </c>
      <c r="O590">
        <v>99</v>
      </c>
      <c r="P590">
        <v>9999</v>
      </c>
      <c r="Q590">
        <v>1602</v>
      </c>
      <c r="R590">
        <v>2351</v>
      </c>
      <c r="S590">
        <v>10</v>
      </c>
      <c r="T590">
        <v>8.4262016163334792</v>
      </c>
      <c r="U590">
        <v>35.868396427052339</v>
      </c>
      <c r="V590">
        <v>19.098256061250535</v>
      </c>
      <c r="W590">
        <v>47.384091875797509</v>
      </c>
      <c r="X590">
        <v>100</v>
      </c>
      <c r="Y590">
        <v>98.809017439387517</v>
      </c>
      <c r="Z590">
        <v>6.0342444660332113</v>
      </c>
      <c r="AA590">
        <v>0</v>
      </c>
      <c r="AB590">
        <v>2.5697373349060344</v>
      </c>
      <c r="AD590">
        <v>39.191691606719246</v>
      </c>
      <c r="AF590">
        <v>6.3976270817459442</v>
      </c>
      <c r="AG590">
        <v>8.6478150439489436</v>
      </c>
    </row>
    <row r="591" spans="1:33">
      <c r="A591">
        <v>11</v>
      </c>
      <c r="B591">
        <v>149</v>
      </c>
      <c r="C591">
        <v>2015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11</v>
      </c>
      <c r="M591">
        <v>99</v>
      </c>
      <c r="N591">
        <v>99</v>
      </c>
      <c r="O591">
        <v>99</v>
      </c>
      <c r="P591">
        <v>9999</v>
      </c>
      <c r="Q591">
        <v>884</v>
      </c>
      <c r="R591">
        <v>1175</v>
      </c>
      <c r="S591">
        <v>11</v>
      </c>
      <c r="T591">
        <v>8.7472340425531883</v>
      </c>
      <c r="U591">
        <v>37.983829787234072</v>
      </c>
      <c r="V591">
        <v>15.744680851063828</v>
      </c>
      <c r="W591">
        <v>54.297872340425513</v>
      </c>
      <c r="X591">
        <v>100</v>
      </c>
      <c r="Y591">
        <v>99.319148936170222</v>
      </c>
      <c r="Z591">
        <v>6.6778932061804754</v>
      </c>
      <c r="AA591">
        <v>0</v>
      </c>
      <c r="AB591">
        <v>3.183458377786085</v>
      </c>
      <c r="AD591">
        <v>40.246060911982674</v>
      </c>
      <c r="AF591">
        <v>3.1974529226080328</v>
      </c>
      <c r="AG591">
        <v>4.5769737333947491</v>
      </c>
    </row>
    <row r="592" spans="1:33">
      <c r="A592">
        <v>11</v>
      </c>
      <c r="B592">
        <v>150</v>
      </c>
      <c r="C592">
        <v>2015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12</v>
      </c>
      <c r="M592">
        <v>99</v>
      </c>
      <c r="N592">
        <v>99</v>
      </c>
      <c r="O592">
        <v>99</v>
      </c>
      <c r="P592">
        <v>9999</v>
      </c>
      <c r="Q592">
        <v>227</v>
      </c>
      <c r="R592">
        <v>259</v>
      </c>
      <c r="S592">
        <v>12</v>
      </c>
      <c r="T592">
        <v>9.0733590733590717</v>
      </c>
      <c r="U592">
        <v>40.288416988416991</v>
      </c>
      <c r="V592">
        <v>9.2664092664092639</v>
      </c>
      <c r="W592">
        <v>56.756756756756758</v>
      </c>
      <c r="X592">
        <v>100</v>
      </c>
      <c r="Y592">
        <v>100</v>
      </c>
      <c r="Z592">
        <v>6.4658847083475353</v>
      </c>
      <c r="AA592">
        <v>0</v>
      </c>
      <c r="AB592">
        <v>3.5649550012085176</v>
      </c>
      <c r="AD592">
        <v>41.967791364407177</v>
      </c>
      <c r="AF592">
        <v>0.70480026123870698</v>
      </c>
      <c r="AG592">
        <v>1.0700936079374002</v>
      </c>
    </row>
    <row r="593" spans="1:33">
      <c r="A593">
        <v>11</v>
      </c>
      <c r="B593">
        <v>151</v>
      </c>
      <c r="C593">
        <v>2015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13</v>
      </c>
      <c r="M593">
        <v>99</v>
      </c>
      <c r="N593">
        <v>99</v>
      </c>
      <c r="O593">
        <v>99</v>
      </c>
      <c r="P593">
        <v>9999</v>
      </c>
      <c r="Q593">
        <v>48</v>
      </c>
      <c r="R593">
        <v>48</v>
      </c>
      <c r="S593">
        <v>13</v>
      </c>
      <c r="T593">
        <v>8.6041666666666643</v>
      </c>
      <c r="U593">
        <v>40.341666666666654</v>
      </c>
      <c r="V593">
        <v>10.416666666666664</v>
      </c>
      <c r="W593">
        <v>62.5</v>
      </c>
      <c r="X593">
        <v>100</v>
      </c>
      <c r="Y593">
        <v>97.916666666666686</v>
      </c>
      <c r="Z593">
        <v>7.3066987909877996</v>
      </c>
      <c r="AA593">
        <v>0</v>
      </c>
      <c r="AB593">
        <v>4.7947001267603344</v>
      </c>
      <c r="AD593">
        <v>27.699238016355295</v>
      </c>
      <c r="AF593">
        <v>0.13061935343420047</v>
      </c>
      <c r="AG593">
        <v>0.19858062641091567</v>
      </c>
    </row>
    <row r="594" spans="1:33">
      <c r="A594">
        <v>11</v>
      </c>
      <c r="B594">
        <v>152</v>
      </c>
      <c r="C594">
        <v>2015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14</v>
      </c>
      <c r="M594">
        <v>99</v>
      </c>
      <c r="N594">
        <v>99</v>
      </c>
      <c r="O594">
        <v>99</v>
      </c>
      <c r="P594">
        <v>9999</v>
      </c>
      <c r="Q594">
        <v>21</v>
      </c>
      <c r="R594">
        <v>22</v>
      </c>
      <c r="S594">
        <v>14</v>
      </c>
      <c r="T594">
        <v>7.7727272727272716</v>
      </c>
      <c r="U594">
        <v>42.900000000000006</v>
      </c>
      <c r="V594">
        <v>18.181818181818183</v>
      </c>
      <c r="W594">
        <v>45.454545454545446</v>
      </c>
      <c r="X594">
        <v>100</v>
      </c>
      <c r="Y594">
        <v>100</v>
      </c>
      <c r="Z594">
        <v>8.3601870357502719</v>
      </c>
      <c r="AA594">
        <v>0</v>
      </c>
      <c r="AB594">
        <v>6.1712811266220609</v>
      </c>
      <c r="AD594">
        <v>25.699366854086257</v>
      </c>
      <c r="AF594">
        <v>5.9867203657341904E-2</v>
      </c>
      <c r="AG594">
        <v>9.6788057842709274E-2</v>
      </c>
    </row>
    <row r="595" spans="1:33">
      <c r="A595">
        <v>11</v>
      </c>
      <c r="B595">
        <v>153</v>
      </c>
      <c r="C595">
        <v>2015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15</v>
      </c>
      <c r="M595">
        <v>99</v>
      </c>
      <c r="N595">
        <v>99</v>
      </c>
      <c r="O595">
        <v>99</v>
      </c>
      <c r="P595">
        <v>9999</v>
      </c>
      <c r="Q595">
        <v>3</v>
      </c>
      <c r="R595">
        <v>3</v>
      </c>
      <c r="S595">
        <v>15</v>
      </c>
      <c r="T595">
        <v>7</v>
      </c>
      <c r="U595">
        <v>39</v>
      </c>
      <c r="V595">
        <v>0</v>
      </c>
      <c r="W595">
        <v>0</v>
      </c>
      <c r="X595">
        <v>100</v>
      </c>
      <c r="Y595">
        <v>100</v>
      </c>
      <c r="Z595">
        <v>1.1430952132988272</v>
      </c>
      <c r="AA595">
        <v>0</v>
      </c>
      <c r="AB595">
        <v>0.81649658092772603</v>
      </c>
      <c r="AD595">
        <v>78.571428571425443</v>
      </c>
      <c r="AF595">
        <v>8.1637095896375297E-3</v>
      </c>
      <c r="AG595">
        <v>1.1998519567278008E-2</v>
      </c>
    </row>
    <row r="596" spans="1:33">
      <c r="A596">
        <v>11</v>
      </c>
      <c r="B596">
        <v>154</v>
      </c>
      <c r="C596">
        <v>2014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1</v>
      </c>
      <c r="M596">
        <v>99</v>
      </c>
      <c r="N596">
        <v>99</v>
      </c>
      <c r="O596">
        <v>99</v>
      </c>
      <c r="P596">
        <v>9999</v>
      </c>
      <c r="Q596">
        <v>106</v>
      </c>
      <c r="R596">
        <v>131</v>
      </c>
      <c r="S596">
        <v>1</v>
      </c>
      <c r="T596">
        <v>2.3206106870229002</v>
      </c>
      <c r="U596">
        <v>12.84656488549618</v>
      </c>
      <c r="V596">
        <v>0</v>
      </c>
      <c r="W596">
        <v>0</v>
      </c>
      <c r="X596">
        <v>26.717557251908399</v>
      </c>
      <c r="Y596">
        <v>1.5267175572519092</v>
      </c>
      <c r="Z596">
        <v>4.6777416373654717</v>
      </c>
      <c r="AA596">
        <v>0</v>
      </c>
      <c r="AB596">
        <v>0.95123203013405899</v>
      </c>
      <c r="AD596">
        <v>10.558291945537963</v>
      </c>
      <c r="AF596">
        <v>0.35566898349261511</v>
      </c>
      <c r="AG596">
        <v>0.17856186029436324</v>
      </c>
    </row>
    <row r="597" spans="1:33">
      <c r="A597">
        <v>11</v>
      </c>
      <c r="B597">
        <v>155</v>
      </c>
      <c r="C597">
        <v>2014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9999</v>
      </c>
      <c r="Q597">
        <v>430</v>
      </c>
      <c r="R597">
        <v>600</v>
      </c>
      <c r="S597">
        <v>2</v>
      </c>
      <c r="T597">
        <v>2.8933333333333335</v>
      </c>
      <c r="U597">
        <v>14.845000000000004</v>
      </c>
      <c r="V597">
        <v>0</v>
      </c>
      <c r="W597">
        <v>0</v>
      </c>
      <c r="X597">
        <v>43.833333333333343</v>
      </c>
      <c r="Y597">
        <v>4.5</v>
      </c>
      <c r="Z597">
        <v>4.89191254350827</v>
      </c>
      <c r="AA597">
        <v>0</v>
      </c>
      <c r="AB597">
        <v>0.99764166356908257</v>
      </c>
      <c r="AD597">
        <v>16.709095886091848</v>
      </c>
      <c r="AF597">
        <v>1.6290182450043436</v>
      </c>
      <c r="AG597">
        <v>0.94506535720595075</v>
      </c>
    </row>
    <row r="598" spans="1:33">
      <c r="A598">
        <v>11</v>
      </c>
      <c r="B598">
        <v>156</v>
      </c>
      <c r="C598">
        <v>2014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3</v>
      </c>
      <c r="M598">
        <v>99</v>
      </c>
      <c r="N598">
        <v>99</v>
      </c>
      <c r="O598">
        <v>99</v>
      </c>
      <c r="P598">
        <v>9999</v>
      </c>
      <c r="Q598">
        <v>779</v>
      </c>
      <c r="R598">
        <v>1164</v>
      </c>
      <c r="S598">
        <v>3</v>
      </c>
      <c r="T598">
        <v>3.646048109965637</v>
      </c>
      <c r="U598">
        <v>15.764003436426099</v>
      </c>
      <c r="V598">
        <v>0</v>
      </c>
      <c r="W598">
        <v>8.5910652920962213E-2</v>
      </c>
      <c r="X598">
        <v>45.360824742268044</v>
      </c>
      <c r="Y598">
        <v>11.597938144329891</v>
      </c>
      <c r="Z598">
        <v>5.4793255398016676</v>
      </c>
      <c r="AA598">
        <v>0</v>
      </c>
      <c r="AB598">
        <v>1.2897200678269429</v>
      </c>
      <c r="AD598">
        <v>11.286136101578331</v>
      </c>
      <c r="AF598">
        <v>3.1602953953084265</v>
      </c>
      <c r="AG598">
        <v>1.9469280070707455</v>
      </c>
    </row>
    <row r="599" spans="1:33">
      <c r="A599">
        <v>11</v>
      </c>
      <c r="B599">
        <v>157</v>
      </c>
      <c r="C599">
        <v>2014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4</v>
      </c>
      <c r="M599">
        <v>99</v>
      </c>
      <c r="N599">
        <v>99</v>
      </c>
      <c r="O599">
        <v>99</v>
      </c>
      <c r="P599">
        <v>9999</v>
      </c>
      <c r="Q599">
        <v>1261</v>
      </c>
      <c r="R599">
        <v>2187</v>
      </c>
      <c r="S599">
        <v>4</v>
      </c>
      <c r="T599">
        <v>4.4138088705989933</v>
      </c>
      <c r="U599">
        <v>16.951623228166458</v>
      </c>
      <c r="V599">
        <v>0</v>
      </c>
      <c r="W599">
        <v>0.27434842249657071</v>
      </c>
      <c r="X599">
        <v>52.217649748513935</v>
      </c>
      <c r="Y599">
        <v>15.592135345221765</v>
      </c>
      <c r="Z599">
        <v>5.277078218204756</v>
      </c>
      <c r="AA599">
        <v>0</v>
      </c>
      <c r="AB599">
        <v>1.4223545096829129</v>
      </c>
      <c r="AD599">
        <v>-6.3691542949043312</v>
      </c>
      <c r="AF599">
        <v>5.9377715030408362</v>
      </c>
      <c r="AG599">
        <v>3.9336024475993807</v>
      </c>
    </row>
    <row r="600" spans="1:33">
      <c r="A600">
        <v>11</v>
      </c>
      <c r="B600">
        <v>158</v>
      </c>
      <c r="C600">
        <v>2014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5</v>
      </c>
      <c r="M600">
        <v>99</v>
      </c>
      <c r="N600">
        <v>99</v>
      </c>
      <c r="O600">
        <v>99</v>
      </c>
      <c r="P600">
        <v>9999</v>
      </c>
      <c r="Q600">
        <v>2003</v>
      </c>
      <c r="R600">
        <v>3923</v>
      </c>
      <c r="S600">
        <v>5</v>
      </c>
      <c r="T600">
        <v>5.3451440224318123</v>
      </c>
      <c r="U600">
        <v>18.763522814172827</v>
      </c>
      <c r="V600">
        <v>0</v>
      </c>
      <c r="W600">
        <v>1.6314045373438695</v>
      </c>
      <c r="X600">
        <v>62.273770073923025</v>
      </c>
      <c r="Y600">
        <v>24.471068060158043</v>
      </c>
      <c r="Z600">
        <v>5.4607409379881808</v>
      </c>
      <c r="AA600">
        <v>0</v>
      </c>
      <c r="AB600">
        <v>1.5456908099441451</v>
      </c>
      <c r="AD600">
        <v>-13.068794431044756</v>
      </c>
      <c r="AF600">
        <v>10.651064291920065</v>
      </c>
      <c r="AG600">
        <v>7.8102166159402717</v>
      </c>
    </row>
    <row r="601" spans="1:33">
      <c r="A601">
        <v>11</v>
      </c>
      <c r="B601">
        <v>159</v>
      </c>
      <c r="C601">
        <v>2014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6</v>
      </c>
      <c r="M601">
        <v>99</v>
      </c>
      <c r="N601">
        <v>99</v>
      </c>
      <c r="O601">
        <v>99</v>
      </c>
      <c r="P601">
        <v>9999</v>
      </c>
      <c r="Q601">
        <v>2695</v>
      </c>
      <c r="R601">
        <v>5075</v>
      </c>
      <c r="S601">
        <v>6</v>
      </c>
      <c r="T601">
        <v>5.8630541871921178</v>
      </c>
      <c r="U601">
        <v>21.530561576354721</v>
      </c>
      <c r="V601">
        <v>23.428571428571423</v>
      </c>
      <c r="W601">
        <v>4.374384236453202</v>
      </c>
      <c r="X601">
        <v>79.408866995073907</v>
      </c>
      <c r="Y601">
        <v>42.522167487684719</v>
      </c>
      <c r="Z601">
        <v>5.5521419094933595</v>
      </c>
      <c r="AA601">
        <v>0</v>
      </c>
      <c r="AB601">
        <v>1.6643359989079125</v>
      </c>
      <c r="AD601">
        <v>-3.3728955798654061</v>
      </c>
      <c r="AF601">
        <v>13.778779322328417</v>
      </c>
      <c r="AG601">
        <v>11.593692985857984</v>
      </c>
    </row>
    <row r="602" spans="1:33">
      <c r="A602">
        <v>11</v>
      </c>
      <c r="B602">
        <v>160</v>
      </c>
      <c r="C602">
        <v>2014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7</v>
      </c>
      <c r="M602">
        <v>99</v>
      </c>
      <c r="N602">
        <v>99</v>
      </c>
      <c r="O602">
        <v>99</v>
      </c>
      <c r="P602">
        <v>9999</v>
      </c>
      <c r="Q602">
        <v>3041</v>
      </c>
      <c r="R602">
        <v>5383</v>
      </c>
      <c r="S602">
        <v>7</v>
      </c>
      <c r="T602">
        <v>6.3546349619171441</v>
      </c>
      <c r="U602">
        <v>24.245420769087833</v>
      </c>
      <c r="V602">
        <v>33.197101987739181</v>
      </c>
      <c r="W602">
        <v>9.1213078209177016</v>
      </c>
      <c r="X602">
        <v>90.377113133940156</v>
      </c>
      <c r="Y602">
        <v>61.452721530744917</v>
      </c>
      <c r="Z602">
        <v>5.5455666457650885</v>
      </c>
      <c r="AA602">
        <v>0</v>
      </c>
      <c r="AB602">
        <v>1.752681757072674</v>
      </c>
      <c r="AD602">
        <v>7.59564247833005</v>
      </c>
      <c r="AF602">
        <v>14.615008688097308</v>
      </c>
      <c r="AG602">
        <v>13.847918431745336</v>
      </c>
    </row>
    <row r="603" spans="1:33">
      <c r="A603">
        <v>11</v>
      </c>
      <c r="B603">
        <v>161</v>
      </c>
      <c r="C603">
        <v>2014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8</v>
      </c>
      <c r="M603">
        <v>99</v>
      </c>
      <c r="N603">
        <v>99</v>
      </c>
      <c r="O603">
        <v>99</v>
      </c>
      <c r="P603">
        <v>9999</v>
      </c>
      <c r="Q603">
        <v>4113</v>
      </c>
      <c r="R603">
        <v>8081</v>
      </c>
      <c r="S603">
        <v>8</v>
      </c>
      <c r="T603">
        <v>7.114342284370748</v>
      </c>
      <c r="U603">
        <v>27.479507486697205</v>
      </c>
      <c r="V603">
        <v>36.455884172750906</v>
      </c>
      <c r="W603">
        <v>19.663407994060137</v>
      </c>
      <c r="X603">
        <v>97.438435837148873</v>
      </c>
      <c r="Y603">
        <v>79.198119044672708</v>
      </c>
      <c r="Z603">
        <v>5.5822103549088915</v>
      </c>
      <c r="AA603">
        <v>0</v>
      </c>
      <c r="AB603">
        <v>1.781615880404338</v>
      </c>
      <c r="AD603">
        <v>25.49662848368634</v>
      </c>
      <c r="AF603">
        <v>21.940160729800173</v>
      </c>
      <c r="AG603">
        <v>23.561581772238924</v>
      </c>
    </row>
    <row r="604" spans="1:33">
      <c r="A604">
        <v>11</v>
      </c>
      <c r="B604">
        <v>162</v>
      </c>
      <c r="C604">
        <v>2014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</v>
      </c>
      <c r="M604">
        <v>99</v>
      </c>
      <c r="N604">
        <v>99</v>
      </c>
      <c r="O604">
        <v>99</v>
      </c>
      <c r="P604">
        <v>9999</v>
      </c>
      <c r="Q604">
        <v>3443</v>
      </c>
      <c r="R604">
        <v>6351</v>
      </c>
      <c r="S604">
        <v>9</v>
      </c>
      <c r="T604">
        <v>7.8241221854826017</v>
      </c>
      <c r="U604">
        <v>31.648165643205836</v>
      </c>
      <c r="V604">
        <v>31.207683829318206</v>
      </c>
      <c r="W604">
        <v>33.333333333333343</v>
      </c>
      <c r="X604">
        <v>99.842544481184063</v>
      </c>
      <c r="Y604">
        <v>94.615021256495055</v>
      </c>
      <c r="Z604">
        <v>5.4698649986453551</v>
      </c>
      <c r="AA604">
        <v>0</v>
      </c>
      <c r="AB604">
        <v>1.9409704981677016</v>
      </c>
      <c r="AD604">
        <v>45.626426498167362</v>
      </c>
      <c r="AF604">
        <v>17.243158123370975</v>
      </c>
      <c r="AG604">
        <v>21.326571700348413</v>
      </c>
    </row>
    <row r="605" spans="1:33">
      <c r="A605">
        <v>11</v>
      </c>
      <c r="B605">
        <v>163</v>
      </c>
      <c r="C605">
        <v>2014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10</v>
      </c>
      <c r="M605">
        <v>99</v>
      </c>
      <c r="N605">
        <v>99</v>
      </c>
      <c r="O605">
        <v>99</v>
      </c>
      <c r="P605">
        <v>9999</v>
      </c>
      <c r="Q605">
        <v>1712</v>
      </c>
      <c r="R605">
        <v>2486</v>
      </c>
      <c r="S605">
        <v>10</v>
      </c>
      <c r="T605">
        <v>8.3990345937248616</v>
      </c>
      <c r="U605">
        <v>34.428640386162527</v>
      </c>
      <c r="V605">
        <v>23.37087691069992</v>
      </c>
      <c r="W605">
        <v>44.489139179404674</v>
      </c>
      <c r="X605">
        <v>99.959774738535771</v>
      </c>
      <c r="Y605">
        <v>97.506033789219615</v>
      </c>
      <c r="Z605">
        <v>5.9578804809111308</v>
      </c>
      <c r="AA605">
        <v>0</v>
      </c>
      <c r="AB605">
        <v>2.1144027496057101</v>
      </c>
      <c r="AD605">
        <v>50.770097383810224</v>
      </c>
      <c r="AF605">
        <v>6.7495655951346638</v>
      </c>
      <c r="AG605">
        <v>9.0813703712938647</v>
      </c>
    </row>
    <row r="606" spans="1:33">
      <c r="A606">
        <v>11</v>
      </c>
      <c r="B606">
        <v>164</v>
      </c>
      <c r="C606">
        <v>2014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11</v>
      </c>
      <c r="M606">
        <v>99</v>
      </c>
      <c r="N606">
        <v>99</v>
      </c>
      <c r="O606">
        <v>99</v>
      </c>
      <c r="P606">
        <v>9999</v>
      </c>
      <c r="Q606">
        <v>857</v>
      </c>
      <c r="R606">
        <v>1123</v>
      </c>
      <c r="S606">
        <v>11</v>
      </c>
      <c r="T606">
        <v>9.0195903829029369</v>
      </c>
      <c r="U606">
        <v>37.015939447907442</v>
      </c>
      <c r="V606">
        <v>15.1380231522707</v>
      </c>
      <c r="W606">
        <v>58.504007123775594</v>
      </c>
      <c r="X606">
        <v>100</v>
      </c>
      <c r="Y606">
        <v>99.465716829919828</v>
      </c>
      <c r="Z606">
        <v>6.3027623086542874</v>
      </c>
      <c r="AA606">
        <v>0</v>
      </c>
      <c r="AB606">
        <v>2.3389476006354606</v>
      </c>
      <c r="AD606">
        <v>50.726733902506247</v>
      </c>
      <c r="AF606">
        <v>3.048979148566465</v>
      </c>
      <c r="AG606">
        <v>4.4106127009271878</v>
      </c>
    </row>
    <row r="607" spans="1:33">
      <c r="A607">
        <v>11</v>
      </c>
      <c r="B607">
        <v>165</v>
      </c>
      <c r="C607">
        <v>2014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12</v>
      </c>
      <c r="M607">
        <v>99</v>
      </c>
      <c r="N607">
        <v>99</v>
      </c>
      <c r="O607">
        <v>99</v>
      </c>
      <c r="P607">
        <v>9999</v>
      </c>
      <c r="Q607">
        <v>223</v>
      </c>
      <c r="R607">
        <v>252</v>
      </c>
      <c r="S607">
        <v>12</v>
      </c>
      <c r="T607">
        <v>9.0634920634920633</v>
      </c>
      <c r="U607">
        <v>39.087301587301603</v>
      </c>
      <c r="V607">
        <v>13.095238095238097</v>
      </c>
      <c r="W607">
        <v>58.33333333333335</v>
      </c>
      <c r="X607">
        <v>100</v>
      </c>
      <c r="Y607">
        <v>99.603174603174594</v>
      </c>
      <c r="Z607">
        <v>6.6073610240923601</v>
      </c>
      <c r="AA607">
        <v>0</v>
      </c>
      <c r="AB607">
        <v>2.3102464368857625</v>
      </c>
      <c r="AD607">
        <v>59.105484261468945</v>
      </c>
      <c r="AF607">
        <v>0.68418766290182487</v>
      </c>
      <c r="AG607">
        <v>1.0451211146826782</v>
      </c>
    </row>
    <row r="608" spans="1:33">
      <c r="A608">
        <v>11</v>
      </c>
      <c r="B608">
        <v>166</v>
      </c>
      <c r="C608">
        <v>2014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13</v>
      </c>
      <c r="M608">
        <v>99</v>
      </c>
      <c r="N608">
        <v>99</v>
      </c>
      <c r="O608">
        <v>99</v>
      </c>
      <c r="P608">
        <v>9999</v>
      </c>
      <c r="Q608">
        <v>44</v>
      </c>
      <c r="R608">
        <v>50</v>
      </c>
      <c r="S608">
        <v>13</v>
      </c>
      <c r="T608">
        <v>9.0199999999999978</v>
      </c>
      <c r="U608">
        <v>39.027999999999999</v>
      </c>
      <c r="V608">
        <v>14</v>
      </c>
      <c r="W608">
        <v>52</v>
      </c>
      <c r="X608">
        <v>100</v>
      </c>
      <c r="Y608">
        <v>100</v>
      </c>
      <c r="Z608">
        <v>7.1187931561466353</v>
      </c>
      <c r="AA608">
        <v>0</v>
      </c>
      <c r="AB608">
        <v>2.9562814480356918</v>
      </c>
      <c r="AD608">
        <v>72.983255139007056</v>
      </c>
      <c r="AF608">
        <v>0.1357515204170287</v>
      </c>
      <c r="AG608">
        <v>0.20705069474028201</v>
      </c>
    </row>
    <row r="609" spans="1:33">
      <c r="A609">
        <v>11</v>
      </c>
      <c r="B609">
        <v>167</v>
      </c>
      <c r="C609">
        <v>2014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14</v>
      </c>
      <c r="M609">
        <v>99</v>
      </c>
      <c r="N609">
        <v>99</v>
      </c>
      <c r="O609">
        <v>99</v>
      </c>
      <c r="P609">
        <v>9999</v>
      </c>
      <c r="Q609">
        <v>23</v>
      </c>
      <c r="R609">
        <v>24</v>
      </c>
      <c r="S609">
        <v>14</v>
      </c>
      <c r="T609">
        <v>9.25</v>
      </c>
      <c r="U609">
        <v>40.804166666666674</v>
      </c>
      <c r="V609">
        <v>12.5</v>
      </c>
      <c r="W609">
        <v>58.33333333333335</v>
      </c>
      <c r="X609">
        <v>100</v>
      </c>
      <c r="Y609">
        <v>95.833333333333314</v>
      </c>
      <c r="Z609">
        <v>9.7614667257994157</v>
      </c>
      <c r="AA609">
        <v>0</v>
      </c>
      <c r="AB609">
        <v>2.6964482812272399</v>
      </c>
      <c r="AD609">
        <v>77.072431474395103</v>
      </c>
      <c r="AF609">
        <v>6.5160729800173747E-2</v>
      </c>
      <c r="AG609">
        <v>0.10390732056941589</v>
      </c>
    </row>
    <row r="610" spans="1:33">
      <c r="A610">
        <v>11</v>
      </c>
      <c r="B610">
        <v>168</v>
      </c>
      <c r="C610">
        <v>2014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15</v>
      </c>
      <c r="M610">
        <v>99</v>
      </c>
      <c r="N610">
        <v>99</v>
      </c>
      <c r="O610">
        <v>99</v>
      </c>
      <c r="P610">
        <v>9999</v>
      </c>
      <c r="Q610">
        <v>2</v>
      </c>
      <c r="R610">
        <v>2</v>
      </c>
      <c r="S610">
        <v>15</v>
      </c>
      <c r="T610">
        <v>4.5</v>
      </c>
      <c r="U610">
        <v>36.75</v>
      </c>
      <c r="V610">
        <v>50</v>
      </c>
      <c r="W610">
        <v>0</v>
      </c>
      <c r="X610">
        <v>100</v>
      </c>
      <c r="Y610">
        <v>100</v>
      </c>
      <c r="Z610">
        <v>4.0500000000000194</v>
      </c>
      <c r="AA610">
        <v>0</v>
      </c>
      <c r="AB610">
        <v>1.5</v>
      </c>
      <c r="AD610">
        <v>-99.999999999999375</v>
      </c>
      <c r="AF610">
        <v>5.4300608166811476E-3</v>
      </c>
      <c r="AG610">
        <v>7.7986194851956143E-3</v>
      </c>
    </row>
    <row r="611" spans="1:33">
      <c r="A611">
        <v>11</v>
      </c>
      <c r="B611">
        <v>169</v>
      </c>
      <c r="C611">
        <v>2013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1</v>
      </c>
      <c r="M611">
        <v>99</v>
      </c>
      <c r="N611">
        <v>99</v>
      </c>
      <c r="O611">
        <v>99</v>
      </c>
      <c r="P611">
        <v>9999</v>
      </c>
      <c r="Q611">
        <v>113</v>
      </c>
      <c r="R611">
        <v>169</v>
      </c>
      <c r="S611">
        <v>1</v>
      </c>
      <c r="T611">
        <v>2.1715976331360936</v>
      </c>
      <c r="U611">
        <v>11.811834319526625</v>
      </c>
      <c r="V611">
        <v>0</v>
      </c>
      <c r="W611">
        <v>1.1834319526627219</v>
      </c>
      <c r="X611">
        <v>15.976331360946748</v>
      </c>
      <c r="Y611">
        <v>1.7751479289940828</v>
      </c>
      <c r="Z611">
        <v>4.3779546785932153</v>
      </c>
      <c r="AA611">
        <v>0</v>
      </c>
      <c r="AB611">
        <v>1.1817739865391643</v>
      </c>
      <c r="AD611">
        <v>43.363713133592093</v>
      </c>
      <c r="AF611">
        <v>0.44054011782493085</v>
      </c>
      <c r="AG611">
        <v>0.20729159235394956</v>
      </c>
    </row>
    <row r="612" spans="1:33">
      <c r="A612">
        <v>11</v>
      </c>
      <c r="B612">
        <v>170</v>
      </c>
      <c r="C612">
        <v>2013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2</v>
      </c>
      <c r="M612">
        <v>99</v>
      </c>
      <c r="N612">
        <v>99</v>
      </c>
      <c r="O612">
        <v>99</v>
      </c>
      <c r="P612">
        <v>9999</v>
      </c>
      <c r="Q612">
        <v>456</v>
      </c>
      <c r="R612">
        <v>721</v>
      </c>
      <c r="S612">
        <v>2</v>
      </c>
      <c r="T612">
        <v>3.1151178918169209</v>
      </c>
      <c r="U612">
        <v>13.47794729542303</v>
      </c>
      <c r="V612">
        <v>0</v>
      </c>
      <c r="W612">
        <v>0.13869625520110959</v>
      </c>
      <c r="X612">
        <v>28.987517337031896</v>
      </c>
      <c r="Y612">
        <v>2.0804438280166431</v>
      </c>
      <c r="Z612">
        <v>4.392819661646282</v>
      </c>
      <c r="AA612">
        <v>0</v>
      </c>
      <c r="AB612">
        <v>1.13416567670602</v>
      </c>
      <c r="AD612">
        <v>18.140371656247861</v>
      </c>
      <c r="AF612">
        <v>1.879464052969084</v>
      </c>
      <c r="AG612">
        <v>1.0091056897398769</v>
      </c>
    </row>
    <row r="613" spans="1:33">
      <c r="A613">
        <v>11</v>
      </c>
      <c r="B613">
        <v>171</v>
      </c>
      <c r="C613">
        <v>2013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9999</v>
      </c>
      <c r="Q613">
        <v>785</v>
      </c>
      <c r="R613">
        <v>1269</v>
      </c>
      <c r="S613">
        <v>3</v>
      </c>
      <c r="T613">
        <v>3.7714736012608343</v>
      </c>
      <c r="U613">
        <v>14.642631993695828</v>
      </c>
      <c r="V613">
        <v>0</v>
      </c>
      <c r="W613">
        <v>7.8802206461780946E-2</v>
      </c>
      <c r="X613">
        <v>37.352245862884153</v>
      </c>
      <c r="Y613">
        <v>5.2009456264775435</v>
      </c>
      <c r="Z613">
        <v>4.7943659153687852</v>
      </c>
      <c r="AA613">
        <v>0</v>
      </c>
      <c r="AB613">
        <v>1.2814145012475862</v>
      </c>
      <c r="AD613">
        <v>0.53953631626320719</v>
      </c>
      <c r="AF613">
        <v>3.3079610030759605</v>
      </c>
      <c r="AG613">
        <v>1.9295605266631173</v>
      </c>
    </row>
    <row r="614" spans="1:33">
      <c r="A614">
        <v>11</v>
      </c>
      <c r="B614">
        <v>172</v>
      </c>
      <c r="C614">
        <v>2013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4</v>
      </c>
      <c r="M614">
        <v>99</v>
      </c>
      <c r="N614">
        <v>99</v>
      </c>
      <c r="O614">
        <v>99</v>
      </c>
      <c r="P614">
        <v>9999</v>
      </c>
      <c r="Q614">
        <v>1295</v>
      </c>
      <c r="R614">
        <v>2312</v>
      </c>
      <c r="S614">
        <v>4</v>
      </c>
      <c r="T614">
        <v>4.4636678200692046</v>
      </c>
      <c r="U614">
        <v>16.102162629757775</v>
      </c>
      <c r="V614">
        <v>0</v>
      </c>
      <c r="W614">
        <v>0.47577854671280279</v>
      </c>
      <c r="X614">
        <v>45.112456747404842</v>
      </c>
      <c r="Y614">
        <v>10.596885813148788</v>
      </c>
      <c r="Z614">
        <v>5.1346273903000572</v>
      </c>
      <c r="AA614">
        <v>0</v>
      </c>
      <c r="AB614">
        <v>1.3645518575742843</v>
      </c>
      <c r="AD614">
        <v>-1.0952460646297764</v>
      </c>
      <c r="AF614">
        <v>6.0267973515458007</v>
      </c>
      <c r="AG614">
        <v>3.8658916233199601</v>
      </c>
    </row>
    <row r="615" spans="1:33">
      <c r="A615">
        <v>11</v>
      </c>
      <c r="B615">
        <v>173</v>
      </c>
      <c r="C615">
        <v>2013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5</v>
      </c>
      <c r="M615">
        <v>99</v>
      </c>
      <c r="N615">
        <v>99</v>
      </c>
      <c r="O615">
        <v>99</v>
      </c>
      <c r="P615">
        <v>9999</v>
      </c>
      <c r="Q615">
        <v>2148</v>
      </c>
      <c r="R615">
        <v>4289</v>
      </c>
      <c r="S615">
        <v>5</v>
      </c>
      <c r="T615">
        <v>5.2324551177430658</v>
      </c>
      <c r="U615">
        <v>18.266752156679878</v>
      </c>
      <c r="V615">
        <v>0</v>
      </c>
      <c r="W615">
        <v>1.8186057356027037</v>
      </c>
      <c r="X615">
        <v>59.384471904872896</v>
      </c>
      <c r="Y615">
        <v>20.844019584984849</v>
      </c>
      <c r="Z615">
        <v>5.347862751836808</v>
      </c>
      <c r="AA615">
        <v>0</v>
      </c>
      <c r="AB615">
        <v>1.5536749541910362</v>
      </c>
      <c r="AD615">
        <v>-0.26504171655464553</v>
      </c>
      <c r="AF615">
        <v>11.180334706219696</v>
      </c>
      <c r="AG615">
        <v>8.1357017451767266</v>
      </c>
    </row>
    <row r="616" spans="1:33">
      <c r="A616">
        <v>11</v>
      </c>
      <c r="B616">
        <v>174</v>
      </c>
      <c r="C616">
        <v>2013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6</v>
      </c>
      <c r="M616">
        <v>99</v>
      </c>
      <c r="N616">
        <v>99</v>
      </c>
      <c r="O616">
        <v>99</v>
      </c>
      <c r="P616">
        <v>9999</v>
      </c>
      <c r="Q616">
        <v>2792</v>
      </c>
      <c r="R616">
        <v>5310</v>
      </c>
      <c r="S616">
        <v>6</v>
      </c>
      <c r="T616">
        <v>5.7596986817325799</v>
      </c>
      <c r="U616">
        <v>20.862693032015077</v>
      </c>
      <c r="V616">
        <v>20.376647834274952</v>
      </c>
      <c r="W616">
        <v>3.3333333333333344</v>
      </c>
      <c r="X616">
        <v>76.61016949152544</v>
      </c>
      <c r="Y616">
        <v>37.495291902071557</v>
      </c>
      <c r="Z616">
        <v>5.546205154665194</v>
      </c>
      <c r="AA616">
        <v>0</v>
      </c>
      <c r="AB616">
        <v>1.6055093188333696</v>
      </c>
      <c r="AD616">
        <v>-1.1596258492089631</v>
      </c>
      <c r="AF616">
        <v>13.841822636984515</v>
      </c>
      <c r="AG616">
        <v>11.503831862240087</v>
      </c>
    </row>
    <row r="617" spans="1:33">
      <c r="A617">
        <v>11</v>
      </c>
      <c r="B617">
        <v>175</v>
      </c>
      <c r="C617">
        <v>2013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7</v>
      </c>
      <c r="M617">
        <v>99</v>
      </c>
      <c r="N617">
        <v>99</v>
      </c>
      <c r="O617">
        <v>99</v>
      </c>
      <c r="P617">
        <v>9999</v>
      </c>
      <c r="Q617">
        <v>3013</v>
      </c>
      <c r="R617">
        <v>5182</v>
      </c>
      <c r="S617">
        <v>7</v>
      </c>
      <c r="T617">
        <v>6.2147819374758759</v>
      </c>
      <c r="U617">
        <v>24.089868776534161</v>
      </c>
      <c r="V617">
        <v>32.51640293323041</v>
      </c>
      <c r="W617">
        <v>6.5418757236588201</v>
      </c>
      <c r="X617">
        <v>91.644152836742563</v>
      </c>
      <c r="Y617">
        <v>60.324199150906992</v>
      </c>
      <c r="Z617">
        <v>5.2645809009889568</v>
      </c>
      <c r="AA617">
        <v>0</v>
      </c>
      <c r="AB617">
        <v>1.658629336027849</v>
      </c>
      <c r="AD617">
        <v>11.964588145701882</v>
      </c>
      <c r="AF617">
        <v>13.508159115791663</v>
      </c>
      <c r="AG617">
        <v>12.963118150703959</v>
      </c>
    </row>
    <row r="618" spans="1:33">
      <c r="A618">
        <v>11</v>
      </c>
      <c r="B618">
        <v>176</v>
      </c>
      <c r="C618">
        <v>2013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8</v>
      </c>
      <c r="M618">
        <v>99</v>
      </c>
      <c r="N618">
        <v>99</v>
      </c>
      <c r="O618">
        <v>99</v>
      </c>
      <c r="P618">
        <v>9999</v>
      </c>
      <c r="Q618">
        <v>4212</v>
      </c>
      <c r="R618">
        <v>8330</v>
      </c>
      <c r="S618">
        <v>8</v>
      </c>
      <c r="T618">
        <v>7.0601440576230514</v>
      </c>
      <c r="U618">
        <v>27.216830732292966</v>
      </c>
      <c r="V618">
        <v>35.858343337334922</v>
      </c>
      <c r="W618">
        <v>18.331332533013203</v>
      </c>
      <c r="X618">
        <v>96.86674669867952</v>
      </c>
      <c r="Y618">
        <v>78.715486194477776</v>
      </c>
      <c r="Z618">
        <v>5.5499839430818954</v>
      </c>
      <c r="AA618">
        <v>0</v>
      </c>
      <c r="AB618">
        <v>1.7718238860589339</v>
      </c>
      <c r="AD618">
        <v>28.003653696703001</v>
      </c>
      <c r="AF618">
        <v>21.714196340128247</v>
      </c>
      <c r="AG618">
        <v>23.542912589137657</v>
      </c>
    </row>
    <row r="619" spans="1:33">
      <c r="A619">
        <v>11</v>
      </c>
      <c r="B619">
        <v>177</v>
      </c>
      <c r="C619">
        <v>2013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</v>
      </c>
      <c r="M619">
        <v>99</v>
      </c>
      <c r="N619">
        <v>99</v>
      </c>
      <c r="O619">
        <v>99</v>
      </c>
      <c r="P619">
        <v>9999</v>
      </c>
      <c r="Q619">
        <v>3474</v>
      </c>
      <c r="R619">
        <v>6408</v>
      </c>
      <c r="S619">
        <v>9</v>
      </c>
      <c r="T619">
        <v>7.8253745318352044</v>
      </c>
      <c r="U619">
        <v>31.200624219725256</v>
      </c>
      <c r="V619">
        <v>31.803995006242189</v>
      </c>
      <c r="W619">
        <v>33.083645443196005</v>
      </c>
      <c r="X619">
        <v>99.641073657927578</v>
      </c>
      <c r="Y619">
        <v>93.867041198501852</v>
      </c>
      <c r="Z619">
        <v>5.4077757268564239</v>
      </c>
      <c r="AA619">
        <v>0</v>
      </c>
      <c r="AB619">
        <v>1.9541240562631832</v>
      </c>
      <c r="AD619">
        <v>49.219009166319609</v>
      </c>
      <c r="AF619">
        <v>16.7040300297169</v>
      </c>
      <c r="AG619">
        <v>20.761724430947563</v>
      </c>
    </row>
    <row r="620" spans="1:33">
      <c r="A620">
        <v>11</v>
      </c>
      <c r="B620">
        <v>178</v>
      </c>
      <c r="C620">
        <v>2013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10</v>
      </c>
      <c r="M620">
        <v>99</v>
      </c>
      <c r="N620">
        <v>99</v>
      </c>
      <c r="O620">
        <v>99</v>
      </c>
      <c r="P620">
        <v>9999</v>
      </c>
      <c r="Q620">
        <v>1755</v>
      </c>
      <c r="R620">
        <v>2616</v>
      </c>
      <c r="S620">
        <v>10</v>
      </c>
      <c r="T620">
        <v>8.3451834862385308</v>
      </c>
      <c r="U620">
        <v>34.089908256880747</v>
      </c>
      <c r="V620">
        <v>24.617737003058103</v>
      </c>
      <c r="W620">
        <v>42.813455657492341</v>
      </c>
      <c r="X620">
        <v>99.923547400611653</v>
      </c>
      <c r="Y620">
        <v>97.59174311926607</v>
      </c>
      <c r="Z620">
        <v>5.6821207322660845</v>
      </c>
      <c r="AA620">
        <v>0</v>
      </c>
      <c r="AB620">
        <v>2.1069728520700775</v>
      </c>
      <c r="AD620">
        <v>55.152280325858008</v>
      </c>
      <c r="AF620">
        <v>6.8192482143788142</v>
      </c>
      <c r="AG620">
        <v>9.2606444108062025</v>
      </c>
    </row>
    <row r="621" spans="1:33">
      <c r="A621">
        <v>11</v>
      </c>
      <c r="B621">
        <v>179</v>
      </c>
      <c r="C621">
        <v>2013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11</v>
      </c>
      <c r="M621">
        <v>99</v>
      </c>
      <c r="N621">
        <v>99</v>
      </c>
      <c r="O621">
        <v>99</v>
      </c>
      <c r="P621">
        <v>9999</v>
      </c>
      <c r="Q621">
        <v>975</v>
      </c>
      <c r="R621">
        <v>1324</v>
      </c>
      <c r="S621">
        <v>11</v>
      </c>
      <c r="T621">
        <v>8.8655589123867049</v>
      </c>
      <c r="U621">
        <v>36.740181268882189</v>
      </c>
      <c r="V621">
        <v>17.598187311178251</v>
      </c>
      <c r="W621">
        <v>50.453172205438079</v>
      </c>
      <c r="X621">
        <v>100</v>
      </c>
      <c r="Y621">
        <v>99.018126888217509</v>
      </c>
      <c r="Z621">
        <v>5.9541984448975205</v>
      </c>
      <c r="AA621">
        <v>0</v>
      </c>
      <c r="AB621">
        <v>2.3173569247355861</v>
      </c>
      <c r="AD621">
        <v>57.748145413993747</v>
      </c>
      <c r="AF621">
        <v>3.451332047338513</v>
      </c>
      <c r="AG621">
        <v>5.0513436621909262</v>
      </c>
    </row>
    <row r="622" spans="1:33">
      <c r="A622">
        <v>11</v>
      </c>
      <c r="B622">
        <v>180</v>
      </c>
      <c r="C622">
        <v>2013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12</v>
      </c>
      <c r="M622">
        <v>99</v>
      </c>
      <c r="N622">
        <v>99</v>
      </c>
      <c r="O622">
        <v>99</v>
      </c>
      <c r="P622">
        <v>9999</v>
      </c>
      <c r="Q622">
        <v>272</v>
      </c>
      <c r="R622">
        <v>322</v>
      </c>
      <c r="S622">
        <v>12</v>
      </c>
      <c r="T622">
        <v>9.0714285714285694</v>
      </c>
      <c r="U622">
        <v>38.390993788819827</v>
      </c>
      <c r="V622">
        <v>15.217391304347824</v>
      </c>
      <c r="W622">
        <v>53.726708074534152</v>
      </c>
      <c r="X622">
        <v>100</v>
      </c>
      <c r="Y622">
        <v>99.378881987577628</v>
      </c>
      <c r="Z622">
        <v>6.5834971266124045</v>
      </c>
      <c r="AA622">
        <v>0</v>
      </c>
      <c r="AB622">
        <v>2.46173015387309</v>
      </c>
      <c r="AD622">
        <v>61.327076711736403</v>
      </c>
      <c r="AF622">
        <v>0.83937229550075598</v>
      </c>
      <c r="AG622">
        <v>1.2836979939486461</v>
      </c>
    </row>
    <row r="623" spans="1:33">
      <c r="A623">
        <v>11</v>
      </c>
      <c r="B623">
        <v>181</v>
      </c>
      <c r="C623">
        <v>2013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13</v>
      </c>
      <c r="M623">
        <v>99</v>
      </c>
      <c r="N623">
        <v>99</v>
      </c>
      <c r="O623">
        <v>99</v>
      </c>
      <c r="P623">
        <v>9999</v>
      </c>
      <c r="Q623">
        <v>66</v>
      </c>
      <c r="R623">
        <v>74</v>
      </c>
      <c r="S623">
        <v>13</v>
      </c>
      <c r="T623">
        <v>10</v>
      </c>
      <c r="U623">
        <v>42.705405405405422</v>
      </c>
      <c r="V623">
        <v>2.7027027027027031</v>
      </c>
      <c r="W623">
        <v>63.513513513513523</v>
      </c>
      <c r="X623">
        <v>100</v>
      </c>
      <c r="Y623">
        <v>100</v>
      </c>
      <c r="Z623">
        <v>6.579716824020168</v>
      </c>
      <c r="AA623">
        <v>0</v>
      </c>
      <c r="AB623">
        <v>2.7753743355992007</v>
      </c>
      <c r="AD623">
        <v>69.287442742403442</v>
      </c>
      <c r="AF623">
        <v>0.19289922318961475</v>
      </c>
      <c r="AG623">
        <v>0.32816495849962518</v>
      </c>
    </row>
    <row r="624" spans="1:33">
      <c r="A624">
        <v>11</v>
      </c>
      <c r="B624">
        <v>182</v>
      </c>
      <c r="C624">
        <v>2013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14</v>
      </c>
      <c r="M624">
        <v>99</v>
      </c>
      <c r="N624">
        <v>99</v>
      </c>
      <c r="O624">
        <v>99</v>
      </c>
      <c r="P624">
        <v>9999</v>
      </c>
      <c r="Q624">
        <v>32</v>
      </c>
      <c r="R624">
        <v>33</v>
      </c>
      <c r="S624">
        <v>14</v>
      </c>
      <c r="T624">
        <v>9.8181818181818183</v>
      </c>
      <c r="U624">
        <v>41.490909090909085</v>
      </c>
      <c r="V624">
        <v>12.121212121212123</v>
      </c>
      <c r="W624">
        <v>63.636363636363633</v>
      </c>
      <c r="X624">
        <v>100</v>
      </c>
      <c r="Y624">
        <v>100</v>
      </c>
      <c r="Z624">
        <v>8.6176479824434349</v>
      </c>
      <c r="AA624">
        <v>0</v>
      </c>
      <c r="AB624">
        <v>3.128118278924592</v>
      </c>
      <c r="AD624">
        <v>80.256307997141988</v>
      </c>
      <c r="AF624">
        <v>8.6022626557530901E-2</v>
      </c>
      <c r="AG624">
        <v>0.14218196986826362</v>
      </c>
    </row>
    <row r="625" spans="1:33">
      <c r="A625">
        <v>11</v>
      </c>
      <c r="B625">
        <v>183</v>
      </c>
      <c r="C625">
        <v>2013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15</v>
      </c>
      <c r="M625">
        <v>99</v>
      </c>
      <c r="N625">
        <v>99</v>
      </c>
      <c r="O625">
        <v>99</v>
      </c>
      <c r="P625">
        <v>9999</v>
      </c>
      <c r="Q625">
        <v>3</v>
      </c>
      <c r="R625">
        <v>3</v>
      </c>
      <c r="S625">
        <v>15</v>
      </c>
      <c r="T625">
        <v>9.6666666666666643</v>
      </c>
      <c r="U625">
        <v>47.6</v>
      </c>
      <c r="V625">
        <v>0</v>
      </c>
      <c r="W625">
        <v>66.666666666666686</v>
      </c>
      <c r="X625">
        <v>100</v>
      </c>
      <c r="Y625">
        <v>100</v>
      </c>
      <c r="Z625">
        <v>7.3489228235617503</v>
      </c>
      <c r="AA625">
        <v>0</v>
      </c>
      <c r="AB625">
        <v>2.0548046676563314</v>
      </c>
      <c r="AD625">
        <v>49.225414092220682</v>
      </c>
      <c r="AF625">
        <v>7.820238777957355E-3</v>
      </c>
      <c r="AG625">
        <v>1.4828794403438539E-2</v>
      </c>
    </row>
    <row r="626" spans="1:33">
      <c r="A626">
        <v>11</v>
      </c>
      <c r="B626">
        <v>184</v>
      </c>
      <c r="C626">
        <v>2012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1</v>
      </c>
      <c r="M626">
        <v>99</v>
      </c>
      <c r="N626">
        <v>99</v>
      </c>
      <c r="O626">
        <v>99</v>
      </c>
      <c r="P626">
        <v>9999</v>
      </c>
      <c r="Q626">
        <v>130</v>
      </c>
      <c r="R626">
        <v>194</v>
      </c>
      <c r="S626">
        <v>1</v>
      </c>
      <c r="T626">
        <v>2.2783505154639174</v>
      </c>
      <c r="U626">
        <v>12.661855670103089</v>
      </c>
      <c r="V626">
        <v>0</v>
      </c>
      <c r="W626">
        <v>0</v>
      </c>
      <c r="X626">
        <v>23.195876288659782</v>
      </c>
      <c r="Y626">
        <v>1.5463917525773196</v>
      </c>
      <c r="Z626">
        <v>4.2388469376249356</v>
      </c>
      <c r="AA626">
        <v>0</v>
      </c>
      <c r="AB626">
        <v>0.83409643736778527</v>
      </c>
      <c r="AD626">
        <v>24.778811089449803</v>
      </c>
      <c r="AF626">
        <v>0.52750360279522512</v>
      </c>
      <c r="AG626">
        <v>0.27086781575607299</v>
      </c>
    </row>
    <row r="627" spans="1:33">
      <c r="A627">
        <v>11</v>
      </c>
      <c r="B627">
        <v>185</v>
      </c>
      <c r="C627">
        <v>2012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2</v>
      </c>
      <c r="M627">
        <v>99</v>
      </c>
      <c r="N627">
        <v>99</v>
      </c>
      <c r="O627">
        <v>99</v>
      </c>
      <c r="P627">
        <v>9999</v>
      </c>
      <c r="Q627">
        <v>485</v>
      </c>
      <c r="R627">
        <v>754</v>
      </c>
      <c r="S627">
        <v>2</v>
      </c>
      <c r="T627">
        <v>2.9854111405835546</v>
      </c>
      <c r="U627">
        <v>13.748408488063662</v>
      </c>
      <c r="V627">
        <v>0</v>
      </c>
      <c r="W627">
        <v>0</v>
      </c>
      <c r="X627">
        <v>32.228116710875327</v>
      </c>
      <c r="Y627">
        <v>2.3872679045092831</v>
      </c>
      <c r="Z627">
        <v>4.6182349749732223</v>
      </c>
      <c r="AA627">
        <v>0</v>
      </c>
      <c r="AB627">
        <v>1.0228422475260619</v>
      </c>
      <c r="AD627">
        <v>15.906286262728765</v>
      </c>
      <c r="AF627">
        <v>2.0501944149876281</v>
      </c>
      <c r="AG627">
        <v>1.1430943814004964</v>
      </c>
    </row>
    <row r="628" spans="1:33">
      <c r="A628">
        <v>11</v>
      </c>
      <c r="B628">
        <v>186</v>
      </c>
      <c r="C628">
        <v>2012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3</v>
      </c>
      <c r="M628">
        <v>99</v>
      </c>
      <c r="N628">
        <v>99</v>
      </c>
      <c r="O628">
        <v>99</v>
      </c>
      <c r="P628">
        <v>9999</v>
      </c>
      <c r="Q628">
        <v>804</v>
      </c>
      <c r="R628">
        <v>1277</v>
      </c>
      <c r="S628">
        <v>3</v>
      </c>
      <c r="T628">
        <v>3.6303837118245905</v>
      </c>
      <c r="U628">
        <v>15.255442443226292</v>
      </c>
      <c r="V628">
        <v>0</v>
      </c>
      <c r="W628">
        <v>0.15661707126076749</v>
      </c>
      <c r="X628">
        <v>42.129992169146426</v>
      </c>
      <c r="Y628">
        <v>5.4815974941268575</v>
      </c>
      <c r="Z628">
        <v>4.776500053427406</v>
      </c>
      <c r="AA628">
        <v>0</v>
      </c>
      <c r="AB628">
        <v>1.2285883030804488</v>
      </c>
      <c r="AD628">
        <v>1.5021423974878785</v>
      </c>
      <c r="AF628">
        <v>3.4722788699458911</v>
      </c>
      <c r="AG628">
        <v>2.1481965853717653</v>
      </c>
    </row>
    <row r="629" spans="1:33">
      <c r="A629">
        <v>11</v>
      </c>
      <c r="B629">
        <v>187</v>
      </c>
      <c r="C629">
        <v>2012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4</v>
      </c>
      <c r="M629">
        <v>99</v>
      </c>
      <c r="N629">
        <v>99</v>
      </c>
      <c r="O629">
        <v>99</v>
      </c>
      <c r="P629">
        <v>9999</v>
      </c>
      <c r="Q629">
        <v>1396</v>
      </c>
      <c r="R629">
        <v>2444</v>
      </c>
      <c r="S629">
        <v>4</v>
      </c>
      <c r="T629">
        <v>4.3441080196399344</v>
      </c>
      <c r="U629">
        <v>16.688543371522101</v>
      </c>
      <c r="V629">
        <v>0</v>
      </c>
      <c r="W629">
        <v>0.20458265139116205</v>
      </c>
      <c r="X629">
        <v>51.391162029459913</v>
      </c>
      <c r="Y629">
        <v>11.783960720130937</v>
      </c>
      <c r="Z629">
        <v>5.0136270610247218</v>
      </c>
      <c r="AA629">
        <v>0</v>
      </c>
      <c r="AB629">
        <v>1.3993225441047463</v>
      </c>
      <c r="AD629">
        <v>-5.4919346282610944</v>
      </c>
      <c r="AF629">
        <v>6.6454577589254162</v>
      </c>
      <c r="AG629">
        <v>4.4975701952775635</v>
      </c>
    </row>
    <row r="630" spans="1:33">
      <c r="A630">
        <v>11</v>
      </c>
      <c r="B630">
        <v>188</v>
      </c>
      <c r="C630">
        <v>2012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9999</v>
      </c>
      <c r="Q630">
        <v>2228</v>
      </c>
      <c r="R630">
        <v>4122</v>
      </c>
      <c r="S630">
        <v>5</v>
      </c>
      <c r="T630">
        <v>5.1086851043182913</v>
      </c>
      <c r="U630">
        <v>18.835419699175169</v>
      </c>
      <c r="V630">
        <v>0</v>
      </c>
      <c r="W630">
        <v>1.0189228529839889</v>
      </c>
      <c r="X630">
        <v>65.526443474041756</v>
      </c>
      <c r="Y630">
        <v>23.459485686559919</v>
      </c>
      <c r="Z630">
        <v>5.1724634974723127</v>
      </c>
      <c r="AA630">
        <v>0</v>
      </c>
      <c r="AB630">
        <v>1.4922823514712997</v>
      </c>
      <c r="AD630">
        <v>-3.4430496151917898</v>
      </c>
      <c r="AF630">
        <v>11.208092014030511</v>
      </c>
      <c r="AG630">
        <v>8.5613372692457315</v>
      </c>
    </row>
    <row r="631" spans="1:33">
      <c r="A631">
        <v>11</v>
      </c>
      <c r="B631">
        <v>189</v>
      </c>
      <c r="C631">
        <v>2012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6</v>
      </c>
      <c r="M631">
        <v>99</v>
      </c>
      <c r="N631">
        <v>99</v>
      </c>
      <c r="O631">
        <v>99</v>
      </c>
      <c r="P631">
        <v>9999</v>
      </c>
      <c r="Q631">
        <v>2896</v>
      </c>
      <c r="R631">
        <v>5291</v>
      </c>
      <c r="S631">
        <v>6</v>
      </c>
      <c r="T631">
        <v>5.6839916839916844</v>
      </c>
      <c r="U631">
        <v>21.083783783783783</v>
      </c>
      <c r="V631">
        <v>20.941220941220941</v>
      </c>
      <c r="W631">
        <v>3.2319032319032321</v>
      </c>
      <c r="X631">
        <v>79.417879417879391</v>
      </c>
      <c r="Y631">
        <v>37.76223776223776</v>
      </c>
      <c r="Z631">
        <v>5.2843390332978011</v>
      </c>
      <c r="AA631">
        <v>0</v>
      </c>
      <c r="AB631">
        <v>1.6008664550324763</v>
      </c>
      <c r="AD631">
        <v>-1.7858032791728236</v>
      </c>
      <c r="AF631">
        <v>14.386709084482151</v>
      </c>
      <c r="AG631">
        <v>12.301119353198867</v>
      </c>
    </row>
    <row r="632" spans="1:33">
      <c r="A632">
        <v>11</v>
      </c>
      <c r="B632">
        <v>190</v>
      </c>
      <c r="C632">
        <v>2012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7</v>
      </c>
      <c r="M632">
        <v>99</v>
      </c>
      <c r="N632">
        <v>99</v>
      </c>
      <c r="O632">
        <v>99</v>
      </c>
      <c r="P632">
        <v>9999</v>
      </c>
      <c r="Q632">
        <v>3137</v>
      </c>
      <c r="R632">
        <v>5402</v>
      </c>
      <c r="S632">
        <v>7</v>
      </c>
      <c r="T632">
        <v>6.1325435024065156</v>
      </c>
      <c r="U632">
        <v>23.967215845983031</v>
      </c>
      <c r="V632">
        <v>31.988152536097719</v>
      </c>
      <c r="W632">
        <v>6.3680118474639054</v>
      </c>
      <c r="X632">
        <v>93.021103295075918</v>
      </c>
      <c r="Y632">
        <v>58.515364679748238</v>
      </c>
      <c r="Z632">
        <v>5.0583006792791023</v>
      </c>
      <c r="AA632">
        <v>0</v>
      </c>
      <c r="AB632">
        <v>1.6354719171413601</v>
      </c>
      <c r="AD632">
        <v>15.83599128505559</v>
      </c>
      <c r="AF632">
        <v>14.688528156184571</v>
      </c>
      <c r="AG632">
        <v>14.276787122200396</v>
      </c>
    </row>
    <row r="633" spans="1:33">
      <c r="A633">
        <v>11</v>
      </c>
      <c r="B633">
        <v>191</v>
      </c>
      <c r="C633">
        <v>2012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8</v>
      </c>
      <c r="M633">
        <v>99</v>
      </c>
      <c r="N633">
        <v>99</v>
      </c>
      <c r="O633">
        <v>99</v>
      </c>
      <c r="P633">
        <v>9999</v>
      </c>
      <c r="Q633">
        <v>4069</v>
      </c>
      <c r="R633">
        <v>8084</v>
      </c>
      <c r="S633">
        <v>8</v>
      </c>
      <c r="T633">
        <v>6.8200148441365682</v>
      </c>
      <c r="U633">
        <v>26.967144977733831</v>
      </c>
      <c r="V633">
        <v>38.644235526966867</v>
      </c>
      <c r="W633">
        <v>13.891637803067789</v>
      </c>
      <c r="X633">
        <v>97.575457694210783</v>
      </c>
      <c r="Y633">
        <v>77.733795150915398</v>
      </c>
      <c r="Z633">
        <v>5.3365074663035283</v>
      </c>
      <c r="AA633">
        <v>0</v>
      </c>
      <c r="AB633">
        <v>1.727156039831119</v>
      </c>
      <c r="AD633">
        <v>29.412124300371701</v>
      </c>
      <c r="AF633">
        <v>21.981129510291751</v>
      </c>
      <c r="AG633">
        <v>24.03917681060976</v>
      </c>
    </row>
    <row r="634" spans="1:33">
      <c r="A634">
        <v>11</v>
      </c>
      <c r="B634">
        <v>192</v>
      </c>
      <c r="C634">
        <v>2012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</v>
      </c>
      <c r="M634">
        <v>99</v>
      </c>
      <c r="N634">
        <v>99</v>
      </c>
      <c r="O634">
        <v>99</v>
      </c>
      <c r="P634">
        <v>9999</v>
      </c>
      <c r="Q634">
        <v>3136</v>
      </c>
      <c r="R634">
        <v>5524</v>
      </c>
      <c r="S634">
        <v>9</v>
      </c>
      <c r="T634">
        <v>7.517921795800147</v>
      </c>
      <c r="U634">
        <v>30.644261404779201</v>
      </c>
      <c r="V634">
        <v>36.133236784938447</v>
      </c>
      <c r="W634">
        <v>26.719768283852279</v>
      </c>
      <c r="X634">
        <v>99.656046343229519</v>
      </c>
      <c r="Y634">
        <v>91.799420709630709</v>
      </c>
      <c r="Z634">
        <v>5.450912340621004</v>
      </c>
      <c r="AA634">
        <v>0</v>
      </c>
      <c r="AB634">
        <v>1.9224287746479587</v>
      </c>
      <c r="AD634">
        <v>45.7483560328278</v>
      </c>
      <c r="AF634">
        <v>15.020257225983627</v>
      </c>
      <c r="AG634">
        <v>18.666424807275202</v>
      </c>
    </row>
    <row r="635" spans="1:33">
      <c r="A635">
        <v>11</v>
      </c>
      <c r="B635">
        <v>193</v>
      </c>
      <c r="C635">
        <v>2012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10</v>
      </c>
      <c r="M635">
        <v>99</v>
      </c>
      <c r="N635">
        <v>99</v>
      </c>
      <c r="O635">
        <v>99</v>
      </c>
      <c r="P635">
        <v>9999</v>
      </c>
      <c r="Q635">
        <v>1476</v>
      </c>
      <c r="R635">
        <v>2119</v>
      </c>
      <c r="S635">
        <v>10</v>
      </c>
      <c r="T635">
        <v>7.9075035394053774</v>
      </c>
      <c r="U635">
        <v>33.258612553091147</v>
      </c>
      <c r="V635">
        <v>31.477111845210004</v>
      </c>
      <c r="W635">
        <v>35.535630014157626</v>
      </c>
      <c r="X635">
        <v>99.858423784804174</v>
      </c>
      <c r="Y635">
        <v>96.979707409155239</v>
      </c>
      <c r="Z635">
        <v>5.6600993826664556</v>
      </c>
      <c r="AA635">
        <v>0</v>
      </c>
      <c r="AB635">
        <v>2.0852377483325486</v>
      </c>
      <c r="AD635">
        <v>52.255423221506035</v>
      </c>
      <c r="AF635">
        <v>5.7617532697066096</v>
      </c>
      <c r="AG635">
        <v>7.7712951129332719</v>
      </c>
    </row>
    <row r="636" spans="1:33">
      <c r="A636">
        <v>11</v>
      </c>
      <c r="B636">
        <v>194</v>
      </c>
      <c r="C636">
        <v>2012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11</v>
      </c>
      <c r="M636">
        <v>99</v>
      </c>
      <c r="N636">
        <v>99</v>
      </c>
      <c r="O636">
        <v>99</v>
      </c>
      <c r="P636">
        <v>9999</v>
      </c>
      <c r="Q636">
        <v>820</v>
      </c>
      <c r="R636">
        <v>1164</v>
      </c>
      <c r="S636">
        <v>11</v>
      </c>
      <c r="T636">
        <v>8.218213058419245</v>
      </c>
      <c r="U636">
        <v>35.80498281786943</v>
      </c>
      <c r="V636">
        <v>25.257731958762889</v>
      </c>
      <c r="W636">
        <v>40.721649484536073</v>
      </c>
      <c r="X636">
        <v>100</v>
      </c>
      <c r="Y636">
        <v>98.539518900343651</v>
      </c>
      <c r="Z636">
        <v>5.6771601168923356</v>
      </c>
      <c r="AA636">
        <v>0</v>
      </c>
      <c r="AB636">
        <v>2.2238503117120225</v>
      </c>
      <c r="AD636">
        <v>51.033600135285617</v>
      </c>
      <c r="AF636">
        <v>3.1650216167713512</v>
      </c>
      <c r="AG636">
        <v>4.595732762280516</v>
      </c>
    </row>
    <row r="637" spans="1:33">
      <c r="A637">
        <v>11</v>
      </c>
      <c r="B637">
        <v>195</v>
      </c>
      <c r="C637">
        <v>2012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12</v>
      </c>
      <c r="M637">
        <v>99</v>
      </c>
      <c r="N637">
        <v>99</v>
      </c>
      <c r="O637">
        <v>99</v>
      </c>
      <c r="P637">
        <v>9999</v>
      </c>
      <c r="Q637">
        <v>239</v>
      </c>
      <c r="R637">
        <v>292</v>
      </c>
      <c r="S637">
        <v>12</v>
      </c>
      <c r="T637">
        <v>8.6541095890410951</v>
      </c>
      <c r="U637">
        <v>38.197260273972631</v>
      </c>
      <c r="V637">
        <v>17.808219178082187</v>
      </c>
      <c r="W637">
        <v>48.972602739726007</v>
      </c>
      <c r="X637">
        <v>100</v>
      </c>
      <c r="Y637">
        <v>99.657534246575366</v>
      </c>
      <c r="Z637">
        <v>5.7346811451348554</v>
      </c>
      <c r="AA637">
        <v>0</v>
      </c>
      <c r="AB637">
        <v>2.2950699608021874</v>
      </c>
      <c r="AD637">
        <v>54.455845250372882</v>
      </c>
      <c r="AF637">
        <v>0.79397449492889571</v>
      </c>
      <c r="AG637">
        <v>1.2299101407820139</v>
      </c>
    </row>
    <row r="638" spans="1:33">
      <c r="A638">
        <v>11</v>
      </c>
      <c r="B638">
        <v>196</v>
      </c>
      <c r="C638">
        <v>2012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13</v>
      </c>
      <c r="M638">
        <v>99</v>
      </c>
      <c r="N638">
        <v>99</v>
      </c>
      <c r="O638">
        <v>99</v>
      </c>
      <c r="P638">
        <v>9999</v>
      </c>
      <c r="Q638">
        <v>64</v>
      </c>
      <c r="R638">
        <v>77</v>
      </c>
      <c r="S638">
        <v>13</v>
      </c>
      <c r="T638">
        <v>8.8701298701298725</v>
      </c>
      <c r="U638">
        <v>40.870129870129873</v>
      </c>
      <c r="V638">
        <v>7.7922077922077904</v>
      </c>
      <c r="W638">
        <v>45.454545454545446</v>
      </c>
      <c r="X638">
        <v>100</v>
      </c>
      <c r="Y638">
        <v>100</v>
      </c>
      <c r="Z638">
        <v>5.596336114388742</v>
      </c>
      <c r="AA638">
        <v>0</v>
      </c>
      <c r="AB638">
        <v>2.5703132829957003</v>
      </c>
      <c r="AD638">
        <v>43.373412922159247</v>
      </c>
      <c r="AF638">
        <v>0.20936998667645537</v>
      </c>
      <c r="AG638">
        <v>0.3470204429996589</v>
      </c>
    </row>
    <row r="639" spans="1:33">
      <c r="A639">
        <v>11</v>
      </c>
      <c r="B639">
        <v>197</v>
      </c>
      <c r="C639">
        <v>2012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14</v>
      </c>
      <c r="M639">
        <v>99</v>
      </c>
      <c r="N639">
        <v>99</v>
      </c>
      <c r="O639">
        <v>99</v>
      </c>
      <c r="P639">
        <v>9999</v>
      </c>
      <c r="Q639">
        <v>29</v>
      </c>
      <c r="R639">
        <v>31</v>
      </c>
      <c r="S639">
        <v>14</v>
      </c>
      <c r="T639">
        <v>8.387096774193548</v>
      </c>
      <c r="U639">
        <v>41.493548387096787</v>
      </c>
      <c r="V639">
        <v>16.129032258064512</v>
      </c>
      <c r="W639">
        <v>45.161290322580641</v>
      </c>
      <c r="X639">
        <v>100</v>
      </c>
      <c r="Y639">
        <v>100</v>
      </c>
      <c r="Z639">
        <v>7.4426380808485311</v>
      </c>
      <c r="AA639">
        <v>0</v>
      </c>
      <c r="AB639">
        <v>2.8812790546274338</v>
      </c>
      <c r="AD639">
        <v>54.797195817957757</v>
      </c>
      <c r="AF639">
        <v>8.4291812817793729E-2</v>
      </c>
      <c r="AG639">
        <v>0.14184060877993679</v>
      </c>
    </row>
    <row r="640" spans="1:33">
      <c r="A640">
        <v>11</v>
      </c>
      <c r="B640">
        <v>198</v>
      </c>
      <c r="C640">
        <v>2012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15</v>
      </c>
      <c r="M640">
        <v>99</v>
      </c>
      <c r="N640">
        <v>99</v>
      </c>
      <c r="O640">
        <v>99</v>
      </c>
      <c r="P640">
        <v>9999</v>
      </c>
      <c r="Q640">
        <v>2</v>
      </c>
      <c r="R640">
        <v>2</v>
      </c>
      <c r="S640">
        <v>15</v>
      </c>
      <c r="T640">
        <v>7</v>
      </c>
      <c r="U640">
        <v>43.650000000000006</v>
      </c>
      <c r="V640">
        <v>0</v>
      </c>
      <c r="W640">
        <v>0</v>
      </c>
      <c r="X640">
        <v>100</v>
      </c>
      <c r="Y640">
        <v>100</v>
      </c>
      <c r="Z640">
        <v>3.8499999999999694</v>
      </c>
      <c r="AA640">
        <v>0</v>
      </c>
      <c r="AB640">
        <v>1</v>
      </c>
      <c r="AD640">
        <v>99.999999999998437</v>
      </c>
      <c r="AF640">
        <v>5.4381814721157244E-3</v>
      </c>
      <c r="AG640">
        <v>9.6265918887417316E-3</v>
      </c>
    </row>
    <row r="641" spans="1:33">
      <c r="A641">
        <v>11</v>
      </c>
      <c r="B641">
        <v>199</v>
      </c>
      <c r="C641">
        <v>2011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1</v>
      </c>
      <c r="M641">
        <v>99</v>
      </c>
      <c r="N641">
        <v>99</v>
      </c>
      <c r="O641">
        <v>99</v>
      </c>
      <c r="P641">
        <v>9999</v>
      </c>
      <c r="Q641">
        <v>173</v>
      </c>
      <c r="R641">
        <v>260</v>
      </c>
      <c r="S641">
        <v>1</v>
      </c>
      <c r="T641">
        <v>2.1230769230769222</v>
      </c>
      <c r="U641">
        <v>12.77192307692308</v>
      </c>
      <c r="V641">
        <v>0</v>
      </c>
      <c r="W641">
        <v>0</v>
      </c>
      <c r="X641">
        <v>23.07692307692308</v>
      </c>
      <c r="Y641">
        <v>1.1538461538461535</v>
      </c>
      <c r="Z641">
        <v>4.347654114781327</v>
      </c>
      <c r="AA641">
        <v>0</v>
      </c>
      <c r="AB641">
        <v>0.74951660950841748</v>
      </c>
      <c r="AD641">
        <v>30.994353522943307</v>
      </c>
      <c r="AF641">
        <v>0.63976377952755903</v>
      </c>
      <c r="AG641">
        <v>0.32297486627817384</v>
      </c>
    </row>
    <row r="642" spans="1:33">
      <c r="A642">
        <v>11</v>
      </c>
      <c r="B642">
        <v>200</v>
      </c>
      <c r="C642">
        <v>2011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2</v>
      </c>
      <c r="M642">
        <v>99</v>
      </c>
      <c r="N642">
        <v>99</v>
      </c>
      <c r="O642">
        <v>99</v>
      </c>
      <c r="P642">
        <v>9999</v>
      </c>
      <c r="Q642">
        <v>556</v>
      </c>
      <c r="R642">
        <v>955</v>
      </c>
      <c r="S642">
        <v>2</v>
      </c>
      <c r="T642">
        <v>2.7675392670157071</v>
      </c>
      <c r="U642">
        <v>13.995078534031389</v>
      </c>
      <c r="V642">
        <v>0</v>
      </c>
      <c r="W642">
        <v>0</v>
      </c>
      <c r="X642">
        <v>32.774869109947645</v>
      </c>
      <c r="Y642">
        <v>3.4554973821989527</v>
      </c>
      <c r="Z642">
        <v>4.5001136540749753</v>
      </c>
      <c r="AA642">
        <v>0</v>
      </c>
      <c r="AB642">
        <v>0.97421936383801744</v>
      </c>
      <c r="AD642">
        <v>14.555399726760829</v>
      </c>
      <c r="AF642">
        <v>2.3499015748031495</v>
      </c>
      <c r="AG642">
        <v>1.2999235041610702</v>
      </c>
    </row>
    <row r="643" spans="1:33">
      <c r="A643">
        <v>11</v>
      </c>
      <c r="B643">
        <v>201</v>
      </c>
      <c r="C643">
        <v>2011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3</v>
      </c>
      <c r="M643">
        <v>99</v>
      </c>
      <c r="N643">
        <v>99</v>
      </c>
      <c r="O643">
        <v>99</v>
      </c>
      <c r="P643">
        <v>9999</v>
      </c>
      <c r="Q643">
        <v>1071</v>
      </c>
      <c r="R643">
        <v>1972</v>
      </c>
      <c r="S643">
        <v>3</v>
      </c>
      <c r="T643">
        <v>3.5395537525354968</v>
      </c>
      <c r="U643">
        <v>15.453701825557786</v>
      </c>
      <c r="V643">
        <v>0</v>
      </c>
      <c r="W643">
        <v>0.152129817444219</v>
      </c>
      <c r="X643">
        <v>42.596348884381342</v>
      </c>
      <c r="Y643">
        <v>7.6064908722109505</v>
      </c>
      <c r="Z643">
        <v>5.0527362386433916</v>
      </c>
      <c r="AA643">
        <v>0</v>
      </c>
      <c r="AB643">
        <v>1.1885855894718389</v>
      </c>
      <c r="AD643">
        <v>3.7883890293931151</v>
      </c>
      <c r="AF643">
        <v>4.8523622047244084</v>
      </c>
      <c r="AG643">
        <v>2.9640022156073833</v>
      </c>
    </row>
    <row r="644" spans="1:33">
      <c r="A644">
        <v>11</v>
      </c>
      <c r="B644">
        <v>202</v>
      </c>
      <c r="C644">
        <v>2011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4</v>
      </c>
      <c r="M644">
        <v>99</v>
      </c>
      <c r="N644">
        <v>99</v>
      </c>
      <c r="O644">
        <v>99</v>
      </c>
      <c r="P644">
        <v>9999</v>
      </c>
      <c r="Q644">
        <v>1693</v>
      </c>
      <c r="R644">
        <v>3153</v>
      </c>
      <c r="S644">
        <v>4</v>
      </c>
      <c r="T644">
        <v>4.3831271804630516</v>
      </c>
      <c r="U644">
        <v>17.372851252775149</v>
      </c>
      <c r="V644">
        <v>0</v>
      </c>
      <c r="W644">
        <v>0.31715826197272445</v>
      </c>
      <c r="X644">
        <v>55.312400888043122</v>
      </c>
      <c r="Y644">
        <v>15.255312400888045</v>
      </c>
      <c r="Z644">
        <v>5.1489435257545901</v>
      </c>
      <c r="AA644">
        <v>0</v>
      </c>
      <c r="AB644">
        <v>1.3958370399807607</v>
      </c>
      <c r="AD644">
        <v>-1.2788747927018731</v>
      </c>
      <c r="AF644">
        <v>7.7583661417322851</v>
      </c>
      <c r="AG644">
        <v>5.3276312404532202</v>
      </c>
    </row>
    <row r="645" spans="1:33">
      <c r="A645">
        <v>11</v>
      </c>
      <c r="B645">
        <v>203</v>
      </c>
      <c r="C645">
        <v>2011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5</v>
      </c>
      <c r="M645">
        <v>99</v>
      </c>
      <c r="N645">
        <v>99</v>
      </c>
      <c r="O645">
        <v>99</v>
      </c>
      <c r="P645">
        <v>9999</v>
      </c>
      <c r="Q645">
        <v>2571</v>
      </c>
      <c r="R645">
        <v>5129</v>
      </c>
      <c r="S645">
        <v>5</v>
      </c>
      <c r="T645">
        <v>5.052446870735035</v>
      </c>
      <c r="U645">
        <v>19.730239812829023</v>
      </c>
      <c r="V645">
        <v>0</v>
      </c>
      <c r="W645">
        <v>0.95535192045232975</v>
      </c>
      <c r="X645">
        <v>71.592903100019498</v>
      </c>
      <c r="Y645">
        <v>28.44609085591734</v>
      </c>
      <c r="Z645">
        <v>5.2086299963506475</v>
      </c>
      <c r="AA645">
        <v>0</v>
      </c>
      <c r="AB645">
        <v>1.5115653312987245</v>
      </c>
      <c r="AD645">
        <v>-1.8967430790561777</v>
      </c>
      <c r="AF645">
        <v>12.620570866141728</v>
      </c>
      <c r="AG645">
        <v>9.842471092791456</v>
      </c>
    </row>
    <row r="646" spans="1:33">
      <c r="A646">
        <v>11</v>
      </c>
      <c r="B646">
        <v>204</v>
      </c>
      <c r="C646">
        <v>2011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9999</v>
      </c>
      <c r="Q646">
        <v>3089</v>
      </c>
      <c r="R646">
        <v>5592</v>
      </c>
      <c r="S646">
        <v>6</v>
      </c>
      <c r="T646">
        <v>5.6498569384835484</v>
      </c>
      <c r="U646">
        <v>22.250947782546525</v>
      </c>
      <c r="V646">
        <v>26.198140200286122</v>
      </c>
      <c r="W646">
        <v>3.8447782546494991</v>
      </c>
      <c r="X646">
        <v>84.907010014306138</v>
      </c>
      <c r="Y646">
        <v>46.834763948497852</v>
      </c>
      <c r="Z646">
        <v>5.3331724142513677</v>
      </c>
      <c r="AA646">
        <v>0</v>
      </c>
      <c r="AB646">
        <v>1.6491435700336934</v>
      </c>
      <c r="AD646">
        <v>6.3958746217103437</v>
      </c>
      <c r="AF646">
        <v>13.759842519685041</v>
      </c>
      <c r="AG646">
        <v>12.101933501627444</v>
      </c>
    </row>
    <row r="647" spans="1:33">
      <c r="A647">
        <v>11</v>
      </c>
      <c r="B647">
        <v>205</v>
      </c>
      <c r="C647">
        <v>2011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7</v>
      </c>
      <c r="M647">
        <v>99</v>
      </c>
      <c r="N647">
        <v>99</v>
      </c>
      <c r="O647">
        <v>99</v>
      </c>
      <c r="P647">
        <v>9999</v>
      </c>
      <c r="Q647">
        <v>3332</v>
      </c>
      <c r="R647">
        <v>5707</v>
      </c>
      <c r="S647">
        <v>7</v>
      </c>
      <c r="T647">
        <v>6.1853863676187117</v>
      </c>
      <c r="U647">
        <v>25.293026108288089</v>
      </c>
      <c r="V647">
        <v>39.985982127212189</v>
      </c>
      <c r="W647">
        <v>8.1303662169265802</v>
      </c>
      <c r="X647">
        <v>95.02365516032944</v>
      </c>
      <c r="Y647">
        <v>68.897844752058859</v>
      </c>
      <c r="Z647">
        <v>5.0633685917826243</v>
      </c>
      <c r="AA647">
        <v>0</v>
      </c>
      <c r="AB647">
        <v>1.7461997197338071</v>
      </c>
      <c r="AD647">
        <v>22.34409822877878</v>
      </c>
      <c r="AF647">
        <v>14.04281496062992</v>
      </c>
      <c r="AG647">
        <v>14.039374202763105</v>
      </c>
    </row>
    <row r="648" spans="1:33">
      <c r="A648">
        <v>11</v>
      </c>
      <c r="B648">
        <v>206</v>
      </c>
      <c r="C648">
        <v>2011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8</v>
      </c>
      <c r="M648">
        <v>99</v>
      </c>
      <c r="N648">
        <v>99</v>
      </c>
      <c r="O648">
        <v>99</v>
      </c>
      <c r="P648">
        <v>9999</v>
      </c>
      <c r="Q648">
        <v>4168</v>
      </c>
      <c r="R648">
        <v>8136</v>
      </c>
      <c r="S648">
        <v>8</v>
      </c>
      <c r="T648">
        <v>6.9599311701081614</v>
      </c>
      <c r="U648">
        <v>28.357153392330375</v>
      </c>
      <c r="V648">
        <v>41.359390363815137</v>
      </c>
      <c r="W648">
        <v>17.981809242871186</v>
      </c>
      <c r="X648">
        <v>98.67256637168137</v>
      </c>
      <c r="Y648">
        <v>84.85742379547689</v>
      </c>
      <c r="Z648">
        <v>5.203068355666745</v>
      </c>
      <c r="AA648">
        <v>0</v>
      </c>
      <c r="AB648">
        <v>1.8842140878340856</v>
      </c>
      <c r="AD648">
        <v>38.129565550942871</v>
      </c>
      <c r="AF648">
        <v>20.019685039370074</v>
      </c>
      <c r="AG648">
        <v>22.439473214541898</v>
      </c>
    </row>
    <row r="649" spans="1:33">
      <c r="A649">
        <v>11</v>
      </c>
      <c r="B649">
        <v>207</v>
      </c>
      <c r="C649">
        <v>2011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</v>
      </c>
      <c r="M649">
        <v>99</v>
      </c>
      <c r="N649">
        <v>99</v>
      </c>
      <c r="O649">
        <v>99</v>
      </c>
      <c r="P649">
        <v>9999</v>
      </c>
      <c r="Q649">
        <v>3218</v>
      </c>
      <c r="R649">
        <v>5969</v>
      </c>
      <c r="S649">
        <v>9</v>
      </c>
      <c r="T649">
        <v>7.732618529066845</v>
      </c>
      <c r="U649">
        <v>32.097805327525492</v>
      </c>
      <c r="V649">
        <v>34.662422516334381</v>
      </c>
      <c r="W649">
        <v>31.680348467079924</v>
      </c>
      <c r="X649">
        <v>99.865974200033563</v>
      </c>
      <c r="Y649">
        <v>95.041045401239757</v>
      </c>
      <c r="Z649">
        <v>5.6170274190424463</v>
      </c>
      <c r="AA649">
        <v>0</v>
      </c>
      <c r="AB649">
        <v>2.0761697134160642</v>
      </c>
      <c r="AD649">
        <v>50.909856526898437</v>
      </c>
      <c r="AF649">
        <v>14.6875</v>
      </c>
      <c r="AG649">
        <v>18.634425267261253</v>
      </c>
    </row>
    <row r="650" spans="1:33">
      <c r="A650">
        <v>11</v>
      </c>
      <c r="B650">
        <v>208</v>
      </c>
      <c r="C650">
        <v>2011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10</v>
      </c>
      <c r="M650">
        <v>99</v>
      </c>
      <c r="N650">
        <v>99</v>
      </c>
      <c r="O650">
        <v>99</v>
      </c>
      <c r="P650">
        <v>9999</v>
      </c>
      <c r="Q650">
        <v>1485</v>
      </c>
      <c r="R650">
        <v>2163</v>
      </c>
      <c r="S650">
        <v>10</v>
      </c>
      <c r="T650">
        <v>8.1169671752196013</v>
      </c>
      <c r="U650">
        <v>34.343134535367561</v>
      </c>
      <c r="V650">
        <v>28.756356911696724</v>
      </c>
      <c r="W650">
        <v>38.465094775774389</v>
      </c>
      <c r="X650">
        <v>100</v>
      </c>
      <c r="Y650">
        <v>98.196948682385596</v>
      </c>
      <c r="Z650">
        <v>5.7720773795867437</v>
      </c>
      <c r="AA650">
        <v>0</v>
      </c>
      <c r="AB650">
        <v>2.2726140297639401</v>
      </c>
      <c r="AD650">
        <v>52.311973781385277</v>
      </c>
      <c r="AF650">
        <v>5.3223425196850389</v>
      </c>
      <c r="AG650">
        <v>7.2249614724549343</v>
      </c>
    </row>
    <row r="651" spans="1:33">
      <c r="A651">
        <v>11</v>
      </c>
      <c r="B651">
        <v>209</v>
      </c>
      <c r="C651">
        <v>2011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11</v>
      </c>
      <c r="M651">
        <v>99</v>
      </c>
      <c r="N651">
        <v>99</v>
      </c>
      <c r="O651">
        <v>99</v>
      </c>
      <c r="P651">
        <v>9999</v>
      </c>
      <c r="Q651">
        <v>878</v>
      </c>
      <c r="R651">
        <v>1188</v>
      </c>
      <c r="S651">
        <v>11</v>
      </c>
      <c r="T651">
        <v>8.6195286195286194</v>
      </c>
      <c r="U651">
        <v>36.492592592592594</v>
      </c>
      <c r="V651">
        <v>20.117845117845125</v>
      </c>
      <c r="W651">
        <v>46.717171717171723</v>
      </c>
      <c r="X651">
        <v>100</v>
      </c>
      <c r="Y651">
        <v>98.989898989898975</v>
      </c>
      <c r="Z651">
        <v>5.7983826561041836</v>
      </c>
      <c r="AA651">
        <v>0</v>
      </c>
      <c r="AB651">
        <v>2.4190648038602043</v>
      </c>
      <c r="AD651">
        <v>53.698546383907811</v>
      </c>
      <c r="AF651">
        <v>2.9232283464566922</v>
      </c>
      <c r="AG651">
        <v>4.2165790263290628</v>
      </c>
    </row>
    <row r="652" spans="1:33">
      <c r="A652">
        <v>11</v>
      </c>
      <c r="B652">
        <v>210</v>
      </c>
      <c r="C652">
        <v>2011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12</v>
      </c>
      <c r="M652">
        <v>99</v>
      </c>
      <c r="N652">
        <v>99</v>
      </c>
      <c r="O652">
        <v>99</v>
      </c>
      <c r="P652">
        <v>9999</v>
      </c>
      <c r="Q652">
        <v>273</v>
      </c>
      <c r="R652">
        <v>309</v>
      </c>
      <c r="S652">
        <v>12</v>
      </c>
      <c r="T652">
        <v>8.9902912621359228</v>
      </c>
      <c r="U652">
        <v>38.6440129449838</v>
      </c>
      <c r="V652">
        <v>19.09385113268608</v>
      </c>
      <c r="W652">
        <v>49.190938511326841</v>
      </c>
      <c r="X652">
        <v>100</v>
      </c>
      <c r="Y652">
        <v>99.352750809061504</v>
      </c>
      <c r="Z652">
        <v>6.7417218623832884</v>
      </c>
      <c r="AA652">
        <v>0</v>
      </c>
      <c r="AB652">
        <v>2.6652327498661803</v>
      </c>
      <c r="AD652">
        <v>63.298103428914686</v>
      </c>
      <c r="AF652">
        <v>0.76033464566929132</v>
      </c>
      <c r="AG652">
        <v>1.161394548808284</v>
      </c>
    </row>
    <row r="653" spans="1:33">
      <c r="A653">
        <v>11</v>
      </c>
      <c r="B653">
        <v>211</v>
      </c>
      <c r="C653">
        <v>2011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13</v>
      </c>
      <c r="M653">
        <v>99</v>
      </c>
      <c r="N653">
        <v>99</v>
      </c>
      <c r="O653">
        <v>99</v>
      </c>
      <c r="P653">
        <v>9999</v>
      </c>
      <c r="Q653">
        <v>67</v>
      </c>
      <c r="R653">
        <v>75</v>
      </c>
      <c r="S653">
        <v>13</v>
      </c>
      <c r="T653">
        <v>8.76</v>
      </c>
      <c r="U653">
        <v>40.624000000000002</v>
      </c>
      <c r="V653">
        <v>18.666666666666671</v>
      </c>
      <c r="W653">
        <v>48</v>
      </c>
      <c r="X653">
        <v>100</v>
      </c>
      <c r="Y653">
        <v>100</v>
      </c>
      <c r="Z653">
        <v>7.4823140805502417</v>
      </c>
      <c r="AA653">
        <v>0</v>
      </c>
      <c r="AB653">
        <v>2.8417834775600581</v>
      </c>
      <c r="AD653">
        <v>74.321623137917953</v>
      </c>
      <c r="AF653">
        <v>0.18454724409448819</v>
      </c>
      <c r="AG653">
        <v>0.29633505663755821</v>
      </c>
    </row>
    <row r="654" spans="1:33">
      <c r="A654">
        <v>11</v>
      </c>
      <c r="B654">
        <v>212</v>
      </c>
      <c r="C654">
        <v>2011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14</v>
      </c>
      <c r="M654">
        <v>99</v>
      </c>
      <c r="N654">
        <v>99</v>
      </c>
      <c r="O654">
        <v>99</v>
      </c>
      <c r="P654">
        <v>9999</v>
      </c>
      <c r="Q654">
        <v>27</v>
      </c>
      <c r="R654">
        <v>30</v>
      </c>
      <c r="S654">
        <v>14</v>
      </c>
      <c r="T654">
        <v>8.9666666666666686</v>
      </c>
      <c r="U654">
        <v>41.906666666666673</v>
      </c>
      <c r="V654">
        <v>10</v>
      </c>
      <c r="W654">
        <v>53.33333333333335</v>
      </c>
      <c r="X654">
        <v>100</v>
      </c>
      <c r="Y654">
        <v>100</v>
      </c>
      <c r="Z654">
        <v>7.1777402819797684</v>
      </c>
      <c r="AA654">
        <v>0</v>
      </c>
      <c r="AB654">
        <v>3.5353767676004342</v>
      </c>
      <c r="AD654">
        <v>69.699233811384303</v>
      </c>
      <c r="AF654">
        <v>7.3818897637795283E-2</v>
      </c>
      <c r="AG654">
        <v>0.1222766289893456</v>
      </c>
    </row>
    <row r="655" spans="1:33">
      <c r="A655">
        <v>11</v>
      </c>
      <c r="B655">
        <v>213</v>
      </c>
      <c r="C655">
        <v>2011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15</v>
      </c>
      <c r="M655">
        <v>99</v>
      </c>
      <c r="N655">
        <v>99</v>
      </c>
      <c r="O655">
        <v>99</v>
      </c>
      <c r="P655">
        <v>9999</v>
      </c>
      <c r="Q655">
        <v>2</v>
      </c>
      <c r="R655">
        <v>2</v>
      </c>
      <c r="S655">
        <v>15</v>
      </c>
      <c r="T655">
        <v>5</v>
      </c>
      <c r="U655">
        <v>32.1</v>
      </c>
      <c r="V655">
        <v>50</v>
      </c>
      <c r="W655">
        <v>0</v>
      </c>
      <c r="X655">
        <v>100</v>
      </c>
      <c r="Y655">
        <v>100</v>
      </c>
      <c r="Z655">
        <v>6.2000000000000046</v>
      </c>
      <c r="AA655">
        <v>0</v>
      </c>
      <c r="AB655">
        <v>2</v>
      </c>
      <c r="AD655">
        <v>99.999999999999986</v>
      </c>
      <c r="AF655">
        <v>4.9212598425196841E-3</v>
      </c>
      <c r="AG655">
        <v>6.2441612958288144E-3</v>
      </c>
    </row>
    <row r="656" spans="1:33">
      <c r="A656">
        <v>11</v>
      </c>
      <c r="B656">
        <v>214</v>
      </c>
      <c r="C656">
        <v>2010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1</v>
      </c>
      <c r="M656">
        <v>99</v>
      </c>
      <c r="N656">
        <v>99</v>
      </c>
      <c r="O656">
        <v>99</v>
      </c>
      <c r="P656">
        <v>9999</v>
      </c>
      <c r="Q656">
        <v>146</v>
      </c>
      <c r="R656">
        <v>214</v>
      </c>
      <c r="S656">
        <v>1.0093457943925233</v>
      </c>
      <c r="T656">
        <v>2.042056074766355</v>
      </c>
      <c r="U656">
        <v>11.699065420560744</v>
      </c>
      <c r="V656">
        <v>0</v>
      </c>
      <c r="W656">
        <v>0</v>
      </c>
      <c r="X656">
        <v>16.822429906542059</v>
      </c>
      <c r="Y656">
        <v>0.93457943925233611</v>
      </c>
      <c r="Z656">
        <v>4.2068367881432316</v>
      </c>
      <c r="AB656">
        <v>0.60612718556415213</v>
      </c>
      <c r="AD656">
        <v>20.068470692747951</v>
      </c>
      <c r="AF656">
        <v>0.56592796318823713</v>
      </c>
      <c r="AG656">
        <v>0.26233863936528568</v>
      </c>
    </row>
    <row r="657" spans="1:33">
      <c r="A657">
        <v>11</v>
      </c>
      <c r="B657">
        <v>215</v>
      </c>
      <c r="C657">
        <v>2010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2</v>
      </c>
      <c r="M657">
        <v>99</v>
      </c>
      <c r="N657">
        <v>99</v>
      </c>
      <c r="O657">
        <v>99</v>
      </c>
      <c r="P657">
        <v>9999</v>
      </c>
      <c r="Q657">
        <v>565</v>
      </c>
      <c r="R657">
        <v>919</v>
      </c>
      <c r="S657">
        <v>2.0326441784548419</v>
      </c>
      <c r="T657">
        <v>2.6964091403699681</v>
      </c>
      <c r="U657">
        <v>13.543743199129496</v>
      </c>
      <c r="V657">
        <v>0</v>
      </c>
      <c r="W657">
        <v>0</v>
      </c>
      <c r="X657">
        <v>29.815016322089239</v>
      </c>
      <c r="Y657">
        <v>2.2850924918389555</v>
      </c>
      <c r="Z657">
        <v>4.4916851634560819</v>
      </c>
      <c r="AB657">
        <v>0.91790208248996485</v>
      </c>
      <c r="AD657">
        <v>21.889968469607695</v>
      </c>
      <c r="AF657">
        <v>2.4303168138784574</v>
      </c>
      <c r="AG657">
        <v>1.3042220572726881</v>
      </c>
    </row>
    <row r="658" spans="1:33">
      <c r="A658">
        <v>11</v>
      </c>
      <c r="B658">
        <v>216</v>
      </c>
      <c r="C658">
        <v>2010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3</v>
      </c>
      <c r="M658">
        <v>99</v>
      </c>
      <c r="N658">
        <v>99</v>
      </c>
      <c r="O658">
        <v>99</v>
      </c>
      <c r="P658">
        <v>9999</v>
      </c>
      <c r="Q658">
        <v>979</v>
      </c>
      <c r="R658">
        <v>1947</v>
      </c>
      <c r="S658">
        <v>3.0616332819722647</v>
      </c>
      <c r="T658">
        <v>3.6918335901386743</v>
      </c>
      <c r="U658">
        <v>15.065690806368748</v>
      </c>
      <c r="V658">
        <v>0</v>
      </c>
      <c r="W658">
        <v>0.15408320493066252</v>
      </c>
      <c r="X658">
        <v>38.828967642526955</v>
      </c>
      <c r="Y658">
        <v>6.6255778120184896</v>
      </c>
      <c r="Z658">
        <v>4.840926583080658</v>
      </c>
      <c r="AB658">
        <v>1.3123216300316003</v>
      </c>
      <c r="AD658">
        <v>3.7384940507735505</v>
      </c>
      <c r="AF658">
        <v>5.1488866557359696</v>
      </c>
      <c r="AG658">
        <v>3.0736351951741399</v>
      </c>
    </row>
    <row r="659" spans="1:33">
      <c r="A659">
        <v>11</v>
      </c>
      <c r="B659">
        <v>217</v>
      </c>
      <c r="C659">
        <v>2010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4</v>
      </c>
      <c r="M659">
        <v>99</v>
      </c>
      <c r="N659">
        <v>99</v>
      </c>
      <c r="O659">
        <v>99</v>
      </c>
      <c r="P659">
        <v>9999</v>
      </c>
      <c r="Q659">
        <v>1527</v>
      </c>
      <c r="R659">
        <v>2763</v>
      </c>
      <c r="S659">
        <v>4.0897575099529497</v>
      </c>
      <c r="T659">
        <v>4.3677162504524061</v>
      </c>
      <c r="U659">
        <v>17.457365182772364</v>
      </c>
      <c r="V659">
        <v>0</v>
      </c>
      <c r="W659">
        <v>0.25334781035106779</v>
      </c>
      <c r="X659">
        <v>56.532754252623953</v>
      </c>
      <c r="Y659">
        <v>15.309446254071659</v>
      </c>
      <c r="Z659">
        <v>5.0869635181661321</v>
      </c>
      <c r="AB659">
        <v>1.3798089385983696</v>
      </c>
      <c r="AD659">
        <v>-3.7119615702908897</v>
      </c>
      <c r="AF659">
        <v>7.3068175807901854</v>
      </c>
      <c r="AG659">
        <v>5.0542521042469852</v>
      </c>
    </row>
    <row r="660" spans="1:33">
      <c r="A660">
        <v>11</v>
      </c>
      <c r="B660">
        <v>218</v>
      </c>
      <c r="C660">
        <v>2010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5</v>
      </c>
      <c r="M660">
        <v>99</v>
      </c>
      <c r="N660">
        <v>99</v>
      </c>
      <c r="O660">
        <v>99</v>
      </c>
      <c r="P660">
        <v>9999</v>
      </c>
      <c r="Q660">
        <v>2528</v>
      </c>
      <c r="R660">
        <v>4818</v>
      </c>
      <c r="S660">
        <v>5.1193441261934405</v>
      </c>
      <c r="T660">
        <v>5.1230801162308008</v>
      </c>
      <c r="U660">
        <v>19.661249481112463</v>
      </c>
      <c r="V660">
        <v>0</v>
      </c>
      <c r="W660">
        <v>1.0585305105853049</v>
      </c>
      <c r="X660">
        <v>69.095060190950633</v>
      </c>
      <c r="Y660">
        <v>29.784142797841433</v>
      </c>
      <c r="Z660">
        <v>5.519524484509863</v>
      </c>
      <c r="AB660">
        <v>1.5228993378855764</v>
      </c>
      <c r="AD660">
        <v>5.9841106240761581</v>
      </c>
      <c r="AF660">
        <v>12.741312741312742</v>
      </c>
      <c r="AG660">
        <v>9.9260218868552474</v>
      </c>
    </row>
    <row r="661" spans="1:33">
      <c r="A661">
        <v>11</v>
      </c>
      <c r="B661">
        <v>219</v>
      </c>
      <c r="C661">
        <v>2010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6</v>
      </c>
      <c r="M661">
        <v>99</v>
      </c>
      <c r="N661">
        <v>99</v>
      </c>
      <c r="O661">
        <v>99</v>
      </c>
      <c r="P661">
        <v>9999</v>
      </c>
      <c r="Q661">
        <v>3020</v>
      </c>
      <c r="R661">
        <v>5468</v>
      </c>
      <c r="S661">
        <v>6.1865398683247985</v>
      </c>
      <c r="T661">
        <v>5.7395757132406722</v>
      </c>
      <c r="U661">
        <v>22.179480614484287</v>
      </c>
      <c r="V661">
        <v>26.389904901243597</v>
      </c>
      <c r="W661">
        <v>4.206291148500366</v>
      </c>
      <c r="X661">
        <v>83.449158741770304</v>
      </c>
      <c r="Y661">
        <v>46.744696415508407</v>
      </c>
      <c r="Z661">
        <v>5.4724313673537903</v>
      </c>
      <c r="AB661">
        <v>1.6776182637024095</v>
      </c>
      <c r="AD661">
        <v>9.1912328767576081</v>
      </c>
      <c r="AF661">
        <v>14.460252816417199</v>
      </c>
      <c r="AG661">
        <v>12.707999721105422</v>
      </c>
    </row>
    <row r="662" spans="1:33">
      <c r="A662">
        <v>11</v>
      </c>
      <c r="B662">
        <v>220</v>
      </c>
      <c r="C662">
        <v>2010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9999</v>
      </c>
      <c r="Q662">
        <v>3190</v>
      </c>
      <c r="R662">
        <v>5308</v>
      </c>
      <c r="S662">
        <v>7.1806706857573488</v>
      </c>
      <c r="T662">
        <v>6.2153353428786708</v>
      </c>
      <c r="U662">
        <v>25.547268274302873</v>
      </c>
      <c r="V662">
        <v>38.865862848530512</v>
      </c>
      <c r="W662">
        <v>9.4951017332328558</v>
      </c>
      <c r="X662">
        <v>95.403165033911122</v>
      </c>
      <c r="Y662">
        <v>69.781461944235119</v>
      </c>
      <c r="Z662">
        <v>5.2542947300660012</v>
      </c>
      <c r="AB662">
        <v>1.7977457888856903</v>
      </c>
      <c r="AD662">
        <v>26.981064672689101</v>
      </c>
      <c r="AF662">
        <v>14.037129105622256</v>
      </c>
      <c r="AG662">
        <v>14.209300590056538</v>
      </c>
    </row>
    <row r="663" spans="1:33">
      <c r="A663">
        <v>11</v>
      </c>
      <c r="B663">
        <v>221</v>
      </c>
      <c r="C663">
        <v>2010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9999</v>
      </c>
      <c r="Q663">
        <v>4123</v>
      </c>
      <c r="R663">
        <v>7626</v>
      </c>
      <c r="S663">
        <v>8.1940729084710213</v>
      </c>
      <c r="T663">
        <v>7.1250983477576719</v>
      </c>
      <c r="U663">
        <v>28.611083136637802</v>
      </c>
      <c r="V663">
        <v>38.093364804615796</v>
      </c>
      <c r="W663">
        <v>21.151324416469972</v>
      </c>
      <c r="X663">
        <v>98.859166011014977</v>
      </c>
      <c r="Y663">
        <v>85.510097036454255</v>
      </c>
      <c r="Z663">
        <v>5.311658579987026</v>
      </c>
      <c r="AB663">
        <v>2.0288586764511645</v>
      </c>
      <c r="AD663">
        <v>42.391378623811406</v>
      </c>
      <c r="AF663">
        <v>20.167133865764004</v>
      </c>
      <c r="AG663">
        <v>22.862747454253729</v>
      </c>
    </row>
    <row r="664" spans="1:33">
      <c r="A664">
        <v>11</v>
      </c>
      <c r="B664">
        <v>222</v>
      </c>
      <c r="C664">
        <v>2010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</v>
      </c>
      <c r="M664">
        <v>99</v>
      </c>
      <c r="N664">
        <v>99</v>
      </c>
      <c r="O664">
        <v>99</v>
      </c>
      <c r="P664">
        <v>9999</v>
      </c>
      <c r="Q664">
        <v>3182</v>
      </c>
      <c r="R664">
        <v>5292</v>
      </c>
      <c r="S664">
        <v>9.238095238095239</v>
      </c>
      <c r="T664">
        <v>7.8665910808767983</v>
      </c>
      <c r="U664">
        <v>31.892044595616007</v>
      </c>
      <c r="V664">
        <v>33.049886621315189</v>
      </c>
      <c r="W664">
        <v>34.278155706727141</v>
      </c>
      <c r="X664">
        <v>99.811035525321245</v>
      </c>
      <c r="Y664">
        <v>94.349962207105094</v>
      </c>
      <c r="Z664">
        <v>5.6512227032608839</v>
      </c>
      <c r="AB664">
        <v>2.2235177616590462</v>
      </c>
      <c r="AD664">
        <v>52.886773900619751</v>
      </c>
      <c r="AF664">
        <v>13.994816734542763</v>
      </c>
      <c r="AG664">
        <v>17.684774117273339</v>
      </c>
    </row>
    <row r="665" spans="1:33">
      <c r="A665">
        <v>11</v>
      </c>
      <c r="B665">
        <v>223</v>
      </c>
      <c r="C665">
        <v>2010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10</v>
      </c>
      <c r="M665">
        <v>99</v>
      </c>
      <c r="N665">
        <v>99</v>
      </c>
      <c r="O665">
        <v>99</v>
      </c>
      <c r="P665">
        <v>9999</v>
      </c>
      <c r="Q665">
        <v>1408</v>
      </c>
      <c r="R665">
        <v>1880</v>
      </c>
      <c r="S665">
        <v>10.335106382978722</v>
      </c>
      <c r="T665">
        <v>8.2856382978723389</v>
      </c>
      <c r="U665">
        <v>34.17015957446813</v>
      </c>
      <c r="V665">
        <v>28.297872340425528</v>
      </c>
      <c r="W665">
        <v>43.031914893617035</v>
      </c>
      <c r="X665">
        <v>99.893617021276583</v>
      </c>
      <c r="Y665">
        <v>97.7659574468085</v>
      </c>
      <c r="Z665">
        <v>5.9414723420678479</v>
      </c>
      <c r="AB665">
        <v>2.3508274045945705</v>
      </c>
      <c r="AD665">
        <v>55.007073927104486</v>
      </c>
      <c r="AF665">
        <v>4.9717036018405869</v>
      </c>
      <c r="AG665">
        <v>6.7313500395278929</v>
      </c>
    </row>
    <row r="666" spans="1:33">
      <c r="A666">
        <v>11</v>
      </c>
      <c r="B666">
        <v>224</v>
      </c>
      <c r="C666">
        <v>2010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11</v>
      </c>
      <c r="M666">
        <v>99</v>
      </c>
      <c r="N666">
        <v>99</v>
      </c>
      <c r="O666">
        <v>99</v>
      </c>
      <c r="P666">
        <v>9999</v>
      </c>
      <c r="Q666">
        <v>852</v>
      </c>
      <c r="R666">
        <v>1119</v>
      </c>
      <c r="S666">
        <v>11.255585344057199</v>
      </c>
      <c r="T666">
        <v>9.0053619302949084</v>
      </c>
      <c r="U666">
        <v>36.667292225201074</v>
      </c>
      <c r="V666">
        <v>20.732797140303845</v>
      </c>
      <c r="W666">
        <v>53.529937444146562</v>
      </c>
      <c r="X666">
        <v>100</v>
      </c>
      <c r="Y666">
        <v>98.748882931188575</v>
      </c>
      <c r="Z666">
        <v>6.2470842453708118</v>
      </c>
      <c r="AB666">
        <v>2.6533348312859606</v>
      </c>
      <c r="AD666">
        <v>61.758315783951446</v>
      </c>
      <c r="AF666">
        <v>2.959221452372137</v>
      </c>
      <c r="AG666">
        <v>4.2993840909910652</v>
      </c>
    </row>
    <row r="667" spans="1:33">
      <c r="A667">
        <v>11</v>
      </c>
      <c r="B667">
        <v>225</v>
      </c>
      <c r="C667">
        <v>2010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12</v>
      </c>
      <c r="M667">
        <v>99</v>
      </c>
      <c r="N667">
        <v>99</v>
      </c>
      <c r="O667">
        <v>99</v>
      </c>
      <c r="P667">
        <v>9999</v>
      </c>
      <c r="Q667">
        <v>270</v>
      </c>
      <c r="R667">
        <v>298</v>
      </c>
      <c r="S667">
        <v>12.44295302013423</v>
      </c>
      <c r="T667">
        <v>9.2046979865771839</v>
      </c>
      <c r="U667">
        <v>38.23624161073824</v>
      </c>
      <c r="V667">
        <v>15.436241610738255</v>
      </c>
      <c r="W667">
        <v>56.711409395973149</v>
      </c>
      <c r="X667">
        <v>100</v>
      </c>
      <c r="Y667">
        <v>100</v>
      </c>
      <c r="Z667">
        <v>5.9861329100507632</v>
      </c>
      <c r="AB667">
        <v>2.7419885883889057</v>
      </c>
      <c r="AD667">
        <v>55.542789797631265</v>
      </c>
      <c r="AF667">
        <v>0.78806791135558274</v>
      </c>
      <c r="AG667">
        <v>1.1939572585012821</v>
      </c>
    </row>
    <row r="668" spans="1:33">
      <c r="A668">
        <v>11</v>
      </c>
      <c r="B668">
        <v>226</v>
      </c>
      <c r="C668">
        <v>2010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13</v>
      </c>
      <c r="M668">
        <v>99</v>
      </c>
      <c r="N668">
        <v>99</v>
      </c>
      <c r="O668">
        <v>99</v>
      </c>
      <c r="P668">
        <v>9999</v>
      </c>
      <c r="Q668">
        <v>101</v>
      </c>
      <c r="R668">
        <v>107</v>
      </c>
      <c r="S668">
        <v>13.971962616822429</v>
      </c>
      <c r="T668">
        <v>9.074766355140186</v>
      </c>
      <c r="U668">
        <v>40.491588785046751</v>
      </c>
      <c r="V668">
        <v>14.95327102803738</v>
      </c>
      <c r="W668">
        <v>51.401869158878512</v>
      </c>
      <c r="X668">
        <v>100</v>
      </c>
      <c r="Y668">
        <v>99.065420560747683</v>
      </c>
      <c r="Z668">
        <v>6.6972043476282899</v>
      </c>
      <c r="AB668">
        <v>2.9249201109928586</v>
      </c>
      <c r="AD668">
        <v>54.697859512410595</v>
      </c>
      <c r="AF668">
        <v>0.28296398159411856</v>
      </c>
      <c r="AG668">
        <v>0.45398961052645687</v>
      </c>
    </row>
    <row r="669" spans="1:33">
      <c r="A669">
        <v>11</v>
      </c>
      <c r="B669">
        <v>227</v>
      </c>
      <c r="C669">
        <v>2010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14</v>
      </c>
      <c r="M669">
        <v>99</v>
      </c>
      <c r="N669">
        <v>99</v>
      </c>
      <c r="O669">
        <v>99</v>
      </c>
      <c r="P669">
        <v>9999</v>
      </c>
      <c r="Q669">
        <v>46</v>
      </c>
      <c r="R669">
        <v>48</v>
      </c>
      <c r="S669">
        <v>14.291666666666663</v>
      </c>
      <c r="T669">
        <v>9.1458333333333357</v>
      </c>
      <c r="U669">
        <v>40.997916666666654</v>
      </c>
      <c r="V669">
        <v>20.833333333333329</v>
      </c>
      <c r="W669">
        <v>54.16666666666665</v>
      </c>
      <c r="X669">
        <v>100</v>
      </c>
      <c r="Y669">
        <v>100</v>
      </c>
      <c r="Z669">
        <v>6.9291200013462095</v>
      </c>
      <c r="AB669">
        <v>3.1357454146590946</v>
      </c>
      <c r="AD669">
        <v>61.174508636762511</v>
      </c>
      <c r="AF669">
        <v>0.12693711323848311</v>
      </c>
      <c r="AG669">
        <v>0.20620554737455876</v>
      </c>
    </row>
    <row r="670" spans="1:33">
      <c r="A670">
        <v>11</v>
      </c>
      <c r="B670">
        <v>228</v>
      </c>
      <c r="C670">
        <v>2010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15</v>
      </c>
      <c r="M670">
        <v>99</v>
      </c>
      <c r="N670">
        <v>99</v>
      </c>
      <c r="O670">
        <v>99</v>
      </c>
      <c r="P670">
        <v>9999</v>
      </c>
      <c r="Q670">
        <v>6</v>
      </c>
      <c r="R670">
        <v>7</v>
      </c>
      <c r="S670">
        <v>15</v>
      </c>
      <c r="T670">
        <v>6.1428571428571441</v>
      </c>
      <c r="U670">
        <v>40.657142857142851</v>
      </c>
      <c r="V670">
        <v>14.285714285714288</v>
      </c>
      <c r="W670">
        <v>28.571428571428577</v>
      </c>
      <c r="X670">
        <v>100</v>
      </c>
      <c r="Y670">
        <v>100</v>
      </c>
      <c r="Z670">
        <v>8.3253240422318253</v>
      </c>
      <c r="AA670">
        <v>0</v>
      </c>
      <c r="AB670">
        <v>3.0904725218262761</v>
      </c>
      <c r="AD670">
        <v>87.195508578226892</v>
      </c>
      <c r="AF670">
        <v>1.8511662347278787E-2</v>
      </c>
      <c r="AG670">
        <v>2.9821687475379593E-2</v>
      </c>
    </row>
    <row r="671" spans="1:33">
      <c r="A671">
        <v>11</v>
      </c>
      <c r="B671">
        <v>229</v>
      </c>
      <c r="C671">
        <v>2009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1</v>
      </c>
      <c r="M671">
        <v>99</v>
      </c>
      <c r="N671">
        <v>99</v>
      </c>
      <c r="O671">
        <v>99</v>
      </c>
      <c r="P671">
        <v>9999</v>
      </c>
      <c r="Q671">
        <v>113</v>
      </c>
      <c r="R671">
        <v>155</v>
      </c>
      <c r="S671">
        <v>1</v>
      </c>
      <c r="T671">
        <v>1.9290322580645156</v>
      </c>
      <c r="U671">
        <v>12.392258064516128</v>
      </c>
      <c r="V671">
        <v>0</v>
      </c>
      <c r="W671">
        <v>0</v>
      </c>
      <c r="X671">
        <v>23.2258064516129</v>
      </c>
      <c r="Y671">
        <v>0.64516129032258052</v>
      </c>
      <c r="Z671">
        <v>4.0152216101435849</v>
      </c>
      <c r="AA671">
        <v>0</v>
      </c>
      <c r="AB671">
        <v>0.59144085865114004</v>
      </c>
      <c r="AD671">
        <v>18.803845286453662</v>
      </c>
      <c r="AF671">
        <v>0.4755914209444328</v>
      </c>
      <c r="AG671">
        <v>0.22395285890258695</v>
      </c>
    </row>
    <row r="672" spans="1:33">
      <c r="A672">
        <v>11</v>
      </c>
      <c r="B672">
        <v>230</v>
      </c>
      <c r="C672">
        <v>2009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2</v>
      </c>
      <c r="M672">
        <v>99</v>
      </c>
      <c r="N672">
        <v>99</v>
      </c>
      <c r="O672">
        <v>99</v>
      </c>
      <c r="P672">
        <v>9999</v>
      </c>
      <c r="Q672">
        <v>442</v>
      </c>
      <c r="R672">
        <v>651</v>
      </c>
      <c r="S672">
        <v>2</v>
      </c>
      <c r="T672">
        <v>2.8402457757296462</v>
      </c>
      <c r="U672">
        <v>14.607373271889411</v>
      </c>
      <c r="V672">
        <v>0</v>
      </c>
      <c r="W672">
        <v>0.15360983102918588</v>
      </c>
      <c r="X672">
        <v>36.405529953917046</v>
      </c>
      <c r="Y672">
        <v>4.3010752688172049</v>
      </c>
      <c r="Z672">
        <v>4.662354482608265</v>
      </c>
      <c r="AA672">
        <v>0</v>
      </c>
      <c r="AB672">
        <v>1.0771938002853023</v>
      </c>
      <c r="AD672">
        <v>10.911999407503449</v>
      </c>
      <c r="AF672">
        <v>1.9974839679666163</v>
      </c>
      <c r="AG672">
        <v>1.1087345462558631</v>
      </c>
    </row>
    <row r="673" spans="1:33">
      <c r="A673">
        <v>11</v>
      </c>
      <c r="B673">
        <v>231</v>
      </c>
      <c r="C673">
        <v>2009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3</v>
      </c>
      <c r="M673">
        <v>99</v>
      </c>
      <c r="N673">
        <v>99</v>
      </c>
      <c r="O673">
        <v>99</v>
      </c>
      <c r="P673">
        <v>9999</v>
      </c>
      <c r="Q673">
        <v>839</v>
      </c>
      <c r="R673">
        <v>1360</v>
      </c>
      <c r="S673">
        <v>3</v>
      </c>
      <c r="T673">
        <v>3.5639705882352941</v>
      </c>
      <c r="U673">
        <v>15.823382352941172</v>
      </c>
      <c r="V673">
        <v>0</v>
      </c>
      <c r="W673">
        <v>7.3529411764705885E-2</v>
      </c>
      <c r="X673">
        <v>44.191176470588239</v>
      </c>
      <c r="Y673">
        <v>7.6470588235294112</v>
      </c>
      <c r="Z673">
        <v>4.7483972869782889</v>
      </c>
      <c r="AA673">
        <v>0</v>
      </c>
      <c r="AB673">
        <v>1.3324111709779056</v>
      </c>
      <c r="AD673">
        <v>0.40288045111893422</v>
      </c>
      <c r="AF673">
        <v>4.1729311773188904</v>
      </c>
      <c r="AG673">
        <v>2.5090695194772441</v>
      </c>
    </row>
    <row r="674" spans="1:33">
      <c r="A674">
        <v>11</v>
      </c>
      <c r="B674">
        <v>232</v>
      </c>
      <c r="C674">
        <v>2009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4</v>
      </c>
      <c r="M674">
        <v>99</v>
      </c>
      <c r="N674">
        <v>99</v>
      </c>
      <c r="O674">
        <v>99</v>
      </c>
      <c r="P674">
        <v>9999</v>
      </c>
      <c r="Q674">
        <v>1300</v>
      </c>
      <c r="R674">
        <v>2178</v>
      </c>
      <c r="S674">
        <v>4</v>
      </c>
      <c r="T674">
        <v>4.3016528925619824</v>
      </c>
      <c r="U674">
        <v>18.101147842056911</v>
      </c>
      <c r="V674">
        <v>0</v>
      </c>
      <c r="W674">
        <v>0.55096418732782382</v>
      </c>
      <c r="X674">
        <v>61.478420569329678</v>
      </c>
      <c r="Y674">
        <v>18.089990817263548</v>
      </c>
      <c r="Z674">
        <v>4.9586604693525551</v>
      </c>
      <c r="AA674">
        <v>0</v>
      </c>
      <c r="AB674">
        <v>1.4622293961526047</v>
      </c>
      <c r="AD674">
        <v>1.5928666857541498</v>
      </c>
      <c r="AF674">
        <v>6.6828265472062851</v>
      </c>
      <c r="AG674">
        <v>4.5966184377515882</v>
      </c>
    </row>
    <row r="675" spans="1:33">
      <c r="A675">
        <v>11</v>
      </c>
      <c r="B675">
        <v>233</v>
      </c>
      <c r="C675">
        <v>2009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5</v>
      </c>
      <c r="M675">
        <v>99</v>
      </c>
      <c r="N675">
        <v>99</v>
      </c>
      <c r="O675">
        <v>99</v>
      </c>
      <c r="P675">
        <v>9999</v>
      </c>
      <c r="Q675">
        <v>2103</v>
      </c>
      <c r="R675">
        <v>3775</v>
      </c>
      <c r="S675">
        <v>5</v>
      </c>
      <c r="T675">
        <v>5.1507284768211914</v>
      </c>
      <c r="U675">
        <v>20.549615894039754</v>
      </c>
      <c r="V675">
        <v>0</v>
      </c>
      <c r="W675">
        <v>2.8609271523178803</v>
      </c>
      <c r="X675">
        <v>78.490066225165549</v>
      </c>
      <c r="Y675">
        <v>32.52980132450331</v>
      </c>
      <c r="Z675">
        <v>5.053197189821347</v>
      </c>
      <c r="AA675">
        <v>0</v>
      </c>
      <c r="AB675">
        <v>1.6227876837936963</v>
      </c>
      <c r="AD675">
        <v>13.298772200377739</v>
      </c>
      <c r="AF675">
        <v>11.582952348807952</v>
      </c>
      <c r="AG675">
        <v>9.0447200326928474</v>
      </c>
    </row>
    <row r="676" spans="1:33">
      <c r="A676">
        <v>11</v>
      </c>
      <c r="B676">
        <v>234</v>
      </c>
      <c r="C676">
        <v>2009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6</v>
      </c>
      <c r="M676">
        <v>99</v>
      </c>
      <c r="N676">
        <v>99</v>
      </c>
      <c r="O676">
        <v>99</v>
      </c>
      <c r="P676">
        <v>9999</v>
      </c>
      <c r="Q676">
        <v>2737</v>
      </c>
      <c r="R676">
        <v>4730</v>
      </c>
      <c r="S676">
        <v>6</v>
      </c>
      <c r="T676">
        <v>5.8488372093023244</v>
      </c>
      <c r="U676">
        <v>23.311120507399444</v>
      </c>
      <c r="V676">
        <v>27.991543340380545</v>
      </c>
      <c r="W676">
        <v>6.0042283298097257</v>
      </c>
      <c r="X676">
        <v>91.37420718816071</v>
      </c>
      <c r="Y676">
        <v>53.171247357293872</v>
      </c>
      <c r="Z676">
        <v>5.0905802628527281</v>
      </c>
      <c r="AA676">
        <v>0</v>
      </c>
      <c r="AB676">
        <v>1.7464502569286799</v>
      </c>
      <c r="AD676">
        <v>25.994486909830041</v>
      </c>
      <c r="AF676">
        <v>14.51320916817526</v>
      </c>
      <c r="AG676">
        <v>12.855789539344721</v>
      </c>
    </row>
    <row r="677" spans="1:33">
      <c r="A677">
        <v>11</v>
      </c>
      <c r="B677">
        <v>235</v>
      </c>
      <c r="C677">
        <v>2009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7</v>
      </c>
      <c r="M677">
        <v>99</v>
      </c>
      <c r="N677">
        <v>99</v>
      </c>
      <c r="O677">
        <v>99</v>
      </c>
      <c r="P677">
        <v>9999</v>
      </c>
      <c r="Q677">
        <v>2799</v>
      </c>
      <c r="R677">
        <v>4447</v>
      </c>
      <c r="S677">
        <v>7</v>
      </c>
      <c r="T677">
        <v>6.5091072633235889</v>
      </c>
      <c r="U677">
        <v>25.991050146165996</v>
      </c>
      <c r="V677">
        <v>34.60760062963795</v>
      </c>
      <c r="W677">
        <v>12.435349673937484</v>
      </c>
      <c r="X677">
        <v>98.178547335282204</v>
      </c>
      <c r="Y677">
        <v>72.003597931189546</v>
      </c>
      <c r="Z677">
        <v>4.9368556937766552</v>
      </c>
      <c r="AA677">
        <v>0</v>
      </c>
      <c r="AB677">
        <v>1.8929871380671477</v>
      </c>
      <c r="AD677">
        <v>36.802756714454802</v>
      </c>
      <c r="AF677">
        <v>13.644871283483171</v>
      </c>
      <c r="AG677">
        <v>13.476137093008443</v>
      </c>
    </row>
    <row r="678" spans="1:33">
      <c r="A678">
        <v>11</v>
      </c>
      <c r="B678">
        <v>236</v>
      </c>
      <c r="C678">
        <v>2009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8</v>
      </c>
      <c r="M678">
        <v>99</v>
      </c>
      <c r="N678">
        <v>99</v>
      </c>
      <c r="O678">
        <v>99</v>
      </c>
      <c r="P678">
        <v>9999</v>
      </c>
      <c r="Q678">
        <v>3779</v>
      </c>
      <c r="R678">
        <v>6818</v>
      </c>
      <c r="S678">
        <v>8</v>
      </c>
      <c r="T678">
        <v>7.4033440891757119</v>
      </c>
      <c r="U678">
        <v>28.905940158404171</v>
      </c>
      <c r="V678">
        <v>34.863596362569673</v>
      </c>
      <c r="W678">
        <v>26.576708712232325</v>
      </c>
      <c r="X678">
        <v>99.721325902024034</v>
      </c>
      <c r="Y678">
        <v>87.679671457905556</v>
      </c>
      <c r="Z678">
        <v>5.0704579447978997</v>
      </c>
      <c r="AA678">
        <v>0</v>
      </c>
      <c r="AB678">
        <v>2.1139024842531122</v>
      </c>
      <c r="AD678">
        <v>46.140934585619135</v>
      </c>
      <c r="AF678">
        <v>20.919885858058976</v>
      </c>
      <c r="AG678">
        <v>22.978335172596314</v>
      </c>
    </row>
    <row r="679" spans="1:33">
      <c r="A679">
        <v>11</v>
      </c>
      <c r="B679">
        <v>237</v>
      </c>
      <c r="C679">
        <v>2009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9999</v>
      </c>
      <c r="Q679">
        <v>2872</v>
      </c>
      <c r="R679">
        <v>4775</v>
      </c>
      <c r="S679">
        <v>9</v>
      </c>
      <c r="T679">
        <v>8.141361256544501</v>
      </c>
      <c r="U679">
        <v>31.876921465968501</v>
      </c>
      <c r="V679">
        <v>29.612565445026178</v>
      </c>
      <c r="W679">
        <v>40.062827225130889</v>
      </c>
      <c r="X679">
        <v>99.979057591623047</v>
      </c>
      <c r="Y679">
        <v>96.062827225130874</v>
      </c>
      <c r="Z679">
        <v>5.4191241104746162</v>
      </c>
      <c r="AA679">
        <v>0</v>
      </c>
      <c r="AB679">
        <v>2.2514954263409082</v>
      </c>
      <c r="AD679">
        <v>54.693878019387057</v>
      </c>
      <c r="AF679">
        <v>14.65128409683655</v>
      </c>
      <c r="AG679">
        <v>17.74696987980953</v>
      </c>
    </row>
    <row r="680" spans="1:33">
      <c r="A680">
        <v>11</v>
      </c>
      <c r="B680">
        <v>238</v>
      </c>
      <c r="C680">
        <v>2009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10</v>
      </c>
      <c r="M680">
        <v>99</v>
      </c>
      <c r="N680">
        <v>99</v>
      </c>
      <c r="O680">
        <v>99</v>
      </c>
      <c r="P680">
        <v>9999</v>
      </c>
      <c r="Q680">
        <v>1329</v>
      </c>
      <c r="R680">
        <v>1843</v>
      </c>
      <c r="S680">
        <v>10</v>
      </c>
      <c r="T680">
        <v>8.5111231687466091</v>
      </c>
      <c r="U680">
        <v>34.074823657080906</v>
      </c>
      <c r="V680">
        <v>26.858383071079757</v>
      </c>
      <c r="W680">
        <v>46.608790016277808</v>
      </c>
      <c r="X680">
        <v>100</v>
      </c>
      <c r="Y680">
        <v>98.426478567552948</v>
      </c>
      <c r="Z680">
        <v>5.6354591947020358</v>
      </c>
      <c r="AA680">
        <v>0</v>
      </c>
      <c r="AB680">
        <v>2.4079946848122238</v>
      </c>
      <c r="AD680">
        <v>54.679836272101007</v>
      </c>
      <c r="AF680">
        <v>5.6549354116167052</v>
      </c>
      <c r="AG680">
        <v>7.3220622364621981</v>
      </c>
    </row>
    <row r="681" spans="1:33">
      <c r="A681">
        <v>11</v>
      </c>
      <c r="B681">
        <v>239</v>
      </c>
      <c r="C681">
        <v>2009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11</v>
      </c>
      <c r="M681">
        <v>99</v>
      </c>
      <c r="N681">
        <v>99</v>
      </c>
      <c r="O681">
        <v>99</v>
      </c>
      <c r="P681">
        <v>9999</v>
      </c>
      <c r="Q681">
        <v>961</v>
      </c>
      <c r="R681">
        <v>1298</v>
      </c>
      <c r="S681">
        <v>11</v>
      </c>
      <c r="T681">
        <v>9.1386748844375987</v>
      </c>
      <c r="U681">
        <v>36.582280431432963</v>
      </c>
      <c r="V681">
        <v>17.873651771956862</v>
      </c>
      <c r="W681">
        <v>55.546995377503855</v>
      </c>
      <c r="X681">
        <v>100</v>
      </c>
      <c r="Y681">
        <v>99.691833590138685</v>
      </c>
      <c r="Z681">
        <v>5.7702475592617617</v>
      </c>
      <c r="AA681">
        <v>0</v>
      </c>
      <c r="AB681">
        <v>2.5340574663033792</v>
      </c>
      <c r="AD681">
        <v>51.091287829401345</v>
      </c>
      <c r="AF681">
        <v>3.9826946089411193</v>
      </c>
      <c r="AG681">
        <v>5.5363040199701476</v>
      </c>
    </row>
    <row r="682" spans="1:33">
      <c r="A682">
        <v>11</v>
      </c>
      <c r="B682">
        <v>240</v>
      </c>
      <c r="C682">
        <v>2009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12</v>
      </c>
      <c r="M682">
        <v>99</v>
      </c>
      <c r="N682">
        <v>99</v>
      </c>
      <c r="O682">
        <v>99</v>
      </c>
      <c r="P682">
        <v>9999</v>
      </c>
      <c r="Q682">
        <v>324</v>
      </c>
      <c r="R682">
        <v>378</v>
      </c>
      <c r="S682">
        <v>12</v>
      </c>
      <c r="T682">
        <v>9.5449735449735442</v>
      </c>
      <c r="U682">
        <v>39.24841269841265</v>
      </c>
      <c r="V682">
        <v>12.433862433862435</v>
      </c>
      <c r="W682">
        <v>56.613756613756642</v>
      </c>
      <c r="X682">
        <v>100</v>
      </c>
      <c r="Y682">
        <v>98.94179894179895</v>
      </c>
      <c r="Z682">
        <v>6.4741374060515406</v>
      </c>
      <c r="AA682">
        <v>0</v>
      </c>
      <c r="AB682">
        <v>2.7601354587452578</v>
      </c>
      <c r="AD682">
        <v>51.407799414829149</v>
      </c>
      <c r="AF682">
        <v>1.1598294007548096</v>
      </c>
      <c r="AG682">
        <v>1.7297700017663911</v>
      </c>
    </row>
    <row r="683" spans="1:33">
      <c r="A683">
        <v>11</v>
      </c>
      <c r="B683">
        <v>241</v>
      </c>
      <c r="C683">
        <v>2009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13</v>
      </c>
      <c r="M683">
        <v>99</v>
      </c>
      <c r="N683">
        <v>99</v>
      </c>
      <c r="O683">
        <v>99</v>
      </c>
      <c r="P683">
        <v>9999</v>
      </c>
      <c r="Q683">
        <v>103</v>
      </c>
      <c r="R683">
        <v>111</v>
      </c>
      <c r="S683">
        <v>13</v>
      </c>
      <c r="T683">
        <v>10.018018018018019</v>
      </c>
      <c r="U683">
        <v>39.829729729729699</v>
      </c>
      <c r="V683">
        <v>8.1081081081081106</v>
      </c>
      <c r="W683">
        <v>65.765765765765778</v>
      </c>
      <c r="X683">
        <v>100</v>
      </c>
      <c r="Y683">
        <v>99.099099099099107</v>
      </c>
      <c r="Z683">
        <v>5.7697970141603214</v>
      </c>
      <c r="AA683">
        <v>0</v>
      </c>
      <c r="AB683">
        <v>2.8913726344743318</v>
      </c>
      <c r="AD683">
        <v>52.15222998269639</v>
      </c>
      <c r="AF683">
        <v>0.34058482403117429</v>
      </c>
      <c r="AG683">
        <v>0.51547167039474528</v>
      </c>
    </row>
    <row r="684" spans="1:33">
      <c r="A684">
        <v>11</v>
      </c>
      <c r="B684">
        <v>242</v>
      </c>
      <c r="C684">
        <v>2009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14</v>
      </c>
      <c r="M684">
        <v>99</v>
      </c>
      <c r="N684">
        <v>99</v>
      </c>
      <c r="O684">
        <v>99</v>
      </c>
      <c r="P684">
        <v>9999</v>
      </c>
      <c r="Q684">
        <v>53</v>
      </c>
      <c r="R684">
        <v>57</v>
      </c>
      <c r="S684">
        <v>14</v>
      </c>
      <c r="T684">
        <v>10.350877192982455</v>
      </c>
      <c r="U684">
        <v>42.773684210526319</v>
      </c>
      <c r="V684">
        <v>5.2631578947368443</v>
      </c>
      <c r="W684">
        <v>70.175438596491219</v>
      </c>
      <c r="X684">
        <v>100</v>
      </c>
      <c r="Y684">
        <v>100</v>
      </c>
      <c r="Z684">
        <v>5.9160657361978579</v>
      </c>
      <c r="AA684">
        <v>0</v>
      </c>
      <c r="AB684">
        <v>2.8065789130977192</v>
      </c>
      <c r="AD684">
        <v>45.046083400916494</v>
      </c>
      <c r="AF684">
        <v>0.17489490963763002</v>
      </c>
      <c r="AG684">
        <v>0.28426669371636676</v>
      </c>
    </row>
    <row r="685" spans="1:33">
      <c r="A685">
        <v>11</v>
      </c>
      <c r="B685">
        <v>243</v>
      </c>
      <c r="C685">
        <v>2009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15</v>
      </c>
      <c r="M685">
        <v>99</v>
      </c>
      <c r="N685">
        <v>99</v>
      </c>
      <c r="O685">
        <v>99</v>
      </c>
      <c r="P685">
        <v>9999</v>
      </c>
      <c r="Q685">
        <v>15</v>
      </c>
      <c r="R685">
        <v>15</v>
      </c>
      <c r="S685">
        <v>15</v>
      </c>
      <c r="T685">
        <v>9.4</v>
      </c>
      <c r="U685">
        <v>41.053333333333327</v>
      </c>
      <c r="V685">
        <v>20</v>
      </c>
      <c r="W685">
        <v>60</v>
      </c>
      <c r="X685">
        <v>100</v>
      </c>
      <c r="Y685">
        <v>100</v>
      </c>
      <c r="Z685">
        <v>6.9649471562165903</v>
      </c>
      <c r="AA685">
        <v>0</v>
      </c>
      <c r="AB685">
        <v>3.7380922050336496</v>
      </c>
      <c r="AD685">
        <v>58.376446484882301</v>
      </c>
      <c r="AF685">
        <v>4.6024976220428955E-2</v>
      </c>
      <c r="AG685">
        <v>7.1798297851006387E-2</v>
      </c>
    </row>
    <row r="686" spans="1:33">
      <c r="A686">
        <v>11</v>
      </c>
      <c r="B686">
        <v>244</v>
      </c>
      <c r="C686">
        <v>2008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1</v>
      </c>
      <c r="M686">
        <v>99</v>
      </c>
      <c r="N686">
        <v>99</v>
      </c>
      <c r="O686">
        <v>99</v>
      </c>
      <c r="P686">
        <v>9999</v>
      </c>
      <c r="Q686">
        <v>152</v>
      </c>
      <c r="R686">
        <v>249</v>
      </c>
      <c r="S686">
        <v>1</v>
      </c>
      <c r="T686">
        <v>2.0200803212851404</v>
      </c>
      <c r="U686">
        <v>12.976305220883525</v>
      </c>
      <c r="V686">
        <v>0</v>
      </c>
      <c r="W686">
        <v>0</v>
      </c>
      <c r="X686">
        <v>19.678714859437751</v>
      </c>
      <c r="Y686">
        <v>0.4016064257028113</v>
      </c>
      <c r="Z686">
        <v>3.8106541621863368</v>
      </c>
      <c r="AA686">
        <v>0</v>
      </c>
      <c r="AB686">
        <v>0.73057054887384065</v>
      </c>
      <c r="AD686">
        <v>33.715685809589743</v>
      </c>
      <c r="AF686">
        <v>0.74036631779257822</v>
      </c>
      <c r="AG686">
        <v>0.37527394091761218</v>
      </c>
    </row>
    <row r="687" spans="1:33">
      <c r="A687">
        <v>11</v>
      </c>
      <c r="B687">
        <v>245</v>
      </c>
      <c r="C687">
        <v>2008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2</v>
      </c>
      <c r="M687">
        <v>99</v>
      </c>
      <c r="N687">
        <v>99</v>
      </c>
      <c r="O687">
        <v>99</v>
      </c>
      <c r="P687">
        <v>9999</v>
      </c>
      <c r="Q687">
        <v>563</v>
      </c>
      <c r="R687">
        <v>842</v>
      </c>
      <c r="S687">
        <v>2</v>
      </c>
      <c r="T687">
        <v>2.8693586698337299</v>
      </c>
      <c r="U687">
        <v>14.785391923990503</v>
      </c>
      <c r="V687">
        <v>0</v>
      </c>
      <c r="W687">
        <v>0</v>
      </c>
      <c r="X687">
        <v>37.292161520190035</v>
      </c>
      <c r="Y687">
        <v>3.6817102137767215</v>
      </c>
      <c r="Z687">
        <v>4.4160001571516254</v>
      </c>
      <c r="AA687">
        <v>0</v>
      </c>
      <c r="AB687">
        <v>1.0127626510048844</v>
      </c>
      <c r="AD687">
        <v>22.101790179670452</v>
      </c>
      <c r="AF687">
        <v>2.5035680304471928</v>
      </c>
      <c r="AG687">
        <v>1.4459155930381715</v>
      </c>
    </row>
    <row r="688" spans="1:33">
      <c r="A688">
        <v>11</v>
      </c>
      <c r="B688">
        <v>246</v>
      </c>
      <c r="C688">
        <v>2008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3</v>
      </c>
      <c r="M688">
        <v>99</v>
      </c>
      <c r="N688">
        <v>99</v>
      </c>
      <c r="O688">
        <v>99</v>
      </c>
      <c r="P688">
        <v>9999</v>
      </c>
      <c r="Q688">
        <v>1003</v>
      </c>
      <c r="R688">
        <v>1607</v>
      </c>
      <c r="S688">
        <v>3</v>
      </c>
      <c r="T688">
        <v>3.6403235843186046</v>
      </c>
      <c r="U688">
        <v>16.657249533291836</v>
      </c>
      <c r="V688">
        <v>0</v>
      </c>
      <c r="W688">
        <v>6.2227753578095811E-2</v>
      </c>
      <c r="X688">
        <v>51.151213441194784</v>
      </c>
      <c r="Y688">
        <v>9.95644057249533</v>
      </c>
      <c r="Z688">
        <v>4.6680321985480884</v>
      </c>
      <c r="AA688">
        <v>0</v>
      </c>
      <c r="AB688">
        <v>1.2851424759176271</v>
      </c>
      <c r="AD688">
        <v>14.386034290658598</v>
      </c>
      <c r="AF688">
        <v>4.7781874405328253</v>
      </c>
      <c r="AG688">
        <v>3.1089746232771578</v>
      </c>
    </row>
    <row r="689" spans="1:33">
      <c r="A689">
        <v>11</v>
      </c>
      <c r="B689">
        <v>247</v>
      </c>
      <c r="C689">
        <v>2008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4</v>
      </c>
      <c r="M689">
        <v>99</v>
      </c>
      <c r="N689">
        <v>99</v>
      </c>
      <c r="O689">
        <v>99</v>
      </c>
      <c r="P689">
        <v>9999</v>
      </c>
      <c r="Q689">
        <v>1481</v>
      </c>
      <c r="R689">
        <v>2447</v>
      </c>
      <c r="S689">
        <v>4</v>
      </c>
      <c r="T689">
        <v>4.3731099305271757</v>
      </c>
      <c r="U689">
        <v>18.587413158970161</v>
      </c>
      <c r="V689">
        <v>0</v>
      </c>
      <c r="W689">
        <v>0.61299550469963215</v>
      </c>
      <c r="X689">
        <v>65.22272170004085</v>
      </c>
      <c r="Y689">
        <v>19.452390682468327</v>
      </c>
      <c r="Z689">
        <v>4.8604149998008035</v>
      </c>
      <c r="AA689">
        <v>0</v>
      </c>
      <c r="AB689">
        <v>1.4756365825760804</v>
      </c>
      <c r="AD689">
        <v>15.156312821104169</v>
      </c>
      <c r="AF689">
        <v>7.2758087535680307</v>
      </c>
      <c r="AG689">
        <v>5.282638966399098</v>
      </c>
    </row>
    <row r="690" spans="1:33">
      <c r="A690">
        <v>11</v>
      </c>
      <c r="B690">
        <v>248</v>
      </c>
      <c r="C690">
        <v>2008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5</v>
      </c>
      <c r="M690">
        <v>99</v>
      </c>
      <c r="N690">
        <v>99</v>
      </c>
      <c r="O690">
        <v>99</v>
      </c>
      <c r="P690">
        <v>9999</v>
      </c>
      <c r="Q690">
        <v>2596</v>
      </c>
      <c r="R690">
        <v>4778</v>
      </c>
      <c r="S690">
        <v>5</v>
      </c>
      <c r="T690">
        <v>5.3283800753453319</v>
      </c>
      <c r="U690">
        <v>20.930263708664725</v>
      </c>
      <c r="V690">
        <v>0</v>
      </c>
      <c r="W690">
        <v>2.4487233151946408</v>
      </c>
      <c r="X690">
        <v>82.461280870657177</v>
      </c>
      <c r="Y690">
        <v>34.219338635412299</v>
      </c>
      <c r="Z690">
        <v>4.8878207757116332</v>
      </c>
      <c r="AA690">
        <v>0</v>
      </c>
      <c r="AB690">
        <v>1.6471858913841637</v>
      </c>
      <c r="AD690">
        <v>24.756990770825272</v>
      </c>
      <c r="AF690">
        <v>14.206707897240722</v>
      </c>
      <c r="AG690">
        <v>11.614990376861648</v>
      </c>
    </row>
    <row r="691" spans="1:33">
      <c r="A691">
        <v>11</v>
      </c>
      <c r="B691">
        <v>249</v>
      </c>
      <c r="C691">
        <v>2008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6</v>
      </c>
      <c r="M691">
        <v>99</v>
      </c>
      <c r="N691">
        <v>99</v>
      </c>
      <c r="O691">
        <v>99</v>
      </c>
      <c r="P691">
        <v>9999</v>
      </c>
      <c r="Q691">
        <v>3163</v>
      </c>
      <c r="R691">
        <v>5432</v>
      </c>
      <c r="S691">
        <v>6</v>
      </c>
      <c r="T691">
        <v>6.2039764359351999</v>
      </c>
      <c r="U691">
        <v>23.752172312223873</v>
      </c>
      <c r="V691">
        <v>27.09867452135494</v>
      </c>
      <c r="W691">
        <v>7.9160530191458012</v>
      </c>
      <c r="X691">
        <v>93.66715758468338</v>
      </c>
      <c r="Y691">
        <v>55.706921944035351</v>
      </c>
      <c r="Z691">
        <v>4.938147141958968</v>
      </c>
      <c r="AA691">
        <v>0</v>
      </c>
      <c r="AB691">
        <v>1.7462348571069179</v>
      </c>
      <c r="AD691">
        <v>31.285163728421512</v>
      </c>
      <c r="AF691">
        <v>16.15128449096099</v>
      </c>
      <c r="AG691">
        <v>14.98515036683607</v>
      </c>
    </row>
    <row r="692" spans="1:33">
      <c r="A692">
        <v>11</v>
      </c>
      <c r="B692">
        <v>250</v>
      </c>
      <c r="C692">
        <v>2008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7</v>
      </c>
      <c r="M692">
        <v>99</v>
      </c>
      <c r="N692">
        <v>99</v>
      </c>
      <c r="O692">
        <v>99</v>
      </c>
      <c r="P692">
        <v>9999</v>
      </c>
      <c r="Q692">
        <v>2939</v>
      </c>
      <c r="R692">
        <v>4632</v>
      </c>
      <c r="S692">
        <v>7</v>
      </c>
      <c r="T692">
        <v>6.8462867012089843</v>
      </c>
      <c r="U692">
        <v>26.283052677029278</v>
      </c>
      <c r="V692">
        <v>31.04490500863557</v>
      </c>
      <c r="W692">
        <v>16.601899827288435</v>
      </c>
      <c r="X692">
        <v>98.704663212435236</v>
      </c>
      <c r="Y692">
        <v>73.488773747841108</v>
      </c>
      <c r="Z692">
        <v>4.9784479298248332</v>
      </c>
      <c r="AA692">
        <v>0</v>
      </c>
      <c r="AB692">
        <v>1.8900336356939735</v>
      </c>
      <c r="AD692">
        <v>40.653751046778446</v>
      </c>
      <c r="AF692">
        <v>13.772597526165562</v>
      </c>
      <c r="AG692">
        <v>14.139770640502256</v>
      </c>
    </row>
    <row r="693" spans="1:33">
      <c r="A693">
        <v>11</v>
      </c>
      <c r="B693">
        <v>251</v>
      </c>
      <c r="C693">
        <v>2008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8</v>
      </c>
      <c r="M693">
        <v>99</v>
      </c>
      <c r="N693">
        <v>99</v>
      </c>
      <c r="O693">
        <v>99</v>
      </c>
      <c r="P693">
        <v>9999</v>
      </c>
      <c r="Q693">
        <v>3685</v>
      </c>
      <c r="R693">
        <v>6632</v>
      </c>
      <c r="S693">
        <v>8</v>
      </c>
      <c r="T693">
        <v>7.6619420989143556</v>
      </c>
      <c r="U693">
        <v>28.701914957780556</v>
      </c>
      <c r="V693">
        <v>29.417973462002418</v>
      </c>
      <c r="W693">
        <v>30.186972255729792</v>
      </c>
      <c r="X693">
        <v>99.623039806996388</v>
      </c>
      <c r="Y693">
        <v>86.338962605548843</v>
      </c>
      <c r="Z693">
        <v>5.1338699123995584</v>
      </c>
      <c r="AA693">
        <v>0</v>
      </c>
      <c r="AB693">
        <v>2.050334425992165</v>
      </c>
      <c r="AD693">
        <v>46.533103257818389</v>
      </c>
      <c r="AF693">
        <v>19.719314938154135</v>
      </c>
      <c r="AG693">
        <v>22.108200753614181</v>
      </c>
    </row>
    <row r="694" spans="1:33">
      <c r="A694">
        <v>11</v>
      </c>
      <c r="B694">
        <v>252</v>
      </c>
      <c r="C694">
        <v>2008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</v>
      </c>
      <c r="M694">
        <v>99</v>
      </c>
      <c r="N694">
        <v>99</v>
      </c>
      <c r="O694">
        <v>99</v>
      </c>
      <c r="P694">
        <v>9999</v>
      </c>
      <c r="Q694">
        <v>2588</v>
      </c>
      <c r="R694">
        <v>4070</v>
      </c>
      <c r="S694">
        <v>9</v>
      </c>
      <c r="T694">
        <v>8.4437346437346434</v>
      </c>
      <c r="U694">
        <v>31.678058968058828</v>
      </c>
      <c r="V694">
        <v>24.643734643734643</v>
      </c>
      <c r="W694">
        <v>44.864864864864863</v>
      </c>
      <c r="X694">
        <v>100</v>
      </c>
      <c r="Y694">
        <v>94.496314496314525</v>
      </c>
      <c r="Z694">
        <v>5.5748079960743242</v>
      </c>
      <c r="AA694">
        <v>0</v>
      </c>
      <c r="AB694">
        <v>2.2659001516292876</v>
      </c>
      <c r="AD694">
        <v>54.439405740780806</v>
      </c>
      <c r="AF694">
        <v>12.101569933396767</v>
      </c>
      <c r="AG694">
        <v>14.974453474149756</v>
      </c>
    </row>
    <row r="695" spans="1:33">
      <c r="A695">
        <v>11</v>
      </c>
      <c r="B695">
        <v>253</v>
      </c>
      <c r="C695">
        <v>2008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9999</v>
      </c>
      <c r="Q695">
        <v>1062</v>
      </c>
      <c r="R695">
        <v>1370</v>
      </c>
      <c r="S695">
        <v>10</v>
      </c>
      <c r="T695">
        <v>8.6722627737226308</v>
      </c>
      <c r="U695">
        <v>33.160802919708011</v>
      </c>
      <c r="V695">
        <v>25.03649635036496</v>
      </c>
      <c r="W695">
        <v>46.496350364963519</v>
      </c>
      <c r="X695">
        <v>100</v>
      </c>
      <c r="Y695">
        <v>97.372262773722639</v>
      </c>
      <c r="Z695">
        <v>5.599398111345181</v>
      </c>
      <c r="AA695">
        <v>0</v>
      </c>
      <c r="AB695">
        <v>2.3793279406584849</v>
      </c>
      <c r="AD695">
        <v>56.708652629025352</v>
      </c>
      <c r="AF695">
        <v>4.0735014272121779</v>
      </c>
      <c r="AG695">
        <v>5.2764717025376484</v>
      </c>
    </row>
    <row r="696" spans="1:33">
      <c r="A696">
        <v>11</v>
      </c>
      <c r="B696">
        <v>254</v>
      </c>
      <c r="C696">
        <v>2008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11</v>
      </c>
      <c r="M696">
        <v>99</v>
      </c>
      <c r="N696">
        <v>99</v>
      </c>
      <c r="O696">
        <v>99</v>
      </c>
      <c r="P696">
        <v>9999</v>
      </c>
      <c r="Q696">
        <v>829</v>
      </c>
      <c r="R696">
        <v>1092</v>
      </c>
      <c r="S696">
        <v>11</v>
      </c>
      <c r="T696">
        <v>9.1913919413919434</v>
      </c>
      <c r="U696">
        <v>35.622619047619096</v>
      </c>
      <c r="V696">
        <v>19.597069597069595</v>
      </c>
      <c r="W696">
        <v>57.32600732600735</v>
      </c>
      <c r="X696">
        <v>100</v>
      </c>
      <c r="Y696">
        <v>99.084249084249123</v>
      </c>
      <c r="Z696">
        <v>5.8543909282336752</v>
      </c>
      <c r="AA696">
        <v>0</v>
      </c>
      <c r="AB696">
        <v>2.5003661058396545</v>
      </c>
      <c r="AD696">
        <v>56.035465385715312</v>
      </c>
      <c r="AF696">
        <v>3.2469077069457657</v>
      </c>
      <c r="AG696">
        <v>4.5180027774754876</v>
      </c>
    </row>
    <row r="697" spans="1:33">
      <c r="A697">
        <v>11</v>
      </c>
      <c r="B697">
        <v>255</v>
      </c>
      <c r="C697">
        <v>2008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12</v>
      </c>
      <c r="M697">
        <v>99</v>
      </c>
      <c r="N697">
        <v>99</v>
      </c>
      <c r="O697">
        <v>99</v>
      </c>
      <c r="P697">
        <v>9999</v>
      </c>
      <c r="Q697">
        <v>282</v>
      </c>
      <c r="R697">
        <v>318</v>
      </c>
      <c r="S697">
        <v>12</v>
      </c>
      <c r="T697">
        <v>9.5817610062893106</v>
      </c>
      <c r="U697">
        <v>37.740251572326997</v>
      </c>
      <c r="V697">
        <v>19.182389937106922</v>
      </c>
      <c r="W697">
        <v>59.433962264150935</v>
      </c>
      <c r="X697">
        <v>100</v>
      </c>
      <c r="Y697">
        <v>99.371069182389988</v>
      </c>
      <c r="Z697">
        <v>6.3671288267524373</v>
      </c>
      <c r="AA697">
        <v>0</v>
      </c>
      <c r="AB697">
        <v>2.8918526921675078</v>
      </c>
      <c r="AD697">
        <v>61.333695614917531</v>
      </c>
      <c r="AF697">
        <v>0.94552806850618432</v>
      </c>
      <c r="AG697">
        <v>1.3938945481503602</v>
      </c>
    </row>
    <row r="698" spans="1:33">
      <c r="A698">
        <v>11</v>
      </c>
      <c r="B698">
        <v>256</v>
      </c>
      <c r="C698">
        <v>2008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13</v>
      </c>
      <c r="M698">
        <v>99</v>
      </c>
      <c r="N698">
        <v>99</v>
      </c>
      <c r="O698">
        <v>99</v>
      </c>
      <c r="P698">
        <v>9999</v>
      </c>
      <c r="Q698">
        <v>83</v>
      </c>
      <c r="R698">
        <v>91</v>
      </c>
      <c r="S698">
        <v>13</v>
      </c>
      <c r="T698">
        <v>10.340659340659345</v>
      </c>
      <c r="U698">
        <v>39.853846153846142</v>
      </c>
      <c r="V698">
        <v>12.087912087912084</v>
      </c>
      <c r="W698">
        <v>68.131868131868117</v>
      </c>
      <c r="X698">
        <v>100</v>
      </c>
      <c r="Y698">
        <v>98.901098901098891</v>
      </c>
      <c r="Z698">
        <v>6.5019068664053457</v>
      </c>
      <c r="AA698">
        <v>0</v>
      </c>
      <c r="AB698">
        <v>2.9658117144737024</v>
      </c>
      <c r="AD698">
        <v>55.347335705396098</v>
      </c>
      <c r="AF698">
        <v>0.27057564224548047</v>
      </c>
      <c r="AG698">
        <v>0.42122063740704546</v>
      </c>
    </row>
    <row r="699" spans="1:33">
      <c r="A699">
        <v>11</v>
      </c>
      <c r="B699">
        <v>257</v>
      </c>
      <c r="C699">
        <v>2008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14</v>
      </c>
      <c r="M699">
        <v>99</v>
      </c>
      <c r="N699">
        <v>99</v>
      </c>
      <c r="O699">
        <v>99</v>
      </c>
      <c r="P699">
        <v>9999</v>
      </c>
      <c r="Q699">
        <v>53</v>
      </c>
      <c r="R699">
        <v>55</v>
      </c>
      <c r="S699">
        <v>14</v>
      </c>
      <c r="T699">
        <v>9.7454545454545478</v>
      </c>
      <c r="U699">
        <v>41.341818181818176</v>
      </c>
      <c r="V699">
        <v>9.0909090909090917</v>
      </c>
      <c r="W699">
        <v>56.36363636363636</v>
      </c>
      <c r="X699">
        <v>100</v>
      </c>
      <c r="Y699">
        <v>100</v>
      </c>
      <c r="Z699">
        <v>6.8715140824366081</v>
      </c>
      <c r="AA699">
        <v>0</v>
      </c>
      <c r="AB699">
        <v>2.8996437512731639</v>
      </c>
      <c r="AD699">
        <v>64.887646253422545</v>
      </c>
      <c r="AF699">
        <v>0.16353472882968603</v>
      </c>
      <c r="AG699">
        <v>0.26408897491828376</v>
      </c>
    </row>
    <row r="700" spans="1:33">
      <c r="A700">
        <v>11</v>
      </c>
      <c r="B700">
        <v>258</v>
      </c>
      <c r="C700">
        <v>2008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15</v>
      </c>
      <c r="M700">
        <v>99</v>
      </c>
      <c r="N700">
        <v>99</v>
      </c>
      <c r="O700">
        <v>99</v>
      </c>
      <c r="P700">
        <v>9999</v>
      </c>
      <c r="Q700">
        <v>16</v>
      </c>
      <c r="R700">
        <v>17</v>
      </c>
      <c r="S700">
        <v>15</v>
      </c>
      <c r="T700">
        <v>11.882352941176469</v>
      </c>
      <c r="U700">
        <v>46.064705882352946</v>
      </c>
      <c r="V700">
        <v>0</v>
      </c>
      <c r="W700">
        <v>88.235294117647058</v>
      </c>
      <c r="X700">
        <v>100</v>
      </c>
      <c r="Y700">
        <v>100</v>
      </c>
      <c r="Z700">
        <v>4.3104443849617153</v>
      </c>
      <c r="AA700">
        <v>0</v>
      </c>
      <c r="AB700">
        <v>2.6542386288655222</v>
      </c>
      <c r="AD700">
        <v>49.167774545005322</v>
      </c>
      <c r="AF700">
        <v>5.0547098001902949E-2</v>
      </c>
      <c r="AG700">
        <v>9.0952623915255507E-2</v>
      </c>
    </row>
    <row r="701" spans="1:33">
      <c r="A701">
        <v>11</v>
      </c>
      <c r="B701">
        <v>259</v>
      </c>
      <c r="C701">
        <v>2007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</v>
      </c>
      <c r="M701">
        <v>99</v>
      </c>
      <c r="N701">
        <v>99</v>
      </c>
      <c r="O701">
        <v>99</v>
      </c>
      <c r="P701">
        <v>9999</v>
      </c>
      <c r="Q701">
        <v>245</v>
      </c>
      <c r="R701">
        <v>443</v>
      </c>
      <c r="S701">
        <v>1</v>
      </c>
      <c r="T701">
        <v>2.0632054176072234</v>
      </c>
      <c r="U701">
        <v>12.74830699774266</v>
      </c>
      <c r="V701">
        <v>0</v>
      </c>
      <c r="W701">
        <v>0</v>
      </c>
      <c r="X701">
        <v>21.896162528216703</v>
      </c>
      <c r="Y701">
        <v>2.0316027088036126</v>
      </c>
      <c r="Z701">
        <v>4.3504978128395928</v>
      </c>
      <c r="AA701">
        <v>0</v>
      </c>
      <c r="AB701">
        <v>0.68559879466002049</v>
      </c>
      <c r="AD701">
        <v>11.5752234629062</v>
      </c>
      <c r="AF701">
        <v>1.3358260712239547</v>
      </c>
      <c r="AG701">
        <v>0.680900285815354</v>
      </c>
    </row>
    <row r="702" spans="1:33">
      <c r="A702">
        <v>11</v>
      </c>
      <c r="B702">
        <v>260</v>
      </c>
      <c r="C702">
        <v>2007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2</v>
      </c>
      <c r="M702">
        <v>99</v>
      </c>
      <c r="N702">
        <v>99</v>
      </c>
      <c r="O702">
        <v>99</v>
      </c>
      <c r="P702">
        <v>9999</v>
      </c>
      <c r="Q702">
        <v>747</v>
      </c>
      <c r="R702">
        <v>1361</v>
      </c>
      <c r="S702">
        <v>2</v>
      </c>
      <c r="T702">
        <v>2.7641440117560618</v>
      </c>
      <c r="U702">
        <v>15.06781778104337</v>
      </c>
      <c r="V702">
        <v>0</v>
      </c>
      <c r="W702">
        <v>7.3475385745775154E-2</v>
      </c>
      <c r="X702">
        <v>40.044085231447454</v>
      </c>
      <c r="Y702">
        <v>4.996326230712711</v>
      </c>
      <c r="Z702">
        <v>4.4488232408545905</v>
      </c>
      <c r="AA702">
        <v>0</v>
      </c>
      <c r="AB702">
        <v>1.0974856802480468</v>
      </c>
      <c r="AD702">
        <v>5.0905031785744717</v>
      </c>
      <c r="AF702">
        <v>4.1039712933088088</v>
      </c>
      <c r="AG702">
        <v>2.4724969333866715</v>
      </c>
    </row>
    <row r="703" spans="1:33">
      <c r="A703">
        <v>11</v>
      </c>
      <c r="B703">
        <v>261</v>
      </c>
      <c r="C703">
        <v>2007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3</v>
      </c>
      <c r="M703">
        <v>99</v>
      </c>
      <c r="N703">
        <v>99</v>
      </c>
      <c r="O703">
        <v>99</v>
      </c>
      <c r="P703">
        <v>9999</v>
      </c>
      <c r="Q703">
        <v>1177</v>
      </c>
      <c r="R703">
        <v>2008</v>
      </c>
      <c r="S703">
        <v>3</v>
      </c>
      <c r="T703">
        <v>3.5796812749003974</v>
      </c>
      <c r="U703">
        <v>17.06344621513945</v>
      </c>
      <c r="V703">
        <v>0</v>
      </c>
      <c r="W703">
        <v>0.19920318725099595</v>
      </c>
      <c r="X703">
        <v>54.980079681274916</v>
      </c>
      <c r="Y703">
        <v>10.906374501992032</v>
      </c>
      <c r="Z703">
        <v>4.4545657310993745</v>
      </c>
      <c r="AA703">
        <v>0</v>
      </c>
      <c r="AB703">
        <v>1.3480934959093585</v>
      </c>
      <c r="AD703">
        <v>3.561411062270853</v>
      </c>
      <c r="AF703">
        <v>6.0549407472182866</v>
      </c>
      <c r="AG703">
        <v>4.1310241439585331</v>
      </c>
    </row>
    <row r="704" spans="1:33">
      <c r="A704">
        <v>11</v>
      </c>
      <c r="B704">
        <v>262</v>
      </c>
      <c r="C704">
        <v>2007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4</v>
      </c>
      <c r="M704">
        <v>99</v>
      </c>
      <c r="N704">
        <v>99</v>
      </c>
      <c r="O704">
        <v>99</v>
      </c>
      <c r="P704">
        <v>9999</v>
      </c>
      <c r="Q704">
        <v>1767</v>
      </c>
      <c r="R704">
        <v>2921</v>
      </c>
      <c r="S704">
        <v>4</v>
      </c>
      <c r="T704">
        <v>4.3334474495035948</v>
      </c>
      <c r="U704">
        <v>19.431153714481297</v>
      </c>
      <c r="V704">
        <v>0</v>
      </c>
      <c r="W704">
        <v>0.68469702156795631</v>
      </c>
      <c r="X704">
        <v>72.440944881889763</v>
      </c>
      <c r="Y704">
        <v>24.546388223211224</v>
      </c>
      <c r="Z704">
        <v>4.7319850641177981</v>
      </c>
      <c r="AA704">
        <v>0</v>
      </c>
      <c r="AB704">
        <v>1.5768808763658619</v>
      </c>
      <c r="AD704">
        <v>13.575319593151937</v>
      </c>
      <c r="AF704">
        <v>8.8080089256098653</v>
      </c>
      <c r="AG704">
        <v>6.8431714532841292</v>
      </c>
    </row>
    <row r="705" spans="1:33">
      <c r="A705">
        <v>11</v>
      </c>
      <c r="B705">
        <v>263</v>
      </c>
      <c r="C705">
        <v>2007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5</v>
      </c>
      <c r="M705">
        <v>99</v>
      </c>
      <c r="N705">
        <v>99</v>
      </c>
      <c r="O705">
        <v>99</v>
      </c>
      <c r="P705">
        <v>9999</v>
      </c>
      <c r="Q705">
        <v>2873</v>
      </c>
      <c r="R705">
        <v>5147</v>
      </c>
      <c r="S705">
        <v>5</v>
      </c>
      <c r="T705">
        <v>5.2312026423159121</v>
      </c>
      <c r="U705">
        <v>21.59405478919761</v>
      </c>
      <c r="V705">
        <v>0</v>
      </c>
      <c r="W705">
        <v>3.4388964445307928</v>
      </c>
      <c r="X705">
        <v>87.526714591023904</v>
      </c>
      <c r="Y705">
        <v>38.585583835243824</v>
      </c>
      <c r="Z705">
        <v>4.7105394249585872</v>
      </c>
      <c r="AA705">
        <v>0</v>
      </c>
      <c r="AB705">
        <v>1.7421097406545325</v>
      </c>
      <c r="AD705">
        <v>23.102757664877505</v>
      </c>
      <c r="AF705">
        <v>15.520308777854837</v>
      </c>
      <c r="AG705">
        <v>13.400334644857598</v>
      </c>
    </row>
    <row r="706" spans="1:33">
      <c r="A706">
        <v>11</v>
      </c>
      <c r="B706">
        <v>264</v>
      </c>
      <c r="C706">
        <v>2007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6</v>
      </c>
      <c r="M706">
        <v>99</v>
      </c>
      <c r="N706">
        <v>99</v>
      </c>
      <c r="O706">
        <v>99</v>
      </c>
      <c r="P706">
        <v>9999</v>
      </c>
      <c r="Q706">
        <v>3166</v>
      </c>
      <c r="R706">
        <v>5492</v>
      </c>
      <c r="S706">
        <v>6</v>
      </c>
      <c r="T706">
        <v>6.2388929351784421</v>
      </c>
      <c r="U706">
        <v>24.194118718135496</v>
      </c>
      <c r="V706">
        <v>27.184996358339404</v>
      </c>
      <c r="W706">
        <v>10.761107064821555</v>
      </c>
      <c r="X706">
        <v>95.866715222141281</v>
      </c>
      <c r="Y706">
        <v>58.903860160233087</v>
      </c>
      <c r="Z706">
        <v>4.8418548004564395</v>
      </c>
      <c r="AA706">
        <v>0</v>
      </c>
      <c r="AB706">
        <v>1.9091993946856964</v>
      </c>
      <c r="AD706">
        <v>29.269413194249676</v>
      </c>
      <c r="AF706">
        <v>16.56062479269065</v>
      </c>
      <c r="AG706">
        <v>16.020188165995215</v>
      </c>
    </row>
    <row r="707" spans="1:33">
      <c r="A707">
        <v>11</v>
      </c>
      <c r="B707">
        <v>265</v>
      </c>
      <c r="C707">
        <v>2007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7</v>
      </c>
      <c r="M707">
        <v>99</v>
      </c>
      <c r="N707">
        <v>99</v>
      </c>
      <c r="O707">
        <v>99</v>
      </c>
      <c r="P707">
        <v>9999</v>
      </c>
      <c r="Q707">
        <v>2895</v>
      </c>
      <c r="R707">
        <v>4493</v>
      </c>
      <c r="S707">
        <v>7</v>
      </c>
      <c r="T707">
        <v>6.9552637436011588</v>
      </c>
      <c r="U707">
        <v>26.564077453817124</v>
      </c>
      <c r="V707">
        <v>31.226352103271758</v>
      </c>
      <c r="W707">
        <v>20.743378588916087</v>
      </c>
      <c r="X707">
        <v>99.042955708880442</v>
      </c>
      <c r="Y707">
        <v>75.294903182728703</v>
      </c>
      <c r="Z707">
        <v>4.9569628350177988</v>
      </c>
      <c r="AA707">
        <v>0</v>
      </c>
      <c r="AB707">
        <v>2.0324546799181475</v>
      </c>
      <c r="AD707">
        <v>39.591404602401795</v>
      </c>
      <c r="AF707">
        <v>13.54823146277478</v>
      </c>
      <c r="AG707">
        <v>14.389921783576575</v>
      </c>
    </row>
    <row r="708" spans="1:33">
      <c r="A708">
        <v>11</v>
      </c>
      <c r="B708">
        <v>266</v>
      </c>
      <c r="C708">
        <v>2007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8</v>
      </c>
      <c r="M708">
        <v>99</v>
      </c>
      <c r="N708">
        <v>99</v>
      </c>
      <c r="O708">
        <v>99</v>
      </c>
      <c r="P708">
        <v>9999</v>
      </c>
      <c r="Q708">
        <v>3552</v>
      </c>
      <c r="R708">
        <v>6000</v>
      </c>
      <c r="S708">
        <v>8</v>
      </c>
      <c r="T708">
        <v>7.7886666666666686</v>
      </c>
      <c r="U708">
        <v>28.916150000000098</v>
      </c>
      <c r="V708">
        <v>27.916666666666675</v>
      </c>
      <c r="W708">
        <v>34.733333333333341</v>
      </c>
      <c r="X708">
        <v>99.766666666666637</v>
      </c>
      <c r="Y708">
        <v>86.816666666666634</v>
      </c>
      <c r="Z708">
        <v>5.1576991812396606</v>
      </c>
      <c r="AA708">
        <v>0</v>
      </c>
      <c r="AB708">
        <v>2.2334588024457074</v>
      </c>
      <c r="AD708">
        <v>49.152093883210512</v>
      </c>
      <c r="AF708">
        <v>18.092452431927143</v>
      </c>
      <c r="AG708">
        <v>20.91794401028389</v>
      </c>
    </row>
    <row r="709" spans="1:33">
      <c r="A709">
        <v>11</v>
      </c>
      <c r="B709">
        <v>267</v>
      </c>
      <c r="C709">
        <v>2007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</v>
      </c>
      <c r="M709">
        <v>99</v>
      </c>
      <c r="N709">
        <v>99</v>
      </c>
      <c r="O709">
        <v>99</v>
      </c>
      <c r="P709">
        <v>9999</v>
      </c>
      <c r="Q709">
        <v>2204</v>
      </c>
      <c r="R709">
        <v>3188</v>
      </c>
      <c r="S709">
        <v>9</v>
      </c>
      <c r="T709">
        <v>8.6132371392722717</v>
      </c>
      <c r="U709">
        <v>31.763895859473099</v>
      </c>
      <c r="V709">
        <v>23.964868255959846</v>
      </c>
      <c r="W709">
        <v>48.149309912170636</v>
      </c>
      <c r="X709">
        <v>99.937264742785473</v>
      </c>
      <c r="Y709">
        <v>95.671267252195719</v>
      </c>
      <c r="Z709">
        <v>5.4379912248269759</v>
      </c>
      <c r="AA709">
        <v>0</v>
      </c>
      <c r="AB709">
        <v>2.4768768401011969</v>
      </c>
      <c r="AD709">
        <v>50.082030352699888</v>
      </c>
      <c r="AF709">
        <v>9.613123058830622</v>
      </c>
      <c r="AG709">
        <v>12.208979178858982</v>
      </c>
    </row>
    <row r="710" spans="1:33">
      <c r="A710">
        <v>11</v>
      </c>
      <c r="B710">
        <v>268</v>
      </c>
      <c r="C710">
        <v>2007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10</v>
      </c>
      <c r="M710">
        <v>99</v>
      </c>
      <c r="N710">
        <v>99</v>
      </c>
      <c r="O710">
        <v>99</v>
      </c>
      <c r="P710">
        <v>9999</v>
      </c>
      <c r="Q710">
        <v>877</v>
      </c>
      <c r="R710">
        <v>1048</v>
      </c>
      <c r="S710">
        <v>10</v>
      </c>
      <c r="T710">
        <v>8.9417938931297751</v>
      </c>
      <c r="U710">
        <v>33.433301526717543</v>
      </c>
      <c r="V710">
        <v>20.8969465648855</v>
      </c>
      <c r="W710">
        <v>54.103053435114489</v>
      </c>
      <c r="X710">
        <v>100</v>
      </c>
      <c r="Y710">
        <v>96.851145038167971</v>
      </c>
      <c r="Z710">
        <v>5.6112319013803011</v>
      </c>
      <c r="AA710">
        <v>0</v>
      </c>
      <c r="AB710">
        <v>2.5647064002244</v>
      </c>
      <c r="AD710">
        <v>53.321604328753189</v>
      </c>
      <c r="AF710">
        <v>3.1601483581099403</v>
      </c>
      <c r="AG710">
        <v>4.2244271455381925</v>
      </c>
    </row>
    <row r="711" spans="1:33">
      <c r="A711">
        <v>11</v>
      </c>
      <c r="B711">
        <v>269</v>
      </c>
      <c r="C711">
        <v>2007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11</v>
      </c>
      <c r="M711">
        <v>99</v>
      </c>
      <c r="N711">
        <v>99</v>
      </c>
      <c r="O711">
        <v>99</v>
      </c>
      <c r="P711">
        <v>9999</v>
      </c>
      <c r="Q711">
        <v>635</v>
      </c>
      <c r="R711">
        <v>775</v>
      </c>
      <c r="S711">
        <v>11</v>
      </c>
      <c r="T711">
        <v>9.4993548387096798</v>
      </c>
      <c r="U711">
        <v>35.970064516129</v>
      </c>
      <c r="V711">
        <v>17.935483870967744</v>
      </c>
      <c r="W711">
        <v>60.51612903225805</v>
      </c>
      <c r="X711">
        <v>100</v>
      </c>
      <c r="Y711">
        <v>99.354838709677423</v>
      </c>
      <c r="Z711">
        <v>5.847887459397235</v>
      </c>
      <c r="AA711">
        <v>0</v>
      </c>
      <c r="AB711">
        <v>2.7833026743987581</v>
      </c>
      <c r="AD711">
        <v>56.989435008995265</v>
      </c>
      <c r="AF711">
        <v>2.3369417724572568</v>
      </c>
      <c r="AG711">
        <v>3.3610130301226113</v>
      </c>
    </row>
    <row r="712" spans="1:33">
      <c r="A712">
        <v>11</v>
      </c>
      <c r="B712">
        <v>270</v>
      </c>
      <c r="C712">
        <v>2007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9999</v>
      </c>
      <c r="Q712">
        <v>185</v>
      </c>
      <c r="R712">
        <v>206</v>
      </c>
      <c r="S712">
        <v>12</v>
      </c>
      <c r="T712">
        <v>9.8786407766990312</v>
      </c>
      <c r="U712">
        <v>38.84417475728155</v>
      </c>
      <c r="V712">
        <v>12.13592233009709</v>
      </c>
      <c r="W712">
        <v>65.533980582524265</v>
      </c>
      <c r="X712">
        <v>100</v>
      </c>
      <c r="Y712">
        <v>100</v>
      </c>
      <c r="Z712">
        <v>6.0856858991130283</v>
      </c>
      <c r="AA712">
        <v>0</v>
      </c>
      <c r="AB712">
        <v>2.9112820545346838</v>
      </c>
      <c r="AD712">
        <v>62.511550022460227</v>
      </c>
      <c r="AF712">
        <v>0.62117420016283187</v>
      </c>
      <c r="AG712">
        <v>0.96476246074650396</v>
      </c>
    </row>
    <row r="713" spans="1:33">
      <c r="A713">
        <v>11</v>
      </c>
      <c r="B713">
        <v>271</v>
      </c>
      <c r="C713">
        <v>2007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13</v>
      </c>
      <c r="M713">
        <v>99</v>
      </c>
      <c r="N713">
        <v>99</v>
      </c>
      <c r="O713">
        <v>99</v>
      </c>
      <c r="P713">
        <v>9999</v>
      </c>
      <c r="Q713">
        <v>40</v>
      </c>
      <c r="R713">
        <v>41</v>
      </c>
      <c r="S713">
        <v>13</v>
      </c>
      <c r="T713">
        <v>10.024390243902438</v>
      </c>
      <c r="U713">
        <v>39.395121951219515</v>
      </c>
      <c r="V713">
        <v>9.7560975609756095</v>
      </c>
      <c r="W713">
        <v>65.853658536585371</v>
      </c>
      <c r="X713">
        <v>100</v>
      </c>
      <c r="Y713">
        <v>100</v>
      </c>
      <c r="Z713">
        <v>5.9463024468997103</v>
      </c>
      <c r="AA713">
        <v>0</v>
      </c>
      <c r="AB713">
        <v>3.1350715157210254</v>
      </c>
      <c r="AD713">
        <v>66.778477387447211</v>
      </c>
      <c r="AF713">
        <v>0.1236317582848355</v>
      </c>
      <c r="AG713">
        <v>0.1947392902432864</v>
      </c>
    </row>
    <row r="714" spans="1:33">
      <c r="A714">
        <v>11</v>
      </c>
      <c r="B714">
        <v>272</v>
      </c>
      <c r="C714">
        <v>2007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14</v>
      </c>
      <c r="M714">
        <v>99</v>
      </c>
      <c r="N714">
        <v>99</v>
      </c>
      <c r="O714">
        <v>99</v>
      </c>
      <c r="P714">
        <v>9999</v>
      </c>
      <c r="Q714">
        <v>29</v>
      </c>
      <c r="R714">
        <v>29</v>
      </c>
      <c r="S714">
        <v>14</v>
      </c>
      <c r="T714">
        <v>10.103448275862068</v>
      </c>
      <c r="U714">
        <v>39.041379310344816</v>
      </c>
      <c r="V714">
        <v>10.344827586206899</v>
      </c>
      <c r="W714">
        <v>62.068965517241359</v>
      </c>
      <c r="X714">
        <v>100</v>
      </c>
      <c r="Y714">
        <v>100</v>
      </c>
      <c r="Z714">
        <v>5.5848636103112588</v>
      </c>
      <c r="AA714">
        <v>0</v>
      </c>
      <c r="AB714">
        <v>2.9047503018831278</v>
      </c>
      <c r="AD714">
        <v>48.607238680735591</v>
      </c>
      <c r="AF714">
        <v>8.7446853420981255E-2</v>
      </c>
      <c r="AG714">
        <v>0.13650558718019373</v>
      </c>
    </row>
    <row r="715" spans="1:33">
      <c r="A715">
        <v>11</v>
      </c>
      <c r="B715">
        <v>273</v>
      </c>
      <c r="C715">
        <v>2007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15</v>
      </c>
      <c r="M715">
        <v>99</v>
      </c>
      <c r="N715">
        <v>99</v>
      </c>
      <c r="O715">
        <v>99</v>
      </c>
      <c r="P715">
        <v>9999</v>
      </c>
      <c r="Q715">
        <v>9</v>
      </c>
      <c r="R715">
        <v>11</v>
      </c>
      <c r="S715">
        <v>15</v>
      </c>
      <c r="T715">
        <v>8.2727272727272734</v>
      </c>
      <c r="U715">
        <v>40.409090909090907</v>
      </c>
      <c r="V715">
        <v>27.272727272727277</v>
      </c>
      <c r="W715">
        <v>54.545454545454554</v>
      </c>
      <c r="X715">
        <v>100</v>
      </c>
      <c r="Y715">
        <v>100</v>
      </c>
      <c r="Z715">
        <v>6.4812252693249004</v>
      </c>
      <c r="AA715">
        <v>0</v>
      </c>
      <c r="AB715">
        <v>4.2445881927013636</v>
      </c>
      <c r="AD715">
        <v>90.13959087376206</v>
      </c>
      <c r="AF715">
        <v>3.3169496125199774E-2</v>
      </c>
      <c r="AG715">
        <v>5.3591886152266482E-2</v>
      </c>
    </row>
    <row r="716" spans="1:33">
      <c r="A716">
        <v>11</v>
      </c>
      <c r="B716">
        <v>274</v>
      </c>
      <c r="C716">
        <v>2006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</v>
      </c>
      <c r="M716">
        <v>99</v>
      </c>
      <c r="N716">
        <v>99</v>
      </c>
      <c r="O716">
        <v>99</v>
      </c>
      <c r="P716">
        <v>9999</v>
      </c>
      <c r="Q716">
        <v>239</v>
      </c>
      <c r="R716">
        <v>326</v>
      </c>
      <c r="S716">
        <v>1</v>
      </c>
      <c r="T716">
        <v>1.9601226993865029</v>
      </c>
      <c r="U716">
        <v>13.498159509202461</v>
      </c>
      <c r="V716">
        <v>0</v>
      </c>
      <c r="W716">
        <v>0</v>
      </c>
      <c r="X716">
        <v>28.527607361963199</v>
      </c>
      <c r="Y716">
        <v>1.2269938650306749</v>
      </c>
      <c r="Z716">
        <v>3.8494278499671393</v>
      </c>
      <c r="AA716">
        <v>0</v>
      </c>
      <c r="AB716">
        <v>0.65175928761617197</v>
      </c>
      <c r="AD716">
        <v>27.714348172803401</v>
      </c>
      <c r="AF716">
        <v>0.87934615488360812</v>
      </c>
      <c r="AG716">
        <v>0.46637730585391296</v>
      </c>
    </row>
    <row r="717" spans="1:33">
      <c r="A717">
        <v>11</v>
      </c>
      <c r="B717">
        <v>275</v>
      </c>
      <c r="C717">
        <v>2006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2</v>
      </c>
      <c r="M717">
        <v>99</v>
      </c>
      <c r="N717">
        <v>99</v>
      </c>
      <c r="O717">
        <v>99</v>
      </c>
      <c r="P717">
        <v>9999</v>
      </c>
      <c r="Q717">
        <v>768</v>
      </c>
      <c r="R717">
        <v>1246</v>
      </c>
      <c r="S717">
        <v>2</v>
      </c>
      <c r="T717">
        <v>2.7680577849117185</v>
      </c>
      <c r="U717">
        <v>15.695104333868361</v>
      </c>
      <c r="V717">
        <v>0</v>
      </c>
      <c r="W717">
        <v>0</v>
      </c>
      <c r="X717">
        <v>44.462279293739989</v>
      </c>
      <c r="Y717">
        <v>4.3338683788122001</v>
      </c>
      <c r="Z717">
        <v>4.1710825313695761</v>
      </c>
      <c r="AA717">
        <v>0</v>
      </c>
      <c r="AB717">
        <v>0.995160319177951</v>
      </c>
      <c r="AD717">
        <v>24.378986932095088</v>
      </c>
      <c r="AF717">
        <v>3.3609365306287597</v>
      </c>
      <c r="AG717">
        <v>2.0726573109284838</v>
      </c>
    </row>
    <row r="718" spans="1:33">
      <c r="A718">
        <v>11</v>
      </c>
      <c r="B718">
        <v>276</v>
      </c>
      <c r="C718">
        <v>2006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3</v>
      </c>
      <c r="M718">
        <v>99</v>
      </c>
      <c r="N718">
        <v>99</v>
      </c>
      <c r="O718">
        <v>99</v>
      </c>
      <c r="P718">
        <v>9999</v>
      </c>
      <c r="Q718">
        <v>1337</v>
      </c>
      <c r="R718">
        <v>2214</v>
      </c>
      <c r="S718">
        <v>3</v>
      </c>
      <c r="T718">
        <v>3.5934959349593494</v>
      </c>
      <c r="U718">
        <v>17.471364046973761</v>
      </c>
      <c r="V718">
        <v>0</v>
      </c>
      <c r="W718">
        <v>0.13550135501355018</v>
      </c>
      <c r="X718">
        <v>60.252935862691984</v>
      </c>
      <c r="Y718">
        <v>9.2140921409214087</v>
      </c>
      <c r="Z718">
        <v>4.0076915932136554</v>
      </c>
      <c r="AA718">
        <v>0</v>
      </c>
      <c r="AB718">
        <v>1.334712420511162</v>
      </c>
      <c r="AD718">
        <v>16.773092344827898</v>
      </c>
      <c r="AF718">
        <v>5.97200118684757</v>
      </c>
      <c r="AG718">
        <v>4.0996773916277318</v>
      </c>
    </row>
    <row r="719" spans="1:33">
      <c r="A719">
        <v>11</v>
      </c>
      <c r="B719">
        <v>277</v>
      </c>
      <c r="C719">
        <v>2006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4</v>
      </c>
      <c r="M719">
        <v>99</v>
      </c>
      <c r="N719">
        <v>99</v>
      </c>
      <c r="O719">
        <v>99</v>
      </c>
      <c r="P719">
        <v>9999</v>
      </c>
      <c r="Q719">
        <v>2093</v>
      </c>
      <c r="R719">
        <v>3481</v>
      </c>
      <c r="S719">
        <v>4</v>
      </c>
      <c r="T719">
        <v>4.4326343004883668</v>
      </c>
      <c r="U719">
        <v>19.750876185004305</v>
      </c>
      <c r="V719">
        <v>0</v>
      </c>
      <c r="W719">
        <v>0.94800344728526276</v>
      </c>
      <c r="X719">
        <v>78.224648089629412</v>
      </c>
      <c r="Y719">
        <v>23.240448147084177</v>
      </c>
      <c r="Z719">
        <v>4.3847886702492191</v>
      </c>
      <c r="AA719">
        <v>0</v>
      </c>
      <c r="AB719">
        <v>1.5791347002250669</v>
      </c>
      <c r="AD719">
        <v>16.386231988155227</v>
      </c>
      <c r="AF719">
        <v>9.3895827151835558</v>
      </c>
      <c r="AG719">
        <v>7.2867797550024749</v>
      </c>
    </row>
    <row r="720" spans="1:33">
      <c r="A720">
        <v>11</v>
      </c>
      <c r="B720">
        <v>278</v>
      </c>
      <c r="C720">
        <v>2006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5</v>
      </c>
      <c r="M720">
        <v>99</v>
      </c>
      <c r="N720">
        <v>99</v>
      </c>
      <c r="O720">
        <v>99</v>
      </c>
      <c r="P720">
        <v>9999</v>
      </c>
      <c r="Q720">
        <v>3365</v>
      </c>
      <c r="R720">
        <v>6277</v>
      </c>
      <c r="S720">
        <v>5</v>
      </c>
      <c r="T720">
        <v>5.4436832881949995</v>
      </c>
      <c r="U720">
        <v>22.042838935797342</v>
      </c>
      <c r="V720">
        <v>0</v>
      </c>
      <c r="W720">
        <v>3.3455472359407352</v>
      </c>
      <c r="X720">
        <v>91.811374860602172</v>
      </c>
      <c r="Y720">
        <v>40.066910944718806</v>
      </c>
      <c r="Z720">
        <v>4.4147967381291844</v>
      </c>
      <c r="AA720">
        <v>0</v>
      </c>
      <c r="AB720">
        <v>1.6993819473817453</v>
      </c>
      <c r="AD720">
        <v>30.093805127200682</v>
      </c>
      <c r="AF720">
        <v>16.931459552774257</v>
      </c>
      <c r="AG720">
        <v>14.664420628155238</v>
      </c>
    </row>
    <row r="721" spans="1:33">
      <c r="A721">
        <v>11</v>
      </c>
      <c r="B721">
        <v>279</v>
      </c>
      <c r="C721">
        <v>2006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6</v>
      </c>
      <c r="M721">
        <v>99</v>
      </c>
      <c r="N721">
        <v>99</v>
      </c>
      <c r="O721">
        <v>99</v>
      </c>
      <c r="P721">
        <v>9999</v>
      </c>
      <c r="Q721">
        <v>3590</v>
      </c>
      <c r="R721">
        <v>6108</v>
      </c>
      <c r="S721">
        <v>6.0009823182711193</v>
      </c>
      <c r="T721">
        <v>6.3980026195153901</v>
      </c>
      <c r="U721">
        <v>24.729584151931945</v>
      </c>
      <c r="V721">
        <v>28.552717747216761</v>
      </c>
      <c r="W721">
        <v>11.738703339882123</v>
      </c>
      <c r="X721">
        <v>98.002619515389625</v>
      </c>
      <c r="Y721">
        <v>63.506876227897841</v>
      </c>
      <c r="Z721">
        <v>4.5001099481536366</v>
      </c>
      <c r="AB721">
        <v>1.6842939301722659</v>
      </c>
      <c r="AD721">
        <v>41.003177310420874</v>
      </c>
      <c r="AF721">
        <v>16.475602190273246</v>
      </c>
      <c r="AG721">
        <v>16.008885375832595</v>
      </c>
    </row>
    <row r="722" spans="1:33">
      <c r="A722">
        <v>11</v>
      </c>
      <c r="B722">
        <v>280</v>
      </c>
      <c r="C722">
        <v>2006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7</v>
      </c>
      <c r="M722">
        <v>99</v>
      </c>
      <c r="N722">
        <v>99</v>
      </c>
      <c r="O722">
        <v>99</v>
      </c>
      <c r="P722">
        <v>9999</v>
      </c>
      <c r="Q722">
        <v>3354</v>
      </c>
      <c r="R722">
        <v>5267</v>
      </c>
      <c r="S722">
        <v>7.0013290298082405</v>
      </c>
      <c r="T722">
        <v>7.1321435352192877</v>
      </c>
      <c r="U722">
        <v>27.091646098348242</v>
      </c>
      <c r="V722">
        <v>33.03588380482249</v>
      </c>
      <c r="W722">
        <v>22.175811657490033</v>
      </c>
      <c r="X722">
        <v>99.677235617998875</v>
      </c>
      <c r="Y722">
        <v>80.994873742168252</v>
      </c>
      <c r="Z722">
        <v>4.5699259270370591</v>
      </c>
      <c r="AB722">
        <v>1.9973415072395919</v>
      </c>
      <c r="AD722">
        <v>37.923209277299499</v>
      </c>
      <c r="AF722">
        <v>14.207104901140996</v>
      </c>
      <c r="AG722">
        <v>15.12320939317218</v>
      </c>
    </row>
    <row r="723" spans="1:33">
      <c r="A723">
        <v>11</v>
      </c>
      <c r="B723">
        <v>281</v>
      </c>
      <c r="C723">
        <v>2006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8</v>
      </c>
      <c r="M723">
        <v>99</v>
      </c>
      <c r="N723">
        <v>99</v>
      </c>
      <c r="O723">
        <v>99</v>
      </c>
      <c r="P723">
        <v>9999</v>
      </c>
      <c r="Q723">
        <v>4029</v>
      </c>
      <c r="R723">
        <v>6846</v>
      </c>
      <c r="S723">
        <v>8</v>
      </c>
      <c r="T723">
        <v>8.1384750219106063</v>
      </c>
      <c r="U723">
        <v>29.546289804265204</v>
      </c>
      <c r="V723">
        <v>27.13993572889278</v>
      </c>
      <c r="W723">
        <v>39.789658194566179</v>
      </c>
      <c r="X723">
        <v>99.970785860356415</v>
      </c>
      <c r="Y723">
        <v>91.367221735319916</v>
      </c>
      <c r="Z723">
        <v>4.8829824383852918</v>
      </c>
      <c r="AA723">
        <v>0</v>
      </c>
      <c r="AB723">
        <v>2.1770429198458223</v>
      </c>
      <c r="AD723">
        <v>44.420211004435238</v>
      </c>
      <c r="AF723">
        <v>18.466269252555776</v>
      </c>
      <c r="AG723">
        <v>21.438041206836555</v>
      </c>
    </row>
    <row r="724" spans="1:33">
      <c r="A724">
        <v>11</v>
      </c>
      <c r="B724">
        <v>282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</v>
      </c>
      <c r="M724">
        <v>99</v>
      </c>
      <c r="N724">
        <v>99</v>
      </c>
      <c r="O724">
        <v>99</v>
      </c>
      <c r="P724">
        <v>9999</v>
      </c>
      <c r="Q724">
        <v>2297</v>
      </c>
      <c r="R724">
        <v>3351</v>
      </c>
      <c r="S724">
        <v>9</v>
      </c>
      <c r="T724">
        <v>9.0122351536854683</v>
      </c>
      <c r="U724">
        <v>32.264279319606089</v>
      </c>
      <c r="V724">
        <v>19.755296926290654</v>
      </c>
      <c r="W724">
        <v>56.759176365264082</v>
      </c>
      <c r="X724">
        <v>100</v>
      </c>
      <c r="Y724">
        <v>96.956132497761857</v>
      </c>
      <c r="Z724">
        <v>5.3105558702470361</v>
      </c>
      <c r="AA724">
        <v>0</v>
      </c>
      <c r="AB724">
        <v>2.3356448259141902</v>
      </c>
      <c r="AD724">
        <v>48.643258884583709</v>
      </c>
      <c r="AF724">
        <v>9.0389232055673929</v>
      </c>
      <c r="AG724">
        <v>11.458866240203397</v>
      </c>
    </row>
    <row r="725" spans="1:33">
      <c r="A725">
        <v>11</v>
      </c>
      <c r="B725">
        <v>283</v>
      </c>
      <c r="C725">
        <v>2006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10</v>
      </c>
      <c r="M725">
        <v>99</v>
      </c>
      <c r="N725">
        <v>99</v>
      </c>
      <c r="O725">
        <v>99</v>
      </c>
      <c r="P725">
        <v>9999</v>
      </c>
      <c r="Q725">
        <v>838</v>
      </c>
      <c r="R725">
        <v>1009</v>
      </c>
      <c r="S725">
        <v>10</v>
      </c>
      <c r="T725">
        <v>9.5797819623389522</v>
      </c>
      <c r="U725">
        <v>34.406045589692724</v>
      </c>
      <c r="V725">
        <v>16.551040634291379</v>
      </c>
      <c r="W725">
        <v>64.122893954410316</v>
      </c>
      <c r="X725">
        <v>100</v>
      </c>
      <c r="Y725">
        <v>99.306243805748252</v>
      </c>
      <c r="Z725">
        <v>5.4450524111402228</v>
      </c>
      <c r="AA725">
        <v>0</v>
      </c>
      <c r="AB725">
        <v>2.5848969652853575</v>
      </c>
      <c r="AD725">
        <v>51.383484408482992</v>
      </c>
      <c r="AF725">
        <v>2.7216572707900633</v>
      </c>
      <c r="AG725">
        <v>3.6793506583112152</v>
      </c>
    </row>
    <row r="726" spans="1:33">
      <c r="A726">
        <v>11</v>
      </c>
      <c r="B726">
        <v>284</v>
      </c>
      <c r="C726">
        <v>2006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11</v>
      </c>
      <c r="M726">
        <v>99</v>
      </c>
      <c r="N726">
        <v>99</v>
      </c>
      <c r="O726">
        <v>99</v>
      </c>
      <c r="P726">
        <v>9999</v>
      </c>
      <c r="Q726">
        <v>590</v>
      </c>
      <c r="R726">
        <v>712</v>
      </c>
      <c r="S726">
        <v>11</v>
      </c>
      <c r="T726">
        <v>10.120786516853936</v>
      </c>
      <c r="U726">
        <v>36.326544943820245</v>
      </c>
      <c r="V726">
        <v>11.65730337078652</v>
      </c>
      <c r="W726">
        <v>70.224719101123597</v>
      </c>
      <c r="X726">
        <v>100</v>
      </c>
      <c r="Y726">
        <v>99.016853932584297</v>
      </c>
      <c r="Z726">
        <v>5.6744435331494225</v>
      </c>
      <c r="AA726">
        <v>0</v>
      </c>
      <c r="AB726">
        <v>2.708085158204566</v>
      </c>
      <c r="AD726">
        <v>51.763141944015857</v>
      </c>
      <c r="AF726">
        <v>1.9205351603592904</v>
      </c>
      <c r="AG726">
        <v>2.741254392159469</v>
      </c>
    </row>
    <row r="727" spans="1:33">
      <c r="A727">
        <v>11</v>
      </c>
      <c r="B727">
        <v>285</v>
      </c>
      <c r="C727">
        <v>2006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12</v>
      </c>
      <c r="M727">
        <v>99</v>
      </c>
      <c r="N727">
        <v>99</v>
      </c>
      <c r="O727">
        <v>99</v>
      </c>
      <c r="P727">
        <v>9999</v>
      </c>
      <c r="Q727">
        <v>152</v>
      </c>
      <c r="R727">
        <v>173</v>
      </c>
      <c r="S727">
        <v>12</v>
      </c>
      <c r="T727">
        <v>10.468208092485549</v>
      </c>
      <c r="U727">
        <v>37.89132947976875</v>
      </c>
      <c r="V727">
        <v>8.6705202312138692</v>
      </c>
      <c r="W727">
        <v>69.942196531791907</v>
      </c>
      <c r="X727">
        <v>100</v>
      </c>
      <c r="Y727">
        <v>100</v>
      </c>
      <c r="Z727">
        <v>5.5668595116168991</v>
      </c>
      <c r="AA727">
        <v>0</v>
      </c>
      <c r="AB727">
        <v>2.8901618496878623</v>
      </c>
      <c r="AD727">
        <v>38.273161776420096</v>
      </c>
      <c r="AF727">
        <v>0.46664688587381647</v>
      </c>
      <c r="AG727">
        <v>0.69475423037304984</v>
      </c>
    </row>
    <row r="728" spans="1:33">
      <c r="A728">
        <v>11</v>
      </c>
      <c r="B728">
        <v>286</v>
      </c>
      <c r="C728">
        <v>2006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9999</v>
      </c>
      <c r="Q728">
        <v>34</v>
      </c>
      <c r="R728">
        <v>41</v>
      </c>
      <c r="S728">
        <v>13</v>
      </c>
      <c r="T728">
        <v>9.7073170731707332</v>
      </c>
      <c r="U728">
        <v>39.421951219512202</v>
      </c>
      <c r="V728">
        <v>21.951219512195124</v>
      </c>
      <c r="W728">
        <v>58.536585365853675</v>
      </c>
      <c r="X728">
        <v>100</v>
      </c>
      <c r="Y728">
        <v>100</v>
      </c>
      <c r="Z728">
        <v>6.303290360079731</v>
      </c>
      <c r="AA728">
        <v>0</v>
      </c>
      <c r="AB728">
        <v>3.4446416673636442</v>
      </c>
      <c r="AD728">
        <v>62.913230085301457</v>
      </c>
      <c r="AF728">
        <v>0.11059261457125127</v>
      </c>
      <c r="AG728">
        <v>0.17130389043079708</v>
      </c>
    </row>
    <row r="729" spans="1:33">
      <c r="A729">
        <v>11</v>
      </c>
      <c r="B729">
        <v>287</v>
      </c>
      <c r="C729">
        <v>2006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14</v>
      </c>
      <c r="M729">
        <v>99</v>
      </c>
      <c r="N729">
        <v>99</v>
      </c>
      <c r="O729">
        <v>99</v>
      </c>
      <c r="P729">
        <v>9999</v>
      </c>
      <c r="Q729">
        <v>18</v>
      </c>
      <c r="R729">
        <v>19</v>
      </c>
      <c r="S729">
        <v>14</v>
      </c>
      <c r="T729">
        <v>8.7368421052631557</v>
      </c>
      <c r="U729">
        <v>41.105263157894754</v>
      </c>
      <c r="V729">
        <v>10.526315789473689</v>
      </c>
      <c r="W729">
        <v>47.368421052631589</v>
      </c>
      <c r="X729">
        <v>100</v>
      </c>
      <c r="Y729">
        <v>100</v>
      </c>
      <c r="Z729">
        <v>6.3876915922824944</v>
      </c>
      <c r="AA729">
        <v>0</v>
      </c>
      <c r="AB729">
        <v>2.7499685216027641</v>
      </c>
      <c r="AD729">
        <v>55.438087327039909</v>
      </c>
      <c r="AF729">
        <v>5.1250236020823792E-2</v>
      </c>
      <c r="AG729">
        <v>8.2774446839356863E-2</v>
      </c>
    </row>
    <row r="730" spans="1:33">
      <c r="A730">
        <v>11</v>
      </c>
      <c r="B730">
        <v>288</v>
      </c>
      <c r="C730">
        <v>2006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15</v>
      </c>
      <c r="M730">
        <v>99</v>
      </c>
      <c r="N730">
        <v>99</v>
      </c>
      <c r="O730">
        <v>99</v>
      </c>
      <c r="P730">
        <v>9999</v>
      </c>
      <c r="Q730">
        <v>3</v>
      </c>
      <c r="R730">
        <v>3</v>
      </c>
      <c r="S730">
        <v>15</v>
      </c>
      <c r="T730">
        <v>9</v>
      </c>
      <c r="U730">
        <v>36.633333333333326</v>
      </c>
      <c r="V730">
        <v>33.333333333333343</v>
      </c>
      <c r="W730">
        <v>33.333333333333343</v>
      </c>
      <c r="X730">
        <v>100</v>
      </c>
      <c r="Y730">
        <v>100</v>
      </c>
      <c r="Z730">
        <v>5.6464344698421884</v>
      </c>
      <c r="AA730">
        <v>0</v>
      </c>
      <c r="AB730">
        <v>3.7416573867739409</v>
      </c>
      <c r="AD730">
        <v>99.240988309101695</v>
      </c>
      <c r="AF730">
        <v>8.0921425296037585E-3</v>
      </c>
      <c r="AG730">
        <v>1.1647774273553544E-2</v>
      </c>
    </row>
    <row r="731" spans="1:33">
      <c r="A731">
        <v>11</v>
      </c>
      <c r="B731">
        <v>289</v>
      </c>
      <c r="C731">
        <v>2005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</v>
      </c>
      <c r="M731">
        <v>99</v>
      </c>
      <c r="N731">
        <v>99</v>
      </c>
      <c r="O731">
        <v>99</v>
      </c>
      <c r="P731">
        <v>9999</v>
      </c>
      <c r="Q731">
        <v>270</v>
      </c>
      <c r="R731">
        <v>382</v>
      </c>
      <c r="S731">
        <v>1</v>
      </c>
      <c r="T731">
        <v>2.0209424083769632</v>
      </c>
      <c r="U731">
        <v>13.976439790575924</v>
      </c>
      <c r="V731">
        <v>0</v>
      </c>
      <c r="W731">
        <v>0</v>
      </c>
      <c r="X731">
        <v>31.151832460732994</v>
      </c>
      <c r="Y731">
        <v>1.8324607329842928</v>
      </c>
      <c r="Z731">
        <v>3.8836642565871826</v>
      </c>
      <c r="AA731">
        <v>0</v>
      </c>
      <c r="AB731">
        <v>0.70864604463617387</v>
      </c>
      <c r="AD731">
        <v>10.766333436599181</v>
      </c>
      <c r="AF731">
        <v>1.02577873254565</v>
      </c>
      <c r="AG731">
        <v>0.56228534501561211</v>
      </c>
    </row>
    <row r="732" spans="1:33">
      <c r="A732">
        <v>11</v>
      </c>
      <c r="B732">
        <v>290</v>
      </c>
      <c r="C732">
        <v>2005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2</v>
      </c>
      <c r="M732">
        <v>99</v>
      </c>
      <c r="N732">
        <v>99</v>
      </c>
      <c r="O732">
        <v>99</v>
      </c>
      <c r="P732">
        <v>9999</v>
      </c>
      <c r="Q732">
        <v>764</v>
      </c>
      <c r="R732">
        <v>1196</v>
      </c>
      <c r="S732">
        <v>2</v>
      </c>
      <c r="T732">
        <v>2.8403010033444822</v>
      </c>
      <c r="U732">
        <v>16.108528428093628</v>
      </c>
      <c r="V732">
        <v>0</v>
      </c>
      <c r="W732">
        <v>0</v>
      </c>
      <c r="X732">
        <v>50.334448160535111</v>
      </c>
      <c r="Y732">
        <v>5.3511705685618738</v>
      </c>
      <c r="Z732">
        <v>4.1595372348843433</v>
      </c>
      <c r="AA732">
        <v>0</v>
      </c>
      <c r="AB732">
        <v>1.0618409786366492</v>
      </c>
      <c r="AD732">
        <v>20.354726122978843</v>
      </c>
      <c r="AF732">
        <v>3.2116004296455425</v>
      </c>
      <c r="AG732">
        <v>2.0290086158459957</v>
      </c>
    </row>
    <row r="733" spans="1:33">
      <c r="A733">
        <v>11</v>
      </c>
      <c r="B733">
        <v>291</v>
      </c>
      <c r="C733">
        <v>2005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3</v>
      </c>
      <c r="M733">
        <v>99</v>
      </c>
      <c r="N733">
        <v>99</v>
      </c>
      <c r="O733">
        <v>99</v>
      </c>
      <c r="P733">
        <v>9999</v>
      </c>
      <c r="Q733">
        <v>1358</v>
      </c>
      <c r="R733">
        <v>2195</v>
      </c>
      <c r="S733">
        <v>3</v>
      </c>
      <c r="T733">
        <v>3.761731207289293</v>
      </c>
      <c r="U733">
        <v>17.988929384965843</v>
      </c>
      <c r="V733">
        <v>0</v>
      </c>
      <c r="W733">
        <v>0</v>
      </c>
      <c r="X733">
        <v>65.512528473804096</v>
      </c>
      <c r="Y733">
        <v>11.617312072892936</v>
      </c>
      <c r="Z733">
        <v>4.0847625618090992</v>
      </c>
      <c r="AA733">
        <v>0</v>
      </c>
      <c r="AB733">
        <v>1.350337074498966</v>
      </c>
      <c r="AD733">
        <v>11.523809446239632</v>
      </c>
      <c r="AF733">
        <v>5.8941997851772268</v>
      </c>
      <c r="AG733">
        <v>4.1584998028999749</v>
      </c>
    </row>
    <row r="734" spans="1:33">
      <c r="A734">
        <v>11</v>
      </c>
      <c r="B734">
        <v>292</v>
      </c>
      <c r="C734">
        <v>2005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4</v>
      </c>
      <c r="M734">
        <v>99</v>
      </c>
      <c r="N734">
        <v>99</v>
      </c>
      <c r="O734">
        <v>99</v>
      </c>
      <c r="P734">
        <v>9999</v>
      </c>
      <c r="Q734">
        <v>2126</v>
      </c>
      <c r="R734">
        <v>3511</v>
      </c>
      <c r="S734">
        <v>4</v>
      </c>
      <c r="T734">
        <v>4.5992594702364</v>
      </c>
      <c r="U734">
        <v>20.019253773853613</v>
      </c>
      <c r="V734">
        <v>0</v>
      </c>
      <c r="W734">
        <v>0.76901167758473377</v>
      </c>
      <c r="X734">
        <v>82.084876103674176</v>
      </c>
      <c r="Y734">
        <v>24.152663058957557</v>
      </c>
      <c r="Z734">
        <v>4.1482241654501859</v>
      </c>
      <c r="AA734">
        <v>0</v>
      </c>
      <c r="AB734">
        <v>1.5078979461721671</v>
      </c>
      <c r="AD734">
        <v>20.895468871423304</v>
      </c>
      <c r="AF734">
        <v>9.4280343716433936</v>
      </c>
      <c r="AG734">
        <v>7.4024512860684304</v>
      </c>
    </row>
    <row r="735" spans="1:33">
      <c r="A735">
        <v>11</v>
      </c>
      <c r="B735">
        <v>293</v>
      </c>
      <c r="C735">
        <v>2005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5</v>
      </c>
      <c r="M735">
        <v>99</v>
      </c>
      <c r="N735">
        <v>99</v>
      </c>
      <c r="O735">
        <v>99</v>
      </c>
      <c r="P735">
        <v>9999</v>
      </c>
      <c r="Q735">
        <v>3679</v>
      </c>
      <c r="R735">
        <v>7007</v>
      </c>
      <c r="S735">
        <v>5</v>
      </c>
      <c r="T735">
        <v>5.7292707292707297</v>
      </c>
      <c r="U735">
        <v>22.569402026544957</v>
      </c>
      <c r="V735">
        <v>0</v>
      </c>
      <c r="W735">
        <v>4.7809333523619246</v>
      </c>
      <c r="X735">
        <v>94.262879977165696</v>
      </c>
      <c r="Y735">
        <v>44.826601969459112</v>
      </c>
      <c r="Z735">
        <v>4.3135168747235531</v>
      </c>
      <c r="AA735">
        <v>0</v>
      </c>
      <c r="AB735">
        <v>1.5435926473004902</v>
      </c>
      <c r="AD735">
        <v>32.729871450481781</v>
      </c>
      <c r="AF735">
        <v>18.815789473684205</v>
      </c>
      <c r="AG735">
        <v>16.655167848863123</v>
      </c>
    </row>
    <row r="736" spans="1:33">
      <c r="A736">
        <v>11</v>
      </c>
      <c r="B736">
        <v>294</v>
      </c>
      <c r="C736">
        <v>2005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6</v>
      </c>
      <c r="M736">
        <v>99</v>
      </c>
      <c r="N736">
        <v>99</v>
      </c>
      <c r="O736">
        <v>99</v>
      </c>
      <c r="P736">
        <v>9999</v>
      </c>
      <c r="Q736">
        <v>3814</v>
      </c>
      <c r="R736">
        <v>6568</v>
      </c>
      <c r="S736">
        <v>6</v>
      </c>
      <c r="T736">
        <v>6.7519792935444585</v>
      </c>
      <c r="U736">
        <v>25.13230816077958</v>
      </c>
      <c r="V736">
        <v>26.948842874543239</v>
      </c>
      <c r="W736">
        <v>15.042630937880636</v>
      </c>
      <c r="X736">
        <v>98.873325213154686</v>
      </c>
      <c r="Y736">
        <v>66.641291108404388</v>
      </c>
      <c r="Z736">
        <v>4.3768593440339938</v>
      </c>
      <c r="AA736">
        <v>0</v>
      </c>
      <c r="AB736">
        <v>1.838027653787532</v>
      </c>
      <c r="AD736">
        <v>36.871696440369313</v>
      </c>
      <c r="AF736">
        <v>17.636949516648773</v>
      </c>
      <c r="AG736">
        <v>17.384506390032257</v>
      </c>
    </row>
    <row r="737" spans="1:33">
      <c r="A737">
        <v>11</v>
      </c>
      <c r="B737">
        <v>295</v>
      </c>
      <c r="C737">
        <v>2005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7</v>
      </c>
      <c r="M737">
        <v>99</v>
      </c>
      <c r="N737">
        <v>99</v>
      </c>
      <c r="O737">
        <v>99</v>
      </c>
      <c r="P737">
        <v>9999</v>
      </c>
      <c r="Q737">
        <v>3298</v>
      </c>
      <c r="R737">
        <v>5136</v>
      </c>
      <c r="S737">
        <v>7</v>
      </c>
      <c r="T737">
        <v>7.5109034267912786</v>
      </c>
      <c r="U737">
        <v>27.40901479750779</v>
      </c>
      <c r="V737">
        <v>28.543613707165111</v>
      </c>
      <c r="W737">
        <v>28.232087227414329</v>
      </c>
      <c r="X737">
        <v>99.82476635514017</v>
      </c>
      <c r="Y737">
        <v>82.768691588785018</v>
      </c>
      <c r="Z737">
        <v>4.5052269879747469</v>
      </c>
      <c r="AA737">
        <v>0</v>
      </c>
      <c r="AB737">
        <v>1.9671855047219768</v>
      </c>
      <c r="AD737">
        <v>42.632746948882605</v>
      </c>
      <c r="AF737">
        <v>13.791621911922665</v>
      </c>
      <c r="AG737">
        <v>14.8257026012885</v>
      </c>
    </row>
    <row r="738" spans="1:33">
      <c r="A738">
        <v>11</v>
      </c>
      <c r="B738">
        <v>296</v>
      </c>
      <c r="C738">
        <v>2005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8</v>
      </c>
      <c r="M738">
        <v>99</v>
      </c>
      <c r="N738">
        <v>99</v>
      </c>
      <c r="O738">
        <v>99</v>
      </c>
      <c r="P738">
        <v>9999</v>
      </c>
      <c r="Q738">
        <v>3823</v>
      </c>
      <c r="R738">
        <v>6657</v>
      </c>
      <c r="S738">
        <v>8</v>
      </c>
      <c r="T738">
        <v>8.3253717890941896</v>
      </c>
      <c r="U738">
        <v>29.661619348054657</v>
      </c>
      <c r="V738">
        <v>23.058434730359025</v>
      </c>
      <c r="W738">
        <v>43.503079465224566</v>
      </c>
      <c r="X738">
        <v>99.924891092083513</v>
      </c>
      <c r="Y738">
        <v>92.2337389214361</v>
      </c>
      <c r="Z738">
        <v>4.7405404767109376</v>
      </c>
      <c r="AA738">
        <v>0</v>
      </c>
      <c r="AB738">
        <v>2.1285573288877457</v>
      </c>
      <c r="AD738">
        <v>45.675260604049647</v>
      </c>
      <c r="AF738">
        <v>17.875939849624061</v>
      </c>
      <c r="AG738">
        <v>20.795542664335205</v>
      </c>
    </row>
    <row r="739" spans="1:33">
      <c r="A739">
        <v>11</v>
      </c>
      <c r="B739">
        <v>297</v>
      </c>
      <c r="C739">
        <v>2005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</v>
      </c>
      <c r="M739">
        <v>99</v>
      </c>
      <c r="N739">
        <v>99</v>
      </c>
      <c r="O739">
        <v>99</v>
      </c>
      <c r="P739">
        <v>9999</v>
      </c>
      <c r="Q739">
        <v>2079</v>
      </c>
      <c r="R739">
        <v>3021</v>
      </c>
      <c r="S739">
        <v>9</v>
      </c>
      <c r="T739">
        <v>9.3260509764978483</v>
      </c>
      <c r="U739">
        <v>32.514531612049076</v>
      </c>
      <c r="V739">
        <v>14.29990069513406</v>
      </c>
      <c r="W739">
        <v>61.138695796094019</v>
      </c>
      <c r="X739">
        <v>100</v>
      </c>
      <c r="Y739">
        <v>97.08705726580601</v>
      </c>
      <c r="Z739">
        <v>5.2197468381801935</v>
      </c>
      <c r="AA739">
        <v>0</v>
      </c>
      <c r="AB739">
        <v>2.3095329253015313</v>
      </c>
      <c r="AD739">
        <v>48.124153367586224</v>
      </c>
      <c r="AF739">
        <v>8.1122448979591848</v>
      </c>
      <c r="AG739">
        <v>10.34487080233033</v>
      </c>
    </row>
    <row r="740" spans="1:33">
      <c r="A740">
        <v>11</v>
      </c>
      <c r="B740">
        <v>298</v>
      </c>
      <c r="C740">
        <v>2005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10</v>
      </c>
      <c r="M740">
        <v>99</v>
      </c>
      <c r="N740">
        <v>99</v>
      </c>
      <c r="O740">
        <v>99</v>
      </c>
      <c r="P740">
        <v>9999</v>
      </c>
      <c r="Q740">
        <v>661</v>
      </c>
      <c r="R740">
        <v>794</v>
      </c>
      <c r="S740">
        <v>10</v>
      </c>
      <c r="T740">
        <v>9.8488664987405574</v>
      </c>
      <c r="U740">
        <v>34.178085642317384</v>
      </c>
      <c r="V740">
        <v>11.712846347607057</v>
      </c>
      <c r="W740">
        <v>68.639798488664994</v>
      </c>
      <c r="X740">
        <v>100</v>
      </c>
      <c r="Y740">
        <v>98.614609571788407</v>
      </c>
      <c r="Z740">
        <v>5.3580936083732622</v>
      </c>
      <c r="AA740">
        <v>0</v>
      </c>
      <c r="AB740">
        <v>2.5204113803619497</v>
      </c>
      <c r="AD740">
        <v>50.777270684455111</v>
      </c>
      <c r="AF740">
        <v>2.1321160042964555</v>
      </c>
      <c r="AG740">
        <v>2.8580187903777241</v>
      </c>
    </row>
    <row r="741" spans="1:33">
      <c r="A741">
        <v>11</v>
      </c>
      <c r="B741">
        <v>299</v>
      </c>
      <c r="C741">
        <v>2005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11</v>
      </c>
      <c r="M741">
        <v>99</v>
      </c>
      <c r="N741">
        <v>99</v>
      </c>
      <c r="O741">
        <v>99</v>
      </c>
      <c r="P741">
        <v>9999</v>
      </c>
      <c r="Q741">
        <v>504</v>
      </c>
      <c r="R741">
        <v>594</v>
      </c>
      <c r="S741">
        <v>11</v>
      </c>
      <c r="T741">
        <v>10.070707070707067</v>
      </c>
      <c r="U741">
        <v>36.179629629629666</v>
      </c>
      <c r="V741">
        <v>11.447811447811448</v>
      </c>
      <c r="W741">
        <v>69.696969696969703</v>
      </c>
      <c r="X741">
        <v>100</v>
      </c>
      <c r="Y741">
        <v>99.326599326599293</v>
      </c>
      <c r="Z741">
        <v>5.7823869802549508</v>
      </c>
      <c r="AA741">
        <v>0</v>
      </c>
      <c r="AB741">
        <v>2.6441697197390752</v>
      </c>
      <c r="AD741">
        <v>56.529824653720489</v>
      </c>
      <c r="AF741">
        <v>1.5950590762620838</v>
      </c>
      <c r="AG741">
        <v>2.263327526526882</v>
      </c>
    </row>
    <row r="742" spans="1:33">
      <c r="A742">
        <v>11</v>
      </c>
      <c r="B742">
        <v>300</v>
      </c>
      <c r="C742">
        <v>2005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12</v>
      </c>
      <c r="M742">
        <v>99</v>
      </c>
      <c r="N742">
        <v>99</v>
      </c>
      <c r="O742">
        <v>99</v>
      </c>
      <c r="P742">
        <v>9999</v>
      </c>
      <c r="Q742">
        <v>117</v>
      </c>
      <c r="R742">
        <v>131</v>
      </c>
      <c r="S742">
        <v>12</v>
      </c>
      <c r="T742">
        <v>10.717557251908397</v>
      </c>
      <c r="U742">
        <v>38.200763358778637</v>
      </c>
      <c r="V742">
        <v>5.3435114503816799</v>
      </c>
      <c r="W742">
        <v>75.572519083969482</v>
      </c>
      <c r="X742">
        <v>100</v>
      </c>
      <c r="Y742">
        <v>99.236641221374043</v>
      </c>
      <c r="Z742">
        <v>5.6758561405953021</v>
      </c>
      <c r="AA742">
        <v>0</v>
      </c>
      <c r="AB742">
        <v>2.7966031990307596</v>
      </c>
      <c r="AD742">
        <v>54.801389333001971</v>
      </c>
      <c r="AF742">
        <v>0.35177228786251341</v>
      </c>
      <c r="AG742">
        <v>0.52703587789129547</v>
      </c>
    </row>
    <row r="743" spans="1:33">
      <c r="A743">
        <v>11</v>
      </c>
      <c r="B743">
        <v>301</v>
      </c>
      <c r="C743">
        <v>2005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13</v>
      </c>
      <c r="M743">
        <v>99</v>
      </c>
      <c r="N743">
        <v>99</v>
      </c>
      <c r="O743">
        <v>99</v>
      </c>
      <c r="P743">
        <v>9999</v>
      </c>
      <c r="Q743">
        <v>28</v>
      </c>
      <c r="R743">
        <v>29</v>
      </c>
      <c r="S743">
        <v>13</v>
      </c>
      <c r="T743">
        <v>9.5862068965517206</v>
      </c>
      <c r="U743">
        <v>38.203448275862073</v>
      </c>
      <c r="V743">
        <v>20.689655172413797</v>
      </c>
      <c r="W743">
        <v>58.620689655172413</v>
      </c>
      <c r="X743">
        <v>100</v>
      </c>
      <c r="Y743">
        <v>100</v>
      </c>
      <c r="Z743">
        <v>8.5745205056899074</v>
      </c>
      <c r="AA743">
        <v>0</v>
      </c>
      <c r="AB743">
        <v>3.4090876661967049</v>
      </c>
      <c r="AD743">
        <v>60.473854120322606</v>
      </c>
      <c r="AF743">
        <v>7.7873254564983868E-2</v>
      </c>
      <c r="AG743">
        <v>0.11668026479542924</v>
      </c>
    </row>
    <row r="744" spans="1:33">
      <c r="A744">
        <v>11</v>
      </c>
      <c r="B744">
        <v>302</v>
      </c>
      <c r="C744">
        <v>2005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9999</v>
      </c>
      <c r="Q744">
        <v>17</v>
      </c>
      <c r="R744">
        <v>17</v>
      </c>
      <c r="S744">
        <v>14</v>
      </c>
      <c r="T744">
        <v>10.588235294117649</v>
      </c>
      <c r="U744">
        <v>38.629411764705878</v>
      </c>
      <c r="V744">
        <v>17.647058823529413</v>
      </c>
      <c r="W744">
        <v>70.588235294117652</v>
      </c>
      <c r="X744">
        <v>100</v>
      </c>
      <c r="Y744">
        <v>100</v>
      </c>
      <c r="Z744">
        <v>6.5478119116579201</v>
      </c>
      <c r="AA744">
        <v>0</v>
      </c>
      <c r="AB744">
        <v>3.1633716846467661</v>
      </c>
      <c r="AD744">
        <v>46.292212389355456</v>
      </c>
      <c r="AF744">
        <v>4.5649838882921581E-2</v>
      </c>
      <c r="AG744">
        <v>6.9161413386730153E-2</v>
      </c>
    </row>
    <row r="745" spans="1:33">
      <c r="A745">
        <v>11</v>
      </c>
      <c r="B745">
        <v>303</v>
      </c>
      <c r="C745">
        <v>2005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15</v>
      </c>
      <c r="M745">
        <v>99</v>
      </c>
      <c r="N745">
        <v>99</v>
      </c>
      <c r="O745">
        <v>99</v>
      </c>
      <c r="P745">
        <v>9999</v>
      </c>
      <c r="Q745">
        <v>2</v>
      </c>
      <c r="R745">
        <v>2</v>
      </c>
      <c r="S745">
        <v>15</v>
      </c>
      <c r="T745">
        <v>2.5</v>
      </c>
      <c r="U745">
        <v>36.75</v>
      </c>
      <c r="V745">
        <v>0</v>
      </c>
      <c r="W745">
        <v>0</v>
      </c>
      <c r="X745">
        <v>100</v>
      </c>
      <c r="Y745">
        <v>100</v>
      </c>
      <c r="Z745">
        <v>0.25</v>
      </c>
      <c r="AA745">
        <v>0</v>
      </c>
      <c r="AB745">
        <v>0.5</v>
      </c>
      <c r="AD745">
        <v>100</v>
      </c>
      <c r="AF745">
        <v>5.3705692803437191E-3</v>
      </c>
      <c r="AG745">
        <v>7.7407703425074878E-3</v>
      </c>
    </row>
    <row r="746" spans="1:33">
      <c r="A746">
        <v>11</v>
      </c>
      <c r="B746">
        <v>304</v>
      </c>
      <c r="C746">
        <v>2004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</v>
      </c>
      <c r="M746">
        <v>99</v>
      </c>
      <c r="N746">
        <v>99</v>
      </c>
      <c r="O746">
        <v>99</v>
      </c>
      <c r="P746">
        <v>9999</v>
      </c>
      <c r="Q746">
        <v>276</v>
      </c>
      <c r="R746">
        <v>375</v>
      </c>
      <c r="S746">
        <v>1</v>
      </c>
      <c r="T746">
        <v>2.016</v>
      </c>
      <c r="U746">
        <v>13.81253333333332</v>
      </c>
      <c r="V746">
        <v>0</v>
      </c>
      <c r="W746">
        <v>0</v>
      </c>
      <c r="X746">
        <v>28.533333333333339</v>
      </c>
      <c r="Y746">
        <v>0.8</v>
      </c>
      <c r="Z746">
        <v>3.7846183755947136</v>
      </c>
      <c r="AA746">
        <v>0</v>
      </c>
      <c r="AB746">
        <v>0.75877796488827998</v>
      </c>
      <c r="AD746">
        <v>32.429257525013874</v>
      </c>
      <c r="AF746">
        <v>0.95849095184541477</v>
      </c>
      <c r="AG746">
        <v>0.53028903859785903</v>
      </c>
    </row>
    <row r="747" spans="1:33">
      <c r="A747">
        <v>11</v>
      </c>
      <c r="B747">
        <v>305</v>
      </c>
      <c r="C747">
        <v>2004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2</v>
      </c>
      <c r="M747">
        <v>99</v>
      </c>
      <c r="N747">
        <v>99</v>
      </c>
      <c r="O747">
        <v>99</v>
      </c>
      <c r="P747">
        <v>9999</v>
      </c>
      <c r="Q747">
        <v>869</v>
      </c>
      <c r="R747">
        <v>1314</v>
      </c>
      <c r="S747">
        <v>2</v>
      </c>
      <c r="T747">
        <v>2.8614916286149175</v>
      </c>
      <c r="U747">
        <v>16.071689497716903</v>
      </c>
      <c r="V747">
        <v>0</v>
      </c>
      <c r="W747">
        <v>0</v>
      </c>
      <c r="X747">
        <v>48.401826484018258</v>
      </c>
      <c r="Y747">
        <v>3.4246575342465753</v>
      </c>
      <c r="Z747">
        <v>3.8597291378726326</v>
      </c>
      <c r="AA747">
        <v>0</v>
      </c>
      <c r="AB747">
        <v>1.0369106866070648</v>
      </c>
      <c r="AD747">
        <v>27.651259211120671</v>
      </c>
      <c r="AF747">
        <v>3.3585522952663318</v>
      </c>
      <c r="AG747">
        <v>2.1620460596013911</v>
      </c>
    </row>
    <row r="748" spans="1:33">
      <c r="A748">
        <v>11</v>
      </c>
      <c r="B748">
        <v>306</v>
      </c>
      <c r="C748">
        <v>2004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3</v>
      </c>
      <c r="M748">
        <v>99</v>
      </c>
      <c r="N748">
        <v>99</v>
      </c>
      <c r="O748">
        <v>99</v>
      </c>
      <c r="P748">
        <v>9999</v>
      </c>
      <c r="Q748">
        <v>1542</v>
      </c>
      <c r="R748">
        <v>2544</v>
      </c>
      <c r="S748">
        <v>3</v>
      </c>
      <c r="T748">
        <v>3.788522012578615</v>
      </c>
      <c r="U748">
        <v>18.090369496855317</v>
      </c>
      <c r="V748">
        <v>0</v>
      </c>
      <c r="W748">
        <v>0.11792452830188677</v>
      </c>
      <c r="X748">
        <v>68.356918238993742</v>
      </c>
      <c r="Y748">
        <v>10.731132075471699</v>
      </c>
      <c r="Z748">
        <v>3.8979228691268575</v>
      </c>
      <c r="AA748">
        <v>0</v>
      </c>
      <c r="AB748">
        <v>1.3744960258171521</v>
      </c>
      <c r="AD748">
        <v>23.320128888424367</v>
      </c>
      <c r="AF748">
        <v>6.5024026173192917</v>
      </c>
      <c r="AG748">
        <v>4.7116452893887262</v>
      </c>
    </row>
    <row r="749" spans="1:33">
      <c r="A749">
        <v>11</v>
      </c>
      <c r="B749">
        <v>307</v>
      </c>
      <c r="C749">
        <v>2004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4</v>
      </c>
      <c r="M749">
        <v>99</v>
      </c>
      <c r="N749">
        <v>99</v>
      </c>
      <c r="O749">
        <v>99</v>
      </c>
      <c r="P749">
        <v>9999</v>
      </c>
      <c r="Q749">
        <v>2474</v>
      </c>
      <c r="R749">
        <v>4270</v>
      </c>
      <c r="S749">
        <v>4</v>
      </c>
      <c r="T749">
        <v>4.7421545667447322</v>
      </c>
      <c r="U749">
        <v>20.183700234192049</v>
      </c>
      <c r="V749">
        <v>0</v>
      </c>
      <c r="W749">
        <v>0.93676814988290402</v>
      </c>
      <c r="X749">
        <v>84.660421545667489</v>
      </c>
      <c r="Y749">
        <v>23.536299765807968</v>
      </c>
      <c r="Z749">
        <v>4.0447544755253881</v>
      </c>
      <c r="AA749">
        <v>0</v>
      </c>
      <c r="AB749">
        <v>1.5221327464741643</v>
      </c>
      <c r="AD749">
        <v>22.232774607333873</v>
      </c>
      <c r="AF749">
        <v>10.914016971679784</v>
      </c>
      <c r="AG749">
        <v>8.8234149889247249</v>
      </c>
    </row>
    <row r="750" spans="1:33">
      <c r="A750">
        <v>11</v>
      </c>
      <c r="B750">
        <v>308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5</v>
      </c>
      <c r="M750">
        <v>99</v>
      </c>
      <c r="N750">
        <v>99</v>
      </c>
      <c r="O750">
        <v>99</v>
      </c>
      <c r="P750">
        <v>9999</v>
      </c>
      <c r="Q750">
        <v>4466</v>
      </c>
      <c r="R750">
        <v>8686</v>
      </c>
      <c r="S750">
        <v>5</v>
      </c>
      <c r="T750">
        <v>5.9603960396039604</v>
      </c>
      <c r="U750">
        <v>22.81040755238315</v>
      </c>
      <c r="V750">
        <v>0</v>
      </c>
      <c r="W750">
        <v>6.7119502647939218</v>
      </c>
      <c r="X750">
        <v>95.084043288049699</v>
      </c>
      <c r="Y750">
        <v>46.615242919640799</v>
      </c>
      <c r="Z750">
        <v>4.2658473104675529</v>
      </c>
      <c r="AA750">
        <v>0</v>
      </c>
      <c r="AB750">
        <v>1.6154039264082485</v>
      </c>
      <c r="AD750">
        <v>37.731145268482202</v>
      </c>
      <c r="AF750">
        <v>22.201206420611388</v>
      </c>
      <c r="AG750">
        <v>20.284341480054877</v>
      </c>
    </row>
    <row r="751" spans="1:33">
      <c r="A751">
        <v>11</v>
      </c>
      <c r="B751">
        <v>309</v>
      </c>
      <c r="C751">
        <v>2004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6</v>
      </c>
      <c r="M751">
        <v>99</v>
      </c>
      <c r="N751">
        <v>99</v>
      </c>
      <c r="O751">
        <v>99</v>
      </c>
      <c r="P751">
        <v>9999</v>
      </c>
      <c r="Q751">
        <v>4250</v>
      </c>
      <c r="R751">
        <v>7418</v>
      </c>
      <c r="S751">
        <v>6</v>
      </c>
      <c r="T751">
        <v>7.0303316257751405</v>
      </c>
      <c r="U751">
        <v>25.303451064977057</v>
      </c>
      <c r="V751">
        <v>23.416015098409275</v>
      </c>
      <c r="W751">
        <v>18.212456187651657</v>
      </c>
      <c r="X751">
        <v>98.651927743327022</v>
      </c>
      <c r="Y751">
        <v>67.767592342949612</v>
      </c>
      <c r="Z751">
        <v>4.5405000486654652</v>
      </c>
      <c r="AA751">
        <v>0</v>
      </c>
      <c r="AB751">
        <v>1.8443831422852599</v>
      </c>
      <c r="AD751">
        <v>41.199487738256323</v>
      </c>
      <c r="AF751">
        <v>18.960229015438095</v>
      </c>
      <c r="AG751">
        <v>19.216515017058263</v>
      </c>
    </row>
    <row r="752" spans="1:33">
      <c r="A752">
        <v>11</v>
      </c>
      <c r="B752">
        <v>310</v>
      </c>
      <c r="C752">
        <v>2004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7</v>
      </c>
      <c r="M752">
        <v>99</v>
      </c>
      <c r="N752">
        <v>99</v>
      </c>
      <c r="O752">
        <v>99</v>
      </c>
      <c r="P752">
        <v>9999</v>
      </c>
      <c r="Q752">
        <v>3328</v>
      </c>
      <c r="R752">
        <v>5087</v>
      </c>
      <c r="S752">
        <v>7</v>
      </c>
      <c r="T752">
        <v>7.7637114212699059</v>
      </c>
      <c r="U752">
        <v>27.305150383329995</v>
      </c>
      <c r="V752">
        <v>23.47159425987812</v>
      </c>
      <c r="W752">
        <v>32.612541773147221</v>
      </c>
      <c r="X752">
        <v>99.685472773736961</v>
      </c>
      <c r="Y752">
        <v>81.521525457047375</v>
      </c>
      <c r="Z752">
        <v>4.5285522569070009</v>
      </c>
      <c r="AA752">
        <v>0</v>
      </c>
      <c r="AB752">
        <v>1.9850028003087088</v>
      </c>
      <c r="AD752">
        <v>45.102538839134915</v>
      </c>
      <c r="AF752">
        <v>13.002249258766996</v>
      </c>
      <c r="AG752">
        <v>14.220483201149236</v>
      </c>
    </row>
    <row r="753" spans="1:33">
      <c r="A753">
        <v>11</v>
      </c>
      <c r="B753">
        <v>311</v>
      </c>
      <c r="C753">
        <v>2004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8</v>
      </c>
      <c r="M753">
        <v>99</v>
      </c>
      <c r="N753">
        <v>99</v>
      </c>
      <c r="O753">
        <v>99</v>
      </c>
      <c r="P753">
        <v>9999</v>
      </c>
      <c r="Q753">
        <v>3609</v>
      </c>
      <c r="R753">
        <v>5951</v>
      </c>
      <c r="S753">
        <v>8</v>
      </c>
      <c r="T753">
        <v>8.6403965720047058</v>
      </c>
      <c r="U753">
        <v>29.71660225172236</v>
      </c>
      <c r="V753">
        <v>17.963367501260297</v>
      </c>
      <c r="W753">
        <v>49.252226516551858</v>
      </c>
      <c r="X753">
        <v>99.831961014955482</v>
      </c>
      <c r="Y753">
        <v>91.564442950764558</v>
      </c>
      <c r="Z753">
        <v>4.9653167716852433</v>
      </c>
      <c r="AA753">
        <v>0</v>
      </c>
      <c r="AB753">
        <v>2.1486689992113095</v>
      </c>
      <c r="AD753">
        <v>49.361236944160432</v>
      </c>
      <c r="AF753">
        <v>15.210612411818827</v>
      </c>
      <c r="AG753">
        <v>18.104942293430213</v>
      </c>
    </row>
    <row r="754" spans="1:33">
      <c r="A754">
        <v>11</v>
      </c>
      <c r="B754">
        <v>312</v>
      </c>
      <c r="C754">
        <v>2004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</v>
      </c>
      <c r="M754">
        <v>99</v>
      </c>
      <c r="N754">
        <v>99</v>
      </c>
      <c r="O754">
        <v>99</v>
      </c>
      <c r="P754">
        <v>9999</v>
      </c>
      <c r="Q754">
        <v>1776</v>
      </c>
      <c r="R754">
        <v>2393</v>
      </c>
      <c r="S754">
        <v>9</v>
      </c>
      <c r="T754">
        <v>9.5110739657333898</v>
      </c>
      <c r="U754">
        <v>32.478562473882121</v>
      </c>
      <c r="V754">
        <v>12.996239030505642</v>
      </c>
      <c r="W754">
        <v>64.270789803593829</v>
      </c>
      <c r="X754">
        <v>99.958211450062691</v>
      </c>
      <c r="Y754">
        <v>96.782281654826576</v>
      </c>
      <c r="Z754">
        <v>5.3112544115807312</v>
      </c>
      <c r="AA754">
        <v>0</v>
      </c>
      <c r="AB754">
        <v>2.3432877118316582</v>
      </c>
      <c r="AD754">
        <v>51.001993839965955</v>
      </c>
      <c r="AF754">
        <v>6.1164502607095397</v>
      </c>
      <c r="AG754">
        <v>7.9569667020622639</v>
      </c>
    </row>
    <row r="755" spans="1:33">
      <c r="A755">
        <v>11</v>
      </c>
      <c r="B755">
        <v>313</v>
      </c>
      <c r="C755">
        <v>2004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10</v>
      </c>
      <c r="M755">
        <v>99</v>
      </c>
      <c r="N755">
        <v>99</v>
      </c>
      <c r="O755">
        <v>99</v>
      </c>
      <c r="P755">
        <v>9999</v>
      </c>
      <c r="Q755">
        <v>473</v>
      </c>
      <c r="R755">
        <v>557</v>
      </c>
      <c r="S755">
        <v>10</v>
      </c>
      <c r="T755">
        <v>10.145421903052064</v>
      </c>
      <c r="U755">
        <v>34.715439856373429</v>
      </c>
      <c r="V755">
        <v>9.8743267504488355</v>
      </c>
      <c r="W755">
        <v>71.454219030520633</v>
      </c>
      <c r="X755">
        <v>100</v>
      </c>
      <c r="Y755">
        <v>99.102333931777366</v>
      </c>
      <c r="Z755">
        <v>5.4194190393382309</v>
      </c>
      <c r="AA755">
        <v>0</v>
      </c>
      <c r="AB755">
        <v>2.5441243695297544</v>
      </c>
      <c r="AD755">
        <v>51.31751401947313</v>
      </c>
      <c r="AF755">
        <v>1.4236785604743889</v>
      </c>
      <c r="AG755">
        <v>1.9796385881127312</v>
      </c>
    </row>
    <row r="756" spans="1:33">
      <c r="A756">
        <v>11</v>
      </c>
      <c r="B756">
        <v>314</v>
      </c>
      <c r="C756">
        <v>2004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11</v>
      </c>
      <c r="M756">
        <v>99</v>
      </c>
      <c r="N756">
        <v>99</v>
      </c>
      <c r="O756">
        <v>99</v>
      </c>
      <c r="P756">
        <v>9999</v>
      </c>
      <c r="Q756">
        <v>358</v>
      </c>
      <c r="R756">
        <v>415</v>
      </c>
      <c r="S756">
        <v>11</v>
      </c>
      <c r="T756">
        <v>10.453012048192772</v>
      </c>
      <c r="U756">
        <v>36.545301204819289</v>
      </c>
      <c r="V756">
        <v>11.325301204819278</v>
      </c>
      <c r="W756">
        <v>70.120481927710841</v>
      </c>
      <c r="X756">
        <v>100</v>
      </c>
      <c r="Y756">
        <v>99.759036144578317</v>
      </c>
      <c r="Z756">
        <v>5.776927172803676</v>
      </c>
      <c r="AA756">
        <v>0</v>
      </c>
      <c r="AB756">
        <v>2.7554256378349145</v>
      </c>
      <c r="AD756">
        <v>53.506253883794969</v>
      </c>
      <c r="AF756">
        <v>1.0607299867089257</v>
      </c>
      <c r="AG756">
        <v>1.5527004741754777</v>
      </c>
    </row>
    <row r="757" spans="1:33">
      <c r="A757">
        <v>11</v>
      </c>
      <c r="B757">
        <v>315</v>
      </c>
      <c r="C757">
        <v>2004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12</v>
      </c>
      <c r="M757">
        <v>99</v>
      </c>
      <c r="N757">
        <v>99</v>
      </c>
      <c r="O757">
        <v>99</v>
      </c>
      <c r="P757">
        <v>9999</v>
      </c>
      <c r="Q757">
        <v>81</v>
      </c>
      <c r="R757">
        <v>83</v>
      </c>
      <c r="S757">
        <v>12</v>
      </c>
      <c r="T757">
        <v>10.518072289156624</v>
      </c>
      <c r="U757">
        <v>38.359036144578347</v>
      </c>
      <c r="V757">
        <v>9.6385542168674689</v>
      </c>
      <c r="W757">
        <v>72.289156626506013</v>
      </c>
      <c r="X757">
        <v>100</v>
      </c>
      <c r="Y757">
        <v>98.795180722891587</v>
      </c>
      <c r="Z757">
        <v>7.0538212517545649</v>
      </c>
      <c r="AA757">
        <v>0</v>
      </c>
      <c r="AB757">
        <v>3.0551613282709367</v>
      </c>
      <c r="AD757">
        <v>64.122748449807716</v>
      </c>
      <c r="AF757">
        <v>0.21214599734178513</v>
      </c>
      <c r="AG757">
        <v>0.32595212871167561</v>
      </c>
    </row>
    <row r="758" spans="1:33">
      <c r="A758">
        <v>11</v>
      </c>
      <c r="B758">
        <v>316</v>
      </c>
      <c r="C758">
        <v>2004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13</v>
      </c>
      <c r="M758">
        <v>99</v>
      </c>
      <c r="N758">
        <v>99</v>
      </c>
      <c r="O758">
        <v>99</v>
      </c>
      <c r="P758">
        <v>9999</v>
      </c>
      <c r="Q758">
        <v>20</v>
      </c>
      <c r="R758">
        <v>20</v>
      </c>
      <c r="S758">
        <v>13</v>
      </c>
      <c r="T758">
        <v>11.5</v>
      </c>
      <c r="U758">
        <v>40.94</v>
      </c>
      <c r="V758">
        <v>5</v>
      </c>
      <c r="W758">
        <v>90</v>
      </c>
      <c r="X758">
        <v>100</v>
      </c>
      <c r="Y758">
        <v>100</v>
      </c>
      <c r="Z758">
        <v>8.9148976438319512</v>
      </c>
      <c r="AA758">
        <v>0</v>
      </c>
      <c r="AB758">
        <v>2.51992063367083</v>
      </c>
      <c r="AD758">
        <v>68.907696544067093</v>
      </c>
      <c r="AF758">
        <v>5.1119517431755447E-2</v>
      </c>
      <c r="AG758">
        <v>8.3827377030315925E-2</v>
      </c>
    </row>
    <row r="759" spans="1:33">
      <c r="A759">
        <v>11</v>
      </c>
      <c r="B759">
        <v>317</v>
      </c>
      <c r="C759">
        <v>2004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14</v>
      </c>
      <c r="M759">
        <v>99</v>
      </c>
      <c r="N759">
        <v>99</v>
      </c>
      <c r="O759">
        <v>99</v>
      </c>
      <c r="P759">
        <v>9999</v>
      </c>
      <c r="Q759">
        <v>10</v>
      </c>
      <c r="R759">
        <v>10</v>
      </c>
      <c r="S759">
        <v>14</v>
      </c>
      <c r="T759">
        <v>10.3</v>
      </c>
      <c r="U759">
        <v>40.99</v>
      </c>
      <c r="V759">
        <v>0</v>
      </c>
      <c r="W759">
        <v>50</v>
      </c>
      <c r="X759">
        <v>100</v>
      </c>
      <c r="Y759">
        <v>100</v>
      </c>
      <c r="Z759">
        <v>7.4332294462097357</v>
      </c>
      <c r="AA759">
        <v>0</v>
      </c>
      <c r="AB759">
        <v>3.2264531609803342</v>
      </c>
      <c r="AD759">
        <v>73.06435546873071</v>
      </c>
      <c r="AF759">
        <v>2.5559758715877724E-2</v>
      </c>
      <c r="AG759">
        <v>4.1964877680418282E-2</v>
      </c>
    </row>
    <row r="760" spans="1:33">
      <c r="A760">
        <v>11</v>
      </c>
      <c r="B760">
        <v>318</v>
      </c>
      <c r="C760">
        <v>2004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15</v>
      </c>
      <c r="M760">
        <v>99</v>
      </c>
      <c r="N760">
        <v>99</v>
      </c>
      <c r="O760">
        <v>99</v>
      </c>
      <c r="P760">
        <v>9999</v>
      </c>
      <c r="Q760">
        <v>1</v>
      </c>
      <c r="R760">
        <v>1</v>
      </c>
      <c r="S760">
        <v>15</v>
      </c>
      <c r="T760">
        <v>15</v>
      </c>
      <c r="U760">
        <v>51.5</v>
      </c>
      <c r="V760">
        <v>0</v>
      </c>
      <c r="W760">
        <v>100</v>
      </c>
      <c r="X760">
        <v>100</v>
      </c>
      <c r="Y760">
        <v>100</v>
      </c>
      <c r="Z760">
        <v>0</v>
      </c>
      <c r="AA760">
        <v>0</v>
      </c>
      <c r="AB760">
        <v>0</v>
      </c>
      <c r="AF760">
        <v>2.5559758715877723E-3</v>
      </c>
      <c r="AG760">
        <v>5.2724840218139595E-3</v>
      </c>
    </row>
    <row r="761" spans="1:33">
      <c r="A761">
        <v>11</v>
      </c>
      <c r="B761">
        <v>319</v>
      </c>
      <c r="C761">
        <v>2003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9999</v>
      </c>
      <c r="Q761">
        <v>352</v>
      </c>
      <c r="R761">
        <v>608</v>
      </c>
      <c r="S761">
        <v>1</v>
      </c>
      <c r="T761">
        <v>1.9194078947368425</v>
      </c>
      <c r="U761">
        <v>13.289473684210519</v>
      </c>
      <c r="V761">
        <v>0</v>
      </c>
      <c r="W761">
        <v>0</v>
      </c>
      <c r="X761">
        <v>21.546052631578952</v>
      </c>
      <c r="Y761">
        <v>0.16447368421052636</v>
      </c>
      <c r="Z761">
        <v>3.3065009310753792</v>
      </c>
      <c r="AA761">
        <v>0</v>
      </c>
      <c r="AB761">
        <v>0.75333795235869361</v>
      </c>
      <c r="AD761">
        <v>28.886858056785353</v>
      </c>
      <c r="AF761">
        <v>1.571180822497656</v>
      </c>
      <c r="AG761">
        <v>0.8624297528018019</v>
      </c>
    </row>
    <row r="762" spans="1:33">
      <c r="A762">
        <v>11</v>
      </c>
      <c r="B762">
        <v>320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2</v>
      </c>
      <c r="M762">
        <v>99</v>
      </c>
      <c r="N762">
        <v>99</v>
      </c>
      <c r="O762">
        <v>99</v>
      </c>
      <c r="P762">
        <v>9999</v>
      </c>
      <c r="Q762">
        <v>1203</v>
      </c>
      <c r="R762">
        <v>1973</v>
      </c>
      <c r="S762">
        <v>2</v>
      </c>
      <c r="T762">
        <v>2.8231120121642159</v>
      </c>
      <c r="U762">
        <v>15.88530157121137</v>
      </c>
      <c r="V762">
        <v>0</v>
      </c>
      <c r="W762">
        <v>0</v>
      </c>
      <c r="X762">
        <v>45.970603142422704</v>
      </c>
      <c r="Y762">
        <v>3.1931069437404966</v>
      </c>
      <c r="Z762">
        <v>3.639975837571793</v>
      </c>
      <c r="AA762">
        <v>0</v>
      </c>
      <c r="AB762">
        <v>1.0662937246700899</v>
      </c>
      <c r="AD762">
        <v>26.442027949233456</v>
      </c>
      <c r="AF762">
        <v>5.0985851361642656</v>
      </c>
      <c r="AG762">
        <v>3.3452988345777581</v>
      </c>
    </row>
    <row r="763" spans="1:33">
      <c r="A763">
        <v>11</v>
      </c>
      <c r="B763">
        <v>321</v>
      </c>
      <c r="C763">
        <v>2003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3</v>
      </c>
      <c r="M763">
        <v>99</v>
      </c>
      <c r="N763">
        <v>99</v>
      </c>
      <c r="O763">
        <v>99</v>
      </c>
      <c r="P763">
        <v>9999</v>
      </c>
      <c r="Q763">
        <v>1923</v>
      </c>
      <c r="R763">
        <v>3410.0100000000007</v>
      </c>
      <c r="S763">
        <v>3.0008709651877843</v>
      </c>
      <c r="T763">
        <v>3.9002818173553746</v>
      </c>
      <c r="U763">
        <v>18.199887976868105</v>
      </c>
      <c r="V763">
        <v>0</v>
      </c>
      <c r="W763">
        <v>0.1173017087926428</v>
      </c>
      <c r="X763">
        <v>68.592174216497909</v>
      </c>
      <c r="Y763">
        <v>10.410526655347049</v>
      </c>
      <c r="Z763">
        <v>4.5009005216959341</v>
      </c>
      <c r="AA763">
        <v>0.50860190934747529</v>
      </c>
      <c r="AB763">
        <v>1.676578673049568</v>
      </c>
      <c r="AC763">
        <v>55.237017597692763</v>
      </c>
      <c r="AD763">
        <v>44.797703021740006</v>
      </c>
      <c r="AE763">
        <v>50.671977527804806</v>
      </c>
      <c r="AF763">
        <v>8.8120761784954453</v>
      </c>
      <c r="AG763">
        <v>6.6242503505488788</v>
      </c>
    </row>
    <row r="764" spans="1:33">
      <c r="A764">
        <v>11</v>
      </c>
      <c r="B764">
        <v>322</v>
      </c>
      <c r="C764">
        <v>2003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4</v>
      </c>
      <c r="M764">
        <v>99</v>
      </c>
      <c r="N764">
        <v>99</v>
      </c>
      <c r="O764">
        <v>99</v>
      </c>
      <c r="P764">
        <v>9999</v>
      </c>
      <c r="Q764">
        <v>2969</v>
      </c>
      <c r="R764">
        <v>5243</v>
      </c>
      <c r="S764">
        <v>4</v>
      </c>
      <c r="T764">
        <v>4.9277131413312993</v>
      </c>
      <c r="U764">
        <v>20.437631127217248</v>
      </c>
      <c r="V764">
        <v>0</v>
      </c>
      <c r="W764">
        <v>1.3732595842075153</v>
      </c>
      <c r="X764">
        <v>87.125691398054514</v>
      </c>
      <c r="Y764">
        <v>24.833110814419225</v>
      </c>
      <c r="Z764">
        <v>3.8988915363726608</v>
      </c>
      <c r="AA764">
        <v>0</v>
      </c>
      <c r="AB764">
        <v>1.5798175932055425</v>
      </c>
      <c r="AD764">
        <v>26.415253783403951</v>
      </c>
      <c r="AF764">
        <v>13.548850415057904</v>
      </c>
      <c r="AG764">
        <v>11.437280810222868</v>
      </c>
    </row>
    <row r="765" spans="1:33">
      <c r="A765">
        <v>11</v>
      </c>
      <c r="B765">
        <v>323</v>
      </c>
      <c r="C765">
        <v>2003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5</v>
      </c>
      <c r="M765">
        <v>99</v>
      </c>
      <c r="N765">
        <v>99</v>
      </c>
      <c r="O765">
        <v>99</v>
      </c>
      <c r="P765">
        <v>9999</v>
      </c>
      <c r="Q765">
        <v>4718</v>
      </c>
      <c r="R765">
        <v>9409</v>
      </c>
      <c r="S765">
        <v>5</v>
      </c>
      <c r="T765">
        <v>6.1362525241789756</v>
      </c>
      <c r="U765">
        <v>23.095557444999542</v>
      </c>
      <c r="V765">
        <v>0</v>
      </c>
      <c r="W765">
        <v>7.3015198214475516</v>
      </c>
      <c r="X765">
        <v>95.833776171750429</v>
      </c>
      <c r="Y765">
        <v>48.96375810394305</v>
      </c>
      <c r="Z765">
        <v>4.28915805864911</v>
      </c>
      <c r="AA765">
        <v>0</v>
      </c>
      <c r="AB765">
        <v>1.7242502815039045</v>
      </c>
      <c r="AD765">
        <v>37.683960184633207</v>
      </c>
      <c r="AF765">
        <v>24.314540063948087</v>
      </c>
      <c r="AG765">
        <v>23.194461151649055</v>
      </c>
    </row>
    <row r="766" spans="1:33">
      <c r="A766">
        <v>11</v>
      </c>
      <c r="B766">
        <v>324</v>
      </c>
      <c r="C766">
        <v>2003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6</v>
      </c>
      <c r="M766">
        <v>99</v>
      </c>
      <c r="N766">
        <v>99</v>
      </c>
      <c r="O766">
        <v>99</v>
      </c>
      <c r="P766">
        <v>9999</v>
      </c>
      <c r="Q766">
        <v>4019</v>
      </c>
      <c r="R766">
        <v>6706</v>
      </c>
      <c r="S766">
        <v>6</v>
      </c>
      <c r="T766">
        <v>7.1682075753056997</v>
      </c>
      <c r="U766">
        <v>25.624753951684998</v>
      </c>
      <c r="V766">
        <v>22.875037280047724</v>
      </c>
      <c r="W766">
        <v>20.414554130629288</v>
      </c>
      <c r="X766">
        <v>98.941246644795697</v>
      </c>
      <c r="Y766">
        <v>69.713689233522217</v>
      </c>
      <c r="Z766">
        <v>4.5173802092881665</v>
      </c>
      <c r="AA766">
        <v>0</v>
      </c>
      <c r="AB766">
        <v>1.9060181368351172</v>
      </c>
      <c r="AD766">
        <v>44.996451372609407</v>
      </c>
      <c r="AF766">
        <v>17.329504269192888</v>
      </c>
      <c r="AG766">
        <v>18.341532642272313</v>
      </c>
    </row>
    <row r="767" spans="1:33">
      <c r="A767">
        <v>11</v>
      </c>
      <c r="B767">
        <v>325</v>
      </c>
      <c r="C767">
        <v>2003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7</v>
      </c>
      <c r="M767">
        <v>99</v>
      </c>
      <c r="N767">
        <v>99</v>
      </c>
      <c r="O767">
        <v>99</v>
      </c>
      <c r="P767">
        <v>9999</v>
      </c>
      <c r="Q767">
        <v>2921</v>
      </c>
      <c r="R767">
        <v>4236</v>
      </c>
      <c r="S767">
        <v>7</v>
      </c>
      <c r="T767">
        <v>7.7679414542020782</v>
      </c>
      <c r="U767">
        <v>27.422119924456975</v>
      </c>
      <c r="V767">
        <v>23.205854579792256</v>
      </c>
      <c r="W767">
        <v>32.837582625118038</v>
      </c>
      <c r="X767">
        <v>99.811142587346566</v>
      </c>
      <c r="Y767">
        <v>82.341831916902734</v>
      </c>
      <c r="Z767">
        <v>4.5496447723999651</v>
      </c>
      <c r="AA767">
        <v>0</v>
      </c>
      <c r="AB767">
        <v>2.0349221208982482</v>
      </c>
      <c r="AD767">
        <v>44.539020761437847</v>
      </c>
      <c r="AF767">
        <v>10.94658217779617</v>
      </c>
      <c r="AG767">
        <v>12.39850573371689</v>
      </c>
    </row>
    <row r="768" spans="1:33">
      <c r="A768">
        <v>11</v>
      </c>
      <c r="B768">
        <v>326</v>
      </c>
      <c r="C768">
        <v>2003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8</v>
      </c>
      <c r="M768">
        <v>99</v>
      </c>
      <c r="N768">
        <v>99</v>
      </c>
      <c r="O768">
        <v>99</v>
      </c>
      <c r="P768">
        <v>9999</v>
      </c>
      <c r="Q768">
        <v>2933</v>
      </c>
      <c r="R768">
        <v>4470</v>
      </c>
      <c r="S768">
        <v>8</v>
      </c>
      <c r="T768">
        <v>8.6671140939597304</v>
      </c>
      <c r="U768">
        <v>29.98371364653244</v>
      </c>
      <c r="V768">
        <v>17.718120805369139</v>
      </c>
      <c r="W768">
        <v>48.702460850111841</v>
      </c>
      <c r="X768">
        <v>99.932885906040241</v>
      </c>
      <c r="Y768">
        <v>92.975391498881436</v>
      </c>
      <c r="Z768">
        <v>4.8634746592742308</v>
      </c>
      <c r="AA768">
        <v>0</v>
      </c>
      <c r="AB768">
        <v>2.1808945567173734</v>
      </c>
      <c r="AD768">
        <v>49.015513431827458</v>
      </c>
      <c r="AF768">
        <v>11.551280060139016</v>
      </c>
      <c r="AG768">
        <v>14.305574871871016</v>
      </c>
    </row>
    <row r="769" spans="1:33">
      <c r="A769">
        <v>11</v>
      </c>
      <c r="B769">
        <v>327</v>
      </c>
      <c r="C769">
        <v>2003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</v>
      </c>
      <c r="M769">
        <v>99</v>
      </c>
      <c r="N769">
        <v>99</v>
      </c>
      <c r="O769">
        <v>99</v>
      </c>
      <c r="P769">
        <v>9999</v>
      </c>
      <c r="Q769">
        <v>1378</v>
      </c>
      <c r="R769">
        <v>1792</v>
      </c>
      <c r="S769">
        <v>9</v>
      </c>
      <c r="T769">
        <v>9.5223214285714306</v>
      </c>
      <c r="U769">
        <v>32.292187499999955</v>
      </c>
      <c r="V769">
        <v>12.946428571428577</v>
      </c>
      <c r="W769">
        <v>63.727678571428562</v>
      </c>
      <c r="X769">
        <v>99.888392857142875</v>
      </c>
      <c r="Y769">
        <v>97.433035714285694</v>
      </c>
      <c r="Z769">
        <v>5.3014238856034313</v>
      </c>
      <c r="AA769">
        <v>0</v>
      </c>
      <c r="AB769">
        <v>2.3910532579593355</v>
      </c>
      <c r="AD769">
        <v>52.556983747661199</v>
      </c>
      <c r="AF769">
        <v>4.6308487399930893</v>
      </c>
      <c r="AG769">
        <v>6.1765767281229618</v>
      </c>
    </row>
    <row r="770" spans="1:33">
      <c r="A770">
        <v>11</v>
      </c>
      <c r="B770">
        <v>328</v>
      </c>
      <c r="C770">
        <v>2003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10</v>
      </c>
      <c r="M770">
        <v>99</v>
      </c>
      <c r="N770">
        <v>99</v>
      </c>
      <c r="O770">
        <v>99</v>
      </c>
      <c r="P770">
        <v>9999</v>
      </c>
      <c r="Q770">
        <v>359</v>
      </c>
      <c r="R770">
        <v>409</v>
      </c>
      <c r="S770">
        <v>10</v>
      </c>
      <c r="T770">
        <v>10.278728606356964</v>
      </c>
      <c r="U770">
        <v>34.710024449877743</v>
      </c>
      <c r="V770">
        <v>7.0904645476772608</v>
      </c>
      <c r="W770">
        <v>74.816625916870393</v>
      </c>
      <c r="X770">
        <v>100</v>
      </c>
      <c r="Y770">
        <v>99.266503667481629</v>
      </c>
      <c r="Z770">
        <v>5.4574031501858942</v>
      </c>
      <c r="AA770">
        <v>0</v>
      </c>
      <c r="AB770">
        <v>2.3539099963866037</v>
      </c>
      <c r="AD770">
        <v>49.253955264799686</v>
      </c>
      <c r="AF770">
        <v>1.0569292046077978</v>
      </c>
      <c r="AG770">
        <v>1.51527199785588</v>
      </c>
    </row>
    <row r="771" spans="1:33">
      <c r="A771">
        <v>11</v>
      </c>
      <c r="B771">
        <v>329</v>
      </c>
      <c r="C771">
        <v>2003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11</v>
      </c>
      <c r="M771">
        <v>99</v>
      </c>
      <c r="N771">
        <v>99</v>
      </c>
      <c r="O771">
        <v>99</v>
      </c>
      <c r="P771">
        <v>9999</v>
      </c>
      <c r="Q771">
        <v>258</v>
      </c>
      <c r="R771">
        <v>294</v>
      </c>
      <c r="S771">
        <v>11</v>
      </c>
      <c r="T771">
        <v>11.081632653061225</v>
      </c>
      <c r="U771">
        <v>36.889455782312929</v>
      </c>
      <c r="V771">
        <v>6.4625850340136051</v>
      </c>
      <c r="W771">
        <v>80.952380952380949</v>
      </c>
      <c r="X771">
        <v>100</v>
      </c>
      <c r="Y771">
        <v>99.319727891156447</v>
      </c>
      <c r="Z771">
        <v>5.7571007067242306</v>
      </c>
      <c r="AA771">
        <v>0</v>
      </c>
      <c r="AB771">
        <v>2.6700918582930662</v>
      </c>
      <c r="AD771">
        <v>57.126463765155485</v>
      </c>
      <c r="AF771">
        <v>0.75974862140511612</v>
      </c>
      <c r="AG771">
        <v>1.1576091440608849</v>
      </c>
    </row>
    <row r="772" spans="1:33">
      <c r="A772">
        <v>11</v>
      </c>
      <c r="B772">
        <v>330</v>
      </c>
      <c r="C772">
        <v>2003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12</v>
      </c>
      <c r="M772">
        <v>99</v>
      </c>
      <c r="N772">
        <v>99</v>
      </c>
      <c r="O772">
        <v>99</v>
      </c>
      <c r="P772">
        <v>9999</v>
      </c>
      <c r="Q772">
        <v>76</v>
      </c>
      <c r="R772">
        <v>87</v>
      </c>
      <c r="S772">
        <v>12</v>
      </c>
      <c r="T772">
        <v>11.448275862068968</v>
      </c>
      <c r="U772">
        <v>39.556321839080461</v>
      </c>
      <c r="V772">
        <v>9.1954022988505759</v>
      </c>
      <c r="W772">
        <v>79.310344827586235</v>
      </c>
      <c r="X772">
        <v>100</v>
      </c>
      <c r="Y772">
        <v>100</v>
      </c>
      <c r="Z772">
        <v>6.4362783054460948</v>
      </c>
      <c r="AA772">
        <v>0</v>
      </c>
      <c r="AB772">
        <v>3.446666291012412</v>
      </c>
      <c r="AD772">
        <v>63.648434001023091</v>
      </c>
      <c r="AF772">
        <v>0.22482357164028952</v>
      </c>
      <c r="AG772">
        <v>0.3673224939717975</v>
      </c>
    </row>
    <row r="773" spans="1:33">
      <c r="A773">
        <v>11</v>
      </c>
      <c r="B773">
        <v>331</v>
      </c>
      <c r="C773">
        <v>2003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13</v>
      </c>
      <c r="M773">
        <v>99</v>
      </c>
      <c r="N773">
        <v>99</v>
      </c>
      <c r="O773">
        <v>99</v>
      </c>
      <c r="P773">
        <v>9999</v>
      </c>
      <c r="Q773">
        <v>28</v>
      </c>
      <c r="R773">
        <v>34</v>
      </c>
      <c r="S773">
        <v>13</v>
      </c>
      <c r="T773">
        <v>12.294117647058824</v>
      </c>
      <c r="U773">
        <v>42.635294117647049</v>
      </c>
      <c r="V773">
        <v>2.9411764705882355</v>
      </c>
      <c r="W773">
        <v>88.235294117647058</v>
      </c>
      <c r="X773">
        <v>100</v>
      </c>
      <c r="Y773">
        <v>100</v>
      </c>
      <c r="Z773">
        <v>5.9419684970030398</v>
      </c>
      <c r="AA773">
        <v>0</v>
      </c>
      <c r="AB773">
        <v>2.9756799693980511</v>
      </c>
      <c r="AD773">
        <v>63.035188678679958</v>
      </c>
      <c r="AF773">
        <v>8.78620854686189E-2</v>
      </c>
      <c r="AG773">
        <v>0.15472502099770963</v>
      </c>
    </row>
    <row r="774" spans="1:33">
      <c r="A774">
        <v>11</v>
      </c>
      <c r="B774">
        <v>332</v>
      </c>
      <c r="C774">
        <v>2003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14</v>
      </c>
      <c r="M774">
        <v>99</v>
      </c>
      <c r="N774">
        <v>99</v>
      </c>
      <c r="O774">
        <v>99</v>
      </c>
      <c r="P774">
        <v>9999</v>
      </c>
      <c r="Q774">
        <v>20</v>
      </c>
      <c r="R774">
        <v>21</v>
      </c>
      <c r="S774">
        <v>14</v>
      </c>
      <c r="T774">
        <v>11.238095238095235</v>
      </c>
      <c r="U774">
        <v>43.176190476190492</v>
      </c>
      <c r="V774">
        <v>14.285714285714288</v>
      </c>
      <c r="W774">
        <v>66.666666666666686</v>
      </c>
      <c r="X774">
        <v>100</v>
      </c>
      <c r="Y774">
        <v>100</v>
      </c>
      <c r="Z774">
        <v>6.5829436722707753</v>
      </c>
      <c r="AA774">
        <v>0</v>
      </c>
      <c r="AB774">
        <v>4.1736675878400868</v>
      </c>
      <c r="AD774">
        <v>80.717315603101738</v>
      </c>
      <c r="AF774">
        <v>5.4267758671794029E-2</v>
      </c>
      <c r="AG774">
        <v>9.6777853572449821E-2</v>
      </c>
    </row>
    <row r="775" spans="1:33">
      <c r="A775">
        <v>11</v>
      </c>
      <c r="B775">
        <v>333</v>
      </c>
      <c r="C775">
        <v>2003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15</v>
      </c>
      <c r="M775">
        <v>99</v>
      </c>
      <c r="N775">
        <v>99</v>
      </c>
      <c r="O775">
        <v>99</v>
      </c>
      <c r="P775">
        <v>9999</v>
      </c>
      <c r="Q775">
        <v>4</v>
      </c>
      <c r="R775">
        <v>5</v>
      </c>
      <c r="S775">
        <v>15</v>
      </c>
      <c r="T775">
        <v>9</v>
      </c>
      <c r="U775">
        <v>41.94</v>
      </c>
      <c r="V775">
        <v>0</v>
      </c>
      <c r="W775">
        <v>60</v>
      </c>
      <c r="X775">
        <v>100</v>
      </c>
      <c r="Y775">
        <v>100</v>
      </c>
      <c r="Z775">
        <v>8.7969540182952013</v>
      </c>
      <c r="AA775">
        <v>0</v>
      </c>
      <c r="AB775">
        <v>3.5213633723318027</v>
      </c>
      <c r="AD775">
        <v>73.666913744024399</v>
      </c>
      <c r="AF775">
        <v>1.2920894921855721E-2</v>
      </c>
      <c r="AG775">
        <v>2.2382613757739863E-2</v>
      </c>
    </row>
    <row r="776" spans="1:33">
      <c r="A776">
        <v>11</v>
      </c>
      <c r="B776">
        <v>334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1</v>
      </c>
      <c r="M776">
        <v>99</v>
      </c>
      <c r="N776">
        <v>99</v>
      </c>
      <c r="O776">
        <v>99</v>
      </c>
      <c r="P776">
        <v>9999</v>
      </c>
      <c r="Q776">
        <v>494</v>
      </c>
      <c r="R776">
        <v>823</v>
      </c>
      <c r="S776">
        <v>1</v>
      </c>
      <c r="T776">
        <v>2.1628189550425274</v>
      </c>
      <c r="U776">
        <v>13.491008505467796</v>
      </c>
      <c r="V776">
        <v>0</v>
      </c>
      <c r="W776">
        <v>0</v>
      </c>
      <c r="X776">
        <v>22.721749696233289</v>
      </c>
      <c r="Y776">
        <v>0.85054678007290352</v>
      </c>
      <c r="Z776">
        <v>3.4166011446258726</v>
      </c>
      <c r="AA776">
        <v>0</v>
      </c>
      <c r="AB776">
        <v>0.83089073697896676</v>
      </c>
      <c r="AD776">
        <v>34.862268672818175</v>
      </c>
      <c r="AF776">
        <v>1.6637354195726444</v>
      </c>
      <c r="AG776">
        <v>0.93961756902314364</v>
      </c>
    </row>
    <row r="777" spans="1:33">
      <c r="A777">
        <v>11</v>
      </c>
      <c r="B777">
        <v>335</v>
      </c>
      <c r="C777">
        <v>2002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9999</v>
      </c>
      <c r="Q777">
        <v>1678</v>
      </c>
      <c r="R777">
        <v>3096</v>
      </c>
      <c r="S777">
        <v>2</v>
      </c>
      <c r="T777">
        <v>3.1366279069767447</v>
      </c>
      <c r="U777">
        <v>16.332784237726102</v>
      </c>
      <c r="V777">
        <v>0</v>
      </c>
      <c r="W777">
        <v>0</v>
      </c>
      <c r="X777">
        <v>50.129198966408254</v>
      </c>
      <c r="Y777">
        <v>4.2635658914728687</v>
      </c>
      <c r="Z777">
        <v>3.7180118190053664</v>
      </c>
      <c r="AA777">
        <v>0</v>
      </c>
      <c r="AB777">
        <v>1.2068396803227683</v>
      </c>
      <c r="AD777">
        <v>32.298216052548682</v>
      </c>
      <c r="AF777">
        <v>6.2587179331675662</v>
      </c>
      <c r="AG777">
        <v>4.2792538913001827</v>
      </c>
    </row>
    <row r="778" spans="1:33">
      <c r="A778">
        <v>11</v>
      </c>
      <c r="B778">
        <v>336</v>
      </c>
      <c r="C778">
        <v>2002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3</v>
      </c>
      <c r="M778">
        <v>99</v>
      </c>
      <c r="N778">
        <v>99</v>
      </c>
      <c r="O778">
        <v>99</v>
      </c>
      <c r="P778">
        <v>9999</v>
      </c>
      <c r="Q778">
        <v>2780</v>
      </c>
      <c r="R778">
        <v>5217</v>
      </c>
      <c r="S778">
        <v>3</v>
      </c>
      <c r="T778">
        <v>4.4224650182096994</v>
      </c>
      <c r="U778">
        <v>18.686083956296745</v>
      </c>
      <c r="V778">
        <v>0</v>
      </c>
      <c r="W778">
        <v>0.38336208548974499</v>
      </c>
      <c r="X778">
        <v>75.86735671842051</v>
      </c>
      <c r="Y778">
        <v>11.539198773241328</v>
      </c>
      <c r="Z778">
        <v>3.677241178195731</v>
      </c>
      <c r="AA778">
        <v>0</v>
      </c>
      <c r="AB778">
        <v>1.4973548397662213</v>
      </c>
      <c r="AD778">
        <v>27.484880712800255</v>
      </c>
      <c r="AF778">
        <v>10.546424889320152</v>
      </c>
      <c r="AG778">
        <v>8.2498491954041704</v>
      </c>
    </row>
    <row r="779" spans="1:33">
      <c r="A779">
        <v>11</v>
      </c>
      <c r="B779">
        <v>337</v>
      </c>
      <c r="C779">
        <v>2002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4</v>
      </c>
      <c r="M779">
        <v>99</v>
      </c>
      <c r="N779">
        <v>99</v>
      </c>
      <c r="O779">
        <v>99</v>
      </c>
      <c r="P779">
        <v>9999</v>
      </c>
      <c r="Q779">
        <v>4217</v>
      </c>
      <c r="R779">
        <v>7924</v>
      </c>
      <c r="S779">
        <v>4</v>
      </c>
      <c r="T779">
        <v>5.5878344270570413</v>
      </c>
      <c r="U779">
        <v>21.118753154972254</v>
      </c>
      <c r="V779">
        <v>0</v>
      </c>
      <c r="W779">
        <v>3.2685512367491176</v>
      </c>
      <c r="X779">
        <v>92.491166077738526</v>
      </c>
      <c r="Y779">
        <v>29.050984351337704</v>
      </c>
      <c r="Z779">
        <v>3.8389343733403392</v>
      </c>
      <c r="AA779">
        <v>0</v>
      </c>
      <c r="AB779">
        <v>1.4809861391373804</v>
      </c>
      <c r="AD779">
        <v>34.402536382860603</v>
      </c>
      <c r="AF779">
        <v>16.01875998140174</v>
      </c>
      <c r="AG779">
        <v>14.161837873042504</v>
      </c>
    </row>
    <row r="780" spans="1:33">
      <c r="A780">
        <v>11</v>
      </c>
      <c r="B780">
        <v>338</v>
      </c>
      <c r="C780">
        <v>2002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5</v>
      </c>
      <c r="M780">
        <v>99</v>
      </c>
      <c r="N780">
        <v>99</v>
      </c>
      <c r="O780">
        <v>99</v>
      </c>
      <c r="P780">
        <v>9999</v>
      </c>
      <c r="Q780">
        <v>5899</v>
      </c>
      <c r="R780">
        <v>12401</v>
      </c>
      <c r="S780">
        <v>4.9923393274735908</v>
      </c>
      <c r="T780">
        <v>6.8579146842996517</v>
      </c>
      <c r="U780">
        <v>23.727917103459408</v>
      </c>
      <c r="V780">
        <v>0</v>
      </c>
      <c r="W780">
        <v>14.474639142004676</v>
      </c>
      <c r="X780">
        <v>98.064672203854528</v>
      </c>
      <c r="Y780">
        <v>53.673090879767763</v>
      </c>
      <c r="Z780">
        <v>4.1067983498065885</v>
      </c>
      <c r="AA780">
        <v>0.19060301308449337</v>
      </c>
      <c r="AB780">
        <v>1.7519200630292038</v>
      </c>
      <c r="AC780">
        <v>-3.2022707978930698</v>
      </c>
      <c r="AD780">
        <v>40.151633507093514</v>
      </c>
      <c r="AE780">
        <v>15.044875985383724</v>
      </c>
      <c r="AF780">
        <v>25.069238077910526</v>
      </c>
      <c r="AG780">
        <v>24.901367701209889</v>
      </c>
    </row>
    <row r="781" spans="1:33">
      <c r="A781">
        <v>11</v>
      </c>
      <c r="B781">
        <v>339</v>
      </c>
      <c r="C781">
        <v>2002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6</v>
      </c>
      <c r="M781">
        <v>99</v>
      </c>
      <c r="N781">
        <v>99</v>
      </c>
      <c r="O781">
        <v>99</v>
      </c>
      <c r="P781">
        <v>9999</v>
      </c>
      <c r="Q781">
        <v>4628</v>
      </c>
      <c r="R781">
        <v>8103</v>
      </c>
      <c r="S781">
        <v>6</v>
      </c>
      <c r="T781">
        <v>7.8707885968159932</v>
      </c>
      <c r="U781">
        <v>25.9799333580156</v>
      </c>
      <c r="V781">
        <v>16.129828458595579</v>
      </c>
      <c r="W781">
        <v>32.950758978156244</v>
      </c>
      <c r="X781">
        <v>99.691472294212019</v>
      </c>
      <c r="Y781">
        <v>73.528322843391322</v>
      </c>
      <c r="Z781">
        <v>4.3807072175084558</v>
      </c>
      <c r="AA781">
        <v>0</v>
      </c>
      <c r="AB781">
        <v>1.8965506359067652</v>
      </c>
      <c r="AD781">
        <v>45.383776622878798</v>
      </c>
      <c r="AF781">
        <v>16.380617381284488</v>
      </c>
      <c r="AG781">
        <v>17.815201915675381</v>
      </c>
    </row>
    <row r="782" spans="1:33">
      <c r="A782">
        <v>11</v>
      </c>
      <c r="B782">
        <v>340</v>
      </c>
      <c r="C782">
        <v>2002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7</v>
      </c>
      <c r="M782">
        <v>99</v>
      </c>
      <c r="N782">
        <v>99</v>
      </c>
      <c r="O782">
        <v>99</v>
      </c>
      <c r="P782">
        <v>9999</v>
      </c>
      <c r="Q782">
        <v>3019</v>
      </c>
      <c r="R782">
        <v>4458</v>
      </c>
      <c r="S782">
        <v>7</v>
      </c>
      <c r="T782">
        <v>8.4194706146253928</v>
      </c>
      <c r="U782">
        <v>27.606370569762223</v>
      </c>
      <c r="V782">
        <v>16.262898160610138</v>
      </c>
      <c r="W782">
        <v>44.414535666218029</v>
      </c>
      <c r="X782">
        <v>99.910273665320787</v>
      </c>
      <c r="Y782">
        <v>84.746523104531178</v>
      </c>
      <c r="Z782">
        <v>4.5167098925972162</v>
      </c>
      <c r="AA782">
        <v>0</v>
      </c>
      <c r="AB782">
        <v>2.0143935825218402</v>
      </c>
      <c r="AD782">
        <v>46.086328869960191</v>
      </c>
      <c r="AF782">
        <v>9.0120686518284927</v>
      </c>
      <c r="AG782">
        <v>10.414927590098545</v>
      </c>
    </row>
    <row r="783" spans="1:33">
      <c r="A783">
        <v>11</v>
      </c>
      <c r="B783">
        <v>341</v>
      </c>
      <c r="C783">
        <v>2002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8</v>
      </c>
      <c r="M783">
        <v>99</v>
      </c>
      <c r="N783">
        <v>99</v>
      </c>
      <c r="O783">
        <v>99</v>
      </c>
      <c r="P783">
        <v>9999</v>
      </c>
      <c r="Q783">
        <v>2874</v>
      </c>
      <c r="R783">
        <v>4276</v>
      </c>
      <c r="S783">
        <v>8.0018709073900869</v>
      </c>
      <c r="T783">
        <v>9.1910664172123493</v>
      </c>
      <c r="U783">
        <v>29.297310570626713</v>
      </c>
      <c r="V783">
        <v>11.576239476145936</v>
      </c>
      <c r="W783">
        <v>59.331150608044915</v>
      </c>
      <c r="X783">
        <v>100.02338634237609</v>
      </c>
      <c r="Y783">
        <v>90.692235734331163</v>
      </c>
      <c r="Z783">
        <v>4.8677770619337188</v>
      </c>
      <c r="AB783">
        <v>2.1278642028446719</v>
      </c>
      <c r="AD783">
        <v>49.783612430147855</v>
      </c>
      <c r="AF783">
        <v>8.6441466027856997</v>
      </c>
      <c r="AG783">
        <v>10.60162232571489</v>
      </c>
    </row>
    <row r="784" spans="1:33">
      <c r="A784">
        <v>11</v>
      </c>
      <c r="B784">
        <v>342</v>
      </c>
      <c r="C784">
        <v>2002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</v>
      </c>
      <c r="M784">
        <v>99</v>
      </c>
      <c r="N784">
        <v>99</v>
      </c>
      <c r="O784">
        <v>99</v>
      </c>
      <c r="P784">
        <v>9999</v>
      </c>
      <c r="Q784">
        <v>1358</v>
      </c>
      <c r="R784">
        <v>1863</v>
      </c>
      <c r="S784">
        <v>9</v>
      </c>
      <c r="T784">
        <v>9.717659688674182</v>
      </c>
      <c r="U784">
        <v>30.846859903381688</v>
      </c>
      <c r="V784">
        <v>9.0713902308105183</v>
      </c>
      <c r="W784">
        <v>68.115942028985501</v>
      </c>
      <c r="X784">
        <v>100</v>
      </c>
      <c r="Y784">
        <v>93.558776167471834</v>
      </c>
      <c r="Z784">
        <v>5.2405341974280084</v>
      </c>
      <c r="AA784">
        <v>0</v>
      </c>
      <c r="AB784">
        <v>2.1895532227405257</v>
      </c>
      <c r="AD784">
        <v>47.462761756384751</v>
      </c>
      <c r="AF784">
        <v>3.7661471283886225</v>
      </c>
      <c r="AG784">
        <v>4.8632958877567045</v>
      </c>
    </row>
    <row r="785" spans="1:33">
      <c r="A785">
        <v>11</v>
      </c>
      <c r="B785">
        <v>343</v>
      </c>
      <c r="C785">
        <v>2002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10</v>
      </c>
      <c r="M785">
        <v>99</v>
      </c>
      <c r="N785">
        <v>99</v>
      </c>
      <c r="O785">
        <v>99</v>
      </c>
      <c r="P785">
        <v>9999</v>
      </c>
      <c r="Q785">
        <v>503</v>
      </c>
      <c r="R785">
        <v>610</v>
      </c>
      <c r="S785">
        <v>10</v>
      </c>
      <c r="T785">
        <v>10.390163934426232</v>
      </c>
      <c r="U785">
        <v>32.473770491803258</v>
      </c>
      <c r="V785">
        <v>8.3606557377049189</v>
      </c>
      <c r="W785">
        <v>77.377049180327873</v>
      </c>
      <c r="X785">
        <v>100</v>
      </c>
      <c r="Y785">
        <v>97.21311475409837</v>
      </c>
      <c r="Z785">
        <v>5.3570208762556391</v>
      </c>
      <c r="AA785">
        <v>0</v>
      </c>
      <c r="AB785">
        <v>2.4195721690667185</v>
      </c>
      <c r="AD785">
        <v>44.350625884855624</v>
      </c>
      <c r="AF785">
        <v>1.2331453292093719</v>
      </c>
      <c r="AG785">
        <v>1.6763682597454277</v>
      </c>
    </row>
    <row r="786" spans="1:33">
      <c r="A786">
        <v>11</v>
      </c>
      <c r="B786">
        <v>344</v>
      </c>
      <c r="C786">
        <v>2002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11</v>
      </c>
      <c r="M786">
        <v>99</v>
      </c>
      <c r="N786">
        <v>99</v>
      </c>
      <c r="O786">
        <v>99</v>
      </c>
      <c r="P786">
        <v>9999</v>
      </c>
      <c r="Q786">
        <v>362</v>
      </c>
      <c r="R786">
        <v>453</v>
      </c>
      <c r="S786">
        <v>11</v>
      </c>
      <c r="T786">
        <v>11.147902869757171</v>
      </c>
      <c r="U786">
        <v>34.554966887417173</v>
      </c>
      <c r="V786">
        <v>4.1942604856512125</v>
      </c>
      <c r="W786">
        <v>83.443708609271525</v>
      </c>
      <c r="X786">
        <v>100</v>
      </c>
      <c r="Y786">
        <v>98.675496688741703</v>
      </c>
      <c r="Z786">
        <v>5.443298191132099</v>
      </c>
      <c r="AA786">
        <v>0</v>
      </c>
      <c r="AB786">
        <v>2.577321070853511</v>
      </c>
      <c r="AD786">
        <v>46.791914519339556</v>
      </c>
      <c r="AF786">
        <v>0.91576202316695987</v>
      </c>
      <c r="AG786">
        <v>1.3246939732999679</v>
      </c>
    </row>
    <row r="787" spans="1:33">
      <c r="A787">
        <v>11</v>
      </c>
      <c r="B787">
        <v>345</v>
      </c>
      <c r="C787">
        <v>2002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12</v>
      </c>
      <c r="M787">
        <v>99</v>
      </c>
      <c r="N787">
        <v>99</v>
      </c>
      <c r="O787">
        <v>99</v>
      </c>
      <c r="P787">
        <v>9999</v>
      </c>
      <c r="Q787">
        <v>119</v>
      </c>
      <c r="R787">
        <v>133</v>
      </c>
      <c r="S787">
        <v>12</v>
      </c>
      <c r="T787">
        <v>11.864661654135341</v>
      </c>
      <c r="U787">
        <v>36.62330827067666</v>
      </c>
      <c r="V787">
        <v>3.7593984962406006</v>
      </c>
      <c r="W787">
        <v>87.969924812030058</v>
      </c>
      <c r="X787">
        <v>100</v>
      </c>
      <c r="Y787">
        <v>100</v>
      </c>
      <c r="Z787">
        <v>5.8971496519719055</v>
      </c>
      <c r="AA787">
        <v>0</v>
      </c>
      <c r="AB787">
        <v>2.574548518379872</v>
      </c>
      <c r="AD787">
        <v>42.105246643028643</v>
      </c>
      <c r="AF787">
        <v>0.26886611276204342</v>
      </c>
      <c r="AG787">
        <v>0.41220769127134144</v>
      </c>
    </row>
    <row r="788" spans="1:33">
      <c r="A788">
        <v>11</v>
      </c>
      <c r="B788">
        <v>346</v>
      </c>
      <c r="C788">
        <v>2002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13</v>
      </c>
      <c r="M788">
        <v>99</v>
      </c>
      <c r="N788">
        <v>99</v>
      </c>
      <c r="O788">
        <v>99</v>
      </c>
      <c r="P788">
        <v>9999</v>
      </c>
      <c r="Q788">
        <v>37</v>
      </c>
      <c r="R788">
        <v>38</v>
      </c>
      <c r="S788">
        <v>13</v>
      </c>
      <c r="T788">
        <v>11.5</v>
      </c>
      <c r="U788">
        <v>37.084210526315779</v>
      </c>
      <c r="V788">
        <v>5.2631578947368443</v>
      </c>
      <c r="W788">
        <v>84.210526315789508</v>
      </c>
      <c r="X788">
        <v>100</v>
      </c>
      <c r="Y788">
        <v>100</v>
      </c>
      <c r="Z788">
        <v>5.1397074622768475</v>
      </c>
      <c r="AA788">
        <v>0</v>
      </c>
      <c r="AB788">
        <v>3.1013579368772608</v>
      </c>
      <c r="AD788">
        <v>55.751578844950451</v>
      </c>
      <c r="AF788">
        <v>7.6818889360583856E-2</v>
      </c>
      <c r="AG788">
        <v>0.1192558004762107</v>
      </c>
    </row>
    <row r="789" spans="1:33">
      <c r="A789">
        <v>11</v>
      </c>
      <c r="B789">
        <v>347</v>
      </c>
      <c r="C789">
        <v>2002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14</v>
      </c>
      <c r="M789">
        <v>99</v>
      </c>
      <c r="N789">
        <v>99</v>
      </c>
      <c r="O789">
        <v>99</v>
      </c>
      <c r="P789">
        <v>9999</v>
      </c>
      <c r="Q789">
        <v>47</v>
      </c>
      <c r="R789">
        <v>52</v>
      </c>
      <c r="S789">
        <v>14</v>
      </c>
      <c r="T789">
        <v>12.07692307692308</v>
      </c>
      <c r="U789">
        <v>38.549999999999997</v>
      </c>
      <c r="V789">
        <v>3.8461538461538449</v>
      </c>
      <c r="W789">
        <v>86.53846153846159</v>
      </c>
      <c r="X789">
        <v>100</v>
      </c>
      <c r="Y789">
        <v>96.153846153846175</v>
      </c>
      <c r="Z789">
        <v>6.8663477023255348</v>
      </c>
      <c r="AA789">
        <v>0</v>
      </c>
      <c r="AB789">
        <v>3.4129062386890823</v>
      </c>
      <c r="AD789">
        <v>61.637394099909223</v>
      </c>
      <c r="AF789">
        <v>0.10512058544079894</v>
      </c>
      <c r="AG789">
        <v>0.16964247632317053</v>
      </c>
    </row>
    <row r="790" spans="1:33">
      <c r="A790">
        <v>11</v>
      </c>
      <c r="B790">
        <v>348</v>
      </c>
      <c r="C790">
        <v>2002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15</v>
      </c>
      <c r="M790">
        <v>99</v>
      </c>
      <c r="N790">
        <v>99</v>
      </c>
      <c r="O790">
        <v>99</v>
      </c>
      <c r="P790">
        <v>9999</v>
      </c>
      <c r="Q790">
        <v>17</v>
      </c>
      <c r="R790">
        <v>20</v>
      </c>
      <c r="S790">
        <v>15</v>
      </c>
      <c r="T790">
        <v>13.3</v>
      </c>
      <c r="U790">
        <v>41.865000000000002</v>
      </c>
      <c r="V790">
        <v>0</v>
      </c>
      <c r="W790">
        <v>100</v>
      </c>
      <c r="X790">
        <v>100</v>
      </c>
      <c r="Y790">
        <v>100</v>
      </c>
      <c r="Z790">
        <v>6.7842667252990418</v>
      </c>
      <c r="AA790">
        <v>0</v>
      </c>
      <c r="AB790">
        <v>2.0999999999999974</v>
      </c>
      <c r="AD790">
        <v>21.060633103963159</v>
      </c>
      <c r="AF790">
        <v>4.0430994400307278E-2</v>
      </c>
      <c r="AG790">
        <v>7.0857849658480854E-2</v>
      </c>
    </row>
    <row r="791" spans="1:33">
      <c r="A791">
        <v>11</v>
      </c>
      <c r="B791">
        <v>349</v>
      </c>
      <c r="C791">
        <v>2001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1</v>
      </c>
      <c r="M791">
        <v>99</v>
      </c>
      <c r="N791">
        <v>99</v>
      </c>
      <c r="O791">
        <v>99</v>
      </c>
      <c r="P791">
        <v>9999</v>
      </c>
      <c r="Q791">
        <v>493</v>
      </c>
      <c r="R791">
        <v>769</v>
      </c>
      <c r="S791">
        <v>1</v>
      </c>
      <c r="T791">
        <v>2.0013003901170348</v>
      </c>
      <c r="U791">
        <v>13.467490247074124</v>
      </c>
      <c r="V791">
        <v>0</v>
      </c>
      <c r="W791">
        <v>0</v>
      </c>
      <c r="X791">
        <v>19.37581274382315</v>
      </c>
      <c r="Y791">
        <v>0.26007802340702202</v>
      </c>
      <c r="Z791">
        <v>2.9700339667348703</v>
      </c>
      <c r="AA791">
        <v>0</v>
      </c>
      <c r="AB791">
        <v>0.82310482926589379</v>
      </c>
      <c r="AD791">
        <v>31.417703886433088</v>
      </c>
      <c r="AF791">
        <v>1.4006520590860243</v>
      </c>
      <c r="AG791">
        <v>0.82178380527679395</v>
      </c>
    </row>
    <row r="792" spans="1:33">
      <c r="A792">
        <v>11</v>
      </c>
      <c r="B792">
        <v>350</v>
      </c>
      <c r="C792">
        <v>2001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2</v>
      </c>
      <c r="M792">
        <v>99</v>
      </c>
      <c r="N792">
        <v>99</v>
      </c>
      <c r="O792">
        <v>99</v>
      </c>
      <c r="P792">
        <v>9999</v>
      </c>
      <c r="Q792">
        <v>1719</v>
      </c>
      <c r="R792">
        <v>3249</v>
      </c>
      <c r="S792">
        <v>2</v>
      </c>
      <c r="T792">
        <v>3.1972914742997847</v>
      </c>
      <c r="U792">
        <v>15.778301015697124</v>
      </c>
      <c r="V792">
        <v>0</v>
      </c>
      <c r="W792">
        <v>0</v>
      </c>
      <c r="X792">
        <v>43.182517697753156</v>
      </c>
      <c r="Y792">
        <v>1.9082794706063404</v>
      </c>
      <c r="Z792">
        <v>3.1955888832488846</v>
      </c>
      <c r="AA792">
        <v>0</v>
      </c>
      <c r="AB792">
        <v>1.2188294144686416</v>
      </c>
      <c r="AD792">
        <v>29.822763863318407</v>
      </c>
      <c r="AF792">
        <v>5.9177094147860787</v>
      </c>
      <c r="AG792">
        <v>4.0677524702909222</v>
      </c>
    </row>
    <row r="793" spans="1:33">
      <c r="A793">
        <v>11</v>
      </c>
      <c r="B793">
        <v>351</v>
      </c>
      <c r="C793">
        <v>2001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9999</v>
      </c>
      <c r="Q793">
        <v>3088</v>
      </c>
      <c r="R793">
        <v>6214</v>
      </c>
      <c r="S793">
        <v>3</v>
      </c>
      <c r="T793">
        <v>4.43707756678468</v>
      </c>
      <c r="U793">
        <v>17.903524299967803</v>
      </c>
      <c r="V793">
        <v>0</v>
      </c>
      <c r="W793">
        <v>0.49887351142581265</v>
      </c>
      <c r="X793">
        <v>70.485999356292254</v>
      </c>
      <c r="Y793">
        <v>6.4048921789507585</v>
      </c>
      <c r="Z793">
        <v>3.3167085568987158</v>
      </c>
      <c r="AA793">
        <v>0</v>
      </c>
      <c r="AB793">
        <v>1.2797409649366971</v>
      </c>
      <c r="AD793">
        <v>26.857989906971969</v>
      </c>
      <c r="AF793">
        <v>11.3181429065807</v>
      </c>
      <c r="AG793">
        <v>8.8278378599484792</v>
      </c>
    </row>
    <row r="794" spans="1:33">
      <c r="A794">
        <v>11</v>
      </c>
      <c r="B794">
        <v>352</v>
      </c>
      <c r="C794">
        <v>2001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4</v>
      </c>
      <c r="M794">
        <v>99</v>
      </c>
      <c r="N794">
        <v>99</v>
      </c>
      <c r="O794">
        <v>99</v>
      </c>
      <c r="P794">
        <v>9999</v>
      </c>
      <c r="Q794">
        <v>4700</v>
      </c>
      <c r="R794">
        <v>9925</v>
      </c>
      <c r="S794">
        <v>3.9995969773299751</v>
      </c>
      <c r="T794">
        <v>5.6409068010075583</v>
      </c>
      <c r="U794">
        <v>20.261471032745558</v>
      </c>
      <c r="V794">
        <v>0</v>
      </c>
      <c r="W794">
        <v>3.1939546599496218</v>
      </c>
      <c r="X794">
        <v>90.438287153652354</v>
      </c>
      <c r="Y794">
        <v>19.919395465994963</v>
      </c>
      <c r="Z794">
        <v>3.4805366927843071</v>
      </c>
      <c r="AA794">
        <v>5.6780444987063479E-2</v>
      </c>
      <c r="AB794">
        <v>1.6082655469167997</v>
      </c>
      <c r="AC794">
        <v>8.7204140201015559</v>
      </c>
      <c r="AD794">
        <v>30.697934492569559</v>
      </c>
      <c r="AE794">
        <v>3.8135746032735538</v>
      </c>
      <c r="AF794">
        <v>18.077336393275413</v>
      </c>
      <c r="AG794">
        <v>15.956809395115824</v>
      </c>
    </row>
    <row r="795" spans="1:33">
      <c r="A795">
        <v>11</v>
      </c>
      <c r="B795">
        <v>353</v>
      </c>
      <c r="C795">
        <v>2001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5</v>
      </c>
      <c r="M795">
        <v>99</v>
      </c>
      <c r="N795">
        <v>99</v>
      </c>
      <c r="O795">
        <v>99</v>
      </c>
      <c r="P795">
        <v>9999</v>
      </c>
      <c r="Q795">
        <v>6564</v>
      </c>
      <c r="R795">
        <v>15032</v>
      </c>
      <c r="S795">
        <v>4.999667376263969</v>
      </c>
      <c r="T795">
        <v>6.9141830761043108</v>
      </c>
      <c r="U795">
        <v>23.030341937200699</v>
      </c>
      <c r="V795">
        <v>0</v>
      </c>
      <c r="W795">
        <v>14.90154337413518</v>
      </c>
      <c r="X795">
        <v>98.064129856306522</v>
      </c>
      <c r="Y795">
        <v>46.673762639701962</v>
      </c>
      <c r="Z795">
        <v>3.8219495678727928</v>
      </c>
      <c r="AA795">
        <v>5.7672582062480403E-2</v>
      </c>
      <c r="AB795">
        <v>1.5941345758061463</v>
      </c>
      <c r="AC795">
        <v>7.2781203112747548</v>
      </c>
      <c r="AD795">
        <v>44.403145674702152</v>
      </c>
      <c r="AE795">
        <v>5.7576228065320896</v>
      </c>
      <c r="AF795">
        <v>27.379196036646441</v>
      </c>
      <c r="AG795">
        <v>27.47019372324289</v>
      </c>
    </row>
    <row r="796" spans="1:33">
      <c r="A796">
        <v>11</v>
      </c>
      <c r="B796">
        <v>354</v>
      </c>
      <c r="C796">
        <v>2001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6</v>
      </c>
      <c r="M796">
        <v>99</v>
      </c>
      <c r="N796">
        <v>99</v>
      </c>
      <c r="O796">
        <v>99</v>
      </c>
      <c r="P796">
        <v>9999</v>
      </c>
      <c r="Q796">
        <v>5089</v>
      </c>
      <c r="R796">
        <v>9204</v>
      </c>
      <c r="S796">
        <v>5.9993481095176016</v>
      </c>
      <c r="T796">
        <v>7.9236201651455875</v>
      </c>
      <c r="U796">
        <v>25.372120817036112</v>
      </c>
      <c r="V796">
        <v>12.418513689700127</v>
      </c>
      <c r="W796">
        <v>33.094306823120377</v>
      </c>
      <c r="X796">
        <v>99.782703172533687</v>
      </c>
      <c r="Y796">
        <v>69.458930899608859</v>
      </c>
      <c r="Z796">
        <v>4.0668273589702926</v>
      </c>
      <c r="AA796">
        <v>8.8443545991712016E-2</v>
      </c>
      <c r="AB796">
        <v>1.8491369240176516</v>
      </c>
      <c r="AC796">
        <v>8.8575567401266184</v>
      </c>
      <c r="AD796">
        <v>47.97227427559816</v>
      </c>
      <c r="AE796">
        <v>6.3471861084901331</v>
      </c>
      <c r="AF796">
        <v>16.764111250751323</v>
      </c>
      <c r="AG796">
        <v>18.530107963816302</v>
      </c>
    </row>
    <row r="797" spans="1:33">
      <c r="A797">
        <v>11</v>
      </c>
      <c r="B797">
        <v>355</v>
      </c>
      <c r="C797">
        <v>2001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7</v>
      </c>
      <c r="M797">
        <v>99</v>
      </c>
      <c r="N797">
        <v>99</v>
      </c>
      <c r="O797">
        <v>99</v>
      </c>
      <c r="P797">
        <v>9999</v>
      </c>
      <c r="Q797">
        <v>3025</v>
      </c>
      <c r="R797">
        <v>4498</v>
      </c>
      <c r="S797">
        <v>7</v>
      </c>
      <c r="T797">
        <v>8.4693196976433978</v>
      </c>
      <c r="U797">
        <v>27.166629613161419</v>
      </c>
      <c r="V797">
        <v>13.628279235215652</v>
      </c>
      <c r="W797">
        <v>43.752779012894621</v>
      </c>
      <c r="X797">
        <v>99.955535793686096</v>
      </c>
      <c r="Y797">
        <v>83.681636282792326</v>
      </c>
      <c r="Z797">
        <v>4.3028515136213636</v>
      </c>
      <c r="AA797">
        <v>0</v>
      </c>
      <c r="AB797">
        <v>1.7615947667774379</v>
      </c>
      <c r="AD797">
        <v>55.685093925052882</v>
      </c>
      <c r="AF797">
        <v>8.192630639491469</v>
      </c>
      <c r="AG797">
        <v>9.6961601870999399</v>
      </c>
    </row>
    <row r="798" spans="1:33">
      <c r="A798">
        <v>11</v>
      </c>
      <c r="B798">
        <v>356</v>
      </c>
      <c r="C798">
        <v>2001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8</v>
      </c>
      <c r="M798">
        <v>99</v>
      </c>
      <c r="N798">
        <v>99</v>
      </c>
      <c r="O798">
        <v>99</v>
      </c>
      <c r="P798">
        <v>9999</v>
      </c>
      <c r="Q798">
        <v>2701</v>
      </c>
      <c r="R798">
        <v>3967</v>
      </c>
      <c r="S798">
        <v>8</v>
      </c>
      <c r="T798">
        <v>9.298210234434082</v>
      </c>
      <c r="U798">
        <v>29.362011595664104</v>
      </c>
      <c r="V798">
        <v>10.662969498361482</v>
      </c>
      <c r="W798">
        <v>61.532644315603754</v>
      </c>
      <c r="X798">
        <v>100</v>
      </c>
      <c r="Y798">
        <v>93.219057222082171</v>
      </c>
      <c r="Z798">
        <v>4.6543550801237581</v>
      </c>
      <c r="AA798">
        <v>0</v>
      </c>
      <c r="AB798">
        <v>2.0819011505040237</v>
      </c>
      <c r="AD798">
        <v>50.144405718626089</v>
      </c>
      <c r="AF798">
        <v>7.2254703750250435</v>
      </c>
      <c r="AG798">
        <v>9.2425663142196477</v>
      </c>
    </row>
    <row r="799" spans="1:33">
      <c r="A799">
        <v>11</v>
      </c>
      <c r="B799">
        <v>357</v>
      </c>
      <c r="C799">
        <v>2001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</v>
      </c>
      <c r="M799">
        <v>99</v>
      </c>
      <c r="N799">
        <v>99</v>
      </c>
      <c r="O799">
        <v>99</v>
      </c>
      <c r="P799">
        <v>9999</v>
      </c>
      <c r="Q799">
        <v>1150</v>
      </c>
      <c r="R799">
        <v>1449</v>
      </c>
      <c r="S799">
        <v>9</v>
      </c>
      <c r="T799">
        <v>10.208419599723948</v>
      </c>
      <c r="U799">
        <v>32.100828157349902</v>
      </c>
      <c r="V799">
        <v>9.3167701863354058</v>
      </c>
      <c r="W799">
        <v>72.601794340924755</v>
      </c>
      <c r="X799">
        <v>100</v>
      </c>
      <c r="Y799">
        <v>97.72256728778467</v>
      </c>
      <c r="Z799">
        <v>5.2170341985647202</v>
      </c>
      <c r="AA799">
        <v>0</v>
      </c>
      <c r="AB799">
        <v>2.4006925158118575</v>
      </c>
      <c r="AD799">
        <v>53.324628211481183</v>
      </c>
      <c r="AF799">
        <v>2.6392000437134593</v>
      </c>
      <c r="AG799">
        <v>3.690873760153075</v>
      </c>
    </row>
    <row r="800" spans="1:33">
      <c r="A800">
        <v>11</v>
      </c>
      <c r="B800">
        <v>358</v>
      </c>
      <c r="C800">
        <v>2001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10</v>
      </c>
      <c r="M800">
        <v>99</v>
      </c>
      <c r="N800">
        <v>99</v>
      </c>
      <c r="O800">
        <v>99</v>
      </c>
      <c r="P800">
        <v>9999</v>
      </c>
      <c r="Q800">
        <v>304</v>
      </c>
      <c r="R800">
        <v>334</v>
      </c>
      <c r="S800">
        <v>10</v>
      </c>
      <c r="T800">
        <v>10.832335329341314</v>
      </c>
      <c r="U800">
        <v>34.943113772455121</v>
      </c>
      <c r="V800">
        <v>8.9820359281437128</v>
      </c>
      <c r="W800">
        <v>79.341317365269475</v>
      </c>
      <c r="X800">
        <v>100</v>
      </c>
      <c r="Y800">
        <v>99.101796407185631</v>
      </c>
      <c r="Z800">
        <v>5.660689945907702</v>
      </c>
      <c r="AA800">
        <v>0</v>
      </c>
      <c r="AB800">
        <v>2.7351180219765774</v>
      </c>
      <c r="AD800">
        <v>59.353928209623888</v>
      </c>
      <c r="AF800">
        <v>0.608345627743475</v>
      </c>
      <c r="AG800">
        <v>0.92608881295664236</v>
      </c>
    </row>
    <row r="801" spans="1:33">
      <c r="A801">
        <v>11</v>
      </c>
      <c r="B801">
        <v>359</v>
      </c>
      <c r="C801">
        <v>2001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11</v>
      </c>
      <c r="M801">
        <v>99</v>
      </c>
      <c r="N801">
        <v>99</v>
      </c>
      <c r="O801">
        <v>99</v>
      </c>
      <c r="P801">
        <v>9999</v>
      </c>
      <c r="Q801">
        <v>177</v>
      </c>
      <c r="R801">
        <v>187</v>
      </c>
      <c r="S801">
        <v>11</v>
      </c>
      <c r="T801">
        <v>11.37433155080214</v>
      </c>
      <c r="U801">
        <v>35.811764705882354</v>
      </c>
      <c r="V801">
        <v>5.882352941176471</v>
      </c>
      <c r="W801">
        <v>81.818181818181813</v>
      </c>
      <c r="X801">
        <v>100</v>
      </c>
      <c r="Y801">
        <v>98.93048128342248</v>
      </c>
      <c r="Z801">
        <v>5.8883253103644391</v>
      </c>
      <c r="AA801">
        <v>0</v>
      </c>
      <c r="AB801">
        <v>2.7222560550233861</v>
      </c>
      <c r="AD801">
        <v>70.137149766254709</v>
      </c>
      <c r="AF801">
        <v>0.34060069577254443</v>
      </c>
      <c r="AG801">
        <v>0.53138818975306634</v>
      </c>
    </row>
    <row r="802" spans="1:33">
      <c r="A802">
        <v>11</v>
      </c>
      <c r="B802">
        <v>360</v>
      </c>
      <c r="C802">
        <v>2001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12</v>
      </c>
      <c r="M802">
        <v>99</v>
      </c>
      <c r="N802">
        <v>99</v>
      </c>
      <c r="O802">
        <v>99</v>
      </c>
      <c r="P802">
        <v>9999</v>
      </c>
      <c r="Q802">
        <v>45</v>
      </c>
      <c r="R802">
        <v>45</v>
      </c>
      <c r="S802">
        <v>12</v>
      </c>
      <c r="T802">
        <v>11.822222222222223</v>
      </c>
      <c r="U802">
        <v>38.848888888888887</v>
      </c>
      <c r="V802">
        <v>4.4444444444444446</v>
      </c>
      <c r="W802">
        <v>86.666666666666686</v>
      </c>
      <c r="X802">
        <v>100</v>
      </c>
      <c r="Y802">
        <v>100</v>
      </c>
      <c r="Z802">
        <v>7.4853522806499857</v>
      </c>
      <c r="AA802">
        <v>0</v>
      </c>
      <c r="AB802">
        <v>3.0788806688209722</v>
      </c>
      <c r="AD802">
        <v>67.158032345401026</v>
      </c>
      <c r="AF802">
        <v>8.1962734276815455E-2</v>
      </c>
      <c r="AG802">
        <v>0.13871891550088261</v>
      </c>
    </row>
    <row r="803" spans="1:33">
      <c r="A803">
        <v>11</v>
      </c>
      <c r="B803">
        <v>361</v>
      </c>
      <c r="C803">
        <v>2001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13</v>
      </c>
      <c r="M803">
        <v>99</v>
      </c>
      <c r="N803">
        <v>99</v>
      </c>
      <c r="O803">
        <v>99</v>
      </c>
      <c r="P803">
        <v>9999</v>
      </c>
      <c r="Q803">
        <v>10</v>
      </c>
      <c r="R803">
        <v>11</v>
      </c>
      <c r="S803">
        <v>13</v>
      </c>
      <c r="T803">
        <v>10.727272727272727</v>
      </c>
      <c r="U803">
        <v>37.590909090909086</v>
      </c>
      <c r="V803">
        <v>18.181818181818183</v>
      </c>
      <c r="W803">
        <v>81.818181818181813</v>
      </c>
      <c r="X803">
        <v>100</v>
      </c>
      <c r="Y803">
        <v>100</v>
      </c>
      <c r="Z803">
        <v>6.1897943196045393</v>
      </c>
      <c r="AA803">
        <v>0</v>
      </c>
      <c r="AB803">
        <v>3.3327823236042486</v>
      </c>
      <c r="AD803">
        <v>77.591873593965346</v>
      </c>
      <c r="AF803">
        <v>2.0035335045443779E-2</v>
      </c>
      <c r="AG803">
        <v>3.2811046539077307E-2</v>
      </c>
    </row>
    <row r="804" spans="1:33">
      <c r="A804">
        <v>11</v>
      </c>
      <c r="B804">
        <v>362</v>
      </c>
      <c r="C804">
        <v>2001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14</v>
      </c>
      <c r="M804">
        <v>99</v>
      </c>
      <c r="N804">
        <v>99</v>
      </c>
      <c r="O804">
        <v>99</v>
      </c>
      <c r="P804">
        <v>9999</v>
      </c>
      <c r="Q804">
        <v>11</v>
      </c>
      <c r="R804">
        <v>11</v>
      </c>
      <c r="S804">
        <v>14</v>
      </c>
      <c r="T804">
        <v>13.636363636363638</v>
      </c>
      <c r="U804">
        <v>43.818181818181827</v>
      </c>
      <c r="V804">
        <v>0</v>
      </c>
      <c r="W804">
        <v>100</v>
      </c>
      <c r="X804">
        <v>100</v>
      </c>
      <c r="Y804">
        <v>100</v>
      </c>
      <c r="Z804">
        <v>6.5614325184531754</v>
      </c>
      <c r="AA804">
        <v>0</v>
      </c>
      <c r="AB804">
        <v>1.7721444263288963</v>
      </c>
      <c r="AD804">
        <v>60.413747428959461</v>
      </c>
      <c r="AF804">
        <v>2.0035335045443779E-2</v>
      </c>
      <c r="AG804">
        <v>3.8246491975417803E-2</v>
      </c>
    </row>
    <row r="805" spans="1:33">
      <c r="A805">
        <v>11</v>
      </c>
      <c r="B805">
        <v>363</v>
      </c>
      <c r="C805">
        <v>2001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15</v>
      </c>
      <c r="M805">
        <v>99</v>
      </c>
      <c r="N805">
        <v>99</v>
      </c>
      <c r="O805">
        <v>99</v>
      </c>
      <c r="P805">
        <v>9999</v>
      </c>
      <c r="Q805">
        <v>8</v>
      </c>
      <c r="R805">
        <v>8</v>
      </c>
      <c r="S805">
        <v>15</v>
      </c>
      <c r="T805">
        <v>13.875</v>
      </c>
      <c r="U805">
        <v>45.15</v>
      </c>
      <c r="V805">
        <v>12.5</v>
      </c>
      <c r="W805">
        <v>87.5</v>
      </c>
      <c r="X805">
        <v>100</v>
      </c>
      <c r="Y805">
        <v>100</v>
      </c>
      <c r="Z805">
        <v>8.7992897440646001</v>
      </c>
      <c r="AA805">
        <v>0</v>
      </c>
      <c r="AB805">
        <v>2.6190408549696205</v>
      </c>
      <c r="AD805">
        <v>76.993758108692148</v>
      </c>
      <c r="AF805">
        <v>1.4571152760322751E-2</v>
      </c>
      <c r="AG805">
        <v>2.866106411103924E-2</v>
      </c>
    </row>
    <row r="806" spans="1:33">
      <c r="A806">
        <v>11</v>
      </c>
      <c r="B806">
        <v>364</v>
      </c>
      <c r="C806">
        <v>2000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1</v>
      </c>
      <c r="M806">
        <v>99</v>
      </c>
      <c r="N806">
        <v>99</v>
      </c>
      <c r="O806">
        <v>99</v>
      </c>
      <c r="P806">
        <v>9999</v>
      </c>
      <c r="Q806">
        <v>591</v>
      </c>
      <c r="R806">
        <v>1010</v>
      </c>
      <c r="S806">
        <v>1</v>
      </c>
      <c r="T806">
        <v>1.9148514851485143</v>
      </c>
      <c r="U806">
        <v>13.3672277227723</v>
      </c>
      <c r="V806">
        <v>0</v>
      </c>
      <c r="W806">
        <v>0.198019801980198</v>
      </c>
      <c r="X806">
        <v>14.15841584158416</v>
      </c>
      <c r="Y806">
        <v>0.49504950495049505</v>
      </c>
      <c r="Z806">
        <v>2.7743316450731648</v>
      </c>
      <c r="AA806">
        <v>0</v>
      </c>
      <c r="AB806">
        <v>0.96198908400528094</v>
      </c>
      <c r="AD806">
        <v>37.045346317613472</v>
      </c>
      <c r="AF806">
        <v>1.3544865691257522</v>
      </c>
      <c r="AG806">
        <v>0.81895341939697264</v>
      </c>
    </row>
    <row r="807" spans="1:33">
      <c r="A807">
        <v>11</v>
      </c>
      <c r="B807">
        <v>365</v>
      </c>
      <c r="C807">
        <v>2000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2</v>
      </c>
      <c r="M807">
        <v>99</v>
      </c>
      <c r="N807">
        <v>99</v>
      </c>
      <c r="O807">
        <v>99</v>
      </c>
      <c r="P807">
        <v>9999</v>
      </c>
      <c r="Q807">
        <v>2283</v>
      </c>
      <c r="R807">
        <v>4431</v>
      </c>
      <c r="S807">
        <v>2</v>
      </c>
      <c r="T807">
        <v>3.1733243060257279</v>
      </c>
      <c r="U807">
        <v>15.697991424057763</v>
      </c>
      <c r="V807">
        <v>0</v>
      </c>
      <c r="W807">
        <v>9.0273076055066556E-2</v>
      </c>
      <c r="X807">
        <v>41.773865944482054</v>
      </c>
      <c r="Y807">
        <v>0.90273076055066559</v>
      </c>
      <c r="Z807">
        <v>2.7976991918628262</v>
      </c>
      <c r="AA807">
        <v>0</v>
      </c>
      <c r="AB807">
        <v>1.251574222718953</v>
      </c>
      <c r="AD807">
        <v>31.059995387814521</v>
      </c>
      <c r="AF807">
        <v>5.9423069186101101</v>
      </c>
      <c r="AG807">
        <v>4.2193185754824221</v>
      </c>
    </row>
    <row r="808" spans="1:33">
      <c r="A808">
        <v>11</v>
      </c>
      <c r="B808">
        <v>366</v>
      </c>
      <c r="C808">
        <v>2000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3</v>
      </c>
      <c r="M808">
        <v>99</v>
      </c>
      <c r="N808">
        <v>99</v>
      </c>
      <c r="O808">
        <v>99</v>
      </c>
      <c r="P808">
        <v>9999</v>
      </c>
      <c r="Q808">
        <v>4247</v>
      </c>
      <c r="R808">
        <v>9105</v>
      </c>
      <c r="S808">
        <v>3</v>
      </c>
      <c r="T808">
        <v>4.5055464030752335</v>
      </c>
      <c r="U808">
        <v>17.781812191103811</v>
      </c>
      <c r="V808">
        <v>0</v>
      </c>
      <c r="W808">
        <v>0.40637012630422847</v>
      </c>
      <c r="X808">
        <v>72.586490939044495</v>
      </c>
      <c r="Y808">
        <v>4.7446457990115318</v>
      </c>
      <c r="Z808">
        <v>2.9066306461632618</v>
      </c>
      <c r="AA808">
        <v>0</v>
      </c>
      <c r="AB808">
        <v>1.3164764975720205</v>
      </c>
      <c r="AD808">
        <v>29.40903022150756</v>
      </c>
      <c r="AF808">
        <v>12.21049525929701</v>
      </c>
      <c r="AG808">
        <v>9.8209262376579165</v>
      </c>
    </row>
    <row r="809" spans="1:33">
      <c r="A809">
        <v>11</v>
      </c>
      <c r="B809">
        <v>367</v>
      </c>
      <c r="C809">
        <v>2000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4</v>
      </c>
      <c r="M809">
        <v>99</v>
      </c>
      <c r="N809">
        <v>99</v>
      </c>
      <c r="O809">
        <v>99</v>
      </c>
      <c r="P809">
        <v>9999</v>
      </c>
      <c r="Q809">
        <v>6231</v>
      </c>
      <c r="R809">
        <v>13868</v>
      </c>
      <c r="S809">
        <v>4</v>
      </c>
      <c r="T809">
        <v>5.6559705797519477</v>
      </c>
      <c r="U809">
        <v>19.9793914046727</v>
      </c>
      <c r="V809">
        <v>0</v>
      </c>
      <c r="W809">
        <v>2.516584943755408</v>
      </c>
      <c r="X809">
        <v>91.397461782520892</v>
      </c>
      <c r="Y809">
        <v>15.575425439861553</v>
      </c>
      <c r="Z809">
        <v>3.1691669453869578</v>
      </c>
      <c r="AA809">
        <v>0</v>
      </c>
      <c r="AB809">
        <v>1.5289636069172852</v>
      </c>
      <c r="AD809">
        <v>31.886646415572375</v>
      </c>
      <c r="AF809">
        <v>18.598039347164299</v>
      </c>
      <c r="AG809">
        <v>16.807091639570778</v>
      </c>
    </row>
    <row r="810" spans="1:33">
      <c r="A810">
        <v>11</v>
      </c>
      <c r="B810">
        <v>368</v>
      </c>
      <c r="C810">
        <v>2000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9999</v>
      </c>
      <c r="Q810">
        <v>8412</v>
      </c>
      <c r="R810">
        <v>21618</v>
      </c>
      <c r="S810">
        <v>5</v>
      </c>
      <c r="T810">
        <v>6.905957997964661</v>
      </c>
      <c r="U810">
        <v>22.407928578036724</v>
      </c>
      <c r="V810">
        <v>0</v>
      </c>
      <c r="W810">
        <v>13.484133592376722</v>
      </c>
      <c r="X810">
        <v>98.145064298269915</v>
      </c>
      <c r="Y810">
        <v>38.838005365898795</v>
      </c>
      <c r="Z810">
        <v>3.5245704643510978</v>
      </c>
      <c r="AA810">
        <v>0</v>
      </c>
      <c r="AB810">
        <v>1.5734376422227412</v>
      </c>
      <c r="AD810">
        <v>41.217242198820003</v>
      </c>
      <c r="AF810">
        <v>28.99137688253516</v>
      </c>
      <c r="AG810">
        <v>29.384188689332888</v>
      </c>
    </row>
    <row r="811" spans="1:33">
      <c r="A811">
        <v>11</v>
      </c>
      <c r="B811">
        <v>369</v>
      </c>
      <c r="C811">
        <v>2000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6</v>
      </c>
      <c r="M811">
        <v>99</v>
      </c>
      <c r="N811">
        <v>99</v>
      </c>
      <c r="O811">
        <v>99</v>
      </c>
      <c r="P811">
        <v>9999</v>
      </c>
      <c r="Q811">
        <v>6465</v>
      </c>
      <c r="R811">
        <v>13337</v>
      </c>
      <c r="S811">
        <v>6</v>
      </c>
      <c r="T811">
        <v>7.8321961460598324</v>
      </c>
      <c r="U811">
        <v>24.73909424908156</v>
      </c>
      <c r="V811">
        <v>10.72954937392217</v>
      </c>
      <c r="W811">
        <v>29.721826497713128</v>
      </c>
      <c r="X811">
        <v>99.670090725050585</v>
      </c>
      <c r="Y811">
        <v>65.067106545699914</v>
      </c>
      <c r="Z811">
        <v>3.6934692698997802</v>
      </c>
      <c r="AA811">
        <v>0</v>
      </c>
      <c r="AB811">
        <v>1.7552597715090885</v>
      </c>
      <c r="AD811">
        <v>44.651076669224558</v>
      </c>
      <c r="AF811">
        <v>17.885928091515012</v>
      </c>
      <c r="AG811">
        <v>20.014208804521193</v>
      </c>
    </row>
    <row r="812" spans="1:33">
      <c r="A812">
        <v>11</v>
      </c>
      <c r="B812">
        <v>370</v>
      </c>
      <c r="C812">
        <v>2000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7</v>
      </c>
      <c r="M812">
        <v>99</v>
      </c>
      <c r="N812">
        <v>99</v>
      </c>
      <c r="O812">
        <v>99</v>
      </c>
      <c r="P812">
        <v>9999</v>
      </c>
      <c r="Q812">
        <v>3295</v>
      </c>
      <c r="R812">
        <v>5150</v>
      </c>
      <c r="S812">
        <v>7</v>
      </c>
      <c r="T812">
        <v>8.5066019417475758</v>
      </c>
      <c r="U812">
        <v>26.493029126213557</v>
      </c>
      <c r="V812">
        <v>11.378640776699031</v>
      </c>
      <c r="W812">
        <v>43.631067961165051</v>
      </c>
      <c r="X812">
        <v>99.941747572815558</v>
      </c>
      <c r="Y812">
        <v>81.300970873786426</v>
      </c>
      <c r="Z812">
        <v>3.8831530513890873</v>
      </c>
      <c r="AA812">
        <v>0</v>
      </c>
      <c r="AB812">
        <v>1.9398366227863164</v>
      </c>
      <c r="AD812">
        <v>46.834840141700511</v>
      </c>
      <c r="AF812">
        <v>6.9065404267303219</v>
      </c>
      <c r="AG812">
        <v>8.2762828762856664</v>
      </c>
    </row>
    <row r="813" spans="1:33">
      <c r="A813">
        <v>11</v>
      </c>
      <c r="B813">
        <v>371</v>
      </c>
      <c r="C813">
        <v>2000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8</v>
      </c>
      <c r="M813">
        <v>99</v>
      </c>
      <c r="N813">
        <v>99</v>
      </c>
      <c r="O813">
        <v>99</v>
      </c>
      <c r="P813">
        <v>9999</v>
      </c>
      <c r="Q813">
        <v>2766</v>
      </c>
      <c r="R813">
        <v>4270</v>
      </c>
      <c r="S813">
        <v>8.0018735362997653</v>
      </c>
      <c r="T813">
        <v>9.1718969555035113</v>
      </c>
      <c r="U813">
        <v>28.256604215456711</v>
      </c>
      <c r="V813">
        <v>10.046838407494143</v>
      </c>
      <c r="W813">
        <v>56.721311475409848</v>
      </c>
      <c r="X813">
        <v>99.95316159250585</v>
      </c>
      <c r="Y813">
        <v>90.913348946135841</v>
      </c>
      <c r="Z813">
        <v>4.1003480962963286</v>
      </c>
      <c r="AB813">
        <v>2.0795551921851843</v>
      </c>
      <c r="AD813">
        <v>46.75917665387572</v>
      </c>
      <c r="AF813">
        <v>5.7263937130365985</v>
      </c>
      <c r="AG813">
        <v>7.3188748960984302</v>
      </c>
    </row>
    <row r="814" spans="1:33">
      <c r="A814">
        <v>11</v>
      </c>
      <c r="B814">
        <v>372</v>
      </c>
      <c r="C814">
        <v>2000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</v>
      </c>
      <c r="M814">
        <v>99</v>
      </c>
      <c r="N814">
        <v>99</v>
      </c>
      <c r="O814">
        <v>99</v>
      </c>
      <c r="P814">
        <v>9999</v>
      </c>
      <c r="Q814">
        <v>1087</v>
      </c>
      <c r="R814">
        <v>1335</v>
      </c>
      <c r="S814">
        <v>9</v>
      </c>
      <c r="T814">
        <v>10.029213483146064</v>
      </c>
      <c r="U814">
        <v>30.407265917603009</v>
      </c>
      <c r="V814">
        <v>9.1385767790262182</v>
      </c>
      <c r="W814">
        <v>69.737827715355806</v>
      </c>
      <c r="X814">
        <v>100</v>
      </c>
      <c r="Y814">
        <v>96.104868913857629</v>
      </c>
      <c r="Z814">
        <v>4.4829848537499153</v>
      </c>
      <c r="AA814">
        <v>0</v>
      </c>
      <c r="AB814">
        <v>2.3790377739131938</v>
      </c>
      <c r="AD814">
        <v>49.162820217764818</v>
      </c>
      <c r="AF814">
        <v>1.790336207705822</v>
      </c>
      <c r="AG814">
        <v>2.4623802428708341</v>
      </c>
    </row>
    <row r="815" spans="1:33">
      <c r="A815">
        <v>11</v>
      </c>
      <c r="B815">
        <v>373</v>
      </c>
      <c r="C815">
        <v>2000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10</v>
      </c>
      <c r="M815">
        <v>99</v>
      </c>
      <c r="N815">
        <v>99</v>
      </c>
      <c r="O815">
        <v>99</v>
      </c>
      <c r="P815">
        <v>9999</v>
      </c>
      <c r="Q815">
        <v>228</v>
      </c>
      <c r="R815">
        <v>257</v>
      </c>
      <c r="S815">
        <v>10</v>
      </c>
      <c r="T815">
        <v>10.540856031128406</v>
      </c>
      <c r="U815">
        <v>31.572373540856042</v>
      </c>
      <c r="V815">
        <v>8.9494163424124498</v>
      </c>
      <c r="W815">
        <v>71.206225680933855</v>
      </c>
      <c r="X815">
        <v>100</v>
      </c>
      <c r="Y815">
        <v>95.330739299610897</v>
      </c>
      <c r="Z815">
        <v>5.3786050627256339</v>
      </c>
      <c r="AA815">
        <v>0</v>
      </c>
      <c r="AB815">
        <v>2.7245968621036454</v>
      </c>
      <c r="AD815">
        <v>59.116127795683092</v>
      </c>
      <c r="AF815">
        <v>0.34465648343100841</v>
      </c>
      <c r="AG815">
        <v>0.4921945900146632</v>
      </c>
    </row>
    <row r="816" spans="1:33">
      <c r="A816">
        <v>11</v>
      </c>
      <c r="B816">
        <v>374</v>
      </c>
      <c r="C816">
        <v>2000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11</v>
      </c>
      <c r="M816">
        <v>99</v>
      </c>
      <c r="N816">
        <v>99</v>
      </c>
      <c r="O816">
        <v>99</v>
      </c>
      <c r="P816">
        <v>9999</v>
      </c>
      <c r="Q816">
        <v>113</v>
      </c>
      <c r="R816">
        <v>122</v>
      </c>
      <c r="S816">
        <v>11</v>
      </c>
      <c r="T816">
        <v>11.377049180327871</v>
      </c>
      <c r="U816">
        <v>33.613114754098355</v>
      </c>
      <c r="V816">
        <v>9.0163934426229506</v>
      </c>
      <c r="W816">
        <v>80.327868852459005</v>
      </c>
      <c r="X816">
        <v>100</v>
      </c>
      <c r="Y816">
        <v>98.360655737704931</v>
      </c>
      <c r="Z816">
        <v>5.3235934926848323</v>
      </c>
      <c r="AA816">
        <v>0</v>
      </c>
      <c r="AB816">
        <v>2.8553311336563358</v>
      </c>
      <c r="AD816">
        <v>56.74361762244628</v>
      </c>
      <c r="AF816">
        <v>0.16361124894390283</v>
      </c>
      <c r="AG816">
        <v>0.24875113379575425</v>
      </c>
    </row>
    <row r="817" spans="1:33">
      <c r="A817">
        <v>11</v>
      </c>
      <c r="B817">
        <v>375</v>
      </c>
      <c r="C817">
        <v>2000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12</v>
      </c>
      <c r="M817">
        <v>99</v>
      </c>
      <c r="N817">
        <v>99</v>
      </c>
      <c r="O817">
        <v>99</v>
      </c>
      <c r="P817">
        <v>9999</v>
      </c>
      <c r="Q817">
        <v>46</v>
      </c>
      <c r="R817">
        <v>50</v>
      </c>
      <c r="S817">
        <v>12</v>
      </c>
      <c r="T817">
        <v>12.26</v>
      </c>
      <c r="U817">
        <v>36.025999999999989</v>
      </c>
      <c r="V817">
        <v>8</v>
      </c>
      <c r="W817">
        <v>86</v>
      </c>
      <c r="X817">
        <v>100</v>
      </c>
      <c r="Y817">
        <v>98</v>
      </c>
      <c r="Z817">
        <v>6.2524494400195563</v>
      </c>
      <c r="AA817">
        <v>0</v>
      </c>
      <c r="AB817">
        <v>2.8341489022279678</v>
      </c>
      <c r="AD817">
        <v>59.204398054970994</v>
      </c>
      <c r="AF817">
        <v>6.705379055077984E-2</v>
      </c>
      <c r="AG817">
        <v>0.10926536707625152</v>
      </c>
    </row>
    <row r="818" spans="1:33">
      <c r="A818">
        <v>11</v>
      </c>
      <c r="B818">
        <v>376</v>
      </c>
      <c r="C818">
        <v>2000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13</v>
      </c>
      <c r="M818">
        <v>99</v>
      </c>
      <c r="N818">
        <v>99</v>
      </c>
      <c r="O818">
        <v>99</v>
      </c>
      <c r="P818">
        <v>9999</v>
      </c>
      <c r="Q818">
        <v>8</v>
      </c>
      <c r="R818">
        <v>8</v>
      </c>
      <c r="S818">
        <v>13</v>
      </c>
      <c r="T818">
        <v>10.125</v>
      </c>
      <c r="U818">
        <v>32.887500000000003</v>
      </c>
      <c r="V818">
        <v>12.5</v>
      </c>
      <c r="W818">
        <v>62.5</v>
      </c>
      <c r="X818">
        <v>100</v>
      </c>
      <c r="Y818">
        <v>100</v>
      </c>
      <c r="Z818">
        <v>3.5886757655157338</v>
      </c>
      <c r="AA818">
        <v>0</v>
      </c>
      <c r="AB818">
        <v>3.37036719067819</v>
      </c>
      <c r="AD818">
        <v>-21.689986506194504</v>
      </c>
      <c r="AF818">
        <v>1.0728606488124773E-2</v>
      </c>
      <c r="AG818">
        <v>1.5959428233920932E-2</v>
      </c>
    </row>
    <row r="819" spans="1:33">
      <c r="A819">
        <v>11</v>
      </c>
      <c r="B819">
        <v>377</v>
      </c>
      <c r="C819">
        <v>2000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14</v>
      </c>
      <c r="M819">
        <v>99</v>
      </c>
      <c r="N819">
        <v>99</v>
      </c>
      <c r="O819">
        <v>99</v>
      </c>
      <c r="P819">
        <v>9999</v>
      </c>
      <c r="Q819">
        <v>3</v>
      </c>
      <c r="R819">
        <v>3</v>
      </c>
      <c r="S819">
        <v>14</v>
      </c>
      <c r="T819">
        <v>11.666666666666664</v>
      </c>
      <c r="U819">
        <v>34.233333333333341</v>
      </c>
      <c r="V819">
        <v>0</v>
      </c>
      <c r="W819">
        <v>100</v>
      </c>
      <c r="X819">
        <v>100</v>
      </c>
      <c r="Y819">
        <v>100</v>
      </c>
      <c r="Z819">
        <v>5.2613897614814276</v>
      </c>
      <c r="AA819">
        <v>0</v>
      </c>
      <c r="AB819">
        <v>1.2472191289246577</v>
      </c>
      <c r="AD819">
        <v>21.503936704687288</v>
      </c>
      <c r="AF819">
        <v>4.0232274330467901E-3</v>
      </c>
      <c r="AG819">
        <v>6.2296969959090842E-3</v>
      </c>
    </row>
    <row r="820" spans="1:33">
      <c r="A820">
        <v>11</v>
      </c>
      <c r="B820">
        <v>378</v>
      </c>
      <c r="C820">
        <v>2000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15</v>
      </c>
      <c r="M820">
        <v>99</v>
      </c>
      <c r="N820">
        <v>99</v>
      </c>
      <c r="O820">
        <v>99</v>
      </c>
      <c r="P820">
        <v>9999</v>
      </c>
      <c r="Q820">
        <v>3</v>
      </c>
      <c r="R820">
        <v>3</v>
      </c>
      <c r="S820">
        <v>15</v>
      </c>
      <c r="T820">
        <v>7.3333333333333313</v>
      </c>
      <c r="U820">
        <v>29.533333333333335</v>
      </c>
      <c r="V820">
        <v>0</v>
      </c>
      <c r="W820">
        <v>33.333333333333343</v>
      </c>
      <c r="X820">
        <v>100</v>
      </c>
      <c r="Y820">
        <v>66.666666666666686</v>
      </c>
      <c r="Z820">
        <v>6.737127643802574</v>
      </c>
      <c r="AA820">
        <v>0</v>
      </c>
      <c r="AB820">
        <v>4.4969125210773484</v>
      </c>
      <c r="AD820">
        <v>73.349688062089726</v>
      </c>
      <c r="AF820">
        <v>4.0232274330467901E-3</v>
      </c>
      <c r="AG820">
        <v>5.3744026663831053E-3</v>
      </c>
    </row>
    <row r="821" spans="1:33">
      <c r="A821">
        <v>11</v>
      </c>
      <c r="B821">
        <v>379</v>
      </c>
      <c r="C821">
        <v>1999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1</v>
      </c>
      <c r="M821">
        <v>99</v>
      </c>
      <c r="N821">
        <v>99</v>
      </c>
      <c r="O821">
        <v>99</v>
      </c>
      <c r="P821">
        <v>9999</v>
      </c>
      <c r="Q821">
        <v>621</v>
      </c>
      <c r="R821">
        <v>1037</v>
      </c>
      <c r="S821">
        <v>1</v>
      </c>
      <c r="T821">
        <v>2.0241080038572807</v>
      </c>
      <c r="U821">
        <v>13.490646094503369</v>
      </c>
      <c r="V821">
        <v>0</v>
      </c>
      <c r="W821">
        <v>0</v>
      </c>
      <c r="X821">
        <v>16.200578592092576</v>
      </c>
      <c r="Y821">
        <v>9.6432015429122483E-2</v>
      </c>
      <c r="Z821">
        <v>2.7579462239625139</v>
      </c>
      <c r="AA821">
        <v>0</v>
      </c>
      <c r="AB821">
        <v>0.87303839903773772</v>
      </c>
      <c r="AD821">
        <v>20.639100809179432</v>
      </c>
      <c r="AF821">
        <v>1.4152745932962112</v>
      </c>
      <c r="AG821">
        <v>0.86968198029231436</v>
      </c>
    </row>
    <row r="822" spans="1:33">
      <c r="A822">
        <v>11</v>
      </c>
      <c r="B822">
        <v>380</v>
      </c>
      <c r="C822">
        <v>1999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2</v>
      </c>
      <c r="M822">
        <v>99</v>
      </c>
      <c r="N822">
        <v>99</v>
      </c>
      <c r="O822">
        <v>99</v>
      </c>
      <c r="P822">
        <v>9999</v>
      </c>
      <c r="Q822">
        <v>2491</v>
      </c>
      <c r="R822">
        <v>4701</v>
      </c>
      <c r="S822">
        <v>2</v>
      </c>
      <c r="T822">
        <v>3.3635396724101256</v>
      </c>
      <c r="U822">
        <v>15.813124867049588</v>
      </c>
      <c r="V822">
        <v>0</v>
      </c>
      <c r="W822">
        <v>4.2544139544777697E-2</v>
      </c>
      <c r="X822">
        <v>44.373537545203149</v>
      </c>
      <c r="Y822">
        <v>1.0423314188470545</v>
      </c>
      <c r="Z822">
        <v>2.7893673356334281</v>
      </c>
      <c r="AA822">
        <v>0</v>
      </c>
      <c r="AB822">
        <v>1.239781521730055</v>
      </c>
      <c r="AD822">
        <v>22.521766441388397</v>
      </c>
      <c r="AF822">
        <v>6.4158205044218803</v>
      </c>
      <c r="AG822">
        <v>4.6212229059729282</v>
      </c>
    </row>
    <row r="823" spans="1:33">
      <c r="A823">
        <v>11</v>
      </c>
      <c r="B823">
        <v>381</v>
      </c>
      <c r="C823">
        <v>1999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3</v>
      </c>
      <c r="M823">
        <v>99</v>
      </c>
      <c r="N823">
        <v>99</v>
      </c>
      <c r="O823">
        <v>99</v>
      </c>
      <c r="P823">
        <v>9999</v>
      </c>
      <c r="Q823">
        <v>4380</v>
      </c>
      <c r="R823">
        <v>9132</v>
      </c>
      <c r="S823">
        <v>3</v>
      </c>
      <c r="T823">
        <v>4.5904511607533935</v>
      </c>
      <c r="U823">
        <v>17.917455102934763</v>
      </c>
      <c r="V823">
        <v>0</v>
      </c>
      <c r="W823">
        <v>0.47087166009636416</v>
      </c>
      <c r="X823">
        <v>74.561979851073133</v>
      </c>
      <c r="Y823">
        <v>4.4240035041611927</v>
      </c>
      <c r="Z823">
        <v>2.8218268387525351</v>
      </c>
      <c r="AA823">
        <v>0</v>
      </c>
      <c r="AB823">
        <v>1.4287075835558056</v>
      </c>
      <c r="AD823">
        <v>20.496332475306787</v>
      </c>
      <c r="AF823">
        <v>12.46315099901736</v>
      </c>
      <c r="AG823">
        <v>10.171644978183068</v>
      </c>
    </row>
    <row r="824" spans="1:33">
      <c r="A824">
        <v>11</v>
      </c>
      <c r="B824">
        <v>382</v>
      </c>
      <c r="C824">
        <v>1999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4</v>
      </c>
      <c r="M824">
        <v>99</v>
      </c>
      <c r="N824">
        <v>99</v>
      </c>
      <c r="O824">
        <v>99</v>
      </c>
      <c r="P824">
        <v>9999</v>
      </c>
      <c r="Q824">
        <v>6785</v>
      </c>
      <c r="R824">
        <v>15183</v>
      </c>
      <c r="S824">
        <v>4</v>
      </c>
      <c r="T824">
        <v>5.700125139959165</v>
      </c>
      <c r="U824">
        <v>20.140479483633118</v>
      </c>
      <c r="V824">
        <v>0</v>
      </c>
      <c r="W824">
        <v>3.4051241520121192</v>
      </c>
      <c r="X824">
        <v>92.577224527431994</v>
      </c>
      <c r="Y824">
        <v>16.755581900810117</v>
      </c>
      <c r="Z824">
        <v>3.1121814755578474</v>
      </c>
      <c r="AA824">
        <v>0</v>
      </c>
      <c r="AB824">
        <v>1.5580211823841037</v>
      </c>
      <c r="AD824">
        <v>32.852078638683849</v>
      </c>
      <c r="AF824">
        <v>20.721421552571243</v>
      </c>
      <c r="AG824">
        <v>19.009748161612826</v>
      </c>
    </row>
    <row r="825" spans="1:33">
      <c r="A825">
        <v>11</v>
      </c>
      <c r="B825">
        <v>383</v>
      </c>
      <c r="C825">
        <v>1999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5</v>
      </c>
      <c r="M825">
        <v>99</v>
      </c>
      <c r="N825">
        <v>99</v>
      </c>
      <c r="O825">
        <v>99</v>
      </c>
      <c r="P825">
        <v>9999</v>
      </c>
      <c r="Q825">
        <v>8731</v>
      </c>
      <c r="R825">
        <v>21224</v>
      </c>
      <c r="S825">
        <v>5</v>
      </c>
      <c r="T825">
        <v>6.883528081417265</v>
      </c>
      <c r="U825">
        <v>22.570179984922607</v>
      </c>
      <c r="V825">
        <v>0</v>
      </c>
      <c r="W825">
        <v>14.771013946475684</v>
      </c>
      <c r="X825">
        <v>98.812664907651708</v>
      </c>
      <c r="Y825">
        <v>40.977195627591406</v>
      </c>
      <c r="Z825">
        <v>2.7170672834363905</v>
      </c>
      <c r="AA825">
        <v>0</v>
      </c>
      <c r="AB825">
        <v>1.7016997973233436</v>
      </c>
      <c r="AD825">
        <v>52.686476999146485</v>
      </c>
      <c r="AF825">
        <v>28.966044327983401</v>
      </c>
      <c r="AG825">
        <v>29.779076482754252</v>
      </c>
    </row>
    <row r="826" spans="1:33">
      <c r="A826">
        <v>11</v>
      </c>
      <c r="B826">
        <v>384</v>
      </c>
      <c r="C826">
        <v>1999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9999</v>
      </c>
      <c r="Q826">
        <v>6086</v>
      </c>
      <c r="R826">
        <v>11848</v>
      </c>
      <c r="S826">
        <v>6</v>
      </c>
      <c r="T826">
        <v>7.8208980418636083</v>
      </c>
      <c r="U826">
        <v>24.709208305199152</v>
      </c>
      <c r="V826">
        <v>10.938555030384876</v>
      </c>
      <c r="W826">
        <v>30.975692099932481</v>
      </c>
      <c r="X826">
        <v>99.780553679945982</v>
      </c>
      <c r="Y826">
        <v>64.213369345037108</v>
      </c>
      <c r="Z826">
        <v>3.7483044261904737</v>
      </c>
      <c r="AA826">
        <v>0</v>
      </c>
      <c r="AB826">
        <v>1.723059870625858</v>
      </c>
      <c r="AD826">
        <v>48.023249995081009</v>
      </c>
      <c r="AF826">
        <v>16.169887542308107</v>
      </c>
      <c r="AG826">
        <v>18.199222807751511</v>
      </c>
    </row>
    <row r="827" spans="1:33">
      <c r="A827">
        <v>11</v>
      </c>
      <c r="B827">
        <v>385</v>
      </c>
      <c r="C827">
        <v>1999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7</v>
      </c>
      <c r="M827">
        <v>99</v>
      </c>
      <c r="N827">
        <v>99</v>
      </c>
      <c r="O827">
        <v>99</v>
      </c>
      <c r="P827">
        <v>9999</v>
      </c>
      <c r="Q827">
        <v>3037</v>
      </c>
      <c r="R827">
        <v>4664</v>
      </c>
      <c r="S827">
        <v>7</v>
      </c>
      <c r="T827">
        <v>8.3805746140651856</v>
      </c>
      <c r="U827">
        <v>26.155403087478515</v>
      </c>
      <c r="V827">
        <v>11.320754716981128</v>
      </c>
      <c r="W827">
        <v>42.195540308747859</v>
      </c>
      <c r="X827">
        <v>99.978559176672377</v>
      </c>
      <c r="Y827">
        <v>76.822469982847309</v>
      </c>
      <c r="Z827">
        <v>3.9269843134485352</v>
      </c>
      <c r="AA827">
        <v>0</v>
      </c>
      <c r="AB827">
        <v>1.957386944177234</v>
      </c>
      <c r="AD827">
        <v>49.115055107503878</v>
      </c>
      <c r="AF827">
        <v>6.3653237252975217</v>
      </c>
      <c r="AG827">
        <v>7.5834866229312015</v>
      </c>
    </row>
    <row r="828" spans="1:33">
      <c r="A828">
        <v>11</v>
      </c>
      <c r="B828">
        <v>386</v>
      </c>
      <c r="C828">
        <v>1999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8</v>
      </c>
      <c r="M828">
        <v>99</v>
      </c>
      <c r="N828">
        <v>99</v>
      </c>
      <c r="O828">
        <v>99</v>
      </c>
      <c r="P828">
        <v>9999</v>
      </c>
      <c r="Q828">
        <v>2510</v>
      </c>
      <c r="R828">
        <v>3758</v>
      </c>
      <c r="S828">
        <v>8</v>
      </c>
      <c r="T828">
        <v>8.8092070250133059</v>
      </c>
      <c r="U828">
        <v>27.804709952102101</v>
      </c>
      <c r="V828">
        <v>11.628525811601916</v>
      </c>
      <c r="W828">
        <v>49.228312932410851</v>
      </c>
      <c r="X828">
        <v>99.946780202235232</v>
      </c>
      <c r="Y828">
        <v>87.732836615220876</v>
      </c>
      <c r="Z828">
        <v>4.1699349243738819</v>
      </c>
      <c r="AA828">
        <v>0</v>
      </c>
      <c r="AB828">
        <v>1.7918716475554513</v>
      </c>
      <c r="AD828">
        <v>56.026451058106474</v>
      </c>
      <c r="AF828">
        <v>5.1288350256578239</v>
      </c>
      <c r="AG828">
        <v>6.4956723533532852</v>
      </c>
    </row>
    <row r="829" spans="1:33">
      <c r="A829">
        <v>11</v>
      </c>
      <c r="B829">
        <v>387</v>
      </c>
      <c r="C829">
        <v>1999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</v>
      </c>
      <c r="M829">
        <v>99</v>
      </c>
      <c r="N829">
        <v>99</v>
      </c>
      <c r="O829">
        <v>99</v>
      </c>
      <c r="P829">
        <v>9999</v>
      </c>
      <c r="Q829">
        <v>925</v>
      </c>
      <c r="R829">
        <v>1199</v>
      </c>
      <c r="S829">
        <v>9</v>
      </c>
      <c r="T829">
        <v>9.4437030859049251</v>
      </c>
      <c r="U829">
        <v>29.58407005838195</v>
      </c>
      <c r="V829">
        <v>10.341951626355298</v>
      </c>
      <c r="W829">
        <v>58.71559633027524</v>
      </c>
      <c r="X829">
        <v>100</v>
      </c>
      <c r="Y829">
        <v>93.244370308590476</v>
      </c>
      <c r="Z829">
        <v>4.5009873569867409</v>
      </c>
      <c r="AA829">
        <v>0</v>
      </c>
      <c r="AB829">
        <v>2.275435409726088</v>
      </c>
      <c r="AD829">
        <v>51.922440671577689</v>
      </c>
      <c r="AF829">
        <v>1.6363685991920518</v>
      </c>
      <c r="AG829">
        <v>2.2050887380479183</v>
      </c>
    </row>
    <row r="830" spans="1:33">
      <c r="A830">
        <v>11</v>
      </c>
      <c r="B830">
        <v>388</v>
      </c>
      <c r="C830">
        <v>1999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10</v>
      </c>
      <c r="M830">
        <v>99</v>
      </c>
      <c r="N830">
        <v>99</v>
      </c>
      <c r="O830">
        <v>99</v>
      </c>
      <c r="P830">
        <v>9999</v>
      </c>
      <c r="Q830">
        <v>237</v>
      </c>
      <c r="R830">
        <v>261</v>
      </c>
      <c r="S830">
        <v>10</v>
      </c>
      <c r="T830">
        <v>9.6628352490421481</v>
      </c>
      <c r="U830">
        <v>32.05057471264368</v>
      </c>
      <c r="V830">
        <v>13.409961685823752</v>
      </c>
      <c r="W830">
        <v>59.386973180076609</v>
      </c>
      <c r="X830">
        <v>100</v>
      </c>
      <c r="Y830">
        <v>95.402298850574724</v>
      </c>
      <c r="Z830">
        <v>5.2486058772190969</v>
      </c>
      <c r="AA830">
        <v>0</v>
      </c>
      <c r="AB830">
        <v>2.5297687428690674</v>
      </c>
      <c r="AD830">
        <v>58.408697830735463</v>
      </c>
      <c r="AF830">
        <v>0.35620700949885364</v>
      </c>
      <c r="AG830">
        <v>0.52002628354524549</v>
      </c>
    </row>
    <row r="831" spans="1:33">
      <c r="A831">
        <v>11</v>
      </c>
      <c r="B831">
        <v>389</v>
      </c>
      <c r="C831">
        <v>1999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11</v>
      </c>
      <c r="M831">
        <v>99</v>
      </c>
      <c r="N831">
        <v>99</v>
      </c>
      <c r="O831">
        <v>99</v>
      </c>
      <c r="P831">
        <v>9999</v>
      </c>
      <c r="Q831">
        <v>167</v>
      </c>
      <c r="R831">
        <v>196</v>
      </c>
      <c r="S831">
        <v>11</v>
      </c>
      <c r="T831">
        <v>9.9642857142857117</v>
      </c>
      <c r="U831">
        <v>32.520408163265323</v>
      </c>
      <c r="V831">
        <v>9.6938775510204085</v>
      </c>
      <c r="W831">
        <v>63.775510204081641</v>
      </c>
      <c r="X831">
        <v>100</v>
      </c>
      <c r="Y831">
        <v>97.959183673469383</v>
      </c>
      <c r="Z831">
        <v>5.4229286308638045</v>
      </c>
      <c r="AA831">
        <v>0</v>
      </c>
      <c r="AB831">
        <v>2.6271249902289986</v>
      </c>
      <c r="AD831">
        <v>55.402791710526571</v>
      </c>
      <c r="AF831">
        <v>0.2674964515776832</v>
      </c>
      <c r="AG831">
        <v>0.3962424725430827</v>
      </c>
    </row>
    <row r="832" spans="1:33">
      <c r="A832">
        <v>11</v>
      </c>
      <c r="B832">
        <v>390</v>
      </c>
      <c r="C832">
        <v>1999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12</v>
      </c>
      <c r="M832">
        <v>99</v>
      </c>
      <c r="N832">
        <v>99</v>
      </c>
      <c r="O832">
        <v>99</v>
      </c>
      <c r="P832">
        <v>9999</v>
      </c>
      <c r="Q832">
        <v>49</v>
      </c>
      <c r="R832">
        <v>50</v>
      </c>
      <c r="S832">
        <v>12</v>
      </c>
      <c r="T832">
        <v>10.64</v>
      </c>
      <c r="U832">
        <v>33.876000000000005</v>
      </c>
      <c r="V832">
        <v>12</v>
      </c>
      <c r="W832">
        <v>72</v>
      </c>
      <c r="X832">
        <v>100</v>
      </c>
      <c r="Y832">
        <v>100</v>
      </c>
      <c r="Z832">
        <v>4.4456072701037375</v>
      </c>
      <c r="AA832">
        <v>0</v>
      </c>
      <c r="AB832">
        <v>2.5827117531772661</v>
      </c>
      <c r="AD832">
        <v>55.752612006441503</v>
      </c>
      <c r="AF832">
        <v>6.8238890708592626E-2</v>
      </c>
      <c r="AG832">
        <v>0.10529581110660079</v>
      </c>
    </row>
    <row r="833" spans="1:33">
      <c r="A833">
        <v>11</v>
      </c>
      <c r="B833">
        <v>391</v>
      </c>
      <c r="C833">
        <v>1999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13</v>
      </c>
      <c r="M833">
        <v>99</v>
      </c>
      <c r="N833">
        <v>99</v>
      </c>
      <c r="O833">
        <v>99</v>
      </c>
      <c r="P833">
        <v>9999</v>
      </c>
      <c r="Q833">
        <v>9</v>
      </c>
      <c r="R833">
        <v>9</v>
      </c>
      <c r="S833">
        <v>13</v>
      </c>
      <c r="T833">
        <v>9.4444444444444446</v>
      </c>
      <c r="U833">
        <v>36.166666666666657</v>
      </c>
      <c r="V833">
        <v>22.222222222222225</v>
      </c>
      <c r="W833">
        <v>55.555555555555557</v>
      </c>
      <c r="X833">
        <v>100</v>
      </c>
      <c r="Y833">
        <v>100</v>
      </c>
      <c r="Z833">
        <v>4.9504208575298749</v>
      </c>
      <c r="AA833">
        <v>0</v>
      </c>
      <c r="AB833">
        <v>3.1661792997277778</v>
      </c>
      <c r="AD833">
        <v>55.317178765760239</v>
      </c>
      <c r="AF833">
        <v>1.2283000327546676E-2</v>
      </c>
      <c r="AG833">
        <v>2.0234848574329049E-2</v>
      </c>
    </row>
    <row r="834" spans="1:33">
      <c r="A834">
        <v>11</v>
      </c>
      <c r="B834">
        <v>392</v>
      </c>
      <c r="C834">
        <v>1999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14</v>
      </c>
      <c r="M834">
        <v>99</v>
      </c>
      <c r="N834">
        <v>99</v>
      </c>
      <c r="O834">
        <v>99</v>
      </c>
      <c r="P834">
        <v>9999</v>
      </c>
      <c r="Q834">
        <v>5</v>
      </c>
      <c r="R834">
        <v>5</v>
      </c>
      <c r="S834">
        <v>14</v>
      </c>
      <c r="T834">
        <v>9.6</v>
      </c>
      <c r="U834">
        <v>36.420000000000009</v>
      </c>
      <c r="V834">
        <v>40</v>
      </c>
      <c r="W834">
        <v>60</v>
      </c>
      <c r="X834">
        <v>100</v>
      </c>
      <c r="Y834">
        <v>100</v>
      </c>
      <c r="Z834">
        <v>8.1086127050192651</v>
      </c>
      <c r="AA834">
        <v>0</v>
      </c>
      <c r="AB834">
        <v>4.8000000000000007</v>
      </c>
      <c r="AD834">
        <v>88.455328438120901</v>
      </c>
      <c r="AF834">
        <v>6.8238890708592626E-3</v>
      </c>
      <c r="AG834">
        <v>1.132032542361081E-2</v>
      </c>
    </row>
    <row r="835" spans="1:33">
      <c r="A835">
        <v>11</v>
      </c>
      <c r="B835">
        <v>393</v>
      </c>
      <c r="C835">
        <v>1999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15</v>
      </c>
      <c r="M835">
        <v>99</v>
      </c>
      <c r="N835">
        <v>99</v>
      </c>
      <c r="O835">
        <v>99</v>
      </c>
      <c r="P835">
        <v>9999</v>
      </c>
      <c r="Q835">
        <v>5</v>
      </c>
      <c r="R835">
        <v>5</v>
      </c>
      <c r="S835">
        <v>15</v>
      </c>
      <c r="T835">
        <v>12.6</v>
      </c>
      <c r="U835">
        <v>38.72</v>
      </c>
      <c r="V835">
        <v>0</v>
      </c>
      <c r="W835">
        <v>80</v>
      </c>
      <c r="X835">
        <v>100</v>
      </c>
      <c r="Y835">
        <v>100</v>
      </c>
      <c r="Z835">
        <v>4.0360376608748192</v>
      </c>
      <c r="AA835">
        <v>0</v>
      </c>
      <c r="AB835">
        <v>2.5768197453450274</v>
      </c>
      <c r="AD835">
        <v>82.768104347073418</v>
      </c>
      <c r="AF835">
        <v>6.8238890708592626E-3</v>
      </c>
      <c r="AG835">
        <v>1.2035227907803696E-2</v>
      </c>
    </row>
    <row r="836" spans="1:33">
      <c r="A836">
        <v>11</v>
      </c>
      <c r="B836">
        <v>394</v>
      </c>
      <c r="C836">
        <v>1998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1</v>
      </c>
      <c r="M836">
        <v>99</v>
      </c>
      <c r="N836">
        <v>99</v>
      </c>
      <c r="O836">
        <v>99</v>
      </c>
      <c r="P836">
        <v>9999</v>
      </c>
      <c r="Q836">
        <v>538</v>
      </c>
      <c r="R836">
        <v>846</v>
      </c>
      <c r="S836">
        <v>1</v>
      </c>
      <c r="T836">
        <v>2.0969267139479904</v>
      </c>
      <c r="U836">
        <v>14.20721040189127</v>
      </c>
      <c r="V836">
        <v>0</v>
      </c>
      <c r="W836">
        <v>0</v>
      </c>
      <c r="X836">
        <v>21.63120567375887</v>
      </c>
      <c r="Y836">
        <v>0.1182033096926714</v>
      </c>
      <c r="Z836">
        <v>2.5856866463807968</v>
      </c>
      <c r="AA836">
        <v>0</v>
      </c>
      <c r="AB836">
        <v>1.0417139050033759</v>
      </c>
      <c r="AD836">
        <v>9.0273034650481563</v>
      </c>
      <c r="AF836">
        <v>1.3163012867389647</v>
      </c>
      <c r="AG836">
        <v>0.82313525550489886</v>
      </c>
    </row>
    <row r="837" spans="1:33">
      <c r="A837">
        <v>11</v>
      </c>
      <c r="B837">
        <v>395</v>
      </c>
      <c r="C837">
        <v>1998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2</v>
      </c>
      <c r="M837">
        <v>99</v>
      </c>
      <c r="N837">
        <v>99</v>
      </c>
      <c r="O837">
        <v>99</v>
      </c>
      <c r="P837">
        <v>9999</v>
      </c>
      <c r="Q837">
        <v>2359</v>
      </c>
      <c r="R837">
        <v>4108</v>
      </c>
      <c r="S837">
        <v>2</v>
      </c>
      <c r="T837">
        <v>3.4403602726387543</v>
      </c>
      <c r="U837">
        <v>16.466577409931872</v>
      </c>
      <c r="V837">
        <v>0</v>
      </c>
      <c r="W837">
        <v>0</v>
      </c>
      <c r="X837">
        <v>54.162609542356392</v>
      </c>
      <c r="Y837">
        <v>1.3631937682570596</v>
      </c>
      <c r="Z837">
        <v>2.8115382085168954</v>
      </c>
      <c r="AA837">
        <v>0</v>
      </c>
      <c r="AB837">
        <v>1.3517621903209276</v>
      </c>
      <c r="AD837">
        <v>23.340544008859101</v>
      </c>
      <c r="AF837">
        <v>6.391685207947595</v>
      </c>
      <c r="AG837">
        <v>4.6326106693444959</v>
      </c>
    </row>
    <row r="838" spans="1:33">
      <c r="A838">
        <v>11</v>
      </c>
      <c r="B838">
        <v>396</v>
      </c>
      <c r="C838">
        <v>1998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3</v>
      </c>
      <c r="M838">
        <v>99</v>
      </c>
      <c r="N838">
        <v>99</v>
      </c>
      <c r="O838">
        <v>99</v>
      </c>
      <c r="P838">
        <v>9999</v>
      </c>
      <c r="Q838">
        <v>4256</v>
      </c>
      <c r="R838">
        <v>8439</v>
      </c>
      <c r="S838">
        <v>3</v>
      </c>
      <c r="T838">
        <v>4.7759213176916688</v>
      </c>
      <c r="U838">
        <v>18.538784216139376</v>
      </c>
      <c r="V838">
        <v>0</v>
      </c>
      <c r="W838">
        <v>0.84133191136390539</v>
      </c>
      <c r="X838">
        <v>81.230003554923556</v>
      </c>
      <c r="Y838">
        <v>6.6358573290674254</v>
      </c>
      <c r="Z838">
        <v>2.8809304317170605</v>
      </c>
      <c r="AA838">
        <v>0</v>
      </c>
      <c r="AB838">
        <v>1.473760993922153</v>
      </c>
      <c r="AD838">
        <v>22.257793354225274</v>
      </c>
      <c r="AF838">
        <v>13.130338721974137</v>
      </c>
      <c r="AG838">
        <v>10.71431139595774</v>
      </c>
    </row>
    <row r="839" spans="1:33">
      <c r="A839">
        <v>11</v>
      </c>
      <c r="B839">
        <v>397</v>
      </c>
      <c r="C839">
        <v>1998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4</v>
      </c>
      <c r="M839">
        <v>99</v>
      </c>
      <c r="N839">
        <v>99</v>
      </c>
      <c r="O839">
        <v>99</v>
      </c>
      <c r="P839">
        <v>9999</v>
      </c>
      <c r="Q839">
        <v>6499</v>
      </c>
      <c r="R839">
        <v>13322</v>
      </c>
      <c r="S839">
        <v>4</v>
      </c>
      <c r="T839">
        <v>5.9754541360156148</v>
      </c>
      <c r="U839">
        <v>20.815785918030446</v>
      </c>
      <c r="V839">
        <v>0</v>
      </c>
      <c r="W839">
        <v>5.8174448281038886</v>
      </c>
      <c r="X839">
        <v>95.4961717459841</v>
      </c>
      <c r="Y839">
        <v>22.286443476955409</v>
      </c>
      <c r="Z839">
        <v>3.1664902380974369</v>
      </c>
      <c r="AA839">
        <v>0</v>
      </c>
      <c r="AB839">
        <v>1.5060049322340598</v>
      </c>
      <c r="AD839">
        <v>32.79331971133859</v>
      </c>
      <c r="AF839">
        <v>20.727855486922564</v>
      </c>
      <c r="AG839">
        <v>18.991281449005189</v>
      </c>
    </row>
    <row r="840" spans="1:33">
      <c r="A840">
        <v>11</v>
      </c>
      <c r="B840">
        <v>398</v>
      </c>
      <c r="C840">
        <v>1998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5</v>
      </c>
      <c r="M840">
        <v>99</v>
      </c>
      <c r="N840">
        <v>99</v>
      </c>
      <c r="O840">
        <v>99</v>
      </c>
      <c r="P840">
        <v>9999</v>
      </c>
      <c r="Q840">
        <v>8024</v>
      </c>
      <c r="R840">
        <v>17419</v>
      </c>
      <c r="S840">
        <v>5.000574085768414</v>
      </c>
      <c r="T840">
        <v>7.1008094609334638</v>
      </c>
      <c r="U840">
        <v>23.224272346288657</v>
      </c>
      <c r="V840">
        <v>0</v>
      </c>
      <c r="W840">
        <v>18.675010046500944</v>
      </c>
      <c r="X840">
        <v>99.047017624433124</v>
      </c>
      <c r="Y840">
        <v>48.263390550548245</v>
      </c>
      <c r="Z840">
        <v>3.5497704942639112</v>
      </c>
      <c r="AB840">
        <v>1.7747882771271024</v>
      </c>
      <c r="AD840">
        <v>38.585032644852632</v>
      </c>
      <c r="AF840">
        <v>27.102425666319185</v>
      </c>
      <c r="AG840">
        <v>27.704949501957113</v>
      </c>
    </row>
    <row r="841" spans="1:33">
      <c r="A841">
        <v>11</v>
      </c>
      <c r="B841">
        <v>399</v>
      </c>
      <c r="C841">
        <v>1998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6</v>
      </c>
      <c r="M841">
        <v>99</v>
      </c>
      <c r="N841">
        <v>99</v>
      </c>
      <c r="O841">
        <v>99</v>
      </c>
      <c r="P841">
        <v>9999</v>
      </c>
      <c r="Q841">
        <v>5629</v>
      </c>
      <c r="R841">
        <v>9869</v>
      </c>
      <c r="S841">
        <v>6</v>
      </c>
      <c r="T841">
        <v>7.9269429526801103</v>
      </c>
      <c r="U841">
        <v>25.367788023102655</v>
      </c>
      <c r="V841">
        <v>13.486675448373695</v>
      </c>
      <c r="W841">
        <v>33.95480798459824</v>
      </c>
      <c r="X841">
        <v>99.848008916810173</v>
      </c>
      <c r="Y841">
        <v>71.689127571182482</v>
      </c>
      <c r="Z841">
        <v>3.7386500621774386</v>
      </c>
      <c r="AA841">
        <v>0</v>
      </c>
      <c r="AB841">
        <v>1.9307161879382588</v>
      </c>
      <c r="AD841">
        <v>40.078924915611744</v>
      </c>
      <c r="AF841">
        <v>15.355292433601468</v>
      </c>
      <c r="AG841">
        <v>17.145406134413161</v>
      </c>
    </row>
    <row r="842" spans="1:33">
      <c r="A842">
        <v>11</v>
      </c>
      <c r="B842">
        <v>400</v>
      </c>
      <c r="C842">
        <v>1998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9999</v>
      </c>
      <c r="Q842">
        <v>2813</v>
      </c>
      <c r="R842">
        <v>4031</v>
      </c>
      <c r="S842">
        <v>7</v>
      </c>
      <c r="T842">
        <v>8.5363433391218049</v>
      </c>
      <c r="U842">
        <v>26.856412800793912</v>
      </c>
      <c r="V842">
        <v>13.172909947903747</v>
      </c>
      <c r="W842">
        <v>46.415281567849163</v>
      </c>
      <c r="X842">
        <v>99.975192259985135</v>
      </c>
      <c r="Y842">
        <v>83.999007690399395</v>
      </c>
      <c r="Z842">
        <v>3.9018436612206928</v>
      </c>
      <c r="AA842">
        <v>0</v>
      </c>
      <c r="AB842">
        <v>2.0259067389233021</v>
      </c>
      <c r="AD842">
        <v>38.283280383936798</v>
      </c>
      <c r="AF842">
        <v>6.2718800080907409</v>
      </c>
      <c r="AG842">
        <v>7.4140042363116496</v>
      </c>
    </row>
    <row r="843" spans="1:33">
      <c r="A843">
        <v>11</v>
      </c>
      <c r="B843">
        <v>401</v>
      </c>
      <c r="C843">
        <v>1998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9999</v>
      </c>
      <c r="Q843">
        <v>2720</v>
      </c>
      <c r="R843">
        <v>4026</v>
      </c>
      <c r="S843">
        <v>8</v>
      </c>
      <c r="T843">
        <v>9.1264282165921511</v>
      </c>
      <c r="U843">
        <v>28.563214108296101</v>
      </c>
      <c r="V843">
        <v>11.574764033780429</v>
      </c>
      <c r="W843">
        <v>56.631892697466483</v>
      </c>
      <c r="X843">
        <v>100</v>
      </c>
      <c r="Y843">
        <v>91.579731743666173</v>
      </c>
      <c r="Z843">
        <v>4.2452416894499763</v>
      </c>
      <c r="AA843">
        <v>0</v>
      </c>
      <c r="AB843">
        <v>2.278359283078617</v>
      </c>
      <c r="AD843">
        <v>42.56299524009561</v>
      </c>
      <c r="AF843">
        <v>6.2641004496584785</v>
      </c>
      <c r="AG843">
        <v>7.8754045805008284</v>
      </c>
    </row>
    <row r="844" spans="1:33">
      <c r="A844">
        <v>11</v>
      </c>
      <c r="B844">
        <v>402</v>
      </c>
      <c r="C844">
        <v>1998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</v>
      </c>
      <c r="M844">
        <v>99</v>
      </c>
      <c r="N844">
        <v>99</v>
      </c>
      <c r="O844">
        <v>99</v>
      </c>
      <c r="P844">
        <v>9999</v>
      </c>
      <c r="Q844">
        <v>1094</v>
      </c>
      <c r="R844">
        <v>1426</v>
      </c>
      <c r="S844">
        <v>9</v>
      </c>
      <c r="T844">
        <v>9.6107994389901847</v>
      </c>
      <c r="U844">
        <v>29.982328190743303</v>
      </c>
      <c r="V844">
        <v>9.5371669004207593</v>
      </c>
      <c r="W844">
        <v>66.690042075736315</v>
      </c>
      <c r="X844">
        <v>100</v>
      </c>
      <c r="Y844">
        <v>96.213183730715329</v>
      </c>
      <c r="Z844">
        <v>4.4477088567735228</v>
      </c>
      <c r="AA844">
        <v>0</v>
      </c>
      <c r="AB844">
        <v>2.3828798104797078</v>
      </c>
      <c r="AD844">
        <v>42.966866409555294</v>
      </c>
      <c r="AF844">
        <v>2.2187300648815178</v>
      </c>
      <c r="AG844">
        <v>2.9280393385688659</v>
      </c>
    </row>
    <row r="845" spans="1:33">
      <c r="A845">
        <v>11</v>
      </c>
      <c r="B845">
        <v>403</v>
      </c>
      <c r="C845">
        <v>1998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10</v>
      </c>
      <c r="M845">
        <v>99</v>
      </c>
      <c r="N845">
        <v>99</v>
      </c>
      <c r="O845">
        <v>99</v>
      </c>
      <c r="P845">
        <v>9999</v>
      </c>
      <c r="Q845">
        <v>308</v>
      </c>
      <c r="R845">
        <v>366</v>
      </c>
      <c r="S845">
        <v>10</v>
      </c>
      <c r="T845">
        <v>9.9863387978142057</v>
      </c>
      <c r="U845">
        <v>31.520218579234967</v>
      </c>
      <c r="V845">
        <v>9.0163934426229506</v>
      </c>
      <c r="W845">
        <v>69.672131147541009</v>
      </c>
      <c r="X845">
        <v>100</v>
      </c>
      <c r="Y845">
        <v>97.814207650273204</v>
      </c>
      <c r="Z845">
        <v>4.5952191782857916</v>
      </c>
      <c r="AA845">
        <v>0</v>
      </c>
      <c r="AB845">
        <v>2.8201711444738859</v>
      </c>
      <c r="AD845">
        <v>40.737046859760497</v>
      </c>
      <c r="AF845">
        <v>0.5694636772416799</v>
      </c>
      <c r="AG845">
        <v>0.79006411035640245</v>
      </c>
    </row>
    <row r="846" spans="1:33">
      <c r="A846">
        <v>11</v>
      </c>
      <c r="B846">
        <v>404</v>
      </c>
      <c r="C846">
        <v>1998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11</v>
      </c>
      <c r="M846">
        <v>99</v>
      </c>
      <c r="N846">
        <v>99</v>
      </c>
      <c r="O846">
        <v>99</v>
      </c>
      <c r="P846">
        <v>9999</v>
      </c>
      <c r="Q846">
        <v>254</v>
      </c>
      <c r="R846">
        <v>287</v>
      </c>
      <c r="S846">
        <v>11</v>
      </c>
      <c r="T846">
        <v>10.672473867595823</v>
      </c>
      <c r="U846">
        <v>33.618815331010452</v>
      </c>
      <c r="V846">
        <v>7.6655052264808354</v>
      </c>
      <c r="W846">
        <v>75.609756097560989</v>
      </c>
      <c r="X846">
        <v>100</v>
      </c>
      <c r="Y846">
        <v>99.303135888501743</v>
      </c>
      <c r="Z846">
        <v>4.8382183481848244</v>
      </c>
      <c r="AA846">
        <v>0</v>
      </c>
      <c r="AB846">
        <v>2.6432561903161438</v>
      </c>
      <c r="AD846">
        <v>56.269095220844733</v>
      </c>
      <c r="AF846">
        <v>0.44654665401191823</v>
      </c>
      <c r="AG846">
        <v>0.66077914905731305</v>
      </c>
    </row>
    <row r="847" spans="1:33">
      <c r="A847">
        <v>11</v>
      </c>
      <c r="B847">
        <v>405</v>
      </c>
      <c r="C847">
        <v>1998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12</v>
      </c>
      <c r="M847">
        <v>99</v>
      </c>
      <c r="N847">
        <v>99</v>
      </c>
      <c r="O847">
        <v>99</v>
      </c>
      <c r="P847">
        <v>9999</v>
      </c>
      <c r="Q847">
        <v>80</v>
      </c>
      <c r="R847">
        <v>80</v>
      </c>
      <c r="S847">
        <v>12</v>
      </c>
      <c r="T847">
        <v>10.0375</v>
      </c>
      <c r="U847">
        <v>34.78</v>
      </c>
      <c r="V847">
        <v>8.75</v>
      </c>
      <c r="W847">
        <v>67.5</v>
      </c>
      <c r="X847">
        <v>100</v>
      </c>
      <c r="Y847">
        <v>98.75</v>
      </c>
      <c r="Z847">
        <v>4.3047764169583198</v>
      </c>
      <c r="AA847">
        <v>0</v>
      </c>
      <c r="AB847">
        <v>2.5320137736592221</v>
      </c>
      <c r="AD847">
        <v>39.044462104946845</v>
      </c>
      <c r="AF847">
        <v>0.12447293491621415</v>
      </c>
      <c r="AG847">
        <v>0.19055115813040929</v>
      </c>
    </row>
    <row r="848" spans="1:33">
      <c r="A848">
        <v>11</v>
      </c>
      <c r="B848">
        <v>406</v>
      </c>
      <c r="C848">
        <v>1998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13</v>
      </c>
      <c r="M848">
        <v>99</v>
      </c>
      <c r="N848">
        <v>99</v>
      </c>
      <c r="O848">
        <v>99</v>
      </c>
      <c r="P848">
        <v>9999</v>
      </c>
      <c r="Q848">
        <v>28</v>
      </c>
      <c r="R848">
        <v>28</v>
      </c>
      <c r="S848">
        <v>13</v>
      </c>
      <c r="T848">
        <v>10.857142857142859</v>
      </c>
      <c r="U848">
        <v>35.492857142857154</v>
      </c>
      <c r="V848">
        <v>10.714285714285712</v>
      </c>
      <c r="W848">
        <v>75</v>
      </c>
      <c r="X848">
        <v>100</v>
      </c>
      <c r="Y848">
        <v>96.428571428571445</v>
      </c>
      <c r="Z848">
        <v>5.7884693616723855</v>
      </c>
      <c r="AA848">
        <v>0</v>
      </c>
      <c r="AB848">
        <v>3.3670067855407626</v>
      </c>
      <c r="AD848">
        <v>70.397834601056758</v>
      </c>
      <c r="AF848">
        <v>4.3565527220674978E-2</v>
      </c>
      <c r="AG848">
        <v>6.8059855143042261E-2</v>
      </c>
    </row>
    <row r="849" spans="1:33">
      <c r="A849">
        <v>11</v>
      </c>
      <c r="B849">
        <v>407</v>
      </c>
      <c r="C849">
        <v>1998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14</v>
      </c>
      <c r="M849">
        <v>99</v>
      </c>
      <c r="N849">
        <v>99</v>
      </c>
      <c r="O849">
        <v>99</v>
      </c>
      <c r="P849">
        <v>9999</v>
      </c>
      <c r="Q849">
        <v>15</v>
      </c>
      <c r="R849">
        <v>15</v>
      </c>
      <c r="S849">
        <v>14</v>
      </c>
      <c r="T849">
        <v>10.666666666666664</v>
      </c>
      <c r="U849">
        <v>37.506666666666653</v>
      </c>
      <c r="V849">
        <v>6.6666666666666687</v>
      </c>
      <c r="W849">
        <v>73.333333333333314</v>
      </c>
      <c r="X849">
        <v>100</v>
      </c>
      <c r="Y849">
        <v>93.333333333333314</v>
      </c>
      <c r="Z849">
        <v>6.5735294088403506</v>
      </c>
      <c r="AA849">
        <v>0</v>
      </c>
      <c r="AB849">
        <v>3.9777157040470126</v>
      </c>
      <c r="AD849">
        <v>78.409482282844607</v>
      </c>
      <c r="AF849">
        <v>2.3338675296790155E-2</v>
      </c>
      <c r="AG849">
        <v>3.852935651386151E-2</v>
      </c>
    </row>
    <row r="850" spans="1:33">
      <c r="A850">
        <v>11</v>
      </c>
      <c r="B850">
        <v>408</v>
      </c>
      <c r="C850">
        <v>1998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15</v>
      </c>
      <c r="M850">
        <v>99</v>
      </c>
      <c r="N850">
        <v>99</v>
      </c>
      <c r="O850">
        <v>99</v>
      </c>
      <c r="P850">
        <v>9999</v>
      </c>
      <c r="Q850">
        <v>8</v>
      </c>
      <c r="R850">
        <v>9</v>
      </c>
      <c r="S850">
        <v>15</v>
      </c>
      <c r="T850">
        <v>10.555555555555555</v>
      </c>
      <c r="U850">
        <v>37.111111111111114</v>
      </c>
      <c r="V850">
        <v>22.222222222222225</v>
      </c>
      <c r="W850">
        <v>66.666666666666686</v>
      </c>
      <c r="X850">
        <v>100</v>
      </c>
      <c r="Y850">
        <v>100</v>
      </c>
      <c r="Z850">
        <v>4.6731964897806861</v>
      </c>
      <c r="AA850">
        <v>0</v>
      </c>
      <c r="AB850">
        <v>3.7745083892140072</v>
      </c>
      <c r="AD850">
        <v>66.043256042270656</v>
      </c>
      <c r="AF850">
        <v>1.4003205178074097E-2</v>
      </c>
      <c r="AG850">
        <v>2.2873809235033321E-2</v>
      </c>
    </row>
    <row r="851" spans="1:33">
      <c r="A851">
        <v>11</v>
      </c>
      <c r="B851">
        <v>409</v>
      </c>
      <c r="C851">
        <v>1997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1</v>
      </c>
      <c r="M851">
        <v>99</v>
      </c>
      <c r="N851">
        <v>99</v>
      </c>
      <c r="O851">
        <v>99</v>
      </c>
      <c r="P851">
        <v>9999</v>
      </c>
      <c r="Q851">
        <v>676</v>
      </c>
      <c r="R851">
        <v>1023</v>
      </c>
      <c r="S851">
        <v>1</v>
      </c>
      <c r="T851">
        <v>2.0498533724340176</v>
      </c>
      <c r="U851">
        <v>14.782306940371456</v>
      </c>
      <c r="V851">
        <v>0</v>
      </c>
      <c r="W851">
        <v>9.7751710654936444E-2</v>
      </c>
      <c r="X851">
        <v>32.160312805474099</v>
      </c>
      <c r="Y851">
        <v>0.78201368523949155</v>
      </c>
      <c r="Z851">
        <v>2.905563099696145</v>
      </c>
      <c r="AA851">
        <v>0</v>
      </c>
      <c r="AB851">
        <v>0.98694185781117316</v>
      </c>
      <c r="AD851">
        <v>23.316323791677966</v>
      </c>
      <c r="AF851">
        <v>1.4852131999593499</v>
      </c>
      <c r="AG851">
        <v>0.9296643161991075</v>
      </c>
    </row>
    <row r="852" spans="1:33">
      <c r="A852">
        <v>11</v>
      </c>
      <c r="B852">
        <v>410</v>
      </c>
      <c r="C852">
        <v>1997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2</v>
      </c>
      <c r="M852">
        <v>99</v>
      </c>
      <c r="N852">
        <v>99</v>
      </c>
      <c r="O852">
        <v>99</v>
      </c>
      <c r="P852">
        <v>9999</v>
      </c>
      <c r="Q852">
        <v>2629</v>
      </c>
      <c r="R852">
        <v>4790</v>
      </c>
      <c r="S852">
        <v>2</v>
      </c>
      <c r="T852">
        <v>3.4369519832985396</v>
      </c>
      <c r="U852">
        <v>17.112964509394569</v>
      </c>
      <c r="V852">
        <v>0</v>
      </c>
      <c r="W852">
        <v>0.12526096033402923</v>
      </c>
      <c r="X852">
        <v>63.549060542797491</v>
      </c>
      <c r="Y852">
        <v>2.4843423799582465</v>
      </c>
      <c r="Z852">
        <v>2.8410260468255326</v>
      </c>
      <c r="AA852">
        <v>0</v>
      </c>
      <c r="AB852">
        <v>1.329484140226584</v>
      </c>
      <c r="AD852">
        <v>24.199599721833057</v>
      </c>
      <c r="AF852">
        <v>6.95422407410096</v>
      </c>
      <c r="AG852">
        <v>5.039286790341988</v>
      </c>
    </row>
    <row r="853" spans="1:33">
      <c r="A853">
        <v>11</v>
      </c>
      <c r="B853">
        <v>411</v>
      </c>
      <c r="C853">
        <v>1997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3</v>
      </c>
      <c r="M853">
        <v>99</v>
      </c>
      <c r="N853">
        <v>99</v>
      </c>
      <c r="O853">
        <v>99</v>
      </c>
      <c r="P853">
        <v>9999</v>
      </c>
      <c r="Q853">
        <v>4671</v>
      </c>
      <c r="R853">
        <v>9311</v>
      </c>
      <c r="S853">
        <v>3</v>
      </c>
      <c r="T853">
        <v>4.8173128557620011</v>
      </c>
      <c r="U853">
        <v>19.415798517882077</v>
      </c>
      <c r="V853">
        <v>0</v>
      </c>
      <c r="W853">
        <v>1.6217377295671789</v>
      </c>
      <c r="X853">
        <v>88.615615938137694</v>
      </c>
      <c r="Y853">
        <v>11.319944152078184</v>
      </c>
      <c r="Z853">
        <v>2.9730028957670456</v>
      </c>
      <c r="AA853">
        <v>0</v>
      </c>
      <c r="AB853">
        <v>1.5395215628332188</v>
      </c>
      <c r="AD853">
        <v>25.709014027449843</v>
      </c>
      <c r="AF853">
        <v>13.51790821585679</v>
      </c>
      <c r="AG853">
        <v>11.1137313711957</v>
      </c>
    </row>
    <row r="854" spans="1:33">
      <c r="A854">
        <v>11</v>
      </c>
      <c r="B854">
        <v>412</v>
      </c>
      <c r="C854">
        <v>1997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4</v>
      </c>
      <c r="M854">
        <v>99</v>
      </c>
      <c r="N854">
        <v>99</v>
      </c>
      <c r="O854">
        <v>99</v>
      </c>
      <c r="P854">
        <v>9999</v>
      </c>
      <c r="Q854">
        <v>7340</v>
      </c>
      <c r="R854">
        <v>15649</v>
      </c>
      <c r="S854">
        <v>4</v>
      </c>
      <c r="T854">
        <v>6.0578311713208493</v>
      </c>
      <c r="U854">
        <v>21.816263020001347</v>
      </c>
      <c r="V854">
        <v>0</v>
      </c>
      <c r="W854">
        <v>8.5117259888810803</v>
      </c>
      <c r="X854">
        <v>97.878458687456074</v>
      </c>
      <c r="Y854">
        <v>32.756086650904216</v>
      </c>
      <c r="Z854">
        <v>3.255555779220515</v>
      </c>
      <c r="AA854">
        <v>0</v>
      </c>
      <c r="AB854">
        <v>1.7118939938180564</v>
      </c>
      <c r="AD854">
        <v>32.793501398050729</v>
      </c>
      <c r="AF854">
        <v>22.719551677579524</v>
      </c>
      <c r="AG854">
        <v>20.988203358221295</v>
      </c>
    </row>
    <row r="855" spans="1:33">
      <c r="A855">
        <v>11</v>
      </c>
      <c r="B855">
        <v>413</v>
      </c>
      <c r="C855">
        <v>1997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5</v>
      </c>
      <c r="M855">
        <v>99</v>
      </c>
      <c r="N855">
        <v>99</v>
      </c>
      <c r="O855">
        <v>99</v>
      </c>
      <c r="P855">
        <v>9999</v>
      </c>
      <c r="Q855">
        <v>8723</v>
      </c>
      <c r="R855">
        <v>18535</v>
      </c>
      <c r="S855">
        <v>5</v>
      </c>
      <c r="T855">
        <v>7.3475586727812257</v>
      </c>
      <c r="U855">
        <v>24.440501753439353</v>
      </c>
      <c r="V855">
        <v>0</v>
      </c>
      <c r="W855">
        <v>24.947396816833017</v>
      </c>
      <c r="X855">
        <v>99.536012948475857</v>
      </c>
      <c r="Y855">
        <v>62.185055300782309</v>
      </c>
      <c r="Z855">
        <v>3.7171525176805025</v>
      </c>
      <c r="AA855">
        <v>0</v>
      </c>
      <c r="AB855">
        <v>1.8654646329354123</v>
      </c>
      <c r="AD855">
        <v>42.923077670484865</v>
      </c>
      <c r="AF855">
        <v>26.909507977758096</v>
      </c>
      <c r="AG855">
        <v>27.849090724326345</v>
      </c>
    </row>
    <row r="856" spans="1:33">
      <c r="A856">
        <v>11</v>
      </c>
      <c r="B856">
        <v>414</v>
      </c>
      <c r="C856">
        <v>1997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6</v>
      </c>
      <c r="M856">
        <v>99</v>
      </c>
      <c r="N856">
        <v>99</v>
      </c>
      <c r="O856">
        <v>99</v>
      </c>
      <c r="P856">
        <v>9999</v>
      </c>
      <c r="Q856">
        <v>6110</v>
      </c>
      <c r="R856">
        <v>10550</v>
      </c>
      <c r="S856">
        <v>6</v>
      </c>
      <c r="T856">
        <v>8.3158293838862551</v>
      </c>
      <c r="U856">
        <v>26.822909952606601</v>
      </c>
      <c r="V856">
        <v>15.981042654028442</v>
      </c>
      <c r="W856">
        <v>42.872037914691937</v>
      </c>
      <c r="X856">
        <v>99.95260663507112</v>
      </c>
      <c r="Y856">
        <v>82.018957345971558</v>
      </c>
      <c r="Z856">
        <v>4.0832211597323678</v>
      </c>
      <c r="AA856">
        <v>0</v>
      </c>
      <c r="AB856">
        <v>2.0452616952775937</v>
      </c>
      <c r="AD856">
        <v>45.775292175812808</v>
      </c>
      <c r="AF856">
        <v>15.316714818740108</v>
      </c>
      <c r="AG856">
        <v>17.396691550052612</v>
      </c>
    </row>
    <row r="857" spans="1:33">
      <c r="A857">
        <v>11</v>
      </c>
      <c r="B857">
        <v>415</v>
      </c>
      <c r="C857">
        <v>1997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7</v>
      </c>
      <c r="M857">
        <v>99</v>
      </c>
      <c r="N857">
        <v>99</v>
      </c>
      <c r="O857">
        <v>99</v>
      </c>
      <c r="P857">
        <v>9999</v>
      </c>
      <c r="Q857">
        <v>2721</v>
      </c>
      <c r="R857">
        <v>3727</v>
      </c>
      <c r="S857">
        <v>7</v>
      </c>
      <c r="T857">
        <v>8.8822108934800088</v>
      </c>
      <c r="U857">
        <v>28.565253555138181</v>
      </c>
      <c r="V857">
        <v>14.274215186477059</v>
      </c>
      <c r="W857">
        <v>53.742956801717192</v>
      </c>
      <c r="X857">
        <v>100</v>
      </c>
      <c r="Y857">
        <v>90.716393882479181</v>
      </c>
      <c r="Z857">
        <v>4.3362868341806964</v>
      </c>
      <c r="AA857">
        <v>0</v>
      </c>
      <c r="AB857">
        <v>2.1253507472484494</v>
      </c>
      <c r="AD857">
        <v>45.583469431736908</v>
      </c>
      <c r="AF857">
        <v>5.4109380217482812</v>
      </c>
      <c r="AG857">
        <v>6.5449417877049596</v>
      </c>
    </row>
    <row r="858" spans="1:33">
      <c r="A858">
        <v>11</v>
      </c>
      <c r="B858">
        <v>416</v>
      </c>
      <c r="C858">
        <v>1997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8</v>
      </c>
      <c r="M858">
        <v>99</v>
      </c>
      <c r="N858">
        <v>99</v>
      </c>
      <c r="O858">
        <v>99</v>
      </c>
      <c r="P858">
        <v>9999</v>
      </c>
      <c r="Q858">
        <v>2532</v>
      </c>
      <c r="R858">
        <v>3583</v>
      </c>
      <c r="S858">
        <v>8</v>
      </c>
      <c r="T858">
        <v>9.5757744906502946</v>
      </c>
      <c r="U858">
        <v>30.237901200111605</v>
      </c>
      <c r="V858">
        <v>11.135919620429807</v>
      </c>
      <c r="W858">
        <v>65.057214624616236</v>
      </c>
      <c r="X858">
        <v>100</v>
      </c>
      <c r="Y858">
        <v>95.311191738766396</v>
      </c>
      <c r="Z858">
        <v>4.6304599220076739</v>
      </c>
      <c r="AA858">
        <v>0</v>
      </c>
      <c r="AB858">
        <v>2.021595467678821</v>
      </c>
      <c r="AD858">
        <v>55.079663140929881</v>
      </c>
      <c r="AF858">
        <v>5.2018757531323052</v>
      </c>
      <c r="AG858">
        <v>6.6604989460181363</v>
      </c>
    </row>
    <row r="859" spans="1:33">
      <c r="A859">
        <v>11</v>
      </c>
      <c r="B859">
        <v>417</v>
      </c>
      <c r="C859">
        <v>1997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9999</v>
      </c>
      <c r="Q859">
        <v>898</v>
      </c>
      <c r="R859">
        <v>1075</v>
      </c>
      <c r="S859">
        <v>9</v>
      </c>
      <c r="T859">
        <v>10.185116279069764</v>
      </c>
      <c r="U859">
        <v>31.790883720930239</v>
      </c>
      <c r="V859">
        <v>8.2790697674418627</v>
      </c>
      <c r="W859">
        <v>73.116279069767486</v>
      </c>
      <c r="X859">
        <v>100</v>
      </c>
      <c r="Y859">
        <v>98.139534883720884</v>
      </c>
      <c r="Z859">
        <v>4.9187435208280688</v>
      </c>
      <c r="AA859">
        <v>0</v>
      </c>
      <c r="AB859">
        <v>2.2970480268470594</v>
      </c>
      <c r="AD859">
        <v>46.970372858038722</v>
      </c>
      <c r="AF859">
        <v>1.5607079080706741</v>
      </c>
      <c r="AG859">
        <v>2.1009677059023923</v>
      </c>
    </row>
    <row r="860" spans="1:33">
      <c r="A860">
        <v>11</v>
      </c>
      <c r="B860">
        <v>418</v>
      </c>
      <c r="C860">
        <v>1997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10</v>
      </c>
      <c r="M860">
        <v>99</v>
      </c>
      <c r="N860">
        <v>99</v>
      </c>
      <c r="O860">
        <v>99</v>
      </c>
      <c r="P860">
        <v>9999</v>
      </c>
      <c r="Q860">
        <v>265</v>
      </c>
      <c r="R860">
        <v>300</v>
      </c>
      <c r="S860">
        <v>10</v>
      </c>
      <c r="T860">
        <v>10.536666666666671</v>
      </c>
      <c r="U860">
        <v>33.881999999999962</v>
      </c>
      <c r="V860">
        <v>5.3333333333333321</v>
      </c>
      <c r="W860">
        <v>74.666666666666686</v>
      </c>
      <c r="X860">
        <v>100</v>
      </c>
      <c r="Y860">
        <v>99.333333333333314</v>
      </c>
      <c r="Z860">
        <v>4.9663476855064763</v>
      </c>
      <c r="AA860">
        <v>0</v>
      </c>
      <c r="AB860">
        <v>2.5130304857327568</v>
      </c>
      <c r="AD860">
        <v>54.404455778322387</v>
      </c>
      <c r="AF860">
        <v>0.43554639294995579</v>
      </c>
      <c r="AG860">
        <v>0.62488284906644076</v>
      </c>
    </row>
    <row r="861" spans="1:33">
      <c r="A861">
        <v>11</v>
      </c>
      <c r="B861">
        <v>419</v>
      </c>
      <c r="C861">
        <v>1997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11</v>
      </c>
      <c r="M861">
        <v>99</v>
      </c>
      <c r="N861">
        <v>99</v>
      </c>
      <c r="O861">
        <v>99</v>
      </c>
      <c r="P861">
        <v>9999</v>
      </c>
      <c r="Q861">
        <v>216</v>
      </c>
      <c r="R861">
        <v>233</v>
      </c>
      <c r="S861">
        <v>11</v>
      </c>
      <c r="T861">
        <v>11.077253218884124</v>
      </c>
      <c r="U861">
        <v>35.5510729613734</v>
      </c>
      <c r="V861">
        <v>6.4377682403433498</v>
      </c>
      <c r="W861">
        <v>81.545064377682422</v>
      </c>
      <c r="X861">
        <v>100</v>
      </c>
      <c r="Y861">
        <v>99.570815450643764</v>
      </c>
      <c r="Z861">
        <v>5.0536105444967996</v>
      </c>
      <c r="AA861">
        <v>0</v>
      </c>
      <c r="AB861">
        <v>2.5913436636406404</v>
      </c>
      <c r="AD861">
        <v>54.645205408071206</v>
      </c>
      <c r="AF861">
        <v>0.33827436519113241</v>
      </c>
      <c r="AG861">
        <v>0.50923347617780979</v>
      </c>
    </row>
    <row r="862" spans="1:33">
      <c r="A862">
        <v>11</v>
      </c>
      <c r="B862">
        <v>420</v>
      </c>
      <c r="C862">
        <v>1997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12</v>
      </c>
      <c r="M862">
        <v>99</v>
      </c>
      <c r="N862">
        <v>99</v>
      </c>
      <c r="O862">
        <v>99</v>
      </c>
      <c r="P862">
        <v>9999</v>
      </c>
      <c r="Q862">
        <v>56</v>
      </c>
      <c r="R862">
        <v>56</v>
      </c>
      <c r="S862">
        <v>12</v>
      </c>
      <c r="T862">
        <v>11.482142857142859</v>
      </c>
      <c r="U862">
        <v>37.251785714285695</v>
      </c>
      <c r="V862">
        <v>7.1428571428571441</v>
      </c>
      <c r="W862">
        <v>75</v>
      </c>
      <c r="X862">
        <v>100</v>
      </c>
      <c r="Y862">
        <v>100</v>
      </c>
      <c r="Z862">
        <v>5.5318877903940225</v>
      </c>
      <c r="AA862">
        <v>0</v>
      </c>
      <c r="AB862">
        <v>2.9820359262265961</v>
      </c>
      <c r="AD862">
        <v>51.007338956003345</v>
      </c>
      <c r="AF862">
        <v>8.1301993350658394E-2</v>
      </c>
      <c r="AG862">
        <v>0.12824588389484129</v>
      </c>
    </row>
    <row r="863" spans="1:33">
      <c r="A863">
        <v>11</v>
      </c>
      <c r="B863">
        <v>421</v>
      </c>
      <c r="C863">
        <v>1997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13</v>
      </c>
      <c r="M863">
        <v>99</v>
      </c>
      <c r="N863">
        <v>99</v>
      </c>
      <c r="O863">
        <v>99</v>
      </c>
      <c r="P863">
        <v>9999</v>
      </c>
      <c r="Q863">
        <v>20</v>
      </c>
      <c r="R863">
        <v>21</v>
      </c>
      <c r="S863">
        <v>13</v>
      </c>
      <c r="T863">
        <v>12.142857142857141</v>
      </c>
      <c r="U863">
        <v>39.000000000000007</v>
      </c>
      <c r="V863">
        <v>0</v>
      </c>
      <c r="W863">
        <v>90.476190476190439</v>
      </c>
      <c r="X863">
        <v>100</v>
      </c>
      <c r="Y863">
        <v>100</v>
      </c>
      <c r="Z863">
        <v>5.0685773339740514</v>
      </c>
      <c r="AA863">
        <v>0</v>
      </c>
      <c r="AB863">
        <v>2.2737783592977792</v>
      </c>
      <c r="AD863">
        <v>26.485277576348057</v>
      </c>
      <c r="AF863">
        <v>3.0488247506496903E-2</v>
      </c>
      <c r="AG863">
        <v>5.0349158194657503E-2</v>
      </c>
    </row>
    <row r="864" spans="1:33">
      <c r="A864">
        <v>11</v>
      </c>
      <c r="B864">
        <v>422</v>
      </c>
      <c r="C864">
        <v>1997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14</v>
      </c>
      <c r="M864">
        <v>99</v>
      </c>
      <c r="N864">
        <v>99</v>
      </c>
      <c r="O864">
        <v>99</v>
      </c>
      <c r="P864">
        <v>9999</v>
      </c>
      <c r="Q864">
        <v>17</v>
      </c>
      <c r="R864">
        <v>18</v>
      </c>
      <c r="S864">
        <v>14</v>
      </c>
      <c r="T864">
        <v>11.888888888888889</v>
      </c>
      <c r="U864">
        <v>39.388888888888886</v>
      </c>
      <c r="V864">
        <v>5.5555555555555562</v>
      </c>
      <c r="W864">
        <v>83.333333333333314</v>
      </c>
      <c r="X864">
        <v>100</v>
      </c>
      <c r="Y864">
        <v>100</v>
      </c>
      <c r="Z864">
        <v>6.137941103306102</v>
      </c>
      <c r="AA864">
        <v>0</v>
      </c>
      <c r="AB864">
        <v>2.7666443551086037</v>
      </c>
      <c r="AD864">
        <v>62.119161243668401</v>
      </c>
      <c r="AF864">
        <v>2.6132783576997339E-2</v>
      </c>
      <c r="AG864">
        <v>4.3586755995130851E-2</v>
      </c>
    </row>
    <row r="865" spans="1:33">
      <c r="A865">
        <v>11</v>
      </c>
      <c r="B865">
        <v>423</v>
      </c>
      <c r="C865">
        <v>1997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15</v>
      </c>
      <c r="M865">
        <v>99</v>
      </c>
      <c r="N865">
        <v>99</v>
      </c>
      <c r="O865">
        <v>99</v>
      </c>
      <c r="P865">
        <v>9999</v>
      </c>
      <c r="Q865">
        <v>8</v>
      </c>
      <c r="R865">
        <v>8</v>
      </c>
      <c r="S865">
        <v>15</v>
      </c>
      <c r="T865">
        <v>11.5</v>
      </c>
      <c r="U865">
        <v>41.9375</v>
      </c>
      <c r="V865">
        <v>25</v>
      </c>
      <c r="W865">
        <v>75</v>
      </c>
      <c r="X865">
        <v>100</v>
      </c>
      <c r="Y865">
        <v>100</v>
      </c>
      <c r="Z865">
        <v>5.0249222630803043</v>
      </c>
      <c r="AA865">
        <v>0</v>
      </c>
      <c r="AB865">
        <v>3.9370039370059056</v>
      </c>
      <c r="AD865">
        <v>94.49334735198336</v>
      </c>
      <c r="AF865">
        <v>1.1614570478665483E-2</v>
      </c>
      <c r="AG865">
        <v>2.0625326708556279E-2</v>
      </c>
    </row>
    <row r="866" spans="1:33" s="514" customFormat="1">
      <c r="A866" s="514">
        <v>11</v>
      </c>
      <c r="B866" s="514">
        <v>424</v>
      </c>
      <c r="C866" s="514">
        <v>1996</v>
      </c>
      <c r="D866" s="514">
        <v>99</v>
      </c>
      <c r="E866" s="514">
        <v>99</v>
      </c>
      <c r="F866" s="514">
        <v>99</v>
      </c>
      <c r="G866" s="514">
        <v>99</v>
      </c>
      <c r="H866" s="514">
        <v>99</v>
      </c>
      <c r="I866" s="514">
        <v>99</v>
      </c>
      <c r="J866" s="514">
        <v>999</v>
      </c>
      <c r="K866" s="514">
        <v>99</v>
      </c>
      <c r="L866" s="514">
        <v>1</v>
      </c>
      <c r="M866" s="514">
        <v>99</v>
      </c>
      <c r="N866" s="514">
        <v>99</v>
      </c>
      <c r="O866" s="514">
        <v>99</v>
      </c>
      <c r="P866" s="514">
        <v>9999</v>
      </c>
      <c r="Q866" s="514">
        <v>694</v>
      </c>
      <c r="R866" s="514">
        <v>1158</v>
      </c>
      <c r="S866" s="514">
        <v>1</v>
      </c>
      <c r="T866" s="514">
        <v>1.5993091537132988</v>
      </c>
      <c r="U866" s="514">
        <v>13.90103626943004</v>
      </c>
      <c r="V866" s="514">
        <v>0</v>
      </c>
      <c r="W866" s="514">
        <v>0</v>
      </c>
      <c r="X866" s="514">
        <v>21.329879101899827</v>
      </c>
      <c r="Y866" s="514">
        <v>0.51813471502590691</v>
      </c>
      <c r="Z866" s="514">
        <v>2.8992105941957558</v>
      </c>
      <c r="AA866" s="514">
        <v>0</v>
      </c>
      <c r="AB866" s="514">
        <v>0.72939718132167819</v>
      </c>
      <c r="AD866" s="514">
        <v>23.578162508605526</v>
      </c>
      <c r="AF866" s="514">
        <v>1.5381958742345547</v>
      </c>
      <c r="AG866" s="514">
        <v>0.93738541014527843</v>
      </c>
    </row>
    <row r="867" spans="1:33" s="514" customFormat="1">
      <c r="A867" s="514">
        <v>11</v>
      </c>
      <c r="B867" s="514">
        <v>425</v>
      </c>
      <c r="C867" s="514">
        <v>1996</v>
      </c>
      <c r="D867" s="514">
        <v>99</v>
      </c>
      <c r="E867" s="514">
        <v>99</v>
      </c>
      <c r="F867" s="514">
        <v>99</v>
      </c>
      <c r="G867" s="514">
        <v>99</v>
      </c>
      <c r="H867" s="514">
        <v>99</v>
      </c>
      <c r="I867" s="514">
        <v>99</v>
      </c>
      <c r="J867" s="514">
        <v>999</v>
      </c>
      <c r="K867" s="514">
        <v>99</v>
      </c>
      <c r="L867" s="514">
        <v>2</v>
      </c>
      <c r="M867" s="514">
        <v>99</v>
      </c>
      <c r="N867" s="514">
        <v>99</v>
      </c>
      <c r="O867" s="514">
        <v>99</v>
      </c>
      <c r="P867" s="514">
        <v>9999</v>
      </c>
      <c r="Q867" s="514">
        <v>2988</v>
      </c>
      <c r="R867" s="514">
        <v>6459</v>
      </c>
      <c r="S867" s="514">
        <v>2</v>
      </c>
      <c r="T867" s="514">
        <v>2.7052175259328082</v>
      </c>
      <c r="U867" s="514">
        <v>16.543660009289276</v>
      </c>
      <c r="V867" s="514">
        <v>0</v>
      </c>
      <c r="W867" s="514">
        <v>0.12385818238117356</v>
      </c>
      <c r="X867" s="514">
        <v>53.351912060690509</v>
      </c>
      <c r="Y867" s="514">
        <v>2.3533054652422969</v>
      </c>
      <c r="Z867" s="514">
        <v>2.8034489816129446</v>
      </c>
      <c r="AA867" s="514">
        <v>0</v>
      </c>
      <c r="AB867" s="514">
        <v>1.1580967730883962</v>
      </c>
      <c r="AD867" s="514">
        <v>23.377107361644686</v>
      </c>
      <c r="AF867" s="514">
        <v>8.579626210432636</v>
      </c>
      <c r="AG867" s="514">
        <v>6.2224201854820249</v>
      </c>
    </row>
    <row r="868" spans="1:33" s="514" customFormat="1">
      <c r="A868" s="514">
        <v>11</v>
      </c>
      <c r="B868" s="514">
        <v>426</v>
      </c>
      <c r="C868" s="514">
        <v>1996</v>
      </c>
      <c r="D868" s="514">
        <v>99</v>
      </c>
      <c r="E868" s="514">
        <v>99</v>
      </c>
      <c r="F868" s="514">
        <v>99</v>
      </c>
      <c r="G868" s="514">
        <v>99</v>
      </c>
      <c r="H868" s="514">
        <v>99</v>
      </c>
      <c r="I868" s="514">
        <v>99</v>
      </c>
      <c r="J868" s="514">
        <v>999</v>
      </c>
      <c r="K868" s="514">
        <v>99</v>
      </c>
      <c r="L868" s="514">
        <v>3</v>
      </c>
      <c r="M868" s="514">
        <v>99</v>
      </c>
      <c r="N868" s="514">
        <v>99</v>
      </c>
      <c r="O868" s="514">
        <v>99</v>
      </c>
      <c r="P868" s="514">
        <v>9999</v>
      </c>
      <c r="Q868" s="514">
        <v>5042</v>
      </c>
      <c r="R868" s="514">
        <v>11987</v>
      </c>
      <c r="S868" s="514">
        <v>3</v>
      </c>
      <c r="T868" s="514">
        <v>4.2255777091849511</v>
      </c>
      <c r="U868" s="514">
        <v>19.021798615166471</v>
      </c>
      <c r="V868" s="514">
        <v>0</v>
      </c>
      <c r="W868" s="514">
        <v>0.875948944690081</v>
      </c>
      <c r="X868" s="514">
        <v>84.182864770167683</v>
      </c>
      <c r="Y868" s="514">
        <v>10.611495787102694</v>
      </c>
      <c r="Z868" s="514">
        <v>3.1215739744402966</v>
      </c>
      <c r="AA868" s="514">
        <v>0</v>
      </c>
      <c r="AB868" s="514">
        <v>1.5789354894728602</v>
      </c>
      <c r="AD868" s="514">
        <v>26.892624479658888</v>
      </c>
      <c r="AF868" s="514">
        <v>15.922585444257003</v>
      </c>
      <c r="AG868" s="514">
        <v>13.277751570097601</v>
      </c>
    </row>
    <row r="869" spans="1:33" s="514" customFormat="1">
      <c r="A869" s="514">
        <v>11</v>
      </c>
      <c r="B869" s="514">
        <v>427</v>
      </c>
      <c r="C869" s="514">
        <v>1996</v>
      </c>
      <c r="D869" s="514">
        <v>99</v>
      </c>
      <c r="E869" s="514">
        <v>99</v>
      </c>
      <c r="F869" s="514">
        <v>99</v>
      </c>
      <c r="G869" s="514">
        <v>99</v>
      </c>
      <c r="H869" s="514">
        <v>99</v>
      </c>
      <c r="I869" s="514">
        <v>99</v>
      </c>
      <c r="J869" s="514">
        <v>999</v>
      </c>
      <c r="K869" s="514">
        <v>99</v>
      </c>
      <c r="L869" s="514">
        <v>4</v>
      </c>
      <c r="M869" s="514">
        <v>99</v>
      </c>
      <c r="N869" s="514">
        <v>99</v>
      </c>
      <c r="O869" s="514">
        <v>99</v>
      </c>
      <c r="P869" s="514">
        <v>9999</v>
      </c>
      <c r="Q869" s="514">
        <v>7338</v>
      </c>
      <c r="R869" s="514">
        <v>17731</v>
      </c>
      <c r="S869" s="514">
        <v>3.9986464384411486</v>
      </c>
      <c r="T869" s="514">
        <v>5.5820878687045292</v>
      </c>
      <c r="U869" s="514">
        <v>21.586470024251224</v>
      </c>
      <c r="V869" s="514">
        <v>0</v>
      </c>
      <c r="W869" s="514">
        <v>5.6116406294061241</v>
      </c>
      <c r="X869" s="514">
        <v>96.599176583385031</v>
      </c>
      <c r="Y869" s="514">
        <v>31.092436974789919</v>
      </c>
      <c r="Z869" s="514">
        <v>3.4266704272384825</v>
      </c>
      <c r="AA869" s="514">
        <v>6.8109840394741994E-2</v>
      </c>
      <c r="AB869" s="514">
        <v>1.7321622060454118</v>
      </c>
      <c r="AC869" s="514">
        <v>-2.294534499769131</v>
      </c>
      <c r="AD869" s="514">
        <v>30.395551691277799</v>
      </c>
      <c r="AE869" s="514">
        <v>5.5848628109695486</v>
      </c>
      <c r="AF869" s="514">
        <v>23.552462043223574</v>
      </c>
      <c r="AG869" s="514">
        <v>22.288318891093049</v>
      </c>
    </row>
    <row r="870" spans="1:33" s="514" customFormat="1">
      <c r="A870" s="514">
        <v>11</v>
      </c>
      <c r="B870" s="514">
        <v>428</v>
      </c>
      <c r="C870" s="514">
        <v>1996</v>
      </c>
      <c r="D870" s="514">
        <v>99</v>
      </c>
      <c r="E870" s="514">
        <v>99</v>
      </c>
      <c r="F870" s="514">
        <v>99</v>
      </c>
      <c r="G870" s="514">
        <v>99</v>
      </c>
      <c r="H870" s="514">
        <v>99</v>
      </c>
      <c r="I870" s="514">
        <v>99</v>
      </c>
      <c r="J870" s="514">
        <v>999</v>
      </c>
      <c r="K870" s="514">
        <v>99</v>
      </c>
      <c r="L870" s="514">
        <v>5</v>
      </c>
      <c r="M870" s="514">
        <v>99</v>
      </c>
      <c r="N870" s="514">
        <v>99</v>
      </c>
      <c r="O870" s="514">
        <v>99</v>
      </c>
      <c r="P870" s="514">
        <v>9999</v>
      </c>
      <c r="Q870" s="514">
        <v>8069</v>
      </c>
      <c r="R870" s="514">
        <v>18915</v>
      </c>
      <c r="S870" s="514">
        <v>5</v>
      </c>
      <c r="T870" s="514">
        <v>6.8397039386730096</v>
      </c>
      <c r="U870" s="514">
        <v>24.065260375363454</v>
      </c>
      <c r="V870" s="514">
        <v>0</v>
      </c>
      <c r="W870" s="514">
        <v>18.810467882632832</v>
      </c>
      <c r="X870" s="514">
        <v>99.222839016653438</v>
      </c>
      <c r="Y870" s="514">
        <v>56.468411313772151</v>
      </c>
      <c r="Z870" s="514">
        <v>3.9797426688035378</v>
      </c>
      <c r="AA870" s="514">
        <v>0</v>
      </c>
      <c r="AB870" s="514">
        <v>1.9899029068650604</v>
      </c>
      <c r="AD870" s="514">
        <v>36.196789323496162</v>
      </c>
      <c r="AF870" s="514">
        <v>25.125194266965984</v>
      </c>
      <c r="AG870" s="514">
        <v>26.506925922188305</v>
      </c>
    </row>
    <row r="871" spans="1:33" s="514" customFormat="1">
      <c r="A871" s="514">
        <v>11</v>
      </c>
      <c r="B871" s="514">
        <v>429</v>
      </c>
      <c r="C871" s="514">
        <v>1996</v>
      </c>
      <c r="D871" s="514">
        <v>99</v>
      </c>
      <c r="E871" s="514">
        <v>99</v>
      </c>
      <c r="F871" s="514">
        <v>99</v>
      </c>
      <c r="G871" s="514">
        <v>99</v>
      </c>
      <c r="H871" s="514">
        <v>99</v>
      </c>
      <c r="I871" s="514">
        <v>99</v>
      </c>
      <c r="J871" s="514">
        <v>999</v>
      </c>
      <c r="K871" s="514">
        <v>99</v>
      </c>
      <c r="L871" s="514">
        <v>6</v>
      </c>
      <c r="M871" s="514">
        <v>99</v>
      </c>
      <c r="N871" s="514">
        <v>99</v>
      </c>
      <c r="O871" s="514">
        <v>99</v>
      </c>
      <c r="P871" s="514">
        <v>9999</v>
      </c>
      <c r="Q871" s="514">
        <v>5575</v>
      </c>
      <c r="R871" s="514">
        <v>10726</v>
      </c>
      <c r="S871" s="514">
        <v>6</v>
      </c>
      <c r="T871" s="514">
        <v>7.8710609733358208</v>
      </c>
      <c r="U871" s="514">
        <v>26.440042886444186</v>
      </c>
      <c r="V871" s="514">
        <v>19.50400895021443</v>
      </c>
      <c r="W871" s="514">
        <v>36.453477531232515</v>
      </c>
      <c r="X871" s="514">
        <v>99.794890919261604</v>
      </c>
      <c r="Y871" s="514">
        <v>75.731866492634722</v>
      </c>
      <c r="Z871" s="514">
        <v>4.4894638249368652</v>
      </c>
      <c r="AA871" s="514">
        <v>0</v>
      </c>
      <c r="AB871" s="514">
        <v>2.0813377749077198</v>
      </c>
      <c r="AD871" s="514">
        <v>40.892387456122378</v>
      </c>
      <c r="AF871" s="514">
        <v>14.24757249312594</v>
      </c>
      <c r="AG871" s="514">
        <v>16.514384871906021</v>
      </c>
    </row>
    <row r="872" spans="1:33" s="514" customFormat="1">
      <c r="A872" s="514">
        <v>11</v>
      </c>
      <c r="B872" s="514">
        <v>430</v>
      </c>
      <c r="C872" s="514">
        <v>1996</v>
      </c>
      <c r="D872" s="514">
        <v>99</v>
      </c>
      <c r="E872" s="514">
        <v>99</v>
      </c>
      <c r="F872" s="514">
        <v>99</v>
      </c>
      <c r="G872" s="514">
        <v>99</v>
      </c>
      <c r="H872" s="514">
        <v>99</v>
      </c>
      <c r="I872" s="514">
        <v>99</v>
      </c>
      <c r="J872" s="514">
        <v>999</v>
      </c>
      <c r="K872" s="514">
        <v>99</v>
      </c>
      <c r="L872" s="514">
        <v>7</v>
      </c>
      <c r="M872" s="514">
        <v>99</v>
      </c>
      <c r="N872" s="514">
        <v>99</v>
      </c>
      <c r="O872" s="514">
        <v>99</v>
      </c>
      <c r="P872" s="514">
        <v>9999</v>
      </c>
      <c r="Q872" s="514">
        <v>2193</v>
      </c>
      <c r="R872" s="514">
        <v>3166</v>
      </c>
      <c r="S872" s="514">
        <v>7</v>
      </c>
      <c r="T872" s="514">
        <v>8.4450410612760614</v>
      </c>
      <c r="U872" s="514">
        <v>28.230764371446647</v>
      </c>
      <c r="V872" s="514">
        <v>19.298799747315233</v>
      </c>
      <c r="W872" s="514">
        <v>47.346809854706237</v>
      </c>
      <c r="X872" s="514">
        <v>99.968414403032199</v>
      </c>
      <c r="Y872" s="514">
        <v>87.492103600758071</v>
      </c>
      <c r="Z872" s="514">
        <v>4.8121524265202282</v>
      </c>
      <c r="AA872" s="514">
        <v>0</v>
      </c>
      <c r="AB872" s="514">
        <v>2.2699899638743672</v>
      </c>
      <c r="AD872" s="514">
        <v>38.180035254405688</v>
      </c>
      <c r="AF872" s="514">
        <v>4.205464713149051</v>
      </c>
      <c r="AG872" s="514">
        <v>5.2047035930778209</v>
      </c>
    </row>
    <row r="873" spans="1:33" s="514" customFormat="1">
      <c r="A873" s="514">
        <v>11</v>
      </c>
      <c r="B873" s="514">
        <v>431</v>
      </c>
      <c r="C873" s="514">
        <v>1996</v>
      </c>
      <c r="D873" s="514">
        <v>99</v>
      </c>
      <c r="E873" s="514">
        <v>99</v>
      </c>
      <c r="F873" s="514">
        <v>99</v>
      </c>
      <c r="G873" s="514">
        <v>99</v>
      </c>
      <c r="H873" s="514">
        <v>99</v>
      </c>
      <c r="I873" s="514">
        <v>99</v>
      </c>
      <c r="J873" s="514">
        <v>999</v>
      </c>
      <c r="K873" s="514">
        <v>99</v>
      </c>
      <c r="L873" s="514">
        <v>8</v>
      </c>
      <c r="M873" s="514">
        <v>99</v>
      </c>
      <c r="N873" s="514">
        <v>99</v>
      </c>
      <c r="O873" s="514">
        <v>99</v>
      </c>
      <c r="P873" s="514">
        <v>9999</v>
      </c>
      <c r="Q873" s="514">
        <v>2236</v>
      </c>
      <c r="R873" s="514">
        <v>3412</v>
      </c>
      <c r="S873" s="514">
        <v>8</v>
      </c>
      <c r="T873" s="514">
        <v>9.1538686987104345</v>
      </c>
      <c r="U873" s="514">
        <v>29.531037514654138</v>
      </c>
      <c r="V873" s="514">
        <v>14.1852286049238</v>
      </c>
      <c r="W873" s="514">
        <v>58.264947245017581</v>
      </c>
      <c r="X873" s="514">
        <v>100</v>
      </c>
      <c r="Y873" s="514">
        <v>92.057444314185247</v>
      </c>
      <c r="Z873" s="514">
        <v>5.0260634625347267</v>
      </c>
      <c r="AA873" s="514">
        <v>0</v>
      </c>
      <c r="AB873" s="514">
        <v>2.37453141753599</v>
      </c>
      <c r="AD873" s="514">
        <v>43.750767086892431</v>
      </c>
      <c r="AF873" s="514">
        <v>4.532231712338775</v>
      </c>
      <c r="AG873" s="514">
        <v>5.8674605953568433</v>
      </c>
    </row>
    <row r="874" spans="1:33" s="514" customFormat="1">
      <c r="A874" s="514">
        <v>11</v>
      </c>
      <c r="B874" s="514">
        <v>432</v>
      </c>
      <c r="C874" s="514">
        <v>1996</v>
      </c>
      <c r="D874" s="514">
        <v>99</v>
      </c>
      <c r="E874" s="514">
        <v>99</v>
      </c>
      <c r="F874" s="514">
        <v>99</v>
      </c>
      <c r="G874" s="514">
        <v>99</v>
      </c>
      <c r="H874" s="514">
        <v>99</v>
      </c>
      <c r="I874" s="514">
        <v>99</v>
      </c>
      <c r="J874" s="514">
        <v>999</v>
      </c>
      <c r="K874" s="514">
        <v>99</v>
      </c>
      <c r="L874" s="514">
        <v>9</v>
      </c>
      <c r="M874" s="514">
        <v>99</v>
      </c>
      <c r="N874" s="514">
        <v>99</v>
      </c>
      <c r="O874" s="514">
        <v>99</v>
      </c>
      <c r="P874" s="514">
        <v>9999</v>
      </c>
      <c r="Q874" s="514">
        <v>837</v>
      </c>
      <c r="R874" s="514">
        <v>1101</v>
      </c>
      <c r="S874" s="514">
        <v>9</v>
      </c>
      <c r="T874" s="514">
        <v>9.5413260672116262</v>
      </c>
      <c r="U874" s="514">
        <v>30.573569482288807</v>
      </c>
      <c r="V874" s="514">
        <v>13.07901907356948</v>
      </c>
      <c r="W874" s="514">
        <v>63.94187102633969</v>
      </c>
      <c r="X874" s="514">
        <v>100</v>
      </c>
      <c r="Y874" s="514">
        <v>94.368755676657585</v>
      </c>
      <c r="Z874" s="514">
        <v>5.0703247769916482</v>
      </c>
      <c r="AA874" s="514">
        <v>0</v>
      </c>
      <c r="AB874" s="514">
        <v>2.4593645132862072</v>
      </c>
      <c r="AD874" s="514">
        <v>46.649777545346687</v>
      </c>
      <c r="AF874" s="514">
        <v>1.4624815695442532</v>
      </c>
      <c r="AG874" s="514">
        <v>1.9601798416890484</v>
      </c>
    </row>
    <row r="875" spans="1:33" s="514" customFormat="1">
      <c r="A875" s="514">
        <v>11</v>
      </c>
      <c r="B875" s="514">
        <v>433</v>
      </c>
      <c r="C875" s="514">
        <v>1996</v>
      </c>
      <c r="D875" s="514">
        <v>99</v>
      </c>
      <c r="E875" s="514">
        <v>99</v>
      </c>
      <c r="F875" s="514">
        <v>99</v>
      </c>
      <c r="G875" s="514">
        <v>99</v>
      </c>
      <c r="H875" s="514">
        <v>99</v>
      </c>
      <c r="I875" s="514">
        <v>99</v>
      </c>
      <c r="J875" s="514">
        <v>999</v>
      </c>
      <c r="K875" s="514">
        <v>99</v>
      </c>
      <c r="L875" s="514">
        <v>10</v>
      </c>
      <c r="M875" s="514">
        <v>99</v>
      </c>
      <c r="N875" s="514">
        <v>99</v>
      </c>
      <c r="O875" s="514">
        <v>99</v>
      </c>
      <c r="P875" s="514">
        <v>9999</v>
      </c>
      <c r="Q875" s="514">
        <v>250</v>
      </c>
      <c r="R875" s="514">
        <v>287</v>
      </c>
      <c r="S875" s="514">
        <v>10</v>
      </c>
      <c r="T875" s="514">
        <v>9.8780487804878057</v>
      </c>
      <c r="U875" s="514">
        <v>32.138327526132393</v>
      </c>
      <c r="V875" s="514">
        <v>12.543554006968643</v>
      </c>
      <c r="W875" s="514">
        <v>67.595818815331029</v>
      </c>
      <c r="X875" s="514">
        <v>100</v>
      </c>
      <c r="Y875" s="514">
        <v>97.212543554006956</v>
      </c>
      <c r="Z875" s="514">
        <v>5.4858190312157564</v>
      </c>
      <c r="AA875" s="514">
        <v>0</v>
      </c>
      <c r="AB875" s="514">
        <v>2.4867115176144745</v>
      </c>
      <c r="AD875" s="514">
        <v>52.387257157914867</v>
      </c>
      <c r="AF875" s="514">
        <v>0.38122816572134488</v>
      </c>
      <c r="AG875" s="514">
        <v>0.53711542283580005</v>
      </c>
    </row>
    <row r="876" spans="1:33" s="514" customFormat="1">
      <c r="A876" s="514">
        <v>11</v>
      </c>
      <c r="B876" s="514">
        <v>434</v>
      </c>
      <c r="C876" s="514">
        <v>1996</v>
      </c>
      <c r="D876" s="514">
        <v>99</v>
      </c>
      <c r="E876" s="514">
        <v>99</v>
      </c>
      <c r="F876" s="514">
        <v>99</v>
      </c>
      <c r="G876" s="514">
        <v>99</v>
      </c>
      <c r="H876" s="514">
        <v>99</v>
      </c>
      <c r="I876" s="514">
        <v>99</v>
      </c>
      <c r="J876" s="514">
        <v>999</v>
      </c>
      <c r="K876" s="514">
        <v>99</v>
      </c>
      <c r="L876" s="514">
        <v>11</v>
      </c>
      <c r="M876" s="514">
        <v>99</v>
      </c>
      <c r="N876" s="514">
        <v>99</v>
      </c>
      <c r="O876" s="514">
        <v>99</v>
      </c>
      <c r="P876" s="514">
        <v>9999</v>
      </c>
      <c r="Q876" s="514">
        <v>200</v>
      </c>
      <c r="R876" s="514">
        <v>235</v>
      </c>
      <c r="S876" s="514">
        <v>11</v>
      </c>
      <c r="T876" s="514">
        <v>10.47659574468085</v>
      </c>
      <c r="U876" s="514">
        <v>34.271063829787224</v>
      </c>
      <c r="V876" s="514">
        <v>11.489361702127658</v>
      </c>
      <c r="W876" s="514">
        <v>69.361702127659555</v>
      </c>
      <c r="X876" s="514">
        <v>100</v>
      </c>
      <c r="Y876" s="514">
        <v>97.446808510638306</v>
      </c>
      <c r="Z876" s="514">
        <v>5.8492055230813671</v>
      </c>
      <c r="AA876" s="514">
        <v>0</v>
      </c>
      <c r="AB876" s="514">
        <v>2.9467770180358808</v>
      </c>
      <c r="AD876" s="514">
        <v>53.354500064290782</v>
      </c>
      <c r="AF876" s="514">
        <v>0.31215546670563082</v>
      </c>
      <c r="AG876" s="514">
        <v>0.46898386557375926</v>
      </c>
    </row>
    <row r="877" spans="1:33" s="514" customFormat="1">
      <c r="A877" s="514">
        <v>11</v>
      </c>
      <c r="B877" s="514">
        <v>435</v>
      </c>
      <c r="C877" s="514">
        <v>1996</v>
      </c>
      <c r="D877" s="514">
        <v>99</v>
      </c>
      <c r="E877" s="514">
        <v>99</v>
      </c>
      <c r="F877" s="514">
        <v>99</v>
      </c>
      <c r="G877" s="514">
        <v>99</v>
      </c>
      <c r="H877" s="514">
        <v>99</v>
      </c>
      <c r="I877" s="514">
        <v>99</v>
      </c>
      <c r="J877" s="514">
        <v>999</v>
      </c>
      <c r="K877" s="514">
        <v>99</v>
      </c>
      <c r="L877" s="514">
        <v>12</v>
      </c>
      <c r="M877" s="514">
        <v>99</v>
      </c>
      <c r="N877" s="514">
        <v>99</v>
      </c>
      <c r="O877" s="514">
        <v>99</v>
      </c>
      <c r="P877" s="514">
        <v>9999</v>
      </c>
      <c r="Q877" s="514">
        <v>44</v>
      </c>
      <c r="R877" s="514">
        <v>62</v>
      </c>
      <c r="S877" s="514">
        <v>12</v>
      </c>
      <c r="T877" s="514">
        <v>9.9677419354838719</v>
      </c>
      <c r="U877" s="514">
        <v>35.21612903225806</v>
      </c>
      <c r="V877" s="514">
        <v>9.6774193548387117</v>
      </c>
      <c r="W877" s="514">
        <v>69.354838709677423</v>
      </c>
      <c r="X877" s="514">
        <v>100</v>
      </c>
      <c r="Y877" s="514">
        <v>98.387096774193566</v>
      </c>
      <c r="Z877" s="514">
        <v>5.0849300927217032</v>
      </c>
      <c r="AA877" s="514">
        <v>0</v>
      </c>
      <c r="AB877" s="514">
        <v>2.9290962050714566</v>
      </c>
      <c r="AD877" s="514">
        <v>62.920176491824577</v>
      </c>
      <c r="AF877" s="514">
        <v>8.2355910364889817E-2</v>
      </c>
      <c r="AG877" s="514">
        <v>0.12714396762900859</v>
      </c>
    </row>
    <row r="878" spans="1:33" s="514" customFormat="1">
      <c r="A878" s="514">
        <v>11</v>
      </c>
      <c r="B878" s="514">
        <v>436</v>
      </c>
      <c r="C878" s="514">
        <v>1996</v>
      </c>
      <c r="D878" s="514">
        <v>99</v>
      </c>
      <c r="E878" s="514">
        <v>99</v>
      </c>
      <c r="F878" s="514">
        <v>99</v>
      </c>
      <c r="G878" s="514">
        <v>99</v>
      </c>
      <c r="H878" s="514">
        <v>99</v>
      </c>
      <c r="I878" s="514">
        <v>99</v>
      </c>
      <c r="J878" s="514">
        <v>999</v>
      </c>
      <c r="K878" s="514">
        <v>99</v>
      </c>
      <c r="L878" s="514">
        <v>13</v>
      </c>
      <c r="M878" s="514">
        <v>99</v>
      </c>
      <c r="N878" s="514">
        <v>99</v>
      </c>
      <c r="O878" s="514">
        <v>99</v>
      </c>
      <c r="P878" s="514">
        <v>9999</v>
      </c>
      <c r="Q878" s="514">
        <v>16</v>
      </c>
      <c r="R878" s="514">
        <v>22</v>
      </c>
      <c r="S878" s="514">
        <v>13</v>
      </c>
      <c r="T878" s="514">
        <v>8.045454545454545</v>
      </c>
      <c r="U878" s="514">
        <v>34.454545454545446</v>
      </c>
      <c r="V878" s="514">
        <v>36.363636363636367</v>
      </c>
      <c r="W878" s="514">
        <v>40.909090909090907</v>
      </c>
      <c r="X878" s="514">
        <v>95.454545454545439</v>
      </c>
      <c r="Y878" s="514">
        <v>95.454545454545439</v>
      </c>
      <c r="Z878" s="514">
        <v>7.4120128092372992</v>
      </c>
      <c r="AA878" s="514">
        <v>0</v>
      </c>
      <c r="AB878" s="514">
        <v>3.5736061838183559</v>
      </c>
      <c r="AD878" s="514">
        <v>64.514792573367501</v>
      </c>
      <c r="AF878" s="514">
        <v>2.9223064968186701E-2</v>
      </c>
      <c r="AG878" s="514">
        <v>4.4139931969766621E-2</v>
      </c>
    </row>
    <row r="879" spans="1:33" s="514" customFormat="1">
      <c r="A879" s="514">
        <v>11</v>
      </c>
      <c r="B879" s="514">
        <v>437</v>
      </c>
      <c r="C879" s="514">
        <v>1996</v>
      </c>
      <c r="D879" s="514">
        <v>99</v>
      </c>
      <c r="E879" s="514">
        <v>99</v>
      </c>
      <c r="F879" s="514">
        <v>99</v>
      </c>
      <c r="G879" s="514">
        <v>99</v>
      </c>
      <c r="H879" s="514">
        <v>99</v>
      </c>
      <c r="I879" s="514">
        <v>99</v>
      </c>
      <c r="J879" s="514">
        <v>999</v>
      </c>
      <c r="K879" s="514">
        <v>99</v>
      </c>
      <c r="L879" s="514">
        <v>14</v>
      </c>
      <c r="M879" s="514">
        <v>99</v>
      </c>
      <c r="N879" s="514">
        <v>99</v>
      </c>
      <c r="O879" s="514">
        <v>99</v>
      </c>
      <c r="P879" s="514">
        <v>9999</v>
      </c>
      <c r="Q879" s="514">
        <v>17</v>
      </c>
      <c r="R879" s="514">
        <v>17</v>
      </c>
      <c r="S879" s="514">
        <v>14</v>
      </c>
      <c r="T879" s="514">
        <v>9.4705882352941178</v>
      </c>
      <c r="U879" s="514">
        <v>34.235294117647058</v>
      </c>
      <c r="V879" s="514">
        <v>17.647058823529413</v>
      </c>
      <c r="W879" s="514">
        <v>52.941176470588239</v>
      </c>
      <c r="X879" s="514">
        <v>100</v>
      </c>
      <c r="Y879" s="514">
        <v>88.235294117647058</v>
      </c>
      <c r="Z879" s="514">
        <v>8.5241484774982563</v>
      </c>
      <c r="AA879" s="514">
        <v>0</v>
      </c>
      <c r="AB879" s="514">
        <v>4.3402039401639341</v>
      </c>
      <c r="AD879" s="514">
        <v>87.340060219551106</v>
      </c>
      <c r="AF879" s="514">
        <v>2.2581459293598824E-2</v>
      </c>
      <c r="AG879" s="514">
        <v>3.3891082330348529E-2</v>
      </c>
    </row>
    <row r="880" spans="1:33" s="514" customFormat="1">
      <c r="A880" s="514">
        <v>11</v>
      </c>
      <c r="B880" s="514">
        <v>438</v>
      </c>
      <c r="C880" s="514">
        <v>1996</v>
      </c>
      <c r="D880" s="514">
        <v>99</v>
      </c>
      <c r="E880" s="514">
        <v>99</v>
      </c>
      <c r="F880" s="514">
        <v>99</v>
      </c>
      <c r="G880" s="514">
        <v>99</v>
      </c>
      <c r="H880" s="514">
        <v>99</v>
      </c>
      <c r="I880" s="514">
        <v>99</v>
      </c>
      <c r="J880" s="514">
        <v>999</v>
      </c>
      <c r="K880" s="514">
        <v>99</v>
      </c>
      <c r="L880" s="514">
        <v>15</v>
      </c>
      <c r="M880" s="514">
        <v>99</v>
      </c>
      <c r="N880" s="514">
        <v>99</v>
      </c>
      <c r="O880" s="514">
        <v>99</v>
      </c>
      <c r="P880" s="514">
        <v>9999</v>
      </c>
      <c r="Q880" s="514">
        <v>5</v>
      </c>
      <c r="R880" s="514">
        <v>5</v>
      </c>
      <c r="S880" s="514">
        <v>15</v>
      </c>
      <c r="T880" s="514">
        <v>7.2</v>
      </c>
      <c r="U880" s="514">
        <v>31.58</v>
      </c>
      <c r="V880" s="514">
        <v>0</v>
      </c>
      <c r="W880" s="514">
        <v>40</v>
      </c>
      <c r="X880" s="514">
        <v>100</v>
      </c>
      <c r="Y880" s="514">
        <v>80</v>
      </c>
      <c r="Z880" s="514">
        <v>7.4338146331476542</v>
      </c>
      <c r="AA880" s="514">
        <v>0</v>
      </c>
      <c r="AB880" s="514">
        <v>1.8330302779823335</v>
      </c>
      <c r="AD880" s="514">
        <v>-20.665755376939213</v>
      </c>
      <c r="AF880" s="514">
        <v>6.64160567458789E-3</v>
      </c>
      <c r="AG880" s="514">
        <v>9.1948486253643179E-3</v>
      </c>
    </row>
    <row r="881" spans="1:37">
      <c r="A881">
        <v>12</v>
      </c>
      <c r="B881">
        <v>1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1</v>
      </c>
      <c r="N881">
        <v>99</v>
      </c>
      <c r="O881">
        <v>99</v>
      </c>
      <c r="P881">
        <v>9999</v>
      </c>
      <c r="Q881">
        <v>12</v>
      </c>
      <c r="R881">
        <v>12</v>
      </c>
      <c r="S881">
        <v>2.75</v>
      </c>
      <c r="T881">
        <v>1</v>
      </c>
      <c r="U881">
        <v>14.55</v>
      </c>
      <c r="V881">
        <v>0</v>
      </c>
      <c r="W881">
        <v>0</v>
      </c>
      <c r="X881">
        <v>33.333333333333343</v>
      </c>
      <c r="Y881">
        <v>8.3333333333333357</v>
      </c>
      <c r="Z881">
        <v>5.6523593893759809</v>
      </c>
      <c r="AA881">
        <v>1.8763883748662844</v>
      </c>
      <c r="AB881">
        <v>0</v>
      </c>
      <c r="AC881">
        <v>66.589531560911823</v>
      </c>
      <c r="AF881">
        <v>2.7792574750445841E-2</v>
      </c>
      <c r="AG881">
        <v>1.56114902714307E-2</v>
      </c>
      <c r="AH881">
        <v>8.3333333333333357</v>
      </c>
      <c r="AI881">
        <v>12</v>
      </c>
      <c r="AJ881">
        <v>103.05</v>
      </c>
      <c r="AK881">
        <v>12.835126017301878</v>
      </c>
    </row>
    <row r="882" spans="1:37">
      <c r="A882">
        <v>12</v>
      </c>
      <c r="B882">
        <v>2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2</v>
      </c>
      <c r="N882">
        <v>99</v>
      </c>
      <c r="O882">
        <v>99</v>
      </c>
      <c r="P882">
        <v>9999</v>
      </c>
      <c r="Q882">
        <v>356</v>
      </c>
      <c r="R882">
        <v>558</v>
      </c>
      <c r="S882">
        <v>3.3781362007168458</v>
      </c>
      <c r="T882">
        <v>2</v>
      </c>
      <c r="U882">
        <v>14.975806451612897</v>
      </c>
      <c r="V882">
        <v>0</v>
      </c>
      <c r="W882">
        <v>0</v>
      </c>
      <c r="X882">
        <v>46.057347670250891</v>
      </c>
      <c r="Y882">
        <v>10.573476702508962</v>
      </c>
      <c r="Z882">
        <v>6.4110264818009366</v>
      </c>
      <c r="AA882">
        <v>1.7836439593046751</v>
      </c>
      <c r="AB882">
        <v>0</v>
      </c>
      <c r="AC882">
        <v>72.634470287063621</v>
      </c>
      <c r="AF882">
        <v>1.292354725895732</v>
      </c>
      <c r="AG882">
        <v>0.74717879984656721</v>
      </c>
      <c r="AH882">
        <v>3.5842293906810037</v>
      </c>
      <c r="AI882">
        <v>553</v>
      </c>
      <c r="AJ882">
        <v>100.18354430379748</v>
      </c>
      <c r="AK882">
        <v>14.059243147921096</v>
      </c>
    </row>
    <row r="883" spans="1:37">
      <c r="A883">
        <v>12</v>
      </c>
      <c r="B883">
        <v>3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3</v>
      </c>
      <c r="N883">
        <v>99</v>
      </c>
      <c r="O883">
        <v>99</v>
      </c>
      <c r="P883">
        <v>9999</v>
      </c>
      <c r="Q883">
        <v>1595</v>
      </c>
      <c r="R883">
        <v>2948</v>
      </c>
      <c r="S883">
        <v>4.7991858887381262</v>
      </c>
      <c r="T883">
        <v>3</v>
      </c>
      <c r="U883">
        <v>19.940841248303936</v>
      </c>
      <c r="V883">
        <v>19.877883310719128</v>
      </c>
      <c r="W883">
        <v>0</v>
      </c>
      <c r="X883">
        <v>71.370420624151947</v>
      </c>
      <c r="Y883">
        <v>35.278154681139753</v>
      </c>
      <c r="Z883">
        <v>6.6228476371984062</v>
      </c>
      <c r="AA883">
        <v>1.6027789264335015</v>
      </c>
      <c r="AB883">
        <v>0</v>
      </c>
      <c r="AC883">
        <v>76.341198874277197</v>
      </c>
      <c r="AF883">
        <v>6.8277091970261949</v>
      </c>
      <c r="AG883">
        <v>5.2561902777790195</v>
      </c>
      <c r="AH883">
        <v>3.2564450474898248</v>
      </c>
      <c r="AI883">
        <v>2911</v>
      </c>
      <c r="AJ883">
        <v>105.31834421161091</v>
      </c>
      <c r="AK883">
        <v>16.376545211906024</v>
      </c>
    </row>
    <row r="884" spans="1:37">
      <c r="A884">
        <v>12</v>
      </c>
      <c r="B884">
        <v>4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4</v>
      </c>
      <c r="N884">
        <v>99</v>
      </c>
      <c r="O884">
        <v>99</v>
      </c>
      <c r="P884">
        <v>9999</v>
      </c>
      <c r="Q884">
        <v>3132</v>
      </c>
      <c r="R884">
        <v>6838</v>
      </c>
      <c r="S884">
        <v>6.4391634980988588</v>
      </c>
      <c r="T884">
        <v>4</v>
      </c>
      <c r="U884">
        <v>22.83919274641714</v>
      </c>
      <c r="V884">
        <v>39.748464463293367</v>
      </c>
      <c r="W884">
        <v>0</v>
      </c>
      <c r="X884">
        <v>81.178707224334602</v>
      </c>
      <c r="Y884">
        <v>54.109388710149162</v>
      </c>
      <c r="Z884">
        <v>6.827613234352814</v>
      </c>
      <c r="AA884">
        <v>1.3378089073539805</v>
      </c>
      <c r="AB884">
        <v>0</v>
      </c>
      <c r="AC884">
        <v>79.003566673090518</v>
      </c>
      <c r="AF884">
        <v>15.837135511962391</v>
      </c>
      <c r="AG884">
        <v>13.964004159487596</v>
      </c>
      <c r="AH884">
        <v>3.3343082772740567</v>
      </c>
      <c r="AI884">
        <v>6729</v>
      </c>
      <c r="AJ884">
        <v>107.16651805617464</v>
      </c>
      <c r="AK884">
        <v>17.980117155851126</v>
      </c>
    </row>
    <row r="885" spans="1:37">
      <c r="A885">
        <v>12</v>
      </c>
      <c r="B885">
        <v>5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5</v>
      </c>
      <c r="N885">
        <v>99</v>
      </c>
      <c r="O885">
        <v>99</v>
      </c>
      <c r="P885">
        <v>9999</v>
      </c>
      <c r="Q885">
        <v>3590</v>
      </c>
      <c r="R885">
        <v>7707</v>
      </c>
      <c r="S885">
        <v>6.8484494615284799</v>
      </c>
      <c r="T885">
        <v>4.9993512391332544</v>
      </c>
      <c r="U885">
        <v>24.47656675749321</v>
      </c>
      <c r="V885">
        <v>48.358635007136385</v>
      </c>
      <c r="W885">
        <v>0</v>
      </c>
      <c r="X885">
        <v>83.093291812637801</v>
      </c>
      <c r="Y885">
        <v>62.696250162190225</v>
      </c>
      <c r="Z885">
        <v>7.302889150981664</v>
      </c>
      <c r="AA885">
        <v>1.3546525593838783</v>
      </c>
      <c r="AB885">
        <v>5.6950710645796286E-2</v>
      </c>
      <c r="AC885">
        <v>82.177870689390602</v>
      </c>
      <c r="AD885">
        <v>1.1506548335138429</v>
      </c>
      <c r="AE885">
        <v>5.7590364996606302</v>
      </c>
      <c r="AF885">
        <v>17.84978113347384</v>
      </c>
      <c r="AG885">
        <v>16.866927692691501</v>
      </c>
      <c r="AH885">
        <v>4.995458673932788</v>
      </c>
      <c r="AI885">
        <v>7536</v>
      </c>
      <c r="AJ885">
        <v>107.68992834394952</v>
      </c>
      <c r="AK885">
        <v>18.981782080377496</v>
      </c>
    </row>
    <row r="886" spans="1:37">
      <c r="A886">
        <v>12</v>
      </c>
      <c r="B886">
        <v>6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6</v>
      </c>
      <c r="N886">
        <v>99</v>
      </c>
      <c r="O886">
        <v>99</v>
      </c>
      <c r="P886">
        <v>9999</v>
      </c>
      <c r="Q886">
        <v>3807</v>
      </c>
      <c r="R886">
        <v>7934</v>
      </c>
      <c r="S886">
        <v>7.1202419964708845</v>
      </c>
      <c r="T886">
        <v>6</v>
      </c>
      <c r="U886">
        <v>25.335870935215528</v>
      </c>
      <c r="V886">
        <v>44.416435593647577</v>
      </c>
      <c r="W886">
        <v>0</v>
      </c>
      <c r="X886">
        <v>82.50567179228635</v>
      </c>
      <c r="Y886">
        <v>61.948575749937</v>
      </c>
      <c r="Z886">
        <v>8.0317060694580391</v>
      </c>
      <c r="AA886">
        <v>1.3683413668433131</v>
      </c>
      <c r="AB886">
        <v>0</v>
      </c>
      <c r="AC886">
        <v>85.214962874843309</v>
      </c>
      <c r="AF886">
        <v>18.375524005836439</v>
      </c>
      <c r="AG886">
        <v>17.973313829401995</v>
      </c>
      <c r="AH886">
        <v>5.2684648348878236</v>
      </c>
      <c r="AI886">
        <v>7758</v>
      </c>
      <c r="AJ886">
        <v>107.47842227378162</v>
      </c>
      <c r="AK886">
        <v>19.647417580767545</v>
      </c>
    </row>
    <row r="887" spans="1:37">
      <c r="A887">
        <v>12</v>
      </c>
      <c r="B887">
        <v>7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7</v>
      </c>
      <c r="N887">
        <v>99</v>
      </c>
      <c r="O887">
        <v>99</v>
      </c>
      <c r="P887">
        <v>9999</v>
      </c>
      <c r="Q887">
        <v>3744</v>
      </c>
      <c r="R887">
        <v>7468</v>
      </c>
      <c r="S887">
        <v>7.8456079271558652</v>
      </c>
      <c r="T887">
        <v>6.9981253347616494</v>
      </c>
      <c r="U887">
        <v>26.663470808784101</v>
      </c>
      <c r="V887">
        <v>40.948044991965723</v>
      </c>
      <c r="W887">
        <v>0</v>
      </c>
      <c r="X887">
        <v>86.261381896089986</v>
      </c>
      <c r="Y887">
        <v>64.434922335297287</v>
      </c>
      <c r="Z887">
        <v>8.3746108866960167</v>
      </c>
      <c r="AA887">
        <v>1.334866070568081</v>
      </c>
      <c r="AB887">
        <v>0.16199320654628346</v>
      </c>
      <c r="AC887">
        <v>84.061177941172346</v>
      </c>
      <c r="AD887">
        <v>6.4758493523737322</v>
      </c>
      <c r="AE887">
        <v>-1.8677294743581123</v>
      </c>
      <c r="AF887">
        <v>17.296245686360795</v>
      </c>
      <c r="AG887">
        <v>17.804144645017388</v>
      </c>
      <c r="AH887">
        <v>5.4633101231922883</v>
      </c>
      <c r="AI887">
        <v>7259</v>
      </c>
      <c r="AJ887">
        <v>107.87926711668298</v>
      </c>
      <c r="AK887">
        <v>20.474170253139366</v>
      </c>
    </row>
    <row r="888" spans="1:37">
      <c r="A888">
        <v>12</v>
      </c>
      <c r="B888">
        <v>8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8</v>
      </c>
      <c r="N888">
        <v>99</v>
      </c>
      <c r="O888">
        <v>99</v>
      </c>
      <c r="P888">
        <v>9999</v>
      </c>
      <c r="Q888">
        <v>3050</v>
      </c>
      <c r="R888">
        <v>5217</v>
      </c>
      <c r="S888">
        <v>8.3164654015717829</v>
      </c>
      <c r="T888">
        <v>8</v>
      </c>
      <c r="U888">
        <v>29.162660532873261</v>
      </c>
      <c r="V888">
        <v>0</v>
      </c>
      <c r="W888">
        <v>0</v>
      </c>
      <c r="X888">
        <v>92.907801418439689</v>
      </c>
      <c r="Y888">
        <v>72.781291930228122</v>
      </c>
      <c r="Z888">
        <v>8.5358719014882141</v>
      </c>
      <c r="AA888">
        <v>1.2609129246262609</v>
      </c>
      <c r="AB888">
        <v>0</v>
      </c>
      <c r="AC888">
        <v>83.324683730934453</v>
      </c>
      <c r="AF888">
        <v>12.08282187275633</v>
      </c>
      <c r="AG888">
        <v>13.603419864146044</v>
      </c>
      <c r="AH888">
        <v>4.7920260686218121</v>
      </c>
      <c r="AI888">
        <v>5072</v>
      </c>
      <c r="AJ888">
        <v>109.21234227129337</v>
      </c>
      <c r="AK888">
        <v>21.732916117662398</v>
      </c>
    </row>
    <row r="889" spans="1:37">
      <c r="A889">
        <v>12</v>
      </c>
      <c r="B889">
        <v>9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</v>
      </c>
      <c r="N889">
        <v>99</v>
      </c>
      <c r="O889">
        <v>99</v>
      </c>
      <c r="P889">
        <v>9999</v>
      </c>
      <c r="Q889">
        <v>1862</v>
      </c>
      <c r="R889">
        <v>2653</v>
      </c>
      <c r="S889">
        <v>8.8288729739917056</v>
      </c>
      <c r="T889">
        <v>8.9796456841311709</v>
      </c>
      <c r="U889">
        <v>32.327779871843191</v>
      </c>
      <c r="V889">
        <v>0</v>
      </c>
      <c r="W889">
        <v>100</v>
      </c>
      <c r="X889">
        <v>97.77610252544288</v>
      </c>
      <c r="Y889">
        <v>83.07576328684506</v>
      </c>
      <c r="Z889">
        <v>8.9610566470689683</v>
      </c>
      <c r="AA889">
        <v>1.1971678367390111</v>
      </c>
      <c r="AB889">
        <v>0.60494907840611123</v>
      </c>
      <c r="AC889">
        <v>78.225791255705317</v>
      </c>
      <c r="AD889">
        <v>20.924264889043663</v>
      </c>
      <c r="AE889">
        <v>-5.16510799668103</v>
      </c>
      <c r="AF889">
        <v>6.144475067744402</v>
      </c>
      <c r="AG889">
        <v>7.66855000013412</v>
      </c>
      <c r="AH889">
        <v>4.2970222389747468</v>
      </c>
      <c r="AI889">
        <v>2596</v>
      </c>
      <c r="AJ889">
        <v>110.6834360554699</v>
      </c>
      <c r="AK889">
        <v>23.287946906342501</v>
      </c>
    </row>
    <row r="890" spans="1:37">
      <c r="A890">
        <v>12</v>
      </c>
      <c r="B890">
        <v>10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10</v>
      </c>
      <c r="N890">
        <v>99</v>
      </c>
      <c r="O890">
        <v>99</v>
      </c>
      <c r="P890">
        <v>9999</v>
      </c>
      <c r="Q890">
        <v>789</v>
      </c>
      <c r="R890">
        <v>969</v>
      </c>
      <c r="S890">
        <v>9.7502579979360178</v>
      </c>
      <c r="T890">
        <v>9.9793601651186794</v>
      </c>
      <c r="U890">
        <v>35.381836945304443</v>
      </c>
      <c r="V890">
        <v>0</v>
      </c>
      <c r="W890">
        <v>100</v>
      </c>
      <c r="X890">
        <v>99.17440660474719</v>
      </c>
      <c r="Y890">
        <v>90.712074303405601</v>
      </c>
      <c r="Z890">
        <v>8.8808463980267014</v>
      </c>
      <c r="AA890">
        <v>1.157183529457094</v>
      </c>
      <c r="AB890">
        <v>0.642160957114709</v>
      </c>
      <c r="AC890">
        <v>70.271856714536085</v>
      </c>
      <c r="AD890">
        <v>20.514072173774476</v>
      </c>
      <c r="AE890">
        <v>2.0838704275401714</v>
      </c>
      <c r="AF890">
        <v>2.2442504110985015</v>
      </c>
      <c r="AG890">
        <v>3.0655208703092902</v>
      </c>
      <c r="AH890">
        <v>1.7543859649122804</v>
      </c>
      <c r="AI890">
        <v>943</v>
      </c>
      <c r="AJ890">
        <v>111.87783669141037</v>
      </c>
      <c r="AK890">
        <v>24.760261564250222</v>
      </c>
    </row>
    <row r="891" spans="1:37">
      <c r="A891">
        <v>12</v>
      </c>
      <c r="B891">
        <v>11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11</v>
      </c>
      <c r="N891">
        <v>99</v>
      </c>
      <c r="O891">
        <v>99</v>
      </c>
      <c r="P891">
        <v>9999</v>
      </c>
      <c r="Q891">
        <v>438</v>
      </c>
      <c r="R891">
        <v>504</v>
      </c>
      <c r="S891">
        <v>10.081349206349204</v>
      </c>
      <c r="T891">
        <v>11</v>
      </c>
      <c r="U891">
        <v>37.965873015873022</v>
      </c>
      <c r="V891">
        <v>0</v>
      </c>
      <c r="W891">
        <v>100</v>
      </c>
      <c r="X891">
        <v>99.801587301587276</v>
      </c>
      <c r="Y891">
        <v>94.841269841269835</v>
      </c>
      <c r="Z891">
        <v>8.6416457748602262</v>
      </c>
      <c r="AA891">
        <v>1.1799117892604902</v>
      </c>
      <c r="AB891">
        <v>0</v>
      </c>
      <c r="AC891">
        <v>71.611535997083735</v>
      </c>
      <c r="AF891">
        <v>1.1672881395187251</v>
      </c>
      <c r="AG891">
        <v>1.710897732220918</v>
      </c>
      <c r="AH891">
        <v>3.3730158730158721</v>
      </c>
      <c r="AI891">
        <v>493</v>
      </c>
      <c r="AJ891">
        <v>113.07728194726162</v>
      </c>
      <c r="AK891">
        <v>25.814512087412876</v>
      </c>
    </row>
    <row r="892" spans="1:37">
      <c r="A892">
        <v>12</v>
      </c>
      <c r="B892">
        <v>12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12</v>
      </c>
      <c r="N892">
        <v>99</v>
      </c>
      <c r="O892">
        <v>99</v>
      </c>
      <c r="P892">
        <v>9999</v>
      </c>
      <c r="Q892">
        <v>185</v>
      </c>
      <c r="R892">
        <v>219</v>
      </c>
      <c r="S892">
        <v>10.333333333333336</v>
      </c>
      <c r="T892">
        <v>12</v>
      </c>
      <c r="U892">
        <v>40.394520547945248</v>
      </c>
      <c r="V892">
        <v>0</v>
      </c>
      <c r="W892">
        <v>100</v>
      </c>
      <c r="X892">
        <v>100</v>
      </c>
      <c r="Y892">
        <v>95.890410958904098</v>
      </c>
      <c r="Z892">
        <v>8.3530251607626536</v>
      </c>
      <c r="AA892">
        <v>1.1794795436597061</v>
      </c>
      <c r="AB892">
        <v>0</v>
      </c>
      <c r="AC892">
        <v>60.492112005001552</v>
      </c>
      <c r="AF892">
        <v>0.50721448919563661</v>
      </c>
      <c r="AG892">
        <v>0.7909821737524898</v>
      </c>
      <c r="AH892">
        <v>3.1963470319634695</v>
      </c>
      <c r="AI892">
        <v>213</v>
      </c>
      <c r="AJ892">
        <v>113.97981220657272</v>
      </c>
      <c r="AK892">
        <v>26.845521781446276</v>
      </c>
    </row>
    <row r="893" spans="1:37">
      <c r="A893">
        <v>12</v>
      </c>
      <c r="B893">
        <v>13</v>
      </c>
      <c r="C893">
        <v>2024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13</v>
      </c>
      <c r="N893">
        <v>99</v>
      </c>
      <c r="O893">
        <v>99</v>
      </c>
      <c r="P893">
        <v>9999</v>
      </c>
      <c r="Q893">
        <v>60</v>
      </c>
      <c r="R893">
        <v>65</v>
      </c>
      <c r="S893">
        <v>11.107692307692304</v>
      </c>
      <c r="T893">
        <v>13</v>
      </c>
      <c r="U893">
        <v>40.992307692307698</v>
      </c>
      <c r="V893">
        <v>0</v>
      </c>
      <c r="W893">
        <v>100</v>
      </c>
      <c r="X893">
        <v>100</v>
      </c>
      <c r="Y893">
        <v>98.461538461538439</v>
      </c>
      <c r="Z893">
        <v>8.047958320971512</v>
      </c>
      <c r="AA893">
        <v>1.3487666950340738</v>
      </c>
      <c r="AB893">
        <v>0</v>
      </c>
      <c r="AC893">
        <v>47.77089507230879</v>
      </c>
      <c r="AF893">
        <v>0.15054311323158165</v>
      </c>
      <c r="AG893">
        <v>0.23824064048240043</v>
      </c>
      <c r="AH893">
        <v>3.0769230769230762</v>
      </c>
      <c r="AI893">
        <v>63</v>
      </c>
      <c r="AJ893">
        <v>113.81269841269844</v>
      </c>
      <c r="AK893">
        <v>27.618576849973437</v>
      </c>
    </row>
    <row r="894" spans="1:37">
      <c r="A894">
        <v>12</v>
      </c>
      <c r="B894">
        <v>14</v>
      </c>
      <c r="C894">
        <v>2024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14</v>
      </c>
      <c r="N894">
        <v>99</v>
      </c>
      <c r="O894">
        <v>99</v>
      </c>
      <c r="P894">
        <v>9999</v>
      </c>
      <c r="Q894">
        <v>41</v>
      </c>
      <c r="R894">
        <v>43</v>
      </c>
      <c r="S894">
        <v>12.023255813953488</v>
      </c>
      <c r="T894">
        <v>14</v>
      </c>
      <c r="U894">
        <v>44.081395348837198</v>
      </c>
      <c r="V894">
        <v>0</v>
      </c>
      <c r="W894">
        <v>100</v>
      </c>
      <c r="X894">
        <v>100</v>
      </c>
      <c r="Y894">
        <v>97.67441860465118</v>
      </c>
      <c r="Z894">
        <v>9.1809777007339353</v>
      </c>
      <c r="AA894">
        <v>1.2480379409301177</v>
      </c>
      <c r="AB894">
        <v>0</v>
      </c>
      <c r="AC894">
        <v>38.302713354189407</v>
      </c>
      <c r="AF894">
        <v>9.9590059522430899E-2</v>
      </c>
      <c r="AG894">
        <v>0.1694821294931094</v>
      </c>
      <c r="AH894">
        <v>4.6511627906976756</v>
      </c>
      <c r="AI894">
        <v>42</v>
      </c>
      <c r="AJ894">
        <v>112.28571428571423</v>
      </c>
      <c r="AK894">
        <v>29.797762171362407</v>
      </c>
    </row>
    <row r="895" spans="1:37">
      <c r="A895">
        <v>12</v>
      </c>
      <c r="B895">
        <v>15</v>
      </c>
      <c r="C895">
        <v>2024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15</v>
      </c>
      <c r="N895">
        <v>99</v>
      </c>
      <c r="O895">
        <v>99</v>
      </c>
      <c r="P895">
        <v>9999</v>
      </c>
      <c r="Q895">
        <v>18</v>
      </c>
      <c r="R895">
        <v>21</v>
      </c>
      <c r="S895">
        <v>12.619047619047622</v>
      </c>
      <c r="T895">
        <v>15</v>
      </c>
      <c r="U895">
        <v>47.119047619047642</v>
      </c>
      <c r="V895">
        <v>0</v>
      </c>
      <c r="W895">
        <v>100</v>
      </c>
      <c r="X895">
        <v>100</v>
      </c>
      <c r="Y895">
        <v>100</v>
      </c>
      <c r="Z895">
        <v>8.1780553659876887</v>
      </c>
      <c r="AA895">
        <v>0.99886556968585316</v>
      </c>
      <c r="AB895">
        <v>0</v>
      </c>
      <c r="AC895">
        <v>63.221195825333822</v>
      </c>
      <c r="AF895">
        <v>4.8637005813280225E-2</v>
      </c>
      <c r="AG895">
        <v>8.8474052826922625E-2</v>
      </c>
      <c r="AH895">
        <v>0</v>
      </c>
      <c r="AI895">
        <v>20</v>
      </c>
      <c r="AJ895">
        <v>113.89</v>
      </c>
      <c r="AK895">
        <v>31.331223048750857</v>
      </c>
    </row>
    <row r="896" spans="1:37">
      <c r="A896">
        <v>12</v>
      </c>
      <c r="B896">
        <v>16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1</v>
      </c>
      <c r="N896">
        <v>99</v>
      </c>
      <c r="O896">
        <v>99</v>
      </c>
      <c r="P896">
        <v>9999</v>
      </c>
      <c r="Q896">
        <v>24</v>
      </c>
      <c r="R896">
        <v>25</v>
      </c>
      <c r="S896">
        <v>3.2</v>
      </c>
      <c r="T896">
        <v>1</v>
      </c>
      <c r="U896">
        <v>16.432000000000006</v>
      </c>
      <c r="V896">
        <v>0</v>
      </c>
      <c r="W896">
        <v>0</v>
      </c>
      <c r="X896">
        <v>52</v>
      </c>
      <c r="Y896">
        <v>16</v>
      </c>
      <c r="Z896">
        <v>5.8361439324266096</v>
      </c>
      <c r="AA896">
        <v>2.3323807579381195</v>
      </c>
      <c r="AB896">
        <v>0</v>
      </c>
      <c r="AC896">
        <v>56.961045047772899</v>
      </c>
      <c r="AF896">
        <v>5.114043162524292E-2</v>
      </c>
      <c r="AG896">
        <v>3.2084620922703089E-2</v>
      </c>
      <c r="AH896">
        <v>16</v>
      </c>
      <c r="AI896">
        <v>11</v>
      </c>
      <c r="AJ896">
        <v>110.7909090909091</v>
      </c>
      <c r="AK896">
        <v>13.792855074529664</v>
      </c>
    </row>
    <row r="897" spans="1:37">
      <c r="A897">
        <v>12</v>
      </c>
      <c r="B897">
        <v>17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2</v>
      </c>
      <c r="N897">
        <v>99</v>
      </c>
      <c r="O897">
        <v>99</v>
      </c>
      <c r="P897">
        <v>9999</v>
      </c>
      <c r="Q897">
        <v>549</v>
      </c>
      <c r="R897">
        <v>825</v>
      </c>
      <c r="S897">
        <v>3.9696969696969697</v>
      </c>
      <c r="T897">
        <v>2</v>
      </c>
      <c r="U897">
        <v>17.220484848484848</v>
      </c>
      <c r="V897">
        <v>0</v>
      </c>
      <c r="W897">
        <v>0</v>
      </c>
      <c r="X897">
        <v>55.27272727272728</v>
      </c>
      <c r="Y897">
        <v>19.272727272727277</v>
      </c>
      <c r="Z897">
        <v>6.1315066917011798</v>
      </c>
      <c r="AA897">
        <v>2.0049159052091223</v>
      </c>
      <c r="AB897">
        <v>0</v>
      </c>
      <c r="AC897">
        <v>50.520472579051187</v>
      </c>
      <c r="AF897">
        <v>1.6876342436330165</v>
      </c>
      <c r="AG897">
        <v>1.1095983470953024</v>
      </c>
      <c r="AH897">
        <v>3.8787878787878793</v>
      </c>
      <c r="AI897">
        <v>330</v>
      </c>
      <c r="AJ897">
        <v>105.83606060606061</v>
      </c>
      <c r="AK897">
        <v>15.22833025868626</v>
      </c>
    </row>
    <row r="898" spans="1:37">
      <c r="A898">
        <v>12</v>
      </c>
      <c r="B898">
        <v>18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3</v>
      </c>
      <c r="N898">
        <v>99</v>
      </c>
      <c r="O898">
        <v>99</v>
      </c>
      <c r="P898">
        <v>9999</v>
      </c>
      <c r="Q898">
        <v>1656</v>
      </c>
      <c r="R898">
        <v>3054</v>
      </c>
      <c r="S898">
        <v>5.4551407989521934</v>
      </c>
      <c r="T898">
        <v>3</v>
      </c>
      <c r="U898">
        <v>20.605500982318244</v>
      </c>
      <c r="V898">
        <v>21.087098886705963</v>
      </c>
      <c r="W898">
        <v>0</v>
      </c>
      <c r="X898">
        <v>74.918140144073348</v>
      </c>
      <c r="Y898">
        <v>38.146692861820561</v>
      </c>
      <c r="Z898">
        <v>6.2811176260637822</v>
      </c>
      <c r="AA898">
        <v>1.8103748783649596</v>
      </c>
      <c r="AB898">
        <v>0</v>
      </c>
      <c r="AC898">
        <v>53.228746787831163</v>
      </c>
      <c r="AF898">
        <v>6.2473151273396734</v>
      </c>
      <c r="AG898">
        <v>4.9149452944716723</v>
      </c>
      <c r="AH898">
        <v>3.0779305828421752</v>
      </c>
      <c r="AI898">
        <v>1009</v>
      </c>
      <c r="AJ898">
        <v>107.29871159563936</v>
      </c>
      <c r="AK898">
        <v>17.034394820083797</v>
      </c>
    </row>
    <row r="899" spans="1:37">
      <c r="A899">
        <v>12</v>
      </c>
      <c r="B899">
        <v>19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4</v>
      </c>
      <c r="N899">
        <v>99</v>
      </c>
      <c r="O899">
        <v>99</v>
      </c>
      <c r="P899">
        <v>9999</v>
      </c>
      <c r="Q899">
        <v>3014</v>
      </c>
      <c r="R899">
        <v>6467</v>
      </c>
      <c r="S899">
        <v>6.3581258698005252</v>
      </c>
      <c r="T899">
        <v>4</v>
      </c>
      <c r="U899">
        <v>23.151554043606033</v>
      </c>
      <c r="V899">
        <v>38.070202566877995</v>
      </c>
      <c r="W899">
        <v>0</v>
      </c>
      <c r="X899">
        <v>83.207051182928708</v>
      </c>
      <c r="Y899">
        <v>55.203340034018865</v>
      </c>
      <c r="Z899">
        <v>6.5335412497417558</v>
      </c>
      <c r="AA899">
        <v>1.638534935558567</v>
      </c>
      <c r="AB899">
        <v>0</v>
      </c>
      <c r="AC899">
        <v>59.752238538610499</v>
      </c>
      <c r="AF899">
        <v>13.229006852817836</v>
      </c>
      <c r="AG899">
        <v>11.693633733276837</v>
      </c>
      <c r="AH899">
        <v>3.0307716097108393</v>
      </c>
      <c r="AI899">
        <v>2292</v>
      </c>
      <c r="AJ899">
        <v>109.71378708551512</v>
      </c>
      <c r="AK899">
        <v>18.076194732694074</v>
      </c>
    </row>
    <row r="900" spans="1:37">
      <c r="A900">
        <v>12</v>
      </c>
      <c r="B900">
        <v>20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5</v>
      </c>
      <c r="N900">
        <v>99</v>
      </c>
      <c r="O900">
        <v>99</v>
      </c>
      <c r="P900">
        <v>9999</v>
      </c>
      <c r="Q900">
        <v>3796</v>
      </c>
      <c r="R900">
        <v>8380</v>
      </c>
      <c r="S900">
        <v>6.8940334128878309</v>
      </c>
      <c r="T900">
        <v>4.9952267303102644</v>
      </c>
      <c r="U900">
        <v>24.310942720763755</v>
      </c>
      <c r="V900">
        <v>44.940334128878291</v>
      </c>
      <c r="W900">
        <v>0</v>
      </c>
      <c r="X900">
        <v>83.914081145584717</v>
      </c>
      <c r="Y900">
        <v>60.644391408114544</v>
      </c>
      <c r="Z900">
        <v>7.2274000196785648</v>
      </c>
      <c r="AA900">
        <v>1.5351063520193204</v>
      </c>
      <c r="AB900">
        <v>0.15441361450711788</v>
      </c>
      <c r="AC900">
        <v>65.807091741291913</v>
      </c>
      <c r="AD900">
        <v>10.200191289902255</v>
      </c>
      <c r="AE900">
        <v>13.88242381740962</v>
      </c>
      <c r="AF900">
        <v>17.142272680781421</v>
      </c>
      <c r="AG900">
        <v>15.911542981286129</v>
      </c>
      <c r="AH900">
        <v>3.591885441527447</v>
      </c>
      <c r="AI900">
        <v>2678</v>
      </c>
      <c r="AJ900">
        <v>109.99320388349472</v>
      </c>
      <c r="AK900">
        <v>19.030755704344219</v>
      </c>
    </row>
    <row r="901" spans="1:37">
      <c r="A901">
        <v>12</v>
      </c>
      <c r="B901">
        <v>21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6</v>
      </c>
      <c r="N901">
        <v>99</v>
      </c>
      <c r="O901">
        <v>99</v>
      </c>
      <c r="P901">
        <v>9999</v>
      </c>
      <c r="Q901">
        <v>4082</v>
      </c>
      <c r="R901">
        <v>8519</v>
      </c>
      <c r="S901">
        <v>7.28688813240991</v>
      </c>
      <c r="T901">
        <v>6</v>
      </c>
      <c r="U901">
        <v>25.351766639276832</v>
      </c>
      <c r="V901">
        <v>44.594435966662751</v>
      </c>
      <c r="W901">
        <v>0</v>
      </c>
      <c r="X901">
        <v>84.05916187345936</v>
      </c>
      <c r="Y901">
        <v>62.800798215753026</v>
      </c>
      <c r="Z901">
        <v>7.7229375650345808</v>
      </c>
      <c r="AA901">
        <v>1.4764594648293627</v>
      </c>
      <c r="AB901">
        <v>0</v>
      </c>
      <c r="AC901">
        <v>68.472116298467398</v>
      </c>
      <c r="AF901">
        <v>17.426613480617775</v>
      </c>
      <c r="AG901">
        <v>16.867989592336237</v>
      </c>
      <c r="AH901">
        <v>3.9910787651132762</v>
      </c>
      <c r="AI901">
        <v>2265</v>
      </c>
      <c r="AJ901">
        <v>109.65646799117015</v>
      </c>
      <c r="AK901">
        <v>19.532868149469536</v>
      </c>
    </row>
    <row r="902" spans="1:37">
      <c r="A902">
        <v>12</v>
      </c>
      <c r="B902">
        <v>22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7</v>
      </c>
      <c r="N902">
        <v>99</v>
      </c>
      <c r="O902">
        <v>99</v>
      </c>
      <c r="P902">
        <v>9999</v>
      </c>
      <c r="Q902">
        <v>4246</v>
      </c>
      <c r="R902">
        <v>8906</v>
      </c>
      <c r="S902">
        <v>7.592746463058611</v>
      </c>
      <c r="T902">
        <v>6.9968560520997052</v>
      </c>
      <c r="U902">
        <v>26.650718616663017</v>
      </c>
      <c r="V902">
        <v>44.17246799910172</v>
      </c>
      <c r="W902">
        <v>0</v>
      </c>
      <c r="X902">
        <v>86.885245901639351</v>
      </c>
      <c r="Y902">
        <v>66.483269705816255</v>
      </c>
      <c r="Z902">
        <v>8.159126222471059</v>
      </c>
      <c r="AA902">
        <v>1.3963914958533761</v>
      </c>
      <c r="AB902">
        <v>0.20977460808137599</v>
      </c>
      <c r="AC902">
        <v>70.243651337876969</v>
      </c>
      <c r="AD902">
        <v>10.158031267008019</v>
      </c>
      <c r="AE902">
        <v>-0.97374198708339554</v>
      </c>
      <c r="AF902">
        <v>18.218267362176537</v>
      </c>
      <c r="AG902">
        <v>18.537795730308662</v>
      </c>
      <c r="AH902">
        <v>3.7615090949921401</v>
      </c>
      <c r="AI902">
        <v>2298</v>
      </c>
      <c r="AJ902">
        <v>110.44355961705818</v>
      </c>
      <c r="AK902">
        <v>20.240244316409683</v>
      </c>
    </row>
    <row r="903" spans="1:37">
      <c r="A903">
        <v>12</v>
      </c>
      <c r="B903">
        <v>23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8</v>
      </c>
      <c r="N903">
        <v>99</v>
      </c>
      <c r="O903">
        <v>99</v>
      </c>
      <c r="P903">
        <v>9999</v>
      </c>
      <c r="Q903">
        <v>3734</v>
      </c>
      <c r="R903">
        <v>6915</v>
      </c>
      <c r="S903">
        <v>7.9515545914678238</v>
      </c>
      <c r="T903">
        <v>8</v>
      </c>
      <c r="U903">
        <v>28.7135213304411</v>
      </c>
      <c r="V903">
        <v>0</v>
      </c>
      <c r="W903">
        <v>0</v>
      </c>
      <c r="X903">
        <v>93.058568329717986</v>
      </c>
      <c r="Y903">
        <v>72.234273318872013</v>
      </c>
      <c r="Z903">
        <v>8.3856340480830198</v>
      </c>
      <c r="AA903">
        <v>1.3787337808611173</v>
      </c>
      <c r="AB903">
        <v>0</v>
      </c>
      <c r="AC903">
        <v>68.39685290622198</v>
      </c>
      <c r="AF903">
        <v>14.145443387542191</v>
      </c>
      <c r="AG903">
        <v>15.507618847824716</v>
      </c>
      <c r="AH903">
        <v>4.4685466377440344</v>
      </c>
      <c r="AI903">
        <v>2055</v>
      </c>
      <c r="AJ903">
        <v>111.0743552311434</v>
      </c>
      <c r="AK903">
        <v>21.453725385709237</v>
      </c>
    </row>
    <row r="904" spans="1:37">
      <c r="A904">
        <v>12</v>
      </c>
      <c r="B904">
        <v>24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</v>
      </c>
      <c r="N904">
        <v>99</v>
      </c>
      <c r="O904">
        <v>99</v>
      </c>
      <c r="P904">
        <v>9999</v>
      </c>
      <c r="Q904">
        <v>2234</v>
      </c>
      <c r="R904">
        <v>3294</v>
      </c>
      <c r="S904">
        <v>8.4001214329083176</v>
      </c>
      <c r="T904">
        <v>9</v>
      </c>
      <c r="U904">
        <v>31.962386156648488</v>
      </c>
      <c r="V904">
        <v>0</v>
      </c>
      <c r="W904">
        <v>100</v>
      </c>
      <c r="X904">
        <v>97.692774741955105</v>
      </c>
      <c r="Y904">
        <v>83.181542197935642</v>
      </c>
      <c r="Z904">
        <v>8.4089034269756695</v>
      </c>
      <c r="AA904">
        <v>1.2828133869033185</v>
      </c>
      <c r="AB904">
        <v>0</v>
      </c>
      <c r="AC904">
        <v>66.218077241133841</v>
      </c>
      <c r="AF904">
        <v>6.7382632709420056</v>
      </c>
      <c r="AG904">
        <v>8.2229806175461686</v>
      </c>
      <c r="AH904">
        <v>4.2805100182149358</v>
      </c>
      <c r="AI904">
        <v>1090</v>
      </c>
      <c r="AJ904">
        <v>112.2487155963303</v>
      </c>
      <c r="AK904">
        <v>22.638815401361622</v>
      </c>
    </row>
    <row r="905" spans="1:37">
      <c r="A905">
        <v>12</v>
      </c>
      <c r="B905">
        <v>25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10</v>
      </c>
      <c r="N905">
        <v>99</v>
      </c>
      <c r="O905">
        <v>99</v>
      </c>
      <c r="P905">
        <v>9999</v>
      </c>
      <c r="Q905">
        <v>1020</v>
      </c>
      <c r="R905">
        <v>1274</v>
      </c>
      <c r="S905">
        <v>8.7990580847723709</v>
      </c>
      <c r="T905">
        <v>10</v>
      </c>
      <c r="U905">
        <v>35.245290423861825</v>
      </c>
      <c r="V905">
        <v>0</v>
      </c>
      <c r="W905">
        <v>100</v>
      </c>
      <c r="X905">
        <v>99.293563579277844</v>
      </c>
      <c r="Y905">
        <v>90.031397174254309</v>
      </c>
      <c r="Z905">
        <v>8.6756437761906895</v>
      </c>
      <c r="AA905">
        <v>1.2587398914650949</v>
      </c>
      <c r="AB905">
        <v>0</v>
      </c>
      <c r="AC905">
        <v>62.341457284200899</v>
      </c>
      <c r="AF905">
        <v>2.6061163956223794</v>
      </c>
      <c r="AG905">
        <v>3.507009958572719</v>
      </c>
      <c r="AH905">
        <v>5.0235478806907379</v>
      </c>
      <c r="AI905">
        <v>413</v>
      </c>
      <c r="AJ905">
        <v>112.71646489104133</v>
      </c>
      <c r="AK905">
        <v>24.143806860975054</v>
      </c>
    </row>
    <row r="906" spans="1:37">
      <c r="A906">
        <v>12</v>
      </c>
      <c r="B906">
        <v>26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11</v>
      </c>
      <c r="N906">
        <v>99</v>
      </c>
      <c r="O906">
        <v>99</v>
      </c>
      <c r="P906">
        <v>9999</v>
      </c>
      <c r="Q906">
        <v>626</v>
      </c>
      <c r="R906">
        <v>722</v>
      </c>
      <c r="S906">
        <v>8.9556786703601112</v>
      </c>
      <c r="T906">
        <v>11</v>
      </c>
      <c r="U906">
        <v>37.165235457063744</v>
      </c>
      <c r="V906">
        <v>0</v>
      </c>
      <c r="W906">
        <v>100</v>
      </c>
      <c r="X906">
        <v>99.722991689750685</v>
      </c>
      <c r="Y906">
        <v>93.628808864265935</v>
      </c>
      <c r="Z906">
        <v>8.5865140516694058</v>
      </c>
      <c r="AA906">
        <v>1.2199755443779268</v>
      </c>
      <c r="AB906">
        <v>0</v>
      </c>
      <c r="AC906">
        <v>60.344715225860142</v>
      </c>
      <c r="AF906">
        <v>1.4769356653370149</v>
      </c>
      <c r="AG906">
        <v>2.0957552546377047</v>
      </c>
      <c r="AH906">
        <v>3.047091412742382</v>
      </c>
      <c r="AI906">
        <v>258</v>
      </c>
      <c r="AJ906">
        <v>113.93372093023252</v>
      </c>
      <c r="AK906">
        <v>24.871651404427833</v>
      </c>
    </row>
    <row r="907" spans="1:37">
      <c r="A907">
        <v>12</v>
      </c>
      <c r="B907">
        <v>27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12</v>
      </c>
      <c r="N907">
        <v>99</v>
      </c>
      <c r="O907">
        <v>99</v>
      </c>
      <c r="P907">
        <v>9999</v>
      </c>
      <c r="Q907">
        <v>289</v>
      </c>
      <c r="R907">
        <v>317</v>
      </c>
      <c r="S907">
        <v>9.2113564668769694</v>
      </c>
      <c r="T907">
        <v>12</v>
      </c>
      <c r="U907">
        <v>40.03848580441641</v>
      </c>
      <c r="V907">
        <v>0</v>
      </c>
      <c r="W907">
        <v>100</v>
      </c>
      <c r="X907">
        <v>100</v>
      </c>
      <c r="Y907">
        <v>96.529968454258693</v>
      </c>
      <c r="Z907">
        <v>8.5214056824565318</v>
      </c>
      <c r="AA907">
        <v>1.2619637152757999</v>
      </c>
      <c r="AB907">
        <v>0</v>
      </c>
      <c r="AC907">
        <v>61.407094942396398</v>
      </c>
      <c r="AF907">
        <v>0.64846067300808019</v>
      </c>
      <c r="AG907">
        <v>0.99129607028999933</v>
      </c>
      <c r="AH907">
        <v>4.100946372239747</v>
      </c>
      <c r="AI907">
        <v>118</v>
      </c>
      <c r="AJ907">
        <v>114.58305084745761</v>
      </c>
      <c r="AK907">
        <v>26.89183701807384</v>
      </c>
    </row>
    <row r="908" spans="1:37">
      <c r="A908">
        <v>12</v>
      </c>
      <c r="B908">
        <v>28</v>
      </c>
      <c r="C908">
        <v>2023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13</v>
      </c>
      <c r="N908">
        <v>99</v>
      </c>
      <c r="O908">
        <v>99</v>
      </c>
      <c r="P908">
        <v>9999</v>
      </c>
      <c r="Q908">
        <v>87</v>
      </c>
      <c r="R908">
        <v>99</v>
      </c>
      <c r="S908">
        <v>9.3535353535353511</v>
      </c>
      <c r="T908">
        <v>13</v>
      </c>
      <c r="U908">
        <v>41.016161616161632</v>
      </c>
      <c r="V908">
        <v>0</v>
      </c>
      <c r="W908">
        <v>100</v>
      </c>
      <c r="X908">
        <v>100</v>
      </c>
      <c r="Y908">
        <v>98.989898989898975</v>
      </c>
      <c r="Z908">
        <v>8.7343939567700648</v>
      </c>
      <c r="AA908">
        <v>1.2252654324934185</v>
      </c>
      <c r="AB908">
        <v>0</v>
      </c>
      <c r="AC908">
        <v>59.711036799164006</v>
      </c>
      <c r="AF908">
        <v>0.20251610923596192</v>
      </c>
      <c r="AG908">
        <v>0.31714413758210358</v>
      </c>
      <c r="AH908">
        <v>3.0303030303030303</v>
      </c>
      <c r="AI908">
        <v>34</v>
      </c>
      <c r="AJ908">
        <v>113.34117647058824</v>
      </c>
      <c r="AK908">
        <v>27.349739703358097</v>
      </c>
    </row>
    <row r="909" spans="1:37">
      <c r="A909">
        <v>12</v>
      </c>
      <c r="B909">
        <v>29</v>
      </c>
      <c r="C909">
        <v>2023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14</v>
      </c>
      <c r="N909">
        <v>99</v>
      </c>
      <c r="O909">
        <v>99</v>
      </c>
      <c r="P909">
        <v>9999</v>
      </c>
      <c r="Q909">
        <v>52</v>
      </c>
      <c r="R909">
        <v>56</v>
      </c>
      <c r="S909">
        <v>9.8928571428571388</v>
      </c>
      <c r="T909">
        <v>14</v>
      </c>
      <c r="U909">
        <v>44.333928571428594</v>
      </c>
      <c r="V909">
        <v>0</v>
      </c>
      <c r="W909">
        <v>100</v>
      </c>
      <c r="X909">
        <v>100</v>
      </c>
      <c r="Y909">
        <v>98.214285714285694</v>
      </c>
      <c r="Z909">
        <v>9.2887850348400356</v>
      </c>
      <c r="AA909">
        <v>1.7390326891342656</v>
      </c>
      <c r="AB909">
        <v>0</v>
      </c>
      <c r="AC909">
        <v>73.547035111929389</v>
      </c>
      <c r="AF909">
        <v>0.11455456684054416</v>
      </c>
      <c r="AG909">
        <v>0.19390576525023101</v>
      </c>
      <c r="AH909">
        <v>5.3571428571428559</v>
      </c>
      <c r="AI909">
        <v>23</v>
      </c>
      <c r="AJ909">
        <v>117.12608695652176</v>
      </c>
      <c r="AK909">
        <v>27.692420139015368</v>
      </c>
    </row>
    <row r="910" spans="1:37">
      <c r="A910">
        <v>12</v>
      </c>
      <c r="B910">
        <v>30</v>
      </c>
      <c r="C910">
        <v>2023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15</v>
      </c>
      <c r="N910">
        <v>99</v>
      </c>
      <c r="O910">
        <v>99</v>
      </c>
      <c r="P910">
        <v>9999</v>
      </c>
      <c r="Q910">
        <v>17</v>
      </c>
      <c r="R910">
        <v>22</v>
      </c>
      <c r="S910">
        <v>10.090909090909092</v>
      </c>
      <c r="T910">
        <v>15</v>
      </c>
      <c r="U910">
        <v>45.99545454545455</v>
      </c>
      <c r="V910">
        <v>0</v>
      </c>
      <c r="W910">
        <v>100</v>
      </c>
      <c r="X910">
        <v>100</v>
      </c>
      <c r="Y910">
        <v>100</v>
      </c>
      <c r="Z910">
        <v>11.120843545209352</v>
      </c>
      <c r="AA910">
        <v>1.592855951630471</v>
      </c>
      <c r="AB910">
        <v>0</v>
      </c>
      <c r="AC910">
        <v>77.778944944403349</v>
      </c>
      <c r="AF910">
        <v>4.5003579830213775E-2</v>
      </c>
      <c r="AG910">
        <v>7.9032200369238692E-2</v>
      </c>
      <c r="AH910">
        <v>0</v>
      </c>
      <c r="AI910">
        <v>14</v>
      </c>
      <c r="AJ910">
        <v>117.02857142857148</v>
      </c>
      <c r="AK910">
        <v>30.167165789243207</v>
      </c>
    </row>
    <row r="911" spans="1:37">
      <c r="A911">
        <v>12</v>
      </c>
      <c r="B911">
        <v>31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1</v>
      </c>
      <c r="N911">
        <v>99</v>
      </c>
      <c r="O911">
        <v>99</v>
      </c>
      <c r="P911">
        <v>9999</v>
      </c>
      <c r="Q911">
        <v>11</v>
      </c>
      <c r="R911">
        <v>11</v>
      </c>
      <c r="S911">
        <v>1.5454545454545452</v>
      </c>
      <c r="T911">
        <v>1</v>
      </c>
      <c r="U911">
        <v>10.872727272727278</v>
      </c>
      <c r="V911">
        <v>0</v>
      </c>
      <c r="W911">
        <v>0</v>
      </c>
      <c r="X911">
        <v>18.181818181818183</v>
      </c>
      <c r="Y911">
        <v>0</v>
      </c>
      <c r="Z911">
        <v>5.1731985725539564</v>
      </c>
      <c r="AA911">
        <v>1.7768018441538236</v>
      </c>
      <c r="AB911">
        <v>0</v>
      </c>
      <c r="AC911">
        <v>61.976174079702737</v>
      </c>
      <c r="AF911">
        <v>2.1331471677623285E-2</v>
      </c>
      <c r="AG911">
        <v>8.6850556987290821E-3</v>
      </c>
      <c r="AH911">
        <v>0</v>
      </c>
      <c r="AI911">
        <v>1</v>
      </c>
      <c r="AJ911">
        <v>93.3</v>
      </c>
      <c r="AK911">
        <v>12.312750203626109</v>
      </c>
    </row>
    <row r="912" spans="1:37">
      <c r="A912">
        <v>12</v>
      </c>
      <c r="B912">
        <v>32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2</v>
      </c>
      <c r="N912">
        <v>99</v>
      </c>
      <c r="O912">
        <v>99</v>
      </c>
      <c r="P912">
        <v>9999</v>
      </c>
      <c r="Q912">
        <v>641</v>
      </c>
      <c r="R912">
        <v>952</v>
      </c>
      <c r="S912">
        <v>4.0042016806722689</v>
      </c>
      <c r="T912">
        <v>2</v>
      </c>
      <c r="U912">
        <v>17.120063025210076</v>
      </c>
      <c r="V912">
        <v>0</v>
      </c>
      <c r="W912">
        <v>0</v>
      </c>
      <c r="X912">
        <v>57.037815126050397</v>
      </c>
      <c r="Y912">
        <v>17.436974789915961</v>
      </c>
      <c r="Z912">
        <v>5.8855726248240874</v>
      </c>
      <c r="AA912">
        <v>2.1517979567607797</v>
      </c>
      <c r="AB912">
        <v>0</v>
      </c>
      <c r="AC912">
        <v>40.969207567092958</v>
      </c>
      <c r="AF912">
        <v>1.8461419124633971</v>
      </c>
      <c r="AG912">
        <v>1.183542168015018</v>
      </c>
      <c r="AH912">
        <v>2.8361344537815123</v>
      </c>
      <c r="AI912">
        <v>61</v>
      </c>
      <c r="AJ912">
        <v>105.69344262295083</v>
      </c>
      <c r="AK912">
        <v>14.414308926814652</v>
      </c>
    </row>
    <row r="913" spans="1:37">
      <c r="A913">
        <v>12</v>
      </c>
      <c r="B913">
        <v>33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3</v>
      </c>
      <c r="N913">
        <v>99</v>
      </c>
      <c r="O913">
        <v>99</v>
      </c>
      <c r="P913">
        <v>9999</v>
      </c>
      <c r="Q913">
        <v>1736</v>
      </c>
      <c r="R913">
        <v>3015</v>
      </c>
      <c r="S913">
        <v>5.1452736318407961</v>
      </c>
      <c r="T913">
        <v>3</v>
      </c>
      <c r="U913">
        <v>20.715290215588684</v>
      </c>
      <c r="V913">
        <v>19.933665008291875</v>
      </c>
      <c r="W913">
        <v>0</v>
      </c>
      <c r="X913">
        <v>77.611940298507491</v>
      </c>
      <c r="Y913">
        <v>37.081260364842464</v>
      </c>
      <c r="Z913">
        <v>6.096451941551349</v>
      </c>
      <c r="AA913">
        <v>1.8429526159655965</v>
      </c>
      <c r="AB913">
        <v>0</v>
      </c>
      <c r="AC913">
        <v>50.81396069600531</v>
      </c>
      <c r="AF913">
        <v>5.8467624643667477</v>
      </c>
      <c r="AG913">
        <v>4.535443559809714</v>
      </c>
      <c r="AH913">
        <v>2.9187396351575443</v>
      </c>
      <c r="AI913">
        <v>132</v>
      </c>
      <c r="AJ913">
        <v>104.6924242424242</v>
      </c>
      <c r="AK913">
        <v>15.506515545278758</v>
      </c>
    </row>
    <row r="914" spans="1:37">
      <c r="A914">
        <v>12</v>
      </c>
      <c r="B914">
        <v>34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4</v>
      </c>
      <c r="N914">
        <v>99</v>
      </c>
      <c r="O914">
        <v>99</v>
      </c>
      <c r="P914">
        <v>9999</v>
      </c>
      <c r="Q914">
        <v>3129</v>
      </c>
      <c r="R914">
        <v>6626</v>
      </c>
      <c r="S914">
        <v>6.0408994868699084</v>
      </c>
      <c r="T914">
        <v>3.9987926350739511</v>
      </c>
      <c r="U914">
        <v>23.145900996076055</v>
      </c>
      <c r="V914">
        <v>36.190763658315731</v>
      </c>
      <c r="W914">
        <v>0</v>
      </c>
      <c r="X914">
        <v>83.640205252037418</v>
      </c>
      <c r="Y914">
        <v>55.493510413522486</v>
      </c>
      <c r="Z914">
        <v>6.5151060746823299</v>
      </c>
      <c r="AA914">
        <v>1.6653241708092188</v>
      </c>
      <c r="AB914">
        <v>9.8272385125861367E-2</v>
      </c>
      <c r="AC914">
        <v>58.679715709156334</v>
      </c>
      <c r="AD914">
        <v>7.6836839572436064</v>
      </c>
      <c r="AE914">
        <v>-1.4453232586154201</v>
      </c>
      <c r="AF914">
        <v>12.849302848721081</v>
      </c>
      <c r="AG914">
        <v>11.136967467567755</v>
      </c>
      <c r="AH914">
        <v>2.7769393299124654</v>
      </c>
      <c r="AI914">
        <v>331</v>
      </c>
      <c r="AJ914">
        <v>106.98791540785491</v>
      </c>
      <c r="AK914">
        <v>16.505585152556517</v>
      </c>
    </row>
    <row r="915" spans="1:37">
      <c r="A915">
        <v>12</v>
      </c>
      <c r="B915">
        <v>35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5</v>
      </c>
      <c r="N915">
        <v>99</v>
      </c>
      <c r="O915">
        <v>99</v>
      </c>
      <c r="P915">
        <v>9999</v>
      </c>
      <c r="Q915">
        <v>3962</v>
      </c>
      <c r="R915">
        <v>9116</v>
      </c>
      <c r="S915">
        <v>6.6009214567792878</v>
      </c>
      <c r="T915">
        <v>4.9934181658622192</v>
      </c>
      <c r="U915">
        <v>24.374312198332543</v>
      </c>
      <c r="V915">
        <v>42.694164107064495</v>
      </c>
      <c r="W915">
        <v>0</v>
      </c>
      <c r="X915">
        <v>84.137779727950885</v>
      </c>
      <c r="Y915">
        <v>60.914874945151375</v>
      </c>
      <c r="Z915">
        <v>7.1908507576694403</v>
      </c>
      <c r="AA915">
        <v>1.5663668390795706</v>
      </c>
      <c r="AB915">
        <v>0.20936946699853803</v>
      </c>
      <c r="AC915">
        <v>60.458337536328877</v>
      </c>
      <c r="AD915">
        <v>10.064878534247269</v>
      </c>
      <c r="AE915">
        <v>7.8959172531891362</v>
      </c>
      <c r="AF915">
        <v>17.677972346655803</v>
      </c>
      <c r="AG915">
        <v>16.135339745799445</v>
      </c>
      <c r="AH915">
        <v>3.2909170688898648</v>
      </c>
      <c r="AI915">
        <v>495</v>
      </c>
      <c r="AJ915">
        <v>107.26181818181811</v>
      </c>
      <c r="AK915">
        <v>17.115804788385489</v>
      </c>
    </row>
    <row r="916" spans="1:37">
      <c r="A916">
        <v>12</v>
      </c>
      <c r="B916">
        <v>36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6</v>
      </c>
      <c r="N916">
        <v>99</v>
      </c>
      <c r="O916">
        <v>99</v>
      </c>
      <c r="P916">
        <v>9999</v>
      </c>
      <c r="Q916">
        <v>4111</v>
      </c>
      <c r="R916">
        <v>8696</v>
      </c>
      <c r="S916">
        <v>7.1130404783808618</v>
      </c>
      <c r="T916">
        <v>5.9972401103955857</v>
      </c>
      <c r="U916">
        <v>25.823745400183903</v>
      </c>
      <c r="V916">
        <v>45.354185832566685</v>
      </c>
      <c r="W916">
        <v>0</v>
      </c>
      <c r="X916">
        <v>85.02759889604414</v>
      </c>
      <c r="Y916">
        <v>65.558877644894196</v>
      </c>
      <c r="Z916">
        <v>7.8219688580338946</v>
      </c>
      <c r="AA916">
        <v>1.485512729396377</v>
      </c>
      <c r="AB916">
        <v>0.18196444230224371</v>
      </c>
      <c r="AC916">
        <v>67.941804868463194</v>
      </c>
      <c r="AD916">
        <v>8.5461213630476482</v>
      </c>
      <c r="AE916">
        <v>-0.3950884554836625</v>
      </c>
      <c r="AF916">
        <v>16.863497973510196</v>
      </c>
      <c r="AG916">
        <v>16.307229778761243</v>
      </c>
      <c r="AH916">
        <v>3.6798528058877649</v>
      </c>
      <c r="AI916">
        <v>563</v>
      </c>
      <c r="AJ916">
        <v>108.391296625222</v>
      </c>
      <c r="AK916">
        <v>18.637999422955456</v>
      </c>
    </row>
    <row r="917" spans="1:37">
      <c r="A917">
        <v>12</v>
      </c>
      <c r="B917">
        <v>37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7</v>
      </c>
      <c r="N917">
        <v>99</v>
      </c>
      <c r="O917">
        <v>99</v>
      </c>
      <c r="P917">
        <v>9999</v>
      </c>
      <c r="Q917">
        <v>4460</v>
      </c>
      <c r="R917">
        <v>9350</v>
      </c>
      <c r="S917">
        <v>7.4572192513368973</v>
      </c>
      <c r="T917">
        <v>6.995508021390374</v>
      </c>
      <c r="U917">
        <v>27.296418181818144</v>
      </c>
      <c r="V917">
        <v>44.951871657753991</v>
      </c>
      <c r="W917">
        <v>0</v>
      </c>
      <c r="X917">
        <v>89.304812834224606</v>
      </c>
      <c r="Y917">
        <v>69.903743315508009</v>
      </c>
      <c r="Z917">
        <v>7.9924734738004384</v>
      </c>
      <c r="AA917">
        <v>1.4172500185325299</v>
      </c>
      <c r="AB917">
        <v>0.25073396790808494</v>
      </c>
      <c r="AC917">
        <v>69.347172417148954</v>
      </c>
      <c r="AD917">
        <v>10.39986631323691</v>
      </c>
      <c r="AE917">
        <v>2.6847831909449345</v>
      </c>
      <c r="AF917">
        <v>18.131750925979794</v>
      </c>
      <c r="AG917">
        <v>18.533553761402501</v>
      </c>
      <c r="AH917">
        <v>4.1604278074866308</v>
      </c>
      <c r="AI917">
        <v>571</v>
      </c>
      <c r="AJ917">
        <v>110.02644483362518</v>
      </c>
      <c r="AK917">
        <v>19.825269966118825</v>
      </c>
    </row>
    <row r="918" spans="1:37">
      <c r="A918">
        <v>12</v>
      </c>
      <c r="B918">
        <v>38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8</v>
      </c>
      <c r="N918">
        <v>99</v>
      </c>
      <c r="O918">
        <v>99</v>
      </c>
      <c r="P918">
        <v>9999</v>
      </c>
      <c r="Q918">
        <v>3848</v>
      </c>
      <c r="R918">
        <v>7224</v>
      </c>
      <c r="S918">
        <v>7.8448228128460684</v>
      </c>
      <c r="T918">
        <v>7.9955703211517184</v>
      </c>
      <c r="U918">
        <v>29.766785714285685</v>
      </c>
      <c r="V918">
        <v>0</v>
      </c>
      <c r="W918">
        <v>0</v>
      </c>
      <c r="X918">
        <v>94.06146179401992</v>
      </c>
      <c r="Y918">
        <v>76.162790697674438</v>
      </c>
      <c r="Z918">
        <v>8.4639188898533924</v>
      </c>
      <c r="AA918">
        <v>1.3922665685279523</v>
      </c>
      <c r="AB918">
        <v>0.26618647508435328</v>
      </c>
      <c r="AC918">
        <v>68.21496387179802</v>
      </c>
      <c r="AD918">
        <v>10.551649282818484</v>
      </c>
      <c r="AE918">
        <v>-0.7831097445085925</v>
      </c>
      <c r="AF918">
        <v>14.008959218104602</v>
      </c>
      <c r="AG918">
        <v>15.615327845239859</v>
      </c>
      <c r="AH918">
        <v>4.4019933554817277</v>
      </c>
      <c r="AI918">
        <v>493</v>
      </c>
      <c r="AJ918">
        <v>111.36977687626778</v>
      </c>
      <c r="AK918">
        <v>20.93034065241736</v>
      </c>
    </row>
    <row r="919" spans="1:37">
      <c r="A919">
        <v>12</v>
      </c>
      <c r="B919">
        <v>39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</v>
      </c>
      <c r="N919">
        <v>99</v>
      </c>
      <c r="O919">
        <v>99</v>
      </c>
      <c r="P919">
        <v>9999</v>
      </c>
      <c r="Q919">
        <v>2362</v>
      </c>
      <c r="R919">
        <v>3628</v>
      </c>
      <c r="S919">
        <v>8.191565600882031</v>
      </c>
      <c r="T919">
        <v>8.995038588754138</v>
      </c>
      <c r="U919">
        <v>32.148960859977926</v>
      </c>
      <c r="V919">
        <v>0</v>
      </c>
      <c r="W919">
        <v>100</v>
      </c>
      <c r="X919">
        <v>96.85777287761853</v>
      </c>
      <c r="Y919">
        <v>82.910694597574405</v>
      </c>
      <c r="Z919">
        <v>8.762500382308529</v>
      </c>
      <c r="AA919">
        <v>1.3589368845832599</v>
      </c>
      <c r="AB919">
        <v>0.29879890699938944</v>
      </c>
      <c r="AC919">
        <v>68.646458526672404</v>
      </c>
      <c r="AD919">
        <v>9.8630273104986088</v>
      </c>
      <c r="AE919">
        <v>0.23406930298288101</v>
      </c>
      <c r="AF919">
        <v>7.0355072042197548</v>
      </c>
      <c r="AG919">
        <v>8.469848587382236</v>
      </c>
      <c r="AH919">
        <v>4.2723263506063951</v>
      </c>
      <c r="AI919">
        <v>262</v>
      </c>
      <c r="AJ919">
        <v>112.05572519083964</v>
      </c>
      <c r="AK919">
        <v>22.166768254836271</v>
      </c>
    </row>
    <row r="920" spans="1:37">
      <c r="A920">
        <v>12</v>
      </c>
      <c r="B920">
        <v>40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10</v>
      </c>
      <c r="N920">
        <v>99</v>
      </c>
      <c r="O920">
        <v>99</v>
      </c>
      <c r="P920">
        <v>9999</v>
      </c>
      <c r="Q920">
        <v>1181</v>
      </c>
      <c r="R920">
        <v>1503</v>
      </c>
      <c r="S920">
        <v>8.6387225548902151</v>
      </c>
      <c r="T920">
        <v>10</v>
      </c>
      <c r="U920">
        <v>35.808669328010694</v>
      </c>
      <c r="V920">
        <v>0</v>
      </c>
      <c r="W920">
        <v>100</v>
      </c>
      <c r="X920">
        <v>99.201596806387215</v>
      </c>
      <c r="Y920">
        <v>92.348636061210911</v>
      </c>
      <c r="Z920">
        <v>8.3594322620387675</v>
      </c>
      <c r="AA920">
        <v>1.2394132782577529</v>
      </c>
      <c r="AB920">
        <v>0</v>
      </c>
      <c r="AC920">
        <v>64.677390254347145</v>
      </c>
      <c r="AF920">
        <v>2.9146547210425271</v>
      </c>
      <c r="AG920">
        <v>3.9083062899627974</v>
      </c>
      <c r="AH920">
        <v>3.5262807717897529</v>
      </c>
      <c r="AI920">
        <v>151</v>
      </c>
      <c r="AJ920">
        <v>113.6721854304636</v>
      </c>
      <c r="AK920">
        <v>23.422674649941449</v>
      </c>
    </row>
    <row r="921" spans="1:37">
      <c r="A921">
        <v>12</v>
      </c>
      <c r="B921">
        <v>41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11</v>
      </c>
      <c r="N921">
        <v>99</v>
      </c>
      <c r="O921">
        <v>99</v>
      </c>
      <c r="P921">
        <v>9999</v>
      </c>
      <c r="Q921">
        <v>687</v>
      </c>
      <c r="R921">
        <v>803</v>
      </c>
      <c r="S921">
        <v>8.9290161892901612</v>
      </c>
      <c r="T921">
        <v>11</v>
      </c>
      <c r="U921">
        <v>38.357920298879179</v>
      </c>
      <c r="V921">
        <v>0</v>
      </c>
      <c r="W921">
        <v>100</v>
      </c>
      <c r="X921">
        <v>99.750933997509364</v>
      </c>
      <c r="Y921">
        <v>96.51307596513071</v>
      </c>
      <c r="Z921">
        <v>8.3209030717159251</v>
      </c>
      <c r="AA921">
        <v>1.2708798703334929</v>
      </c>
      <c r="AB921">
        <v>0</v>
      </c>
      <c r="AC921">
        <v>59.220642748466496</v>
      </c>
      <c r="AF921">
        <v>1.5571974324665001</v>
      </c>
      <c r="AG921">
        <v>2.2367220856972474</v>
      </c>
      <c r="AH921">
        <v>4.7322540473225407</v>
      </c>
      <c r="AI921">
        <v>84</v>
      </c>
      <c r="AJ921">
        <v>114.94404761904764</v>
      </c>
      <c r="AK921">
        <v>24.784848872224369</v>
      </c>
    </row>
    <row r="922" spans="1:37">
      <c r="A922">
        <v>12</v>
      </c>
      <c r="B922">
        <v>42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12</v>
      </c>
      <c r="N922">
        <v>99</v>
      </c>
      <c r="O922">
        <v>99</v>
      </c>
      <c r="P922">
        <v>9999</v>
      </c>
      <c r="Q922">
        <v>341</v>
      </c>
      <c r="R922">
        <v>409</v>
      </c>
      <c r="S922">
        <v>8.9657701711491491</v>
      </c>
      <c r="T922">
        <v>12</v>
      </c>
      <c r="U922">
        <v>39.657701711491448</v>
      </c>
      <c r="V922">
        <v>0</v>
      </c>
      <c r="W922">
        <v>100</v>
      </c>
      <c r="X922">
        <v>100</v>
      </c>
      <c r="Y922">
        <v>96.332518337408303</v>
      </c>
      <c r="Z922">
        <v>8.5824347597236574</v>
      </c>
      <c r="AA922">
        <v>1.3245110574512948</v>
      </c>
      <c r="AB922">
        <v>0</v>
      </c>
      <c r="AC922">
        <v>57.270913096855445</v>
      </c>
      <c r="AF922">
        <v>0.79314290146799316</v>
      </c>
      <c r="AG922">
        <v>1.177856215998208</v>
      </c>
      <c r="AH922">
        <v>4.8899755501222497</v>
      </c>
      <c r="AI922">
        <v>27</v>
      </c>
      <c r="AJ922">
        <v>114.85555555555555</v>
      </c>
      <c r="AK922">
        <v>26.690712581838444</v>
      </c>
    </row>
    <row r="923" spans="1:37">
      <c r="A923">
        <v>12</v>
      </c>
      <c r="B923">
        <v>43</v>
      </c>
      <c r="C923">
        <v>2022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13</v>
      </c>
      <c r="N923">
        <v>99</v>
      </c>
      <c r="O923">
        <v>99</v>
      </c>
      <c r="P923">
        <v>9999</v>
      </c>
      <c r="Q923">
        <v>127</v>
      </c>
      <c r="R923">
        <v>138</v>
      </c>
      <c r="S923">
        <v>9.3623188405797126</v>
      </c>
      <c r="T923">
        <v>13</v>
      </c>
      <c r="U923">
        <v>42.768840579710151</v>
      </c>
      <c r="V923">
        <v>0</v>
      </c>
      <c r="W923">
        <v>100</v>
      </c>
      <c r="X923">
        <v>100</v>
      </c>
      <c r="Y923">
        <v>100</v>
      </c>
      <c r="Z923">
        <v>7.7837884364787282</v>
      </c>
      <c r="AA923">
        <v>1.4839334186863953</v>
      </c>
      <c r="AB923">
        <v>0</v>
      </c>
      <c r="AC923">
        <v>52.833458231488251</v>
      </c>
      <c r="AF923">
        <v>0.26761300831927398</v>
      </c>
      <c r="AG923">
        <v>0.42859587992866993</v>
      </c>
      <c r="AH923">
        <v>4.3478260869565215</v>
      </c>
      <c r="AI923">
        <v>12</v>
      </c>
      <c r="AJ923">
        <v>115.14166666666669</v>
      </c>
      <c r="AK923">
        <v>26.779978649046523</v>
      </c>
    </row>
    <row r="924" spans="1:37">
      <c r="A924">
        <v>12</v>
      </c>
      <c r="B924">
        <v>44</v>
      </c>
      <c r="C924">
        <v>2022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14</v>
      </c>
      <c r="N924">
        <v>99</v>
      </c>
      <c r="O924">
        <v>99</v>
      </c>
      <c r="P924">
        <v>9999</v>
      </c>
      <c r="Q924">
        <v>65</v>
      </c>
      <c r="R924">
        <v>76</v>
      </c>
      <c r="S924">
        <v>9.8289473684210567</v>
      </c>
      <c r="T924">
        <v>14</v>
      </c>
      <c r="U924">
        <v>47.024999999999999</v>
      </c>
      <c r="V924">
        <v>0</v>
      </c>
      <c r="W924">
        <v>100</v>
      </c>
      <c r="X924">
        <v>100</v>
      </c>
      <c r="Y924">
        <v>100</v>
      </c>
      <c r="Z924">
        <v>8.7612352679889369</v>
      </c>
      <c r="AA924">
        <v>1.2501384964826123</v>
      </c>
      <c r="AB924">
        <v>0</v>
      </c>
      <c r="AC924">
        <v>50.446921287240201</v>
      </c>
      <c r="AF924">
        <v>0.14738107704539724</v>
      </c>
      <c r="AG924">
        <v>0.25952776389371129</v>
      </c>
      <c r="AH924">
        <v>3.9473684210526319</v>
      </c>
      <c r="AI924">
        <v>10</v>
      </c>
      <c r="AJ924">
        <v>115.8</v>
      </c>
      <c r="AK924">
        <v>26.86472482932394</v>
      </c>
    </row>
    <row r="925" spans="1:37">
      <c r="A925">
        <v>12</v>
      </c>
      <c r="B925">
        <v>45</v>
      </c>
      <c r="C925">
        <v>2022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15</v>
      </c>
      <c r="N925">
        <v>99</v>
      </c>
      <c r="O925">
        <v>99</v>
      </c>
      <c r="P925">
        <v>9999</v>
      </c>
      <c r="Q925">
        <v>16</v>
      </c>
      <c r="R925">
        <v>16</v>
      </c>
      <c r="S925">
        <v>10.0625</v>
      </c>
      <c r="T925">
        <v>15</v>
      </c>
      <c r="U925">
        <v>47.787500000000001</v>
      </c>
      <c r="V925">
        <v>0</v>
      </c>
      <c r="W925">
        <v>100</v>
      </c>
      <c r="X925">
        <v>100</v>
      </c>
      <c r="Y925">
        <v>100</v>
      </c>
      <c r="Z925">
        <v>8.0165356451524445</v>
      </c>
      <c r="AA925">
        <v>1.0879309490955755</v>
      </c>
      <c r="AB925">
        <v>0</v>
      </c>
      <c r="AC925">
        <v>25.019170484555161</v>
      </c>
      <c r="AF925">
        <v>3.1027595167452043E-2</v>
      </c>
      <c r="AG925">
        <v>5.5523357752911853E-2</v>
      </c>
      <c r="AH925">
        <v>12.5</v>
      </c>
      <c r="AI925">
        <v>2</v>
      </c>
      <c r="AJ925">
        <v>114.15</v>
      </c>
      <c r="AK925">
        <v>29.794965492119626</v>
      </c>
    </row>
    <row r="926" spans="1:37">
      <c r="A926">
        <v>13</v>
      </c>
      <c r="B926">
        <v>1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409</v>
      </c>
      <c r="O926">
        <v>99</v>
      </c>
      <c r="P926">
        <v>9999</v>
      </c>
      <c r="Q926">
        <v>275</v>
      </c>
      <c r="R926">
        <v>947</v>
      </c>
      <c r="S926">
        <v>3.175290390707497</v>
      </c>
      <c r="T926">
        <v>3.7909186906018992</v>
      </c>
      <c r="U926">
        <v>8.5276663146779228</v>
      </c>
      <c r="V926">
        <v>0</v>
      </c>
      <c r="W926">
        <v>0.21119324181626184</v>
      </c>
      <c r="X926">
        <v>0</v>
      </c>
      <c r="Y926">
        <v>0</v>
      </c>
      <c r="Z926">
        <v>1.2011676572481185</v>
      </c>
      <c r="AA926">
        <v>1.3187390361045237</v>
      </c>
      <c r="AB926">
        <v>1.9088527989796156</v>
      </c>
      <c r="AC926">
        <v>43.658360377252272</v>
      </c>
      <c r="AD926">
        <v>31.831991816780299</v>
      </c>
      <c r="AE926">
        <v>50.493989510705802</v>
      </c>
      <c r="AF926">
        <v>2.1932973573893504</v>
      </c>
      <c r="AG926">
        <v>0.72207166085333696</v>
      </c>
      <c r="AH926">
        <v>13.727560718057022</v>
      </c>
      <c r="AI926">
        <v>934</v>
      </c>
      <c r="AJ926">
        <v>87.853747323340514</v>
      </c>
      <c r="AK926">
        <v>12.620596548790179</v>
      </c>
    </row>
    <row r="927" spans="1:37">
      <c r="A927">
        <v>13</v>
      </c>
      <c r="B927">
        <v>2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410</v>
      </c>
      <c r="O927">
        <v>99</v>
      </c>
      <c r="P927">
        <v>9999</v>
      </c>
      <c r="Q927">
        <v>1169</v>
      </c>
      <c r="R927">
        <v>4555</v>
      </c>
      <c r="S927">
        <v>5.0278814489571886</v>
      </c>
      <c r="T927">
        <v>5.3042810098792543</v>
      </c>
      <c r="U927">
        <v>12.798068057080172</v>
      </c>
      <c r="V927">
        <v>0</v>
      </c>
      <c r="W927">
        <v>1.0098792535675083</v>
      </c>
      <c r="X927">
        <v>0</v>
      </c>
      <c r="Y927">
        <v>0</v>
      </c>
      <c r="Z927">
        <v>1.3648562968548739</v>
      </c>
      <c r="AA927">
        <v>1.1520476740332084</v>
      </c>
      <c r="AB927">
        <v>1.7530444911618277</v>
      </c>
      <c r="AC927">
        <v>41.458630474122074</v>
      </c>
      <c r="AD927">
        <v>25.055449124629927</v>
      </c>
      <c r="AE927">
        <v>55.867206653406797</v>
      </c>
      <c r="AF927">
        <v>10.549598165690062</v>
      </c>
      <c r="AG927">
        <v>5.2123421974290309</v>
      </c>
      <c r="AH927">
        <v>14.599341383095499</v>
      </c>
      <c r="AI927">
        <v>4457</v>
      </c>
      <c r="AJ927">
        <v>94.310051604218756</v>
      </c>
      <c r="AK927">
        <v>15.312814858211013</v>
      </c>
    </row>
    <row r="928" spans="1:37">
      <c r="A928">
        <v>13</v>
      </c>
      <c r="B928">
        <v>3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415</v>
      </c>
      <c r="O928">
        <v>99</v>
      </c>
      <c r="P928">
        <v>9999</v>
      </c>
      <c r="Q928">
        <v>2401</v>
      </c>
      <c r="R928">
        <v>5896</v>
      </c>
      <c r="S928">
        <v>6.0240841248303951</v>
      </c>
      <c r="T928">
        <v>5.7342265943012221</v>
      </c>
      <c r="U928">
        <v>17.620725915875141</v>
      </c>
      <c r="V928">
        <v>0</v>
      </c>
      <c r="W928">
        <v>4.6811397557666243</v>
      </c>
      <c r="X928">
        <v>81.343283582089555</v>
      </c>
      <c r="Y928">
        <v>0</v>
      </c>
      <c r="Z928">
        <v>1.4531271718355556</v>
      </c>
      <c r="AA928">
        <v>1.1876641537811736</v>
      </c>
      <c r="AB928">
        <v>2.0699493088788481</v>
      </c>
      <c r="AC928">
        <v>16.047965433769921</v>
      </c>
      <c r="AD928">
        <v>-2.3469548463635101</v>
      </c>
      <c r="AE928">
        <v>56.149556667885264</v>
      </c>
      <c r="AF928">
        <v>13.65541839405239</v>
      </c>
      <c r="AG928">
        <v>9.2892658933643713</v>
      </c>
      <c r="AH928">
        <v>8.0902306648575291</v>
      </c>
      <c r="AI928">
        <v>5812</v>
      </c>
      <c r="AJ928">
        <v>101.18601169993087</v>
      </c>
      <c r="AK928">
        <v>17.129247760096376</v>
      </c>
    </row>
    <row r="929" spans="1:37">
      <c r="A929">
        <v>13</v>
      </c>
      <c r="B929">
        <v>4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420</v>
      </c>
      <c r="O929">
        <v>99</v>
      </c>
      <c r="P929">
        <v>9999</v>
      </c>
      <c r="Q929">
        <v>3720</v>
      </c>
      <c r="R929">
        <v>8239</v>
      </c>
      <c r="S929">
        <v>6.7151353319577636</v>
      </c>
      <c r="T929">
        <v>5.5219079985435116</v>
      </c>
      <c r="U929">
        <v>22.630416312659513</v>
      </c>
      <c r="V929">
        <v>1.5535866003155725</v>
      </c>
      <c r="W929">
        <v>5.9230489137031181</v>
      </c>
      <c r="X929">
        <v>100</v>
      </c>
      <c r="Y929">
        <v>42.711494113363273</v>
      </c>
      <c r="Z929">
        <v>1.8000929724741077</v>
      </c>
      <c r="AA929">
        <v>1.0894245313263411</v>
      </c>
      <c r="AB929">
        <v>2.0522308267388274</v>
      </c>
      <c r="AC929">
        <v>11.37440285125032</v>
      </c>
      <c r="AD929">
        <v>11.261486919401085</v>
      </c>
      <c r="AE929">
        <v>53.212444241756963</v>
      </c>
      <c r="AF929">
        <v>19.081918614076937</v>
      </c>
      <c r="AG929">
        <v>16.671211821814548</v>
      </c>
      <c r="AH929">
        <v>3.8354169195290697</v>
      </c>
      <c r="AI929">
        <v>8095</v>
      </c>
      <c r="AJ929">
        <v>107.16291537986432</v>
      </c>
      <c r="AK929">
        <v>18.518109715011409</v>
      </c>
    </row>
    <row r="930" spans="1:37">
      <c r="A930">
        <v>13</v>
      </c>
      <c r="B930">
        <v>5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425</v>
      </c>
      <c r="O930">
        <v>99</v>
      </c>
      <c r="P930">
        <v>9999</v>
      </c>
      <c r="Q930">
        <v>3167</v>
      </c>
      <c r="R930">
        <v>6011</v>
      </c>
      <c r="S930">
        <v>7.3847945433372173</v>
      </c>
      <c r="T930">
        <v>5.6721011478955266</v>
      </c>
      <c r="U930">
        <v>26.555365163866281</v>
      </c>
      <c r="V930">
        <v>82.43220761936449</v>
      </c>
      <c r="W930">
        <v>6.3550158043586737</v>
      </c>
      <c r="X930">
        <v>100</v>
      </c>
      <c r="Y930">
        <v>100</v>
      </c>
      <c r="Z930">
        <v>0.85444559251903296</v>
      </c>
      <c r="AA930">
        <v>0.94262013922764931</v>
      </c>
      <c r="AB930">
        <v>1.760143564384375</v>
      </c>
      <c r="AC930">
        <v>14.544252031645549</v>
      </c>
      <c r="AD930">
        <v>2.8198937674746025</v>
      </c>
      <c r="AE930">
        <v>55.854374199826971</v>
      </c>
      <c r="AF930">
        <v>13.921763902077497</v>
      </c>
      <c r="AG930">
        <v>14.272469682324941</v>
      </c>
      <c r="AH930">
        <v>2.2126102146065554</v>
      </c>
      <c r="AI930">
        <v>5890</v>
      </c>
      <c r="AJ930">
        <v>110.27339558573858</v>
      </c>
      <c r="AK930">
        <v>19.938337139302529</v>
      </c>
    </row>
    <row r="931" spans="1:37">
      <c r="A931">
        <v>13</v>
      </c>
      <c r="B931">
        <v>6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428</v>
      </c>
      <c r="O931">
        <v>99</v>
      </c>
      <c r="P931">
        <v>9999</v>
      </c>
      <c r="Q931">
        <v>2404</v>
      </c>
      <c r="R931">
        <v>3765</v>
      </c>
      <c r="S931">
        <v>7.8172642762284195</v>
      </c>
      <c r="T931">
        <v>5.9859229747675986</v>
      </c>
      <c r="U931">
        <v>29.062895086321401</v>
      </c>
      <c r="V931">
        <v>80.106241699867226</v>
      </c>
      <c r="W931">
        <v>7.9946879150066383</v>
      </c>
      <c r="X931">
        <v>100</v>
      </c>
      <c r="Y931">
        <v>100</v>
      </c>
      <c r="Z931">
        <v>0.57657376146274897</v>
      </c>
      <c r="AA931">
        <v>0.90274449801549983</v>
      </c>
      <c r="AB931">
        <v>1.7244629949329573</v>
      </c>
      <c r="AC931">
        <v>9.4746088059012514</v>
      </c>
      <c r="AD931">
        <v>3.9998625386176752</v>
      </c>
      <c r="AE931">
        <v>53.902538732330719</v>
      </c>
      <c r="AF931">
        <v>8.7199203279523818</v>
      </c>
      <c r="AG931">
        <v>9.7837191648478434</v>
      </c>
      <c r="AH931">
        <v>1.8061088977423636</v>
      </c>
      <c r="AI931">
        <v>3676</v>
      </c>
      <c r="AJ931">
        <v>111.92415669205656</v>
      </c>
      <c r="AK931">
        <v>20.855270911217879</v>
      </c>
    </row>
    <row r="932" spans="1:37">
      <c r="A932">
        <v>13</v>
      </c>
      <c r="B932">
        <v>7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430</v>
      </c>
      <c r="O932">
        <v>99</v>
      </c>
      <c r="P932">
        <v>9999</v>
      </c>
      <c r="Q932">
        <v>2703</v>
      </c>
      <c r="R932">
        <v>4925</v>
      </c>
      <c r="S932">
        <v>8.2142131979695421</v>
      </c>
      <c r="T932">
        <v>6.2643654822335</v>
      </c>
      <c r="U932">
        <v>31.5035532994923</v>
      </c>
      <c r="V932">
        <v>77.340101522842659</v>
      </c>
      <c r="W932">
        <v>9.2791878172588813</v>
      </c>
      <c r="X932">
        <v>100</v>
      </c>
      <c r="Y932">
        <v>100</v>
      </c>
      <c r="Z932">
        <v>0.84973185585864497</v>
      </c>
      <c r="AA932">
        <v>0.85745522162074861</v>
      </c>
      <c r="AB932">
        <v>1.6640599939236111</v>
      </c>
      <c r="AC932">
        <v>17.984426124089204</v>
      </c>
      <c r="AD932">
        <v>10.111663929083024</v>
      </c>
      <c r="AE932">
        <v>53.464492052073915</v>
      </c>
      <c r="AF932">
        <v>11.406535887162148</v>
      </c>
      <c r="AG932">
        <v>13.872856661304803</v>
      </c>
      <c r="AH932">
        <v>1.6040609137055837</v>
      </c>
      <c r="AI932">
        <v>4813</v>
      </c>
      <c r="AJ932">
        <v>113.28375233741956</v>
      </c>
      <c r="AK932">
        <v>21.75008447678287</v>
      </c>
    </row>
    <row r="933" spans="1:37">
      <c r="A933">
        <v>13</v>
      </c>
      <c r="B933">
        <v>8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433</v>
      </c>
      <c r="O933">
        <v>99</v>
      </c>
      <c r="P933">
        <v>9999</v>
      </c>
      <c r="Q933">
        <v>1725</v>
      </c>
      <c r="R933">
        <v>2508</v>
      </c>
      <c r="S933">
        <v>8.6535087719298254</v>
      </c>
      <c r="T933">
        <v>6.760366826156301</v>
      </c>
      <c r="U933">
        <v>33.99800637958532</v>
      </c>
      <c r="V933">
        <v>67.982456140350877</v>
      </c>
      <c r="W933">
        <v>14.114832535885171</v>
      </c>
      <c r="X933">
        <v>100</v>
      </c>
      <c r="Y933">
        <v>100</v>
      </c>
      <c r="Z933">
        <v>0.58070724626416403</v>
      </c>
      <c r="AA933">
        <v>0.82376463081903617</v>
      </c>
      <c r="AB933">
        <v>1.6989278519995525</v>
      </c>
      <c r="AC933">
        <v>11.099680323292947</v>
      </c>
      <c r="AD933">
        <v>4.1345067606212558</v>
      </c>
      <c r="AE933">
        <v>50.876494828951245</v>
      </c>
      <c r="AF933">
        <v>5.808648122843179</v>
      </c>
      <c r="AG933">
        <v>7.6239687341012541</v>
      </c>
      <c r="AH933">
        <v>1.2360446570972887</v>
      </c>
      <c r="AI933">
        <v>2438</v>
      </c>
      <c r="AJ933">
        <v>114.37723543888404</v>
      </c>
      <c r="AK933">
        <v>22.839282688686986</v>
      </c>
    </row>
    <row r="934" spans="1:37">
      <c r="A934">
        <v>13</v>
      </c>
      <c r="B934">
        <v>9</v>
      </c>
      <c r="C934">
        <v>2024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435</v>
      </c>
      <c r="O934">
        <v>99</v>
      </c>
      <c r="P934">
        <v>9999</v>
      </c>
      <c r="Q934">
        <v>1823</v>
      </c>
      <c r="R934">
        <v>2768</v>
      </c>
      <c r="S934">
        <v>9.0321531791907521</v>
      </c>
      <c r="T934">
        <v>7.2124277456647388</v>
      </c>
      <c r="U934">
        <v>36.417196531791994</v>
      </c>
      <c r="V934">
        <v>0</v>
      </c>
      <c r="W934">
        <v>19.653179190751437</v>
      </c>
      <c r="X934">
        <v>100</v>
      </c>
      <c r="Y934">
        <v>100</v>
      </c>
      <c r="Z934">
        <v>0.84116486227852638</v>
      </c>
      <c r="AA934">
        <v>0.89679470311878096</v>
      </c>
      <c r="AB934">
        <v>1.8040870112611744</v>
      </c>
      <c r="AC934">
        <v>16.985706295807191</v>
      </c>
      <c r="AD934">
        <v>8.5962471997120851</v>
      </c>
      <c r="AE934">
        <v>48.837208877707589</v>
      </c>
      <c r="AF934">
        <v>6.4108205757695078</v>
      </c>
      <c r="AG934">
        <v>9.0130694818612511</v>
      </c>
      <c r="AH934">
        <v>0.86705202312138685</v>
      </c>
      <c r="AI934">
        <v>2664</v>
      </c>
      <c r="AJ934">
        <v>115.53078078078077</v>
      </c>
      <c r="AK934">
        <v>23.737097364944944</v>
      </c>
    </row>
    <row r="935" spans="1:37">
      <c r="A935">
        <v>13</v>
      </c>
      <c r="B935">
        <v>10</v>
      </c>
      <c r="C935">
        <v>2024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438</v>
      </c>
      <c r="O935">
        <v>99</v>
      </c>
      <c r="P935">
        <v>9999</v>
      </c>
      <c r="Q935">
        <v>929</v>
      </c>
      <c r="R935">
        <v>1144</v>
      </c>
      <c r="S935">
        <v>9.4624125874125848</v>
      </c>
      <c r="T935">
        <v>7.7386363636363615</v>
      </c>
      <c r="U935">
        <v>39.023776223776224</v>
      </c>
      <c r="V935">
        <v>0</v>
      </c>
      <c r="W935">
        <v>29.54545454545455</v>
      </c>
      <c r="X935">
        <v>100</v>
      </c>
      <c r="Y935">
        <v>100</v>
      </c>
      <c r="Z935">
        <v>0.58576744734694475</v>
      </c>
      <c r="AA935">
        <v>0.80665053679576892</v>
      </c>
      <c r="AB935">
        <v>1.6463703117564219</v>
      </c>
      <c r="AC935">
        <v>14.267363471067789</v>
      </c>
      <c r="AD935">
        <v>7.2339179787590098</v>
      </c>
      <c r="AE935">
        <v>45.959895712422494</v>
      </c>
      <c r="AF935">
        <v>2.6495587928758368</v>
      </c>
      <c r="AG935">
        <v>3.9916774483707553</v>
      </c>
      <c r="AH935">
        <v>1.0489510489510487</v>
      </c>
      <c r="AI935">
        <v>1103</v>
      </c>
      <c r="AJ935">
        <v>116.50081595648228</v>
      </c>
      <c r="AK935">
        <v>24.796790384336276</v>
      </c>
    </row>
    <row r="936" spans="1:37">
      <c r="A936">
        <v>13</v>
      </c>
      <c r="B936">
        <v>11</v>
      </c>
      <c r="C936">
        <v>2024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440</v>
      </c>
      <c r="O936">
        <v>99</v>
      </c>
      <c r="P936">
        <v>9999</v>
      </c>
      <c r="Q936">
        <v>906</v>
      </c>
      <c r="R936">
        <v>1190</v>
      </c>
      <c r="S936">
        <v>9.8453781512605048</v>
      </c>
      <c r="T936">
        <v>8.3394957983193283</v>
      </c>
      <c r="U936">
        <v>41.433781512605123</v>
      </c>
      <c r="V936">
        <v>0</v>
      </c>
      <c r="W936">
        <v>42.016806722689054</v>
      </c>
      <c r="X936">
        <v>100</v>
      </c>
      <c r="Y936">
        <v>100</v>
      </c>
      <c r="Z936">
        <v>0.84755802616704579</v>
      </c>
      <c r="AA936">
        <v>0.96211845207601121</v>
      </c>
      <c r="AB936">
        <v>1.9709750386353224</v>
      </c>
      <c r="AC936">
        <v>8.4106446969311701</v>
      </c>
      <c r="AD936">
        <v>6.9999149853832652</v>
      </c>
      <c r="AE936">
        <v>43.891808981116675</v>
      </c>
      <c r="AF936">
        <v>2.7560969960858785</v>
      </c>
      <c r="AG936">
        <v>4.4086097458259825</v>
      </c>
      <c r="AH936">
        <v>1.4285714285714288</v>
      </c>
      <c r="AI936">
        <v>1151</v>
      </c>
      <c r="AJ936">
        <v>117.28166811468311</v>
      </c>
      <c r="AK936">
        <v>25.839168198253127</v>
      </c>
    </row>
    <row r="937" spans="1:37">
      <c r="A937">
        <v>13</v>
      </c>
      <c r="B937">
        <v>12</v>
      </c>
      <c r="C937">
        <v>2024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443</v>
      </c>
      <c r="O937">
        <v>99</v>
      </c>
      <c r="P937">
        <v>9999</v>
      </c>
      <c r="Q937">
        <v>419</v>
      </c>
      <c r="R937">
        <v>477</v>
      </c>
      <c r="S937">
        <v>10.109014675052412</v>
      </c>
      <c r="T937">
        <v>8.7085953878406723</v>
      </c>
      <c r="U937">
        <v>43.913626834381553</v>
      </c>
      <c r="V937">
        <v>0</v>
      </c>
      <c r="W937">
        <v>51.991614255765192</v>
      </c>
      <c r="X937">
        <v>100</v>
      </c>
      <c r="Y937">
        <v>100</v>
      </c>
      <c r="Z937">
        <v>0.58345717567101651</v>
      </c>
      <c r="AA937">
        <v>0.8545491006391005</v>
      </c>
      <c r="AB937">
        <v>1.7747913090238785</v>
      </c>
      <c r="AC937">
        <v>10.382009222232224</v>
      </c>
      <c r="AD937">
        <v>4.6754880141694244</v>
      </c>
      <c r="AE937">
        <v>50.612751775349608</v>
      </c>
      <c r="AF937">
        <v>1.1047548463302217</v>
      </c>
      <c r="AG937">
        <v>1.8729138855532881</v>
      </c>
      <c r="AH937">
        <v>0.20964360587002101</v>
      </c>
      <c r="AI937">
        <v>463</v>
      </c>
      <c r="AJ937">
        <v>118.38444924406063</v>
      </c>
      <c r="AK937">
        <v>26.607779811056737</v>
      </c>
    </row>
    <row r="938" spans="1:37">
      <c r="A938">
        <v>13</v>
      </c>
      <c r="B938">
        <v>13</v>
      </c>
      <c r="C938">
        <v>2024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445</v>
      </c>
      <c r="O938">
        <v>99</v>
      </c>
      <c r="P938">
        <v>9999</v>
      </c>
      <c r="Q938">
        <v>473</v>
      </c>
      <c r="R938">
        <v>562</v>
      </c>
      <c r="S938">
        <v>10.596085409252671</v>
      </c>
      <c r="T938">
        <v>9.3540925266903923</v>
      </c>
      <c r="U938">
        <v>47.001779359430579</v>
      </c>
      <c r="V938">
        <v>0</v>
      </c>
      <c r="W938">
        <v>69.395017793594306</v>
      </c>
      <c r="X938">
        <v>100</v>
      </c>
      <c r="Y938">
        <v>100</v>
      </c>
      <c r="Z938">
        <v>1.3506543956611017</v>
      </c>
      <c r="AA938">
        <v>0.90206503689231932</v>
      </c>
      <c r="AB938">
        <v>1.75274852141976</v>
      </c>
      <c r="AC938">
        <v>18.35821282078312</v>
      </c>
      <c r="AD938">
        <v>13.307170792140562</v>
      </c>
      <c r="AE938">
        <v>45.733820804578009</v>
      </c>
      <c r="AF938">
        <v>1.3016189174792132</v>
      </c>
      <c r="AG938">
        <v>2.3618414405489179</v>
      </c>
      <c r="AH938">
        <v>1.4234875444839861</v>
      </c>
      <c r="AI938">
        <v>544</v>
      </c>
      <c r="AJ938">
        <v>119.24191176470596</v>
      </c>
      <c r="AK938">
        <v>27.865682874502237</v>
      </c>
    </row>
    <row r="939" spans="1:37">
      <c r="A939">
        <v>13</v>
      </c>
      <c r="B939">
        <v>14</v>
      </c>
      <c r="C939">
        <v>2024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450</v>
      </c>
      <c r="O939">
        <v>99</v>
      </c>
      <c r="P939">
        <v>9999</v>
      </c>
      <c r="Q939">
        <v>127</v>
      </c>
      <c r="R939">
        <v>150</v>
      </c>
      <c r="S939">
        <v>11.3</v>
      </c>
      <c r="T939">
        <v>10.446666666666667</v>
      </c>
      <c r="U939">
        <v>51.986000000000011</v>
      </c>
      <c r="V939">
        <v>0</v>
      </c>
      <c r="W939">
        <v>86.666666666666686</v>
      </c>
      <c r="X939">
        <v>100</v>
      </c>
      <c r="Y939">
        <v>100</v>
      </c>
      <c r="Z939">
        <v>1.317473845406846</v>
      </c>
      <c r="AA939">
        <v>0.91469484893414943</v>
      </c>
      <c r="AB939">
        <v>2.0478823750943831</v>
      </c>
      <c r="AC939">
        <v>13.293651093315738</v>
      </c>
      <c r="AD939">
        <v>-2.0661977940285876</v>
      </c>
      <c r="AE939">
        <v>61.890940349635855</v>
      </c>
      <c r="AF939">
        <v>0.347407184380573</v>
      </c>
      <c r="AG939">
        <v>0.69723276052456651</v>
      </c>
      <c r="AH939">
        <v>3.3333333333333344</v>
      </c>
      <c r="AI939">
        <v>144</v>
      </c>
      <c r="AJ939">
        <v>120.73333333333336</v>
      </c>
      <c r="AK939">
        <v>29.702785321896659</v>
      </c>
    </row>
    <row r="940" spans="1:37">
      <c r="A940">
        <v>13</v>
      </c>
      <c r="B940">
        <v>15</v>
      </c>
      <c r="C940">
        <v>2024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455</v>
      </c>
      <c r="O940">
        <v>99</v>
      </c>
      <c r="P940">
        <v>9999</v>
      </c>
      <c r="Q940">
        <v>33</v>
      </c>
      <c r="R940">
        <v>33</v>
      </c>
      <c r="S940">
        <v>11.575757575757578</v>
      </c>
      <c r="T940">
        <v>11.454545454545457</v>
      </c>
      <c r="U940">
        <v>56.9181818181818</v>
      </c>
      <c r="V940">
        <v>0</v>
      </c>
      <c r="W940">
        <v>100</v>
      </c>
      <c r="X940">
        <v>100</v>
      </c>
      <c r="Y940">
        <v>100</v>
      </c>
      <c r="Z940">
        <v>1.1595334865097795</v>
      </c>
      <c r="AA940">
        <v>1.3932804766754725</v>
      </c>
      <c r="AB940">
        <v>1.793775586296809</v>
      </c>
      <c r="AC940">
        <v>27.11244302630455</v>
      </c>
      <c r="AD940">
        <v>-3.0197905228696396</v>
      </c>
      <c r="AE940">
        <v>25.903269067348656</v>
      </c>
      <c r="AF940">
        <v>7.6429580563726063E-2</v>
      </c>
      <c r="AG940">
        <v>0.1679442278168857</v>
      </c>
      <c r="AH940">
        <v>0</v>
      </c>
      <c r="AI940">
        <v>31</v>
      </c>
      <c r="AJ940">
        <v>121.9806451612903</v>
      </c>
      <c r="AK940">
        <v>30.096364931965631</v>
      </c>
    </row>
    <row r="941" spans="1:37">
      <c r="A941">
        <v>13</v>
      </c>
      <c r="B941">
        <v>16</v>
      </c>
      <c r="C941">
        <v>2024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460</v>
      </c>
      <c r="O941">
        <v>99</v>
      </c>
      <c r="P941">
        <v>9999</v>
      </c>
      <c r="Q941">
        <v>6</v>
      </c>
      <c r="R941">
        <v>7</v>
      </c>
      <c r="S941">
        <v>12.285714285714288</v>
      </c>
      <c r="T941">
        <v>10.714285714285712</v>
      </c>
      <c r="U941">
        <v>62</v>
      </c>
      <c r="V941">
        <v>0</v>
      </c>
      <c r="W941">
        <v>85.714285714285694</v>
      </c>
      <c r="X941">
        <v>100</v>
      </c>
      <c r="Y941">
        <v>100</v>
      </c>
      <c r="Z941">
        <v>1.1464230084422671</v>
      </c>
      <c r="AA941">
        <v>0.88063057185270299</v>
      </c>
      <c r="AB941">
        <v>2.185294077254055</v>
      </c>
      <c r="AC941">
        <v>42.450671332352279</v>
      </c>
      <c r="AD941">
        <v>45.047870817390944</v>
      </c>
      <c r="AE941">
        <v>93.321765236447931</v>
      </c>
      <c r="AF941">
        <v>1.6212335271093413E-2</v>
      </c>
      <c r="AG941">
        <v>3.88051934581954E-2</v>
      </c>
      <c r="AH941">
        <v>0</v>
      </c>
      <c r="AI941">
        <v>6</v>
      </c>
      <c r="AJ941">
        <v>124.81666666666663</v>
      </c>
      <c r="AK941">
        <v>31.874097596656856</v>
      </c>
    </row>
    <row r="942" spans="1:37">
      <c r="A942">
        <v>13</v>
      </c>
      <c r="B942">
        <v>17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409</v>
      </c>
      <c r="O942">
        <v>99</v>
      </c>
      <c r="P942">
        <v>9999</v>
      </c>
      <c r="Q942">
        <v>270</v>
      </c>
      <c r="R942">
        <v>710</v>
      </c>
      <c r="S942">
        <v>4.1140845070422527</v>
      </c>
      <c r="T942">
        <v>3.9985915492957753</v>
      </c>
      <c r="U942">
        <v>8.9546478873239437</v>
      </c>
      <c r="V942">
        <v>0</v>
      </c>
      <c r="W942">
        <v>0</v>
      </c>
      <c r="X942">
        <v>0</v>
      </c>
      <c r="Y942">
        <v>0</v>
      </c>
      <c r="Z942">
        <v>0.94347250568022434</v>
      </c>
      <c r="AA942">
        <v>1.4611201351006655</v>
      </c>
      <c r="AB942">
        <v>1.4393849388478783</v>
      </c>
      <c r="AC942">
        <v>35.235977839352906</v>
      </c>
      <c r="AD942">
        <v>32.96583001595836</v>
      </c>
      <c r="AE942">
        <v>57.936486481454402</v>
      </c>
      <c r="AF942">
        <v>1.4523882581568985</v>
      </c>
      <c r="AG942">
        <v>0.49656183763963374</v>
      </c>
      <c r="AH942">
        <v>11.126760563380278</v>
      </c>
      <c r="AI942">
        <v>84</v>
      </c>
      <c r="AJ942">
        <v>89.6</v>
      </c>
      <c r="AK942">
        <v>12.703013792432859</v>
      </c>
    </row>
    <row r="943" spans="1:37">
      <c r="A943">
        <v>13</v>
      </c>
      <c r="B943">
        <v>18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410</v>
      </c>
      <c r="O943">
        <v>99</v>
      </c>
      <c r="P943">
        <v>9999</v>
      </c>
      <c r="Q943">
        <v>1323</v>
      </c>
      <c r="R943">
        <v>4697</v>
      </c>
      <c r="S943">
        <v>5.3280817543112642</v>
      </c>
      <c r="T943">
        <v>5.3449010006387052</v>
      </c>
      <c r="U943">
        <v>12.85497125824997</v>
      </c>
      <c r="V943">
        <v>0</v>
      </c>
      <c r="W943">
        <v>1.0857994464551839</v>
      </c>
      <c r="X943">
        <v>0</v>
      </c>
      <c r="Y943">
        <v>0</v>
      </c>
      <c r="Z943">
        <v>1.4253421554063783</v>
      </c>
      <c r="AA943">
        <v>1.380343933762546</v>
      </c>
      <c r="AB943">
        <v>1.7619243294661098</v>
      </c>
      <c r="AC943">
        <v>25.681694682192425</v>
      </c>
      <c r="AD943">
        <v>19.448015224674272</v>
      </c>
      <c r="AE943">
        <v>45.06986227098205</v>
      </c>
      <c r="AF943">
        <v>9.6082642937506382</v>
      </c>
      <c r="AG943">
        <v>4.715830073974268</v>
      </c>
      <c r="AH943">
        <v>9.8147753885458808</v>
      </c>
      <c r="AI943">
        <v>886</v>
      </c>
      <c r="AJ943">
        <v>96.012641083521473</v>
      </c>
      <c r="AK943">
        <v>14.976589413381831</v>
      </c>
    </row>
    <row r="944" spans="1:37">
      <c r="A944">
        <v>13</v>
      </c>
      <c r="B944">
        <v>19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415</v>
      </c>
      <c r="O944">
        <v>99</v>
      </c>
      <c r="P944">
        <v>9999</v>
      </c>
      <c r="Q944">
        <v>2709</v>
      </c>
      <c r="R944">
        <v>6944</v>
      </c>
      <c r="S944">
        <v>5.9815668202764991</v>
      </c>
      <c r="T944">
        <v>5.73991935483871</v>
      </c>
      <c r="U944">
        <v>17.594210829493051</v>
      </c>
      <c r="V944">
        <v>0</v>
      </c>
      <c r="W944">
        <v>5.0979262672811059</v>
      </c>
      <c r="X944">
        <v>81.710829493087516</v>
      </c>
      <c r="Y944">
        <v>0</v>
      </c>
      <c r="Z944">
        <v>1.4827613148591381</v>
      </c>
      <c r="AA944">
        <v>1.4635372642594624</v>
      </c>
      <c r="AB944">
        <v>2.0183595092806756</v>
      </c>
      <c r="AC944">
        <v>10.778802995614516</v>
      </c>
      <c r="AD944">
        <v>-0.39243921319190439</v>
      </c>
      <c r="AE944">
        <v>41.919999015568813</v>
      </c>
      <c r="AF944">
        <v>14.204766288227471</v>
      </c>
      <c r="AG944">
        <v>9.5421443367441583</v>
      </c>
      <c r="AH944">
        <v>5.4291474654377891</v>
      </c>
      <c r="AI944">
        <v>1837</v>
      </c>
      <c r="AJ944">
        <v>102.67229178007616</v>
      </c>
      <c r="AK944">
        <v>16.492634269541924</v>
      </c>
    </row>
    <row r="945" spans="1:37">
      <c r="A945">
        <v>13</v>
      </c>
      <c r="B945">
        <v>20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420</v>
      </c>
      <c r="O945">
        <v>99</v>
      </c>
      <c r="P945">
        <v>9999</v>
      </c>
      <c r="Q945">
        <v>4093</v>
      </c>
      <c r="R945">
        <v>9341</v>
      </c>
      <c r="S945">
        <v>6.658923027513115</v>
      </c>
      <c r="T945">
        <v>5.659244192270636</v>
      </c>
      <c r="U945">
        <v>22.697195161117804</v>
      </c>
      <c r="V945">
        <v>1.4345359169253824</v>
      </c>
      <c r="W945">
        <v>6.4982335938336364</v>
      </c>
      <c r="X945">
        <v>100</v>
      </c>
      <c r="Y945">
        <v>43.903222353067115</v>
      </c>
      <c r="Z945">
        <v>1.4162879611980557</v>
      </c>
      <c r="AA945">
        <v>1.409866617902507</v>
      </c>
      <c r="AB945">
        <v>1.8601798741866389</v>
      </c>
      <c r="AC945">
        <v>14.997209531072137</v>
      </c>
      <c r="AD945">
        <v>-0.63808226689993597</v>
      </c>
      <c r="AE945">
        <v>38.580477354380847</v>
      </c>
      <c r="AF945">
        <v>19.108110872455764</v>
      </c>
      <c r="AG945">
        <v>16.558921281929106</v>
      </c>
      <c r="AH945">
        <v>3.7362166791564073</v>
      </c>
      <c r="AI945">
        <v>3127</v>
      </c>
      <c r="AJ945">
        <v>108.2236008954269</v>
      </c>
      <c r="AK945">
        <v>18.096768367782303</v>
      </c>
    </row>
    <row r="946" spans="1:37">
      <c r="A946">
        <v>13</v>
      </c>
      <c r="B946">
        <v>21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425</v>
      </c>
      <c r="O946">
        <v>99</v>
      </c>
      <c r="P946">
        <v>9999</v>
      </c>
      <c r="Q946">
        <v>3502</v>
      </c>
      <c r="R946">
        <v>6731</v>
      </c>
      <c r="S946">
        <v>7.3237260436785023</v>
      </c>
      <c r="T946">
        <v>5.8472738077551636</v>
      </c>
      <c r="U946">
        <v>26.546159560243719</v>
      </c>
      <c r="V946">
        <v>74.090031198930319</v>
      </c>
      <c r="W946">
        <v>7.7551626801366815</v>
      </c>
      <c r="X946">
        <v>100</v>
      </c>
      <c r="Y946">
        <v>100</v>
      </c>
      <c r="Z946">
        <v>1.2639621789920852</v>
      </c>
      <c r="AA946">
        <v>1.2252967374917079</v>
      </c>
      <c r="AB946">
        <v>1.8198054278770861</v>
      </c>
      <c r="AC946">
        <v>9.8510144078498367</v>
      </c>
      <c r="AD946">
        <v>7.9222282218556224</v>
      </c>
      <c r="AE946">
        <v>31.4001916520374</v>
      </c>
      <c r="AF946">
        <v>13.7690498107804</v>
      </c>
      <c r="AG946">
        <v>13.95557607749422</v>
      </c>
      <c r="AH946">
        <v>2.7039072946070406</v>
      </c>
      <c r="AI946">
        <v>2244</v>
      </c>
      <c r="AJ946">
        <v>111.02535650623888</v>
      </c>
      <c r="AK946">
        <v>19.557783531098369</v>
      </c>
    </row>
    <row r="947" spans="1:37">
      <c r="A947">
        <v>13</v>
      </c>
      <c r="B947">
        <v>22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428</v>
      </c>
      <c r="O947">
        <v>99</v>
      </c>
      <c r="P947">
        <v>9999</v>
      </c>
      <c r="Q947">
        <v>2669</v>
      </c>
      <c r="R947">
        <v>4398</v>
      </c>
      <c r="S947">
        <v>7.7414733969986349</v>
      </c>
      <c r="T947">
        <v>6.1534788540245593</v>
      </c>
      <c r="U947">
        <v>29.03308321964527</v>
      </c>
      <c r="V947">
        <v>75.147794452023618</v>
      </c>
      <c r="W947">
        <v>8.4811277853569802</v>
      </c>
      <c r="X947">
        <v>100</v>
      </c>
      <c r="Y947">
        <v>100</v>
      </c>
      <c r="Z947">
        <v>1.3697817506691279</v>
      </c>
      <c r="AA947">
        <v>1.0937267118172898</v>
      </c>
      <c r="AB947">
        <v>1.8830882405926803</v>
      </c>
      <c r="AC947">
        <v>9.0897140377694381</v>
      </c>
      <c r="AD947">
        <v>11.084598200976005</v>
      </c>
      <c r="AE947">
        <v>25.077201478958902</v>
      </c>
      <c r="AF947">
        <v>8.9966247315127337</v>
      </c>
      <c r="AG947">
        <v>9.9727483789377942</v>
      </c>
      <c r="AH947">
        <v>2.3192360163710783</v>
      </c>
      <c r="AI947">
        <v>1468</v>
      </c>
      <c r="AJ947">
        <v>112.63208446866476</v>
      </c>
      <c r="AK947">
        <v>20.454499140458179</v>
      </c>
    </row>
    <row r="948" spans="1:37">
      <c r="A948">
        <v>13</v>
      </c>
      <c r="B948">
        <v>23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430</v>
      </c>
      <c r="O948">
        <v>99</v>
      </c>
      <c r="P948">
        <v>9999</v>
      </c>
      <c r="Q948">
        <v>3109</v>
      </c>
      <c r="R948">
        <v>5951</v>
      </c>
      <c r="S948">
        <v>8.0971265333557412</v>
      </c>
      <c r="T948">
        <v>6.4780709124516882</v>
      </c>
      <c r="U948">
        <v>31.495009242144089</v>
      </c>
      <c r="V948">
        <v>72.088724584103502</v>
      </c>
      <c r="W948">
        <v>11.309023693496895</v>
      </c>
      <c r="X948">
        <v>100</v>
      </c>
      <c r="Y948">
        <v>100</v>
      </c>
      <c r="Z948">
        <v>0.85137525272893555</v>
      </c>
      <c r="AA948">
        <v>1.0452588676688244</v>
      </c>
      <c r="AB948">
        <v>1.7727984543134108</v>
      </c>
      <c r="AC948">
        <v>11.952488948146655</v>
      </c>
      <c r="AD948">
        <v>8.726381696661031</v>
      </c>
      <c r="AE948">
        <v>22.051206526188377</v>
      </c>
      <c r="AF948">
        <v>12.173468344072829</v>
      </c>
      <c r="AG948">
        <v>14.638553624039105</v>
      </c>
      <c r="AH948">
        <v>1.9156444295076451</v>
      </c>
      <c r="AI948">
        <v>1943</v>
      </c>
      <c r="AJ948">
        <v>114.05203293875456</v>
      </c>
      <c r="AK948">
        <v>21.331215227326844</v>
      </c>
    </row>
    <row r="949" spans="1:37">
      <c r="A949">
        <v>13</v>
      </c>
      <c r="B949">
        <v>24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433</v>
      </c>
      <c r="O949">
        <v>99</v>
      </c>
      <c r="P949">
        <v>9999</v>
      </c>
      <c r="Q949">
        <v>1912</v>
      </c>
      <c r="R949">
        <v>2931</v>
      </c>
      <c r="S949">
        <v>8.4940293415216654</v>
      </c>
      <c r="T949">
        <v>6.9355168884339822</v>
      </c>
      <c r="U949">
        <v>34.016854315933109</v>
      </c>
      <c r="V949">
        <v>64.448993517570798</v>
      </c>
      <c r="W949">
        <v>15.694302285909243</v>
      </c>
      <c r="X949">
        <v>100</v>
      </c>
      <c r="Y949">
        <v>100</v>
      </c>
      <c r="Z949">
        <v>0.57264117114073776</v>
      </c>
      <c r="AA949">
        <v>0.96380159542570709</v>
      </c>
      <c r="AB949">
        <v>1.7134159340495652</v>
      </c>
      <c r="AC949">
        <v>6.2062010648399637</v>
      </c>
      <c r="AD949">
        <v>8.2858365929284759</v>
      </c>
      <c r="AE949">
        <v>17.486173918445452</v>
      </c>
      <c r="AF949">
        <v>5.995704203743478</v>
      </c>
      <c r="AG949">
        <v>7.7871124481612224</v>
      </c>
      <c r="AH949">
        <v>1.6717843739338105</v>
      </c>
      <c r="AI949">
        <v>935</v>
      </c>
      <c r="AJ949">
        <v>115.24909090909102</v>
      </c>
      <c r="AK949">
        <v>22.331243614049654</v>
      </c>
    </row>
    <row r="950" spans="1:37">
      <c r="A950">
        <v>13</v>
      </c>
      <c r="B950">
        <v>25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435</v>
      </c>
      <c r="O950">
        <v>99</v>
      </c>
      <c r="P950">
        <v>9999</v>
      </c>
      <c r="Q950">
        <v>2038</v>
      </c>
      <c r="R950">
        <v>3186</v>
      </c>
      <c r="S950">
        <v>8.7840552416823598</v>
      </c>
      <c r="T950">
        <v>7.4243565599497794</v>
      </c>
      <c r="U950">
        <v>36.426208411801731</v>
      </c>
      <c r="V950">
        <v>0</v>
      </c>
      <c r="W950">
        <v>23.697426239799121</v>
      </c>
      <c r="X950">
        <v>100</v>
      </c>
      <c r="Y950">
        <v>100</v>
      </c>
      <c r="Z950">
        <v>0.8546761440675773</v>
      </c>
      <c r="AA950">
        <v>0.94570592715286861</v>
      </c>
      <c r="AB950">
        <v>1.8684170844400512</v>
      </c>
      <c r="AC950">
        <v>12.69948098942764</v>
      </c>
      <c r="AD950">
        <v>10.994489233101342</v>
      </c>
      <c r="AE950">
        <v>14.93819896263542</v>
      </c>
      <c r="AF950">
        <v>6.5173366063209581</v>
      </c>
      <c r="AG950">
        <v>9.0641319087178616</v>
      </c>
      <c r="AH950">
        <v>1.8204645323289392</v>
      </c>
      <c r="AI950">
        <v>1094</v>
      </c>
      <c r="AJ950">
        <v>116.08628884826338</v>
      </c>
      <c r="AK950">
        <v>23.452976979925957</v>
      </c>
    </row>
    <row r="951" spans="1:37">
      <c r="A951">
        <v>13</v>
      </c>
      <c r="B951">
        <v>26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438</v>
      </c>
      <c r="O951">
        <v>99</v>
      </c>
      <c r="P951">
        <v>9999</v>
      </c>
      <c r="Q951">
        <v>1033</v>
      </c>
      <c r="R951">
        <v>1312</v>
      </c>
      <c r="S951">
        <v>9.0891768292682968</v>
      </c>
      <c r="T951">
        <v>7.9573170731707314</v>
      </c>
      <c r="U951">
        <v>38.979039634146311</v>
      </c>
      <c r="V951">
        <v>0</v>
      </c>
      <c r="W951">
        <v>34.984756097560975</v>
      </c>
      <c r="X951">
        <v>100</v>
      </c>
      <c r="Y951">
        <v>100</v>
      </c>
      <c r="Z951">
        <v>0.5714055132955681</v>
      </c>
      <c r="AA951">
        <v>1.0265404512242533</v>
      </c>
      <c r="AB951">
        <v>1.6021160160028669</v>
      </c>
      <c r="AC951">
        <v>4.1519168727194877</v>
      </c>
      <c r="AD951">
        <v>11.300340481707336</v>
      </c>
      <c r="AE951">
        <v>13.532247048070143</v>
      </c>
      <c r="AF951">
        <v>2.6838498516927483</v>
      </c>
      <c r="AG951">
        <v>3.9942150834895198</v>
      </c>
      <c r="AH951">
        <v>2.4390243902439024</v>
      </c>
      <c r="AI951">
        <v>390</v>
      </c>
      <c r="AJ951">
        <v>117.2782051282052</v>
      </c>
      <c r="AK951">
        <v>24.309979680817495</v>
      </c>
    </row>
    <row r="952" spans="1:37">
      <c r="A952">
        <v>13</v>
      </c>
      <c r="B952">
        <v>27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440</v>
      </c>
      <c r="O952">
        <v>99</v>
      </c>
      <c r="P952">
        <v>9999</v>
      </c>
      <c r="Q952">
        <v>998</v>
      </c>
      <c r="R952">
        <v>1301</v>
      </c>
      <c r="S952">
        <v>9.2805534204458109</v>
      </c>
      <c r="T952">
        <v>8.4227517294388949</v>
      </c>
      <c r="U952">
        <v>41.428593389700161</v>
      </c>
      <c r="V952">
        <v>0</v>
      </c>
      <c r="W952">
        <v>44.888547271329749</v>
      </c>
      <c r="X952">
        <v>100</v>
      </c>
      <c r="Y952">
        <v>100</v>
      </c>
      <c r="Z952">
        <v>0.85170910414710255</v>
      </c>
      <c r="AA952">
        <v>1.0271480188757893</v>
      </c>
      <c r="AB952">
        <v>1.7738138253972244</v>
      </c>
      <c r="AC952">
        <v>4.7852345798705072</v>
      </c>
      <c r="AD952">
        <v>9.3448040880504983</v>
      </c>
      <c r="AE952">
        <v>11.37772745607996</v>
      </c>
      <c r="AF952">
        <v>2.6613480617776406</v>
      </c>
      <c r="AG952">
        <v>4.209630353613437</v>
      </c>
      <c r="AH952">
        <v>2.1521906225980016</v>
      </c>
      <c r="AI952">
        <v>416</v>
      </c>
      <c r="AJ952">
        <v>118.3185096153846</v>
      </c>
      <c r="AK952">
        <v>25.162713897511139</v>
      </c>
    </row>
    <row r="953" spans="1:37">
      <c r="A953">
        <v>13</v>
      </c>
      <c r="B953">
        <v>28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443</v>
      </c>
      <c r="O953">
        <v>99</v>
      </c>
      <c r="P953">
        <v>9999</v>
      </c>
      <c r="Q953">
        <v>451</v>
      </c>
      <c r="R953">
        <v>532</v>
      </c>
      <c r="S953">
        <v>9.4868421052631557</v>
      </c>
      <c r="T953">
        <v>9.0507518796992485</v>
      </c>
      <c r="U953">
        <v>43.949060150375942</v>
      </c>
      <c r="V953">
        <v>0</v>
      </c>
      <c r="W953">
        <v>59.210526315789458</v>
      </c>
      <c r="X953">
        <v>100</v>
      </c>
      <c r="Y953">
        <v>100</v>
      </c>
      <c r="Z953">
        <v>0.55904982842955275</v>
      </c>
      <c r="AA953">
        <v>0.96060356059779983</v>
      </c>
      <c r="AB953">
        <v>1.7747337506805749</v>
      </c>
      <c r="AC953">
        <v>-2.3027673990708964E-3</v>
      </c>
      <c r="AD953">
        <v>-3.3958984637037624</v>
      </c>
      <c r="AE953">
        <v>4.0635956212461508</v>
      </c>
      <c r="AF953">
        <v>1.0882683849851695</v>
      </c>
      <c r="AG953">
        <v>1.8261132262210999</v>
      </c>
      <c r="AH953">
        <v>1.6917293233082704</v>
      </c>
      <c r="AI953">
        <v>185</v>
      </c>
      <c r="AJ953">
        <v>118.45189189189196</v>
      </c>
      <c r="AK953">
        <v>26.450099001266601</v>
      </c>
    </row>
    <row r="954" spans="1:37">
      <c r="A954">
        <v>13</v>
      </c>
      <c r="B954">
        <v>29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445</v>
      </c>
      <c r="O954">
        <v>99</v>
      </c>
      <c r="P954">
        <v>9999</v>
      </c>
      <c r="Q954">
        <v>534</v>
      </c>
      <c r="R954">
        <v>643</v>
      </c>
      <c r="S954">
        <v>9.8242612752721623</v>
      </c>
      <c r="T954">
        <v>9.5972006220839816</v>
      </c>
      <c r="U954">
        <v>47.090513219284574</v>
      </c>
      <c r="V954">
        <v>0</v>
      </c>
      <c r="W954">
        <v>72.161741835147751</v>
      </c>
      <c r="X954">
        <v>100</v>
      </c>
      <c r="Y954">
        <v>100</v>
      </c>
      <c r="Z954">
        <v>1.3926111005983783</v>
      </c>
      <c r="AA954">
        <v>1.0590214710093018</v>
      </c>
      <c r="AB954">
        <v>1.7630539393428311</v>
      </c>
      <c r="AC954">
        <v>13.42697886877602</v>
      </c>
      <c r="AD954">
        <v>11.531010752460441</v>
      </c>
      <c r="AE954">
        <v>16.449392085904485</v>
      </c>
      <c r="AF954">
        <v>1.3153319014012479</v>
      </c>
      <c r="AG954">
        <v>2.3648896150017289</v>
      </c>
      <c r="AH954">
        <v>2.0217729393468118</v>
      </c>
      <c r="AI954">
        <v>215</v>
      </c>
      <c r="AJ954">
        <v>119.91348837209298</v>
      </c>
      <c r="AK954">
        <v>27.476629764254319</v>
      </c>
    </row>
    <row r="955" spans="1:37">
      <c r="A955">
        <v>13</v>
      </c>
      <c r="B955">
        <v>30</v>
      </c>
      <c r="C955">
        <v>2023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450</v>
      </c>
      <c r="O955">
        <v>99</v>
      </c>
      <c r="P955">
        <v>9999</v>
      </c>
      <c r="Q955">
        <v>140</v>
      </c>
      <c r="R955">
        <v>160</v>
      </c>
      <c r="S955">
        <v>10.175000000000001</v>
      </c>
      <c r="T955">
        <v>10.49375</v>
      </c>
      <c r="U955">
        <v>52.211249999999993</v>
      </c>
      <c r="V955">
        <v>0</v>
      </c>
      <c r="W955">
        <v>84.375</v>
      </c>
      <c r="X955">
        <v>100</v>
      </c>
      <c r="Y955">
        <v>100</v>
      </c>
      <c r="Z955">
        <v>1.4690127424563717</v>
      </c>
      <c r="AA955">
        <v>1.1042531412678844</v>
      </c>
      <c r="AB955">
        <v>1.9332513901456236</v>
      </c>
      <c r="AC955">
        <v>8.7017360547211151</v>
      </c>
      <c r="AD955">
        <v>24.584593665599066</v>
      </c>
      <c r="AE955">
        <v>-4.0475123522476011</v>
      </c>
      <c r="AF955">
        <v>0.32729876240155464</v>
      </c>
      <c r="AG955">
        <v>0.65245498116863887</v>
      </c>
      <c r="AH955">
        <v>1.25</v>
      </c>
      <c r="AI955">
        <v>48</v>
      </c>
      <c r="AJ955">
        <v>120.42291666666669</v>
      </c>
      <c r="AK955">
        <v>30.028040681066329</v>
      </c>
    </row>
    <row r="956" spans="1:37">
      <c r="A956">
        <v>13</v>
      </c>
      <c r="B956">
        <v>31</v>
      </c>
      <c r="C956">
        <v>2023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455</v>
      </c>
      <c r="O956">
        <v>99</v>
      </c>
      <c r="P956">
        <v>9999</v>
      </c>
      <c r="Q956">
        <v>26</v>
      </c>
      <c r="R956">
        <v>35</v>
      </c>
      <c r="S956">
        <v>10.685714285714282</v>
      </c>
      <c r="T956">
        <v>10.685714285714282</v>
      </c>
      <c r="U956">
        <v>57.277142857142813</v>
      </c>
      <c r="V956">
        <v>0</v>
      </c>
      <c r="W956">
        <v>85.714285714285694</v>
      </c>
      <c r="X956">
        <v>100</v>
      </c>
      <c r="Y956">
        <v>100</v>
      </c>
      <c r="Z956">
        <v>1.3556412745661961</v>
      </c>
      <c r="AA956">
        <v>1.3684491445517801</v>
      </c>
      <c r="AB956">
        <v>1.9089477815417235</v>
      </c>
      <c r="AC956">
        <v>8.0835033391139692</v>
      </c>
      <c r="AD956">
        <v>10.763018879008486</v>
      </c>
      <c r="AE956">
        <v>-1.5937176279391396</v>
      </c>
      <c r="AF956">
        <v>7.1596604275340092E-2</v>
      </c>
      <c r="AG956">
        <v>0.15657263769168164</v>
      </c>
      <c r="AH956">
        <v>5.7142857142857153</v>
      </c>
      <c r="AI956">
        <v>10</v>
      </c>
      <c r="AJ956">
        <v>122.48000000000002</v>
      </c>
      <c r="AK956">
        <v>31.880644647490424</v>
      </c>
    </row>
    <row r="957" spans="1:37">
      <c r="A957">
        <v>13</v>
      </c>
      <c r="B957">
        <v>32</v>
      </c>
      <c r="C957">
        <v>2023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460</v>
      </c>
      <c r="O957">
        <v>99</v>
      </c>
      <c r="P957">
        <v>9999</v>
      </c>
      <c r="Q957">
        <v>13</v>
      </c>
      <c r="R957">
        <v>13</v>
      </c>
      <c r="S957">
        <v>12.307692307692305</v>
      </c>
      <c r="T957">
        <v>12.846153846153843</v>
      </c>
      <c r="U957">
        <v>63.569230769230785</v>
      </c>
      <c r="V957">
        <v>0</v>
      </c>
      <c r="W957">
        <v>92.307692307692321</v>
      </c>
      <c r="X957">
        <v>100</v>
      </c>
      <c r="Y957">
        <v>100</v>
      </c>
      <c r="Z957">
        <v>3.9522894271517592</v>
      </c>
      <c r="AA957">
        <v>1.3234346564680948</v>
      </c>
      <c r="AB957">
        <v>2.3153718374296002</v>
      </c>
      <c r="AC957">
        <v>-20.407912558727435</v>
      </c>
      <c r="AD957">
        <v>2.5541176833239216</v>
      </c>
      <c r="AE957">
        <v>71.834485491919111</v>
      </c>
      <c r="AF957">
        <v>2.6593024445126325E-2</v>
      </c>
      <c r="AG957">
        <v>6.4544135176538009E-2</v>
      </c>
      <c r="AH957">
        <v>0</v>
      </c>
      <c r="AI957">
        <v>6</v>
      </c>
      <c r="AJ957">
        <v>124.55</v>
      </c>
      <c r="AK957">
        <v>33.024527790126655</v>
      </c>
    </row>
    <row r="958" spans="1:37">
      <c r="A958">
        <v>13</v>
      </c>
      <c r="B958">
        <v>33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409</v>
      </c>
      <c r="O958">
        <v>99</v>
      </c>
      <c r="P958">
        <v>9999</v>
      </c>
      <c r="Q958">
        <v>271</v>
      </c>
      <c r="R958">
        <v>739</v>
      </c>
      <c r="S958">
        <v>3.9188092016238154</v>
      </c>
      <c r="T958">
        <v>3.8714479025710422</v>
      </c>
      <c r="U958">
        <v>8.794533152909338</v>
      </c>
      <c r="V958">
        <v>0</v>
      </c>
      <c r="W958">
        <v>0.13531799729364002</v>
      </c>
      <c r="X958">
        <v>0</v>
      </c>
      <c r="Y958">
        <v>0</v>
      </c>
      <c r="Z958">
        <v>1.021346529508657</v>
      </c>
      <c r="AA958">
        <v>1.4553008664084519</v>
      </c>
      <c r="AB958">
        <v>1.4107587526261525</v>
      </c>
      <c r="AC958">
        <v>30.871660780705074</v>
      </c>
      <c r="AD958">
        <v>31.141896948072056</v>
      </c>
      <c r="AE958">
        <v>59.140002027739371</v>
      </c>
      <c r="AF958">
        <v>1.433087051796692</v>
      </c>
      <c r="AG958">
        <v>0.47195289795110401</v>
      </c>
      <c r="AH958">
        <v>11.50202976995941</v>
      </c>
      <c r="AI958">
        <v>63</v>
      </c>
      <c r="AJ958">
        <v>89.339682539682556</v>
      </c>
      <c r="AK958">
        <v>12.640674699533657</v>
      </c>
    </row>
    <row r="959" spans="1:37">
      <c r="A959">
        <v>13</v>
      </c>
      <c r="B959">
        <v>34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410</v>
      </c>
      <c r="O959">
        <v>99</v>
      </c>
      <c r="P959">
        <v>9999</v>
      </c>
      <c r="Q959">
        <v>1245</v>
      </c>
      <c r="R959">
        <v>4571</v>
      </c>
      <c r="S959">
        <v>5.1019470575366439</v>
      </c>
      <c r="T959">
        <v>5.2854955152045484</v>
      </c>
      <c r="U959">
        <v>12.859818420476977</v>
      </c>
      <c r="V959">
        <v>0</v>
      </c>
      <c r="W959">
        <v>1.2907460074381971</v>
      </c>
      <c r="X959">
        <v>0</v>
      </c>
      <c r="Y959">
        <v>0</v>
      </c>
      <c r="Z959">
        <v>1.4155107542981729</v>
      </c>
      <c r="AA959">
        <v>1.3103506180902329</v>
      </c>
      <c r="AB959">
        <v>1.6867084571813344</v>
      </c>
      <c r="AC959">
        <v>21.338494347883746</v>
      </c>
      <c r="AD959">
        <v>21.520089718616013</v>
      </c>
      <c r="AE959">
        <v>43.779839059820553</v>
      </c>
      <c r="AF959">
        <v>8.8641960944014553</v>
      </c>
      <c r="AG959">
        <v>4.2686199134239553</v>
      </c>
      <c r="AH959">
        <v>10.697877926055568</v>
      </c>
      <c r="AI959">
        <v>311</v>
      </c>
      <c r="AJ959">
        <v>96.430546623794172</v>
      </c>
      <c r="AK959">
        <v>14.457762325013116</v>
      </c>
    </row>
    <row r="960" spans="1:37">
      <c r="A960">
        <v>13</v>
      </c>
      <c r="B960">
        <v>35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415</v>
      </c>
      <c r="O960">
        <v>99</v>
      </c>
      <c r="P960">
        <v>9999</v>
      </c>
      <c r="Q960">
        <v>2681</v>
      </c>
      <c r="R960">
        <v>6737</v>
      </c>
      <c r="S960">
        <v>5.7012023155707281</v>
      </c>
      <c r="T960">
        <v>5.6626094700905458</v>
      </c>
      <c r="U960">
        <v>17.620811934095279</v>
      </c>
      <c r="V960">
        <v>0</v>
      </c>
      <c r="W960">
        <v>5.6850230072732648</v>
      </c>
      <c r="X960">
        <v>82.573845925486111</v>
      </c>
      <c r="Y960">
        <v>0</v>
      </c>
      <c r="Z960">
        <v>1.7967033315545005</v>
      </c>
      <c r="AA960">
        <v>1.5247948375461435</v>
      </c>
      <c r="AB960">
        <v>1.9500254553365981</v>
      </c>
      <c r="AC960">
        <v>3.3657914063588525</v>
      </c>
      <c r="AD960">
        <v>6.3784268057115607</v>
      </c>
      <c r="AE960">
        <v>44.199064619632907</v>
      </c>
      <c r="AF960">
        <v>13.064556790195276</v>
      </c>
      <c r="AG960">
        <v>8.620528494353362</v>
      </c>
      <c r="AH960">
        <v>6.7537479590322098</v>
      </c>
      <c r="AI960">
        <v>435</v>
      </c>
      <c r="AJ960">
        <v>102.25195402298851</v>
      </c>
      <c r="AK960">
        <v>16.790526853301586</v>
      </c>
    </row>
    <row r="961" spans="1:37">
      <c r="A961">
        <v>13</v>
      </c>
      <c r="B961">
        <v>36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420</v>
      </c>
      <c r="O961">
        <v>99</v>
      </c>
      <c r="P961">
        <v>9999</v>
      </c>
      <c r="Q961">
        <v>4163</v>
      </c>
      <c r="R961">
        <v>9700</v>
      </c>
      <c r="S961">
        <v>6.3393814432989695</v>
      </c>
      <c r="T961">
        <v>5.5957731958762889</v>
      </c>
      <c r="U961">
        <v>22.690189690721802</v>
      </c>
      <c r="V961">
        <v>1.4123711340206191</v>
      </c>
      <c r="W961">
        <v>6.5979381443298966</v>
      </c>
      <c r="X961">
        <v>100</v>
      </c>
      <c r="Y961">
        <v>43.608247422680421</v>
      </c>
      <c r="Z961">
        <v>1.4893285227068565</v>
      </c>
      <c r="AA961">
        <v>1.4753911341847297</v>
      </c>
      <c r="AB961">
        <v>1.863596641820662</v>
      </c>
      <c r="AC961">
        <v>16.412919677060998</v>
      </c>
      <c r="AD961">
        <v>4.9899436063899536</v>
      </c>
      <c r="AE961">
        <v>38.652153448521496</v>
      </c>
      <c r="AF961">
        <v>18.810479570267795</v>
      </c>
      <c r="AG961">
        <v>15.982742010057498</v>
      </c>
      <c r="AH961">
        <v>3.4123711340206184</v>
      </c>
      <c r="AI961">
        <v>654</v>
      </c>
      <c r="AJ961">
        <v>107.76330275229358</v>
      </c>
      <c r="AK961">
        <v>18.206415131812264</v>
      </c>
    </row>
    <row r="962" spans="1:37">
      <c r="A962">
        <v>13</v>
      </c>
      <c r="B962">
        <v>37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425</v>
      </c>
      <c r="O962">
        <v>99</v>
      </c>
      <c r="P962">
        <v>9999</v>
      </c>
      <c r="Q962">
        <v>3655</v>
      </c>
      <c r="R962">
        <v>7228</v>
      </c>
      <c r="S962">
        <v>7.0199225235196439</v>
      </c>
      <c r="T962">
        <v>5.8605423353624806</v>
      </c>
      <c r="U962">
        <v>26.548451853901504</v>
      </c>
      <c r="V962">
        <v>70.600442722744873</v>
      </c>
      <c r="W962">
        <v>7.4709463198671804</v>
      </c>
      <c r="X962">
        <v>100</v>
      </c>
      <c r="Y962">
        <v>100</v>
      </c>
      <c r="Z962">
        <v>1.2231886971562071</v>
      </c>
      <c r="AA962">
        <v>1.2928398425224816</v>
      </c>
      <c r="AB962">
        <v>1.8541681411293451</v>
      </c>
      <c r="AC962">
        <v>5.6464385208472754</v>
      </c>
      <c r="AD962">
        <v>12.765683446101361</v>
      </c>
      <c r="AE962">
        <v>30.306571324431349</v>
      </c>
      <c r="AF962">
        <v>14.016716116896459</v>
      </c>
      <c r="AG962">
        <v>13.934736889650637</v>
      </c>
      <c r="AH962">
        <v>2.2551189817376871</v>
      </c>
      <c r="AI962">
        <v>408</v>
      </c>
      <c r="AJ962">
        <v>111.48112745098038</v>
      </c>
      <c r="AK962">
        <v>19.346979469484666</v>
      </c>
    </row>
    <row r="963" spans="1:37">
      <c r="A963">
        <v>13</v>
      </c>
      <c r="B963">
        <v>38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428</v>
      </c>
      <c r="O963">
        <v>99</v>
      </c>
      <c r="P963">
        <v>9999</v>
      </c>
      <c r="Q963">
        <v>2785</v>
      </c>
      <c r="R963">
        <v>4573</v>
      </c>
      <c r="S963">
        <v>7.5071069319921282</v>
      </c>
      <c r="T963">
        <v>6.1486988847583639</v>
      </c>
      <c r="U963">
        <v>29.041073693417896</v>
      </c>
      <c r="V963">
        <v>73.496610540126852</v>
      </c>
      <c r="W963">
        <v>8.965668051607258</v>
      </c>
      <c r="X963">
        <v>100</v>
      </c>
      <c r="Y963">
        <v>100</v>
      </c>
      <c r="Z963">
        <v>1.0228677510207111</v>
      </c>
      <c r="AA963">
        <v>1.1810719301368025</v>
      </c>
      <c r="AB963">
        <v>1.7325484692207216</v>
      </c>
      <c r="AC963">
        <v>5.0353426695927119</v>
      </c>
      <c r="AD963">
        <v>9.8112995581801776</v>
      </c>
      <c r="AE963">
        <v>26.119687971223751</v>
      </c>
      <c r="AF963">
        <v>8.8680745437973894</v>
      </c>
      <c r="AG963">
        <v>9.643957739216102</v>
      </c>
      <c r="AH963">
        <v>1.9899409577957581</v>
      </c>
      <c r="AI963">
        <v>269</v>
      </c>
      <c r="AJ963">
        <v>113.66765799256515</v>
      </c>
      <c r="AK963">
        <v>20.071349329155527</v>
      </c>
    </row>
    <row r="964" spans="1:37">
      <c r="A964">
        <v>13</v>
      </c>
      <c r="B964">
        <v>39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430</v>
      </c>
      <c r="O964">
        <v>99</v>
      </c>
      <c r="P964">
        <v>9999</v>
      </c>
      <c r="Q964">
        <v>3334</v>
      </c>
      <c r="R964">
        <v>6256</v>
      </c>
      <c r="S964">
        <v>7.8695652173913055</v>
      </c>
      <c r="T964">
        <v>6.4688299232736579</v>
      </c>
      <c r="U964">
        <v>31.488129795396237</v>
      </c>
      <c r="V964">
        <v>71.6272378516624</v>
      </c>
      <c r="W964">
        <v>10.901534526854219</v>
      </c>
      <c r="X964">
        <v>100</v>
      </c>
      <c r="Y964">
        <v>100</v>
      </c>
      <c r="Z964">
        <v>0.84151910184298973</v>
      </c>
      <c r="AA964">
        <v>1.0894727907842463</v>
      </c>
      <c r="AB964">
        <v>1.7215871124946522</v>
      </c>
      <c r="AC964">
        <v>10.236178910215248</v>
      </c>
      <c r="AD964">
        <v>8.6674745585951651</v>
      </c>
      <c r="AE964">
        <v>22.725323725719729</v>
      </c>
      <c r="AF964">
        <v>12.131789710473752</v>
      </c>
      <c r="AG964">
        <v>14.304906889449397</v>
      </c>
      <c r="AH964">
        <v>1.6624040920716112</v>
      </c>
      <c r="AI964">
        <v>360</v>
      </c>
      <c r="AJ964">
        <v>114.82805555555562</v>
      </c>
      <c r="AK964">
        <v>20.992096848283296</v>
      </c>
    </row>
    <row r="965" spans="1:37">
      <c r="A965">
        <v>13</v>
      </c>
      <c r="B965">
        <v>40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433</v>
      </c>
      <c r="O965">
        <v>99</v>
      </c>
      <c r="P965">
        <v>9999</v>
      </c>
      <c r="Q965">
        <v>2129</v>
      </c>
      <c r="R965">
        <v>3213</v>
      </c>
      <c r="S965">
        <v>8.2636165577342044</v>
      </c>
      <c r="T965">
        <v>7.0283224400871473</v>
      </c>
      <c r="U965">
        <v>34.023012760659817</v>
      </c>
      <c r="V965">
        <v>60.877684407096176</v>
      </c>
      <c r="W965">
        <v>17.802676626206036</v>
      </c>
      <c r="X965">
        <v>100</v>
      </c>
      <c r="Y965">
        <v>100</v>
      </c>
      <c r="Z965">
        <v>0.57497161230757987</v>
      </c>
      <c r="AA965">
        <v>1.0400801962781776</v>
      </c>
      <c r="AB965">
        <v>1.7244351306293177</v>
      </c>
      <c r="AC965">
        <v>4.8832548570593559</v>
      </c>
      <c r="AD965">
        <v>3.2509668154162741</v>
      </c>
      <c r="AE965">
        <v>20.095010161445202</v>
      </c>
      <c r="AF965">
        <v>6.2307289545639657</v>
      </c>
      <c r="AG965">
        <v>7.9382527396231186</v>
      </c>
      <c r="AH965">
        <v>1.8674136321195145</v>
      </c>
      <c r="AI965">
        <v>185</v>
      </c>
      <c r="AJ965">
        <v>115.98972972972972</v>
      </c>
      <c r="AK965">
        <v>21.913228286009751</v>
      </c>
    </row>
    <row r="966" spans="1:37">
      <c r="A966">
        <v>13</v>
      </c>
      <c r="B966">
        <v>41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435</v>
      </c>
      <c r="O966">
        <v>99</v>
      </c>
      <c r="P966">
        <v>9999</v>
      </c>
      <c r="Q966">
        <v>2193</v>
      </c>
      <c r="R966">
        <v>3617</v>
      </c>
      <c r="S966">
        <v>8.589162289189936</v>
      </c>
      <c r="T966">
        <v>7.4379319878352224</v>
      </c>
      <c r="U966">
        <v>36.45385955211497</v>
      </c>
      <c r="V966">
        <v>0</v>
      </c>
      <c r="W966">
        <v>22.808957699751176</v>
      </c>
      <c r="X966">
        <v>100</v>
      </c>
      <c r="Y966">
        <v>100</v>
      </c>
      <c r="Z966">
        <v>0.85241680527456898</v>
      </c>
      <c r="AA966">
        <v>0.94110435215295296</v>
      </c>
      <c r="AB966">
        <v>1.6942319269517798</v>
      </c>
      <c r="AC966">
        <v>12.334045885520483</v>
      </c>
      <c r="AD966">
        <v>8.8181101037787002</v>
      </c>
      <c r="AE966">
        <v>18.254632058784033</v>
      </c>
      <c r="AF966">
        <v>7.014175732542129</v>
      </c>
      <c r="AG966">
        <v>9.5748824994021628</v>
      </c>
      <c r="AH966">
        <v>1.6864805087088748</v>
      </c>
      <c r="AI966">
        <v>216</v>
      </c>
      <c r="AJ966">
        <v>117.36620370370362</v>
      </c>
      <c r="AK966">
        <v>22.785495867687089</v>
      </c>
    </row>
    <row r="967" spans="1:37">
      <c r="A967">
        <v>13</v>
      </c>
      <c r="B967">
        <v>42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438</v>
      </c>
      <c r="O967">
        <v>99</v>
      </c>
      <c r="P967">
        <v>9999</v>
      </c>
      <c r="Q967">
        <v>1178</v>
      </c>
      <c r="R967">
        <v>1588</v>
      </c>
      <c r="S967">
        <v>8.9118387909319878</v>
      </c>
      <c r="T967">
        <v>8.0453400503778312</v>
      </c>
      <c r="U967">
        <v>39.014685138539072</v>
      </c>
      <c r="V967">
        <v>0</v>
      </c>
      <c r="W967">
        <v>34.634760705289679</v>
      </c>
      <c r="X967">
        <v>100</v>
      </c>
      <c r="Y967">
        <v>100</v>
      </c>
      <c r="Z967">
        <v>0.57258788913460013</v>
      </c>
      <c r="AA967">
        <v>1.0117874022300277</v>
      </c>
      <c r="AB967">
        <v>1.6954405289294388</v>
      </c>
      <c r="AC967">
        <v>5.312672151479469</v>
      </c>
      <c r="AD967">
        <v>6.5232132919931356</v>
      </c>
      <c r="AE967">
        <v>14.990209017940971</v>
      </c>
      <c r="AF967">
        <v>3.0794888203696158</v>
      </c>
      <c r="AG967">
        <v>4.4990418480985248</v>
      </c>
      <c r="AH967">
        <v>1.574307304785894</v>
      </c>
      <c r="AI967">
        <v>98</v>
      </c>
      <c r="AJ967">
        <v>117.3795918367347</v>
      </c>
      <c r="AK967">
        <v>24.24432923723424</v>
      </c>
    </row>
    <row r="968" spans="1:37">
      <c r="A968">
        <v>13</v>
      </c>
      <c r="B968">
        <v>43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440</v>
      </c>
      <c r="O968">
        <v>99</v>
      </c>
      <c r="P968">
        <v>9999</v>
      </c>
      <c r="Q968">
        <v>1174</v>
      </c>
      <c r="R968">
        <v>1625</v>
      </c>
      <c r="S968">
        <v>9.1544615384615362</v>
      </c>
      <c r="T968">
        <v>8.4763076923076941</v>
      </c>
      <c r="U968">
        <v>41.40941538461535</v>
      </c>
      <c r="V968">
        <v>0</v>
      </c>
      <c r="W968">
        <v>43.87692307692307</v>
      </c>
      <c r="X968">
        <v>100</v>
      </c>
      <c r="Y968">
        <v>100</v>
      </c>
      <c r="Z968">
        <v>0.86009872228374562</v>
      </c>
      <c r="AA968">
        <v>0.97166950818480835</v>
      </c>
      <c r="AB968">
        <v>1.7299778293206027</v>
      </c>
      <c r="AC968">
        <v>9.177530436498456</v>
      </c>
      <c r="AD968">
        <v>9.8064593000163303</v>
      </c>
      <c r="AE968">
        <v>9.7177330965632578</v>
      </c>
      <c r="AF968">
        <v>3.1512401341943495</v>
      </c>
      <c r="AG968">
        <v>4.8864548786303343</v>
      </c>
      <c r="AH968">
        <v>1.6</v>
      </c>
      <c r="AI968">
        <v>105</v>
      </c>
      <c r="AJ968">
        <v>118.74095238095242</v>
      </c>
      <c r="AK968">
        <v>24.831948751589579</v>
      </c>
    </row>
    <row r="969" spans="1:37">
      <c r="A969">
        <v>13</v>
      </c>
      <c r="B969">
        <v>44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443</v>
      </c>
      <c r="O969">
        <v>99</v>
      </c>
      <c r="P969">
        <v>9999</v>
      </c>
      <c r="Q969">
        <v>555</v>
      </c>
      <c r="R969">
        <v>628</v>
      </c>
      <c r="S969">
        <v>9.3598726114649686</v>
      </c>
      <c r="T969">
        <v>9.1990445859872576</v>
      </c>
      <c r="U969">
        <v>43.967834394904443</v>
      </c>
      <c r="V969">
        <v>0</v>
      </c>
      <c r="W969">
        <v>62.101910828025488</v>
      </c>
      <c r="X969">
        <v>100</v>
      </c>
      <c r="Y969">
        <v>100</v>
      </c>
      <c r="Z969">
        <v>0.58808532947280867</v>
      </c>
      <c r="AA969">
        <v>1.0037103061524297</v>
      </c>
      <c r="AB969">
        <v>2.0941682092081231</v>
      </c>
      <c r="AC969">
        <v>1.6643184955905579</v>
      </c>
      <c r="AD969">
        <v>9.5318654298253769</v>
      </c>
      <c r="AE969">
        <v>4.925384580877858</v>
      </c>
      <c r="AF969">
        <v>1.2178331103224931</v>
      </c>
      <c r="AG969">
        <v>2.0051005095498926</v>
      </c>
      <c r="AH969">
        <v>0.47770700636942687</v>
      </c>
      <c r="AI969">
        <v>43</v>
      </c>
      <c r="AJ969">
        <v>119.23488372093024</v>
      </c>
      <c r="AK969">
        <v>26.114270031201421</v>
      </c>
    </row>
    <row r="970" spans="1:37">
      <c r="A970">
        <v>13</v>
      </c>
      <c r="B970">
        <v>45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445</v>
      </c>
      <c r="O970">
        <v>99</v>
      </c>
      <c r="P970">
        <v>9999</v>
      </c>
      <c r="Q970">
        <v>657</v>
      </c>
      <c r="R970">
        <v>795</v>
      </c>
      <c r="S970">
        <v>9.5748427672955998</v>
      </c>
      <c r="T970">
        <v>9.4943396226415064</v>
      </c>
      <c r="U970">
        <v>46.990452830188659</v>
      </c>
      <c r="V970">
        <v>0</v>
      </c>
      <c r="W970">
        <v>69.811320754716988</v>
      </c>
      <c r="X970">
        <v>100</v>
      </c>
      <c r="Y970">
        <v>100</v>
      </c>
      <c r="Z970">
        <v>3.57615714430053</v>
      </c>
      <c r="AA970">
        <v>1.0898599848598098</v>
      </c>
      <c r="AB970">
        <v>1.9200119654704089</v>
      </c>
      <c r="AC970">
        <v>32.960986490876273</v>
      </c>
      <c r="AD970">
        <v>21.556163333238672</v>
      </c>
      <c r="AE970">
        <v>16.235347024918021</v>
      </c>
      <c r="AF970">
        <v>1.5416836348827738</v>
      </c>
      <c r="AG970">
        <v>2.7128025636309219</v>
      </c>
      <c r="AH970">
        <v>1.0062893081761002</v>
      </c>
      <c r="AI970">
        <v>37</v>
      </c>
      <c r="AJ970">
        <v>119.89999999999998</v>
      </c>
      <c r="AK970">
        <v>27.89388313838306</v>
      </c>
    </row>
    <row r="971" spans="1:37">
      <c r="A971">
        <v>13</v>
      </c>
      <c r="B971">
        <v>46</v>
      </c>
      <c r="C971">
        <v>2022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450</v>
      </c>
      <c r="O971">
        <v>99</v>
      </c>
      <c r="P971">
        <v>9999</v>
      </c>
      <c r="Q971">
        <v>208</v>
      </c>
      <c r="R971">
        <v>221</v>
      </c>
      <c r="S971">
        <v>10.027149321266968</v>
      </c>
      <c r="T971">
        <v>10.610859728506789</v>
      </c>
      <c r="U971">
        <v>51.888687782805427</v>
      </c>
      <c r="V971">
        <v>0</v>
      </c>
      <c r="W971">
        <v>85.972850678733025</v>
      </c>
      <c r="X971">
        <v>100</v>
      </c>
      <c r="Y971">
        <v>100</v>
      </c>
      <c r="Z971">
        <v>1.3892634844462359</v>
      </c>
      <c r="AA971">
        <v>1.1992401517227744</v>
      </c>
      <c r="AB971">
        <v>1.9824272528653124</v>
      </c>
      <c r="AC971">
        <v>5.2329999035953128</v>
      </c>
      <c r="AD971">
        <v>17.682663545125379</v>
      </c>
      <c r="AE971">
        <v>17.383642671055561</v>
      </c>
      <c r="AF971">
        <v>0.42856865825043133</v>
      </c>
      <c r="AG971">
        <v>0.83273417825757312</v>
      </c>
      <c r="AH971">
        <v>0.45248868778280527</v>
      </c>
      <c r="AI971">
        <v>9</v>
      </c>
      <c r="AJ971">
        <v>121.97777777777777</v>
      </c>
      <c r="AK971">
        <v>28.967605045761495</v>
      </c>
    </row>
    <row r="972" spans="1:37">
      <c r="A972">
        <v>13</v>
      </c>
      <c r="B972">
        <v>47</v>
      </c>
      <c r="C972">
        <v>2022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455</v>
      </c>
      <c r="O972">
        <v>99</v>
      </c>
      <c r="P972">
        <v>9999</v>
      </c>
      <c r="Q972">
        <v>58</v>
      </c>
      <c r="R972">
        <v>61</v>
      </c>
      <c r="S972">
        <v>10.213114754098358</v>
      </c>
      <c r="T972">
        <v>11.081967213114751</v>
      </c>
      <c r="U972">
        <v>57.475409836065587</v>
      </c>
      <c r="V972">
        <v>0</v>
      </c>
      <c r="W972">
        <v>86.885245901639351</v>
      </c>
      <c r="X972">
        <v>100</v>
      </c>
      <c r="Y972">
        <v>100</v>
      </c>
      <c r="Z972">
        <v>1.6022172892187283</v>
      </c>
      <c r="AA972">
        <v>1.2162122617043669</v>
      </c>
      <c r="AB972">
        <v>2.0187244955884718</v>
      </c>
      <c r="AC972">
        <v>18.945297821601471</v>
      </c>
      <c r="AD972">
        <v>18.511327177240648</v>
      </c>
      <c r="AE972">
        <v>20.655028553145339</v>
      </c>
      <c r="AF972">
        <v>0.11829270657591096</v>
      </c>
      <c r="AG972">
        <v>0.25459703411157286</v>
      </c>
      <c r="AH972">
        <v>1.6393442622950822</v>
      </c>
      <c r="AI972">
        <v>3</v>
      </c>
      <c r="AJ972">
        <v>124.1666666666667</v>
      </c>
      <c r="AK972">
        <v>30.572905086585383</v>
      </c>
    </row>
    <row r="973" spans="1:37">
      <c r="A973">
        <v>13</v>
      </c>
      <c r="B973">
        <v>48</v>
      </c>
      <c r="C973">
        <v>2022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460</v>
      </c>
      <c r="O973">
        <v>99</v>
      </c>
      <c r="P973">
        <v>9999</v>
      </c>
      <c r="Q973">
        <v>14</v>
      </c>
      <c r="R973">
        <v>15</v>
      </c>
      <c r="S973">
        <v>10.933333333333335</v>
      </c>
      <c r="T973">
        <v>11.733333333333331</v>
      </c>
      <c r="U973">
        <v>63.059999999999981</v>
      </c>
      <c r="V973">
        <v>0</v>
      </c>
      <c r="W973">
        <v>93.333333333333314</v>
      </c>
      <c r="X973">
        <v>100</v>
      </c>
      <c r="Y973">
        <v>100</v>
      </c>
      <c r="Z973">
        <v>2.1777052142109055</v>
      </c>
      <c r="AA973">
        <v>1.2892719737209157</v>
      </c>
      <c r="AB973">
        <v>2.0805982045769724</v>
      </c>
      <c r="AC973">
        <v>41.932987741973825</v>
      </c>
      <c r="AD973">
        <v>13.44830736007205</v>
      </c>
      <c r="AE973">
        <v>34.131230112778496</v>
      </c>
      <c r="AF973">
        <v>2.9088370469486285E-2</v>
      </c>
      <c r="AG973">
        <v>6.8688914593878159E-2</v>
      </c>
      <c r="AH973">
        <v>0</v>
      </c>
      <c r="AI973">
        <v>0</v>
      </c>
    </row>
    <row r="974" spans="1:37">
      <c r="A974">
        <v>14</v>
      </c>
      <c r="B974">
        <v>1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1</v>
      </c>
      <c r="P974">
        <v>9999</v>
      </c>
      <c r="Q974">
        <v>56</v>
      </c>
      <c r="R974">
        <v>223</v>
      </c>
      <c r="S974">
        <v>7.6053811659192796</v>
      </c>
      <c r="T974">
        <v>6.9147982062780269</v>
      </c>
      <c r="U974">
        <v>26.671748878923776</v>
      </c>
      <c r="V974">
        <v>14.798206278026901</v>
      </c>
      <c r="W974">
        <v>23.766816143497753</v>
      </c>
      <c r="X974">
        <v>87.443946188340803</v>
      </c>
      <c r="Y974">
        <v>57.847533632287004</v>
      </c>
      <c r="Z974">
        <v>9.5097759513806643</v>
      </c>
      <c r="AA974">
        <v>1.8256684292217311</v>
      </c>
      <c r="AB974">
        <v>2.3094475160164296</v>
      </c>
      <c r="AC974">
        <v>83.432302314902941</v>
      </c>
      <c r="AD974">
        <v>57.521309692802141</v>
      </c>
      <c r="AE974">
        <v>76.098506506645506</v>
      </c>
      <c r="AF974">
        <v>0.51647868077911852</v>
      </c>
      <c r="AG974">
        <v>0.53180997615358316</v>
      </c>
      <c r="AH974">
        <v>13.452914798206278</v>
      </c>
      <c r="AI974">
        <v>223</v>
      </c>
      <c r="AJ974">
        <v>108.18161434977576</v>
      </c>
      <c r="AK974">
        <v>20.374592967744498</v>
      </c>
    </row>
    <row r="975" spans="1:37">
      <c r="A975">
        <v>14</v>
      </c>
      <c r="B975">
        <v>2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2</v>
      </c>
      <c r="P975">
        <v>9999</v>
      </c>
      <c r="Q975">
        <v>151</v>
      </c>
      <c r="R975">
        <v>812</v>
      </c>
      <c r="S975">
        <v>7.1157635467980276</v>
      </c>
      <c r="T975">
        <v>6.2770935960591121</v>
      </c>
      <c r="U975">
        <v>25.141256157635471</v>
      </c>
      <c r="V975">
        <v>23.645320197044327</v>
      </c>
      <c r="W975">
        <v>13.793103448275859</v>
      </c>
      <c r="X975">
        <v>86.083743842364512</v>
      </c>
      <c r="Y975">
        <v>55.665024630541879</v>
      </c>
      <c r="Z975">
        <v>8.4766782286179652</v>
      </c>
      <c r="AA975">
        <v>1.8116747234798536</v>
      </c>
      <c r="AB975">
        <v>2.0590584260960698</v>
      </c>
      <c r="AC975">
        <v>84.094872585015324</v>
      </c>
      <c r="AD975">
        <v>50.875654217316992</v>
      </c>
      <c r="AE975">
        <v>72.067507361388934</v>
      </c>
      <c r="AF975">
        <v>1.8806308914468353</v>
      </c>
      <c r="AG975">
        <v>1.8253372877673339</v>
      </c>
      <c r="AH975">
        <v>3.5714285714285721</v>
      </c>
      <c r="AI975">
        <v>812</v>
      </c>
      <c r="AJ975">
        <v>107.53768472906388</v>
      </c>
      <c r="AK975">
        <v>19.546455651208753</v>
      </c>
    </row>
    <row r="976" spans="1:37">
      <c r="A976">
        <v>14</v>
      </c>
      <c r="B976">
        <v>3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3</v>
      </c>
      <c r="P976">
        <v>9999</v>
      </c>
      <c r="Q976">
        <v>326</v>
      </c>
      <c r="R976">
        <v>2062</v>
      </c>
      <c r="S976">
        <v>7.5087293889427746</v>
      </c>
      <c r="T976">
        <v>5.6440349175557722</v>
      </c>
      <c r="U976">
        <v>28.61513094083416</v>
      </c>
      <c r="V976">
        <v>44.471387002909779</v>
      </c>
      <c r="W976">
        <v>7.7594568380213396</v>
      </c>
      <c r="X976">
        <v>96.653734238603278</v>
      </c>
      <c r="Y976">
        <v>77.497575169738113</v>
      </c>
      <c r="Z976">
        <v>7.3148894800970368</v>
      </c>
      <c r="AA976">
        <v>1.5857853771447661</v>
      </c>
      <c r="AB976">
        <v>1.9347656080372164</v>
      </c>
      <c r="AC976">
        <v>80.042743245543221</v>
      </c>
      <c r="AD976">
        <v>54.976514524171805</v>
      </c>
      <c r="AE976">
        <v>68.780972886197389</v>
      </c>
      <c r="AF976">
        <v>4.7756907612849426</v>
      </c>
      <c r="AG976">
        <v>5.2757538177067964</v>
      </c>
      <c r="AH976">
        <v>6.7895247332686717</v>
      </c>
      <c r="AI976">
        <v>2060</v>
      </c>
      <c r="AJ976">
        <v>111.20014563106764</v>
      </c>
      <c r="AK976">
        <v>20.453660630849587</v>
      </c>
    </row>
    <row r="977" spans="1:37">
      <c r="A977">
        <v>14</v>
      </c>
      <c r="B977">
        <v>4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4</v>
      </c>
      <c r="P977">
        <v>9999</v>
      </c>
      <c r="Q977">
        <v>1202</v>
      </c>
      <c r="R977">
        <v>7161</v>
      </c>
      <c r="S977">
        <v>7.5828794861052948</v>
      </c>
      <c r="T977">
        <v>6.0647954196341312</v>
      </c>
      <c r="U977">
        <v>28.345077503141976</v>
      </c>
      <c r="V977">
        <v>40.399385560675874</v>
      </c>
      <c r="W977">
        <v>10.515291160452453</v>
      </c>
      <c r="X977">
        <v>96.327328585393104</v>
      </c>
      <c r="Y977">
        <v>76.302192431224682</v>
      </c>
      <c r="Z977">
        <v>7.2340649120527356</v>
      </c>
      <c r="AA977">
        <v>1.5243249929466649</v>
      </c>
      <c r="AB977">
        <v>1.9577985424204152</v>
      </c>
      <c r="AC977">
        <v>79.728348786388239</v>
      </c>
      <c r="AD977">
        <v>50.378257514683078</v>
      </c>
      <c r="AE977">
        <v>66.411150172075509</v>
      </c>
      <c r="AF977">
        <v>16.585218982328559</v>
      </c>
      <c r="AG977">
        <v>18.148947565599975</v>
      </c>
      <c r="AH977">
        <v>2.8208350788995951</v>
      </c>
      <c r="AI977">
        <v>7143</v>
      </c>
      <c r="AJ977">
        <v>110.9706705865886</v>
      </c>
      <c r="AK977">
        <v>20.413476884220358</v>
      </c>
    </row>
    <row r="978" spans="1:37">
      <c r="A978">
        <v>14</v>
      </c>
      <c r="B978">
        <v>5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7</v>
      </c>
      <c r="P978">
        <v>9999</v>
      </c>
      <c r="Q978">
        <v>60</v>
      </c>
      <c r="R978">
        <v>258</v>
      </c>
      <c r="S978">
        <v>7.5310077519379854</v>
      </c>
      <c r="T978">
        <v>6.713178294573642</v>
      </c>
      <c r="U978">
        <v>25.98837209302328</v>
      </c>
      <c r="V978">
        <v>24.806201550387595</v>
      </c>
      <c r="W978">
        <v>22.868217054263567</v>
      </c>
      <c r="X978">
        <v>89.534883720930196</v>
      </c>
      <c r="Y978">
        <v>58.13953488372092</v>
      </c>
      <c r="Z978">
        <v>8.528898689384981</v>
      </c>
      <c r="AA978">
        <v>1.6141956717221659</v>
      </c>
      <c r="AB978">
        <v>2.137497625728269</v>
      </c>
      <c r="AC978">
        <v>81.025346455077184</v>
      </c>
      <c r="AD978">
        <v>28.430919468957299</v>
      </c>
      <c r="AE978">
        <v>58.784754102304923</v>
      </c>
      <c r="AF978">
        <v>0.59754035713458542</v>
      </c>
      <c r="AG978">
        <v>0.59951341506267475</v>
      </c>
      <c r="AH978">
        <v>17.829457364341089</v>
      </c>
      <c r="AI978">
        <v>257</v>
      </c>
      <c r="AJ978">
        <v>107.69377431906607</v>
      </c>
      <c r="AK978">
        <v>20.218472346359842</v>
      </c>
    </row>
    <row r="979" spans="1:37">
      <c r="A979">
        <v>14</v>
      </c>
      <c r="B979">
        <v>6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8</v>
      </c>
      <c r="P979">
        <v>9999</v>
      </c>
      <c r="Q979">
        <v>184</v>
      </c>
      <c r="R979">
        <v>826</v>
      </c>
      <c r="S979">
        <v>7.5665859564164659</v>
      </c>
      <c r="T979">
        <v>5.9588377723970964</v>
      </c>
      <c r="U979">
        <v>27.888014527845044</v>
      </c>
      <c r="V979">
        <v>38.619854721549629</v>
      </c>
      <c r="W979">
        <v>8.9588377723970947</v>
      </c>
      <c r="X979">
        <v>93.341404358353515</v>
      </c>
      <c r="Y979">
        <v>72.760290556900742</v>
      </c>
      <c r="Z979">
        <v>7.7483694562025276</v>
      </c>
      <c r="AA979">
        <v>1.531287013644498</v>
      </c>
      <c r="AB979">
        <v>1.9486757421429413</v>
      </c>
      <c r="AC979">
        <v>77.681050863996219</v>
      </c>
      <c r="AD979">
        <v>38.193232906760791</v>
      </c>
      <c r="AE979">
        <v>63.140355682951999</v>
      </c>
      <c r="AF979">
        <v>1.9130555619890215</v>
      </c>
      <c r="AG979">
        <v>2.0596705850374697</v>
      </c>
      <c r="AH979">
        <v>5.2058111380145284</v>
      </c>
      <c r="AI979">
        <v>799</v>
      </c>
      <c r="AJ979">
        <v>109.89524405506876</v>
      </c>
      <c r="AK979">
        <v>20.397592963206264</v>
      </c>
    </row>
    <row r="980" spans="1:37">
      <c r="A980">
        <v>14</v>
      </c>
      <c r="B980">
        <v>7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</v>
      </c>
      <c r="P980">
        <v>9999</v>
      </c>
      <c r="Q980">
        <v>427</v>
      </c>
      <c r="R980">
        <v>1915</v>
      </c>
      <c r="S980">
        <v>6.9556135770234988</v>
      </c>
      <c r="T980">
        <v>5.8</v>
      </c>
      <c r="U980">
        <v>24.33268929503916</v>
      </c>
      <c r="V980">
        <v>28.459530026109658</v>
      </c>
      <c r="W980">
        <v>9.0339425587467357</v>
      </c>
      <c r="X980">
        <v>80.731070496083504</v>
      </c>
      <c r="Y980">
        <v>54.673629242819842</v>
      </c>
      <c r="Z980">
        <v>8.509101060728252</v>
      </c>
      <c r="AA980">
        <v>1.7966064840443436</v>
      </c>
      <c r="AB980">
        <v>1.9992687958390356</v>
      </c>
      <c r="AC980">
        <v>83.157988215336502</v>
      </c>
      <c r="AD980">
        <v>43.610243819630426</v>
      </c>
      <c r="AE980">
        <v>66.279109304011627</v>
      </c>
      <c r="AF980">
        <v>4.4352317205919807</v>
      </c>
      <c r="AG980">
        <v>4.1663812905319828</v>
      </c>
      <c r="AH980">
        <v>10.339425587467362</v>
      </c>
      <c r="AI980">
        <v>1903</v>
      </c>
      <c r="AJ980">
        <v>106.64408828166064</v>
      </c>
      <c r="AK980">
        <v>19.250054871826094</v>
      </c>
    </row>
    <row r="981" spans="1:37">
      <c r="A981">
        <v>14</v>
      </c>
      <c r="B981">
        <v>8</v>
      </c>
      <c r="C981">
        <v>2024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11</v>
      </c>
      <c r="P981">
        <v>9999</v>
      </c>
      <c r="Q981">
        <v>1629</v>
      </c>
      <c r="R981">
        <v>8446</v>
      </c>
      <c r="S981">
        <v>7.3292682926829276</v>
      </c>
      <c r="T981">
        <v>6.1887283921382892</v>
      </c>
      <c r="U981">
        <v>26.678699976320111</v>
      </c>
      <c r="V981">
        <v>28.948614728865721</v>
      </c>
      <c r="W981">
        <v>14.29078853895335</v>
      </c>
      <c r="X981">
        <v>84.158181387639132</v>
      </c>
      <c r="Y981">
        <v>64.752545583708269</v>
      </c>
      <c r="Z981">
        <v>9.3752716473440163</v>
      </c>
      <c r="AA981">
        <v>1.9252335899326527</v>
      </c>
      <c r="AB981">
        <v>2.3068319636703847</v>
      </c>
      <c r="AC981">
        <v>83.190738862874881</v>
      </c>
      <c r="AD981">
        <v>47.999753276140247</v>
      </c>
      <c r="AE981">
        <v>66.027598608717611</v>
      </c>
      <c r="AF981">
        <v>19.561340528522127</v>
      </c>
      <c r="AG981">
        <v>20.147254085498368</v>
      </c>
      <c r="AH981">
        <v>1.9891072697134735</v>
      </c>
      <c r="AI981">
        <v>8328</v>
      </c>
      <c r="AJ981">
        <v>108.49433237271802</v>
      </c>
      <c r="AK981">
        <v>20.047712088796295</v>
      </c>
    </row>
    <row r="982" spans="1:37">
      <c r="A982">
        <v>14</v>
      </c>
      <c r="B982">
        <v>9</v>
      </c>
      <c r="C982">
        <v>2024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14</v>
      </c>
      <c r="P982">
        <v>9999</v>
      </c>
      <c r="Q982">
        <v>2021</v>
      </c>
      <c r="R982">
        <v>8933</v>
      </c>
      <c r="S982">
        <v>7.0167916713310188</v>
      </c>
      <c r="T982">
        <v>6.090675025187509</v>
      </c>
      <c r="U982">
        <v>23.875271465353183</v>
      </c>
      <c r="V982">
        <v>25.971118325310645</v>
      </c>
      <c r="W982">
        <v>8.8548080152244495</v>
      </c>
      <c r="X982">
        <v>77.006604724056899</v>
      </c>
      <c r="Y982">
        <v>52.479570133213919</v>
      </c>
      <c r="Z982">
        <v>8.8722355773759496</v>
      </c>
      <c r="AA982">
        <v>1.8568940907634279</v>
      </c>
      <c r="AB982">
        <v>2.0141265689177819</v>
      </c>
      <c r="AC982">
        <v>83.588575763894255</v>
      </c>
      <c r="AD982">
        <v>34.445903287025395</v>
      </c>
      <c r="AE982">
        <v>56.242519776271664</v>
      </c>
      <c r="AF982">
        <v>20.689255853811058</v>
      </c>
      <c r="AG982">
        <v>19.069784076816404</v>
      </c>
      <c r="AH982">
        <v>5.082279189521997</v>
      </c>
      <c r="AI982">
        <v>8747</v>
      </c>
      <c r="AJ982">
        <v>105.45111466788606</v>
      </c>
      <c r="AK982">
        <v>19.364929783757287</v>
      </c>
    </row>
    <row r="983" spans="1:37">
      <c r="A983">
        <v>14</v>
      </c>
      <c r="B983">
        <v>10</v>
      </c>
      <c r="C983">
        <v>2024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15</v>
      </c>
      <c r="P983">
        <v>9999</v>
      </c>
      <c r="Q983">
        <v>530</v>
      </c>
      <c r="R983">
        <v>2615</v>
      </c>
      <c r="S983">
        <v>7.0554493307839374</v>
      </c>
      <c r="T983">
        <v>6.2581261950286802</v>
      </c>
      <c r="U983">
        <v>23.771242829827923</v>
      </c>
      <c r="V983">
        <v>25.162523900573607</v>
      </c>
      <c r="W983">
        <v>9.7514340344168264</v>
      </c>
      <c r="X983">
        <v>75.143403441682594</v>
      </c>
      <c r="Y983">
        <v>49.48374760994264</v>
      </c>
      <c r="Z983">
        <v>8.9858383900451066</v>
      </c>
      <c r="AA983">
        <v>1.7561647599979417</v>
      </c>
      <c r="AB983">
        <v>2.5236748841673919</v>
      </c>
      <c r="AC983">
        <v>82.277955447123773</v>
      </c>
      <c r="AD983">
        <v>22.853338893507313</v>
      </c>
      <c r="AE983">
        <v>44.41524353637157</v>
      </c>
      <c r="AF983">
        <v>6.0564652477013228</v>
      </c>
      <c r="AG983">
        <v>5.5580660707595753</v>
      </c>
      <c r="AH983">
        <v>2.9827915869980877</v>
      </c>
      <c r="AI983">
        <v>2542</v>
      </c>
      <c r="AJ983">
        <v>105.37297403619188</v>
      </c>
      <c r="AK983">
        <v>19.453080447776173</v>
      </c>
    </row>
    <row r="984" spans="1:37" s="520" customFormat="1">
      <c r="A984" s="520">
        <v>14</v>
      </c>
      <c r="B984" s="520">
        <v>11</v>
      </c>
      <c r="C984" s="520">
        <v>2024</v>
      </c>
      <c r="D984" s="520">
        <v>99</v>
      </c>
      <c r="E984" s="520">
        <v>99</v>
      </c>
      <c r="F984" s="520">
        <v>99</v>
      </c>
      <c r="G984" s="520">
        <v>99</v>
      </c>
      <c r="H984" s="520">
        <v>99</v>
      </c>
      <c r="I984" s="520">
        <v>99</v>
      </c>
      <c r="J984" s="520">
        <v>999</v>
      </c>
      <c r="K984" s="520">
        <v>99</v>
      </c>
      <c r="L984" s="520">
        <v>99</v>
      </c>
      <c r="M984" s="520">
        <v>99</v>
      </c>
      <c r="N984" s="520">
        <v>99</v>
      </c>
      <c r="O984" s="520">
        <v>16</v>
      </c>
      <c r="P984" s="520">
        <v>9999</v>
      </c>
      <c r="Q984" s="520">
        <v>684</v>
      </c>
      <c r="R984" s="520">
        <v>4168</v>
      </c>
      <c r="S984" s="520">
        <v>6.9863243761996179</v>
      </c>
      <c r="T984" s="520">
        <v>6</v>
      </c>
      <c r="U984" s="520">
        <v>24.426223608445312</v>
      </c>
      <c r="V984" s="520">
        <v>29.582533589251444</v>
      </c>
      <c r="W984" s="520">
        <v>7.6055662188099804</v>
      </c>
      <c r="X984" s="520">
        <v>80.710172744721703</v>
      </c>
      <c r="Y984" s="520">
        <v>57.62955854126681</v>
      </c>
      <c r="Z984" s="520">
        <v>8.5666253005608439</v>
      </c>
      <c r="AA984" s="520">
        <v>1.8882033835423495</v>
      </c>
      <c r="AB984" s="520">
        <v>1.8668488851743672</v>
      </c>
      <c r="AC984" s="520">
        <v>83.252769480666686</v>
      </c>
      <c r="AD984" s="520">
        <v>44.386545826768305</v>
      </c>
      <c r="AE984" s="520">
        <v>61.583865512248217</v>
      </c>
      <c r="AF984" s="520">
        <v>9.6532876299881902</v>
      </c>
      <c r="AG984" s="520">
        <v>9.1029920234762525</v>
      </c>
      <c r="AH984" s="520">
        <v>8.8291746641074855</v>
      </c>
      <c r="AI984" s="520">
        <v>4113</v>
      </c>
      <c r="AJ984" s="520">
        <v>106.75672258691976</v>
      </c>
      <c r="AK984" s="520">
        <v>19.175846256616179</v>
      </c>
    </row>
    <row r="985" spans="1:37" s="520" customFormat="1">
      <c r="A985" s="520">
        <v>14</v>
      </c>
      <c r="B985" s="520">
        <v>12</v>
      </c>
      <c r="C985" s="520">
        <v>2024</v>
      </c>
      <c r="D985" s="520">
        <v>99</v>
      </c>
      <c r="E985" s="520">
        <v>99</v>
      </c>
      <c r="F985" s="520">
        <v>99</v>
      </c>
      <c r="G985" s="520">
        <v>99</v>
      </c>
      <c r="H985" s="520">
        <v>99</v>
      </c>
      <c r="I985" s="520">
        <v>99</v>
      </c>
      <c r="J985" s="520">
        <v>999</v>
      </c>
      <c r="K985" s="520">
        <v>99</v>
      </c>
      <c r="L985" s="520">
        <v>99</v>
      </c>
      <c r="M985" s="520">
        <v>99</v>
      </c>
      <c r="N985" s="520">
        <v>99</v>
      </c>
      <c r="O985" s="520">
        <v>18</v>
      </c>
      <c r="P985" s="520">
        <v>9999</v>
      </c>
      <c r="Q985" s="520">
        <v>517</v>
      </c>
      <c r="R985" s="520">
        <v>3235</v>
      </c>
      <c r="S985" s="520">
        <v>7.2584234930448241</v>
      </c>
      <c r="T985" s="520">
        <v>5.8967542503863983</v>
      </c>
      <c r="U985" s="520">
        <v>25.889397217928881</v>
      </c>
      <c r="V985" s="520">
        <v>32.735703245749619</v>
      </c>
      <c r="W985" s="520">
        <v>9.1190108191653785</v>
      </c>
      <c r="X985" s="520">
        <v>84.698608964451282</v>
      </c>
      <c r="Y985" s="520">
        <v>63.276661514683155</v>
      </c>
      <c r="Z985" s="520">
        <v>8.874575572925222</v>
      </c>
      <c r="AA985" s="520">
        <v>1.7674681688556475</v>
      </c>
      <c r="AB985" s="520">
        <v>1.9877146570484296</v>
      </c>
      <c r="AC985" s="520">
        <v>80.59065199889649</v>
      </c>
      <c r="AD985" s="520">
        <v>43.244567253587306</v>
      </c>
      <c r="AE985" s="520">
        <v>55.901100265944947</v>
      </c>
      <c r="AF985" s="520">
        <v>7.4924149431410259</v>
      </c>
      <c r="AG985" s="520">
        <v>7.488526091127822</v>
      </c>
      <c r="AH985" s="520">
        <v>2.6893353941267382</v>
      </c>
      <c r="AI985" s="520">
        <v>2951</v>
      </c>
      <c r="AJ985" s="520">
        <v>107.84117248390382</v>
      </c>
      <c r="AK985" s="520">
        <v>19.843982173602225</v>
      </c>
    </row>
    <row r="986" spans="1:37" s="520" customFormat="1">
      <c r="A986" s="520">
        <v>14</v>
      </c>
      <c r="B986" s="520">
        <v>13</v>
      </c>
      <c r="C986" s="520">
        <v>2024</v>
      </c>
      <c r="D986" s="520">
        <v>99</v>
      </c>
      <c r="E986" s="520">
        <v>99</v>
      </c>
      <c r="F986" s="520">
        <v>99</v>
      </c>
      <c r="G986" s="520">
        <v>99</v>
      </c>
      <c r="H986" s="520">
        <v>99</v>
      </c>
      <c r="I986" s="520">
        <v>99</v>
      </c>
      <c r="J986" s="520">
        <v>999</v>
      </c>
      <c r="K986" s="520">
        <v>99</v>
      </c>
      <c r="L986" s="520">
        <v>99</v>
      </c>
      <c r="M986" s="520">
        <v>99</v>
      </c>
      <c r="N986" s="520">
        <v>99</v>
      </c>
      <c r="O986" s="520">
        <v>55</v>
      </c>
      <c r="P986" s="520">
        <v>9999</v>
      </c>
      <c r="Q986" s="520">
        <v>275</v>
      </c>
      <c r="R986" s="520">
        <v>1867</v>
      </c>
      <c r="S986" s="520">
        <v>7.6641671130155329</v>
      </c>
      <c r="T986" s="520">
        <v>5.8789501874665238</v>
      </c>
      <c r="U986" s="520">
        <v>27.74584895554371</v>
      </c>
      <c r="V986" s="520">
        <v>41.778253883235152</v>
      </c>
      <c r="W986" s="520">
        <v>8.0342795929298347</v>
      </c>
      <c r="X986" s="520">
        <v>90.037493304767011</v>
      </c>
      <c r="Y986" s="520">
        <v>72.790573111944283</v>
      </c>
      <c r="Z986" s="520">
        <v>8.5995744631769551</v>
      </c>
      <c r="AA986" s="520">
        <v>1.7537827782065163</v>
      </c>
      <c r="AB986" s="520">
        <v>1.9099495281243848</v>
      </c>
      <c r="AC986" s="520">
        <v>82.091408263051505</v>
      </c>
      <c r="AD986" s="520">
        <v>45.18296248836311</v>
      </c>
      <c r="AE986" s="520">
        <v>59.213896124869358</v>
      </c>
      <c r="AF986" s="520">
        <v>4.3240614215901996</v>
      </c>
      <c r="AG986" s="520">
        <v>4.6317217256329881</v>
      </c>
      <c r="AH986" s="520">
        <v>5.4097482592394224</v>
      </c>
      <c r="AI986" s="520">
        <v>1688</v>
      </c>
      <c r="AJ986" s="520">
        <v>108.63572274881538</v>
      </c>
      <c r="AK986" s="520">
        <v>20.861551205696927</v>
      </c>
    </row>
    <row r="987" spans="1:37" s="520" customFormat="1">
      <c r="A987" s="520">
        <v>14</v>
      </c>
      <c r="B987" s="520">
        <v>14</v>
      </c>
      <c r="C987" s="520">
        <v>2024</v>
      </c>
      <c r="D987" s="520">
        <v>99</v>
      </c>
      <c r="E987" s="520">
        <v>99</v>
      </c>
      <c r="F987" s="520">
        <v>99</v>
      </c>
      <c r="G987" s="520">
        <v>99</v>
      </c>
      <c r="H987" s="520">
        <v>99</v>
      </c>
      <c r="I987" s="520">
        <v>99</v>
      </c>
      <c r="J987" s="520">
        <v>999</v>
      </c>
      <c r="K987" s="520">
        <v>99</v>
      </c>
      <c r="L987" s="520">
        <v>99</v>
      </c>
      <c r="M987" s="520">
        <v>99</v>
      </c>
      <c r="N987" s="520">
        <v>99</v>
      </c>
      <c r="O987" s="520">
        <v>56</v>
      </c>
      <c r="P987" s="520">
        <v>9999</v>
      </c>
      <c r="Q987" s="520">
        <v>79</v>
      </c>
      <c r="R987" s="520">
        <v>656</v>
      </c>
      <c r="S987" s="520">
        <v>6.8612804878048781</v>
      </c>
      <c r="T987" s="520">
        <v>6.2423780487804885</v>
      </c>
      <c r="U987" s="520">
        <v>23.77027439024388</v>
      </c>
      <c r="V987" s="520">
        <v>23.628048780487809</v>
      </c>
      <c r="W987" s="520">
        <v>14.634146341463419</v>
      </c>
      <c r="X987" s="520">
        <v>76.981707317073187</v>
      </c>
      <c r="Y987" s="520">
        <v>54.725609756097569</v>
      </c>
      <c r="Z987" s="520">
        <v>9.3040568084810378</v>
      </c>
      <c r="AA987" s="520">
        <v>2.2170268641693403</v>
      </c>
      <c r="AB987" s="520">
        <v>2.2246066692089355</v>
      </c>
      <c r="AC987" s="520">
        <v>87.294550890830507</v>
      </c>
      <c r="AD987" s="520">
        <v>47.043895709305055</v>
      </c>
      <c r="AE987" s="520">
        <v>67.937694136909727</v>
      </c>
      <c r="AF987" s="520">
        <v>1.5193274196910396</v>
      </c>
      <c r="AG987" s="520">
        <v>1.3942419888287529</v>
      </c>
      <c r="AH987" s="520">
        <v>3.3536585365853644</v>
      </c>
      <c r="AI987" s="520">
        <v>655</v>
      </c>
      <c r="AJ987" s="520">
        <v>106.51664122137409</v>
      </c>
      <c r="AK987" s="520">
        <v>18.691878849682279</v>
      </c>
    </row>
    <row r="988" spans="1:37">
      <c r="A988">
        <v>14</v>
      </c>
      <c r="B988">
        <v>15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1</v>
      </c>
      <c r="P988">
        <v>9999</v>
      </c>
      <c r="Q988">
        <v>69</v>
      </c>
      <c r="R988">
        <v>289</v>
      </c>
      <c r="S988">
        <v>6.7647058823529393</v>
      </c>
      <c r="T988">
        <v>6.9688581314878899</v>
      </c>
      <c r="U988">
        <v>26.23148788927336</v>
      </c>
      <c r="V988">
        <v>14.878892733564012</v>
      </c>
      <c r="W988">
        <v>22.837370242214529</v>
      </c>
      <c r="X988">
        <v>88.235294117647058</v>
      </c>
      <c r="Y988">
        <v>60.553633217993088</v>
      </c>
      <c r="Z988">
        <v>9.107387673912525</v>
      </c>
      <c r="AA988">
        <v>1.8712910259513964</v>
      </c>
      <c r="AB988">
        <v>2.3870467363966377</v>
      </c>
      <c r="AC988">
        <v>70.575166462315352</v>
      </c>
      <c r="AD988">
        <v>53.345457127729802</v>
      </c>
      <c r="AE988">
        <v>64.983179791459349</v>
      </c>
      <c r="AF988">
        <v>0.59118338958780814</v>
      </c>
      <c r="AG988">
        <v>0.59208934457867501</v>
      </c>
      <c r="AH988">
        <v>13.148788927335643</v>
      </c>
      <c r="AI988">
        <v>267</v>
      </c>
      <c r="AJ988">
        <v>108.86067415730332</v>
      </c>
      <c r="AK988">
        <v>20.131752068385065</v>
      </c>
    </row>
    <row r="989" spans="1:37">
      <c r="A989">
        <v>14</v>
      </c>
      <c r="B989">
        <v>16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2</v>
      </c>
      <c r="P989">
        <v>9999</v>
      </c>
      <c r="Q989">
        <v>163</v>
      </c>
      <c r="R989">
        <v>883</v>
      </c>
      <c r="S989">
        <v>6.8244620611551516</v>
      </c>
      <c r="T989">
        <v>6.727066817667045</v>
      </c>
      <c r="U989">
        <v>26.050849377123438</v>
      </c>
      <c r="V989">
        <v>19.818799546998864</v>
      </c>
      <c r="W989">
        <v>20.385050962627403</v>
      </c>
      <c r="X989">
        <v>88.108720271800692</v>
      </c>
      <c r="Y989">
        <v>57.757644394110976</v>
      </c>
      <c r="Z989">
        <v>8.8756354541279396</v>
      </c>
      <c r="AA989">
        <v>1.9639421202600815</v>
      </c>
      <c r="AB989">
        <v>2.4937573481149262</v>
      </c>
      <c r="AC989">
        <v>74.041999879581695</v>
      </c>
      <c r="AD989">
        <v>48.521464785240781</v>
      </c>
      <c r="AE989">
        <v>47.558307087278081</v>
      </c>
      <c r="AF989">
        <v>1.8062800450035796</v>
      </c>
      <c r="AG989">
        <v>1.7965903763944651</v>
      </c>
      <c r="AH989">
        <v>10.30577576443941</v>
      </c>
      <c r="AI989">
        <v>494</v>
      </c>
      <c r="AJ989">
        <v>108.31578947368423</v>
      </c>
      <c r="AK989">
        <v>19.167716754674679</v>
      </c>
    </row>
    <row r="990" spans="1:37">
      <c r="A990">
        <v>14</v>
      </c>
      <c r="B990">
        <v>17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3</v>
      </c>
      <c r="P990">
        <v>9999</v>
      </c>
      <c r="Q990">
        <v>355</v>
      </c>
      <c r="R990">
        <v>2412</v>
      </c>
      <c r="S990">
        <v>7.220563847429518</v>
      </c>
      <c r="T990">
        <v>5.8432835820895512</v>
      </c>
      <c r="U990">
        <v>28.505099502487575</v>
      </c>
      <c r="V990">
        <v>37.479270315091213</v>
      </c>
      <c r="W990">
        <v>10.406301824212278</v>
      </c>
      <c r="X990">
        <v>94.983416252072942</v>
      </c>
      <c r="Y990">
        <v>77.943615257048108</v>
      </c>
      <c r="Z990">
        <v>7.3372051989199827</v>
      </c>
      <c r="AA990">
        <v>1.7104522150356003</v>
      </c>
      <c r="AB990">
        <v>2.1001817415266451</v>
      </c>
      <c r="AC990">
        <v>65.646481517648866</v>
      </c>
      <c r="AD990">
        <v>49.500408137509083</v>
      </c>
      <c r="AE990">
        <v>50.347473538102406</v>
      </c>
      <c r="AF990">
        <v>4.9340288432034365</v>
      </c>
      <c r="AG990">
        <v>5.3699017826334092</v>
      </c>
      <c r="AH990">
        <v>4.8922056384742971</v>
      </c>
      <c r="AI990">
        <v>2101</v>
      </c>
      <c r="AJ990">
        <v>111.69942884340819</v>
      </c>
      <c r="AK990">
        <v>20.117350881391527</v>
      </c>
    </row>
    <row r="991" spans="1:37">
      <c r="A991">
        <v>14</v>
      </c>
      <c r="B991">
        <v>18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4</v>
      </c>
      <c r="P991">
        <v>9999</v>
      </c>
      <c r="Q991">
        <v>1299</v>
      </c>
      <c r="R991">
        <v>8688</v>
      </c>
      <c r="S991">
        <v>7.2360727440147325</v>
      </c>
      <c r="T991">
        <v>6.1190147329650095</v>
      </c>
      <c r="U991">
        <v>28.064399171270743</v>
      </c>
      <c r="V991">
        <v>35.370626151012885</v>
      </c>
      <c r="W991">
        <v>12.269797421731123</v>
      </c>
      <c r="X991">
        <v>95.154235727440167</v>
      </c>
      <c r="Y991">
        <v>75.414364640883988</v>
      </c>
      <c r="Z991">
        <v>7.432950278737632</v>
      </c>
      <c r="AA991">
        <v>1.7666862599038331</v>
      </c>
      <c r="AB991">
        <v>2.0901345365785451</v>
      </c>
      <c r="AC991">
        <v>70.498495788431512</v>
      </c>
      <c r="AD991">
        <v>54.80620849927449</v>
      </c>
      <c r="AE991">
        <v>52.877661292883118</v>
      </c>
      <c r="AF991">
        <v>17.772322798404421</v>
      </c>
      <c r="AG991">
        <v>19.043292525673561</v>
      </c>
      <c r="AH991">
        <v>3.0732044198895028</v>
      </c>
      <c r="AI991">
        <v>4081</v>
      </c>
      <c r="AJ991">
        <v>110.39652046067125</v>
      </c>
      <c r="AK991">
        <v>19.858589779438471</v>
      </c>
    </row>
    <row r="992" spans="1:37">
      <c r="A992">
        <v>14</v>
      </c>
      <c r="B992">
        <v>19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7</v>
      </c>
      <c r="P992">
        <v>9999</v>
      </c>
      <c r="Q992">
        <v>68</v>
      </c>
      <c r="R992">
        <v>285</v>
      </c>
      <c r="S992">
        <v>6.9684210526315775</v>
      </c>
      <c r="T992">
        <v>7.0035087719298241</v>
      </c>
      <c r="U992">
        <v>26.251228070175447</v>
      </c>
      <c r="V992">
        <v>21.403508771929825</v>
      </c>
      <c r="W992">
        <v>24.210526315789473</v>
      </c>
      <c r="X992">
        <v>89.824561403508767</v>
      </c>
      <c r="Y992">
        <v>57.192982456140349</v>
      </c>
      <c r="Z992">
        <v>8.9544092971152498</v>
      </c>
      <c r="AA992">
        <v>1.7398485409717981</v>
      </c>
      <c r="AB992">
        <v>2.4257366334446404</v>
      </c>
      <c r="AC992">
        <v>65.655227127178222</v>
      </c>
      <c r="AD992">
        <v>27.142393223338313</v>
      </c>
      <c r="AE992">
        <v>50.633723022827489</v>
      </c>
      <c r="AF992">
        <v>0.58300092052776908</v>
      </c>
      <c r="AG992">
        <v>0.58433373879088446</v>
      </c>
      <c r="AH992">
        <v>9.1228070175438596</v>
      </c>
      <c r="AI992">
        <v>251</v>
      </c>
      <c r="AJ992">
        <v>108.40358565737056</v>
      </c>
      <c r="AK992">
        <v>19.968938455773145</v>
      </c>
    </row>
    <row r="993" spans="1:37">
      <c r="A993">
        <v>14</v>
      </c>
      <c r="B993">
        <v>20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8</v>
      </c>
      <c r="P993">
        <v>9999</v>
      </c>
      <c r="Q993">
        <v>210</v>
      </c>
      <c r="R993">
        <v>1236</v>
      </c>
      <c r="S993">
        <v>7.5606796116504817</v>
      </c>
      <c r="T993">
        <v>6.5663430420711988</v>
      </c>
      <c r="U993">
        <v>28.460113268608449</v>
      </c>
      <c r="V993">
        <v>34.385113268608407</v>
      </c>
      <c r="W993">
        <v>14.724919093851137</v>
      </c>
      <c r="X993">
        <v>94.741100323624607</v>
      </c>
      <c r="Y993">
        <v>75.728155339805852</v>
      </c>
      <c r="Z993">
        <v>7.8908576192800064</v>
      </c>
      <c r="AA993">
        <v>1.518081161174994</v>
      </c>
      <c r="AB993">
        <v>2.0051632120397613</v>
      </c>
      <c r="AC993">
        <v>67.222364264222733</v>
      </c>
      <c r="AD993">
        <v>37.082297150310325</v>
      </c>
      <c r="AE993">
        <v>41.556736803627857</v>
      </c>
      <c r="AF993">
        <v>2.5283829395520097</v>
      </c>
      <c r="AG993">
        <v>2.7473979669222266</v>
      </c>
      <c r="AH993">
        <v>8.0097087378640772</v>
      </c>
      <c r="AI993">
        <v>258</v>
      </c>
      <c r="AJ993">
        <v>108.43875968992248</v>
      </c>
      <c r="AK993">
        <v>20.274719032578886</v>
      </c>
    </row>
    <row r="994" spans="1:37">
      <c r="A994">
        <v>14</v>
      </c>
      <c r="B994">
        <v>21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</v>
      </c>
      <c r="P994">
        <v>9999</v>
      </c>
      <c r="Q994">
        <v>444</v>
      </c>
      <c r="R994">
        <v>2021</v>
      </c>
      <c r="S994">
        <v>7.2746165264720446</v>
      </c>
      <c r="T994">
        <v>6.1182582879762499</v>
      </c>
      <c r="U994">
        <v>24.700148441365659</v>
      </c>
      <c r="V994">
        <v>26.274121721919844</v>
      </c>
      <c r="W994">
        <v>11.380504700643241</v>
      </c>
      <c r="X994">
        <v>83.720930232558146</v>
      </c>
      <c r="Y994">
        <v>57.100445324096974</v>
      </c>
      <c r="Z994">
        <v>8.1829510420319824</v>
      </c>
      <c r="AA994">
        <v>1.7213891246490951</v>
      </c>
      <c r="AB994">
        <v>2.0463138640177099</v>
      </c>
      <c r="AC994">
        <v>66.310203468319884</v>
      </c>
      <c r="AD994">
        <v>46.397777840458119</v>
      </c>
      <c r="AE994">
        <v>57.808395942744689</v>
      </c>
      <c r="AF994">
        <v>4.1341924925846394</v>
      </c>
      <c r="AG994">
        <v>3.8988125409941943</v>
      </c>
      <c r="AH994">
        <v>11.083621969322119</v>
      </c>
      <c r="AI994">
        <v>1264</v>
      </c>
      <c r="AJ994">
        <v>108.14295886075941</v>
      </c>
      <c r="AK994">
        <v>19.285293218698076</v>
      </c>
    </row>
    <row r="995" spans="1:37">
      <c r="A995">
        <v>14</v>
      </c>
      <c r="B995">
        <v>22</v>
      </c>
      <c r="C995">
        <v>2023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11</v>
      </c>
      <c r="P995">
        <v>9999</v>
      </c>
      <c r="Q995">
        <v>1693</v>
      </c>
      <c r="R995">
        <v>9301</v>
      </c>
      <c r="S995">
        <v>7.5290828943124399</v>
      </c>
      <c r="T995">
        <v>6.286098269003336</v>
      </c>
      <c r="U995">
        <v>26.78622728738836</v>
      </c>
      <c r="V995">
        <v>28.728093753359861</v>
      </c>
      <c r="W995">
        <v>13.589936565960649</v>
      </c>
      <c r="X995">
        <v>85.195140307493858</v>
      </c>
      <c r="Y995">
        <v>65.358563595312319</v>
      </c>
      <c r="Z995">
        <v>9.1218103177092971</v>
      </c>
      <c r="AA995">
        <v>1.7633141389792877</v>
      </c>
      <c r="AB995">
        <v>2.1773751471841796</v>
      </c>
      <c r="AC995">
        <v>70.913256223643486</v>
      </c>
      <c r="AD995">
        <v>50.473421174251939</v>
      </c>
      <c r="AE995">
        <v>56.505132606511317</v>
      </c>
      <c r="AF995">
        <v>19.026286181855376</v>
      </c>
      <c r="AG995">
        <v>19.458424407680177</v>
      </c>
      <c r="AH995">
        <v>1.0751532093323299</v>
      </c>
      <c r="AI995">
        <v>4583</v>
      </c>
      <c r="AJ995">
        <v>111.01926685577143</v>
      </c>
      <c r="AK995">
        <v>20.168746125749564</v>
      </c>
    </row>
    <row r="996" spans="1:37">
      <c r="A996">
        <v>14</v>
      </c>
      <c r="B996">
        <v>23</v>
      </c>
      <c r="C996">
        <v>2023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14</v>
      </c>
      <c r="P996">
        <v>9999</v>
      </c>
      <c r="Q996">
        <v>2104</v>
      </c>
      <c r="R996">
        <v>9185</v>
      </c>
      <c r="S996">
        <v>7.0570495372890605</v>
      </c>
      <c r="T996">
        <v>6.3019052803483948</v>
      </c>
      <c r="U996">
        <v>24.630996189439401</v>
      </c>
      <c r="V996">
        <v>26.020685900925422</v>
      </c>
      <c r="W996">
        <v>10.91997822536745</v>
      </c>
      <c r="X996">
        <v>80.511703864997259</v>
      </c>
      <c r="Y996">
        <v>55.231355470876416</v>
      </c>
      <c r="Z996">
        <v>8.8646051418329606</v>
      </c>
      <c r="AA996">
        <v>1.7154746091756212</v>
      </c>
      <c r="AB996">
        <v>2.1095685435960547</v>
      </c>
      <c r="AC996">
        <v>72.844661484807858</v>
      </c>
      <c r="AD996">
        <v>32.770918735141457</v>
      </c>
      <c r="AE996">
        <v>43.059358584373626</v>
      </c>
      <c r="AF996">
        <v>18.788994579114252</v>
      </c>
      <c r="AG996">
        <v>17.669636498740037</v>
      </c>
      <c r="AH996">
        <v>3.7887860642351674</v>
      </c>
      <c r="AI996">
        <v>40</v>
      </c>
      <c r="AJ996">
        <v>106.03500000000003</v>
      </c>
      <c r="AK996">
        <v>19.877183885706366</v>
      </c>
    </row>
    <row r="997" spans="1:37">
      <c r="A997">
        <v>14</v>
      </c>
      <c r="B997">
        <v>24</v>
      </c>
      <c r="C997">
        <v>2023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15</v>
      </c>
      <c r="P997">
        <v>9999</v>
      </c>
      <c r="Q997">
        <v>566</v>
      </c>
      <c r="R997">
        <v>2887</v>
      </c>
      <c r="S997">
        <v>6.9795635607897486</v>
      </c>
      <c r="T997">
        <v>6.3855213023900239</v>
      </c>
      <c r="U997">
        <v>23.419466574298607</v>
      </c>
      <c r="V997">
        <v>22.202978870800141</v>
      </c>
      <c r="W997">
        <v>11.776931070315204</v>
      </c>
      <c r="X997">
        <v>75.372358850017307</v>
      </c>
      <c r="Y997">
        <v>49.186006234845848</v>
      </c>
      <c r="Z997">
        <v>9.1063402810540488</v>
      </c>
      <c r="AA997">
        <v>1.7773343246916875</v>
      </c>
      <c r="AB997">
        <v>2.0141442000221375</v>
      </c>
      <c r="AC997">
        <v>74.7015655237837</v>
      </c>
      <c r="AD997">
        <v>37.335296161019194</v>
      </c>
      <c r="AE997">
        <v>47.990242262743358</v>
      </c>
      <c r="AF997">
        <v>5.905697044083051</v>
      </c>
      <c r="AG997">
        <v>5.2806849801017606</v>
      </c>
      <c r="AH997">
        <v>4.3643921025285763</v>
      </c>
      <c r="AI997">
        <v>164</v>
      </c>
      <c r="AJ997">
        <v>101.39024390243902</v>
      </c>
      <c r="AK997">
        <v>17.883351585143803</v>
      </c>
    </row>
    <row r="998" spans="1:37" s="523" customFormat="1">
      <c r="A998" s="523">
        <v>14</v>
      </c>
      <c r="B998" s="523">
        <v>25</v>
      </c>
      <c r="C998" s="523">
        <v>2023</v>
      </c>
      <c r="D998" s="523">
        <v>99</v>
      </c>
      <c r="E998" s="523">
        <v>99</v>
      </c>
      <c r="F998" s="523">
        <v>99</v>
      </c>
      <c r="G998" s="523">
        <v>99</v>
      </c>
      <c r="H998" s="523">
        <v>99</v>
      </c>
      <c r="I998" s="523">
        <v>99</v>
      </c>
      <c r="J998" s="523">
        <v>999</v>
      </c>
      <c r="K998" s="523">
        <v>99</v>
      </c>
      <c r="L998" s="523">
        <v>99</v>
      </c>
      <c r="M998" s="523">
        <v>99</v>
      </c>
      <c r="N998" s="523">
        <v>99</v>
      </c>
      <c r="O998" s="523">
        <v>16</v>
      </c>
      <c r="P998" s="523">
        <v>9999</v>
      </c>
      <c r="Q998" s="523">
        <v>756</v>
      </c>
      <c r="R998" s="523">
        <v>4612</v>
      </c>
      <c r="S998" s="523">
        <v>7.1240242844752792</v>
      </c>
      <c r="T998" s="523">
        <v>6.1127493495229839</v>
      </c>
      <c r="U998" s="523">
        <v>25.170641803989632</v>
      </c>
      <c r="V998" s="523">
        <v>30.637467476149176</v>
      </c>
      <c r="W998" s="523">
        <v>10.342584562012144</v>
      </c>
      <c r="X998" s="523">
        <v>85.516045099739827</v>
      </c>
      <c r="Y998" s="523">
        <v>60.277536860364265</v>
      </c>
      <c r="Z998" s="523">
        <v>7.8629705807059391</v>
      </c>
      <c r="AA998" s="523">
        <v>1.7185444655490918</v>
      </c>
      <c r="AB998" s="523">
        <v>1.8769248771371505</v>
      </c>
      <c r="AC998" s="523">
        <v>72.022358746146594</v>
      </c>
      <c r="AD998" s="523">
        <v>45.09665403457592</v>
      </c>
      <c r="AE998" s="523">
        <v>50.902925404114249</v>
      </c>
      <c r="AF998" s="523">
        <v>9.4343868262248147</v>
      </c>
      <c r="AG998" s="523">
        <v>9.0667171106471187</v>
      </c>
      <c r="AH998" s="523">
        <v>4.5750216825672156</v>
      </c>
      <c r="AI998" s="523">
        <v>785</v>
      </c>
      <c r="AJ998" s="523">
        <v>110.20764331210212</v>
      </c>
      <c r="AK998" s="523">
        <v>19.20169114122632</v>
      </c>
    </row>
    <row r="999" spans="1:37" s="523" customFormat="1">
      <c r="A999" s="523">
        <v>14</v>
      </c>
      <c r="B999" s="523">
        <v>26</v>
      </c>
      <c r="C999" s="523">
        <v>2023</v>
      </c>
      <c r="D999" s="523">
        <v>99</v>
      </c>
      <c r="E999" s="523">
        <v>99</v>
      </c>
      <c r="F999" s="523">
        <v>99</v>
      </c>
      <c r="G999" s="523">
        <v>99</v>
      </c>
      <c r="H999" s="523">
        <v>99</v>
      </c>
      <c r="I999" s="523">
        <v>99</v>
      </c>
      <c r="J999" s="523">
        <v>999</v>
      </c>
      <c r="K999" s="523">
        <v>99</v>
      </c>
      <c r="L999" s="523">
        <v>99</v>
      </c>
      <c r="M999" s="523">
        <v>99</v>
      </c>
      <c r="N999" s="523">
        <v>99</v>
      </c>
      <c r="O999" s="523">
        <v>18</v>
      </c>
      <c r="P999" s="523">
        <v>9999</v>
      </c>
      <c r="Q999" s="523">
        <v>545</v>
      </c>
      <c r="R999" s="523">
        <v>4242</v>
      </c>
      <c r="S999" s="523">
        <v>7.0471475719000471</v>
      </c>
      <c r="T999" s="523">
        <v>6.1350777934936342</v>
      </c>
      <c r="U999" s="523">
        <v>25.734606317774695</v>
      </c>
      <c r="V999" s="523">
        <v>30.127298444130123</v>
      </c>
      <c r="W999" s="523">
        <v>8.5808580858085755</v>
      </c>
      <c r="X999" s="523">
        <v>84.040546911834014</v>
      </c>
      <c r="Y999" s="523">
        <v>61.739745403111719</v>
      </c>
      <c r="Z999" s="523">
        <v>8.7265850214650147</v>
      </c>
      <c r="AA999" s="523">
        <v>1.7052053378214724</v>
      </c>
      <c r="AB999" s="523">
        <v>1.8061135912922712</v>
      </c>
      <c r="AC999" s="523">
        <v>75.072220616657191</v>
      </c>
      <c r="AD999" s="523">
        <v>36.596360781314786</v>
      </c>
      <c r="AE999" s="523">
        <v>43.568368362310373</v>
      </c>
      <c r="AF999" s="523">
        <v>8.6775084381712198</v>
      </c>
      <c r="AG999" s="523">
        <v>8.5261834093768147</v>
      </c>
      <c r="AH999" s="523">
        <v>3.0645921735030646</v>
      </c>
      <c r="AI999" s="523">
        <v>0</v>
      </c>
    </row>
    <row r="1000" spans="1:37" s="523" customFormat="1">
      <c r="A1000" s="523">
        <v>14</v>
      </c>
      <c r="B1000" s="523">
        <v>27</v>
      </c>
      <c r="C1000" s="523">
        <v>2023</v>
      </c>
      <c r="D1000" s="523">
        <v>99</v>
      </c>
      <c r="E1000" s="523">
        <v>99</v>
      </c>
      <c r="F1000" s="523">
        <v>99</v>
      </c>
      <c r="G1000" s="523">
        <v>99</v>
      </c>
      <c r="H1000" s="523">
        <v>99</v>
      </c>
      <c r="I1000" s="523">
        <v>99</v>
      </c>
      <c r="J1000" s="523">
        <v>999</v>
      </c>
      <c r="K1000" s="523">
        <v>99</v>
      </c>
      <c r="L1000" s="523">
        <v>99</v>
      </c>
      <c r="M1000" s="523">
        <v>99</v>
      </c>
      <c r="N1000" s="523">
        <v>99</v>
      </c>
      <c r="O1000" s="523">
        <v>55</v>
      </c>
      <c r="P1000" s="523">
        <v>9999</v>
      </c>
      <c r="Q1000" s="523">
        <v>298</v>
      </c>
      <c r="R1000" s="523">
        <v>2226</v>
      </c>
      <c r="S1000" s="523">
        <v>7.5557053009883202</v>
      </c>
      <c r="T1000" s="523">
        <v>5.9658580413297395</v>
      </c>
      <c r="U1000" s="523">
        <v>27.211185983827431</v>
      </c>
      <c r="V1000" s="523">
        <v>37.556154537286623</v>
      </c>
      <c r="W1000" s="523">
        <v>8.5354896675651428</v>
      </c>
      <c r="X1000" s="523">
        <v>88.005390835579504</v>
      </c>
      <c r="Y1000" s="523">
        <v>70.799640610961319</v>
      </c>
      <c r="Z1000" s="523">
        <v>8.4298530262148006</v>
      </c>
      <c r="AA1000" s="523">
        <v>1.8031609141795224</v>
      </c>
      <c r="AB1000" s="523">
        <v>1.8759131003544216</v>
      </c>
      <c r="AC1000" s="523">
        <v>71.47218281527563</v>
      </c>
      <c r="AD1000" s="523">
        <v>43.175334289224359</v>
      </c>
      <c r="AE1000" s="523">
        <v>43.15275968787185</v>
      </c>
      <c r="AF1000" s="523">
        <v>4.5535440319116285</v>
      </c>
      <c r="AG1000" s="523">
        <v>4.7308492380527216</v>
      </c>
      <c r="AH1000" s="523">
        <v>2.4707996406109607</v>
      </c>
      <c r="AI1000" s="523">
        <v>0</v>
      </c>
    </row>
    <row r="1001" spans="1:37" s="523" customFormat="1">
      <c r="A1001" s="523">
        <v>14</v>
      </c>
      <c r="B1001" s="523">
        <v>28</v>
      </c>
      <c r="C1001" s="523">
        <v>2023</v>
      </c>
      <c r="D1001" s="523">
        <v>99</v>
      </c>
      <c r="E1001" s="523">
        <v>99</v>
      </c>
      <c r="F1001" s="523">
        <v>99</v>
      </c>
      <c r="G1001" s="523">
        <v>99</v>
      </c>
      <c r="H1001" s="523">
        <v>99</v>
      </c>
      <c r="I1001" s="523">
        <v>99</v>
      </c>
      <c r="J1001" s="523">
        <v>999</v>
      </c>
      <c r="K1001" s="523">
        <v>99</v>
      </c>
      <c r="L1001" s="523">
        <v>99</v>
      </c>
      <c r="M1001" s="523">
        <v>99</v>
      </c>
      <c r="N1001" s="523">
        <v>99</v>
      </c>
      <c r="O1001" s="523">
        <v>56</v>
      </c>
      <c r="P1001" s="523">
        <v>9999</v>
      </c>
      <c r="Q1001" s="523">
        <v>80</v>
      </c>
      <c r="R1001" s="523">
        <v>618</v>
      </c>
      <c r="S1001" s="523">
        <v>7.6974110032362448</v>
      </c>
      <c r="T1001" s="523">
        <v>6.8834951456310707</v>
      </c>
      <c r="U1001" s="523">
        <v>25.588349514563102</v>
      </c>
      <c r="V1001" s="523">
        <v>26.375404530744341</v>
      </c>
      <c r="W1001" s="523">
        <v>18.122977346278319</v>
      </c>
      <c r="X1001" s="523">
        <v>86.569579288025892</v>
      </c>
      <c r="Y1001" s="523">
        <v>61.003236245954703</v>
      </c>
      <c r="Z1001" s="523">
        <v>8.0460080874438482</v>
      </c>
      <c r="AA1001" s="523">
        <v>1.7172341056102871</v>
      </c>
      <c r="AB1001" s="523">
        <v>2.1261249261115265</v>
      </c>
      <c r="AC1001" s="523">
        <v>71.500665357712606</v>
      </c>
      <c r="AD1001" s="523">
        <v>39.957015462861186</v>
      </c>
      <c r="AE1001" s="523">
        <v>54.566568308411838</v>
      </c>
      <c r="AF1001" s="523">
        <v>1.2641914697760048</v>
      </c>
      <c r="AG1001" s="523">
        <v>1.2350860794139664</v>
      </c>
      <c r="AH1001" s="523">
        <v>3.8834951456310689</v>
      </c>
      <c r="AI1001" s="523">
        <v>600</v>
      </c>
      <c r="AJ1001" s="523">
        <v>108.37166666666673</v>
      </c>
      <c r="AK1001" s="523">
        <v>19.700604336081565</v>
      </c>
    </row>
    <row r="1002" spans="1:37" s="523" customFormat="1">
      <c r="A1002" s="523">
        <v>14</v>
      </c>
      <c r="B1002" s="523">
        <v>29</v>
      </c>
      <c r="C1002" s="523">
        <v>2022</v>
      </c>
      <c r="D1002" s="523">
        <v>99</v>
      </c>
      <c r="E1002" s="523">
        <v>99</v>
      </c>
      <c r="F1002" s="523">
        <v>99</v>
      </c>
      <c r="G1002" s="523">
        <v>99</v>
      </c>
      <c r="H1002" s="523">
        <v>99</v>
      </c>
      <c r="I1002" s="523">
        <v>99</v>
      </c>
      <c r="J1002" s="523">
        <v>999</v>
      </c>
      <c r="K1002" s="523">
        <v>99</v>
      </c>
      <c r="L1002" s="523">
        <v>99</v>
      </c>
      <c r="M1002" s="523">
        <v>99</v>
      </c>
      <c r="N1002" s="523">
        <v>99</v>
      </c>
      <c r="O1002" s="523">
        <v>1</v>
      </c>
      <c r="P1002" s="523">
        <v>9999</v>
      </c>
      <c r="Q1002" s="523">
        <v>78</v>
      </c>
      <c r="R1002" s="523">
        <v>308</v>
      </c>
      <c r="S1002" s="523">
        <v>6.487012987012986</v>
      </c>
      <c r="T1002" s="523">
        <v>6.9123376623376602</v>
      </c>
      <c r="U1002" s="523">
        <v>26.87077922077922</v>
      </c>
      <c r="V1002" s="523">
        <v>19.805194805194809</v>
      </c>
      <c r="W1002" s="523">
        <v>23.701298701298704</v>
      </c>
      <c r="X1002" s="523">
        <v>92.207792207792224</v>
      </c>
      <c r="Y1002" s="523">
        <v>63.636363636363633</v>
      </c>
      <c r="Z1002" s="523">
        <v>8.5207418837773616</v>
      </c>
      <c r="AA1002" s="523">
        <v>2.0958741566112256</v>
      </c>
      <c r="AB1002" s="523">
        <v>2.5473650231776426</v>
      </c>
      <c r="AC1002" s="523">
        <v>74.503527590986252</v>
      </c>
      <c r="AD1002" s="523">
        <v>61.909356703318402</v>
      </c>
      <c r="AE1002" s="523">
        <v>63.923026054941992</v>
      </c>
      <c r="AF1002" s="523">
        <v>0.59728120697345199</v>
      </c>
      <c r="AG1002" s="523">
        <v>0.60099714024934459</v>
      </c>
      <c r="AH1002" s="523">
        <v>11.363636363636362</v>
      </c>
      <c r="AI1002" s="523">
        <v>0</v>
      </c>
    </row>
    <row r="1003" spans="1:37" s="523" customFormat="1">
      <c r="A1003" s="523">
        <v>14</v>
      </c>
      <c r="B1003" s="523">
        <v>30</v>
      </c>
      <c r="C1003" s="523">
        <v>2022</v>
      </c>
      <c r="D1003" s="523">
        <v>99</v>
      </c>
      <c r="E1003" s="523">
        <v>99</v>
      </c>
      <c r="F1003" s="523">
        <v>99</v>
      </c>
      <c r="G1003" s="523">
        <v>99</v>
      </c>
      <c r="H1003" s="523">
        <v>99</v>
      </c>
      <c r="I1003" s="523">
        <v>99</v>
      </c>
      <c r="J1003" s="523">
        <v>999</v>
      </c>
      <c r="K1003" s="523">
        <v>99</v>
      </c>
      <c r="L1003" s="523">
        <v>99</v>
      </c>
      <c r="M1003" s="523">
        <v>99</v>
      </c>
      <c r="N1003" s="523">
        <v>99</v>
      </c>
      <c r="O1003" s="523">
        <v>2</v>
      </c>
      <c r="P1003" s="523">
        <v>9999</v>
      </c>
      <c r="Q1003" s="523">
        <v>163</v>
      </c>
      <c r="R1003" s="523">
        <v>1013</v>
      </c>
      <c r="S1003" s="523">
        <v>6.5044422507403761</v>
      </c>
      <c r="T1003" s="523">
        <v>6.6238894373149044</v>
      </c>
      <c r="U1003" s="523">
        <v>25.90227048371176</v>
      </c>
      <c r="V1003" s="523">
        <v>18.163869693978285</v>
      </c>
      <c r="W1003" s="523">
        <v>20.434353405725563</v>
      </c>
      <c r="X1003" s="523">
        <v>89.042448173741377</v>
      </c>
      <c r="Y1003" s="523">
        <v>61.697926949654502</v>
      </c>
      <c r="Z1003" s="523">
        <v>8.4067819645153499</v>
      </c>
      <c r="AA1003" s="523">
        <v>1.9769725700714889</v>
      </c>
      <c r="AB1003" s="523">
        <v>2.4218693219195502</v>
      </c>
      <c r="AC1003" s="523">
        <v>65.77343438169045</v>
      </c>
      <c r="AD1003" s="523">
        <v>50.44102497475631</v>
      </c>
      <c r="AE1003" s="523">
        <v>47.671980271863475</v>
      </c>
      <c r="AF1003" s="523">
        <v>1.9644346190393087</v>
      </c>
      <c r="AG1003" s="523">
        <v>1.9054111745731812</v>
      </c>
      <c r="AH1003" s="523">
        <v>4.4422507403751244</v>
      </c>
      <c r="AI1003" s="523">
        <v>0</v>
      </c>
    </row>
    <row r="1004" spans="1:37" s="523" customFormat="1">
      <c r="A1004" s="523">
        <v>14</v>
      </c>
      <c r="B1004" s="523">
        <v>31</v>
      </c>
      <c r="C1004" s="523">
        <v>2022</v>
      </c>
      <c r="D1004" s="523">
        <v>99</v>
      </c>
      <c r="E1004" s="523">
        <v>99</v>
      </c>
      <c r="F1004" s="523">
        <v>99</v>
      </c>
      <c r="G1004" s="523">
        <v>99</v>
      </c>
      <c r="H1004" s="523">
        <v>99</v>
      </c>
      <c r="I1004" s="523">
        <v>99</v>
      </c>
      <c r="J1004" s="523">
        <v>999</v>
      </c>
      <c r="K1004" s="523">
        <v>99</v>
      </c>
      <c r="L1004" s="523">
        <v>99</v>
      </c>
      <c r="M1004" s="523">
        <v>99</v>
      </c>
      <c r="N1004" s="523">
        <v>99</v>
      </c>
      <c r="O1004" s="523">
        <v>3</v>
      </c>
      <c r="P1004" s="523">
        <v>9999</v>
      </c>
      <c r="Q1004" s="523">
        <v>381</v>
      </c>
      <c r="R1004" s="523">
        <v>2577</v>
      </c>
      <c r="S1004" s="523">
        <v>6.9006596818005423</v>
      </c>
      <c r="T1004" s="523">
        <v>5.9472254559565396</v>
      </c>
      <c r="U1004" s="523">
        <v>28.555005820721725</v>
      </c>
      <c r="V1004" s="523">
        <v>37.175009701202953</v>
      </c>
      <c r="W1004" s="523">
        <v>9.8952270081490106</v>
      </c>
      <c r="X1004" s="523">
        <v>97.244858362436958</v>
      </c>
      <c r="Y1004" s="523">
        <v>78.114086146682141</v>
      </c>
      <c r="Z1004" s="523">
        <v>7.0683972214455437</v>
      </c>
      <c r="AA1004" s="523">
        <v>1.7005749990325254</v>
      </c>
      <c r="AB1004" s="523">
        <v>2.0180426611909179</v>
      </c>
      <c r="AC1004" s="523">
        <v>66.290858366214934</v>
      </c>
      <c r="AD1004" s="523">
        <v>47.501018926132438</v>
      </c>
      <c r="AE1004" s="523">
        <v>47.021348555644593</v>
      </c>
      <c r="AF1004" s="523">
        <v>4.9973820466577452</v>
      </c>
      <c r="AG1004" s="523">
        <v>5.3436511698210847</v>
      </c>
      <c r="AH1004" s="523">
        <v>5.5490880869227803</v>
      </c>
      <c r="AI1004" s="523">
        <v>0</v>
      </c>
    </row>
    <row r="1005" spans="1:37" s="523" customFormat="1">
      <c r="A1005" s="523">
        <v>14</v>
      </c>
      <c r="B1005" s="523">
        <v>32</v>
      </c>
      <c r="C1005" s="523">
        <v>2022</v>
      </c>
      <c r="D1005" s="523">
        <v>99</v>
      </c>
      <c r="E1005" s="523">
        <v>99</v>
      </c>
      <c r="F1005" s="523">
        <v>99</v>
      </c>
      <c r="G1005" s="523">
        <v>99</v>
      </c>
      <c r="H1005" s="523">
        <v>99</v>
      </c>
      <c r="I1005" s="523">
        <v>99</v>
      </c>
      <c r="J1005" s="523">
        <v>999</v>
      </c>
      <c r="K1005" s="523">
        <v>99</v>
      </c>
      <c r="L1005" s="523">
        <v>99</v>
      </c>
      <c r="M1005" s="523">
        <v>99</v>
      </c>
      <c r="N1005" s="523">
        <v>99</v>
      </c>
      <c r="O1005" s="523">
        <v>4</v>
      </c>
      <c r="P1005" s="523">
        <v>9999</v>
      </c>
      <c r="Q1005" s="523">
        <v>1326</v>
      </c>
      <c r="R1005" s="523">
        <v>9090</v>
      </c>
      <c r="S1005" s="523">
        <v>7.1001100110010995</v>
      </c>
      <c r="T1005" s="523">
        <v>6.3441144114411436</v>
      </c>
      <c r="U1005" s="523">
        <v>28.640375137513729</v>
      </c>
      <c r="V1005" s="523">
        <v>33.56435643564356</v>
      </c>
      <c r="W1005" s="523">
        <v>13.74037403740374</v>
      </c>
      <c r="X1005" s="523">
        <v>96.094609460946074</v>
      </c>
      <c r="Y1005" s="523">
        <v>77.645764576457637</v>
      </c>
      <c r="Z1005" s="523">
        <v>7.4360099002495996</v>
      </c>
      <c r="AA1005" s="523">
        <v>1.8056536285792535</v>
      </c>
      <c r="AB1005" s="523">
        <v>2.1225804220514553</v>
      </c>
      <c r="AC1005" s="523">
        <v>68.890562143730847</v>
      </c>
      <c r="AD1005" s="523">
        <v>57.510103833023287</v>
      </c>
      <c r="AE1005" s="523">
        <v>54.390181802901949</v>
      </c>
      <c r="AF1005" s="523">
        <v>17.627552504508699</v>
      </c>
      <c r="AG1005" s="523">
        <v>18.905319168172102</v>
      </c>
      <c r="AH1005" s="523">
        <v>2.2552255225522546</v>
      </c>
      <c r="AI1005" s="523">
        <v>45</v>
      </c>
      <c r="AJ1005" s="523">
        <v>112.27777777777779</v>
      </c>
      <c r="AK1005" s="523">
        <v>19.211553796021704</v>
      </c>
    </row>
    <row r="1006" spans="1:37">
      <c r="A1006" s="523">
        <v>14</v>
      </c>
      <c r="B1006">
        <v>33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7</v>
      </c>
      <c r="P1006">
        <v>9999</v>
      </c>
      <c r="Q1006">
        <v>67</v>
      </c>
      <c r="R1006">
        <v>299</v>
      </c>
      <c r="S1006">
        <v>6.6454849498327748</v>
      </c>
      <c r="T1006">
        <v>7.0401337792642114</v>
      </c>
      <c r="U1006">
        <v>25.903678929765899</v>
      </c>
      <c r="V1006">
        <v>18.060200668896321</v>
      </c>
      <c r="W1006">
        <v>29.431438127090303</v>
      </c>
      <c r="X1006">
        <v>85.284280936454863</v>
      </c>
      <c r="Y1006">
        <v>56.856187290969906</v>
      </c>
      <c r="Z1006">
        <v>8.8507063666061931</v>
      </c>
      <c r="AA1006">
        <v>1.7392011819929669</v>
      </c>
      <c r="AB1006">
        <v>2.6649705832387443</v>
      </c>
      <c r="AC1006">
        <v>72.009792443959981</v>
      </c>
      <c r="AD1006">
        <v>32.366735513973573</v>
      </c>
      <c r="AE1006">
        <v>50.817816886542431</v>
      </c>
      <c r="AF1006">
        <v>0.57982818469176012</v>
      </c>
      <c r="AG1006">
        <v>0.56243723576752924</v>
      </c>
      <c r="AH1006">
        <v>16.053511705685615</v>
      </c>
      <c r="AI1006">
        <v>0</v>
      </c>
    </row>
    <row r="1007" spans="1:37">
      <c r="A1007">
        <v>14</v>
      </c>
      <c r="B1007">
        <v>34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8</v>
      </c>
      <c r="P1007">
        <v>9999</v>
      </c>
      <c r="Q1007">
        <v>215</v>
      </c>
      <c r="R1007">
        <v>1243</v>
      </c>
      <c r="S1007">
        <v>6.9058728881737741</v>
      </c>
      <c r="T1007">
        <v>6.315366049879322</v>
      </c>
      <c r="U1007">
        <v>27.631214802896217</v>
      </c>
      <c r="V1007">
        <v>29.042638777152057</v>
      </c>
      <c r="W1007">
        <v>12.228479485116653</v>
      </c>
      <c r="X1007">
        <v>94.851166532582482</v>
      </c>
      <c r="Y1007">
        <v>71.118262268704697</v>
      </c>
      <c r="Z1007">
        <v>7.8994958374340012</v>
      </c>
      <c r="AA1007">
        <v>1.6732207990129888</v>
      </c>
      <c r="AB1007">
        <v>2.0406915420485938</v>
      </c>
      <c r="AC1007">
        <v>66.122321839677284</v>
      </c>
      <c r="AD1007">
        <v>47.388491946792946</v>
      </c>
      <c r="AE1007">
        <v>56.308970469079249</v>
      </c>
      <c r="AF1007">
        <v>2.4104562995714311</v>
      </c>
      <c r="AG1007">
        <v>2.494092382995563</v>
      </c>
      <c r="AH1007">
        <v>3.8616251005631534</v>
      </c>
      <c r="AI1007">
        <v>0</v>
      </c>
    </row>
    <row r="1008" spans="1:37">
      <c r="A1008">
        <v>14</v>
      </c>
      <c r="B1008">
        <v>35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</v>
      </c>
      <c r="P1008">
        <v>9999</v>
      </c>
      <c r="Q1008">
        <v>421</v>
      </c>
      <c r="R1008">
        <v>1918</v>
      </c>
      <c r="S1008">
        <v>7.1647549530761241</v>
      </c>
      <c r="T1008">
        <v>6.1152241918665284</v>
      </c>
      <c r="U1008">
        <v>25.718347236704911</v>
      </c>
      <c r="V1008">
        <v>28.362877997914495</v>
      </c>
      <c r="W1008">
        <v>11.209593326381643</v>
      </c>
      <c r="X1008">
        <v>87.904066736183523</v>
      </c>
      <c r="Y1008">
        <v>62.252346193952043</v>
      </c>
      <c r="Z1008">
        <v>8.3355503611409656</v>
      </c>
      <c r="AA1008">
        <v>1.7900689768937721</v>
      </c>
      <c r="AB1008">
        <v>2.0299549574045983</v>
      </c>
      <c r="AC1008">
        <v>68.947567459515483</v>
      </c>
      <c r="AD1008">
        <v>50.920765456646571</v>
      </c>
      <c r="AE1008">
        <v>56.740949730010399</v>
      </c>
      <c r="AF1008">
        <v>3.7194329706983154</v>
      </c>
      <c r="AG1008">
        <v>3.5820619033880563</v>
      </c>
      <c r="AH1008">
        <v>8.9676746611053151</v>
      </c>
      <c r="AI1008">
        <v>422</v>
      </c>
      <c r="AJ1008">
        <v>104.69810426540285</v>
      </c>
      <c r="AK1008">
        <v>18.335463474492101</v>
      </c>
    </row>
    <row r="1009" spans="1:37">
      <c r="A1009">
        <v>14</v>
      </c>
      <c r="B1009">
        <v>36</v>
      </c>
      <c r="C1009">
        <v>2022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11</v>
      </c>
      <c r="P1009">
        <v>9999</v>
      </c>
      <c r="Q1009">
        <v>1729</v>
      </c>
      <c r="R1009">
        <v>9158</v>
      </c>
      <c r="S1009">
        <v>7.3552085608211391</v>
      </c>
      <c r="T1009">
        <v>6.3205940161607348</v>
      </c>
      <c r="U1009">
        <v>27.685089539200696</v>
      </c>
      <c r="V1009">
        <v>28.117492902380441</v>
      </c>
      <c r="W1009">
        <v>14.686612797554051</v>
      </c>
      <c r="X1009">
        <v>87.224284778335914</v>
      </c>
      <c r="Y1009">
        <v>68.355536143262725</v>
      </c>
      <c r="Z1009">
        <v>9.4426719605056952</v>
      </c>
      <c r="AA1009">
        <v>1.8414291094912103</v>
      </c>
      <c r="AB1009">
        <v>2.155627078865813</v>
      </c>
      <c r="AC1009">
        <v>71.887121023382036</v>
      </c>
      <c r="AD1009">
        <v>58.783228230759271</v>
      </c>
      <c r="AE1009">
        <v>60.214180965110955</v>
      </c>
      <c r="AF1009">
        <v>17.759419783970372</v>
      </c>
      <c r="AG1009">
        <v>18.411450301911003</v>
      </c>
      <c r="AH1009">
        <v>1.3321685957632672</v>
      </c>
      <c r="AI1009">
        <v>1660</v>
      </c>
      <c r="AJ1009">
        <v>111.11722891566298</v>
      </c>
      <c r="AK1009">
        <v>19.828877947699379</v>
      </c>
    </row>
    <row r="1010" spans="1:37">
      <c r="A1010">
        <v>14</v>
      </c>
      <c r="B1010">
        <v>37</v>
      </c>
      <c r="C1010">
        <v>2022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14</v>
      </c>
      <c r="P1010">
        <v>9999</v>
      </c>
      <c r="Q1010">
        <v>2211</v>
      </c>
      <c r="R1010">
        <v>9841</v>
      </c>
      <c r="S1010">
        <v>6.9749009247027756</v>
      </c>
      <c r="T1010">
        <v>6.2312773092165452</v>
      </c>
      <c r="U1010">
        <v>25.039975612234432</v>
      </c>
      <c r="V1010">
        <v>25.901839243979264</v>
      </c>
      <c r="W1010">
        <v>10.750939945127524</v>
      </c>
      <c r="X1010">
        <v>80.2154252616604</v>
      </c>
      <c r="Y1010">
        <v>57.189310029468551</v>
      </c>
      <c r="Z1010">
        <v>9.1779722828904635</v>
      </c>
      <c r="AA1010">
        <v>1.6930013240465644</v>
      </c>
      <c r="AB1010">
        <v>1.9465370501418036</v>
      </c>
      <c r="AC1010">
        <v>74.189945326697313</v>
      </c>
      <c r="AD1010">
        <v>43.817726775426245</v>
      </c>
      <c r="AE1010">
        <v>54.140086434215746</v>
      </c>
      <c r="AF1010">
        <v>19.08391025268098</v>
      </c>
      <c r="AG1010">
        <v>17.894293722338571</v>
      </c>
      <c r="AH1010">
        <v>3.9934965958744049</v>
      </c>
      <c r="AI1010">
        <v>74</v>
      </c>
      <c r="AJ1010">
        <v>105.89324324324326</v>
      </c>
      <c r="AK1010">
        <v>13.453662655532717</v>
      </c>
    </row>
    <row r="1011" spans="1:37">
      <c r="A1011">
        <v>14</v>
      </c>
      <c r="B1011">
        <v>38</v>
      </c>
      <c r="C1011">
        <v>2022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15</v>
      </c>
      <c r="P1011">
        <v>9999</v>
      </c>
      <c r="Q1011">
        <v>596</v>
      </c>
      <c r="R1011">
        <v>3143</v>
      </c>
      <c r="S1011">
        <v>6.762647152402165</v>
      </c>
      <c r="T1011">
        <v>6.4152083996181988</v>
      </c>
      <c r="U1011">
        <v>23.488068724148903</v>
      </c>
      <c r="V1011">
        <v>21.985364301622656</v>
      </c>
      <c r="W1011">
        <v>13.172128539611839</v>
      </c>
      <c r="X1011">
        <v>74.323894368437792</v>
      </c>
      <c r="Y1011">
        <v>48.679605472478521</v>
      </c>
      <c r="Z1011">
        <v>9.0805639127031927</v>
      </c>
      <c r="AA1011">
        <v>1.7294711798077369</v>
      </c>
      <c r="AB1011">
        <v>1.9311365233647924</v>
      </c>
      <c r="AC1011">
        <v>73.052842304880983</v>
      </c>
      <c r="AD1011">
        <v>35.153504429172607</v>
      </c>
      <c r="AE1011">
        <v>51.249666102155373</v>
      </c>
      <c r="AF1011">
        <v>6.0949832257063639</v>
      </c>
      <c r="AG1011">
        <v>5.3608433682882692</v>
      </c>
      <c r="AH1011">
        <v>2.3862551702195356</v>
      </c>
      <c r="AI1011">
        <v>70</v>
      </c>
      <c r="AJ1011">
        <v>99.722857142857123</v>
      </c>
      <c r="AK1011">
        <v>18.212062960521536</v>
      </c>
    </row>
    <row r="1012" spans="1:37" s="525" customFormat="1">
      <c r="A1012" s="525">
        <v>14</v>
      </c>
      <c r="B1012" s="525">
        <v>39</v>
      </c>
      <c r="C1012" s="525">
        <v>2022</v>
      </c>
      <c r="D1012" s="525">
        <v>99</v>
      </c>
      <c r="E1012" s="525">
        <v>99</v>
      </c>
      <c r="F1012" s="525">
        <v>99</v>
      </c>
      <c r="G1012" s="525">
        <v>99</v>
      </c>
      <c r="H1012" s="525">
        <v>99</v>
      </c>
      <c r="I1012" s="525">
        <v>99</v>
      </c>
      <c r="J1012" s="525">
        <v>999</v>
      </c>
      <c r="K1012" s="525">
        <v>99</v>
      </c>
      <c r="L1012" s="525">
        <v>99</v>
      </c>
      <c r="M1012" s="525">
        <v>99</v>
      </c>
      <c r="N1012" s="525">
        <v>99</v>
      </c>
      <c r="O1012" s="525">
        <v>16</v>
      </c>
      <c r="P1012" s="525">
        <v>9999</v>
      </c>
      <c r="Q1012" s="525">
        <v>780</v>
      </c>
      <c r="R1012" s="525">
        <v>5124</v>
      </c>
      <c r="S1012" s="525">
        <v>6.8916861826697877</v>
      </c>
      <c r="T1012" s="525">
        <v>6.1126073380171748</v>
      </c>
      <c r="U1012" s="525">
        <v>26.172150663544045</v>
      </c>
      <c r="V1012" s="525">
        <v>29.683840749414522</v>
      </c>
      <c r="W1012" s="525">
        <v>10.519125683060109</v>
      </c>
      <c r="X1012" s="525">
        <v>88.231850117096016</v>
      </c>
      <c r="Y1012" s="525">
        <v>63.446526151444203</v>
      </c>
      <c r="Z1012" s="525">
        <v>8.2770696568150477</v>
      </c>
      <c r="AA1012" s="525">
        <v>1.857999868460334</v>
      </c>
      <c r="AB1012" s="525">
        <v>2.0878456472904001</v>
      </c>
      <c r="AC1012" s="525">
        <v>71.423820669759252</v>
      </c>
      <c r="AD1012" s="525">
        <v>45.69698848524957</v>
      </c>
      <c r="AE1012" s="525">
        <v>49.416128719393605</v>
      </c>
      <c r="AF1012" s="525">
        <v>9.9365873523765185</v>
      </c>
      <c r="AG1012" s="525">
        <v>9.7384527428037515</v>
      </c>
      <c r="AH1012" s="525">
        <v>6.2060889929742382</v>
      </c>
      <c r="AI1012" s="525">
        <v>501</v>
      </c>
      <c r="AJ1012" s="525">
        <v>109.64471057884228</v>
      </c>
      <c r="AK1012" s="525">
        <v>18.921209572223205</v>
      </c>
    </row>
    <row r="1013" spans="1:37" s="525" customFormat="1">
      <c r="A1013" s="525">
        <v>14</v>
      </c>
      <c r="B1013" s="525">
        <v>40</v>
      </c>
      <c r="C1013" s="525">
        <v>2022</v>
      </c>
      <c r="D1013" s="525">
        <v>99</v>
      </c>
      <c r="E1013" s="525">
        <v>99</v>
      </c>
      <c r="F1013" s="525">
        <v>99</v>
      </c>
      <c r="G1013" s="525">
        <v>99</v>
      </c>
      <c r="H1013" s="525">
        <v>99</v>
      </c>
      <c r="I1013" s="525">
        <v>99</v>
      </c>
      <c r="J1013" s="525">
        <v>999</v>
      </c>
      <c r="K1013" s="525">
        <v>99</v>
      </c>
      <c r="L1013" s="525">
        <v>99</v>
      </c>
      <c r="M1013" s="525">
        <v>99</v>
      </c>
      <c r="N1013" s="525">
        <v>99</v>
      </c>
      <c r="O1013" s="525">
        <v>18</v>
      </c>
      <c r="P1013" s="525">
        <v>9999</v>
      </c>
      <c r="Q1013" s="525">
        <v>577</v>
      </c>
      <c r="R1013" s="525">
        <v>4452</v>
      </c>
      <c r="S1013" s="525">
        <v>6.9094788858939804</v>
      </c>
      <c r="T1013" s="525">
        <v>6.3191823899371089</v>
      </c>
      <c r="U1013" s="525">
        <v>26.24945867026058</v>
      </c>
      <c r="V1013" s="525">
        <v>29.919137466307276</v>
      </c>
      <c r="W1013" s="525">
        <v>13.050314465408803</v>
      </c>
      <c r="X1013" s="525">
        <v>85.714285714285694</v>
      </c>
      <c r="Y1013" s="525">
        <v>64.39802336028751</v>
      </c>
      <c r="Z1013" s="525">
        <v>8.6807760313064382</v>
      </c>
      <c r="AA1013" s="525">
        <v>1.8284784197018016</v>
      </c>
      <c r="AB1013" s="525">
        <v>1.9784009933639419</v>
      </c>
      <c r="AC1013" s="525">
        <v>73.456845011948516</v>
      </c>
      <c r="AD1013" s="525">
        <v>33.159854815881459</v>
      </c>
      <c r="AE1013" s="525">
        <v>40.059928561186354</v>
      </c>
      <c r="AF1013" s="525">
        <v>8.6334283553435345</v>
      </c>
      <c r="AG1013" s="525">
        <v>8.4862717662854568</v>
      </c>
      <c r="AH1013" s="525">
        <v>4.0206648697214726</v>
      </c>
      <c r="AI1013" s="525">
        <v>0</v>
      </c>
    </row>
    <row r="1014" spans="1:37" s="525" customFormat="1">
      <c r="A1014" s="525">
        <v>14</v>
      </c>
      <c r="B1014" s="525">
        <v>41</v>
      </c>
      <c r="C1014" s="525">
        <v>2022</v>
      </c>
      <c r="D1014" s="525">
        <v>99</v>
      </c>
      <c r="E1014" s="525">
        <v>99</v>
      </c>
      <c r="F1014" s="525">
        <v>99</v>
      </c>
      <c r="G1014" s="525">
        <v>99</v>
      </c>
      <c r="H1014" s="525">
        <v>99</v>
      </c>
      <c r="I1014" s="525">
        <v>99</v>
      </c>
      <c r="J1014" s="525">
        <v>999</v>
      </c>
      <c r="K1014" s="525">
        <v>99</v>
      </c>
      <c r="L1014" s="525">
        <v>99</v>
      </c>
      <c r="M1014" s="525">
        <v>99</v>
      </c>
      <c r="N1014" s="525">
        <v>99</v>
      </c>
      <c r="O1014" s="525">
        <v>55</v>
      </c>
      <c r="P1014" s="525">
        <v>9999</v>
      </c>
      <c r="Q1014" s="525">
        <v>301</v>
      </c>
      <c r="R1014" s="525">
        <v>2591</v>
      </c>
      <c r="S1014" s="525">
        <v>7.3928984947896579</v>
      </c>
      <c r="T1014" s="525">
        <v>5.7761482053261268</v>
      </c>
      <c r="U1014" s="525">
        <v>27.838521806252409</v>
      </c>
      <c r="V1014" s="525">
        <v>38.054805094558098</v>
      </c>
      <c r="W1014" s="525">
        <v>8.915476649942109</v>
      </c>
      <c r="X1014" s="525">
        <v>89.502122732535653</v>
      </c>
      <c r="Y1014" s="525">
        <v>73.292165187186413</v>
      </c>
      <c r="Z1014" s="525">
        <v>8.465270350024543</v>
      </c>
      <c r="AA1014" s="525">
        <v>1.8643737179573232</v>
      </c>
      <c r="AB1014" s="525">
        <v>2.0619661358666606</v>
      </c>
      <c r="AC1014" s="525">
        <v>72.469063096608991</v>
      </c>
      <c r="AD1014" s="525">
        <v>49.262527740710311</v>
      </c>
      <c r="AE1014" s="525">
        <v>48.349706813043085</v>
      </c>
      <c r="AF1014" s="525">
        <v>5.0245311924292659</v>
      </c>
      <c r="AG1014" s="525">
        <v>5.2378735817525559</v>
      </c>
      <c r="AH1014" s="525">
        <v>2.7402547279042846</v>
      </c>
      <c r="AI1014" s="525">
        <v>0</v>
      </c>
    </row>
    <row r="1015" spans="1:37" s="525" customFormat="1">
      <c r="A1015" s="525">
        <v>14</v>
      </c>
      <c r="B1015" s="525">
        <v>42</v>
      </c>
      <c r="C1015" s="525">
        <v>2022</v>
      </c>
      <c r="D1015" s="525">
        <v>99</v>
      </c>
      <c r="E1015" s="525">
        <v>99</v>
      </c>
      <c r="F1015" s="525">
        <v>99</v>
      </c>
      <c r="G1015" s="525">
        <v>99</v>
      </c>
      <c r="H1015" s="525">
        <v>99</v>
      </c>
      <c r="I1015" s="525">
        <v>99</v>
      </c>
      <c r="J1015" s="525">
        <v>999</v>
      </c>
      <c r="K1015" s="525">
        <v>99</v>
      </c>
      <c r="L1015" s="525">
        <v>99</v>
      </c>
      <c r="M1015" s="525">
        <v>99</v>
      </c>
      <c r="N1015" s="525">
        <v>99</v>
      </c>
      <c r="O1015" s="525">
        <v>56</v>
      </c>
      <c r="P1015" s="525">
        <v>9999</v>
      </c>
      <c r="Q1015" s="525">
        <v>88</v>
      </c>
      <c r="R1015" s="525">
        <v>528</v>
      </c>
      <c r="S1015" s="525">
        <v>7.5113636363636385</v>
      </c>
      <c r="T1015" s="525">
        <v>7.121212121212122</v>
      </c>
      <c r="U1015" s="525">
        <v>26.767424242424287</v>
      </c>
      <c r="V1015" s="525">
        <v>22.727272727272723</v>
      </c>
      <c r="W1015" s="525">
        <v>24.621212121212121</v>
      </c>
      <c r="X1015" s="525">
        <v>94.128787878787875</v>
      </c>
      <c r="Y1015" s="525">
        <v>64.962121212121204</v>
      </c>
      <c r="Z1015" s="525">
        <v>7.5284812365514684</v>
      </c>
      <c r="AA1015" s="525">
        <v>1.8048397783028689</v>
      </c>
      <c r="AB1015" s="525">
        <v>2.6213872773848017</v>
      </c>
      <c r="AC1015" s="525">
        <v>67.952145658895319</v>
      </c>
      <c r="AD1015" s="525">
        <v>38.175059698256995</v>
      </c>
      <c r="AE1015" s="525">
        <v>48.448404877445746</v>
      </c>
      <c r="AF1015" s="525">
        <v>1.0239106405259177</v>
      </c>
      <c r="AG1015" s="525">
        <v>1.0263179699103515</v>
      </c>
      <c r="AH1015" s="525">
        <v>0.94696969696969691</v>
      </c>
      <c r="AI1015" s="525">
        <v>424</v>
      </c>
      <c r="AJ1015" s="525">
        <v>109.31509433962265</v>
      </c>
      <c r="AK1015" s="525">
        <v>20.169528438631623</v>
      </c>
    </row>
    <row r="1016" spans="1:37" s="514" customFormat="1">
      <c r="A1016" s="514">
        <v>16</v>
      </c>
      <c r="B1016" s="514">
        <v>1</v>
      </c>
      <c r="C1016" s="514">
        <v>2024</v>
      </c>
      <c r="D1016" s="514">
        <v>1</v>
      </c>
      <c r="E1016" s="514">
        <v>99</v>
      </c>
      <c r="F1016" s="514">
        <v>99</v>
      </c>
      <c r="G1016" s="514">
        <v>99</v>
      </c>
      <c r="H1016" s="514">
        <v>99</v>
      </c>
      <c r="I1016" s="514">
        <v>99</v>
      </c>
      <c r="J1016" s="514">
        <v>999</v>
      </c>
      <c r="K1016" s="514">
        <v>99</v>
      </c>
      <c r="L1016" s="514">
        <v>1</v>
      </c>
      <c r="M1016" s="514">
        <v>99</v>
      </c>
      <c r="N1016" s="514">
        <v>99</v>
      </c>
      <c r="O1016" s="514">
        <v>99</v>
      </c>
      <c r="P1016" s="514">
        <v>99</v>
      </c>
      <c r="Q1016" s="514">
        <v>1</v>
      </c>
      <c r="R1016" s="514">
        <v>1</v>
      </c>
      <c r="S1016" s="514">
        <v>1</v>
      </c>
      <c r="T1016" s="514">
        <v>3</v>
      </c>
      <c r="U1016" s="514">
        <v>12.6</v>
      </c>
      <c r="V1016" s="514">
        <v>0</v>
      </c>
      <c r="W1016" s="514">
        <v>0</v>
      </c>
      <c r="X1016" s="514">
        <v>0</v>
      </c>
      <c r="Y1016" s="514">
        <v>0</v>
      </c>
      <c r="Z1016" s="514">
        <v>0</v>
      </c>
      <c r="AA1016" s="514">
        <v>0</v>
      </c>
      <c r="AB1016" s="514">
        <v>0</v>
      </c>
      <c r="AF1016" s="514">
        <v>0.21598272138228936</v>
      </c>
      <c r="AG1016" s="514">
        <v>0.10022989237218702</v>
      </c>
      <c r="AH1016" s="514">
        <v>0</v>
      </c>
      <c r="AI1016" s="514">
        <v>1</v>
      </c>
      <c r="AJ1016" s="514">
        <v>105.5</v>
      </c>
      <c r="AK1016" s="514">
        <v>10.730332168716163</v>
      </c>
    </row>
    <row r="1017" spans="1:37" s="514" customFormat="1">
      <c r="A1017" s="514">
        <v>16</v>
      </c>
      <c r="B1017" s="514">
        <v>2</v>
      </c>
      <c r="C1017" s="514">
        <v>2024</v>
      </c>
      <c r="D1017" s="514">
        <v>2</v>
      </c>
      <c r="E1017" s="514">
        <v>99</v>
      </c>
      <c r="F1017" s="514">
        <v>99</v>
      </c>
      <c r="G1017" s="514">
        <v>99</v>
      </c>
      <c r="H1017" s="514">
        <v>99</v>
      </c>
      <c r="I1017" s="514">
        <v>99</v>
      </c>
      <c r="J1017" s="514">
        <v>999</v>
      </c>
      <c r="K1017" s="514">
        <v>99</v>
      </c>
      <c r="L1017" s="514">
        <v>1</v>
      </c>
      <c r="M1017" s="514">
        <v>99</v>
      </c>
      <c r="N1017" s="514">
        <v>99</v>
      </c>
      <c r="O1017" s="514">
        <v>99</v>
      </c>
      <c r="P1017" s="514">
        <v>99</v>
      </c>
      <c r="Q1017" s="514">
        <v>1</v>
      </c>
      <c r="R1017" s="514">
        <v>1</v>
      </c>
      <c r="S1017" s="514">
        <v>1</v>
      </c>
      <c r="T1017" s="514">
        <v>2</v>
      </c>
      <c r="U1017" s="514">
        <v>13.5</v>
      </c>
      <c r="V1017" s="514">
        <v>0</v>
      </c>
      <c r="W1017" s="514">
        <v>0</v>
      </c>
      <c r="X1017" s="514">
        <v>0</v>
      </c>
      <c r="Y1017" s="514">
        <v>0</v>
      </c>
      <c r="Z1017" s="514">
        <v>0</v>
      </c>
      <c r="AA1017" s="514">
        <v>0</v>
      </c>
      <c r="AB1017" s="514">
        <v>0</v>
      </c>
      <c r="AF1017" s="514">
        <v>0.20491803278688528</v>
      </c>
      <c r="AG1017" s="514">
        <v>9.2915694493196477E-2</v>
      </c>
      <c r="AH1017" s="514">
        <v>0</v>
      </c>
      <c r="AI1017" s="514">
        <v>1</v>
      </c>
      <c r="AJ1017" s="514">
        <v>104.6</v>
      </c>
      <c r="AK1017" s="514">
        <v>11.7961073153432</v>
      </c>
    </row>
    <row r="1018" spans="1:37" s="514" customFormat="1">
      <c r="A1018" s="514">
        <v>16</v>
      </c>
      <c r="B1018" s="514">
        <v>3</v>
      </c>
      <c r="C1018" s="514">
        <v>2024</v>
      </c>
      <c r="D1018" s="514">
        <v>3</v>
      </c>
      <c r="E1018" s="514">
        <v>99</v>
      </c>
      <c r="F1018" s="514">
        <v>99</v>
      </c>
      <c r="G1018" s="514">
        <v>99</v>
      </c>
      <c r="H1018" s="514">
        <v>99</v>
      </c>
      <c r="I1018" s="514">
        <v>99</v>
      </c>
      <c r="J1018" s="514">
        <v>999</v>
      </c>
      <c r="K1018" s="514">
        <v>99</v>
      </c>
      <c r="L1018" s="514">
        <v>1</v>
      </c>
      <c r="M1018" s="514">
        <v>99</v>
      </c>
      <c r="N1018" s="514">
        <v>99</v>
      </c>
      <c r="O1018" s="514">
        <v>99</v>
      </c>
      <c r="P1018" s="514">
        <v>99</v>
      </c>
      <c r="Q1018" s="514">
        <v>2</v>
      </c>
      <c r="R1018" s="514">
        <v>2</v>
      </c>
      <c r="S1018" s="514">
        <v>1</v>
      </c>
      <c r="T1018" s="514">
        <v>2</v>
      </c>
      <c r="U1018" s="514">
        <v>12.55</v>
      </c>
      <c r="V1018" s="514">
        <v>0</v>
      </c>
      <c r="W1018" s="514">
        <v>0</v>
      </c>
      <c r="X1018" s="514">
        <v>0</v>
      </c>
      <c r="Y1018" s="514">
        <v>0</v>
      </c>
      <c r="Z1018" s="514">
        <v>1.5499999999999909</v>
      </c>
      <c r="AA1018" s="514">
        <v>0</v>
      </c>
      <c r="AB1018" s="514">
        <v>0</v>
      </c>
      <c r="AF1018" s="514">
        <v>7.2992700729927057E-2</v>
      </c>
      <c r="AG1018" s="514">
        <v>2.9091667729111381E-2</v>
      </c>
      <c r="AH1018" s="514">
        <v>0</v>
      </c>
      <c r="AI1018" s="514">
        <v>2</v>
      </c>
      <c r="AJ1018" s="514">
        <v>101.95</v>
      </c>
      <c r="AK1018" s="514">
        <v>11.785538260584488</v>
      </c>
    </row>
    <row r="1019" spans="1:37" s="514" customFormat="1">
      <c r="A1019" s="514">
        <v>16</v>
      </c>
      <c r="B1019" s="514">
        <v>4</v>
      </c>
      <c r="C1019" s="514">
        <v>2024</v>
      </c>
      <c r="D1019" s="514">
        <v>4</v>
      </c>
      <c r="E1019" s="514">
        <v>99</v>
      </c>
      <c r="F1019" s="514">
        <v>99</v>
      </c>
      <c r="G1019" s="514">
        <v>99</v>
      </c>
      <c r="H1019" s="514">
        <v>99</v>
      </c>
      <c r="I1019" s="514">
        <v>99</v>
      </c>
      <c r="J1019" s="514">
        <v>999</v>
      </c>
      <c r="K1019" s="514">
        <v>99</v>
      </c>
      <c r="L1019" s="514">
        <v>1</v>
      </c>
      <c r="M1019" s="514">
        <v>99</v>
      </c>
      <c r="N1019" s="514">
        <v>99</v>
      </c>
      <c r="O1019" s="514">
        <v>99</v>
      </c>
      <c r="P1019" s="514">
        <v>99</v>
      </c>
      <c r="Q1019" s="514">
        <v>1</v>
      </c>
      <c r="R1019" s="514">
        <v>1</v>
      </c>
      <c r="S1019" s="514">
        <v>1</v>
      </c>
      <c r="T1019" s="514">
        <v>2</v>
      </c>
      <c r="U1019" s="514">
        <v>5.9</v>
      </c>
      <c r="V1019" s="514">
        <v>0</v>
      </c>
      <c r="W1019" s="514">
        <v>0</v>
      </c>
      <c r="X1019" s="514">
        <v>0</v>
      </c>
      <c r="Y1019" s="514">
        <v>0</v>
      </c>
      <c r="Z1019" s="514">
        <v>0</v>
      </c>
      <c r="AA1019" s="514">
        <v>0</v>
      </c>
      <c r="AB1019" s="514">
        <v>0</v>
      </c>
      <c r="AF1019" s="514">
        <v>0.125</v>
      </c>
      <c r="AG1019" s="514">
        <v>2.9593663946390344E-2</v>
      </c>
      <c r="AH1019" s="514">
        <v>0</v>
      </c>
      <c r="AI1019" s="514">
        <v>1</v>
      </c>
      <c r="AJ1019" s="514">
        <v>83.2</v>
      </c>
      <c r="AK1019" s="514">
        <v>10.244293976871864</v>
      </c>
    </row>
    <row r="1020" spans="1:37">
      <c r="A1020">
        <v>16</v>
      </c>
      <c r="B1020">
        <v>5</v>
      </c>
      <c r="C1020">
        <v>2024</v>
      </c>
      <c r="D1020">
        <v>5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</v>
      </c>
      <c r="M1020">
        <v>99</v>
      </c>
      <c r="N1020">
        <v>99</v>
      </c>
      <c r="O1020">
        <v>99</v>
      </c>
      <c r="P1020">
        <v>99</v>
      </c>
      <c r="Q1020">
        <v>3</v>
      </c>
      <c r="R1020">
        <v>18</v>
      </c>
      <c r="S1020">
        <v>1</v>
      </c>
      <c r="T1020">
        <v>2.1111111111111112</v>
      </c>
      <c r="U1020">
        <v>6.7722222222222221</v>
      </c>
      <c r="V1020">
        <v>0</v>
      </c>
      <c r="W1020">
        <v>0</v>
      </c>
      <c r="X1020">
        <v>0</v>
      </c>
      <c r="Y1020">
        <v>0</v>
      </c>
      <c r="Z1020">
        <v>1.8817266171599925</v>
      </c>
      <c r="AA1020">
        <v>0</v>
      </c>
      <c r="AB1020">
        <v>0.31426968052735393</v>
      </c>
      <c r="AD1020">
        <v>60.645992197171687</v>
      </c>
      <c r="AF1020">
        <v>1.5113350125944589</v>
      </c>
      <c r="AG1020">
        <v>0.4391764091293931</v>
      </c>
      <c r="AH1020">
        <v>0</v>
      </c>
      <c r="AI1020">
        <v>18</v>
      </c>
      <c r="AJ1020">
        <v>87.85</v>
      </c>
      <c r="AK1020">
        <v>9.8099950535553901</v>
      </c>
    </row>
    <row r="1021" spans="1:37">
      <c r="A1021">
        <v>16</v>
      </c>
      <c r="B1021">
        <v>6</v>
      </c>
      <c r="C1021">
        <v>2024</v>
      </c>
      <c r="D1021">
        <v>6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</v>
      </c>
      <c r="M1021">
        <v>99</v>
      </c>
      <c r="N1021">
        <v>99</v>
      </c>
      <c r="O1021">
        <v>99</v>
      </c>
      <c r="P1021">
        <v>99</v>
      </c>
      <c r="Q1021">
        <v>1</v>
      </c>
      <c r="R1021">
        <v>1</v>
      </c>
      <c r="S1021">
        <v>1</v>
      </c>
      <c r="T1021">
        <v>2</v>
      </c>
      <c r="U1021">
        <v>5.5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F1021">
        <v>0.17391304347826086</v>
      </c>
      <c r="AG1021">
        <v>4.2714797182376647E-2</v>
      </c>
      <c r="AH1021">
        <v>0</v>
      </c>
      <c r="AI1021">
        <v>1</v>
      </c>
      <c r="AJ1021">
        <v>105.5</v>
      </c>
      <c r="AK1021">
        <v>4.6838751530110239</v>
      </c>
    </row>
    <row r="1022" spans="1:37">
      <c r="A1022">
        <v>16</v>
      </c>
      <c r="B1022">
        <v>7</v>
      </c>
      <c r="C1022">
        <v>2024</v>
      </c>
      <c r="D1022">
        <v>7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</v>
      </c>
      <c r="R1022">
        <v>0</v>
      </c>
    </row>
    <row r="1023" spans="1:37">
      <c r="A1023">
        <v>16</v>
      </c>
      <c r="B1023">
        <v>8</v>
      </c>
      <c r="C1023">
        <v>2024</v>
      </c>
      <c r="D1023">
        <v>8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1</v>
      </c>
      <c r="M1023">
        <v>99</v>
      </c>
      <c r="N1023">
        <v>99</v>
      </c>
      <c r="O1023">
        <v>99</v>
      </c>
      <c r="P1023">
        <v>99</v>
      </c>
      <c r="Q1023">
        <v>5</v>
      </c>
      <c r="R1023">
        <v>7</v>
      </c>
      <c r="S1023">
        <v>1</v>
      </c>
      <c r="T1023">
        <v>2.1428571428571423</v>
      </c>
      <c r="U1023">
        <v>7.9</v>
      </c>
      <c r="V1023">
        <v>0</v>
      </c>
      <c r="W1023">
        <v>0</v>
      </c>
      <c r="X1023">
        <v>0</v>
      </c>
      <c r="Y1023">
        <v>0</v>
      </c>
      <c r="Z1023">
        <v>1.379440880522667</v>
      </c>
      <c r="AA1023">
        <v>0</v>
      </c>
      <c r="AB1023">
        <v>0.34992710611188355</v>
      </c>
      <c r="AD1023">
        <v>68.068960498771204</v>
      </c>
      <c r="AF1023">
        <v>0.1180040458530007</v>
      </c>
      <c r="AG1023">
        <v>3.7981603991296527E-2</v>
      </c>
      <c r="AH1023">
        <v>42.857142857142847</v>
      </c>
      <c r="AI1023">
        <v>7</v>
      </c>
      <c r="AJ1023">
        <v>92.128571428571391</v>
      </c>
      <c r="AK1023">
        <v>10.018305589946424</v>
      </c>
    </row>
    <row r="1024" spans="1:37">
      <c r="A1024">
        <v>16</v>
      </c>
      <c r="B1024">
        <v>9</v>
      </c>
      <c r="C1024">
        <v>2024</v>
      </c>
      <c r="D1024">
        <v>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1</v>
      </c>
      <c r="M1024">
        <v>99</v>
      </c>
      <c r="N1024">
        <v>99</v>
      </c>
      <c r="O1024">
        <v>99</v>
      </c>
      <c r="P1024">
        <v>99</v>
      </c>
      <c r="Q1024">
        <v>6</v>
      </c>
      <c r="R1024">
        <v>13</v>
      </c>
      <c r="S1024">
        <v>1</v>
      </c>
      <c r="T1024">
        <v>2.1538461538461529</v>
      </c>
      <c r="U1024">
        <v>7.3769230769230756</v>
      </c>
      <c r="V1024">
        <v>0</v>
      </c>
      <c r="W1024">
        <v>0</v>
      </c>
      <c r="X1024">
        <v>0</v>
      </c>
      <c r="Y1024">
        <v>0</v>
      </c>
      <c r="Z1024">
        <v>0.60019720625018047</v>
      </c>
      <c r="AA1024">
        <v>0</v>
      </c>
      <c r="AB1024">
        <v>0.53293871002119297</v>
      </c>
      <c r="AD1024">
        <v>13.134102708753128</v>
      </c>
      <c r="AF1024">
        <v>0.17522577166734055</v>
      </c>
      <c r="AG1024">
        <v>5.2070155167976473E-2</v>
      </c>
      <c r="AH1024">
        <v>0</v>
      </c>
      <c r="AI1024">
        <v>13</v>
      </c>
      <c r="AJ1024">
        <v>91.200000000000017</v>
      </c>
      <c r="AK1024">
        <v>9.7338666027019496</v>
      </c>
    </row>
    <row r="1025" spans="1:37">
      <c r="A1025">
        <v>16</v>
      </c>
      <c r="B1025">
        <v>10</v>
      </c>
      <c r="C1025">
        <v>2024</v>
      </c>
      <c r="D1025">
        <v>10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1</v>
      </c>
      <c r="M1025">
        <v>99</v>
      </c>
      <c r="N1025">
        <v>99</v>
      </c>
      <c r="O1025">
        <v>99</v>
      </c>
      <c r="P1025">
        <v>99</v>
      </c>
      <c r="Q1025">
        <v>10</v>
      </c>
      <c r="R1025">
        <v>44</v>
      </c>
      <c r="S1025">
        <v>1</v>
      </c>
      <c r="T1025">
        <v>2.5</v>
      </c>
      <c r="U1025">
        <v>7.0431818181818189</v>
      </c>
      <c r="V1025">
        <v>0</v>
      </c>
      <c r="W1025">
        <v>0</v>
      </c>
      <c r="X1025">
        <v>0</v>
      </c>
      <c r="Y1025">
        <v>0</v>
      </c>
      <c r="Z1025">
        <v>1.4129913026935439</v>
      </c>
      <c r="AA1025">
        <v>0</v>
      </c>
      <c r="AB1025">
        <v>0.54355730650460909</v>
      </c>
      <c r="AD1025">
        <v>-29.739150497779352</v>
      </c>
      <c r="AF1025">
        <v>0.25768667642752557</v>
      </c>
      <c r="AG1025">
        <v>6.9261147379407598E-2</v>
      </c>
      <c r="AH1025">
        <v>2.2727272727272729</v>
      </c>
      <c r="AI1025">
        <v>44</v>
      </c>
      <c r="AJ1025">
        <v>89.031818181818139</v>
      </c>
      <c r="AK1025">
        <v>9.8899998826362783</v>
      </c>
    </row>
    <row r="1026" spans="1:37">
      <c r="A1026">
        <v>16</v>
      </c>
      <c r="B1026">
        <v>11</v>
      </c>
      <c r="C1026">
        <v>2024</v>
      </c>
      <c r="D1026">
        <v>11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1</v>
      </c>
      <c r="M1026">
        <v>99</v>
      </c>
      <c r="N1026">
        <v>99</v>
      </c>
      <c r="O1026">
        <v>99</v>
      </c>
      <c r="P1026">
        <v>99</v>
      </c>
      <c r="Q1026">
        <v>8</v>
      </c>
      <c r="R1026">
        <v>10</v>
      </c>
      <c r="S1026">
        <v>1</v>
      </c>
      <c r="T1026">
        <v>2.4</v>
      </c>
      <c r="U1026">
        <v>8.2100000000000009</v>
      </c>
      <c r="V1026">
        <v>0</v>
      </c>
      <c r="W1026">
        <v>0</v>
      </c>
      <c r="X1026">
        <v>0</v>
      </c>
      <c r="Y1026">
        <v>0</v>
      </c>
      <c r="Z1026">
        <v>1.5820556248122288</v>
      </c>
      <c r="AA1026">
        <v>0</v>
      </c>
      <c r="AB1026">
        <v>0.48989794855663599</v>
      </c>
      <c r="AD1026">
        <v>17.547349989567149</v>
      </c>
      <c r="AF1026">
        <v>0.17885888034340902</v>
      </c>
      <c r="AG1026">
        <v>5.6411035125316998E-2</v>
      </c>
      <c r="AH1026">
        <v>0</v>
      </c>
      <c r="AI1026">
        <v>10</v>
      </c>
      <c r="AJ1026">
        <v>93.289999999999978</v>
      </c>
      <c r="AK1026">
        <v>10.016540380101928</v>
      </c>
    </row>
    <row r="1027" spans="1:37">
      <c r="A1027">
        <v>16</v>
      </c>
      <c r="B1027">
        <v>12</v>
      </c>
      <c r="C1027">
        <v>2024</v>
      </c>
      <c r="D1027">
        <v>12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1</v>
      </c>
      <c r="M1027">
        <v>99</v>
      </c>
      <c r="N1027">
        <v>99</v>
      </c>
      <c r="O1027">
        <v>99</v>
      </c>
      <c r="P1027">
        <v>99</v>
      </c>
      <c r="Q1027">
        <v>3</v>
      </c>
      <c r="R1027">
        <v>5</v>
      </c>
      <c r="S1027">
        <v>1</v>
      </c>
      <c r="T1027">
        <v>2.8</v>
      </c>
      <c r="U1027">
        <v>7.8600000000000012</v>
      </c>
      <c r="V1027">
        <v>0</v>
      </c>
      <c r="W1027">
        <v>0</v>
      </c>
      <c r="X1027">
        <v>0</v>
      </c>
      <c r="Y1027">
        <v>0</v>
      </c>
      <c r="Z1027">
        <v>0.78128099938497986</v>
      </c>
      <c r="AA1027">
        <v>0</v>
      </c>
      <c r="AB1027">
        <v>0.40000000000000119</v>
      </c>
      <c r="AD1027">
        <v>-34.558628740817312</v>
      </c>
      <c r="AF1027">
        <v>0.75301204819277101</v>
      </c>
      <c r="AG1027">
        <v>0.24079554436336231</v>
      </c>
      <c r="AH1027">
        <v>0</v>
      </c>
      <c r="AI1027">
        <v>5</v>
      </c>
      <c r="AJ1027">
        <v>92.3</v>
      </c>
      <c r="AK1027">
        <v>9.967749411315598</v>
      </c>
    </row>
    <row r="1028" spans="1:37">
      <c r="A1028">
        <v>16</v>
      </c>
      <c r="B1028">
        <v>13</v>
      </c>
      <c r="C1028">
        <v>2024</v>
      </c>
      <c r="D1028">
        <v>1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2</v>
      </c>
      <c r="M1028">
        <v>99</v>
      </c>
      <c r="N1028">
        <v>99</v>
      </c>
      <c r="O1028">
        <v>99</v>
      </c>
      <c r="P1028">
        <v>99</v>
      </c>
      <c r="Q1028">
        <v>1</v>
      </c>
      <c r="R1028">
        <v>1</v>
      </c>
      <c r="S1028">
        <v>2</v>
      </c>
      <c r="T1028">
        <v>4</v>
      </c>
      <c r="U1028">
        <v>15.6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F1028">
        <v>0.21598272138228936</v>
      </c>
      <c r="AG1028">
        <v>0.12409415246080296</v>
      </c>
      <c r="AH1028">
        <v>0</v>
      </c>
      <c r="AI1028">
        <v>1</v>
      </c>
      <c r="AJ1028">
        <v>104.3</v>
      </c>
      <c r="AK1028">
        <v>13.74901776378119</v>
      </c>
    </row>
    <row r="1029" spans="1:37">
      <c r="A1029">
        <v>16</v>
      </c>
      <c r="B1029">
        <v>14</v>
      </c>
      <c r="C1029">
        <v>2024</v>
      </c>
      <c r="D1029">
        <v>2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2</v>
      </c>
      <c r="M1029">
        <v>99</v>
      </c>
      <c r="N1029">
        <v>99</v>
      </c>
      <c r="O1029">
        <v>99</v>
      </c>
      <c r="P1029">
        <v>99</v>
      </c>
      <c r="Q1029">
        <v>1</v>
      </c>
      <c r="R1029">
        <v>1</v>
      </c>
      <c r="S1029">
        <v>2</v>
      </c>
      <c r="T1029">
        <v>2</v>
      </c>
      <c r="U1029">
        <v>13.2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F1029">
        <v>0.20491803278688528</v>
      </c>
      <c r="AG1029">
        <v>9.0850901282236565E-2</v>
      </c>
      <c r="AH1029">
        <v>0</v>
      </c>
      <c r="AI1029">
        <v>1</v>
      </c>
      <c r="AJ1029">
        <v>103.1</v>
      </c>
      <c r="AK1029">
        <v>12.044754024592821</v>
      </c>
    </row>
    <row r="1030" spans="1:37">
      <c r="A1030">
        <v>16</v>
      </c>
      <c r="B1030">
        <v>15</v>
      </c>
      <c r="C1030">
        <v>2024</v>
      </c>
      <c r="D1030">
        <v>3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</v>
      </c>
      <c r="Q1030">
        <v>10</v>
      </c>
      <c r="R1030">
        <v>10</v>
      </c>
      <c r="S1030">
        <v>2</v>
      </c>
      <c r="T1030">
        <v>3.3</v>
      </c>
      <c r="U1030">
        <v>14.910000000000004</v>
      </c>
      <c r="V1030">
        <v>0</v>
      </c>
      <c r="W1030">
        <v>0</v>
      </c>
      <c r="X1030">
        <v>40</v>
      </c>
      <c r="Y1030">
        <v>0</v>
      </c>
      <c r="Z1030">
        <v>3.3488654795318209</v>
      </c>
      <c r="AA1030">
        <v>0</v>
      </c>
      <c r="AB1030">
        <v>1.1000000000000003</v>
      </c>
      <c r="AD1030">
        <v>-37.814706028164402</v>
      </c>
      <c r="AF1030">
        <v>0.36496350364963526</v>
      </c>
      <c r="AG1030">
        <v>0.17281146049444243</v>
      </c>
      <c r="AH1030">
        <v>0</v>
      </c>
      <c r="AI1030">
        <v>10</v>
      </c>
      <c r="AJ1030">
        <v>103.33000000000003</v>
      </c>
      <c r="AK1030">
        <v>13.306029595720201</v>
      </c>
    </row>
    <row r="1031" spans="1:37">
      <c r="A1031">
        <v>16</v>
      </c>
      <c r="B1031">
        <v>16</v>
      </c>
      <c r="C1031">
        <v>2024</v>
      </c>
      <c r="D1031">
        <v>4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2</v>
      </c>
      <c r="M1031">
        <v>99</v>
      </c>
      <c r="N1031">
        <v>99</v>
      </c>
      <c r="O1031">
        <v>99</v>
      </c>
      <c r="P1031">
        <v>99</v>
      </c>
      <c r="Q1031">
        <v>3</v>
      </c>
      <c r="R1031">
        <v>3</v>
      </c>
      <c r="S1031">
        <v>2</v>
      </c>
      <c r="T1031">
        <v>3.3333333333333344</v>
      </c>
      <c r="U1031">
        <v>9.9333333333333353</v>
      </c>
      <c r="V1031">
        <v>0</v>
      </c>
      <c r="W1031">
        <v>0</v>
      </c>
      <c r="X1031">
        <v>0</v>
      </c>
      <c r="Y1031">
        <v>0</v>
      </c>
      <c r="Z1031">
        <v>3.1857320805254279</v>
      </c>
      <c r="AA1031">
        <v>0</v>
      </c>
      <c r="AB1031">
        <v>0.4714045207910309</v>
      </c>
      <c r="AD1031">
        <v>88.044343585980897</v>
      </c>
      <c r="AF1031">
        <v>0.375</v>
      </c>
      <c r="AG1031">
        <v>0.14947308230549702</v>
      </c>
      <c r="AH1031">
        <v>0</v>
      </c>
      <c r="AI1031">
        <v>3</v>
      </c>
      <c r="AJ1031">
        <v>94.46666666666664</v>
      </c>
      <c r="AK1031">
        <v>11.417772074951095</v>
      </c>
    </row>
    <row r="1032" spans="1:37">
      <c r="A1032">
        <v>16</v>
      </c>
      <c r="B1032">
        <v>17</v>
      </c>
      <c r="C1032">
        <v>2024</v>
      </c>
      <c r="D1032">
        <v>5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2</v>
      </c>
      <c r="M1032">
        <v>99</v>
      </c>
      <c r="N1032">
        <v>99</v>
      </c>
      <c r="O1032">
        <v>99</v>
      </c>
      <c r="P1032">
        <v>99</v>
      </c>
      <c r="Q1032">
        <v>8</v>
      </c>
      <c r="R1032">
        <v>33</v>
      </c>
      <c r="S1032">
        <v>2</v>
      </c>
      <c r="T1032">
        <v>2.4242424242424243</v>
      </c>
      <c r="U1032">
        <v>8.4848484848484862</v>
      </c>
      <c r="V1032">
        <v>0</v>
      </c>
      <c r="W1032">
        <v>0</v>
      </c>
      <c r="X1032">
        <v>0</v>
      </c>
      <c r="Y1032">
        <v>0</v>
      </c>
      <c r="Z1032">
        <v>1.7141339737819388</v>
      </c>
      <c r="AA1032">
        <v>0</v>
      </c>
      <c r="AB1032">
        <v>0.5521474896451084</v>
      </c>
      <c r="AD1032">
        <v>55.108753942171717</v>
      </c>
      <c r="AF1032">
        <v>2.770780856423174</v>
      </c>
      <c r="AG1032">
        <v>1.0087727199034462</v>
      </c>
      <c r="AH1032">
        <v>0</v>
      </c>
      <c r="AI1032">
        <v>32</v>
      </c>
      <c r="AJ1032">
        <v>89.962499999999977</v>
      </c>
      <c r="AK1032">
        <v>11.540766719482278</v>
      </c>
    </row>
    <row r="1033" spans="1:37">
      <c r="A1033">
        <v>16</v>
      </c>
      <c r="B1033">
        <v>18</v>
      </c>
      <c r="C1033">
        <v>2024</v>
      </c>
      <c r="D1033">
        <v>6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</v>
      </c>
      <c r="Q1033">
        <v>3</v>
      </c>
      <c r="R1033">
        <v>6</v>
      </c>
      <c r="S1033">
        <v>2</v>
      </c>
      <c r="T1033">
        <v>2.5</v>
      </c>
      <c r="U1033">
        <v>9.15</v>
      </c>
      <c r="V1033">
        <v>0</v>
      </c>
      <c r="W1033">
        <v>0</v>
      </c>
      <c r="X1033">
        <v>0</v>
      </c>
      <c r="Y1033">
        <v>0</v>
      </c>
      <c r="Z1033">
        <v>1.61838396762532</v>
      </c>
      <c r="AA1033">
        <v>0</v>
      </c>
      <c r="AB1033">
        <v>0.5</v>
      </c>
      <c r="AD1033">
        <v>25.745847400975439</v>
      </c>
      <c r="AF1033">
        <v>1.0434782608695652</v>
      </c>
      <c r="AG1033">
        <v>0.42637133914772335</v>
      </c>
      <c r="AH1033">
        <v>0</v>
      </c>
      <c r="AI1033">
        <v>6</v>
      </c>
      <c r="AJ1033">
        <v>96.133333333333312</v>
      </c>
      <c r="AK1033">
        <v>10.372169522690472</v>
      </c>
    </row>
    <row r="1034" spans="1:37">
      <c r="A1034">
        <v>16</v>
      </c>
      <c r="B1034">
        <v>19</v>
      </c>
      <c r="C1034">
        <v>2024</v>
      </c>
      <c r="D1034">
        <v>7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2</v>
      </c>
      <c r="M1034">
        <v>99</v>
      </c>
      <c r="N1034">
        <v>99</v>
      </c>
      <c r="O1034">
        <v>99</v>
      </c>
      <c r="P1034">
        <v>99</v>
      </c>
      <c r="Q1034">
        <v>3</v>
      </c>
      <c r="R1034">
        <v>4</v>
      </c>
      <c r="S1034">
        <v>2</v>
      </c>
      <c r="T1034">
        <v>2.5</v>
      </c>
      <c r="U1034">
        <v>8.6750000000000007</v>
      </c>
      <c r="V1034">
        <v>0</v>
      </c>
      <c r="W1034">
        <v>0</v>
      </c>
      <c r="X1034">
        <v>0</v>
      </c>
      <c r="Y1034">
        <v>0</v>
      </c>
      <c r="Z1034">
        <v>2.2763732119316478</v>
      </c>
      <c r="AA1034">
        <v>0</v>
      </c>
      <c r="AB1034">
        <v>0.8660254037844386</v>
      </c>
      <c r="AD1034">
        <v>-25.996792741081112</v>
      </c>
      <c r="AF1034">
        <v>1.6736401673640164</v>
      </c>
      <c r="AG1034">
        <v>0.64377284280440084</v>
      </c>
      <c r="AH1034">
        <v>0</v>
      </c>
      <c r="AI1034">
        <v>4</v>
      </c>
      <c r="AJ1034">
        <v>89.474999999999994</v>
      </c>
      <c r="AK1034">
        <v>11.90471464380658</v>
      </c>
    </row>
    <row r="1035" spans="1:37">
      <c r="A1035">
        <v>16</v>
      </c>
      <c r="B1035">
        <v>20</v>
      </c>
      <c r="C1035">
        <v>2024</v>
      </c>
      <c r="D1035">
        <v>8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2</v>
      </c>
      <c r="M1035">
        <v>99</v>
      </c>
      <c r="N1035">
        <v>99</v>
      </c>
      <c r="O1035">
        <v>99</v>
      </c>
      <c r="P1035">
        <v>99</v>
      </c>
      <c r="Q1035">
        <v>17</v>
      </c>
      <c r="R1035">
        <v>47</v>
      </c>
      <c r="S1035">
        <v>2</v>
      </c>
      <c r="T1035">
        <v>2.6595744680851072</v>
      </c>
      <c r="U1035">
        <v>10.621276595744684</v>
      </c>
      <c r="V1035">
        <v>0</v>
      </c>
      <c r="W1035">
        <v>0</v>
      </c>
      <c r="X1035">
        <v>2.1276595744680855</v>
      </c>
      <c r="Y1035">
        <v>0</v>
      </c>
      <c r="Z1035">
        <v>2.1015633664177833</v>
      </c>
      <c r="AA1035">
        <v>0</v>
      </c>
      <c r="AB1035">
        <v>0.55645518428178864</v>
      </c>
      <c r="AD1035">
        <v>-9.0234761611532885</v>
      </c>
      <c r="AF1035">
        <v>0.79231287929871885</v>
      </c>
      <c r="AG1035">
        <v>0.34286467834457901</v>
      </c>
      <c r="AH1035">
        <v>25.531914893617031</v>
      </c>
      <c r="AI1035">
        <v>47</v>
      </c>
      <c r="AJ1035">
        <v>96.742553191489364</v>
      </c>
      <c r="AK1035">
        <v>11.60894909194656</v>
      </c>
    </row>
    <row r="1036" spans="1:37">
      <c r="A1036">
        <v>16</v>
      </c>
      <c r="B1036">
        <v>21</v>
      </c>
      <c r="C1036">
        <v>2024</v>
      </c>
      <c r="D1036">
        <v>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2</v>
      </c>
      <c r="M1036">
        <v>99</v>
      </c>
      <c r="N1036">
        <v>99</v>
      </c>
      <c r="O1036">
        <v>99</v>
      </c>
      <c r="P1036">
        <v>99</v>
      </c>
      <c r="Q1036">
        <v>32</v>
      </c>
      <c r="R1036">
        <v>51</v>
      </c>
      <c r="S1036">
        <v>2</v>
      </c>
      <c r="T1036">
        <v>2.6470588235294121</v>
      </c>
      <c r="U1036">
        <v>9.3843137254901947</v>
      </c>
      <c r="V1036">
        <v>0</v>
      </c>
      <c r="W1036">
        <v>0</v>
      </c>
      <c r="X1036">
        <v>1.9607843137254899</v>
      </c>
      <c r="Y1036">
        <v>0</v>
      </c>
      <c r="Z1036">
        <v>1.9752758605080367</v>
      </c>
      <c r="AA1036">
        <v>0</v>
      </c>
      <c r="AB1036">
        <v>0.51729042973619344</v>
      </c>
      <c r="AD1036">
        <v>6.1745601943273423</v>
      </c>
      <c r="AF1036">
        <v>0.68742418115648996</v>
      </c>
      <c r="AG1036">
        <v>0.25986210910733609</v>
      </c>
      <c r="AH1036">
        <v>15.686274509803919</v>
      </c>
      <c r="AI1036">
        <v>51</v>
      </c>
      <c r="AJ1036">
        <v>92.713725490196069</v>
      </c>
      <c r="AK1036">
        <v>11.639488555859092</v>
      </c>
    </row>
    <row r="1037" spans="1:37">
      <c r="A1037">
        <v>16</v>
      </c>
      <c r="B1037">
        <v>22</v>
      </c>
      <c r="C1037">
        <v>2024</v>
      </c>
      <c r="D1037">
        <v>10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2</v>
      </c>
      <c r="M1037">
        <v>99</v>
      </c>
      <c r="N1037">
        <v>99</v>
      </c>
      <c r="O1037">
        <v>99</v>
      </c>
      <c r="P1037">
        <v>99</v>
      </c>
      <c r="Q1037">
        <v>71</v>
      </c>
      <c r="R1037">
        <v>137</v>
      </c>
      <c r="S1037">
        <v>2</v>
      </c>
      <c r="T1037">
        <v>2.7007299270072997</v>
      </c>
      <c r="U1037">
        <v>9.2204379562043766</v>
      </c>
      <c r="V1037">
        <v>0</v>
      </c>
      <c r="W1037">
        <v>0</v>
      </c>
      <c r="X1037">
        <v>1.4598540145985412</v>
      </c>
      <c r="Y1037">
        <v>0</v>
      </c>
      <c r="Z1037">
        <v>2.3243282896302375</v>
      </c>
      <c r="AA1037">
        <v>0</v>
      </c>
      <c r="AB1037">
        <v>0.45793831069658703</v>
      </c>
      <c r="AD1037">
        <v>-5.8715455177631846</v>
      </c>
      <c r="AF1037">
        <v>0.80234260614934094</v>
      </c>
      <c r="AG1037">
        <v>0.28231907508766563</v>
      </c>
      <c r="AH1037">
        <v>5.839416058394165</v>
      </c>
      <c r="AI1037">
        <v>137</v>
      </c>
      <c r="AJ1037">
        <v>92.135036496350324</v>
      </c>
      <c r="AK1037">
        <v>11.586728093978712</v>
      </c>
    </row>
    <row r="1038" spans="1:37">
      <c r="A1038">
        <v>16</v>
      </c>
      <c r="B1038">
        <v>23</v>
      </c>
      <c r="C1038">
        <v>2024</v>
      </c>
      <c r="D1038">
        <v>11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2</v>
      </c>
      <c r="M1038">
        <v>99</v>
      </c>
      <c r="N1038">
        <v>99</v>
      </c>
      <c r="O1038">
        <v>99</v>
      </c>
      <c r="P1038">
        <v>99</v>
      </c>
      <c r="Q1038">
        <v>25</v>
      </c>
      <c r="R1038">
        <v>37</v>
      </c>
      <c r="S1038">
        <v>2</v>
      </c>
      <c r="T1038">
        <v>2.6486486486486496</v>
      </c>
      <c r="U1038">
        <v>9.2270270270270274</v>
      </c>
      <c r="V1038">
        <v>0</v>
      </c>
      <c r="W1038">
        <v>0</v>
      </c>
      <c r="X1038">
        <v>0</v>
      </c>
      <c r="Y1038">
        <v>0</v>
      </c>
      <c r="Z1038">
        <v>2.086332440749461</v>
      </c>
      <c r="AA1038">
        <v>0</v>
      </c>
      <c r="AB1038">
        <v>0.53099682984833685</v>
      </c>
      <c r="AD1038">
        <v>15.494907031297659</v>
      </c>
      <c r="AF1038">
        <v>0.66177785727061356</v>
      </c>
      <c r="AG1038">
        <v>0.23457646031404661</v>
      </c>
      <c r="AH1038">
        <v>0</v>
      </c>
      <c r="AI1038">
        <v>37</v>
      </c>
      <c r="AJ1038">
        <v>92.029729729729723</v>
      </c>
      <c r="AK1038">
        <v>11.660373788117157</v>
      </c>
    </row>
    <row r="1039" spans="1:37">
      <c r="A1039">
        <v>16</v>
      </c>
      <c r="B1039">
        <v>24</v>
      </c>
      <c r="C1039">
        <v>2024</v>
      </c>
      <c r="D1039">
        <v>12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2</v>
      </c>
      <c r="M1039">
        <v>99</v>
      </c>
      <c r="N1039">
        <v>99</v>
      </c>
      <c r="O1039">
        <v>99</v>
      </c>
      <c r="P1039">
        <v>99</v>
      </c>
      <c r="Q1039">
        <v>4</v>
      </c>
      <c r="R1039">
        <v>5</v>
      </c>
      <c r="S1039">
        <v>2</v>
      </c>
      <c r="T1039">
        <v>2.8</v>
      </c>
      <c r="U1039">
        <v>10.3</v>
      </c>
      <c r="V1039">
        <v>0</v>
      </c>
      <c r="W1039">
        <v>0</v>
      </c>
      <c r="X1039">
        <v>0</v>
      </c>
      <c r="Y1039">
        <v>0</v>
      </c>
      <c r="Z1039">
        <v>1.8644033898274204</v>
      </c>
      <c r="AA1039">
        <v>0</v>
      </c>
      <c r="AB1039">
        <v>0.40000000000000119</v>
      </c>
      <c r="AD1039">
        <v>5.3636461157295372</v>
      </c>
      <c r="AF1039">
        <v>0.75301204819277101</v>
      </c>
      <c r="AG1039">
        <v>0.31554632403850275</v>
      </c>
      <c r="AH1039">
        <v>0</v>
      </c>
      <c r="AI1039">
        <v>5</v>
      </c>
      <c r="AJ1039">
        <v>95.42</v>
      </c>
      <c r="AK1039">
        <v>11.716953342675762</v>
      </c>
    </row>
    <row r="1040" spans="1:37">
      <c r="A1040">
        <v>16</v>
      </c>
      <c r="B1040">
        <v>25</v>
      </c>
      <c r="C1040">
        <v>2024</v>
      </c>
      <c r="D1040">
        <v>1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3</v>
      </c>
      <c r="M1040">
        <v>99</v>
      </c>
      <c r="N1040">
        <v>99</v>
      </c>
      <c r="O1040">
        <v>99</v>
      </c>
      <c r="P1040">
        <v>99</v>
      </c>
      <c r="Q1040">
        <v>5</v>
      </c>
      <c r="R1040">
        <v>5</v>
      </c>
      <c r="S1040">
        <v>3</v>
      </c>
      <c r="T1040">
        <v>3.2</v>
      </c>
      <c r="U1040">
        <v>14.58</v>
      </c>
      <c r="V1040">
        <v>0</v>
      </c>
      <c r="W1040">
        <v>0</v>
      </c>
      <c r="X1040">
        <v>40</v>
      </c>
      <c r="Y1040">
        <v>0</v>
      </c>
      <c r="Z1040">
        <v>5.0244999751219046</v>
      </c>
      <c r="AA1040">
        <v>0</v>
      </c>
      <c r="AB1040">
        <v>0.748331477354787</v>
      </c>
      <c r="AD1040">
        <v>32.55326517270737</v>
      </c>
      <c r="AF1040">
        <v>1.0799136069114468</v>
      </c>
      <c r="AG1040">
        <v>0.57990152015336749</v>
      </c>
      <c r="AH1040">
        <v>0</v>
      </c>
      <c r="AI1040">
        <v>2</v>
      </c>
      <c r="AJ1040">
        <v>110.95</v>
      </c>
      <c r="AK1040">
        <v>14.975403416427184</v>
      </c>
    </row>
    <row r="1041" spans="1:37">
      <c r="A1041">
        <v>16</v>
      </c>
      <c r="B1041">
        <v>26</v>
      </c>
      <c r="C1041">
        <v>2024</v>
      </c>
      <c r="D1041">
        <v>2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3</v>
      </c>
      <c r="M1041">
        <v>99</v>
      </c>
      <c r="N1041">
        <v>99</v>
      </c>
      <c r="O1041">
        <v>99</v>
      </c>
      <c r="P1041">
        <v>99</v>
      </c>
      <c r="Q1041">
        <v>4</v>
      </c>
      <c r="R1041">
        <v>4</v>
      </c>
      <c r="S1041">
        <v>3</v>
      </c>
      <c r="T1041">
        <v>3.25</v>
      </c>
      <c r="U1041">
        <v>16.274999999999999</v>
      </c>
      <c r="V1041">
        <v>0</v>
      </c>
      <c r="W1041">
        <v>0</v>
      </c>
      <c r="X1041">
        <v>50</v>
      </c>
      <c r="Y1041">
        <v>25</v>
      </c>
      <c r="Z1041">
        <v>6.6175429730376578</v>
      </c>
      <c r="AA1041">
        <v>0</v>
      </c>
      <c r="AB1041">
        <v>0.4330127018922193</v>
      </c>
      <c r="AD1041">
        <v>-58.236313123203239</v>
      </c>
      <c r="AF1041">
        <v>0.81967213114754112</v>
      </c>
      <c r="AG1041">
        <v>0.44806012677830315</v>
      </c>
      <c r="AH1041">
        <v>0</v>
      </c>
      <c r="AI1041">
        <v>3</v>
      </c>
      <c r="AJ1041">
        <v>106.1333333333333</v>
      </c>
      <c r="AK1041">
        <v>14.798866768438575</v>
      </c>
    </row>
    <row r="1042" spans="1:37">
      <c r="A1042">
        <v>16</v>
      </c>
      <c r="B1042">
        <v>27</v>
      </c>
      <c r="C1042">
        <v>2024</v>
      </c>
      <c r="D1042">
        <v>3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3</v>
      </c>
      <c r="M1042">
        <v>99</v>
      </c>
      <c r="N1042">
        <v>99</v>
      </c>
      <c r="O1042">
        <v>99</v>
      </c>
      <c r="P1042">
        <v>99</v>
      </c>
      <c r="Q1042">
        <v>11</v>
      </c>
      <c r="R1042">
        <v>11</v>
      </c>
      <c r="S1042">
        <v>3</v>
      </c>
      <c r="T1042">
        <v>2.7272727272727271</v>
      </c>
      <c r="U1042">
        <v>15.927272727272724</v>
      </c>
      <c r="V1042">
        <v>0</v>
      </c>
      <c r="W1042">
        <v>0</v>
      </c>
      <c r="X1042">
        <v>63.636363636363633</v>
      </c>
      <c r="Y1042">
        <v>0</v>
      </c>
      <c r="Z1042">
        <v>4.0355445524378508</v>
      </c>
      <c r="AA1042">
        <v>0</v>
      </c>
      <c r="AB1042">
        <v>0.61657545301138816</v>
      </c>
      <c r="AD1042">
        <v>-41.717271142205057</v>
      </c>
      <c r="AF1042">
        <v>0.40145985401459849</v>
      </c>
      <c r="AG1042">
        <v>0.20306215881037104</v>
      </c>
      <c r="AH1042">
        <v>0</v>
      </c>
      <c r="AI1042">
        <v>11</v>
      </c>
      <c r="AJ1042">
        <v>103.27272727272728</v>
      </c>
      <c r="AK1042">
        <v>14.135384824856144</v>
      </c>
    </row>
    <row r="1043" spans="1:37">
      <c r="A1043">
        <v>16</v>
      </c>
      <c r="B1043">
        <v>28</v>
      </c>
      <c r="C1043">
        <v>2024</v>
      </c>
      <c r="D1043">
        <v>4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3</v>
      </c>
      <c r="M1043">
        <v>99</v>
      </c>
      <c r="N1043">
        <v>99</v>
      </c>
      <c r="O1043">
        <v>99</v>
      </c>
      <c r="P1043">
        <v>99</v>
      </c>
      <c r="Q1043">
        <v>9</v>
      </c>
      <c r="R1043">
        <v>12</v>
      </c>
      <c r="S1043">
        <v>3</v>
      </c>
      <c r="T1043">
        <v>2.8333333333333339</v>
      </c>
      <c r="U1043">
        <v>14.466666666666661</v>
      </c>
      <c r="V1043">
        <v>0</v>
      </c>
      <c r="W1043">
        <v>0</v>
      </c>
      <c r="X1043">
        <v>41.666666666666657</v>
      </c>
      <c r="Y1043">
        <v>0</v>
      </c>
      <c r="Z1043">
        <v>3.7537388768474007</v>
      </c>
      <c r="AA1043">
        <v>0</v>
      </c>
      <c r="AB1043">
        <v>0.55277079839256571</v>
      </c>
      <c r="AD1043">
        <v>18.206533187258877</v>
      </c>
      <c r="AF1043">
        <v>1.5</v>
      </c>
      <c r="AG1043">
        <v>0.87075594255819699</v>
      </c>
      <c r="AH1043">
        <v>8.3333333333333357</v>
      </c>
      <c r="AI1043">
        <v>12</v>
      </c>
      <c r="AJ1043">
        <v>101.04166666666664</v>
      </c>
      <c r="AK1043">
        <v>13.74239712894239</v>
      </c>
    </row>
    <row r="1044" spans="1:37">
      <c r="A1044">
        <v>16</v>
      </c>
      <c r="B1044">
        <v>29</v>
      </c>
      <c r="C1044">
        <v>2024</v>
      </c>
      <c r="D1044">
        <v>5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3</v>
      </c>
      <c r="M1044">
        <v>99</v>
      </c>
      <c r="N1044">
        <v>99</v>
      </c>
      <c r="O1044">
        <v>99</v>
      </c>
      <c r="P1044">
        <v>99</v>
      </c>
      <c r="Q1044">
        <v>12</v>
      </c>
      <c r="R1044">
        <v>29</v>
      </c>
      <c r="S1044">
        <v>3</v>
      </c>
      <c r="T1044">
        <v>3.0344827586206886</v>
      </c>
      <c r="U1044">
        <v>10.675862068965516</v>
      </c>
      <c r="V1044">
        <v>0</v>
      </c>
      <c r="W1044">
        <v>0</v>
      </c>
      <c r="X1044">
        <v>0</v>
      </c>
      <c r="Y1044">
        <v>0</v>
      </c>
      <c r="Z1044">
        <v>2.2203844296557738</v>
      </c>
      <c r="AA1044">
        <v>0</v>
      </c>
      <c r="AB1044">
        <v>0.8898957172802725</v>
      </c>
      <c r="AD1044">
        <v>35.1197970494446</v>
      </c>
      <c r="AF1044">
        <v>2.4349286314021832</v>
      </c>
      <c r="AG1044">
        <v>1.1154144074360961</v>
      </c>
      <c r="AH1044">
        <v>0</v>
      </c>
      <c r="AI1044">
        <v>29</v>
      </c>
      <c r="AJ1044">
        <v>93.417241379310383</v>
      </c>
      <c r="AK1044">
        <v>12.918139506527725</v>
      </c>
    </row>
    <row r="1045" spans="1:37">
      <c r="A1045">
        <v>16</v>
      </c>
      <c r="B1045">
        <v>30</v>
      </c>
      <c r="C1045">
        <v>2024</v>
      </c>
      <c r="D1045">
        <v>6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3</v>
      </c>
      <c r="M1045">
        <v>99</v>
      </c>
      <c r="N1045">
        <v>99</v>
      </c>
      <c r="O1045">
        <v>99</v>
      </c>
      <c r="P1045">
        <v>99</v>
      </c>
      <c r="Q1045">
        <v>14</v>
      </c>
      <c r="R1045">
        <v>25</v>
      </c>
      <c r="S1045">
        <v>3</v>
      </c>
      <c r="T1045">
        <v>3.2</v>
      </c>
      <c r="U1045">
        <v>12.783999999999997</v>
      </c>
      <c r="V1045">
        <v>0</v>
      </c>
      <c r="W1045">
        <v>0</v>
      </c>
      <c r="X1045">
        <v>12</v>
      </c>
      <c r="Y1045">
        <v>4</v>
      </c>
      <c r="Z1045">
        <v>3.575548069876846</v>
      </c>
      <c r="AA1045">
        <v>0</v>
      </c>
      <c r="AB1045">
        <v>0.89442719099991441</v>
      </c>
      <c r="AD1045">
        <v>50.880728518816873</v>
      </c>
      <c r="AF1045">
        <v>4.3478260869565215</v>
      </c>
      <c r="AG1045">
        <v>2.482118032634105</v>
      </c>
      <c r="AH1045">
        <v>0</v>
      </c>
      <c r="AI1045">
        <v>25</v>
      </c>
      <c r="AJ1045">
        <v>98.66</v>
      </c>
      <c r="AK1045">
        <v>13.433196397735964</v>
      </c>
    </row>
    <row r="1046" spans="1:37">
      <c r="A1046">
        <v>16</v>
      </c>
      <c r="B1046">
        <v>31</v>
      </c>
      <c r="C1046">
        <v>2024</v>
      </c>
      <c r="D1046">
        <v>7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3</v>
      </c>
      <c r="M1046">
        <v>99</v>
      </c>
      <c r="N1046">
        <v>99</v>
      </c>
      <c r="O1046">
        <v>99</v>
      </c>
      <c r="P1046">
        <v>99</v>
      </c>
      <c r="Q1046">
        <v>2</v>
      </c>
      <c r="R1046">
        <v>2</v>
      </c>
      <c r="S1046">
        <v>3</v>
      </c>
      <c r="T1046">
        <v>3</v>
      </c>
      <c r="U1046">
        <v>11.3</v>
      </c>
      <c r="V1046">
        <v>0</v>
      </c>
      <c r="W1046">
        <v>0</v>
      </c>
      <c r="X1046">
        <v>0</v>
      </c>
      <c r="Y1046">
        <v>0</v>
      </c>
      <c r="Z1046">
        <v>0.69999999999999618</v>
      </c>
      <c r="AA1046">
        <v>0</v>
      </c>
      <c r="AB1046">
        <v>0</v>
      </c>
      <c r="AF1046">
        <v>0.83682008368200811</v>
      </c>
      <c r="AG1046">
        <v>0.41928721174004202</v>
      </c>
      <c r="AH1046">
        <v>0</v>
      </c>
      <c r="AI1046">
        <v>2</v>
      </c>
      <c r="AJ1046">
        <v>92.95</v>
      </c>
      <c r="AK1046">
        <v>14.052396103661463</v>
      </c>
    </row>
    <row r="1047" spans="1:37">
      <c r="A1047">
        <v>16</v>
      </c>
      <c r="B1047">
        <v>32</v>
      </c>
      <c r="C1047">
        <v>2024</v>
      </c>
      <c r="D1047">
        <v>8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3</v>
      </c>
      <c r="M1047">
        <v>99</v>
      </c>
      <c r="N1047">
        <v>99</v>
      </c>
      <c r="O1047">
        <v>99</v>
      </c>
      <c r="P1047">
        <v>99</v>
      </c>
      <c r="Q1047">
        <v>63</v>
      </c>
      <c r="R1047">
        <v>99</v>
      </c>
      <c r="S1047">
        <v>3</v>
      </c>
      <c r="T1047">
        <v>2.8989898989898997</v>
      </c>
      <c r="U1047">
        <v>13.034343434343436</v>
      </c>
      <c r="V1047">
        <v>0</v>
      </c>
      <c r="W1047">
        <v>0</v>
      </c>
      <c r="X1047">
        <v>21.212121212121215</v>
      </c>
      <c r="Y1047">
        <v>0</v>
      </c>
      <c r="Z1047">
        <v>3.5105946895037601</v>
      </c>
      <c r="AA1047">
        <v>0</v>
      </c>
      <c r="AB1047">
        <v>0.61125718264271955</v>
      </c>
      <c r="AD1047">
        <v>-44.556480808239442</v>
      </c>
      <c r="AF1047">
        <v>1.6689143627781524</v>
      </c>
      <c r="AG1047">
        <v>0.88628321501571483</v>
      </c>
      <c r="AH1047">
        <v>11.111111111111112</v>
      </c>
      <c r="AI1047">
        <v>99</v>
      </c>
      <c r="AJ1047">
        <v>98.607070707070633</v>
      </c>
      <c r="AK1047">
        <v>13.329092466588945</v>
      </c>
    </row>
    <row r="1048" spans="1:37">
      <c r="A1048">
        <v>16</v>
      </c>
      <c r="B1048">
        <v>33</v>
      </c>
      <c r="C1048">
        <v>2024</v>
      </c>
      <c r="D1048">
        <v>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3</v>
      </c>
      <c r="M1048">
        <v>99</v>
      </c>
      <c r="N1048">
        <v>99</v>
      </c>
      <c r="O1048">
        <v>99</v>
      </c>
      <c r="P1048">
        <v>99</v>
      </c>
      <c r="Q1048">
        <v>85</v>
      </c>
      <c r="R1048">
        <v>129</v>
      </c>
      <c r="S1048">
        <v>3</v>
      </c>
      <c r="T1048">
        <v>3.1395348837209318</v>
      </c>
      <c r="U1048">
        <v>12.311627906976742</v>
      </c>
      <c r="V1048">
        <v>0</v>
      </c>
      <c r="W1048">
        <v>0</v>
      </c>
      <c r="X1048">
        <v>14.728682170542628</v>
      </c>
      <c r="Y1048">
        <v>0</v>
      </c>
      <c r="Z1048">
        <v>3.5442414897289209</v>
      </c>
      <c r="AA1048">
        <v>0</v>
      </c>
      <c r="AB1048">
        <v>0.63177105614912277</v>
      </c>
      <c r="AD1048">
        <v>-47.848082015681449</v>
      </c>
      <c r="AF1048">
        <v>1.738778811160534</v>
      </c>
      <c r="AG1048">
        <v>0.86233389403316141</v>
      </c>
      <c r="AH1048">
        <v>3.8759689922480622</v>
      </c>
      <c r="AI1048">
        <v>129</v>
      </c>
      <c r="AJ1048">
        <v>97.382170542635649</v>
      </c>
      <c r="AK1048">
        <v>12.998263935993069</v>
      </c>
    </row>
    <row r="1049" spans="1:37">
      <c r="A1049">
        <v>16</v>
      </c>
      <c r="B1049">
        <v>34</v>
      </c>
      <c r="C1049">
        <v>2024</v>
      </c>
      <c r="D1049">
        <v>10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3</v>
      </c>
      <c r="M1049">
        <v>99</v>
      </c>
      <c r="N1049">
        <v>99</v>
      </c>
      <c r="O1049">
        <v>99</v>
      </c>
      <c r="P1049">
        <v>99</v>
      </c>
      <c r="Q1049">
        <v>143</v>
      </c>
      <c r="R1049">
        <v>230</v>
      </c>
      <c r="S1049">
        <v>3</v>
      </c>
      <c r="T1049">
        <v>3.0739130434782602</v>
      </c>
      <c r="U1049">
        <v>12.519565217391303</v>
      </c>
      <c r="V1049">
        <v>0</v>
      </c>
      <c r="W1049">
        <v>0</v>
      </c>
      <c r="X1049">
        <v>21.304347826086957</v>
      </c>
      <c r="Y1049">
        <v>0</v>
      </c>
      <c r="Z1049">
        <v>3.6623121447723008</v>
      </c>
      <c r="AA1049">
        <v>0</v>
      </c>
      <c r="AB1049">
        <v>0.7568340185066994</v>
      </c>
      <c r="AD1049">
        <v>-49.573326043885039</v>
      </c>
      <c r="AF1049">
        <v>1.3469985358711565</v>
      </c>
      <c r="AG1049">
        <v>0.64355428808971926</v>
      </c>
      <c r="AH1049">
        <v>7.8260869565217392</v>
      </c>
      <c r="AI1049">
        <v>229</v>
      </c>
      <c r="AJ1049">
        <v>97.583842794759846</v>
      </c>
      <c r="AK1049">
        <v>13.12966584497879</v>
      </c>
    </row>
    <row r="1050" spans="1:37">
      <c r="A1050">
        <v>16</v>
      </c>
      <c r="B1050">
        <v>35</v>
      </c>
      <c r="C1050">
        <v>2024</v>
      </c>
      <c r="D1050">
        <v>11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3</v>
      </c>
      <c r="M1050">
        <v>99</v>
      </c>
      <c r="N1050">
        <v>99</v>
      </c>
      <c r="O1050">
        <v>99</v>
      </c>
      <c r="P1050">
        <v>99</v>
      </c>
      <c r="Q1050">
        <v>48</v>
      </c>
      <c r="R1050">
        <v>70</v>
      </c>
      <c r="S1050">
        <v>3</v>
      </c>
      <c r="T1050">
        <v>3.1714285714285704</v>
      </c>
      <c r="U1050">
        <v>12.769999999999998</v>
      </c>
      <c r="V1050">
        <v>0</v>
      </c>
      <c r="W1050">
        <v>0</v>
      </c>
      <c r="X1050">
        <v>27.142857142857153</v>
      </c>
      <c r="Y1050">
        <v>0</v>
      </c>
      <c r="Z1050">
        <v>3.6277639709015777</v>
      </c>
      <c r="AA1050">
        <v>0</v>
      </c>
      <c r="AB1050">
        <v>0.89397073412354511</v>
      </c>
      <c r="AD1050">
        <v>-45.256315827303744</v>
      </c>
      <c r="AF1050">
        <v>1.2520121624038636</v>
      </c>
      <c r="AG1050">
        <v>0.61420005235713582</v>
      </c>
      <c r="AH1050">
        <v>4.2857142857142847</v>
      </c>
      <c r="AI1050">
        <v>69</v>
      </c>
      <c r="AJ1050">
        <v>98.87246376811585</v>
      </c>
      <c r="AK1050">
        <v>12.912480883226976</v>
      </c>
    </row>
    <row r="1051" spans="1:37">
      <c r="A1051">
        <v>16</v>
      </c>
      <c r="B1051">
        <v>36</v>
      </c>
      <c r="C1051">
        <v>2024</v>
      </c>
      <c r="D1051">
        <v>12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3</v>
      </c>
      <c r="M1051">
        <v>99</v>
      </c>
      <c r="N1051">
        <v>99</v>
      </c>
      <c r="O1051">
        <v>99</v>
      </c>
      <c r="P1051">
        <v>99</v>
      </c>
      <c r="Q1051">
        <v>12</v>
      </c>
      <c r="R1051">
        <v>20</v>
      </c>
      <c r="S1051">
        <v>3</v>
      </c>
      <c r="T1051">
        <v>4.1500000000000004</v>
      </c>
      <c r="U1051">
        <v>10.955</v>
      </c>
      <c r="V1051">
        <v>0</v>
      </c>
      <c r="W1051">
        <v>0</v>
      </c>
      <c r="X1051">
        <v>10</v>
      </c>
      <c r="Y1051">
        <v>0</v>
      </c>
      <c r="Z1051">
        <v>2.8734082550170199</v>
      </c>
      <c r="AA1051">
        <v>0</v>
      </c>
      <c r="AB1051">
        <v>1.1079259903080156</v>
      </c>
      <c r="AD1051">
        <v>-47.533806844835759</v>
      </c>
      <c r="AF1051">
        <v>3.012048192771084</v>
      </c>
      <c r="AG1051">
        <v>1.3424504776084656</v>
      </c>
      <c r="AH1051">
        <v>25</v>
      </c>
      <c r="AI1051">
        <v>20</v>
      </c>
      <c r="AJ1051">
        <v>95.864999999999995</v>
      </c>
      <c r="AK1051">
        <v>12.218127146149852</v>
      </c>
    </row>
    <row r="1052" spans="1:37">
      <c r="A1052">
        <v>16</v>
      </c>
      <c r="B1052">
        <v>37</v>
      </c>
      <c r="C1052">
        <v>2024</v>
      </c>
      <c r="D1052">
        <v>1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4</v>
      </c>
      <c r="M1052">
        <v>99</v>
      </c>
      <c r="N1052">
        <v>99</v>
      </c>
      <c r="O1052">
        <v>99</v>
      </c>
      <c r="P1052">
        <v>99</v>
      </c>
      <c r="Q1052">
        <v>10</v>
      </c>
      <c r="R1052">
        <v>13</v>
      </c>
      <c r="S1052">
        <v>4</v>
      </c>
      <c r="T1052">
        <v>3.9230769230769225</v>
      </c>
      <c r="U1052">
        <v>16.700000000000003</v>
      </c>
      <c r="V1052">
        <v>0</v>
      </c>
      <c r="W1052">
        <v>0</v>
      </c>
      <c r="X1052">
        <v>61.538461538461519</v>
      </c>
      <c r="Y1052">
        <v>0</v>
      </c>
      <c r="Z1052">
        <v>4.2381055274188713</v>
      </c>
      <c r="AA1052">
        <v>0</v>
      </c>
      <c r="AB1052">
        <v>0.99703703052428672</v>
      </c>
      <c r="AD1052">
        <v>28.580725264293498</v>
      </c>
      <c r="AF1052">
        <v>2.8077753779697625</v>
      </c>
      <c r="AG1052">
        <v>1.7269769550795078</v>
      </c>
      <c r="AH1052">
        <v>0</v>
      </c>
      <c r="AI1052">
        <v>9</v>
      </c>
      <c r="AJ1052">
        <v>107.32222222222222</v>
      </c>
      <c r="AK1052">
        <v>14.679715125097061</v>
      </c>
    </row>
    <row r="1053" spans="1:37">
      <c r="A1053">
        <v>16</v>
      </c>
      <c r="B1053">
        <v>38</v>
      </c>
      <c r="C1053">
        <v>2024</v>
      </c>
      <c r="D1053">
        <v>2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4</v>
      </c>
      <c r="M1053">
        <v>99</v>
      </c>
      <c r="N1053">
        <v>99</v>
      </c>
      <c r="O1053">
        <v>99</v>
      </c>
      <c r="P1053">
        <v>99</v>
      </c>
      <c r="Q1053">
        <v>7</v>
      </c>
      <c r="R1053">
        <v>7</v>
      </c>
      <c r="S1053">
        <v>4</v>
      </c>
      <c r="T1053">
        <v>3.4285714285714279</v>
      </c>
      <c r="U1053">
        <v>16.171428571428581</v>
      </c>
      <c r="V1053">
        <v>0</v>
      </c>
      <c r="W1053">
        <v>0</v>
      </c>
      <c r="X1053">
        <v>57.142857142857153</v>
      </c>
      <c r="Y1053">
        <v>0</v>
      </c>
      <c r="Z1053">
        <v>3.9578905946455407</v>
      </c>
      <c r="AA1053">
        <v>0</v>
      </c>
      <c r="AB1053">
        <v>0.72843135908468448</v>
      </c>
      <c r="AD1053">
        <v>80.696807233627979</v>
      </c>
      <c r="AF1053">
        <v>1.4344262295081971</v>
      </c>
      <c r="AG1053">
        <v>0.77911530493554404</v>
      </c>
      <c r="AH1053">
        <v>0</v>
      </c>
      <c r="AI1053">
        <v>6</v>
      </c>
      <c r="AJ1053">
        <v>104.84999999999998</v>
      </c>
      <c r="AK1053">
        <v>14.616827521678564</v>
      </c>
    </row>
    <row r="1054" spans="1:37">
      <c r="A1054">
        <v>16</v>
      </c>
      <c r="B1054">
        <v>39</v>
      </c>
      <c r="C1054">
        <v>2024</v>
      </c>
      <c r="D1054">
        <v>3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4</v>
      </c>
      <c r="M1054">
        <v>99</v>
      </c>
      <c r="N1054">
        <v>99</v>
      </c>
      <c r="O1054">
        <v>99</v>
      </c>
      <c r="P1054">
        <v>99</v>
      </c>
      <c r="Q1054">
        <v>17</v>
      </c>
      <c r="R1054">
        <v>20</v>
      </c>
      <c r="S1054">
        <v>4</v>
      </c>
      <c r="T1054">
        <v>3.65</v>
      </c>
      <c r="U1054">
        <v>17.68</v>
      </c>
      <c r="V1054">
        <v>0</v>
      </c>
      <c r="W1054">
        <v>0</v>
      </c>
      <c r="X1054">
        <v>65</v>
      </c>
      <c r="Y1054">
        <v>15</v>
      </c>
      <c r="Z1054">
        <v>4.6409697262533394</v>
      </c>
      <c r="AA1054">
        <v>0</v>
      </c>
      <c r="AB1054">
        <v>0.90967026993301259</v>
      </c>
      <c r="AD1054">
        <v>-25.629168954895633</v>
      </c>
      <c r="AF1054">
        <v>0.72992700729927051</v>
      </c>
      <c r="AG1054">
        <v>0.40983321549855695</v>
      </c>
      <c r="AH1054">
        <v>5</v>
      </c>
      <c r="AI1054">
        <v>18</v>
      </c>
      <c r="AJ1054">
        <v>104.52777777777779</v>
      </c>
      <c r="AK1054">
        <v>14.72101159434505</v>
      </c>
    </row>
    <row r="1055" spans="1:37">
      <c r="A1055">
        <v>16</v>
      </c>
      <c r="B1055">
        <v>40</v>
      </c>
      <c r="C1055">
        <v>2024</v>
      </c>
      <c r="D1055">
        <v>4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4</v>
      </c>
      <c r="M1055">
        <v>99</v>
      </c>
      <c r="N1055">
        <v>99</v>
      </c>
      <c r="O1055">
        <v>99</v>
      </c>
      <c r="P1055">
        <v>99</v>
      </c>
      <c r="Q1055">
        <v>24</v>
      </c>
      <c r="R1055">
        <v>29</v>
      </c>
      <c r="S1055">
        <v>4</v>
      </c>
      <c r="T1055">
        <v>3.655172413793105</v>
      </c>
      <c r="U1055">
        <v>13.872413793103444</v>
      </c>
      <c r="V1055">
        <v>0</v>
      </c>
      <c r="W1055">
        <v>0</v>
      </c>
      <c r="X1055">
        <v>34.482758620689651</v>
      </c>
      <c r="Y1055">
        <v>3.4482758620689653</v>
      </c>
      <c r="Z1055">
        <v>3.840608478346601</v>
      </c>
      <c r="AA1055">
        <v>0</v>
      </c>
      <c r="AB1055">
        <v>0.95685771900079986</v>
      </c>
      <c r="AD1055">
        <v>24.888337004412325</v>
      </c>
      <c r="AF1055">
        <v>3.625</v>
      </c>
      <c r="AG1055">
        <v>2.0178866111242098</v>
      </c>
      <c r="AH1055">
        <v>3.4482758620689653</v>
      </c>
      <c r="AI1055">
        <v>27</v>
      </c>
      <c r="AJ1055">
        <v>97.837037037037035</v>
      </c>
      <c r="AK1055">
        <v>14.370934903774524</v>
      </c>
    </row>
    <row r="1056" spans="1:37">
      <c r="A1056">
        <v>16</v>
      </c>
      <c r="B1056">
        <v>41</v>
      </c>
      <c r="C1056">
        <v>2024</v>
      </c>
      <c r="D1056">
        <v>5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4</v>
      </c>
      <c r="M1056">
        <v>99</v>
      </c>
      <c r="N1056">
        <v>99</v>
      </c>
      <c r="O1056">
        <v>99</v>
      </c>
      <c r="P1056">
        <v>99</v>
      </c>
      <c r="Q1056">
        <v>27</v>
      </c>
      <c r="R1056">
        <v>50</v>
      </c>
      <c r="S1056">
        <v>4</v>
      </c>
      <c r="T1056">
        <v>3.5</v>
      </c>
      <c r="U1056">
        <v>12.670000000000002</v>
      </c>
      <c r="V1056">
        <v>0</v>
      </c>
      <c r="W1056">
        <v>0</v>
      </c>
      <c r="X1056">
        <v>10</v>
      </c>
      <c r="Y1056">
        <v>0</v>
      </c>
      <c r="Z1056">
        <v>2.842622029042893</v>
      </c>
      <c r="AA1056">
        <v>0</v>
      </c>
      <c r="AB1056">
        <v>1.0246950765959597</v>
      </c>
      <c r="AD1056">
        <v>16.513202609854897</v>
      </c>
      <c r="AF1056">
        <v>4.1981528127623839</v>
      </c>
      <c r="AG1056">
        <v>2.2823482787815474</v>
      </c>
      <c r="AH1056">
        <v>0</v>
      </c>
      <c r="AI1056">
        <v>50</v>
      </c>
      <c r="AJ1056">
        <v>94.701999999999984</v>
      </c>
      <c r="AK1056">
        <v>15.081391161122662</v>
      </c>
    </row>
    <row r="1057" spans="1:37">
      <c r="A1057">
        <v>16</v>
      </c>
      <c r="B1057">
        <v>42</v>
      </c>
      <c r="C1057">
        <v>2024</v>
      </c>
      <c r="D1057">
        <v>6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4</v>
      </c>
      <c r="M1057">
        <v>99</v>
      </c>
      <c r="N1057">
        <v>99</v>
      </c>
      <c r="O1057">
        <v>99</v>
      </c>
      <c r="P1057">
        <v>99</v>
      </c>
      <c r="Q1057">
        <v>12</v>
      </c>
      <c r="R1057">
        <v>26</v>
      </c>
      <c r="S1057">
        <v>4</v>
      </c>
      <c r="T1057">
        <v>3.8461538461538449</v>
      </c>
      <c r="U1057">
        <v>12.05769230769231</v>
      </c>
      <c r="V1057">
        <v>0</v>
      </c>
      <c r="W1057">
        <v>0</v>
      </c>
      <c r="X1057">
        <v>3.8461538461538449</v>
      </c>
      <c r="Y1057">
        <v>0</v>
      </c>
      <c r="Z1057">
        <v>2.5472720063935306</v>
      </c>
      <c r="AA1057">
        <v>0</v>
      </c>
      <c r="AB1057">
        <v>1.0262818510866405</v>
      </c>
      <c r="AD1057">
        <v>-7.0167017591772183</v>
      </c>
      <c r="AF1057">
        <v>4.5217391304347823</v>
      </c>
      <c r="AG1057">
        <v>2.4347434393954694</v>
      </c>
      <c r="AH1057">
        <v>23.07692307692308</v>
      </c>
      <c r="AI1057">
        <v>26</v>
      </c>
      <c r="AJ1057">
        <v>95.192307692307679</v>
      </c>
      <c r="AK1057">
        <v>13.79919792158146</v>
      </c>
    </row>
    <row r="1058" spans="1:37">
      <c r="A1058">
        <v>16</v>
      </c>
      <c r="B1058">
        <v>43</v>
      </c>
      <c r="C1058">
        <v>2024</v>
      </c>
      <c r="D1058">
        <v>7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4</v>
      </c>
      <c r="M1058">
        <v>99</v>
      </c>
      <c r="N1058">
        <v>99</v>
      </c>
      <c r="O1058">
        <v>99</v>
      </c>
      <c r="P1058">
        <v>99</v>
      </c>
      <c r="Q1058">
        <v>7</v>
      </c>
      <c r="R1058">
        <v>14</v>
      </c>
      <c r="S1058">
        <v>4</v>
      </c>
      <c r="T1058">
        <v>3.7857142857142847</v>
      </c>
      <c r="U1058">
        <v>14.664285714285713</v>
      </c>
      <c r="V1058">
        <v>0</v>
      </c>
      <c r="W1058">
        <v>0</v>
      </c>
      <c r="X1058">
        <v>42.857142857142847</v>
      </c>
      <c r="Y1058">
        <v>0</v>
      </c>
      <c r="Z1058">
        <v>4.5747142210286409</v>
      </c>
      <c r="AA1058">
        <v>0</v>
      </c>
      <c r="AB1058">
        <v>0.77261813045656946</v>
      </c>
      <c r="AD1058">
        <v>-60.641194279428142</v>
      </c>
      <c r="AF1058">
        <v>5.8577405857740592</v>
      </c>
      <c r="AG1058">
        <v>3.8088347154969289</v>
      </c>
      <c r="AH1058">
        <v>0</v>
      </c>
      <c r="AI1058">
        <v>14</v>
      </c>
      <c r="AJ1058">
        <v>100.02857142857148</v>
      </c>
      <c r="AK1058">
        <v>14.1655822502284</v>
      </c>
    </row>
    <row r="1059" spans="1:37">
      <c r="A1059">
        <v>16</v>
      </c>
      <c r="B1059">
        <v>44</v>
      </c>
      <c r="C1059">
        <v>2024</v>
      </c>
      <c r="D1059">
        <v>8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4</v>
      </c>
      <c r="M1059">
        <v>99</v>
      </c>
      <c r="N1059">
        <v>99</v>
      </c>
      <c r="O1059">
        <v>99</v>
      </c>
      <c r="P1059">
        <v>99</v>
      </c>
      <c r="Q1059">
        <v>125</v>
      </c>
      <c r="R1059">
        <v>259</v>
      </c>
      <c r="S1059">
        <v>4</v>
      </c>
      <c r="T1059">
        <v>3.9884169884169882</v>
      </c>
      <c r="U1059">
        <v>13.622007722007718</v>
      </c>
      <c r="V1059">
        <v>0</v>
      </c>
      <c r="W1059">
        <v>0</v>
      </c>
      <c r="X1059">
        <v>29.729729729729719</v>
      </c>
      <c r="Y1059">
        <v>1.5444015444015444</v>
      </c>
      <c r="Z1059">
        <v>4.1461265153178362</v>
      </c>
      <c r="AA1059">
        <v>0</v>
      </c>
      <c r="AB1059">
        <v>1.1062567775073262</v>
      </c>
      <c r="AD1059">
        <v>-68.288547177952211</v>
      </c>
      <c r="AF1059">
        <v>4.366149696561024</v>
      </c>
      <c r="AG1059">
        <v>2.4231988615134381</v>
      </c>
      <c r="AH1059">
        <v>16.216216216216221</v>
      </c>
      <c r="AI1059">
        <v>259</v>
      </c>
      <c r="AJ1059">
        <v>98.136293436293357</v>
      </c>
      <c r="AK1059">
        <v>13.994818938099899</v>
      </c>
    </row>
    <row r="1060" spans="1:37">
      <c r="A1060">
        <v>16</v>
      </c>
      <c r="B1060">
        <v>45</v>
      </c>
      <c r="C1060">
        <v>2024</v>
      </c>
      <c r="D1060">
        <v>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4</v>
      </c>
      <c r="M1060">
        <v>99</v>
      </c>
      <c r="N1060">
        <v>99</v>
      </c>
      <c r="O1060">
        <v>99</v>
      </c>
      <c r="P1060">
        <v>99</v>
      </c>
      <c r="Q1060">
        <v>161</v>
      </c>
      <c r="R1060">
        <v>309</v>
      </c>
      <c r="S1060">
        <v>4</v>
      </c>
      <c r="T1060">
        <v>4.1909385113268609</v>
      </c>
      <c r="U1060">
        <v>12.719093851132678</v>
      </c>
      <c r="V1060">
        <v>0</v>
      </c>
      <c r="W1060">
        <v>0</v>
      </c>
      <c r="X1060">
        <v>19.741100323624597</v>
      </c>
      <c r="Y1060">
        <v>0.64724919093851141</v>
      </c>
      <c r="Z1060">
        <v>3.6530154880920849</v>
      </c>
      <c r="AA1060">
        <v>0</v>
      </c>
      <c r="AB1060">
        <v>1.0361345700978373</v>
      </c>
      <c r="AD1060">
        <v>-55.150750340773122</v>
      </c>
      <c r="AF1060">
        <v>4.1649818034775592</v>
      </c>
      <c r="AG1060">
        <v>2.1339533247255575</v>
      </c>
      <c r="AH1060">
        <v>8.4142394822006477</v>
      </c>
      <c r="AI1060">
        <v>309</v>
      </c>
      <c r="AJ1060">
        <v>96.799352750809049</v>
      </c>
      <c r="AK1060">
        <v>13.710351873575711</v>
      </c>
    </row>
    <row r="1061" spans="1:37">
      <c r="A1061">
        <v>16</v>
      </c>
      <c r="B1061">
        <v>46</v>
      </c>
      <c r="C1061">
        <v>2024</v>
      </c>
      <c r="D1061">
        <v>10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4</v>
      </c>
      <c r="M1061">
        <v>99</v>
      </c>
      <c r="N1061">
        <v>99</v>
      </c>
      <c r="O1061">
        <v>99</v>
      </c>
      <c r="P1061">
        <v>99</v>
      </c>
      <c r="Q1061">
        <v>340</v>
      </c>
      <c r="R1061">
        <v>620</v>
      </c>
      <c r="S1061">
        <v>4</v>
      </c>
      <c r="T1061">
        <v>4.1338709677419363</v>
      </c>
      <c r="U1061">
        <v>13.276290322580635</v>
      </c>
      <c r="V1061">
        <v>0</v>
      </c>
      <c r="W1061">
        <v>0.16129032258064513</v>
      </c>
      <c r="X1061">
        <v>27.096774193548391</v>
      </c>
      <c r="Y1061">
        <v>1.129032258064516</v>
      </c>
      <c r="Z1061">
        <v>4.1250183709741775</v>
      </c>
      <c r="AA1061">
        <v>0</v>
      </c>
      <c r="AB1061">
        <v>1.594288550843503</v>
      </c>
      <c r="AD1061">
        <v>-40.818353720897214</v>
      </c>
      <c r="AF1061">
        <v>3.6310395314787698</v>
      </c>
      <c r="AG1061">
        <v>1.839655638670916</v>
      </c>
      <c r="AH1061">
        <v>12.25806451612903</v>
      </c>
      <c r="AI1061">
        <v>618</v>
      </c>
      <c r="AJ1061">
        <v>97.944012944983754</v>
      </c>
      <c r="AK1061">
        <v>13.706458611063789</v>
      </c>
    </row>
    <row r="1062" spans="1:37">
      <c r="A1062">
        <v>16</v>
      </c>
      <c r="B1062">
        <v>47</v>
      </c>
      <c r="C1062">
        <v>2024</v>
      </c>
      <c r="D1062">
        <v>11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4</v>
      </c>
      <c r="M1062">
        <v>99</v>
      </c>
      <c r="N1062">
        <v>99</v>
      </c>
      <c r="O1062">
        <v>99</v>
      </c>
      <c r="P1062">
        <v>99</v>
      </c>
      <c r="Q1062">
        <v>109</v>
      </c>
      <c r="R1062">
        <v>161</v>
      </c>
      <c r="S1062">
        <v>4</v>
      </c>
      <c r="T1062">
        <v>4.1552795031055902</v>
      </c>
      <c r="U1062">
        <v>13.703726708074541</v>
      </c>
      <c r="V1062">
        <v>0</v>
      </c>
      <c r="W1062">
        <v>0</v>
      </c>
      <c r="X1062">
        <v>29.19254658385093</v>
      </c>
      <c r="Y1062">
        <v>0</v>
      </c>
      <c r="Z1062">
        <v>3.7261854706034425</v>
      </c>
      <c r="AA1062">
        <v>0</v>
      </c>
      <c r="AB1062">
        <v>1.2084536919570901</v>
      </c>
      <c r="AD1062">
        <v>-59.022145863477455</v>
      </c>
      <c r="AF1062">
        <v>2.879627973528887</v>
      </c>
      <c r="AG1062">
        <v>1.5159520925333372</v>
      </c>
      <c r="AH1062">
        <v>15.527950310559005</v>
      </c>
      <c r="AI1062">
        <v>160</v>
      </c>
      <c r="AJ1062">
        <v>99.006249999999994</v>
      </c>
      <c r="AK1062">
        <v>13.842878990194665</v>
      </c>
    </row>
    <row r="1063" spans="1:37">
      <c r="A1063">
        <v>16</v>
      </c>
      <c r="B1063">
        <v>48</v>
      </c>
      <c r="C1063">
        <v>2024</v>
      </c>
      <c r="D1063">
        <v>12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4</v>
      </c>
      <c r="M1063">
        <v>99</v>
      </c>
      <c r="N1063">
        <v>99</v>
      </c>
      <c r="O1063">
        <v>99</v>
      </c>
      <c r="P1063">
        <v>99</v>
      </c>
      <c r="Q1063">
        <v>21</v>
      </c>
      <c r="R1063">
        <v>44</v>
      </c>
      <c r="S1063">
        <v>4</v>
      </c>
      <c r="T1063">
        <v>4.5227272727272716</v>
      </c>
      <c r="U1063">
        <v>12.584090909090911</v>
      </c>
      <c r="V1063">
        <v>0</v>
      </c>
      <c r="W1063">
        <v>0</v>
      </c>
      <c r="X1063">
        <v>18.181818181818183</v>
      </c>
      <c r="Y1063">
        <v>0</v>
      </c>
      <c r="Z1063">
        <v>3.3312530526554696</v>
      </c>
      <c r="AA1063">
        <v>0</v>
      </c>
      <c r="AB1063">
        <v>1.0763709305649665</v>
      </c>
      <c r="AD1063">
        <v>-56.496504486597807</v>
      </c>
      <c r="AF1063">
        <v>6.6265060240963853</v>
      </c>
      <c r="AG1063">
        <v>3.3925825168955144</v>
      </c>
      <c r="AH1063">
        <v>27.272727272727277</v>
      </c>
      <c r="AI1063">
        <v>44</v>
      </c>
      <c r="AJ1063">
        <v>96.954545454545439</v>
      </c>
      <c r="AK1063">
        <v>13.564878572225599</v>
      </c>
    </row>
    <row r="1064" spans="1:37">
      <c r="A1064">
        <v>16</v>
      </c>
      <c r="B1064">
        <v>49</v>
      </c>
      <c r="C1064">
        <v>2024</v>
      </c>
      <c r="D1064">
        <v>1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5</v>
      </c>
      <c r="M1064">
        <v>99</v>
      </c>
      <c r="N1064">
        <v>99</v>
      </c>
      <c r="O1064">
        <v>99</v>
      </c>
      <c r="P1064">
        <v>99</v>
      </c>
      <c r="Q1064">
        <v>11</v>
      </c>
      <c r="R1064">
        <v>19</v>
      </c>
      <c r="S1064">
        <v>5</v>
      </c>
      <c r="T1064">
        <v>4.7368421052631557</v>
      </c>
      <c r="U1064">
        <v>20.252631578947366</v>
      </c>
      <c r="V1064">
        <v>0</v>
      </c>
      <c r="W1064">
        <v>0</v>
      </c>
      <c r="X1064">
        <v>84.210526315789508</v>
      </c>
      <c r="Y1064">
        <v>31.578947368421055</v>
      </c>
      <c r="Z1064">
        <v>4.0665993061645027</v>
      </c>
      <c r="AA1064">
        <v>0</v>
      </c>
      <c r="AB1064">
        <v>1.1164843913471814</v>
      </c>
      <c r="AD1064">
        <v>-19.169683416340597</v>
      </c>
      <c r="AF1064">
        <v>4.1036717062634995</v>
      </c>
      <c r="AG1064">
        <v>3.0609890940331392</v>
      </c>
      <c r="AH1064">
        <v>0</v>
      </c>
      <c r="AI1064">
        <v>18</v>
      </c>
      <c r="AJ1064">
        <v>109.93333333333337</v>
      </c>
      <c r="AK1064">
        <v>15.547885966679548</v>
      </c>
    </row>
    <row r="1065" spans="1:37">
      <c r="A1065">
        <v>16</v>
      </c>
      <c r="B1065">
        <v>50</v>
      </c>
      <c r="C1065">
        <v>2024</v>
      </c>
      <c r="D1065">
        <v>2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5</v>
      </c>
      <c r="M1065">
        <v>99</v>
      </c>
      <c r="N1065">
        <v>99</v>
      </c>
      <c r="O1065">
        <v>99</v>
      </c>
      <c r="P1065">
        <v>99</v>
      </c>
      <c r="Q1065">
        <v>16</v>
      </c>
      <c r="R1065">
        <v>19</v>
      </c>
      <c r="S1065">
        <v>5</v>
      </c>
      <c r="T1065">
        <v>4.2105263157894726</v>
      </c>
      <c r="U1065">
        <v>18.036842105263158</v>
      </c>
      <c r="V1065">
        <v>0</v>
      </c>
      <c r="W1065">
        <v>0</v>
      </c>
      <c r="X1065">
        <v>68.421052631578959</v>
      </c>
      <c r="Y1065">
        <v>5.2631578947368443</v>
      </c>
      <c r="Z1065">
        <v>4.4593143827883353</v>
      </c>
      <c r="AA1065">
        <v>0</v>
      </c>
      <c r="AB1065">
        <v>1.0041465278073123</v>
      </c>
      <c r="AD1065">
        <v>-40.841636521939343</v>
      </c>
      <c r="AF1065">
        <v>3.8934426229508201</v>
      </c>
      <c r="AG1065">
        <v>2.3586821113198844</v>
      </c>
      <c r="AH1065">
        <v>0</v>
      </c>
      <c r="AI1065">
        <v>15</v>
      </c>
      <c r="AJ1065">
        <v>104.41999999999997</v>
      </c>
      <c r="AK1065">
        <v>16.269304610302619</v>
      </c>
    </row>
    <row r="1066" spans="1:37">
      <c r="A1066">
        <v>16</v>
      </c>
      <c r="B1066">
        <v>51</v>
      </c>
      <c r="C1066">
        <v>2024</v>
      </c>
      <c r="D1066">
        <v>3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</v>
      </c>
      <c r="Q1066">
        <v>60</v>
      </c>
      <c r="R1066">
        <v>73</v>
      </c>
      <c r="S1066">
        <v>5</v>
      </c>
      <c r="T1066">
        <v>4.8219178082191778</v>
      </c>
      <c r="U1066">
        <v>18.727397260273968</v>
      </c>
      <c r="V1066">
        <v>0</v>
      </c>
      <c r="W1066">
        <v>0</v>
      </c>
      <c r="X1066">
        <v>69.863013698630141</v>
      </c>
      <c r="Y1066">
        <v>17.808219178082187</v>
      </c>
      <c r="Z1066">
        <v>4.491369509966999</v>
      </c>
      <c r="AA1066">
        <v>0</v>
      </c>
      <c r="AB1066">
        <v>1.3481846318155732</v>
      </c>
      <c r="AD1066">
        <v>-4.4440125060446869</v>
      </c>
      <c r="AF1066">
        <v>2.6642335766423342</v>
      </c>
      <c r="AG1066">
        <v>1.5845107152377753</v>
      </c>
      <c r="AH1066">
        <v>2.7397260273972601</v>
      </c>
      <c r="AI1066">
        <v>59</v>
      </c>
      <c r="AJ1066">
        <v>105.15932203389832</v>
      </c>
      <c r="AK1066">
        <v>15.80641274555466</v>
      </c>
    </row>
    <row r="1067" spans="1:37">
      <c r="A1067">
        <v>16</v>
      </c>
      <c r="B1067">
        <v>52</v>
      </c>
      <c r="C1067">
        <v>2024</v>
      </c>
      <c r="D1067">
        <v>4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5</v>
      </c>
      <c r="M1067">
        <v>99</v>
      </c>
      <c r="N1067">
        <v>99</v>
      </c>
      <c r="O1067">
        <v>99</v>
      </c>
      <c r="P1067">
        <v>99</v>
      </c>
      <c r="Q1067">
        <v>42</v>
      </c>
      <c r="R1067">
        <v>61</v>
      </c>
      <c r="S1067">
        <v>5</v>
      </c>
      <c r="T1067">
        <v>4.4098360655737698</v>
      </c>
      <c r="U1067">
        <v>14.772131147540987</v>
      </c>
      <c r="V1067">
        <v>0</v>
      </c>
      <c r="W1067">
        <v>0</v>
      </c>
      <c r="X1067">
        <v>34.426229508196712</v>
      </c>
      <c r="Y1067">
        <v>8.1967213114754092</v>
      </c>
      <c r="Z1067">
        <v>4.4338168121590096</v>
      </c>
      <c r="AA1067">
        <v>0</v>
      </c>
      <c r="AB1067">
        <v>1.4528327240068537</v>
      </c>
      <c r="AD1067">
        <v>10.051661418549761</v>
      </c>
      <c r="AF1067">
        <v>7.625</v>
      </c>
      <c r="AG1067">
        <v>4.5198051834054809</v>
      </c>
      <c r="AH1067">
        <v>14.754098360655737</v>
      </c>
      <c r="AI1067">
        <v>53</v>
      </c>
      <c r="AJ1067">
        <v>97.088679245283018</v>
      </c>
      <c r="AK1067">
        <v>15.378692055245397</v>
      </c>
    </row>
    <row r="1068" spans="1:37">
      <c r="A1068">
        <v>16</v>
      </c>
      <c r="B1068">
        <v>53</v>
      </c>
      <c r="C1068">
        <v>2024</v>
      </c>
      <c r="D1068">
        <v>5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5</v>
      </c>
      <c r="M1068">
        <v>99</v>
      </c>
      <c r="N1068">
        <v>99</v>
      </c>
      <c r="O1068">
        <v>99</v>
      </c>
      <c r="P1068">
        <v>99</v>
      </c>
      <c r="Q1068">
        <v>49</v>
      </c>
      <c r="R1068">
        <v>102</v>
      </c>
      <c r="S1068">
        <v>5</v>
      </c>
      <c r="T1068">
        <v>3.9117647058823528</v>
      </c>
      <c r="U1068">
        <v>14.919607843137252</v>
      </c>
      <c r="V1068">
        <v>0</v>
      </c>
      <c r="W1068">
        <v>0</v>
      </c>
      <c r="X1068">
        <v>32.352941176470594</v>
      </c>
      <c r="Y1068">
        <v>7.8431372549019596</v>
      </c>
      <c r="Z1068">
        <v>4.8863362756930879</v>
      </c>
      <c r="AA1068">
        <v>0</v>
      </c>
      <c r="AB1068">
        <v>1.1724194957643983</v>
      </c>
      <c r="AD1068">
        <v>41.564148544096142</v>
      </c>
      <c r="AF1068">
        <v>8.5642317380352644</v>
      </c>
      <c r="AG1068">
        <v>5.4826797326752281</v>
      </c>
      <c r="AH1068">
        <v>5.882352941176471</v>
      </c>
      <c r="AI1068">
        <v>96</v>
      </c>
      <c r="AJ1068">
        <v>96.495833333333309</v>
      </c>
      <c r="AK1068">
        <v>15.915056679420315</v>
      </c>
    </row>
    <row r="1069" spans="1:37">
      <c r="A1069">
        <v>16</v>
      </c>
      <c r="B1069">
        <v>54</v>
      </c>
      <c r="C1069">
        <v>2024</v>
      </c>
      <c r="D1069">
        <v>6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5</v>
      </c>
      <c r="M1069">
        <v>99</v>
      </c>
      <c r="N1069">
        <v>99</v>
      </c>
      <c r="O1069">
        <v>99</v>
      </c>
      <c r="P1069">
        <v>99</v>
      </c>
      <c r="Q1069">
        <v>30</v>
      </c>
      <c r="R1069">
        <v>70</v>
      </c>
      <c r="S1069">
        <v>5</v>
      </c>
      <c r="T1069">
        <v>4.0285714285714276</v>
      </c>
      <c r="U1069">
        <v>15.28285714285713</v>
      </c>
      <c r="V1069">
        <v>0</v>
      </c>
      <c r="W1069">
        <v>0</v>
      </c>
      <c r="X1069">
        <v>30</v>
      </c>
      <c r="Y1069">
        <v>7.1428571428571441</v>
      </c>
      <c r="Z1069">
        <v>4.5194491266263119</v>
      </c>
      <c r="AA1069">
        <v>0</v>
      </c>
      <c r="AB1069">
        <v>1.2417893606914709</v>
      </c>
      <c r="AD1069">
        <v>14.365195997556503</v>
      </c>
      <c r="AF1069">
        <v>12.173913043478262</v>
      </c>
      <c r="AG1069">
        <v>8.3084163683102776</v>
      </c>
      <c r="AH1069">
        <v>15.714285714285712</v>
      </c>
      <c r="AI1069">
        <v>66</v>
      </c>
      <c r="AJ1069">
        <v>100.39090909090908</v>
      </c>
      <c r="AK1069">
        <v>14.965473531709462</v>
      </c>
    </row>
    <row r="1070" spans="1:37">
      <c r="A1070">
        <v>16</v>
      </c>
      <c r="B1070">
        <v>55</v>
      </c>
      <c r="C1070">
        <v>2024</v>
      </c>
      <c r="D1070">
        <v>7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5</v>
      </c>
      <c r="M1070">
        <v>99</v>
      </c>
      <c r="N1070">
        <v>99</v>
      </c>
      <c r="O1070">
        <v>99</v>
      </c>
      <c r="P1070">
        <v>99</v>
      </c>
      <c r="Q1070">
        <v>15</v>
      </c>
      <c r="R1070">
        <v>42</v>
      </c>
      <c r="S1070">
        <v>5</v>
      </c>
      <c r="T1070">
        <v>4.3095238095238093</v>
      </c>
      <c r="U1070">
        <v>16.471428571428582</v>
      </c>
      <c r="V1070">
        <v>0</v>
      </c>
      <c r="W1070">
        <v>0</v>
      </c>
      <c r="X1070">
        <v>47.619047619047642</v>
      </c>
      <c r="Y1070">
        <v>4.7619047619047636</v>
      </c>
      <c r="Z1070">
        <v>3.9957290123500528</v>
      </c>
      <c r="AA1070">
        <v>0</v>
      </c>
      <c r="AB1070">
        <v>1.2049124694171436</v>
      </c>
      <c r="AD1070">
        <v>-63.957821725090966</v>
      </c>
      <c r="AF1070">
        <v>17.573221757322173</v>
      </c>
      <c r="AG1070">
        <v>12.834641286803585</v>
      </c>
      <c r="AH1070">
        <v>21.428571428571423</v>
      </c>
      <c r="AI1070">
        <v>42</v>
      </c>
      <c r="AJ1070">
        <v>100.91428571428575</v>
      </c>
      <c r="AK1070">
        <v>15.728050594327549</v>
      </c>
    </row>
    <row r="1071" spans="1:37">
      <c r="A1071">
        <v>16</v>
      </c>
      <c r="B1071">
        <v>56</v>
      </c>
      <c r="C1071">
        <v>2024</v>
      </c>
      <c r="D1071">
        <v>8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5</v>
      </c>
      <c r="M1071">
        <v>99</v>
      </c>
      <c r="N1071">
        <v>99</v>
      </c>
      <c r="O1071">
        <v>99</v>
      </c>
      <c r="P1071">
        <v>99</v>
      </c>
      <c r="Q1071">
        <v>291</v>
      </c>
      <c r="R1071">
        <v>743</v>
      </c>
      <c r="S1071">
        <v>5</v>
      </c>
      <c r="T1071">
        <v>4.6231493943472408</v>
      </c>
      <c r="U1071">
        <v>15.800269179004058</v>
      </c>
      <c r="V1071">
        <v>0</v>
      </c>
      <c r="W1071">
        <v>0</v>
      </c>
      <c r="X1071">
        <v>37.550471063257071</v>
      </c>
      <c r="Y1071">
        <v>8.3445491251682391</v>
      </c>
      <c r="Z1071">
        <v>4.5573805293817378</v>
      </c>
      <c r="AA1071">
        <v>0</v>
      </c>
      <c r="AB1071">
        <v>1.3199381232781111</v>
      </c>
      <c r="AD1071">
        <v>-64.222686553895855</v>
      </c>
      <c r="AF1071">
        <v>12.525286581254216</v>
      </c>
      <c r="AG1071">
        <v>8.0630892986659148</v>
      </c>
      <c r="AH1071">
        <v>13.862718707940781</v>
      </c>
      <c r="AI1071">
        <v>741</v>
      </c>
      <c r="AJ1071">
        <v>99.82874493927126</v>
      </c>
      <c r="AK1071">
        <v>15.490821702351759</v>
      </c>
    </row>
    <row r="1072" spans="1:37">
      <c r="A1072">
        <v>16</v>
      </c>
      <c r="B1072">
        <v>57</v>
      </c>
      <c r="C1072">
        <v>2024</v>
      </c>
      <c r="D1072">
        <v>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5</v>
      </c>
      <c r="M1072">
        <v>99</v>
      </c>
      <c r="N1072">
        <v>99</v>
      </c>
      <c r="O1072">
        <v>99</v>
      </c>
      <c r="P1072">
        <v>99</v>
      </c>
      <c r="Q1072">
        <v>423</v>
      </c>
      <c r="R1072">
        <v>751</v>
      </c>
      <c r="S1072">
        <v>5</v>
      </c>
      <c r="T1072">
        <v>4.715046604527295</v>
      </c>
      <c r="U1072">
        <v>16.702263648468698</v>
      </c>
      <c r="V1072">
        <v>0</v>
      </c>
      <c r="W1072">
        <v>0.26631158455392817</v>
      </c>
      <c r="X1072">
        <v>47.802929427430087</v>
      </c>
      <c r="Y1072">
        <v>11.71770972037284</v>
      </c>
      <c r="Z1072">
        <v>4.5619315984772255</v>
      </c>
      <c r="AA1072">
        <v>0</v>
      </c>
      <c r="AB1072">
        <v>2.0587315181619221</v>
      </c>
      <c r="AD1072">
        <v>-49.001841802145663</v>
      </c>
      <c r="AF1072">
        <v>10.122658040167138</v>
      </c>
      <c r="AG1072">
        <v>6.8106025477997454</v>
      </c>
      <c r="AH1072">
        <v>7.8561917443408786</v>
      </c>
      <c r="AI1072">
        <v>749</v>
      </c>
      <c r="AJ1072">
        <v>101.89906542056076</v>
      </c>
      <c r="AK1072">
        <v>15.416880507699972</v>
      </c>
    </row>
    <row r="1073" spans="1:37">
      <c r="A1073">
        <v>16</v>
      </c>
      <c r="B1073">
        <v>58</v>
      </c>
      <c r="C1073">
        <v>2024</v>
      </c>
      <c r="D1073">
        <v>10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5</v>
      </c>
      <c r="M1073">
        <v>99</v>
      </c>
      <c r="N1073">
        <v>99</v>
      </c>
      <c r="O1073">
        <v>99</v>
      </c>
      <c r="P1073">
        <v>99</v>
      </c>
      <c r="Q1073">
        <v>844</v>
      </c>
      <c r="R1073">
        <v>1547</v>
      </c>
      <c r="S1073">
        <v>5</v>
      </c>
      <c r="T1073">
        <v>4.729153199741436</v>
      </c>
      <c r="U1073">
        <v>16.179638009049746</v>
      </c>
      <c r="V1073">
        <v>0</v>
      </c>
      <c r="W1073">
        <v>0.19392372333548805</v>
      </c>
      <c r="X1073">
        <v>43.956043956043942</v>
      </c>
      <c r="Y1073">
        <v>7.4337427278603743</v>
      </c>
      <c r="Z1073">
        <v>4.2824644021534697</v>
      </c>
      <c r="AA1073">
        <v>0</v>
      </c>
      <c r="AB1073">
        <v>1.6705973196599035</v>
      </c>
      <c r="AD1073">
        <v>-46.722894638336413</v>
      </c>
      <c r="AF1073">
        <v>9.0600292825768669</v>
      </c>
      <c r="AG1073">
        <v>5.5940612868403692</v>
      </c>
      <c r="AH1073">
        <v>9.7608274078862323</v>
      </c>
      <c r="AI1073">
        <v>1546</v>
      </c>
      <c r="AJ1073">
        <v>100.97477360931435</v>
      </c>
      <c r="AK1073">
        <v>15.368797500450796</v>
      </c>
    </row>
    <row r="1074" spans="1:37">
      <c r="A1074">
        <v>16</v>
      </c>
      <c r="B1074">
        <v>59</v>
      </c>
      <c r="C1074">
        <v>2024</v>
      </c>
      <c r="D1074">
        <v>11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5</v>
      </c>
      <c r="M1074">
        <v>99</v>
      </c>
      <c r="N1074">
        <v>99</v>
      </c>
      <c r="O1074">
        <v>99</v>
      </c>
      <c r="P1074">
        <v>99</v>
      </c>
      <c r="Q1074">
        <v>281</v>
      </c>
      <c r="R1074">
        <v>496</v>
      </c>
      <c r="S1074">
        <v>5</v>
      </c>
      <c r="T1074">
        <v>4.8125</v>
      </c>
      <c r="U1074">
        <v>16.496774193548397</v>
      </c>
      <c r="V1074">
        <v>0</v>
      </c>
      <c r="W1074">
        <v>0.20161290322580641</v>
      </c>
      <c r="X1074">
        <v>52.217741935483879</v>
      </c>
      <c r="Y1074">
        <v>6.0483870967741948</v>
      </c>
      <c r="Z1074">
        <v>4.011891306134447</v>
      </c>
      <c r="AA1074">
        <v>0</v>
      </c>
      <c r="AB1074">
        <v>1.2775689647441422</v>
      </c>
      <c r="AD1074">
        <v>-53.995857906934624</v>
      </c>
      <c r="AF1074">
        <v>8.8714004650330889</v>
      </c>
      <c r="AG1074">
        <v>5.6221395104676493</v>
      </c>
      <c r="AH1074">
        <v>6.6532258064516112</v>
      </c>
      <c r="AI1074">
        <v>495</v>
      </c>
      <c r="AJ1074">
        <v>101.93959595959606</v>
      </c>
      <c r="AK1074">
        <v>15.30879669364114</v>
      </c>
    </row>
    <row r="1075" spans="1:37">
      <c r="A1075">
        <v>16</v>
      </c>
      <c r="B1075">
        <v>60</v>
      </c>
      <c r="C1075">
        <v>2024</v>
      </c>
      <c r="D1075">
        <v>12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5</v>
      </c>
      <c r="M1075">
        <v>99</v>
      </c>
      <c r="N1075">
        <v>99</v>
      </c>
      <c r="O1075">
        <v>99</v>
      </c>
      <c r="P1075">
        <v>99</v>
      </c>
      <c r="Q1075">
        <v>44</v>
      </c>
      <c r="R1075">
        <v>69</v>
      </c>
      <c r="S1075">
        <v>5</v>
      </c>
      <c r="T1075">
        <v>4.7681159420289845</v>
      </c>
      <c r="U1075">
        <v>15.471014492753628</v>
      </c>
      <c r="V1075">
        <v>0</v>
      </c>
      <c r="W1075">
        <v>0</v>
      </c>
      <c r="X1075">
        <v>43.478260869565219</v>
      </c>
      <c r="Y1075">
        <v>2.8985507246376807</v>
      </c>
      <c r="Z1075">
        <v>3.9558835818099358</v>
      </c>
      <c r="AA1075">
        <v>0</v>
      </c>
      <c r="AB1075">
        <v>1.1689823089899003</v>
      </c>
      <c r="AD1075">
        <v>-32.989701099488961</v>
      </c>
      <c r="AF1075">
        <v>10.391566265060241</v>
      </c>
      <c r="AG1075">
        <v>6.5406932215747906</v>
      </c>
      <c r="AH1075">
        <v>2.8985507246376807</v>
      </c>
      <c r="AI1075">
        <v>69</v>
      </c>
      <c r="AJ1075">
        <v>99.642028985507196</v>
      </c>
      <c r="AK1075">
        <v>15.332755605326343</v>
      </c>
    </row>
    <row r="1076" spans="1:37">
      <c r="A1076">
        <v>16</v>
      </c>
      <c r="B1076">
        <v>61</v>
      </c>
      <c r="C1076">
        <v>2024</v>
      </c>
      <c r="D1076">
        <v>1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6</v>
      </c>
      <c r="M1076">
        <v>99</v>
      </c>
      <c r="N1076">
        <v>99</v>
      </c>
      <c r="O1076">
        <v>99</v>
      </c>
      <c r="P1076">
        <v>99</v>
      </c>
      <c r="Q1076">
        <v>33</v>
      </c>
      <c r="R1076">
        <v>59</v>
      </c>
      <c r="S1076">
        <v>6</v>
      </c>
      <c r="T1076">
        <v>6.0847457627118642</v>
      </c>
      <c r="U1076">
        <v>19.157627118644072</v>
      </c>
      <c r="V1076">
        <v>5.0847457627118642</v>
      </c>
      <c r="W1076">
        <v>6.7796610169491505</v>
      </c>
      <c r="X1076">
        <v>69.491525423728802</v>
      </c>
      <c r="Y1076">
        <v>23.728813559322031</v>
      </c>
      <c r="Z1076">
        <v>4.273418168633901</v>
      </c>
      <c r="AA1076">
        <v>0</v>
      </c>
      <c r="AB1076">
        <v>1.5102826718607103</v>
      </c>
      <c r="AD1076">
        <v>9.2733148404995607</v>
      </c>
      <c r="AF1076">
        <v>12.742980561555076</v>
      </c>
      <c r="AG1076">
        <v>8.9912577260542008</v>
      </c>
      <c r="AH1076">
        <v>1.6949152542372876</v>
      </c>
      <c r="AI1076">
        <v>39</v>
      </c>
      <c r="AJ1076">
        <v>106.3153846153846</v>
      </c>
      <c r="AK1076">
        <v>17.036272191655147</v>
      </c>
    </row>
    <row r="1077" spans="1:37">
      <c r="A1077">
        <v>16</v>
      </c>
      <c r="B1077">
        <v>62</v>
      </c>
      <c r="C1077">
        <v>2024</v>
      </c>
      <c r="D1077">
        <v>2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6</v>
      </c>
      <c r="M1077">
        <v>99</v>
      </c>
      <c r="N1077">
        <v>99</v>
      </c>
      <c r="O1077">
        <v>99</v>
      </c>
      <c r="P1077">
        <v>99</v>
      </c>
      <c r="Q1077">
        <v>31</v>
      </c>
      <c r="R1077">
        <v>49</v>
      </c>
      <c r="S1077">
        <v>6</v>
      </c>
      <c r="T1077">
        <v>5.5102040816326516</v>
      </c>
      <c r="U1077">
        <v>19.767346938775511</v>
      </c>
      <c r="V1077">
        <v>18.367346938775512</v>
      </c>
      <c r="W1077">
        <v>6.1224489795918364</v>
      </c>
      <c r="X1077">
        <v>73.469387755102048</v>
      </c>
      <c r="Y1077">
        <v>28.571428571428577</v>
      </c>
      <c r="Z1077">
        <v>5.4796613836653751</v>
      </c>
      <c r="AA1077">
        <v>0</v>
      </c>
      <c r="AB1077">
        <v>1.566517637746569</v>
      </c>
      <c r="AD1077">
        <v>2.0722798316937534</v>
      </c>
      <c r="AF1077">
        <v>10.040983606557376</v>
      </c>
      <c r="AG1077">
        <v>6.6665290137859348</v>
      </c>
      <c r="AH1077">
        <v>0</v>
      </c>
      <c r="AI1077">
        <v>41</v>
      </c>
      <c r="AJ1077">
        <v>105.80243902439024</v>
      </c>
      <c r="AK1077">
        <v>17.773523833459912</v>
      </c>
    </row>
    <row r="1078" spans="1:37">
      <c r="A1078">
        <v>16</v>
      </c>
      <c r="B1078">
        <v>63</v>
      </c>
      <c r="C1078">
        <v>2024</v>
      </c>
      <c r="D1078">
        <v>3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</v>
      </c>
      <c r="Q1078">
        <v>167</v>
      </c>
      <c r="R1078">
        <v>211</v>
      </c>
      <c r="S1078">
        <v>6</v>
      </c>
      <c r="T1078">
        <v>5.6587677725118484</v>
      </c>
      <c r="U1078">
        <v>22.204739336492882</v>
      </c>
      <c r="V1078">
        <v>22.748815165876778</v>
      </c>
      <c r="W1078">
        <v>5.6872037914691935</v>
      </c>
      <c r="X1078">
        <v>90.995260663507111</v>
      </c>
      <c r="Y1078">
        <v>42.654028436018955</v>
      </c>
      <c r="Z1078">
        <v>4.6199419687496333</v>
      </c>
      <c r="AA1078">
        <v>0</v>
      </c>
      <c r="AB1078">
        <v>1.642780095965594</v>
      </c>
      <c r="AD1078">
        <v>3.1810539742086408</v>
      </c>
      <c r="AF1078">
        <v>7.700729927007294</v>
      </c>
      <c r="AG1078">
        <v>5.4302901053558807</v>
      </c>
      <c r="AH1078">
        <v>0</v>
      </c>
      <c r="AI1078">
        <v>165</v>
      </c>
      <c r="AJ1078">
        <v>108.52606060606064</v>
      </c>
      <c r="AK1078">
        <v>17.33736819338408</v>
      </c>
    </row>
    <row r="1079" spans="1:37">
      <c r="A1079">
        <v>16</v>
      </c>
      <c r="B1079">
        <v>64</v>
      </c>
      <c r="C1079">
        <v>2024</v>
      </c>
      <c r="D1079">
        <v>4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6</v>
      </c>
      <c r="M1079">
        <v>99</v>
      </c>
      <c r="N1079">
        <v>99</v>
      </c>
      <c r="O1079">
        <v>99</v>
      </c>
      <c r="P1079">
        <v>99</v>
      </c>
      <c r="Q1079">
        <v>82</v>
      </c>
      <c r="R1079">
        <v>133</v>
      </c>
      <c r="S1079">
        <v>6</v>
      </c>
      <c r="T1079">
        <v>5.3533834586466176</v>
      </c>
      <c r="U1079">
        <v>18.146616541353382</v>
      </c>
      <c r="V1079">
        <v>11.278195488721805</v>
      </c>
      <c r="W1079">
        <v>1.5037593984962403</v>
      </c>
      <c r="X1079">
        <v>63.15789473684211</v>
      </c>
      <c r="Y1079">
        <v>18.045112781954888</v>
      </c>
      <c r="Z1079">
        <v>4.8752335416923591</v>
      </c>
      <c r="AA1079">
        <v>0</v>
      </c>
      <c r="AB1079">
        <v>1.613828813544246</v>
      </c>
      <c r="AD1079">
        <v>23.586119854874362</v>
      </c>
      <c r="AF1079">
        <v>16.625</v>
      </c>
      <c r="AG1079">
        <v>12.105814904171703</v>
      </c>
      <c r="AH1079">
        <v>2.255639097744361</v>
      </c>
      <c r="AI1079">
        <v>108</v>
      </c>
      <c r="AJ1079">
        <v>101.02685185185182</v>
      </c>
      <c r="AK1079">
        <v>17.039603924846343</v>
      </c>
    </row>
    <row r="1080" spans="1:37">
      <c r="A1080">
        <v>16</v>
      </c>
      <c r="B1080">
        <v>65</v>
      </c>
      <c r="C1080">
        <v>2024</v>
      </c>
      <c r="D1080">
        <v>5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6</v>
      </c>
      <c r="M1080">
        <v>99</v>
      </c>
      <c r="N1080">
        <v>99</v>
      </c>
      <c r="O1080">
        <v>99</v>
      </c>
      <c r="P1080">
        <v>99</v>
      </c>
      <c r="Q1080">
        <v>104</v>
      </c>
      <c r="R1080">
        <v>179</v>
      </c>
      <c r="S1080">
        <v>6</v>
      </c>
      <c r="T1080">
        <v>4.7039106145251388</v>
      </c>
      <c r="U1080">
        <v>18.620670391061449</v>
      </c>
      <c r="V1080">
        <v>6.7039106145251406</v>
      </c>
      <c r="W1080">
        <v>0.55865921787709516</v>
      </c>
      <c r="X1080">
        <v>65.921787709497195</v>
      </c>
      <c r="Y1080">
        <v>16.759776536312852</v>
      </c>
      <c r="Z1080">
        <v>5.006662332033244</v>
      </c>
      <c r="AA1080">
        <v>0</v>
      </c>
      <c r="AB1080">
        <v>1.4671586620049895</v>
      </c>
      <c r="AD1080">
        <v>35.897108806765402</v>
      </c>
      <c r="AF1080">
        <v>15.029387069689339</v>
      </c>
      <c r="AG1080">
        <v>12.008358402536338</v>
      </c>
      <c r="AH1080">
        <v>5.0279329608938559</v>
      </c>
      <c r="AI1080">
        <v>172</v>
      </c>
      <c r="AJ1080">
        <v>101.65523255813956</v>
      </c>
      <c r="AK1080">
        <v>17.408838079704854</v>
      </c>
    </row>
    <row r="1081" spans="1:37">
      <c r="A1081">
        <v>16</v>
      </c>
      <c r="B1081">
        <v>66</v>
      </c>
      <c r="C1081">
        <v>2024</v>
      </c>
      <c r="D1081">
        <v>6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6</v>
      </c>
      <c r="M1081">
        <v>99</v>
      </c>
      <c r="N1081">
        <v>99</v>
      </c>
      <c r="O1081">
        <v>99</v>
      </c>
      <c r="P1081">
        <v>99</v>
      </c>
      <c r="Q1081">
        <v>44</v>
      </c>
      <c r="R1081">
        <v>105</v>
      </c>
      <c r="S1081">
        <v>6</v>
      </c>
      <c r="T1081">
        <v>5.2476190476190467</v>
      </c>
      <c r="U1081">
        <v>17.771428571428562</v>
      </c>
      <c r="V1081">
        <v>6.6666666666666687</v>
      </c>
      <c r="W1081">
        <v>1.9047619047619055</v>
      </c>
      <c r="X1081">
        <v>55.238095238095241</v>
      </c>
      <c r="Y1081">
        <v>15.238095238095244</v>
      </c>
      <c r="Z1081">
        <v>4.575643889858906</v>
      </c>
      <c r="AA1081">
        <v>0</v>
      </c>
      <c r="AB1081">
        <v>1.4591644861811937</v>
      </c>
      <c r="AD1081">
        <v>18.906474832801447</v>
      </c>
      <c r="AF1081">
        <v>18.260869565217391</v>
      </c>
      <c r="AG1081">
        <v>14.49196573496633</v>
      </c>
      <c r="AH1081">
        <v>4.7619047619047636</v>
      </c>
      <c r="AI1081">
        <v>96</v>
      </c>
      <c r="AJ1081">
        <v>99.648958333333383</v>
      </c>
      <c r="AK1081">
        <v>16.466388211900387</v>
      </c>
    </row>
    <row r="1082" spans="1:37">
      <c r="A1082">
        <v>16</v>
      </c>
      <c r="B1082">
        <v>67</v>
      </c>
      <c r="C1082">
        <v>2024</v>
      </c>
      <c r="D1082">
        <v>7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</v>
      </c>
      <c r="Q1082">
        <v>20</v>
      </c>
      <c r="R1082">
        <v>47</v>
      </c>
      <c r="S1082">
        <v>6</v>
      </c>
      <c r="T1082">
        <v>4.9148936170212787</v>
      </c>
      <c r="U1082">
        <v>18.725531914893622</v>
      </c>
      <c r="V1082">
        <v>8.5106382978723421</v>
      </c>
      <c r="W1082">
        <v>2.1276595744680855</v>
      </c>
      <c r="X1082">
        <v>76.59574468085107</v>
      </c>
      <c r="Y1082">
        <v>12.765957446808516</v>
      </c>
      <c r="Z1082">
        <v>4.5228247662277115</v>
      </c>
      <c r="AA1082">
        <v>0</v>
      </c>
      <c r="AB1082">
        <v>1.5413421511723264</v>
      </c>
      <c r="AD1082">
        <v>-51.60971589591859</v>
      </c>
      <c r="AF1082">
        <v>19.665271966527197</v>
      </c>
      <c r="AG1082">
        <v>16.328082966920828</v>
      </c>
      <c r="AH1082">
        <v>10.638297872340427</v>
      </c>
      <c r="AI1082">
        <v>47</v>
      </c>
      <c r="AJ1082">
        <v>101.98723404255315</v>
      </c>
      <c r="AK1082">
        <v>17.295425577478078</v>
      </c>
    </row>
    <row r="1083" spans="1:37">
      <c r="A1083">
        <v>16</v>
      </c>
      <c r="B1083">
        <v>68</v>
      </c>
      <c r="C1083">
        <v>2024</v>
      </c>
      <c r="D1083">
        <v>8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6</v>
      </c>
      <c r="M1083">
        <v>99</v>
      </c>
      <c r="N1083">
        <v>99</v>
      </c>
      <c r="O1083">
        <v>99</v>
      </c>
      <c r="P1083">
        <v>99</v>
      </c>
      <c r="Q1083">
        <v>517</v>
      </c>
      <c r="R1083">
        <v>1185</v>
      </c>
      <c r="S1083">
        <v>6</v>
      </c>
      <c r="T1083">
        <v>5.2227848101265826</v>
      </c>
      <c r="U1083">
        <v>19.402025316455724</v>
      </c>
      <c r="V1083">
        <v>14.767932489451477</v>
      </c>
      <c r="W1083">
        <v>0.59071729957805907</v>
      </c>
      <c r="X1083">
        <v>66.835443037974699</v>
      </c>
      <c r="Y1083">
        <v>27.341772151898738</v>
      </c>
      <c r="Z1083">
        <v>5.002840976787188</v>
      </c>
      <c r="AA1083">
        <v>0</v>
      </c>
      <c r="AB1083">
        <v>1.4821539833926038</v>
      </c>
      <c r="AD1083">
        <v>-67.299436819508742</v>
      </c>
      <c r="AF1083">
        <v>19.976399190829401</v>
      </c>
      <c r="AG1083">
        <v>15.79114376140137</v>
      </c>
      <c r="AH1083">
        <v>8.8607594936708818</v>
      </c>
      <c r="AI1083">
        <v>1182</v>
      </c>
      <c r="AJ1083">
        <v>103.50566835871398</v>
      </c>
      <c r="AK1083">
        <v>17.1362320225094</v>
      </c>
    </row>
    <row r="1084" spans="1:37">
      <c r="A1084">
        <v>16</v>
      </c>
      <c r="B1084">
        <v>69</v>
      </c>
      <c r="C1084">
        <v>2024</v>
      </c>
      <c r="D1084">
        <v>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6</v>
      </c>
      <c r="M1084">
        <v>99</v>
      </c>
      <c r="N1084">
        <v>99</v>
      </c>
      <c r="O1084">
        <v>99</v>
      </c>
      <c r="P1084">
        <v>99</v>
      </c>
      <c r="Q1084">
        <v>707</v>
      </c>
      <c r="R1084">
        <v>1270</v>
      </c>
      <c r="S1084">
        <v>6</v>
      </c>
      <c r="T1084">
        <v>5.2637795275590555</v>
      </c>
      <c r="U1084">
        <v>19.781889763779542</v>
      </c>
      <c r="V1084">
        <v>14.173228346456691</v>
      </c>
      <c r="W1084">
        <v>0.55118110236220474</v>
      </c>
      <c r="X1084">
        <v>73.385826771653569</v>
      </c>
      <c r="Y1084">
        <v>26.929133858267715</v>
      </c>
      <c r="Z1084">
        <v>4.5548972921656281</v>
      </c>
      <c r="AA1084">
        <v>0</v>
      </c>
      <c r="AB1084">
        <v>1.7203354960903516</v>
      </c>
      <c r="AD1084">
        <v>-58.30518733755256</v>
      </c>
      <c r="AF1084">
        <v>17.118210001347897</v>
      </c>
      <c r="AG1084">
        <v>13.64086035750859</v>
      </c>
      <c r="AH1084">
        <v>7.9527559055118111</v>
      </c>
      <c r="AI1084">
        <v>1270</v>
      </c>
      <c r="AJ1084">
        <v>104.36259842519684</v>
      </c>
      <c r="AK1084">
        <v>17.110082046657247</v>
      </c>
    </row>
    <row r="1085" spans="1:37">
      <c r="A1085">
        <v>16</v>
      </c>
      <c r="B1085">
        <v>70</v>
      </c>
      <c r="C1085">
        <v>2024</v>
      </c>
      <c r="D1085">
        <v>10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6</v>
      </c>
      <c r="M1085">
        <v>99</v>
      </c>
      <c r="N1085">
        <v>99</v>
      </c>
      <c r="O1085">
        <v>99</v>
      </c>
      <c r="P1085">
        <v>99</v>
      </c>
      <c r="Q1085">
        <v>1395</v>
      </c>
      <c r="R1085">
        <v>2459</v>
      </c>
      <c r="S1085">
        <v>6</v>
      </c>
      <c r="T1085">
        <v>5.3151687677917856</v>
      </c>
      <c r="U1085">
        <v>20.203090687271263</v>
      </c>
      <c r="V1085">
        <v>15.860105734038219</v>
      </c>
      <c r="W1085">
        <v>0.73200488003253361</v>
      </c>
      <c r="X1085">
        <v>77.389182594550647</v>
      </c>
      <c r="Y1085">
        <v>29.808865392435944</v>
      </c>
      <c r="Z1085">
        <v>4.577306528875094</v>
      </c>
      <c r="AA1085">
        <v>0</v>
      </c>
      <c r="AB1085">
        <v>1.421490806955283</v>
      </c>
      <c r="AD1085">
        <v>-58.490342362540815</v>
      </c>
      <c r="AF1085">
        <v>14.401171303074671</v>
      </c>
      <c r="AG1085">
        <v>11.103105018136633</v>
      </c>
      <c r="AH1085">
        <v>7.0760471736478223</v>
      </c>
      <c r="AI1085">
        <v>2458</v>
      </c>
      <c r="AJ1085">
        <v>105.3456061838893</v>
      </c>
      <c r="AK1085">
        <v>16.99990953213689</v>
      </c>
    </row>
    <row r="1086" spans="1:37">
      <c r="A1086">
        <v>16</v>
      </c>
      <c r="B1086">
        <v>71</v>
      </c>
      <c r="C1086">
        <v>2024</v>
      </c>
      <c r="D1086">
        <v>11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6</v>
      </c>
      <c r="M1086">
        <v>99</v>
      </c>
      <c r="N1086">
        <v>99</v>
      </c>
      <c r="O1086">
        <v>99</v>
      </c>
      <c r="P1086">
        <v>99</v>
      </c>
      <c r="Q1086">
        <v>535</v>
      </c>
      <c r="R1086">
        <v>921</v>
      </c>
      <c r="S1086">
        <v>6</v>
      </c>
      <c r="T1086">
        <v>5.3051031487513587</v>
      </c>
      <c r="U1086">
        <v>20.168512486427787</v>
      </c>
      <c r="V1086">
        <v>13.463626492942456</v>
      </c>
      <c r="W1086">
        <v>0.86862106406080353</v>
      </c>
      <c r="X1086">
        <v>79.370249728555919</v>
      </c>
      <c r="Y1086">
        <v>26.1672095548317</v>
      </c>
      <c r="Z1086">
        <v>4.1924867991995125</v>
      </c>
      <c r="AA1086">
        <v>0</v>
      </c>
      <c r="AB1086">
        <v>1.3259565269651938</v>
      </c>
      <c r="AD1086">
        <v>-46.363341166141034</v>
      </c>
      <c r="AF1086">
        <v>16.472902879627974</v>
      </c>
      <c r="AG1086">
        <v>12.763048229717276</v>
      </c>
      <c r="AH1086">
        <v>5.5374592833876237</v>
      </c>
      <c r="AI1086">
        <v>920</v>
      </c>
      <c r="AJ1086">
        <v>105.33739130434778</v>
      </c>
      <c r="AK1086">
        <v>17.028514655642162</v>
      </c>
    </row>
    <row r="1087" spans="1:37">
      <c r="A1087">
        <v>16</v>
      </c>
      <c r="B1087">
        <v>72</v>
      </c>
      <c r="C1087">
        <v>2024</v>
      </c>
      <c r="D1087">
        <v>12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6</v>
      </c>
      <c r="M1087">
        <v>99</v>
      </c>
      <c r="N1087">
        <v>99</v>
      </c>
      <c r="O1087">
        <v>99</v>
      </c>
      <c r="P1087">
        <v>99</v>
      </c>
      <c r="Q1087">
        <v>58</v>
      </c>
      <c r="R1087">
        <v>93</v>
      </c>
      <c r="S1087">
        <v>6</v>
      </c>
      <c r="T1087">
        <v>5.4946236559139772</v>
      </c>
      <c r="U1087">
        <v>18.86881720430107</v>
      </c>
      <c r="V1087">
        <v>5.3763440860215059</v>
      </c>
      <c r="W1087">
        <v>0</v>
      </c>
      <c r="X1087">
        <v>78.494623655913983</v>
      </c>
      <c r="Y1087">
        <v>17.20430107526882</v>
      </c>
      <c r="Z1087">
        <v>3.8969516207323074</v>
      </c>
      <c r="AA1087">
        <v>0</v>
      </c>
      <c r="AB1087">
        <v>1.3648715400105322</v>
      </c>
      <c r="AD1087">
        <v>-42.669514178963887</v>
      </c>
      <c r="AF1087">
        <v>14.006024096385543</v>
      </c>
      <c r="AG1087">
        <v>10.751858047043967</v>
      </c>
      <c r="AH1087">
        <v>1.0752688172043012</v>
      </c>
      <c r="AI1087">
        <v>93</v>
      </c>
      <c r="AJ1087">
        <v>102.93978494623659</v>
      </c>
      <c r="AK1087">
        <v>17.05682389199448</v>
      </c>
    </row>
    <row r="1088" spans="1:37">
      <c r="A1088">
        <v>16</v>
      </c>
      <c r="B1088">
        <v>73</v>
      </c>
      <c r="C1088">
        <v>2024</v>
      </c>
      <c r="D1088">
        <v>1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7</v>
      </c>
      <c r="M1088">
        <v>99</v>
      </c>
      <c r="N1088">
        <v>99</v>
      </c>
      <c r="O1088">
        <v>99</v>
      </c>
      <c r="P1088">
        <v>99</v>
      </c>
      <c r="Q1088">
        <v>38</v>
      </c>
      <c r="R1088">
        <v>80</v>
      </c>
      <c r="S1088">
        <v>7</v>
      </c>
      <c r="T1088">
        <v>6.4249999999999998</v>
      </c>
      <c r="U1088">
        <v>22.176250000000003</v>
      </c>
      <c r="V1088">
        <v>27.5</v>
      </c>
      <c r="W1088">
        <v>2.5</v>
      </c>
      <c r="X1088">
        <v>83.75</v>
      </c>
      <c r="Y1088">
        <v>47.5</v>
      </c>
      <c r="Z1088">
        <v>5.4160004558252952</v>
      </c>
      <c r="AA1088">
        <v>0</v>
      </c>
      <c r="AB1088">
        <v>1.2326293035621061</v>
      </c>
      <c r="AD1088">
        <v>-3.8557414776809806</v>
      </c>
      <c r="AF1088">
        <v>17.278617710583148</v>
      </c>
      <c r="AG1088">
        <v>14.112527941071187</v>
      </c>
      <c r="AH1088">
        <v>2.5</v>
      </c>
      <c r="AI1088">
        <v>54</v>
      </c>
      <c r="AJ1088">
        <v>107.90370370370374</v>
      </c>
      <c r="AK1088">
        <v>18.677775808385775</v>
      </c>
    </row>
    <row r="1089" spans="1:37">
      <c r="A1089">
        <v>16</v>
      </c>
      <c r="B1089">
        <v>74</v>
      </c>
      <c r="C1089">
        <v>2024</v>
      </c>
      <c r="D1089">
        <v>2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7</v>
      </c>
      <c r="M1089">
        <v>99</v>
      </c>
      <c r="N1089">
        <v>99</v>
      </c>
      <c r="O1089">
        <v>99</v>
      </c>
      <c r="P1089">
        <v>99</v>
      </c>
      <c r="Q1089">
        <v>69</v>
      </c>
      <c r="R1089">
        <v>87</v>
      </c>
      <c r="S1089">
        <v>7</v>
      </c>
      <c r="T1089">
        <v>6.5517241379310356</v>
      </c>
      <c r="U1089">
        <v>25.700000000000003</v>
      </c>
      <c r="V1089">
        <v>29.885057471264371</v>
      </c>
      <c r="W1089">
        <v>10.344827586206899</v>
      </c>
      <c r="X1089">
        <v>95.402298850574724</v>
      </c>
      <c r="Y1089">
        <v>68.965517241379303</v>
      </c>
      <c r="Z1089">
        <v>5.7773437797507725</v>
      </c>
      <c r="AA1089">
        <v>0</v>
      </c>
      <c r="AB1089">
        <v>1.7924401956368314</v>
      </c>
      <c r="AD1089">
        <v>15.206470689261446</v>
      </c>
      <c r="AF1089">
        <v>17.827868852459012</v>
      </c>
      <c r="AG1089">
        <v>15.388903801284304</v>
      </c>
      <c r="AH1089">
        <v>1.149425287356322</v>
      </c>
      <c r="AI1089">
        <v>78</v>
      </c>
      <c r="AJ1089">
        <v>109.32692307692302</v>
      </c>
      <c r="AK1089">
        <v>19.769803657349243</v>
      </c>
    </row>
    <row r="1090" spans="1:37">
      <c r="A1090">
        <v>16</v>
      </c>
      <c r="B1090">
        <v>75</v>
      </c>
      <c r="C1090">
        <v>2024</v>
      </c>
      <c r="D1090">
        <v>3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7</v>
      </c>
      <c r="M1090">
        <v>99</v>
      </c>
      <c r="N1090">
        <v>99</v>
      </c>
      <c r="O1090">
        <v>99</v>
      </c>
      <c r="P1090">
        <v>99</v>
      </c>
      <c r="Q1090">
        <v>273</v>
      </c>
      <c r="R1090">
        <v>347</v>
      </c>
      <c r="S1090">
        <v>7</v>
      </c>
      <c r="T1090">
        <v>6.2507204610951028</v>
      </c>
      <c r="U1090">
        <v>25.904322766570605</v>
      </c>
      <c r="V1090">
        <v>38.616714697406344</v>
      </c>
      <c r="W1090">
        <v>9.5100864553314146</v>
      </c>
      <c r="X1090">
        <v>98.847262247838628</v>
      </c>
      <c r="Y1090">
        <v>71.757925072046092</v>
      </c>
      <c r="Z1090">
        <v>4.7271560550128813</v>
      </c>
      <c r="AA1090">
        <v>0</v>
      </c>
      <c r="AB1090">
        <v>1.7797996518767323</v>
      </c>
      <c r="AD1090">
        <v>23.28947977786482</v>
      </c>
      <c r="AF1090">
        <v>12.664233576642337</v>
      </c>
      <c r="AG1090">
        <v>10.418294138782322</v>
      </c>
      <c r="AH1090">
        <v>1.7291066282420748</v>
      </c>
      <c r="AI1090">
        <v>280</v>
      </c>
      <c r="AJ1090">
        <v>110.05178571428576</v>
      </c>
      <c r="AK1090">
        <v>19.144131665988905</v>
      </c>
    </row>
    <row r="1091" spans="1:37">
      <c r="A1091">
        <v>16</v>
      </c>
      <c r="B1091">
        <v>76</v>
      </c>
      <c r="C1091">
        <v>2024</v>
      </c>
      <c r="D1091">
        <v>4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7</v>
      </c>
      <c r="M1091">
        <v>99</v>
      </c>
      <c r="N1091">
        <v>99</v>
      </c>
      <c r="O1091">
        <v>99</v>
      </c>
      <c r="P1091">
        <v>99</v>
      </c>
      <c r="Q1091">
        <v>82</v>
      </c>
      <c r="R1091">
        <v>145</v>
      </c>
      <c r="S1091">
        <v>7</v>
      </c>
      <c r="T1091">
        <v>6.1034482758620694</v>
      </c>
      <c r="U1091">
        <v>21.560689655172407</v>
      </c>
      <c r="V1091">
        <v>24.137931034482754</v>
      </c>
      <c r="W1091">
        <v>7.5862068965517215</v>
      </c>
      <c r="X1091">
        <v>80</v>
      </c>
      <c r="Y1091">
        <v>41.379310344827594</v>
      </c>
      <c r="Z1091">
        <v>6.4985016474805377</v>
      </c>
      <c r="AA1091">
        <v>0</v>
      </c>
      <c r="AB1091">
        <v>1.7839287829106347</v>
      </c>
      <c r="AD1091">
        <v>20.350786257562195</v>
      </c>
      <c r="AF1091">
        <v>18.125</v>
      </c>
      <c r="AG1091">
        <v>15.68113077891527</v>
      </c>
      <c r="AH1091">
        <v>4.1379310344827589</v>
      </c>
      <c r="AI1091">
        <v>128</v>
      </c>
      <c r="AJ1091">
        <v>103.29843750000008</v>
      </c>
      <c r="AK1091">
        <v>18.953497276031658</v>
      </c>
    </row>
    <row r="1092" spans="1:37">
      <c r="A1092">
        <v>16</v>
      </c>
      <c r="B1092">
        <v>77</v>
      </c>
      <c r="C1092">
        <v>2024</v>
      </c>
      <c r="D1092">
        <v>5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7</v>
      </c>
      <c r="M1092">
        <v>99</v>
      </c>
      <c r="N1092">
        <v>99</v>
      </c>
      <c r="O1092">
        <v>99</v>
      </c>
      <c r="P1092">
        <v>99</v>
      </c>
      <c r="Q1092">
        <v>102</v>
      </c>
      <c r="R1092">
        <v>186</v>
      </c>
      <c r="S1092">
        <v>7</v>
      </c>
      <c r="T1092">
        <v>5.268817204301075</v>
      </c>
      <c r="U1092">
        <v>21.355376344086036</v>
      </c>
      <c r="V1092">
        <v>18.27956989247312</v>
      </c>
      <c r="W1092">
        <v>2.1505376344086025</v>
      </c>
      <c r="X1092">
        <v>87.096774193548399</v>
      </c>
      <c r="Y1092">
        <v>31.72043010752688</v>
      </c>
      <c r="Z1092">
        <v>4.8553482448527534</v>
      </c>
      <c r="AA1092">
        <v>0</v>
      </c>
      <c r="AB1092">
        <v>1.5905621170850779</v>
      </c>
      <c r="AD1092">
        <v>35.541709278451648</v>
      </c>
      <c r="AF1092">
        <v>15.617128463476069</v>
      </c>
      <c r="AG1092">
        <v>14.310521859744576</v>
      </c>
      <c r="AH1092">
        <v>1.0752688172043012</v>
      </c>
      <c r="AI1092">
        <v>179</v>
      </c>
      <c r="AJ1092">
        <v>103.52458100558655</v>
      </c>
      <c r="AK1092">
        <v>19.085068860370825</v>
      </c>
    </row>
    <row r="1093" spans="1:37">
      <c r="A1093">
        <v>16</v>
      </c>
      <c r="B1093">
        <v>78</v>
      </c>
      <c r="C1093">
        <v>2024</v>
      </c>
      <c r="D1093">
        <v>6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7</v>
      </c>
      <c r="M1093">
        <v>99</v>
      </c>
      <c r="N1093">
        <v>99</v>
      </c>
      <c r="O1093">
        <v>99</v>
      </c>
      <c r="P1093">
        <v>99</v>
      </c>
      <c r="Q1093">
        <v>64</v>
      </c>
      <c r="R1093">
        <v>110</v>
      </c>
      <c r="S1093">
        <v>7</v>
      </c>
      <c r="T1093">
        <v>5.6818181818181808</v>
      </c>
      <c r="U1093">
        <v>21.039090909090913</v>
      </c>
      <c r="V1093">
        <v>18.181818181818183</v>
      </c>
      <c r="W1093">
        <v>1.8181818181818179</v>
      </c>
      <c r="X1093">
        <v>85.454545454545439</v>
      </c>
      <c r="Y1093">
        <v>30.909090909090914</v>
      </c>
      <c r="Z1093">
        <v>4.6706451852266202</v>
      </c>
      <c r="AA1093">
        <v>0</v>
      </c>
      <c r="AB1093">
        <v>1.5487931852182564</v>
      </c>
      <c r="AD1093">
        <v>12.48775451386981</v>
      </c>
      <c r="AF1093">
        <v>19.130434782608695</v>
      </c>
      <c r="AG1093">
        <v>17.973610021668058</v>
      </c>
      <c r="AH1093">
        <v>1.8181818181818179</v>
      </c>
      <c r="AI1093">
        <v>106</v>
      </c>
      <c r="AJ1093">
        <v>104.30471698113205</v>
      </c>
      <c r="AK1093">
        <v>18.619928841375589</v>
      </c>
    </row>
    <row r="1094" spans="1:37">
      <c r="A1094">
        <v>16</v>
      </c>
      <c r="B1094">
        <v>79</v>
      </c>
      <c r="C1094">
        <v>2024</v>
      </c>
      <c r="D1094">
        <v>7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</v>
      </c>
      <c r="Q1094">
        <v>26</v>
      </c>
      <c r="R1094">
        <v>47</v>
      </c>
      <c r="S1094">
        <v>7</v>
      </c>
      <c r="T1094">
        <v>6.2765957446808516</v>
      </c>
      <c r="U1094">
        <v>22.046808510638289</v>
      </c>
      <c r="V1094">
        <v>21.276595744680854</v>
      </c>
      <c r="W1094">
        <v>8.5106382978723421</v>
      </c>
      <c r="X1094">
        <v>91.489361702127681</v>
      </c>
      <c r="Y1094">
        <v>40.425531914893625</v>
      </c>
      <c r="Z1094">
        <v>4.4740790595850237</v>
      </c>
      <c r="AA1094">
        <v>0</v>
      </c>
      <c r="AB1094">
        <v>1.5533372126335316</v>
      </c>
      <c r="AD1094">
        <v>-23.943451601812473</v>
      </c>
      <c r="AF1094">
        <v>19.665271966527197</v>
      </c>
      <c r="AG1094">
        <v>19.224133132965989</v>
      </c>
      <c r="AH1094">
        <v>0</v>
      </c>
      <c r="AI1094">
        <v>47</v>
      </c>
      <c r="AJ1094">
        <v>104.88723404255322</v>
      </c>
      <c r="AK1094">
        <v>18.808744102975425</v>
      </c>
    </row>
    <row r="1095" spans="1:37">
      <c r="A1095">
        <v>16</v>
      </c>
      <c r="B1095">
        <v>80</v>
      </c>
      <c r="C1095">
        <v>2024</v>
      </c>
      <c r="D1095">
        <v>8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7</v>
      </c>
      <c r="M1095">
        <v>99</v>
      </c>
      <c r="N1095">
        <v>99</v>
      </c>
      <c r="O1095">
        <v>99</v>
      </c>
      <c r="P1095">
        <v>99</v>
      </c>
      <c r="Q1095">
        <v>663</v>
      </c>
      <c r="R1095">
        <v>1395</v>
      </c>
      <c r="S1095">
        <v>7</v>
      </c>
      <c r="T1095">
        <v>5.6351254480286732</v>
      </c>
      <c r="U1095">
        <v>23.801792114695314</v>
      </c>
      <c r="V1095">
        <v>45.232974910394255</v>
      </c>
      <c r="W1095">
        <v>3.0824372759856633</v>
      </c>
      <c r="X1095">
        <v>91.684587813620098</v>
      </c>
      <c r="Y1095">
        <v>58.494623655913983</v>
      </c>
      <c r="Z1095">
        <v>5.1539681284744381</v>
      </c>
      <c r="AA1095">
        <v>0</v>
      </c>
      <c r="AB1095">
        <v>1.585616091391832</v>
      </c>
      <c r="AD1095">
        <v>-60.038981872054222</v>
      </c>
      <c r="AF1095">
        <v>23.51652056641942</v>
      </c>
      <c r="AG1095">
        <v>22.805102859403473</v>
      </c>
      <c r="AH1095">
        <v>8.8888888888888893</v>
      </c>
      <c r="AI1095">
        <v>1390</v>
      </c>
      <c r="AJ1095">
        <v>107.4174820143883</v>
      </c>
      <c r="AK1095">
        <v>18.923190436474787</v>
      </c>
    </row>
    <row r="1096" spans="1:37">
      <c r="A1096">
        <v>16</v>
      </c>
      <c r="B1096">
        <v>81</v>
      </c>
      <c r="C1096">
        <v>2024</v>
      </c>
      <c r="D1096">
        <v>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7</v>
      </c>
      <c r="M1096">
        <v>99</v>
      </c>
      <c r="N1096">
        <v>99</v>
      </c>
      <c r="O1096">
        <v>99</v>
      </c>
      <c r="P1096">
        <v>99</v>
      </c>
      <c r="Q1096">
        <v>1007</v>
      </c>
      <c r="R1096">
        <v>1820</v>
      </c>
      <c r="S1096">
        <v>7</v>
      </c>
      <c r="T1096">
        <v>5.7104395604395606</v>
      </c>
      <c r="U1096">
        <v>24.112252747252729</v>
      </c>
      <c r="V1096">
        <v>43.84615384615384</v>
      </c>
      <c r="W1096">
        <v>3.9560439560439562</v>
      </c>
      <c r="X1096">
        <v>94.560439560439548</v>
      </c>
      <c r="Y1096">
        <v>60.659340659340657</v>
      </c>
      <c r="Z1096">
        <v>4.5428676596927584</v>
      </c>
      <c r="AA1096">
        <v>0</v>
      </c>
      <c r="AB1096">
        <v>1.7585586081263227</v>
      </c>
      <c r="AD1096">
        <v>-45.712764444406517</v>
      </c>
      <c r="AF1096">
        <v>24.531608033427688</v>
      </c>
      <c r="AG1096">
        <v>23.827552767862656</v>
      </c>
      <c r="AH1096">
        <v>5.6043956043956067</v>
      </c>
      <c r="AI1096">
        <v>1818</v>
      </c>
      <c r="AJ1096">
        <v>107.99400440044008</v>
      </c>
      <c r="AK1096">
        <v>18.932436525663679</v>
      </c>
    </row>
    <row r="1097" spans="1:37">
      <c r="A1097">
        <v>16</v>
      </c>
      <c r="B1097">
        <v>82</v>
      </c>
      <c r="C1097">
        <v>2024</v>
      </c>
      <c r="D1097">
        <v>10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7</v>
      </c>
      <c r="M1097">
        <v>99</v>
      </c>
      <c r="N1097">
        <v>99</v>
      </c>
      <c r="O1097">
        <v>99</v>
      </c>
      <c r="P1097">
        <v>99</v>
      </c>
      <c r="Q1097">
        <v>2117</v>
      </c>
      <c r="R1097">
        <v>3991</v>
      </c>
      <c r="S1097">
        <v>7</v>
      </c>
      <c r="T1097">
        <v>5.7025808068153356</v>
      </c>
      <c r="U1097">
        <v>24.667577048358844</v>
      </c>
      <c r="V1097">
        <v>49.160611375595089</v>
      </c>
      <c r="W1097">
        <v>3.3074417439238286</v>
      </c>
      <c r="X1097">
        <v>96.016036081182634</v>
      </c>
      <c r="Y1097">
        <v>66.775244299674256</v>
      </c>
      <c r="Z1097">
        <v>4.4636448559065283</v>
      </c>
      <c r="AA1097">
        <v>0</v>
      </c>
      <c r="AB1097">
        <v>1.6548875560819296</v>
      </c>
      <c r="AD1097">
        <v>-43.78126985576813</v>
      </c>
      <c r="AF1097">
        <v>23.373352855051245</v>
      </c>
      <c r="AG1097">
        <v>22.002717701039504</v>
      </c>
      <c r="AH1097">
        <v>3.7334001503382623</v>
      </c>
      <c r="AI1097">
        <v>3989</v>
      </c>
      <c r="AJ1097">
        <v>108.85690649285517</v>
      </c>
      <c r="AK1097">
        <v>18.919878065494963</v>
      </c>
    </row>
    <row r="1098" spans="1:37">
      <c r="A1098">
        <v>16</v>
      </c>
      <c r="B1098">
        <v>83</v>
      </c>
      <c r="C1098">
        <v>2024</v>
      </c>
      <c r="D1098">
        <v>11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7</v>
      </c>
      <c r="M1098">
        <v>99</v>
      </c>
      <c r="N1098">
        <v>99</v>
      </c>
      <c r="O1098">
        <v>99</v>
      </c>
      <c r="P1098">
        <v>99</v>
      </c>
      <c r="Q1098">
        <v>833</v>
      </c>
      <c r="R1098">
        <v>1316</v>
      </c>
      <c r="S1098">
        <v>7</v>
      </c>
      <c r="T1098">
        <v>5.7712765957446797</v>
      </c>
      <c r="U1098">
        <v>24.318541033434599</v>
      </c>
      <c r="V1098">
        <v>44.528875379939208</v>
      </c>
      <c r="W1098">
        <v>2.8875379939209722</v>
      </c>
      <c r="X1098">
        <v>97.18844984802432</v>
      </c>
      <c r="Y1098">
        <v>63.753799392097264</v>
      </c>
      <c r="Z1098">
        <v>4.1550229241964445</v>
      </c>
      <c r="AA1098">
        <v>0</v>
      </c>
      <c r="AB1098">
        <v>1.8467407944247805</v>
      </c>
      <c r="AD1098">
        <v>-29.508020437158944</v>
      </c>
      <c r="AF1098">
        <v>23.537828653192634</v>
      </c>
      <c r="AG1098">
        <v>21.989447494793438</v>
      </c>
      <c r="AH1098">
        <v>3.5714285714285721</v>
      </c>
      <c r="AI1098">
        <v>1316</v>
      </c>
      <c r="AJ1098">
        <v>108.36367781155002</v>
      </c>
      <c r="AK1098">
        <v>18.939845906878119</v>
      </c>
    </row>
    <row r="1099" spans="1:37">
      <c r="A1099">
        <v>16</v>
      </c>
      <c r="B1099">
        <v>84</v>
      </c>
      <c r="C1099">
        <v>2024</v>
      </c>
      <c r="D1099">
        <v>12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7</v>
      </c>
      <c r="M1099">
        <v>99</v>
      </c>
      <c r="N1099">
        <v>99</v>
      </c>
      <c r="O1099">
        <v>99</v>
      </c>
      <c r="P1099">
        <v>99</v>
      </c>
      <c r="Q1099">
        <v>89</v>
      </c>
      <c r="R1099">
        <v>142</v>
      </c>
      <c r="S1099">
        <v>7</v>
      </c>
      <c r="T1099">
        <v>6.676056338028169</v>
      </c>
      <c r="U1099">
        <v>23.837323943661968</v>
      </c>
      <c r="V1099">
        <v>38.028169014084497</v>
      </c>
      <c r="W1099">
        <v>4.9295774647887312</v>
      </c>
      <c r="X1099">
        <v>96.478873239436638</v>
      </c>
      <c r="Y1099">
        <v>55.633802816901394</v>
      </c>
      <c r="Z1099">
        <v>4.4195884257255278</v>
      </c>
      <c r="AA1099">
        <v>0</v>
      </c>
      <c r="AB1099">
        <v>5.4971814747050241</v>
      </c>
      <c r="AD1099">
        <v>-29.423298011727784</v>
      </c>
      <c r="AF1099">
        <v>21.385542168674704</v>
      </c>
      <c r="AG1099">
        <v>20.739665091998596</v>
      </c>
      <c r="AH1099">
        <v>0</v>
      </c>
      <c r="AI1099">
        <v>141</v>
      </c>
      <c r="AJ1099">
        <v>107.89361702127653</v>
      </c>
      <c r="AK1099">
        <v>18.819068906599963</v>
      </c>
    </row>
    <row r="1100" spans="1:37">
      <c r="A1100">
        <v>16</v>
      </c>
      <c r="B1100">
        <v>85</v>
      </c>
      <c r="C1100">
        <v>2024</v>
      </c>
      <c r="D1100">
        <v>1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8</v>
      </c>
      <c r="M1100">
        <v>99</v>
      </c>
      <c r="N1100">
        <v>99</v>
      </c>
      <c r="O1100">
        <v>99</v>
      </c>
      <c r="P1100">
        <v>99</v>
      </c>
      <c r="Q1100">
        <v>53</v>
      </c>
      <c r="R1100">
        <v>136</v>
      </c>
      <c r="S1100">
        <v>8</v>
      </c>
      <c r="T1100">
        <v>6.5882352941176485</v>
      </c>
      <c r="U1100">
        <v>27.883823529411757</v>
      </c>
      <c r="V1100">
        <v>50.735294117647058</v>
      </c>
      <c r="W1100">
        <v>9.5588235294117627</v>
      </c>
      <c r="X1100">
        <v>99.264705882352942</v>
      </c>
      <c r="Y1100">
        <v>91.911764705882362</v>
      </c>
      <c r="Z1100">
        <v>4.3246594661626112</v>
      </c>
      <c r="AA1100">
        <v>0</v>
      </c>
      <c r="AB1100">
        <v>1.3637674258081915</v>
      </c>
      <c r="AD1100">
        <v>24.995998975201193</v>
      </c>
      <c r="AF1100">
        <v>29.373650107991359</v>
      </c>
      <c r="AG1100">
        <v>30.166015702683126</v>
      </c>
      <c r="AH1100">
        <v>0.73529411764705888</v>
      </c>
      <c r="AI1100">
        <v>71</v>
      </c>
      <c r="AJ1100">
        <v>110.56619718309862</v>
      </c>
      <c r="AK1100">
        <v>21.336514571341549</v>
      </c>
    </row>
    <row r="1101" spans="1:37">
      <c r="A1101">
        <v>16</v>
      </c>
      <c r="B1101">
        <v>86</v>
      </c>
      <c r="C1101">
        <v>2024</v>
      </c>
      <c r="D1101">
        <v>2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8</v>
      </c>
      <c r="M1101">
        <v>99</v>
      </c>
      <c r="N1101">
        <v>99</v>
      </c>
      <c r="O1101">
        <v>99</v>
      </c>
      <c r="P1101">
        <v>99</v>
      </c>
      <c r="Q1101">
        <v>86</v>
      </c>
      <c r="R1101">
        <v>124</v>
      </c>
      <c r="S1101">
        <v>8</v>
      </c>
      <c r="T1101">
        <v>6.8225806451612891</v>
      </c>
      <c r="U1101">
        <v>31.060483870967733</v>
      </c>
      <c r="V1101">
        <v>50</v>
      </c>
      <c r="W1101">
        <v>16.129032258064512</v>
      </c>
      <c r="X1101">
        <v>100</v>
      </c>
      <c r="Y1101">
        <v>93.548387096774221</v>
      </c>
      <c r="Z1101">
        <v>4.9852171555961196</v>
      </c>
      <c r="AA1101">
        <v>0</v>
      </c>
      <c r="AB1101">
        <v>1.8493607749042424</v>
      </c>
      <c r="AD1101">
        <v>29.603446383558278</v>
      </c>
      <c r="AF1101">
        <v>25.409836065573767</v>
      </c>
      <c r="AG1101">
        <v>26.50850350670714</v>
      </c>
      <c r="AH1101">
        <v>0</v>
      </c>
      <c r="AI1101">
        <v>109</v>
      </c>
      <c r="AJ1101">
        <v>112.2889908256881</v>
      </c>
      <c r="AK1101">
        <v>21.936397845358695</v>
      </c>
    </row>
    <row r="1102" spans="1:37">
      <c r="A1102">
        <v>16</v>
      </c>
      <c r="B1102">
        <v>87</v>
      </c>
      <c r="C1102">
        <v>2024</v>
      </c>
      <c r="D1102">
        <v>3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8</v>
      </c>
      <c r="M1102">
        <v>99</v>
      </c>
      <c r="N1102">
        <v>99</v>
      </c>
      <c r="O1102">
        <v>99</v>
      </c>
      <c r="P1102">
        <v>99</v>
      </c>
      <c r="Q1102">
        <v>516</v>
      </c>
      <c r="R1102">
        <v>764</v>
      </c>
      <c r="S1102">
        <v>8</v>
      </c>
      <c r="T1102">
        <v>6.6832460732984282</v>
      </c>
      <c r="U1102">
        <v>30.099083769633506</v>
      </c>
      <c r="V1102">
        <v>51.047120418848174</v>
      </c>
      <c r="W1102">
        <v>16.492146596858642</v>
      </c>
      <c r="X1102">
        <v>100</v>
      </c>
      <c r="Y1102">
        <v>94.764397905759168</v>
      </c>
      <c r="Z1102">
        <v>4.6557414532911316</v>
      </c>
      <c r="AA1102">
        <v>0</v>
      </c>
      <c r="AB1102">
        <v>1.8115920906204876</v>
      </c>
      <c r="AD1102">
        <v>38.231711119540407</v>
      </c>
      <c r="AF1102">
        <v>27.883211678832122</v>
      </c>
      <c r="AG1102">
        <v>26.652719665271967</v>
      </c>
      <c r="AH1102">
        <v>1.0471204188481675</v>
      </c>
      <c r="AI1102">
        <v>597</v>
      </c>
      <c r="AJ1102">
        <v>111.5288107202681</v>
      </c>
      <c r="AK1102">
        <v>21.271242038519976</v>
      </c>
    </row>
    <row r="1103" spans="1:37">
      <c r="A1103">
        <v>16</v>
      </c>
      <c r="B1103">
        <v>88</v>
      </c>
      <c r="C1103">
        <v>2024</v>
      </c>
      <c r="D1103">
        <v>4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8</v>
      </c>
      <c r="M1103">
        <v>99</v>
      </c>
      <c r="N1103">
        <v>99</v>
      </c>
      <c r="O1103">
        <v>99</v>
      </c>
      <c r="P1103">
        <v>99</v>
      </c>
      <c r="Q1103">
        <v>101</v>
      </c>
      <c r="R1103">
        <v>187</v>
      </c>
      <c r="S1103">
        <v>8</v>
      </c>
      <c r="T1103">
        <v>6.641711229946524</v>
      </c>
      <c r="U1103">
        <v>26.470053475935831</v>
      </c>
      <c r="V1103">
        <v>32.085561497326204</v>
      </c>
      <c r="W1103">
        <v>14.438502673796789</v>
      </c>
      <c r="X1103">
        <v>95.721925133689822</v>
      </c>
      <c r="Y1103">
        <v>69.51871657754009</v>
      </c>
      <c r="Z1103">
        <v>6.3863374804541007</v>
      </c>
      <c r="AA1103">
        <v>0</v>
      </c>
      <c r="AB1103">
        <v>1.9083193215993497</v>
      </c>
      <c r="AD1103">
        <v>49.885611061108911</v>
      </c>
      <c r="AF1103">
        <v>23.375</v>
      </c>
      <c r="AG1103">
        <v>24.828080875972464</v>
      </c>
      <c r="AH1103">
        <v>1.6042780748663099</v>
      </c>
      <c r="AI1103">
        <v>139</v>
      </c>
      <c r="AJ1103">
        <v>107.04604316546764</v>
      </c>
      <c r="AK1103">
        <v>21.333846334298112</v>
      </c>
    </row>
    <row r="1104" spans="1:37">
      <c r="A1104">
        <v>16</v>
      </c>
      <c r="B1104">
        <v>89</v>
      </c>
      <c r="C1104">
        <v>2024</v>
      </c>
      <c r="D1104">
        <v>5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8</v>
      </c>
      <c r="M1104">
        <v>99</v>
      </c>
      <c r="N1104">
        <v>99</v>
      </c>
      <c r="O1104">
        <v>99</v>
      </c>
      <c r="P1104">
        <v>99</v>
      </c>
      <c r="Q1104">
        <v>135</v>
      </c>
      <c r="R1104">
        <v>271</v>
      </c>
      <c r="S1104">
        <v>8</v>
      </c>
      <c r="T1104">
        <v>6.1291512915129189</v>
      </c>
      <c r="U1104">
        <v>25.102214022140203</v>
      </c>
      <c r="V1104">
        <v>28.413284132841319</v>
      </c>
      <c r="W1104">
        <v>10.332103321033211</v>
      </c>
      <c r="X1104">
        <v>95.20295202952029</v>
      </c>
      <c r="Y1104">
        <v>58.671586715867186</v>
      </c>
      <c r="Z1104">
        <v>6.4670549345240014</v>
      </c>
      <c r="AA1104">
        <v>0</v>
      </c>
      <c r="AB1104">
        <v>1.8106691845641121</v>
      </c>
      <c r="AD1104">
        <v>49.081675559682814</v>
      </c>
      <c r="AF1104">
        <v>22.75398824517212</v>
      </c>
      <c r="AG1104">
        <v>24.508493506025605</v>
      </c>
      <c r="AH1104">
        <v>0.36900369003690031</v>
      </c>
      <c r="AI1104">
        <v>260</v>
      </c>
      <c r="AJ1104">
        <v>104.65653846153845</v>
      </c>
      <c r="AK1104">
        <v>21.493453738511626</v>
      </c>
    </row>
    <row r="1105" spans="1:37">
      <c r="A1105">
        <v>16</v>
      </c>
      <c r="B1105">
        <v>90</v>
      </c>
      <c r="C1105">
        <v>2024</v>
      </c>
      <c r="D1105">
        <v>6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8</v>
      </c>
      <c r="M1105">
        <v>99</v>
      </c>
      <c r="N1105">
        <v>99</v>
      </c>
      <c r="O1105">
        <v>99</v>
      </c>
      <c r="P1105">
        <v>99</v>
      </c>
      <c r="Q1105">
        <v>71</v>
      </c>
      <c r="R1105">
        <v>129</v>
      </c>
      <c r="S1105">
        <v>8</v>
      </c>
      <c r="T1105">
        <v>5.8682170542635665</v>
      </c>
      <c r="U1105">
        <v>25.77596899224806</v>
      </c>
      <c r="V1105">
        <v>32.558139534883722</v>
      </c>
      <c r="W1105">
        <v>8.5271317829457374</v>
      </c>
      <c r="X1105">
        <v>96.124031007751938</v>
      </c>
      <c r="Y1105">
        <v>65.891472868217079</v>
      </c>
      <c r="Z1105">
        <v>5.7927082631783149</v>
      </c>
      <c r="AA1105">
        <v>0</v>
      </c>
      <c r="AB1105">
        <v>1.8188498152848889</v>
      </c>
      <c r="AD1105">
        <v>40.208251013231347</v>
      </c>
      <c r="AF1105">
        <v>22.434782608695656</v>
      </c>
      <c r="AG1105">
        <v>25.82381311111283</v>
      </c>
      <c r="AH1105">
        <v>3.8759689922480622</v>
      </c>
      <c r="AI1105">
        <v>127</v>
      </c>
      <c r="AJ1105">
        <v>106.88661417322828</v>
      </c>
      <c r="AK1105">
        <v>20.876680660466882</v>
      </c>
    </row>
    <row r="1106" spans="1:37">
      <c r="A1106">
        <v>16</v>
      </c>
      <c r="B1106">
        <v>91</v>
      </c>
      <c r="C1106">
        <v>2024</v>
      </c>
      <c r="D1106">
        <v>7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8</v>
      </c>
      <c r="M1106">
        <v>99</v>
      </c>
      <c r="N1106">
        <v>99</v>
      </c>
      <c r="O1106">
        <v>99</v>
      </c>
      <c r="P1106">
        <v>99</v>
      </c>
      <c r="Q1106">
        <v>25</v>
      </c>
      <c r="R1106">
        <v>39</v>
      </c>
      <c r="S1106">
        <v>8</v>
      </c>
      <c r="T1106">
        <v>6.4102564102564097</v>
      </c>
      <c r="U1106">
        <v>25.971794871794881</v>
      </c>
      <c r="V1106">
        <v>41.025641025641022</v>
      </c>
      <c r="W1106">
        <v>15.38461538461538</v>
      </c>
      <c r="X1106">
        <v>100</v>
      </c>
      <c r="Y1106">
        <v>71.79487179487181</v>
      </c>
      <c r="Z1106">
        <v>4.1019663025999851</v>
      </c>
      <c r="AA1106">
        <v>0</v>
      </c>
      <c r="AB1106">
        <v>1.6127369429247562</v>
      </c>
      <c r="AD1106">
        <v>6.1051407178948818</v>
      </c>
      <c r="AF1106">
        <v>16.317991631799163</v>
      </c>
      <c r="AG1106">
        <v>18.791859149180905</v>
      </c>
      <c r="AH1106">
        <v>2.5641025641025639</v>
      </c>
      <c r="AI1106">
        <v>39</v>
      </c>
      <c r="AJ1106">
        <v>108.20769230769228</v>
      </c>
      <c r="AK1106">
        <v>20.359403273419275</v>
      </c>
    </row>
    <row r="1107" spans="1:37">
      <c r="A1107">
        <v>16</v>
      </c>
      <c r="B1107">
        <v>92</v>
      </c>
      <c r="C1107">
        <v>2024</v>
      </c>
      <c r="D1107">
        <v>8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8</v>
      </c>
      <c r="M1107">
        <v>99</v>
      </c>
      <c r="N1107">
        <v>99</v>
      </c>
      <c r="O1107">
        <v>99</v>
      </c>
      <c r="P1107">
        <v>99</v>
      </c>
      <c r="Q1107">
        <v>593</v>
      </c>
      <c r="R1107">
        <v>1044</v>
      </c>
      <c r="S1107">
        <v>8</v>
      </c>
      <c r="T1107">
        <v>6.0823754789272018</v>
      </c>
      <c r="U1107">
        <v>28.84885057471265</v>
      </c>
      <c r="V1107">
        <v>61.302681992337149</v>
      </c>
      <c r="W1107">
        <v>6.1302681992337176</v>
      </c>
      <c r="X1107">
        <v>99.521072796934845</v>
      </c>
      <c r="Y1107">
        <v>86.494252873563198</v>
      </c>
      <c r="Z1107">
        <v>4.8498438396364447</v>
      </c>
      <c r="AA1107">
        <v>0</v>
      </c>
      <c r="AB1107">
        <v>1.5246743603119299</v>
      </c>
      <c r="AD1107">
        <v>-36.361118982746845</v>
      </c>
      <c r="AF1107">
        <v>17.599460552933245</v>
      </c>
      <c r="AG1107">
        <v>20.686031561133206</v>
      </c>
      <c r="AH1107">
        <v>4.5019157088122608</v>
      </c>
      <c r="AI1107">
        <v>1042</v>
      </c>
      <c r="AJ1107">
        <v>110.62188099808075</v>
      </c>
      <c r="AK1107">
        <v>21.121860504310064</v>
      </c>
    </row>
    <row r="1108" spans="1:37">
      <c r="A1108">
        <v>16</v>
      </c>
      <c r="B1108">
        <v>93</v>
      </c>
      <c r="C1108">
        <v>2024</v>
      </c>
      <c r="D1108">
        <v>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8</v>
      </c>
      <c r="M1108">
        <v>99</v>
      </c>
      <c r="N1108">
        <v>99</v>
      </c>
      <c r="O1108">
        <v>99</v>
      </c>
      <c r="P1108">
        <v>99</v>
      </c>
      <c r="Q1108">
        <v>917</v>
      </c>
      <c r="R1108">
        <v>1622</v>
      </c>
      <c r="S1108">
        <v>8</v>
      </c>
      <c r="T1108">
        <v>6.2570900123304556</v>
      </c>
      <c r="U1108">
        <v>28.337361282367461</v>
      </c>
      <c r="V1108">
        <v>58.261405672009879</v>
      </c>
      <c r="W1108">
        <v>9.6177558569667099</v>
      </c>
      <c r="X1108">
        <v>99.383477188655988</v>
      </c>
      <c r="Y1108">
        <v>85.758323057953135</v>
      </c>
      <c r="Z1108">
        <v>4.6561002973748735</v>
      </c>
      <c r="AA1108">
        <v>0</v>
      </c>
      <c r="AB1108">
        <v>1.9760891056394072</v>
      </c>
      <c r="AD1108">
        <v>-32.494247603038325</v>
      </c>
      <c r="AF1108">
        <v>21.862784741878965</v>
      </c>
      <c r="AG1108">
        <v>24.956318623740753</v>
      </c>
      <c r="AH1108">
        <v>3.1442663378545004</v>
      </c>
      <c r="AI1108">
        <v>1616</v>
      </c>
      <c r="AJ1108">
        <v>109.93465346534661</v>
      </c>
      <c r="AK1108">
        <v>21.066343146915877</v>
      </c>
    </row>
    <row r="1109" spans="1:37">
      <c r="A1109">
        <v>16</v>
      </c>
      <c r="B1109">
        <v>94</v>
      </c>
      <c r="C1109">
        <v>2024</v>
      </c>
      <c r="D1109">
        <v>10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8</v>
      </c>
      <c r="M1109">
        <v>99</v>
      </c>
      <c r="N1109">
        <v>99</v>
      </c>
      <c r="O1109">
        <v>99</v>
      </c>
      <c r="P1109">
        <v>99</v>
      </c>
      <c r="Q1109">
        <v>2141</v>
      </c>
      <c r="R1109">
        <v>4002</v>
      </c>
      <c r="S1109">
        <v>8</v>
      </c>
      <c r="T1109">
        <v>6.1569215392303844</v>
      </c>
      <c r="U1109">
        <v>29.178310844577716</v>
      </c>
      <c r="V1109">
        <v>65.667166416791602</v>
      </c>
      <c r="W1109">
        <v>6.6966516741629212</v>
      </c>
      <c r="X1109">
        <v>99.775112443778099</v>
      </c>
      <c r="Y1109">
        <v>90.954522738630686</v>
      </c>
      <c r="Z1109">
        <v>4.3116451852192341</v>
      </c>
      <c r="AA1109">
        <v>0</v>
      </c>
      <c r="AB1109">
        <v>1.4537216600877647</v>
      </c>
      <c r="AD1109">
        <v>-37.359195656033059</v>
      </c>
      <c r="AF1109">
        <v>23.437774524158122</v>
      </c>
      <c r="AG1109">
        <v>26.097886406354405</v>
      </c>
      <c r="AH1109">
        <v>3.2733633183408299</v>
      </c>
      <c r="AI1109">
        <v>3993</v>
      </c>
      <c r="AJ1109">
        <v>111.09832206361132</v>
      </c>
      <c r="AK1109">
        <v>21.152385568816101</v>
      </c>
    </row>
    <row r="1110" spans="1:37">
      <c r="A1110">
        <v>16</v>
      </c>
      <c r="B1110">
        <v>95</v>
      </c>
      <c r="C1110">
        <v>2024</v>
      </c>
      <c r="D1110">
        <v>11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8</v>
      </c>
      <c r="M1110">
        <v>99</v>
      </c>
      <c r="N1110">
        <v>99</v>
      </c>
      <c r="O1110">
        <v>99</v>
      </c>
      <c r="P1110">
        <v>99</v>
      </c>
      <c r="Q1110">
        <v>800</v>
      </c>
      <c r="R1110">
        <v>1304</v>
      </c>
      <c r="S1110">
        <v>8</v>
      </c>
      <c r="T1110">
        <v>6.2453987730061353</v>
      </c>
      <c r="U1110">
        <v>29.063113496932555</v>
      </c>
      <c r="V1110">
        <v>67.331288343558299</v>
      </c>
      <c r="W1110">
        <v>5.5214723926380387</v>
      </c>
      <c r="X1110">
        <v>99.769938650306713</v>
      </c>
      <c r="Y1110">
        <v>92.101226993864998</v>
      </c>
      <c r="Z1110">
        <v>4.1553310203827607</v>
      </c>
      <c r="AA1110">
        <v>0</v>
      </c>
      <c r="AB1110">
        <v>1.3655131152698421</v>
      </c>
      <c r="AD1110">
        <v>-26.224749522202234</v>
      </c>
      <c r="AF1110">
        <v>23.323197996780543</v>
      </c>
      <c r="AG1110">
        <v>26.039979689278994</v>
      </c>
      <c r="AH1110">
        <v>1.3803680981595097</v>
      </c>
      <c r="AI1110">
        <v>1301</v>
      </c>
      <c r="AJ1110">
        <v>111.08093774019972</v>
      </c>
      <c r="AK1110">
        <v>21.089598287552715</v>
      </c>
    </row>
    <row r="1111" spans="1:37">
      <c r="A1111">
        <v>16</v>
      </c>
      <c r="B1111">
        <v>96</v>
      </c>
      <c r="C1111">
        <v>2024</v>
      </c>
      <c r="D1111">
        <v>12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8</v>
      </c>
      <c r="M1111">
        <v>99</v>
      </c>
      <c r="N1111">
        <v>99</v>
      </c>
      <c r="O1111">
        <v>99</v>
      </c>
      <c r="P1111">
        <v>99</v>
      </c>
      <c r="Q1111">
        <v>102</v>
      </c>
      <c r="R1111">
        <v>137</v>
      </c>
      <c r="S1111">
        <v>8</v>
      </c>
      <c r="T1111">
        <v>6.2846715328467182</v>
      </c>
      <c r="U1111">
        <v>28.633576642335793</v>
      </c>
      <c r="V1111">
        <v>65.693430656934297</v>
      </c>
      <c r="W1111">
        <v>5.1094890510948909</v>
      </c>
      <c r="X1111">
        <v>100</v>
      </c>
      <c r="Y1111">
        <v>87.591240875912447</v>
      </c>
      <c r="Z1111">
        <v>4.4124455270061151</v>
      </c>
      <c r="AA1111">
        <v>0</v>
      </c>
      <c r="AB1111">
        <v>1.2377805962762889</v>
      </c>
      <c r="AD1111">
        <v>-28.160508947372659</v>
      </c>
      <c r="AF1111">
        <v>20.632530120481928</v>
      </c>
      <c r="AG1111">
        <v>24.035439222101726</v>
      </c>
      <c r="AH1111">
        <v>2.1897810218978111</v>
      </c>
      <c r="AI1111">
        <v>136</v>
      </c>
      <c r="AJ1111">
        <v>110.25882352941176</v>
      </c>
      <c r="AK1111">
        <v>21.196902841779284</v>
      </c>
    </row>
    <row r="1112" spans="1:37">
      <c r="A1112">
        <v>16</v>
      </c>
      <c r="B1112">
        <v>97</v>
      </c>
      <c r="C1112">
        <v>2024</v>
      </c>
      <c r="D1112">
        <v>1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</v>
      </c>
      <c r="M1112">
        <v>99</v>
      </c>
      <c r="N1112">
        <v>99</v>
      </c>
      <c r="O1112">
        <v>99</v>
      </c>
      <c r="P1112">
        <v>99</v>
      </c>
      <c r="Q1112">
        <v>53</v>
      </c>
      <c r="R1112">
        <v>113</v>
      </c>
      <c r="S1112">
        <v>9</v>
      </c>
      <c r="T1112">
        <v>7.4955752212389379</v>
      </c>
      <c r="U1112">
        <v>33.083185840707969</v>
      </c>
      <c r="V1112">
        <v>38.053097345132741</v>
      </c>
      <c r="W1112">
        <v>23.008849557522122</v>
      </c>
      <c r="X1112">
        <v>100</v>
      </c>
      <c r="Y1112">
        <v>96.460176991150433</v>
      </c>
      <c r="Z1112">
        <v>6.3735751856300054</v>
      </c>
      <c r="AA1112">
        <v>0</v>
      </c>
      <c r="AB1112">
        <v>1.445921293132751</v>
      </c>
      <c r="AD1112">
        <v>46.865216302067687</v>
      </c>
      <c r="AF1112">
        <v>24.406047516198711</v>
      </c>
      <c r="AG1112">
        <v>29.738049971760628</v>
      </c>
      <c r="AH1112">
        <v>0.88495575221238942</v>
      </c>
      <c r="AI1112">
        <v>73</v>
      </c>
      <c r="AJ1112">
        <v>111.87123287671238</v>
      </c>
      <c r="AK1112">
        <v>23.984802393895581</v>
      </c>
    </row>
    <row r="1113" spans="1:37">
      <c r="A1113">
        <v>16</v>
      </c>
      <c r="B1113">
        <v>98</v>
      </c>
      <c r="C1113">
        <v>2024</v>
      </c>
      <c r="D1113">
        <v>2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</v>
      </c>
      <c r="M1113">
        <v>99</v>
      </c>
      <c r="N1113">
        <v>99</v>
      </c>
      <c r="O1113">
        <v>99</v>
      </c>
      <c r="P1113">
        <v>99</v>
      </c>
      <c r="Q1113">
        <v>96</v>
      </c>
      <c r="R1113">
        <v>130</v>
      </c>
      <c r="S1113">
        <v>9</v>
      </c>
      <c r="T1113">
        <v>7.3538461538461517</v>
      </c>
      <c r="U1113">
        <v>33.500769230769208</v>
      </c>
      <c r="V1113">
        <v>40.769230769230759</v>
      </c>
      <c r="W1113">
        <v>20.769230769230777</v>
      </c>
      <c r="X1113">
        <v>100</v>
      </c>
      <c r="Y1113">
        <v>98.461538461538439</v>
      </c>
      <c r="Z1113">
        <v>4.8021709217947759</v>
      </c>
      <c r="AA1113">
        <v>0</v>
      </c>
      <c r="AB1113">
        <v>1.6448593040675297</v>
      </c>
      <c r="AD1113">
        <v>46.984622882874717</v>
      </c>
      <c r="AF1113">
        <v>26.639344262295079</v>
      </c>
      <c r="AG1113">
        <v>29.974603043505176</v>
      </c>
      <c r="AH1113">
        <v>0</v>
      </c>
      <c r="AI1113">
        <v>114</v>
      </c>
      <c r="AJ1113">
        <v>111.56842105263161</v>
      </c>
      <c r="AK1113">
        <v>23.89533611879364</v>
      </c>
    </row>
    <row r="1114" spans="1:37">
      <c r="A1114">
        <v>16</v>
      </c>
      <c r="B1114">
        <v>99</v>
      </c>
      <c r="C1114">
        <v>2024</v>
      </c>
      <c r="D1114">
        <v>3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</v>
      </c>
      <c r="M1114">
        <v>99</v>
      </c>
      <c r="N1114">
        <v>99</v>
      </c>
      <c r="O1114">
        <v>99</v>
      </c>
      <c r="P1114">
        <v>99</v>
      </c>
      <c r="Q1114">
        <v>573</v>
      </c>
      <c r="R1114">
        <v>798</v>
      </c>
      <c r="S1114">
        <v>9</v>
      </c>
      <c r="T1114">
        <v>7.5463659147869695</v>
      </c>
      <c r="U1114">
        <v>34.504887218045113</v>
      </c>
      <c r="V1114">
        <v>33.709273182957403</v>
      </c>
      <c r="W1114">
        <v>26.315789473684205</v>
      </c>
      <c r="X1114">
        <v>100</v>
      </c>
      <c r="Y1114">
        <v>99.498746867167966</v>
      </c>
      <c r="Z1114">
        <v>5.130967818227897</v>
      </c>
      <c r="AA1114">
        <v>0</v>
      </c>
      <c r="AB1114">
        <v>1.754258856834719</v>
      </c>
      <c r="AD1114">
        <v>45.162799908087408</v>
      </c>
      <c r="AF1114">
        <v>29.124087591240883</v>
      </c>
      <c r="AG1114">
        <v>31.913791304952536</v>
      </c>
      <c r="AH1114">
        <v>0.75187969924812015</v>
      </c>
      <c r="AI1114">
        <v>672</v>
      </c>
      <c r="AJ1114">
        <v>112.54940476190482</v>
      </c>
      <c r="AK1114">
        <v>23.901152828566957</v>
      </c>
    </row>
    <row r="1115" spans="1:37">
      <c r="A1115">
        <v>16</v>
      </c>
      <c r="B1115">
        <v>100</v>
      </c>
      <c r="C1115">
        <v>2024</v>
      </c>
      <c r="D1115">
        <v>4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</v>
      </c>
      <c r="Q1115">
        <v>100</v>
      </c>
      <c r="R1115">
        <v>148</v>
      </c>
      <c r="S1115">
        <v>9</v>
      </c>
      <c r="T1115">
        <v>7.6148648648648658</v>
      </c>
      <c r="U1115">
        <v>32.758108108108104</v>
      </c>
      <c r="V1115">
        <v>27.702702702702705</v>
      </c>
      <c r="W1115">
        <v>27.027027027027032</v>
      </c>
      <c r="X1115">
        <v>97.297297297297305</v>
      </c>
      <c r="Y1115">
        <v>89.864864864864884</v>
      </c>
      <c r="Z1115">
        <v>7.5406467346974368</v>
      </c>
      <c r="AA1115">
        <v>0</v>
      </c>
      <c r="AB1115">
        <v>1.8177936160046164</v>
      </c>
      <c r="AD1115">
        <v>63.839943963715662</v>
      </c>
      <c r="AF1115">
        <v>18.5</v>
      </c>
      <c r="AG1115">
        <v>24.31796636354062</v>
      </c>
      <c r="AH1115">
        <v>4.7297297297297316</v>
      </c>
      <c r="AI1115">
        <v>131</v>
      </c>
      <c r="AJ1115">
        <v>109.7725190839695</v>
      </c>
      <c r="AK1115">
        <v>23.952976628359956</v>
      </c>
    </row>
    <row r="1116" spans="1:37">
      <c r="A1116">
        <v>16</v>
      </c>
      <c r="B1116">
        <v>101</v>
      </c>
      <c r="C1116">
        <v>2024</v>
      </c>
      <c r="D1116">
        <v>5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</v>
      </c>
      <c r="M1116">
        <v>99</v>
      </c>
      <c r="N1116">
        <v>99</v>
      </c>
      <c r="O1116">
        <v>99</v>
      </c>
      <c r="P1116">
        <v>99</v>
      </c>
      <c r="Q1116">
        <v>129</v>
      </c>
      <c r="R1116">
        <v>220</v>
      </c>
      <c r="S1116">
        <v>9</v>
      </c>
      <c r="T1116">
        <v>6.9454545454545453</v>
      </c>
      <c r="U1116">
        <v>31.455909090909081</v>
      </c>
      <c r="V1116">
        <v>34.545454545454554</v>
      </c>
      <c r="W1116">
        <v>24.545454545454543</v>
      </c>
      <c r="X1116">
        <v>99.545454545454561</v>
      </c>
      <c r="Y1116">
        <v>87.727272727272734</v>
      </c>
      <c r="Z1116">
        <v>7.3686196802206716</v>
      </c>
      <c r="AA1116">
        <v>0</v>
      </c>
      <c r="AB1116">
        <v>2.2272541743197598</v>
      </c>
      <c r="AD1116">
        <v>60.928234323714278</v>
      </c>
      <c r="AF1116">
        <v>18.471872376154497</v>
      </c>
      <c r="AG1116">
        <v>24.932178048385055</v>
      </c>
      <c r="AH1116">
        <v>0.45454545454545447</v>
      </c>
      <c r="AI1116">
        <v>210</v>
      </c>
      <c r="AJ1116">
        <v>109.51380952380948</v>
      </c>
      <c r="AK1116">
        <v>23.846425943157382</v>
      </c>
    </row>
    <row r="1117" spans="1:37">
      <c r="A1117">
        <v>16</v>
      </c>
      <c r="B1117">
        <v>102</v>
      </c>
      <c r="C1117">
        <v>2024</v>
      </c>
      <c r="D1117">
        <v>6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</v>
      </c>
      <c r="M1117">
        <v>99</v>
      </c>
      <c r="N1117">
        <v>99</v>
      </c>
      <c r="O1117">
        <v>99</v>
      </c>
      <c r="P1117">
        <v>99</v>
      </c>
      <c r="Q1117">
        <v>51</v>
      </c>
      <c r="R1117">
        <v>71</v>
      </c>
      <c r="S1117">
        <v>9</v>
      </c>
      <c r="T1117">
        <v>6.9154929577464754</v>
      </c>
      <c r="U1117">
        <v>32.505633802816902</v>
      </c>
      <c r="V1117">
        <v>30.985915492957748</v>
      </c>
      <c r="W1117">
        <v>16.901408450704221</v>
      </c>
      <c r="X1117">
        <v>100</v>
      </c>
      <c r="Y1117">
        <v>91.549295774647874</v>
      </c>
      <c r="Z1117">
        <v>6.9165017479417008</v>
      </c>
      <c r="AA1117">
        <v>0</v>
      </c>
      <c r="AB1117">
        <v>1.7900073087681421</v>
      </c>
      <c r="AD1117">
        <v>48.171024269419313</v>
      </c>
      <c r="AF1117">
        <v>12.347826086956522</v>
      </c>
      <c r="AG1117">
        <v>17.923905530401285</v>
      </c>
      <c r="AH1117">
        <v>0</v>
      </c>
      <c r="AI1117">
        <v>69</v>
      </c>
      <c r="AJ1117">
        <v>110.98405797101452</v>
      </c>
      <c r="AK1117">
        <v>23.543304330158609</v>
      </c>
    </row>
    <row r="1118" spans="1:37">
      <c r="A1118">
        <v>16</v>
      </c>
      <c r="B1118">
        <v>103</v>
      </c>
      <c r="C1118">
        <v>2024</v>
      </c>
      <c r="D1118">
        <v>7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</v>
      </c>
      <c r="M1118">
        <v>99</v>
      </c>
      <c r="N1118">
        <v>99</v>
      </c>
      <c r="O1118">
        <v>99</v>
      </c>
      <c r="P1118">
        <v>99</v>
      </c>
      <c r="Q1118">
        <v>18</v>
      </c>
      <c r="R1118">
        <v>28</v>
      </c>
      <c r="S1118">
        <v>9</v>
      </c>
      <c r="T1118">
        <v>8.1428571428571388</v>
      </c>
      <c r="U1118">
        <v>32.121428571428595</v>
      </c>
      <c r="V1118">
        <v>17.857142857142861</v>
      </c>
      <c r="W1118">
        <v>39.285714285714278</v>
      </c>
      <c r="X1118">
        <v>100</v>
      </c>
      <c r="Y1118">
        <v>96.428571428571445</v>
      </c>
      <c r="Z1118">
        <v>5.2445452712356682</v>
      </c>
      <c r="AA1118">
        <v>0</v>
      </c>
      <c r="AB1118">
        <v>0.98974331861079357</v>
      </c>
      <c r="AD1118">
        <v>-15.952620403563046</v>
      </c>
      <c r="AF1118">
        <v>11.715481171548118</v>
      </c>
      <c r="AG1118">
        <v>16.686146824734237</v>
      </c>
      <c r="AH1118">
        <v>3.5714285714285721</v>
      </c>
      <c r="AI1118">
        <v>28</v>
      </c>
      <c r="AJ1118">
        <v>111.2607142857143</v>
      </c>
      <c r="AK1118">
        <v>23.127462949816167</v>
      </c>
    </row>
    <row r="1119" spans="1:37">
      <c r="A1119">
        <v>16</v>
      </c>
      <c r="B1119">
        <v>104</v>
      </c>
      <c r="C1119">
        <v>2024</v>
      </c>
      <c r="D1119">
        <v>8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</v>
      </c>
      <c r="M1119">
        <v>99</v>
      </c>
      <c r="N1119">
        <v>99</v>
      </c>
      <c r="O1119">
        <v>99</v>
      </c>
      <c r="P1119">
        <v>99</v>
      </c>
      <c r="Q1119">
        <v>440</v>
      </c>
      <c r="R1119">
        <v>623</v>
      </c>
      <c r="S1119">
        <v>9</v>
      </c>
      <c r="T1119">
        <v>7.1235955056179776</v>
      </c>
      <c r="U1119">
        <v>33.513001605136438</v>
      </c>
      <c r="V1119">
        <v>32.584269662921358</v>
      </c>
      <c r="W1119">
        <v>17.3354735152488</v>
      </c>
      <c r="X1119">
        <v>100</v>
      </c>
      <c r="Y1119">
        <v>97.431781701444621</v>
      </c>
      <c r="Z1119">
        <v>4.9235674415532911</v>
      </c>
      <c r="AA1119">
        <v>0</v>
      </c>
      <c r="AB1119">
        <v>1.5242729214655177</v>
      </c>
      <c r="AD1119">
        <v>-24.38015764228658</v>
      </c>
      <c r="AF1119">
        <v>10.502360080917059</v>
      </c>
      <c r="AG1119">
        <v>14.340012967317964</v>
      </c>
      <c r="AH1119">
        <v>1.2841091492776888</v>
      </c>
      <c r="AI1119">
        <v>623</v>
      </c>
      <c r="AJ1119">
        <v>112.5577849117175</v>
      </c>
      <c r="AK1119">
        <v>23.388398610331723</v>
      </c>
    </row>
    <row r="1120" spans="1:37">
      <c r="A1120">
        <v>16</v>
      </c>
      <c r="B1120">
        <v>105</v>
      </c>
      <c r="C1120">
        <v>2024</v>
      </c>
      <c r="D1120">
        <v>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</v>
      </c>
      <c r="M1120">
        <v>99</v>
      </c>
      <c r="N1120">
        <v>99</v>
      </c>
      <c r="O1120">
        <v>99</v>
      </c>
      <c r="P1120">
        <v>99</v>
      </c>
      <c r="Q1120">
        <v>602</v>
      </c>
      <c r="R1120">
        <v>916</v>
      </c>
      <c r="S1120">
        <v>9</v>
      </c>
      <c r="T1120">
        <v>7.467248908296944</v>
      </c>
      <c r="U1120">
        <v>32.310698689956354</v>
      </c>
      <c r="V1120">
        <v>31.222707423580793</v>
      </c>
      <c r="W1120">
        <v>23.580786026200876</v>
      </c>
      <c r="X1120">
        <v>100</v>
      </c>
      <c r="Y1120">
        <v>97.489082969432346</v>
      </c>
      <c r="Z1120">
        <v>4.6885318547365715</v>
      </c>
      <c r="AA1120">
        <v>0</v>
      </c>
      <c r="AB1120">
        <v>1.5076288778214528</v>
      </c>
      <c r="AD1120">
        <v>-24.848295404021918</v>
      </c>
      <c r="AF1120">
        <v>12.346677449791079</v>
      </c>
      <c r="AG1120">
        <v>16.06985979608481</v>
      </c>
      <c r="AH1120">
        <v>1.8558951965065504</v>
      </c>
      <c r="AI1120">
        <v>914</v>
      </c>
      <c r="AJ1120">
        <v>111.23172866520783</v>
      </c>
      <c r="AK1120">
        <v>23.363548576661596</v>
      </c>
    </row>
    <row r="1121" spans="1:37">
      <c r="A1121">
        <v>16</v>
      </c>
      <c r="B1121">
        <v>106</v>
      </c>
      <c r="C1121">
        <v>2024</v>
      </c>
      <c r="D1121">
        <v>10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</v>
      </c>
      <c r="M1121">
        <v>99</v>
      </c>
      <c r="N1121">
        <v>99</v>
      </c>
      <c r="O1121">
        <v>99</v>
      </c>
      <c r="P1121">
        <v>99</v>
      </c>
      <c r="Q1121">
        <v>1504</v>
      </c>
      <c r="R1121">
        <v>2487</v>
      </c>
      <c r="S1121">
        <v>9</v>
      </c>
      <c r="T1121">
        <v>7.1978287092882995</v>
      </c>
      <c r="U1121">
        <v>33.492279855247318</v>
      </c>
      <c r="V1121">
        <v>34.740651387213504</v>
      </c>
      <c r="W1121">
        <v>17.169280257338166</v>
      </c>
      <c r="X1121">
        <v>100</v>
      </c>
      <c r="Y1121">
        <v>98.351427422597524</v>
      </c>
      <c r="Z1121">
        <v>4.4289181923273873</v>
      </c>
      <c r="AA1121">
        <v>0</v>
      </c>
      <c r="AB1121">
        <v>1.5626146311025637</v>
      </c>
      <c r="AD1121">
        <v>-24.906814940530698</v>
      </c>
      <c r="AF1121">
        <v>14.56515373352855</v>
      </c>
      <c r="AG1121">
        <v>18.616095673804367</v>
      </c>
      <c r="AH1121">
        <v>1.8496180136710896</v>
      </c>
      <c r="AI1121">
        <v>2485</v>
      </c>
      <c r="AJ1121">
        <v>112.61549295774678</v>
      </c>
      <c r="AK1121">
        <v>23.344001001039807</v>
      </c>
    </row>
    <row r="1122" spans="1:37">
      <c r="A1122">
        <v>16</v>
      </c>
      <c r="B1122">
        <v>107</v>
      </c>
      <c r="C1122">
        <v>2024</v>
      </c>
      <c r="D1122">
        <v>11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</v>
      </c>
      <c r="M1122">
        <v>99</v>
      </c>
      <c r="N1122">
        <v>99</v>
      </c>
      <c r="O1122">
        <v>99</v>
      </c>
      <c r="P1122">
        <v>99</v>
      </c>
      <c r="Q1122">
        <v>595</v>
      </c>
      <c r="R1122">
        <v>848</v>
      </c>
      <c r="S1122">
        <v>9</v>
      </c>
      <c r="T1122">
        <v>7.1733490566037741</v>
      </c>
      <c r="U1122">
        <v>33.491627358490582</v>
      </c>
      <c r="V1122">
        <v>38.325471698113205</v>
      </c>
      <c r="W1122">
        <v>13.797169811320751</v>
      </c>
      <c r="X1122">
        <v>99.882075471698116</v>
      </c>
      <c r="Y1122">
        <v>98.820754716981114</v>
      </c>
      <c r="Z1122">
        <v>4.209514514293093</v>
      </c>
      <c r="AA1122">
        <v>0</v>
      </c>
      <c r="AB1122">
        <v>1.2596409756726159</v>
      </c>
      <c r="AD1122">
        <v>-17.239389315965035</v>
      </c>
      <c r="AF1122">
        <v>15.167233053121093</v>
      </c>
      <c r="AG1122">
        <v>19.514301674672549</v>
      </c>
      <c r="AH1122">
        <v>1.0613207547169805</v>
      </c>
      <c r="AI1122">
        <v>848</v>
      </c>
      <c r="AJ1122">
        <v>112.72087264150956</v>
      </c>
      <c r="AK1122">
        <v>23.295388827098432</v>
      </c>
    </row>
    <row r="1123" spans="1:37">
      <c r="A1123">
        <v>16</v>
      </c>
      <c r="B1123">
        <v>108</v>
      </c>
      <c r="C1123">
        <v>2024</v>
      </c>
      <c r="D1123">
        <v>12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</v>
      </c>
      <c r="M1123">
        <v>99</v>
      </c>
      <c r="N1123">
        <v>99</v>
      </c>
      <c r="O1123">
        <v>99</v>
      </c>
      <c r="P1123">
        <v>99</v>
      </c>
      <c r="Q1123">
        <v>65</v>
      </c>
      <c r="R1123">
        <v>90</v>
      </c>
      <c r="S1123">
        <v>9</v>
      </c>
      <c r="T1123">
        <v>7.7777777777777777</v>
      </c>
      <c r="U1123">
        <v>33.318888888888885</v>
      </c>
      <c r="V1123">
        <v>36.666666666666657</v>
      </c>
      <c r="W1123">
        <v>16.666666666666671</v>
      </c>
      <c r="X1123">
        <v>100</v>
      </c>
      <c r="Y1123">
        <v>97.777777777777771</v>
      </c>
      <c r="Z1123">
        <v>4.1070101167108888</v>
      </c>
      <c r="AA1123">
        <v>0</v>
      </c>
      <c r="AB1123">
        <v>3.6568893210176374</v>
      </c>
      <c r="AD1123">
        <v>-27.529955378753751</v>
      </c>
      <c r="AF1123">
        <v>13.554216867469879</v>
      </c>
      <c r="AG1123">
        <v>18.373374017364231</v>
      </c>
      <c r="AH1123">
        <v>4.4444444444444446</v>
      </c>
      <c r="AI1123">
        <v>90</v>
      </c>
      <c r="AJ1123">
        <v>112.41777777777779</v>
      </c>
      <c r="AK1123">
        <v>23.365541865607341</v>
      </c>
    </row>
    <row r="1124" spans="1:37">
      <c r="A1124">
        <v>16</v>
      </c>
      <c r="B1124">
        <v>109</v>
      </c>
      <c r="C1124">
        <v>2024</v>
      </c>
      <c r="D1124">
        <v>1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10</v>
      </c>
      <c r="M1124">
        <v>99</v>
      </c>
      <c r="N1124">
        <v>99</v>
      </c>
      <c r="O1124">
        <v>99</v>
      </c>
      <c r="P1124">
        <v>99</v>
      </c>
      <c r="Q1124">
        <v>19</v>
      </c>
      <c r="R1124">
        <v>28</v>
      </c>
      <c r="S1124">
        <v>10</v>
      </c>
      <c r="T1124">
        <v>8.6785714285714306</v>
      </c>
      <c r="U1124">
        <v>39.200000000000003</v>
      </c>
      <c r="V1124">
        <v>10.714285714285712</v>
      </c>
      <c r="W1124">
        <v>50</v>
      </c>
      <c r="X1124">
        <v>100</v>
      </c>
      <c r="Y1124">
        <v>100</v>
      </c>
      <c r="Z1124">
        <v>4.9133927760182461</v>
      </c>
      <c r="AA1124">
        <v>0</v>
      </c>
      <c r="AB1124">
        <v>1.5365446260213571</v>
      </c>
      <c r="AD1124">
        <v>41.629191832704251</v>
      </c>
      <c r="AF1124">
        <v>6.0475161987041011</v>
      </c>
      <c r="AG1124">
        <v>8.7311372910882898</v>
      </c>
      <c r="AH1124">
        <v>0</v>
      </c>
      <c r="AI1124">
        <v>22</v>
      </c>
      <c r="AJ1124">
        <v>114.27272727272728</v>
      </c>
      <c r="AK1124">
        <v>26.279129971015209</v>
      </c>
    </row>
    <row r="1125" spans="1:37">
      <c r="A1125">
        <v>16</v>
      </c>
      <c r="B1125">
        <v>110</v>
      </c>
      <c r="C1125">
        <v>2024</v>
      </c>
      <c r="D1125">
        <v>2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10</v>
      </c>
      <c r="M1125">
        <v>99</v>
      </c>
      <c r="N1125">
        <v>99</v>
      </c>
      <c r="O1125">
        <v>99</v>
      </c>
      <c r="P1125">
        <v>99</v>
      </c>
      <c r="Q1125">
        <v>37</v>
      </c>
      <c r="R1125">
        <v>50</v>
      </c>
      <c r="S1125">
        <v>10</v>
      </c>
      <c r="T1125">
        <v>8.1199999999999992</v>
      </c>
      <c r="U1125">
        <v>38.167999999999999</v>
      </c>
      <c r="V1125">
        <v>14</v>
      </c>
      <c r="W1125">
        <v>42</v>
      </c>
      <c r="X1125">
        <v>100</v>
      </c>
      <c r="Y1125">
        <v>100</v>
      </c>
      <c r="Z1125">
        <v>5.3976083592643826</v>
      </c>
      <c r="AA1125">
        <v>0</v>
      </c>
      <c r="AB1125">
        <v>1.4091131963046879</v>
      </c>
      <c r="AD1125">
        <v>24.768332108273196</v>
      </c>
      <c r="AF1125">
        <v>10.245901639344263</v>
      </c>
      <c r="AG1125">
        <v>13.134837879319722</v>
      </c>
      <c r="AH1125">
        <v>0</v>
      </c>
      <c r="AI1125">
        <v>45</v>
      </c>
      <c r="AJ1125">
        <v>112.64888888888891</v>
      </c>
      <c r="AK1125">
        <v>26.826861222486361</v>
      </c>
    </row>
    <row r="1126" spans="1:37">
      <c r="A1126">
        <v>16</v>
      </c>
      <c r="B1126">
        <v>111</v>
      </c>
      <c r="C1126">
        <v>2024</v>
      </c>
      <c r="D1126">
        <v>3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10</v>
      </c>
      <c r="M1126">
        <v>99</v>
      </c>
      <c r="N1126">
        <v>99</v>
      </c>
      <c r="O1126">
        <v>99</v>
      </c>
      <c r="P1126">
        <v>99</v>
      </c>
      <c r="Q1126">
        <v>309</v>
      </c>
      <c r="R1126">
        <v>377</v>
      </c>
      <c r="S1126">
        <v>10</v>
      </c>
      <c r="T1126">
        <v>8.2572944297082262</v>
      </c>
      <c r="U1126">
        <v>38.866312997347485</v>
      </c>
      <c r="V1126">
        <v>11.671087533156498</v>
      </c>
      <c r="W1126">
        <v>43.766578249336874</v>
      </c>
      <c r="X1126">
        <v>100</v>
      </c>
      <c r="Y1126">
        <v>99.734748010610019</v>
      </c>
      <c r="Z1126">
        <v>5.0556589547771482</v>
      </c>
      <c r="AA1126">
        <v>0</v>
      </c>
      <c r="AB1126">
        <v>1.69571346010325</v>
      </c>
      <c r="AD1126">
        <v>38.745883699206125</v>
      </c>
      <c r="AF1126">
        <v>13.759124087591248</v>
      </c>
      <c r="AG1126">
        <v>16.982811576397509</v>
      </c>
      <c r="AH1126">
        <v>0.7957559681697608</v>
      </c>
      <c r="AI1126">
        <v>339</v>
      </c>
      <c r="AJ1126">
        <v>113.548377581121</v>
      </c>
      <c r="AK1126">
        <v>26.399543361115033</v>
      </c>
    </row>
    <row r="1127" spans="1:37">
      <c r="A1127">
        <v>16</v>
      </c>
      <c r="B1127">
        <v>112</v>
      </c>
      <c r="C1127">
        <v>2024</v>
      </c>
      <c r="D1127">
        <v>4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</v>
      </c>
      <c r="Q1127">
        <v>39</v>
      </c>
      <c r="R1127">
        <v>45</v>
      </c>
      <c r="S1127">
        <v>10</v>
      </c>
      <c r="T1127">
        <v>8.0222222222222221</v>
      </c>
      <c r="U1127">
        <v>37.586666666666659</v>
      </c>
      <c r="V1127">
        <v>13.333333333333337</v>
      </c>
      <c r="W1127">
        <v>40</v>
      </c>
      <c r="X1127">
        <v>100</v>
      </c>
      <c r="Y1127">
        <v>95.555555555555557</v>
      </c>
      <c r="Z1127">
        <v>7.15139768778727</v>
      </c>
      <c r="AA1127">
        <v>0</v>
      </c>
      <c r="AB1127">
        <v>1.9492322008523004</v>
      </c>
      <c r="AD1127">
        <v>39.393916338130069</v>
      </c>
      <c r="AF1127">
        <v>5.625</v>
      </c>
      <c r="AG1127">
        <v>8.4838513896482404</v>
      </c>
      <c r="AH1127">
        <v>0</v>
      </c>
      <c r="AI1127">
        <v>43</v>
      </c>
      <c r="AJ1127">
        <v>112.60930232558138</v>
      </c>
      <c r="AK1127">
        <v>26.11235596690528</v>
      </c>
    </row>
    <row r="1128" spans="1:37">
      <c r="A1128">
        <v>16</v>
      </c>
      <c r="B1128">
        <v>113</v>
      </c>
      <c r="C1128">
        <v>2024</v>
      </c>
      <c r="D1128">
        <v>5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10</v>
      </c>
      <c r="M1128">
        <v>99</v>
      </c>
      <c r="N1128">
        <v>99</v>
      </c>
      <c r="O1128">
        <v>99</v>
      </c>
      <c r="P1128">
        <v>99</v>
      </c>
      <c r="Q1128">
        <v>56</v>
      </c>
      <c r="R1128">
        <v>75</v>
      </c>
      <c r="S1128">
        <v>10</v>
      </c>
      <c r="T1128">
        <v>8.1333333333333311</v>
      </c>
      <c r="U1128">
        <v>38.054666666666655</v>
      </c>
      <c r="V1128">
        <v>8</v>
      </c>
      <c r="W1128">
        <v>40</v>
      </c>
      <c r="X1128">
        <v>100</v>
      </c>
      <c r="Y1128">
        <v>97.333333333333314</v>
      </c>
      <c r="Z1128">
        <v>11.388547385665799</v>
      </c>
      <c r="AA1128">
        <v>0</v>
      </c>
      <c r="AB1128">
        <v>3.1763011332190922</v>
      </c>
      <c r="AD1128">
        <v>79.161299390502663</v>
      </c>
      <c r="AF1128">
        <v>6.2972292191435759</v>
      </c>
      <c r="AG1128">
        <v>10.282636499558665</v>
      </c>
      <c r="AH1128">
        <v>0</v>
      </c>
      <c r="AI1128">
        <v>71</v>
      </c>
      <c r="AJ1128">
        <v>112.50281690140842</v>
      </c>
      <c r="AK1128">
        <v>27.113928042307776</v>
      </c>
    </row>
    <row r="1129" spans="1:37">
      <c r="A1129">
        <v>16</v>
      </c>
      <c r="B1129">
        <v>114</v>
      </c>
      <c r="C1129">
        <v>2024</v>
      </c>
      <c r="D1129">
        <v>6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10</v>
      </c>
      <c r="M1129">
        <v>99</v>
      </c>
      <c r="N1129">
        <v>99</v>
      </c>
      <c r="O1129">
        <v>99</v>
      </c>
      <c r="P1129">
        <v>99</v>
      </c>
      <c r="Q1129">
        <v>13</v>
      </c>
      <c r="R1129">
        <v>17</v>
      </c>
      <c r="S1129">
        <v>10</v>
      </c>
      <c r="T1129">
        <v>8.7647058823529402</v>
      </c>
      <c r="U1129">
        <v>39.911764705882362</v>
      </c>
      <c r="V1129">
        <v>5.882352941176471</v>
      </c>
      <c r="W1129">
        <v>52.941176470588239</v>
      </c>
      <c r="X1129">
        <v>100</v>
      </c>
      <c r="Y1129">
        <v>100</v>
      </c>
      <c r="Z1129">
        <v>6.7326144168378281</v>
      </c>
      <c r="AA1129">
        <v>0</v>
      </c>
      <c r="AB1129">
        <v>1.5157763207911861</v>
      </c>
      <c r="AD1129">
        <v>33.286036663397255</v>
      </c>
      <c r="AF1129">
        <v>2.9565217391304346</v>
      </c>
      <c r="AG1129">
        <v>5.269452706953194</v>
      </c>
      <c r="AH1129">
        <v>5.882352941176471</v>
      </c>
      <c r="AI1129">
        <v>17</v>
      </c>
      <c r="AJ1129">
        <v>113.95882352941176</v>
      </c>
      <c r="AK1129">
        <v>26.730342265509943</v>
      </c>
    </row>
    <row r="1130" spans="1:37">
      <c r="A1130">
        <v>16</v>
      </c>
      <c r="B1130">
        <v>115</v>
      </c>
      <c r="C1130">
        <v>2024</v>
      </c>
      <c r="D1130">
        <v>7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10</v>
      </c>
      <c r="M1130">
        <v>99</v>
      </c>
      <c r="N1130">
        <v>99</v>
      </c>
      <c r="O1130">
        <v>99</v>
      </c>
      <c r="P1130">
        <v>99</v>
      </c>
      <c r="Q1130">
        <v>9</v>
      </c>
      <c r="R1130">
        <v>14</v>
      </c>
      <c r="S1130">
        <v>10</v>
      </c>
      <c r="T1130">
        <v>9</v>
      </c>
      <c r="U1130">
        <v>37.892857142857153</v>
      </c>
      <c r="V1130">
        <v>7.1428571428571441</v>
      </c>
      <c r="W1130">
        <v>64.285714285714306</v>
      </c>
      <c r="X1130">
        <v>100</v>
      </c>
      <c r="Y1130">
        <v>100</v>
      </c>
      <c r="Z1130">
        <v>3.0055815424245034</v>
      </c>
      <c r="AA1130">
        <v>0</v>
      </c>
      <c r="AB1130">
        <v>1.2535663410560172</v>
      </c>
      <c r="AD1130">
        <v>-4.7395393724599773</v>
      </c>
      <c r="AF1130">
        <v>5.8577405857740592</v>
      </c>
      <c r="AG1130">
        <v>9.8421179569952315</v>
      </c>
      <c r="AH1130">
        <v>0</v>
      </c>
      <c r="AI1130">
        <v>14</v>
      </c>
      <c r="AJ1130">
        <v>113.60714285714288</v>
      </c>
      <c r="AK1130">
        <v>25.809518752598379</v>
      </c>
    </row>
    <row r="1131" spans="1:37">
      <c r="A1131">
        <v>16</v>
      </c>
      <c r="B1131">
        <v>116</v>
      </c>
      <c r="C1131">
        <v>2024</v>
      </c>
      <c r="D1131">
        <v>8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</v>
      </c>
      <c r="Q1131">
        <v>257</v>
      </c>
      <c r="R1131">
        <v>332</v>
      </c>
      <c r="S1131">
        <v>10</v>
      </c>
      <c r="T1131">
        <v>8.4066265060240983</v>
      </c>
      <c r="U1131">
        <v>38.309036144578343</v>
      </c>
      <c r="V1131">
        <v>4.8192771084337345</v>
      </c>
      <c r="W1131">
        <v>43.373493975903614</v>
      </c>
      <c r="X1131">
        <v>100</v>
      </c>
      <c r="Y1131">
        <v>99.096385542168719</v>
      </c>
      <c r="Z1131">
        <v>5.1365782793975008</v>
      </c>
      <c r="AA1131">
        <v>0</v>
      </c>
      <c r="AB1131">
        <v>1.3950271207869618</v>
      </c>
      <c r="AD1131">
        <v>-21.19880803858856</v>
      </c>
      <c r="AF1131">
        <v>5.5967633175994607</v>
      </c>
      <c r="AG1131">
        <v>8.7354941866854219</v>
      </c>
      <c r="AH1131">
        <v>0.9036144578313251</v>
      </c>
      <c r="AI1131">
        <v>332</v>
      </c>
      <c r="AJ1131">
        <v>114.00120481927704</v>
      </c>
      <c r="AK1131">
        <v>25.739289533980621</v>
      </c>
    </row>
    <row r="1132" spans="1:37">
      <c r="A1132">
        <v>16</v>
      </c>
      <c r="B1132">
        <v>117</v>
      </c>
      <c r="C1132">
        <v>2024</v>
      </c>
      <c r="D1132">
        <v>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10</v>
      </c>
      <c r="M1132">
        <v>99</v>
      </c>
      <c r="N1132">
        <v>99</v>
      </c>
      <c r="O1132">
        <v>99</v>
      </c>
      <c r="P1132">
        <v>99</v>
      </c>
      <c r="Q1132">
        <v>279</v>
      </c>
      <c r="R1132">
        <v>359</v>
      </c>
      <c r="S1132">
        <v>10</v>
      </c>
      <c r="T1132">
        <v>8.5487465181058493</v>
      </c>
      <c r="U1132">
        <v>37.10974930362115</v>
      </c>
      <c r="V1132">
        <v>7.2423398328690816</v>
      </c>
      <c r="W1132">
        <v>46.239554317548752</v>
      </c>
      <c r="X1132">
        <v>100</v>
      </c>
      <c r="Y1132">
        <v>99.442896935933149</v>
      </c>
      <c r="Z1132">
        <v>5.1285632703992796</v>
      </c>
      <c r="AA1132">
        <v>0</v>
      </c>
      <c r="AB1132">
        <v>1.3812280434062183</v>
      </c>
      <c r="AD1132">
        <v>-15.20300545115448</v>
      </c>
      <c r="AF1132">
        <v>4.8389270791211763</v>
      </c>
      <c r="AG1132">
        <v>7.2335707529702749</v>
      </c>
      <c r="AH1132">
        <v>1.114206128133705</v>
      </c>
      <c r="AI1132">
        <v>359</v>
      </c>
      <c r="AJ1132">
        <v>112.77493036211702</v>
      </c>
      <c r="AK1132">
        <v>25.7722224191258</v>
      </c>
    </row>
    <row r="1133" spans="1:37">
      <c r="A1133">
        <v>16</v>
      </c>
      <c r="B1133">
        <v>118</v>
      </c>
      <c r="C1133">
        <v>2024</v>
      </c>
      <c r="D1133">
        <v>10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10</v>
      </c>
      <c r="M1133">
        <v>99</v>
      </c>
      <c r="N1133">
        <v>99</v>
      </c>
      <c r="O1133">
        <v>99</v>
      </c>
      <c r="P1133">
        <v>99</v>
      </c>
      <c r="Q1133">
        <v>788</v>
      </c>
      <c r="R1133">
        <v>1106</v>
      </c>
      <c r="S1133">
        <v>10</v>
      </c>
      <c r="T1133">
        <v>8.315551537070526</v>
      </c>
      <c r="U1133">
        <v>38.157142857142816</v>
      </c>
      <c r="V1133">
        <v>5.4249547920433994</v>
      </c>
      <c r="W1133">
        <v>38.969258589511753</v>
      </c>
      <c r="X1133">
        <v>100</v>
      </c>
      <c r="Y1133">
        <v>100</v>
      </c>
      <c r="Z1133">
        <v>4.5317154988986941</v>
      </c>
      <c r="AA1133">
        <v>0</v>
      </c>
      <c r="AB1133">
        <v>1.3696769439865115</v>
      </c>
      <c r="AD1133">
        <v>-23.556592951212657</v>
      </c>
      <c r="AF1133">
        <v>6.4773060029282572</v>
      </c>
      <c r="AG1133">
        <v>9.4318976749799237</v>
      </c>
      <c r="AH1133">
        <v>1.3562386980108498</v>
      </c>
      <c r="AI1133">
        <v>1106</v>
      </c>
      <c r="AJ1133">
        <v>113.8741410488246</v>
      </c>
      <c r="AK1133">
        <v>25.762666641418004</v>
      </c>
    </row>
    <row r="1134" spans="1:37">
      <c r="A1134">
        <v>16</v>
      </c>
      <c r="B1134">
        <v>119</v>
      </c>
      <c r="C1134">
        <v>2024</v>
      </c>
      <c r="D1134">
        <v>11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10</v>
      </c>
      <c r="M1134">
        <v>99</v>
      </c>
      <c r="N1134">
        <v>99</v>
      </c>
      <c r="O1134">
        <v>99</v>
      </c>
      <c r="P1134">
        <v>99</v>
      </c>
      <c r="Q1134">
        <v>251</v>
      </c>
      <c r="R1134">
        <v>332</v>
      </c>
      <c r="S1134">
        <v>10</v>
      </c>
      <c r="T1134">
        <v>8.0963855421686741</v>
      </c>
      <c r="U1134">
        <v>38.694277108433745</v>
      </c>
      <c r="V1134">
        <v>8.7349397590361448</v>
      </c>
      <c r="W1134">
        <v>31.325301204819276</v>
      </c>
      <c r="X1134">
        <v>100</v>
      </c>
      <c r="Y1134">
        <v>98.795180722891587</v>
      </c>
      <c r="Z1134">
        <v>5.0420577908811088</v>
      </c>
      <c r="AA1134">
        <v>0</v>
      </c>
      <c r="AB1134">
        <v>2.114861115559183</v>
      </c>
      <c r="AD1134">
        <v>-13.663547680839349</v>
      </c>
      <c r="AF1134">
        <v>5.9381148274011801</v>
      </c>
      <c r="AG1134">
        <v>8.8268497288353895</v>
      </c>
      <c r="AH1134">
        <v>0.9036144578313251</v>
      </c>
      <c r="AI1134">
        <v>331</v>
      </c>
      <c r="AJ1134">
        <v>114.22688821752261</v>
      </c>
      <c r="AK1134">
        <v>25.828411553483249</v>
      </c>
    </row>
    <row r="1135" spans="1:37">
      <c r="A1135">
        <v>16</v>
      </c>
      <c r="B1135">
        <v>120</v>
      </c>
      <c r="C1135">
        <v>2024</v>
      </c>
      <c r="D1135">
        <v>12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10</v>
      </c>
      <c r="M1135">
        <v>99</v>
      </c>
      <c r="N1135">
        <v>99</v>
      </c>
      <c r="O1135">
        <v>99</v>
      </c>
      <c r="P1135">
        <v>99</v>
      </c>
      <c r="Q1135">
        <v>34</v>
      </c>
      <c r="R1135">
        <v>40</v>
      </c>
      <c r="S1135">
        <v>10</v>
      </c>
      <c r="T1135">
        <v>8.2750000000000004</v>
      </c>
      <c r="U1135">
        <v>38.422500000000007</v>
      </c>
      <c r="V1135">
        <v>5</v>
      </c>
      <c r="W1135">
        <v>47.5</v>
      </c>
      <c r="X1135">
        <v>100</v>
      </c>
      <c r="Y1135">
        <v>100</v>
      </c>
      <c r="Z1135">
        <v>4.6508863402581628</v>
      </c>
      <c r="AA1135">
        <v>0</v>
      </c>
      <c r="AB1135">
        <v>1.4489220130842053</v>
      </c>
      <c r="AD1135">
        <v>-22.202674153209514</v>
      </c>
      <c r="AF1135">
        <v>6.0240963855421681</v>
      </c>
      <c r="AG1135">
        <v>9.4167601051412611</v>
      </c>
      <c r="AH1135">
        <v>0</v>
      </c>
      <c r="AI1135">
        <v>40</v>
      </c>
      <c r="AJ1135">
        <v>113.94750000000002</v>
      </c>
      <c r="AK1135">
        <v>25.885599227604921</v>
      </c>
    </row>
    <row r="1136" spans="1:37">
      <c r="A1136">
        <v>16</v>
      </c>
      <c r="B1136">
        <v>121</v>
      </c>
      <c r="C1136">
        <v>2024</v>
      </c>
      <c r="D1136">
        <v>1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</v>
      </c>
      <c r="Q1136">
        <v>6</v>
      </c>
      <c r="R1136">
        <v>7</v>
      </c>
      <c r="S1136">
        <v>11</v>
      </c>
      <c r="T1136">
        <v>10.142857142857141</v>
      </c>
      <c r="U1136">
        <v>43.842857142857149</v>
      </c>
      <c r="V1136">
        <v>0</v>
      </c>
      <c r="W1136">
        <v>85.714285714285694</v>
      </c>
      <c r="X1136">
        <v>100</v>
      </c>
      <c r="Y1136">
        <v>100</v>
      </c>
      <c r="Z1136">
        <v>3.505447655479343</v>
      </c>
      <c r="AA1136">
        <v>0</v>
      </c>
      <c r="AB1136">
        <v>1.2453996981544868</v>
      </c>
      <c r="AD1136">
        <v>1.1686694356987719</v>
      </c>
      <c r="AF1136">
        <v>1.5118790496760253</v>
      </c>
      <c r="AG1136">
        <v>2.4413138070654123</v>
      </c>
      <c r="AH1136">
        <v>0</v>
      </c>
      <c r="AI1136">
        <v>6</v>
      </c>
      <c r="AJ1136">
        <v>115.35</v>
      </c>
      <c r="AK1136">
        <v>29.304049838885568</v>
      </c>
    </row>
    <row r="1137" spans="1:37">
      <c r="A1137">
        <v>16</v>
      </c>
      <c r="B1137">
        <v>122</v>
      </c>
      <c r="C1137">
        <v>2024</v>
      </c>
      <c r="D1137">
        <v>2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</v>
      </c>
      <c r="Q1137">
        <v>11</v>
      </c>
      <c r="R1137">
        <v>13</v>
      </c>
      <c r="S1137">
        <v>11</v>
      </c>
      <c r="T1137">
        <v>8.9230769230769216</v>
      </c>
      <c r="U1137">
        <v>41.515384615384626</v>
      </c>
      <c r="V1137">
        <v>0</v>
      </c>
      <c r="W1137">
        <v>69.230769230769269</v>
      </c>
      <c r="X1137">
        <v>100</v>
      </c>
      <c r="Y1137">
        <v>100</v>
      </c>
      <c r="Z1137">
        <v>4.7531117182238622</v>
      </c>
      <c r="AA1137">
        <v>0</v>
      </c>
      <c r="AB1137">
        <v>1.1409536133993321</v>
      </c>
      <c r="AD1137">
        <v>7.9650800566188176</v>
      </c>
      <c r="AF1137">
        <v>2.6639344262295079</v>
      </c>
      <c r="AG1137">
        <v>3.7145629865169001</v>
      </c>
      <c r="AH1137">
        <v>0</v>
      </c>
      <c r="AI1137">
        <v>13</v>
      </c>
      <c r="AJ1137">
        <v>113.03846153846152</v>
      </c>
      <c r="AK1137">
        <v>28.667188814356113</v>
      </c>
    </row>
    <row r="1138" spans="1:37">
      <c r="A1138">
        <v>16</v>
      </c>
      <c r="B1138">
        <v>123</v>
      </c>
      <c r="C1138">
        <v>2024</v>
      </c>
      <c r="D1138">
        <v>3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11</v>
      </c>
      <c r="M1138">
        <v>99</v>
      </c>
      <c r="N1138">
        <v>99</v>
      </c>
      <c r="O1138">
        <v>99</v>
      </c>
      <c r="P1138">
        <v>99</v>
      </c>
      <c r="Q1138">
        <v>84</v>
      </c>
      <c r="R1138">
        <v>96</v>
      </c>
      <c r="S1138">
        <v>11</v>
      </c>
      <c r="T1138">
        <v>9.0625</v>
      </c>
      <c r="U1138">
        <v>42.707291666666642</v>
      </c>
      <c r="V1138">
        <v>2.0833333333333339</v>
      </c>
      <c r="W1138">
        <v>58.33333333333335</v>
      </c>
      <c r="X1138">
        <v>100</v>
      </c>
      <c r="Y1138">
        <v>100</v>
      </c>
      <c r="Z1138">
        <v>5.2532974722168735</v>
      </c>
      <c r="AA1138">
        <v>0</v>
      </c>
      <c r="AB1138">
        <v>1.8303716608018901</v>
      </c>
      <c r="AD1138">
        <v>31.866588368063638</v>
      </c>
      <c r="AF1138">
        <v>3.5036496350364978</v>
      </c>
      <c r="AG1138">
        <v>4.7519095028917775</v>
      </c>
      <c r="AH1138">
        <v>0</v>
      </c>
      <c r="AI1138">
        <v>81</v>
      </c>
      <c r="AJ1138">
        <v>113.09382716049384</v>
      </c>
      <c r="AK1138">
        <v>28.981528533069191</v>
      </c>
    </row>
    <row r="1139" spans="1:37">
      <c r="A1139">
        <v>16</v>
      </c>
      <c r="B1139">
        <v>124</v>
      </c>
      <c r="C1139">
        <v>2024</v>
      </c>
      <c r="D1139">
        <v>4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11</v>
      </c>
      <c r="M1139">
        <v>99</v>
      </c>
      <c r="N1139">
        <v>99</v>
      </c>
      <c r="O1139">
        <v>99</v>
      </c>
      <c r="P1139">
        <v>99</v>
      </c>
      <c r="Q1139">
        <v>23</v>
      </c>
      <c r="R1139">
        <v>27</v>
      </c>
      <c r="S1139">
        <v>11</v>
      </c>
      <c r="T1139">
        <v>8.4444444444444446</v>
      </c>
      <c r="U1139">
        <v>39.448148148148142</v>
      </c>
      <c r="V1139">
        <v>18.518518518518519</v>
      </c>
      <c r="W1139">
        <v>40.740740740740733</v>
      </c>
      <c r="X1139">
        <v>100</v>
      </c>
      <c r="Y1139">
        <v>100</v>
      </c>
      <c r="Z1139">
        <v>7.2226172731461249</v>
      </c>
      <c r="AA1139">
        <v>0</v>
      </c>
      <c r="AB1139">
        <v>1.9499920860871367</v>
      </c>
      <c r="AD1139">
        <v>65.222791014955021</v>
      </c>
      <c r="AF1139">
        <v>3.375</v>
      </c>
      <c r="AG1139">
        <v>5.3424087236102276</v>
      </c>
      <c r="AH1139">
        <v>0</v>
      </c>
      <c r="AI1139">
        <v>25</v>
      </c>
      <c r="AJ1139">
        <v>111.63599999999998</v>
      </c>
      <c r="AK1139">
        <v>27.541434903716993</v>
      </c>
    </row>
    <row r="1140" spans="1:37">
      <c r="A1140">
        <v>16</v>
      </c>
      <c r="B1140">
        <v>125</v>
      </c>
      <c r="C1140">
        <v>2024</v>
      </c>
      <c r="D1140">
        <v>5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11</v>
      </c>
      <c r="M1140">
        <v>99</v>
      </c>
      <c r="N1140">
        <v>99</v>
      </c>
      <c r="O1140">
        <v>99</v>
      </c>
      <c r="P1140">
        <v>99</v>
      </c>
      <c r="Q1140">
        <v>19</v>
      </c>
      <c r="R1140">
        <v>23</v>
      </c>
      <c r="S1140">
        <v>11</v>
      </c>
      <c r="T1140">
        <v>8.1304347826086936</v>
      </c>
      <c r="U1140">
        <v>37.434782608695649</v>
      </c>
      <c r="V1140">
        <v>4.3478260869565215</v>
      </c>
      <c r="W1140">
        <v>69.565217391304344</v>
      </c>
      <c r="X1140">
        <v>100</v>
      </c>
      <c r="Y1140">
        <v>95.652173913043484</v>
      </c>
      <c r="Z1140">
        <v>20.584367405253939</v>
      </c>
      <c r="AA1140">
        <v>0</v>
      </c>
      <c r="AB1140">
        <v>5.6360975384691505</v>
      </c>
      <c r="AD1140">
        <v>91.865371067111511</v>
      </c>
      <c r="AF1140">
        <v>1.9311502938706968</v>
      </c>
      <c r="AG1140">
        <v>3.1019761137030963</v>
      </c>
      <c r="AH1140">
        <v>0</v>
      </c>
      <c r="AI1140">
        <v>22</v>
      </c>
      <c r="AJ1140">
        <v>110.17727272727276</v>
      </c>
      <c r="AK1140">
        <v>30.700942495316088</v>
      </c>
    </row>
    <row r="1141" spans="1:37">
      <c r="A1141">
        <v>16</v>
      </c>
      <c r="B1141">
        <v>126</v>
      </c>
      <c r="C1141">
        <v>2024</v>
      </c>
      <c r="D1141">
        <v>6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11</v>
      </c>
      <c r="M1141">
        <v>99</v>
      </c>
      <c r="N1141">
        <v>99</v>
      </c>
      <c r="O1141">
        <v>99</v>
      </c>
      <c r="P1141">
        <v>99</v>
      </c>
      <c r="Q1141">
        <v>10</v>
      </c>
      <c r="R1141">
        <v>11</v>
      </c>
      <c r="S1141">
        <v>11</v>
      </c>
      <c r="T1141">
        <v>9.1818181818181817</v>
      </c>
      <c r="U1141">
        <v>45.754545454545458</v>
      </c>
      <c r="V1141">
        <v>0</v>
      </c>
      <c r="W1141">
        <v>72.727272727272734</v>
      </c>
      <c r="X1141">
        <v>100</v>
      </c>
      <c r="Y1141">
        <v>100</v>
      </c>
      <c r="Z1141">
        <v>5.7646830136560103</v>
      </c>
      <c r="AA1141">
        <v>0</v>
      </c>
      <c r="AB1141">
        <v>0.93596637645336322</v>
      </c>
      <c r="AD1141">
        <v>34.524934432129434</v>
      </c>
      <c r="AF1141">
        <v>1.9130434782608696</v>
      </c>
      <c r="AG1141">
        <v>3.9087922585254864</v>
      </c>
      <c r="AH1141">
        <v>9.0909090909090917</v>
      </c>
      <c r="AI1141">
        <v>11</v>
      </c>
      <c r="AJ1141">
        <v>114.85454545454544</v>
      </c>
      <c r="AK1141">
        <v>30.132983470195175</v>
      </c>
    </row>
    <row r="1142" spans="1:37">
      <c r="A1142">
        <v>16</v>
      </c>
      <c r="B1142">
        <v>127</v>
      </c>
      <c r="C1142">
        <v>2024</v>
      </c>
      <c r="D1142">
        <v>7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11</v>
      </c>
      <c r="M1142">
        <v>99</v>
      </c>
      <c r="N1142">
        <v>99</v>
      </c>
      <c r="O1142">
        <v>99</v>
      </c>
      <c r="P1142">
        <v>99</v>
      </c>
      <c r="Q1142">
        <v>2</v>
      </c>
      <c r="R1142">
        <v>2</v>
      </c>
      <c r="S1142">
        <v>11</v>
      </c>
      <c r="T1142">
        <v>9.5</v>
      </c>
      <c r="U1142">
        <v>38.300000000000011</v>
      </c>
      <c r="V1142">
        <v>0</v>
      </c>
      <c r="W1142">
        <v>50</v>
      </c>
      <c r="X1142">
        <v>100</v>
      </c>
      <c r="Y1142">
        <v>100</v>
      </c>
      <c r="Z1142">
        <v>2</v>
      </c>
      <c r="AA1142">
        <v>0</v>
      </c>
      <c r="AB1142">
        <v>1.5</v>
      </c>
      <c r="AD1142">
        <v>100</v>
      </c>
      <c r="AF1142">
        <v>0.83682008368200811</v>
      </c>
      <c r="AG1142">
        <v>1.4211239123578416</v>
      </c>
      <c r="AH1142">
        <v>0</v>
      </c>
      <c r="AI1142">
        <v>2</v>
      </c>
      <c r="AJ1142">
        <v>110.1</v>
      </c>
      <c r="AK1142">
        <v>28.706878707770198</v>
      </c>
    </row>
    <row r="1143" spans="1:37">
      <c r="A1143">
        <v>16</v>
      </c>
      <c r="B1143">
        <v>128</v>
      </c>
      <c r="C1143">
        <v>2024</v>
      </c>
      <c r="D1143">
        <v>8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</v>
      </c>
      <c r="Q1143">
        <v>117</v>
      </c>
      <c r="R1143">
        <v>140</v>
      </c>
      <c r="S1143">
        <v>11</v>
      </c>
      <c r="T1143">
        <v>9.8642857142857121</v>
      </c>
      <c r="U1143">
        <v>43.800714285714257</v>
      </c>
      <c r="V1143">
        <v>0</v>
      </c>
      <c r="W1143">
        <v>85.714285714285694</v>
      </c>
      <c r="X1143">
        <v>100</v>
      </c>
      <c r="Y1143">
        <v>100</v>
      </c>
      <c r="Z1143">
        <v>5.4078447836529078</v>
      </c>
      <c r="AA1143">
        <v>0</v>
      </c>
      <c r="AB1143">
        <v>1.379496358850447</v>
      </c>
      <c r="AD1143">
        <v>-23.025960780813769</v>
      </c>
      <c r="AF1143">
        <v>2.3600809170600141</v>
      </c>
      <c r="AG1143">
        <v>4.2116997076858809</v>
      </c>
      <c r="AH1143">
        <v>0.71428571428571441</v>
      </c>
      <c r="AI1143">
        <v>139</v>
      </c>
      <c r="AJ1143">
        <v>115.51079136690647</v>
      </c>
      <c r="AK1143">
        <v>28.3127890720206</v>
      </c>
    </row>
    <row r="1144" spans="1:37">
      <c r="A1144">
        <v>16</v>
      </c>
      <c r="B1144">
        <v>129</v>
      </c>
      <c r="C1144">
        <v>2024</v>
      </c>
      <c r="D1144">
        <v>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</v>
      </c>
      <c r="Q1144">
        <v>108</v>
      </c>
      <c r="R1144">
        <v>123</v>
      </c>
      <c r="S1144">
        <v>11</v>
      </c>
      <c r="T1144">
        <v>9.9593495934959364</v>
      </c>
      <c r="U1144">
        <v>42.714634146341446</v>
      </c>
      <c r="V1144">
        <v>0.81300813008130068</v>
      </c>
      <c r="W1144">
        <v>79.674796747967491</v>
      </c>
      <c r="X1144">
        <v>100</v>
      </c>
      <c r="Y1144">
        <v>100</v>
      </c>
      <c r="Z1144">
        <v>5.3502326205310737</v>
      </c>
      <c r="AA1144">
        <v>0</v>
      </c>
      <c r="AB1144">
        <v>1.57417354227513</v>
      </c>
      <c r="AD1144">
        <v>-19.733653920364873</v>
      </c>
      <c r="AF1144">
        <v>1.6579053780833002</v>
      </c>
      <c r="AG1144">
        <v>2.8526734956937601</v>
      </c>
      <c r="AH1144">
        <v>1.6260162601626011</v>
      </c>
      <c r="AI1144">
        <v>123</v>
      </c>
      <c r="AJ1144">
        <v>114.54796747967482</v>
      </c>
      <c r="AK1144">
        <v>28.318430137138591</v>
      </c>
    </row>
    <row r="1145" spans="1:37">
      <c r="A1145">
        <v>16</v>
      </c>
      <c r="B1145">
        <v>130</v>
      </c>
      <c r="C1145">
        <v>2024</v>
      </c>
      <c r="D1145">
        <v>10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11</v>
      </c>
      <c r="M1145">
        <v>99</v>
      </c>
      <c r="N1145">
        <v>99</v>
      </c>
      <c r="O1145">
        <v>99</v>
      </c>
      <c r="P1145">
        <v>99</v>
      </c>
      <c r="Q1145">
        <v>285</v>
      </c>
      <c r="R1145">
        <v>338</v>
      </c>
      <c r="S1145">
        <v>11</v>
      </c>
      <c r="T1145">
        <v>9.7692307692307718</v>
      </c>
      <c r="U1145">
        <v>43.332544378698195</v>
      </c>
      <c r="V1145">
        <v>0.29585798816568054</v>
      </c>
      <c r="W1145">
        <v>77.514792899408292</v>
      </c>
      <c r="X1145">
        <v>100</v>
      </c>
      <c r="Y1145">
        <v>100</v>
      </c>
      <c r="Z1145">
        <v>5.0582237251777347</v>
      </c>
      <c r="AA1145">
        <v>0</v>
      </c>
      <c r="AB1145">
        <v>2.2518894105083715</v>
      </c>
      <c r="AD1145">
        <v>-19.466485788122089</v>
      </c>
      <c r="AF1145">
        <v>1.9795021961932653</v>
      </c>
      <c r="AG1145">
        <v>3.2733993836003674</v>
      </c>
      <c r="AH1145">
        <v>1.1834319526627219</v>
      </c>
      <c r="AI1145">
        <v>338</v>
      </c>
      <c r="AJ1145">
        <v>115.22928994082848</v>
      </c>
      <c r="AK1145">
        <v>28.238966102997111</v>
      </c>
    </row>
    <row r="1146" spans="1:37">
      <c r="A1146">
        <v>16</v>
      </c>
      <c r="B1146">
        <v>131</v>
      </c>
      <c r="C1146">
        <v>2024</v>
      </c>
      <c r="D1146">
        <v>11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11</v>
      </c>
      <c r="M1146">
        <v>99</v>
      </c>
      <c r="N1146">
        <v>99</v>
      </c>
      <c r="O1146">
        <v>99</v>
      </c>
      <c r="P1146">
        <v>99</v>
      </c>
      <c r="Q1146">
        <v>69</v>
      </c>
      <c r="R1146">
        <v>76</v>
      </c>
      <c r="S1146">
        <v>11</v>
      </c>
      <c r="T1146">
        <v>9.5263157894736885</v>
      </c>
      <c r="U1146">
        <v>43.873684210526314</v>
      </c>
      <c r="V1146">
        <v>0</v>
      </c>
      <c r="W1146">
        <v>75</v>
      </c>
      <c r="X1146">
        <v>100</v>
      </c>
      <c r="Y1146">
        <v>100</v>
      </c>
      <c r="Z1146">
        <v>4.8671392338138819</v>
      </c>
      <c r="AA1146">
        <v>0</v>
      </c>
      <c r="AB1146">
        <v>1.508516910312256</v>
      </c>
      <c r="AD1146">
        <v>-16.872158236091042</v>
      </c>
      <c r="AF1146">
        <v>1.3593274906099084</v>
      </c>
      <c r="AG1146">
        <v>2.2910713218252994</v>
      </c>
      <c r="AH1146">
        <v>0</v>
      </c>
      <c r="AI1146">
        <v>76</v>
      </c>
      <c r="AJ1146">
        <v>115.5171052631579</v>
      </c>
      <c r="AK1146">
        <v>28.403554200217719</v>
      </c>
    </row>
    <row r="1147" spans="1:37">
      <c r="A1147">
        <v>16</v>
      </c>
      <c r="B1147">
        <v>132</v>
      </c>
      <c r="C1147">
        <v>2024</v>
      </c>
      <c r="D1147">
        <v>12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11</v>
      </c>
      <c r="M1147">
        <v>99</v>
      </c>
      <c r="N1147">
        <v>99</v>
      </c>
      <c r="O1147">
        <v>99</v>
      </c>
      <c r="P1147">
        <v>99</v>
      </c>
      <c r="Q1147">
        <v>12</v>
      </c>
      <c r="R1147">
        <v>14</v>
      </c>
      <c r="S1147">
        <v>11</v>
      </c>
      <c r="T1147">
        <v>10.071428571428569</v>
      </c>
      <c r="U1147">
        <v>40.142857142857125</v>
      </c>
      <c r="V1147">
        <v>0</v>
      </c>
      <c r="W1147">
        <v>85.714285714285694</v>
      </c>
      <c r="X1147">
        <v>100</v>
      </c>
      <c r="Y1147">
        <v>100</v>
      </c>
      <c r="Z1147">
        <v>5.4965852108007072</v>
      </c>
      <c r="AA1147">
        <v>0</v>
      </c>
      <c r="AB1147">
        <v>1.7098156005122589</v>
      </c>
      <c r="AD1147">
        <v>-56.65467580915611</v>
      </c>
      <c r="AF1147">
        <v>2.1084337349397586</v>
      </c>
      <c r="AG1147">
        <v>3.4434375555269607</v>
      </c>
      <c r="AH1147">
        <v>0</v>
      </c>
      <c r="AI1147">
        <v>14</v>
      </c>
      <c r="AJ1147">
        <v>113.01428571428571</v>
      </c>
      <c r="AK1147">
        <v>27.704690183634661</v>
      </c>
    </row>
    <row r="1148" spans="1:37">
      <c r="A1148">
        <v>16</v>
      </c>
      <c r="B1148">
        <v>133</v>
      </c>
      <c r="C1148">
        <v>2024</v>
      </c>
      <c r="D1148">
        <v>1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</v>
      </c>
      <c r="R1148">
        <v>0</v>
      </c>
    </row>
    <row r="1149" spans="1:37">
      <c r="A1149">
        <v>16</v>
      </c>
      <c r="B1149">
        <v>134</v>
      </c>
      <c r="C1149">
        <v>2024</v>
      </c>
      <c r="D1149">
        <v>2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12</v>
      </c>
      <c r="M1149">
        <v>99</v>
      </c>
      <c r="N1149">
        <v>99</v>
      </c>
      <c r="O1149">
        <v>99</v>
      </c>
      <c r="P1149">
        <v>99</v>
      </c>
      <c r="Q1149">
        <v>1</v>
      </c>
      <c r="R1149">
        <v>2</v>
      </c>
      <c r="S1149">
        <v>12</v>
      </c>
      <c r="T1149">
        <v>10</v>
      </c>
      <c r="U1149">
        <v>46.5</v>
      </c>
      <c r="V1149">
        <v>0</v>
      </c>
      <c r="W1149">
        <v>100</v>
      </c>
      <c r="X1149">
        <v>100</v>
      </c>
      <c r="Y1149">
        <v>100</v>
      </c>
      <c r="Z1149">
        <v>4.5999999999999828</v>
      </c>
      <c r="AA1149">
        <v>0</v>
      </c>
      <c r="AB1149">
        <v>0</v>
      </c>
      <c r="AF1149">
        <v>0.40983606557377056</v>
      </c>
      <c r="AG1149">
        <v>0.64008589539757588</v>
      </c>
      <c r="AH1149">
        <v>0</v>
      </c>
      <c r="AI1149">
        <v>2</v>
      </c>
      <c r="AJ1149">
        <v>113.85</v>
      </c>
      <c r="AK1149">
        <v>31.451104246045823</v>
      </c>
    </row>
    <row r="1150" spans="1:37">
      <c r="A1150">
        <v>16</v>
      </c>
      <c r="B1150">
        <v>135</v>
      </c>
      <c r="C1150">
        <v>2024</v>
      </c>
      <c r="D1150">
        <v>3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12</v>
      </c>
      <c r="M1150">
        <v>99</v>
      </c>
      <c r="N1150">
        <v>99</v>
      </c>
      <c r="O1150">
        <v>99</v>
      </c>
      <c r="P1150">
        <v>99</v>
      </c>
      <c r="Q1150">
        <v>23</v>
      </c>
      <c r="R1150">
        <v>23</v>
      </c>
      <c r="S1150">
        <v>12</v>
      </c>
      <c r="T1150">
        <v>9.7826086956521738</v>
      </c>
      <c r="U1150">
        <v>45.073913043478242</v>
      </c>
      <c r="V1150">
        <v>4.3478260869565215</v>
      </c>
      <c r="W1150">
        <v>78.260869565217391</v>
      </c>
      <c r="X1150">
        <v>100</v>
      </c>
      <c r="Y1150">
        <v>100</v>
      </c>
      <c r="Z1150">
        <v>6.3222325027261519</v>
      </c>
      <c r="AA1150">
        <v>0</v>
      </c>
      <c r="AB1150">
        <v>2.3397607038389032</v>
      </c>
      <c r="AD1150">
        <v>49.634270509376002</v>
      </c>
      <c r="AF1150">
        <v>0.83941605839416011</v>
      </c>
      <c r="AG1150">
        <v>1.2015670093533768</v>
      </c>
      <c r="AH1150">
        <v>4.3478260869565215</v>
      </c>
      <c r="AI1150">
        <v>21</v>
      </c>
      <c r="AJ1150">
        <v>114.00476190476196</v>
      </c>
      <c r="AK1150">
        <v>29.98275774571519</v>
      </c>
    </row>
    <row r="1151" spans="1:37">
      <c r="A1151">
        <v>16</v>
      </c>
      <c r="B1151">
        <v>136</v>
      </c>
      <c r="C1151">
        <v>2024</v>
      </c>
      <c r="D1151">
        <v>4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12</v>
      </c>
      <c r="M1151">
        <v>99</v>
      </c>
      <c r="N1151">
        <v>99</v>
      </c>
      <c r="O1151">
        <v>99</v>
      </c>
      <c r="P1151">
        <v>99</v>
      </c>
      <c r="Q1151">
        <v>5</v>
      </c>
      <c r="R1151">
        <v>5</v>
      </c>
      <c r="S1151">
        <v>12</v>
      </c>
      <c r="T1151">
        <v>9.6</v>
      </c>
      <c r="U1151">
        <v>44.5</v>
      </c>
      <c r="V1151">
        <v>0</v>
      </c>
      <c r="W1151">
        <v>60</v>
      </c>
      <c r="X1151">
        <v>100</v>
      </c>
      <c r="Y1151">
        <v>100</v>
      </c>
      <c r="Z1151">
        <v>3.7984207244590809</v>
      </c>
      <c r="AA1151">
        <v>0</v>
      </c>
      <c r="AB1151">
        <v>1.3564659966250563</v>
      </c>
      <c r="AD1151">
        <v>69.869964474935358</v>
      </c>
      <c r="AF1151">
        <v>0.625</v>
      </c>
      <c r="AG1151">
        <v>1.1160322420460762</v>
      </c>
      <c r="AH1151">
        <v>0</v>
      </c>
      <c r="AI1151">
        <v>5</v>
      </c>
      <c r="AJ1151">
        <v>112.42</v>
      </c>
      <c r="AK1151">
        <v>31.298914200775926</v>
      </c>
    </row>
    <row r="1152" spans="1:37">
      <c r="A1152">
        <v>16</v>
      </c>
      <c r="B1152">
        <v>137</v>
      </c>
      <c r="C1152">
        <v>2024</v>
      </c>
      <c r="D1152">
        <v>5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12</v>
      </c>
      <c r="M1152">
        <v>99</v>
      </c>
      <c r="N1152">
        <v>99</v>
      </c>
      <c r="O1152">
        <v>99</v>
      </c>
      <c r="P1152">
        <v>99</v>
      </c>
      <c r="Q1152">
        <v>2</v>
      </c>
      <c r="R1152">
        <v>2</v>
      </c>
      <c r="S1152">
        <v>12</v>
      </c>
      <c r="T1152">
        <v>10</v>
      </c>
      <c r="U1152">
        <v>47.55</v>
      </c>
      <c r="V1152">
        <v>0</v>
      </c>
      <c r="W1152">
        <v>100</v>
      </c>
      <c r="X1152">
        <v>100</v>
      </c>
      <c r="Y1152">
        <v>100</v>
      </c>
      <c r="Z1152">
        <v>4.650000000000043</v>
      </c>
      <c r="AA1152">
        <v>0</v>
      </c>
      <c r="AB1152">
        <v>1</v>
      </c>
      <c r="AD1152">
        <v>99.999999999998593</v>
      </c>
      <c r="AF1152">
        <v>0.16792611251049536</v>
      </c>
      <c r="AG1152">
        <v>0.3426224487957778</v>
      </c>
      <c r="AH1152">
        <v>0</v>
      </c>
      <c r="AI1152">
        <v>2</v>
      </c>
      <c r="AJ1152">
        <v>117</v>
      </c>
      <c r="AK1152">
        <v>29.601765336904375</v>
      </c>
    </row>
    <row r="1153" spans="1:37">
      <c r="A1153">
        <v>16</v>
      </c>
      <c r="B1153">
        <v>138</v>
      </c>
      <c r="C1153">
        <v>2024</v>
      </c>
      <c r="D1153">
        <v>6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12</v>
      </c>
      <c r="M1153">
        <v>99</v>
      </c>
      <c r="N1153">
        <v>99</v>
      </c>
      <c r="O1153">
        <v>99</v>
      </c>
      <c r="P1153">
        <v>99</v>
      </c>
      <c r="Q1153">
        <v>1</v>
      </c>
      <c r="R1153">
        <v>1</v>
      </c>
      <c r="S1153">
        <v>12</v>
      </c>
      <c r="T1153">
        <v>14</v>
      </c>
      <c r="U1153">
        <v>51</v>
      </c>
      <c r="V1153">
        <v>0</v>
      </c>
      <c r="W1153">
        <v>100</v>
      </c>
      <c r="X1153">
        <v>100</v>
      </c>
      <c r="Y1153">
        <v>100</v>
      </c>
      <c r="Z1153">
        <v>0</v>
      </c>
      <c r="AA1153">
        <v>0</v>
      </c>
      <c r="AB1153">
        <v>0</v>
      </c>
      <c r="AF1153">
        <v>0.17391304347826086</v>
      </c>
      <c r="AG1153">
        <v>0.39608266478203807</v>
      </c>
      <c r="AH1153">
        <v>100</v>
      </c>
      <c r="AI1153">
        <v>1</v>
      </c>
      <c r="AJ1153">
        <v>109</v>
      </c>
      <c r="AK1153">
        <v>39.381357483114279</v>
      </c>
    </row>
    <row r="1154" spans="1:37">
      <c r="A1154">
        <v>16</v>
      </c>
      <c r="B1154">
        <v>139</v>
      </c>
      <c r="C1154">
        <v>2024</v>
      </c>
      <c r="D1154">
        <v>7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12</v>
      </c>
      <c r="M1154">
        <v>99</v>
      </c>
      <c r="N1154">
        <v>99</v>
      </c>
      <c r="O1154">
        <v>99</v>
      </c>
      <c r="P1154">
        <v>99</v>
      </c>
      <c r="R1154">
        <v>0</v>
      </c>
    </row>
    <row r="1155" spans="1:37">
      <c r="A1155">
        <v>16</v>
      </c>
      <c r="B1155">
        <v>140</v>
      </c>
      <c r="C1155">
        <v>2024</v>
      </c>
      <c r="D1155">
        <v>8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12</v>
      </c>
      <c r="M1155">
        <v>99</v>
      </c>
      <c r="N1155">
        <v>99</v>
      </c>
      <c r="O1155">
        <v>99</v>
      </c>
      <c r="P1155">
        <v>99</v>
      </c>
      <c r="Q1155">
        <v>33</v>
      </c>
      <c r="R1155">
        <v>36</v>
      </c>
      <c r="S1155">
        <v>12</v>
      </c>
      <c r="T1155">
        <v>11.083333333333336</v>
      </c>
      <c r="U1155">
        <v>49.147222222222226</v>
      </c>
      <c r="V1155">
        <v>0</v>
      </c>
      <c r="W1155">
        <v>97.222222222222229</v>
      </c>
      <c r="X1155">
        <v>100</v>
      </c>
      <c r="Y1155">
        <v>100</v>
      </c>
      <c r="Z1155">
        <v>5.5120819877343807</v>
      </c>
      <c r="AA1155">
        <v>0</v>
      </c>
      <c r="AB1155">
        <v>1.3411230782859229</v>
      </c>
      <c r="AD1155">
        <v>-21.171073719322525</v>
      </c>
      <c r="AF1155">
        <v>0.60687795010114653</v>
      </c>
      <c r="AG1155">
        <v>1.2152052792369064</v>
      </c>
      <c r="AH1155">
        <v>2.7777777777777781</v>
      </c>
      <c r="AI1155">
        <v>36</v>
      </c>
      <c r="AJ1155">
        <v>117.1388888888889</v>
      </c>
      <c r="AK1155">
        <v>30.731029954568857</v>
      </c>
    </row>
    <row r="1156" spans="1:37">
      <c r="A1156">
        <v>16</v>
      </c>
      <c r="B1156">
        <v>141</v>
      </c>
      <c r="C1156">
        <v>2024</v>
      </c>
      <c r="D1156">
        <v>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12</v>
      </c>
      <c r="M1156">
        <v>99</v>
      </c>
      <c r="N1156">
        <v>99</v>
      </c>
      <c r="O1156">
        <v>99</v>
      </c>
      <c r="P1156">
        <v>99</v>
      </c>
      <c r="Q1156">
        <v>29</v>
      </c>
      <c r="R1156">
        <v>32</v>
      </c>
      <c r="S1156">
        <v>12</v>
      </c>
      <c r="T1156">
        <v>11.8125</v>
      </c>
      <c r="U1156">
        <v>47.746874999999989</v>
      </c>
      <c r="V1156">
        <v>0</v>
      </c>
      <c r="W1156">
        <v>100</v>
      </c>
      <c r="X1156">
        <v>100</v>
      </c>
      <c r="Y1156">
        <v>100</v>
      </c>
      <c r="Z1156">
        <v>4.5321755520253912</v>
      </c>
      <c r="AA1156">
        <v>0</v>
      </c>
      <c r="AB1156">
        <v>1.589762167747113</v>
      </c>
      <c r="AD1156">
        <v>-41.905647431773573</v>
      </c>
      <c r="AF1156">
        <v>0.43132497641191553</v>
      </c>
      <c r="AG1156">
        <v>0.82959322295256732</v>
      </c>
      <c r="AH1156">
        <v>0</v>
      </c>
      <c r="AI1156">
        <v>32</v>
      </c>
      <c r="AJ1156">
        <v>116.16875000000002</v>
      </c>
      <c r="AK1156">
        <v>30.431065679551359</v>
      </c>
    </row>
    <row r="1157" spans="1:37">
      <c r="A1157">
        <v>16</v>
      </c>
      <c r="B1157">
        <v>142</v>
      </c>
      <c r="C1157">
        <v>2024</v>
      </c>
      <c r="D1157">
        <v>10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12</v>
      </c>
      <c r="M1157">
        <v>99</v>
      </c>
      <c r="N1157">
        <v>99</v>
      </c>
      <c r="O1157">
        <v>99</v>
      </c>
      <c r="P1157">
        <v>99</v>
      </c>
      <c r="Q1157">
        <v>60</v>
      </c>
      <c r="R1157">
        <v>70</v>
      </c>
      <c r="S1157">
        <v>12</v>
      </c>
      <c r="T1157">
        <v>11.614285714285712</v>
      </c>
      <c r="U1157">
        <v>47.73714285714285</v>
      </c>
      <c r="V1157">
        <v>0</v>
      </c>
      <c r="W1157">
        <v>98.571428571428555</v>
      </c>
      <c r="X1157">
        <v>100</v>
      </c>
      <c r="Y1157">
        <v>100</v>
      </c>
      <c r="Z1157">
        <v>5.5795332991867408</v>
      </c>
      <c r="AA1157">
        <v>0</v>
      </c>
      <c r="AB1157">
        <v>1.4171687785647775</v>
      </c>
      <c r="AD1157">
        <v>-40.938972636387966</v>
      </c>
      <c r="AF1157">
        <v>0.40995607613469992</v>
      </c>
      <c r="AG1157">
        <v>0.74683139749283101</v>
      </c>
      <c r="AH1157">
        <v>1.4285714285714288</v>
      </c>
      <c r="AI1157">
        <v>70</v>
      </c>
      <c r="AJ1157">
        <v>115.76571428571424</v>
      </c>
      <c r="AK1157">
        <v>30.693512629367575</v>
      </c>
    </row>
    <row r="1158" spans="1:37">
      <c r="A1158">
        <v>16</v>
      </c>
      <c r="B1158">
        <v>143</v>
      </c>
      <c r="C1158">
        <v>2024</v>
      </c>
      <c r="D1158">
        <v>11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12</v>
      </c>
      <c r="M1158">
        <v>99</v>
      </c>
      <c r="N1158">
        <v>99</v>
      </c>
      <c r="O1158">
        <v>99</v>
      </c>
      <c r="P1158">
        <v>99</v>
      </c>
      <c r="Q1158">
        <v>10</v>
      </c>
      <c r="R1158">
        <v>10</v>
      </c>
      <c r="S1158">
        <v>12</v>
      </c>
      <c r="T1158">
        <v>11.4</v>
      </c>
      <c r="U1158">
        <v>49.88</v>
      </c>
      <c r="V1158">
        <v>0</v>
      </c>
      <c r="W1158">
        <v>100</v>
      </c>
      <c r="X1158">
        <v>100</v>
      </c>
      <c r="Y1158">
        <v>100</v>
      </c>
      <c r="Z1158">
        <v>5.3901391447717186</v>
      </c>
      <c r="AA1158">
        <v>0</v>
      </c>
      <c r="AB1158">
        <v>1.4282856857085651</v>
      </c>
      <c r="AD1158">
        <v>27.251500725546311</v>
      </c>
      <c r="AF1158">
        <v>0.17885888034340902</v>
      </c>
      <c r="AG1158">
        <v>0.34272624020107317</v>
      </c>
      <c r="AH1158">
        <v>0</v>
      </c>
      <c r="AI1158">
        <v>10</v>
      </c>
      <c r="AJ1158">
        <v>118.31</v>
      </c>
      <c r="AK1158">
        <v>30.090523447493311</v>
      </c>
    </row>
    <row r="1159" spans="1:37">
      <c r="A1159">
        <v>16</v>
      </c>
      <c r="B1159">
        <v>144</v>
      </c>
      <c r="C1159">
        <v>2024</v>
      </c>
      <c r="D1159">
        <v>12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12</v>
      </c>
      <c r="M1159">
        <v>99</v>
      </c>
      <c r="N1159">
        <v>99</v>
      </c>
      <c r="O1159">
        <v>99</v>
      </c>
      <c r="P1159">
        <v>99</v>
      </c>
      <c r="Q1159">
        <v>4</v>
      </c>
      <c r="R1159">
        <v>4</v>
      </c>
      <c r="S1159">
        <v>12</v>
      </c>
      <c r="T1159">
        <v>11.5</v>
      </c>
      <c r="U1159">
        <v>45.125</v>
      </c>
      <c r="V1159">
        <v>0</v>
      </c>
      <c r="W1159">
        <v>100</v>
      </c>
      <c r="X1159">
        <v>100</v>
      </c>
      <c r="Y1159">
        <v>100</v>
      </c>
      <c r="Z1159">
        <v>7.9351669799696145</v>
      </c>
      <c r="AA1159">
        <v>0</v>
      </c>
      <c r="AB1159">
        <v>1.5</v>
      </c>
      <c r="AD1159">
        <v>-78.448254658200298</v>
      </c>
      <c r="AF1159">
        <v>0.60240963855421681</v>
      </c>
      <c r="AG1159">
        <v>1.1059439124067909</v>
      </c>
      <c r="AH1159">
        <v>0</v>
      </c>
      <c r="AI1159">
        <v>4</v>
      </c>
      <c r="AJ1159">
        <v>113.22499999999999</v>
      </c>
      <c r="AK1159">
        <v>30.728155774130176</v>
      </c>
    </row>
    <row r="1160" spans="1:37">
      <c r="A1160">
        <v>16</v>
      </c>
      <c r="B1160">
        <v>145</v>
      </c>
      <c r="C1160">
        <v>2024</v>
      </c>
      <c r="D1160">
        <v>1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</v>
      </c>
      <c r="R1160">
        <v>0</v>
      </c>
    </row>
    <row r="1161" spans="1:37">
      <c r="A1161">
        <v>16</v>
      </c>
      <c r="B1161">
        <v>146</v>
      </c>
      <c r="C1161">
        <v>2024</v>
      </c>
      <c r="D1161">
        <v>2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13</v>
      </c>
      <c r="M1161">
        <v>99</v>
      </c>
      <c r="N1161">
        <v>99</v>
      </c>
      <c r="O1161">
        <v>99</v>
      </c>
      <c r="P1161">
        <v>99</v>
      </c>
      <c r="R1161">
        <v>0</v>
      </c>
    </row>
    <row r="1162" spans="1:37">
      <c r="A1162">
        <v>16</v>
      </c>
      <c r="B1162">
        <v>147</v>
      </c>
      <c r="C1162">
        <v>2024</v>
      </c>
      <c r="D1162">
        <v>3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13</v>
      </c>
      <c r="M1162">
        <v>99</v>
      </c>
      <c r="N1162">
        <v>99</v>
      </c>
      <c r="O1162">
        <v>99</v>
      </c>
      <c r="P1162">
        <v>99</v>
      </c>
      <c r="Q1162">
        <v>1</v>
      </c>
      <c r="R1162">
        <v>1</v>
      </c>
      <c r="S1162">
        <v>13</v>
      </c>
      <c r="T1162">
        <v>4</v>
      </c>
      <c r="U1162">
        <v>24.900000000000006</v>
      </c>
      <c r="V1162">
        <v>0</v>
      </c>
      <c r="W1162">
        <v>0</v>
      </c>
      <c r="X1162">
        <v>100</v>
      </c>
      <c r="Y1162">
        <v>100</v>
      </c>
      <c r="Z1162">
        <v>0</v>
      </c>
      <c r="AA1162">
        <v>0</v>
      </c>
      <c r="AB1162">
        <v>0</v>
      </c>
      <c r="AF1162">
        <v>3.6496350364963528E-2</v>
      </c>
      <c r="AG1162">
        <v>2.8859861611747927E-2</v>
      </c>
      <c r="AH1162">
        <v>0</v>
      </c>
      <c r="AI1162">
        <v>1</v>
      </c>
      <c r="AJ1162">
        <v>96</v>
      </c>
      <c r="AK1162">
        <v>28.143988715277779</v>
      </c>
    </row>
    <row r="1163" spans="1:37">
      <c r="A1163">
        <v>16</v>
      </c>
      <c r="B1163">
        <v>148</v>
      </c>
      <c r="C1163">
        <v>2024</v>
      </c>
      <c r="D1163">
        <v>4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13</v>
      </c>
      <c r="M1163">
        <v>99</v>
      </c>
      <c r="N1163">
        <v>99</v>
      </c>
      <c r="O1163">
        <v>99</v>
      </c>
      <c r="P1163">
        <v>99</v>
      </c>
      <c r="Q1163">
        <v>2</v>
      </c>
      <c r="R1163">
        <v>2</v>
      </c>
      <c r="S1163">
        <v>13</v>
      </c>
      <c r="T1163">
        <v>10.5</v>
      </c>
      <c r="U1163">
        <v>42.75</v>
      </c>
      <c r="V1163">
        <v>0</v>
      </c>
      <c r="W1163">
        <v>100</v>
      </c>
      <c r="X1163">
        <v>100</v>
      </c>
      <c r="Y1163">
        <v>100</v>
      </c>
      <c r="Z1163">
        <v>5.0500000000000513</v>
      </c>
      <c r="AA1163">
        <v>0</v>
      </c>
      <c r="AB1163">
        <v>1.5</v>
      </c>
      <c r="AD1163">
        <v>99.999999999999559</v>
      </c>
      <c r="AF1163">
        <v>0.25</v>
      </c>
      <c r="AG1163">
        <v>0.4288573334604025</v>
      </c>
      <c r="AH1163">
        <v>0</v>
      </c>
      <c r="AI1163">
        <v>2</v>
      </c>
      <c r="AJ1163">
        <v>107.15</v>
      </c>
      <c r="AK1163">
        <v>34.601950653469324</v>
      </c>
    </row>
    <row r="1164" spans="1:37">
      <c r="A1164">
        <v>16</v>
      </c>
      <c r="B1164">
        <v>149</v>
      </c>
      <c r="C1164">
        <v>2024</v>
      </c>
      <c r="D1164">
        <v>5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13</v>
      </c>
      <c r="M1164">
        <v>99</v>
      </c>
      <c r="N1164">
        <v>99</v>
      </c>
      <c r="O1164">
        <v>99</v>
      </c>
      <c r="P1164">
        <v>99</v>
      </c>
      <c r="R1164">
        <v>0</v>
      </c>
    </row>
    <row r="1165" spans="1:37">
      <c r="A1165">
        <v>16</v>
      </c>
      <c r="B1165">
        <v>150</v>
      </c>
      <c r="C1165">
        <v>2024</v>
      </c>
      <c r="D1165">
        <v>6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13</v>
      </c>
      <c r="M1165">
        <v>99</v>
      </c>
      <c r="N1165">
        <v>99</v>
      </c>
      <c r="O1165">
        <v>99</v>
      </c>
      <c r="P1165">
        <v>99</v>
      </c>
      <c r="R1165">
        <v>0</v>
      </c>
    </row>
    <row r="1166" spans="1:37">
      <c r="A1166">
        <v>16</v>
      </c>
      <c r="B1166">
        <v>151</v>
      </c>
      <c r="C1166">
        <v>2024</v>
      </c>
      <c r="D1166">
        <v>7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13</v>
      </c>
      <c r="M1166">
        <v>99</v>
      </c>
      <c r="N1166">
        <v>99</v>
      </c>
      <c r="O1166">
        <v>99</v>
      </c>
      <c r="P1166">
        <v>99</v>
      </c>
      <c r="R1166">
        <v>0</v>
      </c>
    </row>
    <row r="1167" spans="1:37">
      <c r="A1167">
        <v>16</v>
      </c>
      <c r="B1167">
        <v>152</v>
      </c>
      <c r="C1167">
        <v>2024</v>
      </c>
      <c r="D1167">
        <v>8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13</v>
      </c>
      <c r="M1167">
        <v>99</v>
      </c>
      <c r="N1167">
        <v>99</v>
      </c>
      <c r="O1167">
        <v>99</v>
      </c>
      <c r="P1167">
        <v>99</v>
      </c>
      <c r="Q1167">
        <v>6</v>
      </c>
      <c r="R1167">
        <v>6</v>
      </c>
      <c r="S1167">
        <v>13</v>
      </c>
      <c r="T1167">
        <v>12.666666666666664</v>
      </c>
      <c r="U1167">
        <v>51.466666666666683</v>
      </c>
      <c r="V1167">
        <v>0</v>
      </c>
      <c r="W1167">
        <v>100</v>
      </c>
      <c r="X1167">
        <v>100</v>
      </c>
      <c r="Y1167">
        <v>100</v>
      </c>
      <c r="Z1167">
        <v>7.9832463460814349</v>
      </c>
      <c r="AA1167">
        <v>0</v>
      </c>
      <c r="AB1167">
        <v>1.3743685418725624</v>
      </c>
      <c r="AD1167">
        <v>-57.216752101852514</v>
      </c>
      <c r="AF1167">
        <v>0.10114632501685775</v>
      </c>
      <c r="AG1167">
        <v>0.21209257346315313</v>
      </c>
      <c r="AH1167">
        <v>0</v>
      </c>
      <c r="AI1167">
        <v>6</v>
      </c>
      <c r="AJ1167">
        <v>114.85</v>
      </c>
      <c r="AK1167">
        <v>33.668888467875561</v>
      </c>
    </row>
    <row r="1168" spans="1:37">
      <c r="A1168">
        <v>16</v>
      </c>
      <c r="B1168">
        <v>153</v>
      </c>
      <c r="C1168">
        <v>2024</v>
      </c>
      <c r="D1168">
        <v>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13</v>
      </c>
      <c r="M1168">
        <v>99</v>
      </c>
      <c r="N1168">
        <v>99</v>
      </c>
      <c r="O1168">
        <v>99</v>
      </c>
      <c r="P1168">
        <v>99</v>
      </c>
      <c r="Q1168">
        <v>8</v>
      </c>
      <c r="R1168">
        <v>11</v>
      </c>
      <c r="S1168">
        <v>13</v>
      </c>
      <c r="T1168">
        <v>14.18181818181818</v>
      </c>
      <c r="U1168">
        <v>47.972727272727283</v>
      </c>
      <c r="V1168">
        <v>0</v>
      </c>
      <c r="W1168">
        <v>100</v>
      </c>
      <c r="X1168">
        <v>100</v>
      </c>
      <c r="Y1168">
        <v>100</v>
      </c>
      <c r="Z1168">
        <v>4.9863615645971793</v>
      </c>
      <c r="AA1168">
        <v>0</v>
      </c>
      <c r="AB1168">
        <v>0.5749595745760594</v>
      </c>
      <c r="AD1168">
        <v>13.17376017449482</v>
      </c>
      <c r="AF1168">
        <v>0.14826796064159589</v>
      </c>
      <c r="AG1168">
        <v>0.28652159418291112</v>
      </c>
      <c r="AH1168">
        <v>0</v>
      </c>
      <c r="AI1168">
        <v>11</v>
      </c>
      <c r="AJ1168">
        <v>113.18181818181816</v>
      </c>
      <c r="AK1168">
        <v>33.036505002353977</v>
      </c>
    </row>
    <row r="1169" spans="1:37">
      <c r="A1169">
        <v>16</v>
      </c>
      <c r="B1169">
        <v>154</v>
      </c>
      <c r="C1169">
        <v>2024</v>
      </c>
      <c r="D1169">
        <v>10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13</v>
      </c>
      <c r="M1169">
        <v>99</v>
      </c>
      <c r="N1169">
        <v>99</v>
      </c>
      <c r="O1169">
        <v>99</v>
      </c>
      <c r="P1169">
        <v>99</v>
      </c>
      <c r="Q1169">
        <v>14</v>
      </c>
      <c r="R1169">
        <v>14</v>
      </c>
      <c r="S1169">
        <v>13</v>
      </c>
      <c r="T1169">
        <v>14.071428571428577</v>
      </c>
      <c r="U1169">
        <v>47.357142857142847</v>
      </c>
      <c r="V1169">
        <v>0</v>
      </c>
      <c r="W1169">
        <v>100</v>
      </c>
      <c r="X1169">
        <v>100</v>
      </c>
      <c r="Y1169">
        <v>100</v>
      </c>
      <c r="Z1169">
        <v>5.5086573792939069</v>
      </c>
      <c r="AA1169">
        <v>0</v>
      </c>
      <c r="AB1169">
        <v>0.79859570624993059</v>
      </c>
      <c r="AD1169">
        <v>3.804039694091812</v>
      </c>
      <c r="AF1169">
        <v>8.1991215226939987E-2</v>
      </c>
      <c r="AG1169">
        <v>0.14817728529379545</v>
      </c>
      <c r="AH1169">
        <v>0</v>
      </c>
      <c r="AI1169">
        <v>14</v>
      </c>
      <c r="AJ1169">
        <v>113.6785714285714</v>
      </c>
      <c r="AK1169">
        <v>32.146962487431566</v>
      </c>
    </row>
    <row r="1170" spans="1:37">
      <c r="A1170">
        <v>16</v>
      </c>
      <c r="B1170">
        <v>155</v>
      </c>
      <c r="C1170">
        <v>2024</v>
      </c>
      <c r="D1170">
        <v>11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13</v>
      </c>
      <c r="M1170">
        <v>99</v>
      </c>
      <c r="N1170">
        <v>99</v>
      </c>
      <c r="O1170">
        <v>99</v>
      </c>
      <c r="P1170">
        <v>99</v>
      </c>
      <c r="Q1170">
        <v>3</v>
      </c>
      <c r="R1170">
        <v>3</v>
      </c>
      <c r="S1170">
        <v>13</v>
      </c>
      <c r="T1170">
        <v>13.666666666666663</v>
      </c>
      <c r="U1170">
        <v>43.466666666666683</v>
      </c>
      <c r="V1170">
        <v>0</v>
      </c>
      <c r="W1170">
        <v>100</v>
      </c>
      <c r="X1170">
        <v>100</v>
      </c>
      <c r="Y1170">
        <v>100</v>
      </c>
      <c r="Z1170">
        <v>3.3865748019036754</v>
      </c>
      <c r="AA1170">
        <v>0</v>
      </c>
      <c r="AB1170">
        <v>0.94280904158207679</v>
      </c>
      <c r="AD1170">
        <v>-26.447624573341155</v>
      </c>
      <c r="AF1170">
        <v>5.3657664103022737E-2</v>
      </c>
      <c r="AG1170">
        <v>8.9598038737409721E-2</v>
      </c>
      <c r="AH1170">
        <v>0</v>
      </c>
      <c r="AI1170">
        <v>3</v>
      </c>
      <c r="AJ1170">
        <v>111.06666666666663</v>
      </c>
      <c r="AK1170">
        <v>31.66283101254562</v>
      </c>
    </row>
    <row r="1171" spans="1:37">
      <c r="A1171">
        <v>16</v>
      </c>
      <c r="B1171">
        <v>156</v>
      </c>
      <c r="C1171">
        <v>2024</v>
      </c>
      <c r="D1171">
        <v>12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13</v>
      </c>
      <c r="M1171">
        <v>99</v>
      </c>
      <c r="N1171">
        <v>99</v>
      </c>
      <c r="O1171">
        <v>99</v>
      </c>
      <c r="P1171">
        <v>99</v>
      </c>
      <c r="Q1171">
        <v>1</v>
      </c>
      <c r="R1171">
        <v>1</v>
      </c>
      <c r="S1171">
        <v>13</v>
      </c>
      <c r="T1171">
        <v>15</v>
      </c>
      <c r="U1171">
        <v>49.2</v>
      </c>
      <c r="V1171">
        <v>0</v>
      </c>
      <c r="W1171">
        <v>100</v>
      </c>
      <c r="X1171">
        <v>100</v>
      </c>
      <c r="Y1171">
        <v>100</v>
      </c>
      <c r="Z1171">
        <v>0</v>
      </c>
      <c r="AA1171">
        <v>0</v>
      </c>
      <c r="AB1171">
        <v>0</v>
      </c>
      <c r="AF1171">
        <v>0.1506024096385542</v>
      </c>
      <c r="AG1171">
        <v>0.30145396393581225</v>
      </c>
      <c r="AH1171">
        <v>0</v>
      </c>
      <c r="AI1171">
        <v>1</v>
      </c>
      <c r="AJ1171">
        <v>113.9</v>
      </c>
      <c r="AK1171">
        <v>33.296143188152627</v>
      </c>
    </row>
    <row r="1172" spans="1:37">
      <c r="A1172">
        <v>16</v>
      </c>
      <c r="B1172">
        <v>157</v>
      </c>
      <c r="C1172">
        <v>2024</v>
      </c>
      <c r="D1172">
        <v>1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14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7">
      <c r="A1173">
        <v>16</v>
      </c>
      <c r="B1173">
        <v>158</v>
      </c>
      <c r="C1173">
        <v>2024</v>
      </c>
      <c r="D1173">
        <v>2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7">
      <c r="A1174">
        <v>16</v>
      </c>
      <c r="B1174">
        <v>159</v>
      </c>
      <c r="C1174">
        <v>2024</v>
      </c>
      <c r="D1174">
        <v>3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14</v>
      </c>
      <c r="M1174">
        <v>99</v>
      </c>
      <c r="N1174">
        <v>99</v>
      </c>
      <c r="O1174">
        <v>99</v>
      </c>
      <c r="P1174">
        <v>99</v>
      </c>
      <c r="R1174">
        <v>0</v>
      </c>
    </row>
    <row r="1175" spans="1:37">
      <c r="A1175">
        <v>16</v>
      </c>
      <c r="B1175">
        <v>160</v>
      </c>
      <c r="C1175">
        <v>2024</v>
      </c>
      <c r="D1175">
        <v>4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14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7">
      <c r="A1176">
        <v>16</v>
      </c>
      <c r="B1176">
        <v>161</v>
      </c>
      <c r="C1176">
        <v>2024</v>
      </c>
      <c r="D1176">
        <v>5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7">
      <c r="A1177">
        <v>16</v>
      </c>
      <c r="B1177">
        <v>162</v>
      </c>
      <c r="C1177">
        <v>2024</v>
      </c>
      <c r="D1177">
        <v>6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14</v>
      </c>
      <c r="M1177">
        <v>99</v>
      </c>
      <c r="N1177">
        <v>99</v>
      </c>
      <c r="O1177">
        <v>99</v>
      </c>
      <c r="P1177">
        <v>99</v>
      </c>
      <c r="R1177">
        <v>0</v>
      </c>
    </row>
    <row r="1178" spans="1:37">
      <c r="A1178">
        <v>16</v>
      </c>
      <c r="B1178">
        <v>163</v>
      </c>
      <c r="C1178">
        <v>2024</v>
      </c>
      <c r="D1178">
        <v>7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</v>
      </c>
      <c r="R1178">
        <v>0</v>
      </c>
    </row>
    <row r="1179" spans="1:37">
      <c r="A1179">
        <v>16</v>
      </c>
      <c r="B1179">
        <v>164</v>
      </c>
      <c r="C1179">
        <v>2024</v>
      </c>
      <c r="D1179">
        <v>8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14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7">
      <c r="A1180">
        <v>16</v>
      </c>
      <c r="B1180">
        <v>165</v>
      </c>
      <c r="C1180">
        <v>2024</v>
      </c>
      <c r="D1180">
        <v>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</v>
      </c>
      <c r="Q1180">
        <v>2</v>
      </c>
      <c r="R1180">
        <v>2</v>
      </c>
      <c r="S1180">
        <v>14</v>
      </c>
      <c r="T1180">
        <v>14.5</v>
      </c>
      <c r="U1180">
        <v>54.35</v>
      </c>
      <c r="V1180">
        <v>0</v>
      </c>
      <c r="W1180">
        <v>100</v>
      </c>
      <c r="X1180">
        <v>100</v>
      </c>
      <c r="Y1180">
        <v>100</v>
      </c>
      <c r="Z1180">
        <v>2.8499999999999899</v>
      </c>
      <c r="AA1180">
        <v>0</v>
      </c>
      <c r="AB1180">
        <v>0.5</v>
      </c>
      <c r="AD1180">
        <v>99.999999999997186</v>
      </c>
      <c r="AF1180">
        <v>2.6957811025744721E-2</v>
      </c>
      <c r="AG1180">
        <v>5.9020082030855472E-2</v>
      </c>
      <c r="AH1180">
        <v>0</v>
      </c>
      <c r="AI1180">
        <v>2</v>
      </c>
      <c r="AJ1180">
        <v>114.8</v>
      </c>
      <c r="AK1180">
        <v>35.932970499471345</v>
      </c>
    </row>
    <row r="1181" spans="1:37">
      <c r="A1181">
        <v>16</v>
      </c>
      <c r="B1181">
        <v>166</v>
      </c>
      <c r="C1181">
        <v>2024</v>
      </c>
      <c r="D1181">
        <v>10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14</v>
      </c>
      <c r="M1181">
        <v>99</v>
      </c>
      <c r="N1181">
        <v>99</v>
      </c>
      <c r="O1181">
        <v>99</v>
      </c>
      <c r="P1181">
        <v>99</v>
      </c>
      <c r="Q1181">
        <v>2</v>
      </c>
      <c r="R1181">
        <v>4</v>
      </c>
      <c r="S1181">
        <v>14</v>
      </c>
      <c r="T1181">
        <v>14.5</v>
      </c>
      <c r="U1181">
        <v>57.850000000000016</v>
      </c>
      <c r="V1181">
        <v>0</v>
      </c>
      <c r="W1181">
        <v>100</v>
      </c>
      <c r="X1181">
        <v>100</v>
      </c>
      <c r="Y1181">
        <v>100</v>
      </c>
      <c r="Z1181">
        <v>3.4601300553591039</v>
      </c>
      <c r="AA1181">
        <v>0</v>
      </c>
      <c r="AB1181">
        <v>0.5</v>
      </c>
      <c r="AD1181">
        <v>8.670194333738479</v>
      </c>
      <c r="AF1181">
        <v>2.3426061493411421E-2</v>
      </c>
      <c r="AG1181">
        <v>5.1716778004501161E-2</v>
      </c>
      <c r="AH1181">
        <v>0</v>
      </c>
      <c r="AI1181">
        <v>4</v>
      </c>
      <c r="AJ1181">
        <v>118.2</v>
      </c>
      <c r="AK1181">
        <v>35.008893481161621</v>
      </c>
    </row>
    <row r="1182" spans="1:37">
      <c r="A1182">
        <v>16</v>
      </c>
      <c r="B1182">
        <v>167</v>
      </c>
      <c r="C1182">
        <v>2024</v>
      </c>
      <c r="D1182">
        <v>11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14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7">
      <c r="A1183">
        <v>16</v>
      </c>
      <c r="B1183">
        <v>168</v>
      </c>
      <c r="C1183">
        <v>2024</v>
      </c>
      <c r="D1183">
        <v>12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14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7">
      <c r="A1184">
        <v>16</v>
      </c>
      <c r="B1184">
        <v>169</v>
      </c>
      <c r="C1184">
        <v>2024</v>
      </c>
      <c r="D1184">
        <v>1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15</v>
      </c>
      <c r="M1184">
        <v>99</v>
      </c>
      <c r="N1184">
        <v>99</v>
      </c>
      <c r="O1184">
        <v>99</v>
      </c>
      <c r="P1184">
        <v>99</v>
      </c>
      <c r="R1184">
        <v>0</v>
      </c>
    </row>
    <row r="1185" spans="1:35">
      <c r="A1185">
        <v>16</v>
      </c>
      <c r="B1185">
        <v>170</v>
      </c>
      <c r="C1185">
        <v>2024</v>
      </c>
      <c r="D1185">
        <v>2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15</v>
      </c>
      <c r="M1185">
        <v>99</v>
      </c>
      <c r="N1185">
        <v>99</v>
      </c>
      <c r="O1185">
        <v>99</v>
      </c>
      <c r="P1185">
        <v>99</v>
      </c>
      <c r="R1185">
        <v>0</v>
      </c>
    </row>
    <row r="1186" spans="1:35">
      <c r="A1186">
        <v>16</v>
      </c>
      <c r="B1186">
        <v>171</v>
      </c>
      <c r="C1186">
        <v>2024</v>
      </c>
      <c r="D1186">
        <v>3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15</v>
      </c>
      <c r="M1186">
        <v>99</v>
      </c>
      <c r="N1186">
        <v>99</v>
      </c>
      <c r="O1186">
        <v>99</v>
      </c>
      <c r="P1186">
        <v>99</v>
      </c>
      <c r="R1186">
        <v>0</v>
      </c>
    </row>
    <row r="1187" spans="1:35">
      <c r="A1187">
        <v>16</v>
      </c>
      <c r="B1187">
        <v>172</v>
      </c>
      <c r="C1187">
        <v>2024</v>
      </c>
      <c r="D1187">
        <v>4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15</v>
      </c>
      <c r="M1187">
        <v>99</v>
      </c>
      <c r="N1187">
        <v>99</v>
      </c>
      <c r="O1187">
        <v>99</v>
      </c>
      <c r="P1187">
        <v>99</v>
      </c>
      <c r="R1187">
        <v>0</v>
      </c>
    </row>
    <row r="1188" spans="1:35">
      <c r="A1188">
        <v>16</v>
      </c>
      <c r="B1188">
        <v>173</v>
      </c>
      <c r="C1188">
        <v>2024</v>
      </c>
      <c r="D1188">
        <v>5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15</v>
      </c>
      <c r="M1188">
        <v>99</v>
      </c>
      <c r="N1188">
        <v>99</v>
      </c>
      <c r="O1188">
        <v>99</v>
      </c>
      <c r="P1188">
        <v>99</v>
      </c>
      <c r="R1188">
        <v>0</v>
      </c>
    </row>
    <row r="1189" spans="1:35">
      <c r="A1189">
        <v>16</v>
      </c>
      <c r="B1189">
        <v>174</v>
      </c>
      <c r="C1189">
        <v>2024</v>
      </c>
      <c r="D1189">
        <v>6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15</v>
      </c>
      <c r="M1189">
        <v>99</v>
      </c>
      <c r="N1189">
        <v>99</v>
      </c>
      <c r="O1189">
        <v>99</v>
      </c>
      <c r="P1189">
        <v>99</v>
      </c>
      <c r="R1189">
        <v>0</v>
      </c>
    </row>
    <row r="1190" spans="1:35">
      <c r="A1190">
        <v>16</v>
      </c>
      <c r="B1190">
        <v>175</v>
      </c>
      <c r="C1190">
        <v>2024</v>
      </c>
      <c r="D1190">
        <v>7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15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5">
      <c r="A1191">
        <v>16</v>
      </c>
      <c r="B1191">
        <v>176</v>
      </c>
      <c r="C1191">
        <v>2024</v>
      </c>
      <c r="D1191">
        <v>8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15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5">
      <c r="A1192">
        <v>16</v>
      </c>
      <c r="B1192">
        <v>177</v>
      </c>
      <c r="C1192">
        <v>2024</v>
      </c>
      <c r="D1192">
        <v>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5">
      <c r="A1193">
        <v>16</v>
      </c>
      <c r="B1193">
        <v>178</v>
      </c>
      <c r="C1193">
        <v>2024</v>
      </c>
      <c r="D1193">
        <v>10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15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5">
      <c r="A1194">
        <v>16</v>
      </c>
      <c r="B1194">
        <v>179</v>
      </c>
      <c r="C1194">
        <v>2024</v>
      </c>
      <c r="D1194">
        <v>11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15</v>
      </c>
      <c r="M1194">
        <v>99</v>
      </c>
      <c r="N1194">
        <v>99</v>
      </c>
      <c r="O1194">
        <v>99</v>
      </c>
      <c r="P1194">
        <v>99</v>
      </c>
      <c r="R1194">
        <v>0</v>
      </c>
    </row>
    <row r="1195" spans="1:35">
      <c r="A1195">
        <v>16</v>
      </c>
      <c r="B1195">
        <v>180</v>
      </c>
      <c r="C1195">
        <v>2024</v>
      </c>
      <c r="D1195">
        <v>12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15</v>
      </c>
      <c r="M1195">
        <v>99</v>
      </c>
      <c r="N1195">
        <v>99</v>
      </c>
      <c r="O1195">
        <v>99</v>
      </c>
      <c r="P1195">
        <v>99</v>
      </c>
      <c r="R1195">
        <v>0</v>
      </c>
    </row>
    <row r="1196" spans="1:35">
      <c r="A1196">
        <v>16</v>
      </c>
      <c r="B1196">
        <v>181</v>
      </c>
      <c r="C1196">
        <v>2023</v>
      </c>
      <c r="D1196">
        <v>1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1</v>
      </c>
      <c r="M1196">
        <v>99</v>
      </c>
      <c r="N1196">
        <v>99</v>
      </c>
      <c r="O1196">
        <v>99</v>
      </c>
      <c r="P1196">
        <v>99</v>
      </c>
      <c r="R1196">
        <v>0</v>
      </c>
    </row>
    <row r="1197" spans="1:35">
      <c r="A1197">
        <v>16</v>
      </c>
      <c r="B1197">
        <v>182</v>
      </c>
      <c r="C1197">
        <v>2023</v>
      </c>
      <c r="D1197">
        <v>2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1</v>
      </c>
      <c r="M1197">
        <v>99</v>
      </c>
      <c r="N1197">
        <v>99</v>
      </c>
      <c r="O1197">
        <v>99</v>
      </c>
      <c r="P1197">
        <v>99</v>
      </c>
      <c r="Q1197">
        <v>1</v>
      </c>
      <c r="R1197">
        <v>1</v>
      </c>
      <c r="S1197">
        <v>1</v>
      </c>
      <c r="T1197">
        <v>2</v>
      </c>
      <c r="U1197">
        <v>5.2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F1197">
        <v>0.1851851851851852</v>
      </c>
      <c r="AG1197">
        <v>3.257777944843316E-2</v>
      </c>
      <c r="AH1197">
        <v>0</v>
      </c>
      <c r="AI1197">
        <v>0</v>
      </c>
    </row>
    <row r="1198" spans="1:35">
      <c r="A1198">
        <v>16</v>
      </c>
      <c r="B1198">
        <v>183</v>
      </c>
      <c r="C1198">
        <v>2023</v>
      </c>
      <c r="D1198">
        <v>3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1</v>
      </c>
      <c r="M1198">
        <v>99</v>
      </c>
      <c r="N1198">
        <v>99</v>
      </c>
      <c r="O1198">
        <v>99</v>
      </c>
      <c r="P1198">
        <v>99</v>
      </c>
      <c r="Q1198">
        <v>3</v>
      </c>
      <c r="R1198">
        <v>3</v>
      </c>
      <c r="S1198">
        <v>1</v>
      </c>
      <c r="T1198">
        <v>3</v>
      </c>
      <c r="U1198">
        <v>10.6</v>
      </c>
      <c r="V1198">
        <v>0</v>
      </c>
      <c r="W1198">
        <v>0</v>
      </c>
      <c r="X1198">
        <v>0</v>
      </c>
      <c r="Y1198">
        <v>0</v>
      </c>
      <c r="Z1198">
        <v>1.3490737563232087</v>
      </c>
      <c r="AA1198">
        <v>0</v>
      </c>
      <c r="AB1198">
        <v>0.81649658092772603</v>
      </c>
      <c r="AD1198">
        <v>-54.470477940191955</v>
      </c>
      <c r="AF1198">
        <v>9.1687041564792182E-2</v>
      </c>
      <c r="AG1198">
        <v>3.2196108725651658E-2</v>
      </c>
      <c r="AH1198">
        <v>33.333333333333343</v>
      </c>
      <c r="AI1198">
        <v>0</v>
      </c>
    </row>
    <row r="1199" spans="1:35">
      <c r="A1199">
        <v>16</v>
      </c>
      <c r="B1199">
        <v>184</v>
      </c>
      <c r="C1199">
        <v>2023</v>
      </c>
      <c r="D1199">
        <v>4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1</v>
      </c>
      <c r="M1199">
        <v>99</v>
      </c>
      <c r="N1199">
        <v>99</v>
      </c>
      <c r="O1199">
        <v>99</v>
      </c>
      <c r="P1199">
        <v>99</v>
      </c>
      <c r="R1199">
        <v>0</v>
      </c>
    </row>
    <row r="1200" spans="1:35">
      <c r="A1200">
        <v>16</v>
      </c>
      <c r="B1200">
        <v>185</v>
      </c>
      <c r="C1200">
        <v>2023</v>
      </c>
      <c r="D1200">
        <v>5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1</v>
      </c>
      <c r="M1200">
        <v>99</v>
      </c>
      <c r="N1200">
        <v>99</v>
      </c>
      <c r="O1200">
        <v>99</v>
      </c>
      <c r="P1200">
        <v>99</v>
      </c>
      <c r="Q1200">
        <v>1</v>
      </c>
      <c r="R1200">
        <v>3</v>
      </c>
      <c r="S1200">
        <v>1</v>
      </c>
      <c r="T1200">
        <v>2</v>
      </c>
      <c r="U1200">
        <v>7.8333333333333313</v>
      </c>
      <c r="V1200">
        <v>0</v>
      </c>
      <c r="W1200">
        <v>0</v>
      </c>
      <c r="X1200">
        <v>0</v>
      </c>
      <c r="Y1200">
        <v>0</v>
      </c>
      <c r="Z1200">
        <v>0.71336448530109742</v>
      </c>
      <c r="AA1200">
        <v>0</v>
      </c>
      <c r="AB1200">
        <v>0</v>
      </c>
      <c r="AF1200">
        <v>0.20847810979847123</v>
      </c>
      <c r="AG1200">
        <v>7.0435410728362124E-2</v>
      </c>
      <c r="AH1200">
        <v>0</v>
      </c>
      <c r="AI1200">
        <v>0</v>
      </c>
    </row>
    <row r="1201" spans="1:37">
      <c r="A1201">
        <v>16</v>
      </c>
      <c r="B1201">
        <v>186</v>
      </c>
      <c r="C1201">
        <v>2023</v>
      </c>
      <c r="D1201">
        <v>6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1</v>
      </c>
      <c r="M1201">
        <v>99</v>
      </c>
      <c r="N1201">
        <v>99</v>
      </c>
      <c r="O1201">
        <v>99</v>
      </c>
      <c r="P1201">
        <v>99</v>
      </c>
      <c r="Q1201">
        <v>2</v>
      </c>
      <c r="R1201">
        <v>2</v>
      </c>
      <c r="S1201">
        <v>1</v>
      </c>
      <c r="T1201">
        <v>3.5</v>
      </c>
      <c r="U1201">
        <v>14.4</v>
      </c>
      <c r="V1201">
        <v>0</v>
      </c>
      <c r="W1201">
        <v>0</v>
      </c>
      <c r="X1201">
        <v>50</v>
      </c>
      <c r="Y1201">
        <v>0</v>
      </c>
      <c r="Z1201">
        <v>2.3999999999999981</v>
      </c>
      <c r="AA1201">
        <v>0</v>
      </c>
      <c r="AB1201">
        <v>0.5</v>
      </c>
      <c r="AD1201">
        <v>100.00000000000036</v>
      </c>
      <c r="AF1201">
        <v>0.17467248908296937</v>
      </c>
      <c r="AG1201">
        <v>0.10653251461123024</v>
      </c>
      <c r="AH1201">
        <v>0</v>
      </c>
      <c r="AI1201">
        <v>0</v>
      </c>
    </row>
    <row r="1202" spans="1:37">
      <c r="A1202">
        <v>16</v>
      </c>
      <c r="B1202">
        <v>187</v>
      </c>
      <c r="C1202">
        <v>2023</v>
      </c>
      <c r="D1202">
        <v>7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1</v>
      </c>
      <c r="M1202">
        <v>99</v>
      </c>
      <c r="N1202">
        <v>99</v>
      </c>
      <c r="O1202">
        <v>99</v>
      </c>
      <c r="P1202">
        <v>99</v>
      </c>
      <c r="Q1202">
        <v>1</v>
      </c>
      <c r="R1202">
        <v>2</v>
      </c>
      <c r="S1202">
        <v>1</v>
      </c>
      <c r="T1202">
        <v>2</v>
      </c>
      <c r="U1202">
        <v>11.2</v>
      </c>
      <c r="V1202">
        <v>0</v>
      </c>
      <c r="W1202">
        <v>0</v>
      </c>
      <c r="X1202">
        <v>0</v>
      </c>
      <c r="Y1202">
        <v>0</v>
      </c>
      <c r="Z1202">
        <v>0.80000000000001803</v>
      </c>
      <c r="AA1202">
        <v>0</v>
      </c>
      <c r="AB1202">
        <v>0</v>
      </c>
      <c r="AF1202">
        <v>0.62893081761006253</v>
      </c>
      <c r="AG1202">
        <v>0.27723115385091401</v>
      </c>
      <c r="AH1202">
        <v>0</v>
      </c>
      <c r="AI1202">
        <v>2</v>
      </c>
      <c r="AJ1202">
        <v>118.4</v>
      </c>
      <c r="AK1202">
        <v>6.7478110872011516</v>
      </c>
    </row>
    <row r="1203" spans="1:37">
      <c r="A1203">
        <v>16</v>
      </c>
      <c r="B1203">
        <v>188</v>
      </c>
      <c r="C1203">
        <v>2023</v>
      </c>
      <c r="D1203">
        <v>8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1</v>
      </c>
      <c r="M1203">
        <v>99</v>
      </c>
      <c r="N1203">
        <v>99</v>
      </c>
      <c r="O1203">
        <v>99</v>
      </c>
      <c r="P1203">
        <v>99</v>
      </c>
      <c r="Q1203">
        <v>10</v>
      </c>
      <c r="R1203">
        <v>11</v>
      </c>
      <c r="S1203">
        <v>1</v>
      </c>
      <c r="T1203">
        <v>2.0909090909090904</v>
      </c>
      <c r="U1203">
        <v>11.109090909090909</v>
      </c>
      <c r="V1203">
        <v>0</v>
      </c>
      <c r="W1203">
        <v>0</v>
      </c>
      <c r="X1203">
        <v>18.181818181818183</v>
      </c>
      <c r="Y1203">
        <v>0</v>
      </c>
      <c r="Z1203">
        <v>4.3880943359078373</v>
      </c>
      <c r="AA1203">
        <v>0</v>
      </c>
      <c r="AB1203">
        <v>0.5142594772265805</v>
      </c>
      <c r="AD1203">
        <v>46.694588760493183</v>
      </c>
      <c r="AF1203">
        <v>0.17027863777089786</v>
      </c>
      <c r="AG1203">
        <v>7.4278986280270021E-2</v>
      </c>
      <c r="AH1203">
        <v>0</v>
      </c>
      <c r="AI1203">
        <v>3</v>
      </c>
      <c r="AJ1203">
        <v>111.1333333333333</v>
      </c>
      <c r="AK1203">
        <v>10.168947965352036</v>
      </c>
    </row>
    <row r="1204" spans="1:37">
      <c r="A1204">
        <v>16</v>
      </c>
      <c r="B1204">
        <v>189</v>
      </c>
      <c r="C1204">
        <v>2023</v>
      </c>
      <c r="D1204">
        <v>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1</v>
      </c>
      <c r="M1204">
        <v>99</v>
      </c>
      <c r="N1204">
        <v>99</v>
      </c>
      <c r="O1204">
        <v>99</v>
      </c>
      <c r="P1204">
        <v>99</v>
      </c>
      <c r="Q1204">
        <v>20</v>
      </c>
      <c r="R1204">
        <v>25</v>
      </c>
      <c r="S1204">
        <v>1</v>
      </c>
      <c r="T1204">
        <v>3.16</v>
      </c>
      <c r="U1204">
        <v>16.331999999999997</v>
      </c>
      <c r="V1204">
        <v>0</v>
      </c>
      <c r="W1204">
        <v>0</v>
      </c>
      <c r="X1204">
        <v>44</v>
      </c>
      <c r="Y1204">
        <v>12</v>
      </c>
      <c r="Z1204">
        <v>4.6477280471215243</v>
      </c>
      <c r="AA1204">
        <v>0</v>
      </c>
      <c r="AB1204">
        <v>1.2547509713086489</v>
      </c>
      <c r="AD1204">
        <v>34.893180300260937</v>
      </c>
      <c r="AF1204">
        <v>0.35775615340583861</v>
      </c>
      <c r="AG1204">
        <v>0.23450409247835161</v>
      </c>
      <c r="AH1204">
        <v>4</v>
      </c>
      <c r="AI1204">
        <v>5</v>
      </c>
      <c r="AJ1204">
        <v>105.84</v>
      </c>
      <c r="AK1204">
        <v>11.766460024111032</v>
      </c>
    </row>
    <row r="1205" spans="1:37">
      <c r="A1205">
        <v>16</v>
      </c>
      <c r="B1205">
        <v>190</v>
      </c>
      <c r="C1205">
        <v>2023</v>
      </c>
      <c r="D1205">
        <v>10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1</v>
      </c>
      <c r="M1205">
        <v>99</v>
      </c>
      <c r="N1205">
        <v>99</v>
      </c>
      <c r="O1205">
        <v>99</v>
      </c>
      <c r="P1205">
        <v>99</v>
      </c>
      <c r="Q1205">
        <v>31</v>
      </c>
      <c r="R1205">
        <v>32</v>
      </c>
      <c r="S1205">
        <v>1</v>
      </c>
      <c r="T1205">
        <v>2.25</v>
      </c>
      <c r="U1205">
        <v>14.206250000000001</v>
      </c>
      <c r="V1205">
        <v>0</v>
      </c>
      <c r="W1205">
        <v>0</v>
      </c>
      <c r="X1205">
        <v>34.375</v>
      </c>
      <c r="Y1205">
        <v>0</v>
      </c>
      <c r="Z1205">
        <v>4.2289875783099617</v>
      </c>
      <c r="AA1205">
        <v>0</v>
      </c>
      <c r="AB1205">
        <v>0.75</v>
      </c>
      <c r="AD1205">
        <v>-13.842950725824201</v>
      </c>
      <c r="AF1205">
        <v>0.17301973506353077</v>
      </c>
      <c r="AG1205">
        <v>9.2202930008727438E-2</v>
      </c>
      <c r="AH1205">
        <v>3.125</v>
      </c>
      <c r="AI1205">
        <v>13</v>
      </c>
      <c r="AJ1205">
        <v>108.8153846153846</v>
      </c>
      <c r="AK1205">
        <v>12.676087262090061</v>
      </c>
    </row>
    <row r="1206" spans="1:37">
      <c r="A1206">
        <v>16</v>
      </c>
      <c r="B1206">
        <v>191</v>
      </c>
      <c r="C1206">
        <v>2023</v>
      </c>
      <c r="D1206">
        <v>11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1</v>
      </c>
      <c r="M1206">
        <v>99</v>
      </c>
      <c r="N1206">
        <v>99</v>
      </c>
      <c r="O1206">
        <v>99</v>
      </c>
      <c r="P1206">
        <v>99</v>
      </c>
      <c r="Q1206">
        <v>17</v>
      </c>
      <c r="R1206">
        <v>21</v>
      </c>
      <c r="S1206">
        <v>1</v>
      </c>
      <c r="T1206">
        <v>2.3809523809523818</v>
      </c>
      <c r="U1206">
        <v>14.314285714285711</v>
      </c>
      <c r="V1206">
        <v>0</v>
      </c>
      <c r="W1206">
        <v>0</v>
      </c>
      <c r="X1206">
        <v>23.809523809523821</v>
      </c>
      <c r="Y1206">
        <v>4.7619047619047636</v>
      </c>
      <c r="Z1206">
        <v>3.6820395117361753</v>
      </c>
      <c r="AA1206">
        <v>0</v>
      </c>
      <c r="AB1206">
        <v>0.78535345249860256</v>
      </c>
      <c r="AD1206">
        <v>-5.9518172060628478</v>
      </c>
      <c r="AF1206">
        <v>0.24043966109457299</v>
      </c>
      <c r="AG1206">
        <v>0.13092368708280602</v>
      </c>
      <c r="AH1206">
        <v>0</v>
      </c>
      <c r="AI1206">
        <v>14</v>
      </c>
      <c r="AJ1206">
        <v>103.57857142857139</v>
      </c>
      <c r="AK1206">
        <v>12.85263850957995</v>
      </c>
    </row>
    <row r="1207" spans="1:37">
      <c r="A1207">
        <v>16</v>
      </c>
      <c r="B1207">
        <v>192</v>
      </c>
      <c r="C1207">
        <v>2023</v>
      </c>
      <c r="D1207">
        <v>12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1</v>
      </c>
      <c r="M1207">
        <v>99</v>
      </c>
      <c r="N1207">
        <v>99</v>
      </c>
      <c r="O1207">
        <v>99</v>
      </c>
      <c r="P1207">
        <v>99</v>
      </c>
      <c r="Q1207">
        <v>1</v>
      </c>
      <c r="R1207">
        <v>1</v>
      </c>
      <c r="S1207">
        <v>1</v>
      </c>
      <c r="T1207">
        <v>2</v>
      </c>
      <c r="U1207">
        <v>9.2000000000000011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F1207">
        <v>0.18691588785046723</v>
      </c>
      <c r="AG1207">
        <v>6.8046833973121487E-2</v>
      </c>
      <c r="AH1207">
        <v>0</v>
      </c>
      <c r="AI1207">
        <v>1</v>
      </c>
      <c r="AJ1207">
        <v>97.8</v>
      </c>
      <c r="AK1207">
        <v>9.8349297690658428</v>
      </c>
    </row>
    <row r="1208" spans="1:37">
      <c r="A1208">
        <v>16</v>
      </c>
      <c r="B1208">
        <v>193</v>
      </c>
      <c r="C1208">
        <v>2023</v>
      </c>
      <c r="D1208">
        <v>1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2</v>
      </c>
      <c r="M1208">
        <v>99</v>
      </c>
      <c r="N1208">
        <v>99</v>
      </c>
      <c r="O1208">
        <v>99</v>
      </c>
      <c r="P1208">
        <v>99</v>
      </c>
      <c r="Q1208">
        <v>2</v>
      </c>
      <c r="R1208">
        <v>2</v>
      </c>
      <c r="S1208">
        <v>2</v>
      </c>
      <c r="T1208">
        <v>2.5</v>
      </c>
      <c r="U1208">
        <v>13.05</v>
      </c>
      <c r="V1208">
        <v>0</v>
      </c>
      <c r="W1208">
        <v>0</v>
      </c>
      <c r="X1208">
        <v>50</v>
      </c>
      <c r="Y1208">
        <v>0</v>
      </c>
      <c r="Z1208">
        <v>5.5500000000000007</v>
      </c>
      <c r="AA1208">
        <v>0</v>
      </c>
      <c r="AB1208">
        <v>0.5</v>
      </c>
      <c r="AD1208">
        <v>-99.999999999999943</v>
      </c>
      <c r="AF1208">
        <v>0.57471264367816099</v>
      </c>
      <c r="AG1208">
        <v>0.28027146600231939</v>
      </c>
      <c r="AH1208">
        <v>0</v>
      </c>
      <c r="AI1208">
        <v>0</v>
      </c>
    </row>
    <row r="1209" spans="1:37">
      <c r="A1209">
        <v>16</v>
      </c>
      <c r="B1209">
        <v>194</v>
      </c>
      <c r="C1209">
        <v>2023</v>
      </c>
      <c r="D1209">
        <v>2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2</v>
      </c>
      <c r="M1209">
        <v>99</v>
      </c>
      <c r="N1209">
        <v>99</v>
      </c>
      <c r="O1209">
        <v>99</v>
      </c>
      <c r="P1209">
        <v>99</v>
      </c>
      <c r="Q1209">
        <v>3</v>
      </c>
      <c r="R1209">
        <v>3</v>
      </c>
      <c r="S1209">
        <v>2</v>
      </c>
      <c r="T1209">
        <v>2.6666666666666661</v>
      </c>
      <c r="U1209">
        <v>9.8333333333333357</v>
      </c>
      <c r="V1209">
        <v>0</v>
      </c>
      <c r="W1209">
        <v>0</v>
      </c>
      <c r="X1209">
        <v>0</v>
      </c>
      <c r="Y1209">
        <v>0</v>
      </c>
      <c r="Z1209">
        <v>2.2095751225568718</v>
      </c>
      <c r="AA1209">
        <v>0</v>
      </c>
      <c r="AB1209">
        <v>0.47140452079103218</v>
      </c>
      <c r="AD1209">
        <v>20.267891785153264</v>
      </c>
      <c r="AF1209">
        <v>0.55555555555555558</v>
      </c>
      <c r="AG1209">
        <v>0.18481624879399569</v>
      </c>
      <c r="AH1209">
        <v>0</v>
      </c>
      <c r="AI1209">
        <v>0</v>
      </c>
    </row>
    <row r="1210" spans="1:37">
      <c r="A1210">
        <v>16</v>
      </c>
      <c r="B1210">
        <v>195</v>
      </c>
      <c r="C1210">
        <v>2023</v>
      </c>
      <c r="D1210">
        <v>3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2</v>
      </c>
      <c r="M1210">
        <v>99</v>
      </c>
      <c r="N1210">
        <v>99</v>
      </c>
      <c r="O1210">
        <v>99</v>
      </c>
      <c r="P1210">
        <v>99</v>
      </c>
      <c r="Q1210">
        <v>16</v>
      </c>
      <c r="R1210">
        <v>26</v>
      </c>
      <c r="S1210">
        <v>2</v>
      </c>
      <c r="T1210">
        <v>3.1538461538461529</v>
      </c>
      <c r="U1210">
        <v>13.019230769230772</v>
      </c>
      <c r="V1210">
        <v>0</v>
      </c>
      <c r="W1210">
        <v>0</v>
      </c>
      <c r="X1210">
        <v>11.53846153846154</v>
      </c>
      <c r="Y1210">
        <v>3.8461538461538449</v>
      </c>
      <c r="Z1210">
        <v>3.3888980771800661</v>
      </c>
      <c r="AA1210">
        <v>0</v>
      </c>
      <c r="AB1210">
        <v>0.86345939694783314</v>
      </c>
      <c r="AD1210">
        <v>45.508433353803639</v>
      </c>
      <c r="AF1210">
        <v>0.79462102689486558</v>
      </c>
      <c r="AG1210">
        <v>0.3427164403658205</v>
      </c>
      <c r="AH1210">
        <v>3.8461538461538449</v>
      </c>
      <c r="AI1210">
        <v>1</v>
      </c>
      <c r="AJ1210">
        <v>103.5</v>
      </c>
      <c r="AK1210">
        <v>13.79972339672074</v>
      </c>
    </row>
    <row r="1211" spans="1:37">
      <c r="A1211">
        <v>16</v>
      </c>
      <c r="B1211">
        <v>196</v>
      </c>
      <c r="C1211">
        <v>2023</v>
      </c>
      <c r="D1211">
        <v>4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2</v>
      </c>
      <c r="M1211">
        <v>99</v>
      </c>
      <c r="N1211">
        <v>99</v>
      </c>
      <c r="O1211">
        <v>99</v>
      </c>
      <c r="P1211">
        <v>99</v>
      </c>
      <c r="Q1211">
        <v>2</v>
      </c>
      <c r="R1211">
        <v>3</v>
      </c>
      <c r="S1211">
        <v>2</v>
      </c>
      <c r="T1211">
        <v>2.3333333333333339</v>
      </c>
      <c r="U1211">
        <v>10.033333333333331</v>
      </c>
      <c r="V1211">
        <v>0</v>
      </c>
      <c r="W1211">
        <v>0</v>
      </c>
      <c r="X1211">
        <v>0</v>
      </c>
      <c r="Y1211">
        <v>0</v>
      </c>
      <c r="Z1211">
        <v>1.8785337071473864</v>
      </c>
      <c r="AA1211">
        <v>0</v>
      </c>
      <c r="AB1211">
        <v>0.4714045207910309</v>
      </c>
      <c r="AD1211">
        <v>-87.82998231498658</v>
      </c>
      <c r="AF1211">
        <v>0.49099836333878893</v>
      </c>
      <c r="AG1211">
        <v>0.23059656326849565</v>
      </c>
      <c r="AH1211">
        <v>0</v>
      </c>
      <c r="AI1211">
        <v>0</v>
      </c>
    </row>
    <row r="1212" spans="1:37">
      <c r="A1212">
        <v>16</v>
      </c>
      <c r="B1212">
        <v>197</v>
      </c>
      <c r="C1212">
        <v>2023</v>
      </c>
      <c r="D1212">
        <v>5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2</v>
      </c>
      <c r="M1212">
        <v>99</v>
      </c>
      <c r="N1212">
        <v>99</v>
      </c>
      <c r="O1212">
        <v>99</v>
      </c>
      <c r="P1212">
        <v>99</v>
      </c>
      <c r="Q1212">
        <v>12</v>
      </c>
      <c r="R1212">
        <v>19</v>
      </c>
      <c r="S1212">
        <v>2</v>
      </c>
      <c r="T1212">
        <v>2.5263157894736845</v>
      </c>
      <c r="U1212">
        <v>12.326315789473687</v>
      </c>
      <c r="V1212">
        <v>0</v>
      </c>
      <c r="W1212">
        <v>0</v>
      </c>
      <c r="X1212">
        <v>26.315789473684205</v>
      </c>
      <c r="Y1212">
        <v>0</v>
      </c>
      <c r="Z1212">
        <v>4.3777959012394074</v>
      </c>
      <c r="AA1212">
        <v>0</v>
      </c>
      <c r="AB1212">
        <v>0.5954583420518299</v>
      </c>
      <c r="AD1212">
        <v>35.205242470360716</v>
      </c>
      <c r="AF1212">
        <v>1.3203613620569841</v>
      </c>
      <c r="AG1212">
        <v>0.7019563060673365</v>
      </c>
      <c r="AH1212">
        <v>5.2631578947368443</v>
      </c>
      <c r="AI1212">
        <v>3</v>
      </c>
      <c r="AJ1212">
        <v>96.833333333333314</v>
      </c>
      <c r="AK1212">
        <v>12.692998631693047</v>
      </c>
    </row>
    <row r="1213" spans="1:37">
      <c r="A1213">
        <v>16</v>
      </c>
      <c r="B1213">
        <v>198</v>
      </c>
      <c r="C1213">
        <v>2023</v>
      </c>
      <c r="D1213">
        <v>6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2</v>
      </c>
      <c r="M1213">
        <v>99</v>
      </c>
      <c r="N1213">
        <v>99</v>
      </c>
      <c r="O1213">
        <v>99</v>
      </c>
      <c r="P1213">
        <v>99</v>
      </c>
      <c r="Q1213">
        <v>10</v>
      </c>
      <c r="R1213">
        <v>10</v>
      </c>
      <c r="S1213">
        <v>2</v>
      </c>
      <c r="T1213">
        <v>2.8</v>
      </c>
      <c r="U1213">
        <v>15.910000000000004</v>
      </c>
      <c r="V1213">
        <v>0</v>
      </c>
      <c r="W1213">
        <v>0</v>
      </c>
      <c r="X1213">
        <v>50</v>
      </c>
      <c r="Y1213">
        <v>10</v>
      </c>
      <c r="Z1213">
        <v>4.5463061929438879</v>
      </c>
      <c r="AA1213">
        <v>0</v>
      </c>
      <c r="AB1213">
        <v>0.87177978870813522</v>
      </c>
      <c r="AD1213">
        <v>-9.7896293126858982</v>
      </c>
      <c r="AF1213">
        <v>0.87336244541484687</v>
      </c>
      <c r="AG1213">
        <v>0.58851816231412302</v>
      </c>
      <c r="AH1213">
        <v>10</v>
      </c>
      <c r="AI1213">
        <v>3</v>
      </c>
      <c r="AJ1213">
        <v>108.43333333333337</v>
      </c>
      <c r="AK1213">
        <v>15.315870035509043</v>
      </c>
    </row>
    <row r="1214" spans="1:37">
      <c r="A1214">
        <v>16</v>
      </c>
      <c r="B1214">
        <v>199</v>
      </c>
      <c r="C1214">
        <v>2023</v>
      </c>
      <c r="D1214">
        <v>7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2</v>
      </c>
      <c r="M1214">
        <v>99</v>
      </c>
      <c r="N1214">
        <v>99</v>
      </c>
      <c r="O1214">
        <v>99</v>
      </c>
      <c r="P1214">
        <v>99</v>
      </c>
      <c r="Q1214">
        <v>3</v>
      </c>
      <c r="R1214">
        <v>15</v>
      </c>
      <c r="S1214">
        <v>2</v>
      </c>
      <c r="T1214">
        <v>2.4666666666666672</v>
      </c>
      <c r="U1214">
        <v>11.573333333333331</v>
      </c>
      <c r="V1214">
        <v>0</v>
      </c>
      <c r="W1214">
        <v>0</v>
      </c>
      <c r="X1214">
        <v>6.6666666666666687</v>
      </c>
      <c r="Y1214">
        <v>0</v>
      </c>
      <c r="Z1214">
        <v>2.3733146066677127</v>
      </c>
      <c r="AA1214">
        <v>0</v>
      </c>
      <c r="AB1214">
        <v>0.61824123303304623</v>
      </c>
      <c r="AD1214">
        <v>46.738000540244066</v>
      </c>
      <c r="AF1214">
        <v>4.7169811320754702</v>
      </c>
      <c r="AG1214">
        <v>2.1485414423445834</v>
      </c>
      <c r="AH1214">
        <v>6.6666666666666687</v>
      </c>
      <c r="AI1214">
        <v>13</v>
      </c>
      <c r="AJ1214">
        <v>118.40000000000002</v>
      </c>
      <c r="AK1214">
        <v>7.3549287056237809</v>
      </c>
    </row>
    <row r="1215" spans="1:37">
      <c r="A1215">
        <v>16</v>
      </c>
      <c r="B1215">
        <v>200</v>
      </c>
      <c r="C1215">
        <v>2023</v>
      </c>
      <c r="D1215">
        <v>8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2</v>
      </c>
      <c r="M1215">
        <v>99</v>
      </c>
      <c r="N1215">
        <v>99</v>
      </c>
      <c r="O1215">
        <v>99</v>
      </c>
      <c r="P1215">
        <v>99</v>
      </c>
      <c r="Q1215">
        <v>49</v>
      </c>
      <c r="R1215">
        <v>63</v>
      </c>
      <c r="S1215">
        <v>2</v>
      </c>
      <c r="T1215">
        <v>2.7777777777777781</v>
      </c>
      <c r="U1215">
        <v>15.352380952380948</v>
      </c>
      <c r="V1215">
        <v>0</v>
      </c>
      <c r="W1215">
        <v>0</v>
      </c>
      <c r="X1215">
        <v>42.857142857142847</v>
      </c>
      <c r="Y1215">
        <v>11.111111111111112</v>
      </c>
      <c r="Z1215">
        <v>5.5588869830026288</v>
      </c>
      <c r="AA1215">
        <v>0</v>
      </c>
      <c r="AB1215">
        <v>0.95026219346639829</v>
      </c>
      <c r="AD1215">
        <v>8.4537489572932056</v>
      </c>
      <c r="AF1215">
        <v>0.97523219814241502</v>
      </c>
      <c r="AG1215">
        <v>0.58791027438851995</v>
      </c>
      <c r="AH1215">
        <v>4.7619047619047636</v>
      </c>
      <c r="AI1215">
        <v>26</v>
      </c>
      <c r="AJ1215">
        <v>105.62307692307698</v>
      </c>
      <c r="AK1215">
        <v>15.336385917065652</v>
      </c>
    </row>
    <row r="1216" spans="1:37">
      <c r="A1216">
        <v>16</v>
      </c>
      <c r="B1216">
        <v>201</v>
      </c>
      <c r="C1216">
        <v>2023</v>
      </c>
      <c r="D1216">
        <v>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2</v>
      </c>
      <c r="M1216">
        <v>99</v>
      </c>
      <c r="N1216">
        <v>99</v>
      </c>
      <c r="O1216">
        <v>99</v>
      </c>
      <c r="P1216">
        <v>99</v>
      </c>
      <c r="Q1216">
        <v>65</v>
      </c>
      <c r="R1216">
        <v>86</v>
      </c>
      <c r="S1216">
        <v>2</v>
      </c>
      <c r="T1216">
        <v>3.337209302325582</v>
      </c>
      <c r="U1216">
        <v>14.452325581395341</v>
      </c>
      <c r="V1216">
        <v>0</v>
      </c>
      <c r="W1216">
        <v>0</v>
      </c>
      <c r="X1216">
        <v>38.372093023255822</v>
      </c>
      <c r="Y1216">
        <v>2.3255813953488378</v>
      </c>
      <c r="Z1216">
        <v>4.2035623525928969</v>
      </c>
      <c r="AA1216">
        <v>0</v>
      </c>
      <c r="AB1216">
        <v>1.1061189758568799</v>
      </c>
      <c r="AD1216">
        <v>26.979472124484342</v>
      </c>
      <c r="AF1216">
        <v>1.2306811677160849</v>
      </c>
      <c r="AG1216">
        <v>0.71385044462734082</v>
      </c>
      <c r="AH1216">
        <v>4.6511627906976756</v>
      </c>
      <c r="AI1216">
        <v>24</v>
      </c>
      <c r="AJ1216">
        <v>103.78333333333336</v>
      </c>
      <c r="AK1216">
        <v>14.105177803378123</v>
      </c>
    </row>
    <row r="1217" spans="1:37">
      <c r="A1217">
        <v>16</v>
      </c>
      <c r="B1217">
        <v>202</v>
      </c>
      <c r="C1217">
        <v>2023</v>
      </c>
      <c r="D1217">
        <v>10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2</v>
      </c>
      <c r="M1217">
        <v>99</v>
      </c>
      <c r="N1217">
        <v>99</v>
      </c>
      <c r="O1217">
        <v>99</v>
      </c>
      <c r="P1217">
        <v>99</v>
      </c>
      <c r="Q1217">
        <v>111</v>
      </c>
      <c r="R1217">
        <v>136</v>
      </c>
      <c r="S1217">
        <v>2</v>
      </c>
      <c r="T1217">
        <v>3.0294117647058822</v>
      </c>
      <c r="U1217">
        <v>15.15735294117647</v>
      </c>
      <c r="V1217">
        <v>0</v>
      </c>
      <c r="W1217">
        <v>0</v>
      </c>
      <c r="X1217">
        <v>42.647058823529406</v>
      </c>
      <c r="Y1217">
        <v>5.147058823529413</v>
      </c>
      <c r="Z1217">
        <v>4.5292940683715193</v>
      </c>
      <c r="AA1217">
        <v>0</v>
      </c>
      <c r="AB1217">
        <v>0.93887586467719841</v>
      </c>
      <c r="AD1217">
        <v>-3.7053791035539825</v>
      </c>
      <c r="AF1217">
        <v>0.73533387402000538</v>
      </c>
      <c r="AG1217">
        <v>0.41809749212492486</v>
      </c>
      <c r="AH1217">
        <v>3.6764705882352944</v>
      </c>
      <c r="AI1217">
        <v>40</v>
      </c>
      <c r="AJ1217">
        <v>108.56999999999998</v>
      </c>
      <c r="AK1217">
        <v>13.28156013175723</v>
      </c>
    </row>
    <row r="1218" spans="1:37">
      <c r="A1218">
        <v>16</v>
      </c>
      <c r="B1218">
        <v>203</v>
      </c>
      <c r="C1218">
        <v>2023</v>
      </c>
      <c r="D1218">
        <v>11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2</v>
      </c>
      <c r="M1218">
        <v>99</v>
      </c>
      <c r="N1218">
        <v>99</v>
      </c>
      <c r="O1218">
        <v>99</v>
      </c>
      <c r="P1218">
        <v>99</v>
      </c>
      <c r="Q1218">
        <v>69</v>
      </c>
      <c r="R1218">
        <v>78</v>
      </c>
      <c r="S1218">
        <v>2</v>
      </c>
      <c r="T1218">
        <v>3.2307692307692299</v>
      </c>
      <c r="U1218">
        <v>14.865384615384611</v>
      </c>
      <c r="V1218">
        <v>0</v>
      </c>
      <c r="W1218">
        <v>0</v>
      </c>
      <c r="X1218">
        <v>43.589743589743591</v>
      </c>
      <c r="Y1218">
        <v>2.5641025641025639</v>
      </c>
      <c r="Z1218">
        <v>4.3838815175325525</v>
      </c>
      <c r="AA1218">
        <v>0</v>
      </c>
      <c r="AB1218">
        <v>1.1200169060431564</v>
      </c>
      <c r="AD1218">
        <v>-7.5139165424247283</v>
      </c>
      <c r="AF1218">
        <v>0.89306159835127108</v>
      </c>
      <c r="AG1218">
        <v>0.50501003051401683</v>
      </c>
      <c r="AH1218">
        <v>6.4102564102564097</v>
      </c>
      <c r="AI1218">
        <v>26</v>
      </c>
      <c r="AJ1218">
        <v>105.76538461538463</v>
      </c>
      <c r="AK1218">
        <v>13.047859234883283</v>
      </c>
    </row>
    <row r="1219" spans="1:37">
      <c r="A1219">
        <v>16</v>
      </c>
      <c r="B1219">
        <v>204</v>
      </c>
      <c r="C1219">
        <v>2023</v>
      </c>
      <c r="D1219">
        <v>12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2</v>
      </c>
      <c r="M1219">
        <v>99</v>
      </c>
      <c r="N1219">
        <v>99</v>
      </c>
      <c r="O1219">
        <v>99</v>
      </c>
      <c r="P1219">
        <v>99</v>
      </c>
      <c r="Q1219">
        <v>5</v>
      </c>
      <c r="R1219">
        <v>8</v>
      </c>
      <c r="S1219">
        <v>2</v>
      </c>
      <c r="T1219">
        <v>3.125</v>
      </c>
      <c r="U1219">
        <v>12.862500000000001</v>
      </c>
      <c r="V1219">
        <v>0</v>
      </c>
      <c r="W1219">
        <v>0</v>
      </c>
      <c r="X1219">
        <v>37.5</v>
      </c>
      <c r="Y1219">
        <v>0</v>
      </c>
      <c r="Z1219">
        <v>4.3078235514004053</v>
      </c>
      <c r="AA1219">
        <v>0</v>
      </c>
      <c r="AB1219">
        <v>0.92702481088695809</v>
      </c>
      <c r="AD1219">
        <v>47.695177305690656</v>
      </c>
      <c r="AF1219">
        <v>1.495327102803738</v>
      </c>
      <c r="AG1219">
        <v>0.76108904519936948</v>
      </c>
      <c r="AH1219">
        <v>0</v>
      </c>
      <c r="AI1219">
        <v>5</v>
      </c>
      <c r="AJ1219">
        <v>96.9</v>
      </c>
      <c r="AK1219">
        <v>11.465641934349453</v>
      </c>
    </row>
    <row r="1220" spans="1:37">
      <c r="A1220">
        <v>16</v>
      </c>
      <c r="B1220">
        <v>205</v>
      </c>
      <c r="C1220">
        <v>2023</v>
      </c>
      <c r="D1220">
        <v>1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3</v>
      </c>
      <c r="M1220">
        <v>99</v>
      </c>
      <c r="N1220">
        <v>99</v>
      </c>
      <c r="O1220">
        <v>99</v>
      </c>
      <c r="P1220">
        <v>99</v>
      </c>
      <c r="Q1220">
        <v>5</v>
      </c>
      <c r="R1220">
        <v>9</v>
      </c>
      <c r="S1220">
        <v>3</v>
      </c>
      <c r="T1220">
        <v>3.7777777777777777</v>
      </c>
      <c r="U1220">
        <v>12.077777777777778</v>
      </c>
      <c r="V1220">
        <v>0</v>
      </c>
      <c r="W1220">
        <v>0</v>
      </c>
      <c r="X1220">
        <v>22.222222222222225</v>
      </c>
      <c r="Y1220">
        <v>0</v>
      </c>
      <c r="Z1220">
        <v>4.3898311224864495</v>
      </c>
      <c r="AA1220">
        <v>0</v>
      </c>
      <c r="AB1220">
        <v>1.2272623352430296</v>
      </c>
      <c r="AD1220">
        <v>-2.3602988062853032</v>
      </c>
      <c r="AF1220">
        <v>2.5862068965517242</v>
      </c>
      <c r="AG1220">
        <v>1.1672608564924187</v>
      </c>
      <c r="AH1220">
        <v>0</v>
      </c>
      <c r="AI1220">
        <v>0</v>
      </c>
    </row>
    <row r="1221" spans="1:37">
      <c r="A1221">
        <v>16</v>
      </c>
      <c r="B1221">
        <v>206</v>
      </c>
      <c r="C1221">
        <v>2023</v>
      </c>
      <c r="D1221">
        <v>2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3</v>
      </c>
      <c r="M1221">
        <v>99</v>
      </c>
      <c r="N1221">
        <v>99</v>
      </c>
      <c r="O1221">
        <v>99</v>
      </c>
      <c r="P1221">
        <v>99</v>
      </c>
      <c r="Q1221">
        <v>4</v>
      </c>
      <c r="R1221">
        <v>6</v>
      </c>
      <c r="S1221">
        <v>3</v>
      </c>
      <c r="T1221">
        <v>3.3333333333333344</v>
      </c>
      <c r="U1221">
        <v>13.483333333333338</v>
      </c>
      <c r="V1221">
        <v>0</v>
      </c>
      <c r="W1221">
        <v>0</v>
      </c>
      <c r="X1221">
        <v>16.666666666666671</v>
      </c>
      <c r="Y1221">
        <v>0</v>
      </c>
      <c r="Z1221">
        <v>3.2225335098680077</v>
      </c>
      <c r="AA1221">
        <v>0</v>
      </c>
      <c r="AB1221">
        <v>1.105541596785133</v>
      </c>
      <c r="AD1221">
        <v>-4.522233291487459</v>
      </c>
      <c r="AF1221">
        <v>1.1111111111111112</v>
      </c>
      <c r="AG1221">
        <v>0.50683506872658501</v>
      </c>
      <c r="AH1221">
        <v>0</v>
      </c>
      <c r="AI1221">
        <v>0</v>
      </c>
    </row>
    <row r="1222" spans="1:37">
      <c r="A1222">
        <v>16</v>
      </c>
      <c r="B1222">
        <v>207</v>
      </c>
      <c r="C1222">
        <v>2023</v>
      </c>
      <c r="D1222">
        <v>3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3</v>
      </c>
      <c r="M1222">
        <v>99</v>
      </c>
      <c r="N1222">
        <v>99</v>
      </c>
      <c r="O1222">
        <v>99</v>
      </c>
      <c r="P1222">
        <v>99</v>
      </c>
      <c r="Q1222">
        <v>28</v>
      </c>
      <c r="R1222">
        <v>45</v>
      </c>
      <c r="S1222">
        <v>3</v>
      </c>
      <c r="T1222">
        <v>3.3333333333333344</v>
      </c>
      <c r="U1222">
        <v>15.502222222222221</v>
      </c>
      <c r="V1222">
        <v>0</v>
      </c>
      <c r="W1222">
        <v>0</v>
      </c>
      <c r="X1222">
        <v>44.44444444444445</v>
      </c>
      <c r="Y1222">
        <v>4.4444444444444446</v>
      </c>
      <c r="Z1222">
        <v>4.0672944263499504</v>
      </c>
      <c r="AA1222">
        <v>0</v>
      </c>
      <c r="AB1222">
        <v>0.98882646494608772</v>
      </c>
      <c r="AD1222">
        <v>14.623827009691462</v>
      </c>
      <c r="AF1222">
        <v>1.3753056234718828</v>
      </c>
      <c r="AG1222">
        <v>0.70628947946586795</v>
      </c>
      <c r="AH1222">
        <v>4.4444444444444446</v>
      </c>
      <c r="AI1222">
        <v>6</v>
      </c>
      <c r="AJ1222">
        <v>103.3</v>
      </c>
      <c r="AK1222">
        <v>14.980900733658309</v>
      </c>
    </row>
    <row r="1223" spans="1:37">
      <c r="A1223">
        <v>16</v>
      </c>
      <c r="B1223">
        <v>208</v>
      </c>
      <c r="C1223">
        <v>2023</v>
      </c>
      <c r="D1223">
        <v>4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3</v>
      </c>
      <c r="M1223">
        <v>99</v>
      </c>
      <c r="N1223">
        <v>99</v>
      </c>
      <c r="O1223">
        <v>99</v>
      </c>
      <c r="P1223">
        <v>99</v>
      </c>
      <c r="Q1223">
        <v>6</v>
      </c>
      <c r="R1223">
        <v>8</v>
      </c>
      <c r="S1223">
        <v>3</v>
      </c>
      <c r="T1223">
        <v>3.75</v>
      </c>
      <c r="U1223">
        <v>11.2</v>
      </c>
      <c r="V1223">
        <v>0</v>
      </c>
      <c r="W1223">
        <v>0</v>
      </c>
      <c r="X1223">
        <v>12.5</v>
      </c>
      <c r="Y1223">
        <v>0</v>
      </c>
      <c r="Z1223">
        <v>3.3237779709240551</v>
      </c>
      <c r="AA1223">
        <v>0</v>
      </c>
      <c r="AB1223">
        <v>1.0897247358851685</v>
      </c>
      <c r="AD1223">
        <v>42.103774345112569</v>
      </c>
      <c r="AF1223">
        <v>1.3093289689034373</v>
      </c>
      <c r="AG1223">
        <v>0.68642697903180094</v>
      </c>
      <c r="AH1223">
        <v>0</v>
      </c>
      <c r="AI1223">
        <v>0</v>
      </c>
    </row>
    <row r="1224" spans="1:37">
      <c r="A1224">
        <v>16</v>
      </c>
      <c r="B1224">
        <v>209</v>
      </c>
      <c r="C1224">
        <v>2023</v>
      </c>
      <c r="D1224">
        <v>5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3</v>
      </c>
      <c r="M1224">
        <v>99</v>
      </c>
      <c r="N1224">
        <v>99</v>
      </c>
      <c r="O1224">
        <v>99</v>
      </c>
      <c r="P1224">
        <v>99</v>
      </c>
      <c r="Q1224">
        <v>16</v>
      </c>
      <c r="R1224">
        <v>22</v>
      </c>
      <c r="S1224">
        <v>3</v>
      </c>
      <c r="T1224">
        <v>2.7272727272727271</v>
      </c>
      <c r="U1224">
        <v>11.486363636363636</v>
      </c>
      <c r="V1224">
        <v>0</v>
      </c>
      <c r="W1224">
        <v>0</v>
      </c>
      <c r="X1224">
        <v>13.636363636363638</v>
      </c>
      <c r="Y1224">
        <v>0</v>
      </c>
      <c r="Z1224">
        <v>2.9565482722171841</v>
      </c>
      <c r="AA1224">
        <v>0</v>
      </c>
      <c r="AB1224">
        <v>0.74965556829411994</v>
      </c>
      <c r="AD1224">
        <v>34.491304248082798</v>
      </c>
      <c r="AF1224">
        <v>1.5288394718554557</v>
      </c>
      <c r="AG1224">
        <v>0.757405459193919</v>
      </c>
      <c r="AH1224">
        <v>4.5454545454545459</v>
      </c>
      <c r="AI1224">
        <v>4</v>
      </c>
      <c r="AJ1224">
        <v>89.925000000000011</v>
      </c>
      <c r="AK1224">
        <v>13.328858087985781</v>
      </c>
    </row>
    <row r="1225" spans="1:37">
      <c r="A1225">
        <v>16</v>
      </c>
      <c r="B1225">
        <v>210</v>
      </c>
      <c r="C1225">
        <v>2023</v>
      </c>
      <c r="D1225">
        <v>6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3</v>
      </c>
      <c r="M1225">
        <v>99</v>
      </c>
      <c r="N1225">
        <v>99</v>
      </c>
      <c r="O1225">
        <v>99</v>
      </c>
      <c r="P1225">
        <v>99</v>
      </c>
      <c r="Q1225">
        <v>23</v>
      </c>
      <c r="R1225">
        <v>30</v>
      </c>
      <c r="S1225">
        <v>3</v>
      </c>
      <c r="T1225">
        <v>3.3</v>
      </c>
      <c r="U1225">
        <v>14.323333333333331</v>
      </c>
      <c r="V1225">
        <v>0</v>
      </c>
      <c r="W1225">
        <v>0</v>
      </c>
      <c r="X1225">
        <v>26.666666666666675</v>
      </c>
      <c r="Y1225">
        <v>6.6666666666666687</v>
      </c>
      <c r="Z1225">
        <v>4.1744207848381807</v>
      </c>
      <c r="AA1225">
        <v>0</v>
      </c>
      <c r="AB1225">
        <v>0.90000000000000013</v>
      </c>
      <c r="AD1225">
        <v>27.850392965060887</v>
      </c>
      <c r="AF1225">
        <v>2.6200873362445409</v>
      </c>
      <c r="AG1225">
        <v>1.5894799141821403</v>
      </c>
      <c r="AH1225">
        <v>16.666666666666671</v>
      </c>
      <c r="AI1225">
        <v>6</v>
      </c>
      <c r="AJ1225">
        <v>104.6</v>
      </c>
      <c r="AK1225">
        <v>13.820378503931227</v>
      </c>
    </row>
    <row r="1226" spans="1:37">
      <c r="A1226">
        <v>16</v>
      </c>
      <c r="B1226">
        <v>211</v>
      </c>
      <c r="C1226">
        <v>2023</v>
      </c>
      <c r="D1226">
        <v>7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3</v>
      </c>
      <c r="M1226">
        <v>99</v>
      </c>
      <c r="N1226">
        <v>99</v>
      </c>
      <c r="O1226">
        <v>99</v>
      </c>
      <c r="P1226">
        <v>99</v>
      </c>
      <c r="Q1226">
        <v>3</v>
      </c>
      <c r="R1226">
        <v>8</v>
      </c>
      <c r="S1226">
        <v>3</v>
      </c>
      <c r="T1226">
        <v>3.5</v>
      </c>
      <c r="U1226">
        <v>12.375000000000002</v>
      </c>
      <c r="V1226">
        <v>0</v>
      </c>
      <c r="W1226">
        <v>0</v>
      </c>
      <c r="X1226">
        <v>0</v>
      </c>
      <c r="Y1226">
        <v>0</v>
      </c>
      <c r="Z1226">
        <v>2.585899263312466</v>
      </c>
      <c r="AA1226">
        <v>0</v>
      </c>
      <c r="AB1226">
        <v>0.5</v>
      </c>
      <c r="AD1226">
        <v>36.737703338956784</v>
      </c>
      <c r="AF1226">
        <v>2.5157232704402506</v>
      </c>
      <c r="AG1226">
        <v>1.2252626888946649</v>
      </c>
      <c r="AH1226">
        <v>25</v>
      </c>
      <c r="AI1226">
        <v>4</v>
      </c>
      <c r="AJ1226">
        <v>118.4</v>
      </c>
      <c r="AK1226">
        <v>8.0582119010103028</v>
      </c>
    </row>
    <row r="1227" spans="1:37">
      <c r="A1227">
        <v>16</v>
      </c>
      <c r="B1227">
        <v>212</v>
      </c>
      <c r="C1227">
        <v>2023</v>
      </c>
      <c r="D1227">
        <v>8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3</v>
      </c>
      <c r="M1227">
        <v>99</v>
      </c>
      <c r="N1227">
        <v>99</v>
      </c>
      <c r="O1227">
        <v>99</v>
      </c>
      <c r="P1227">
        <v>99</v>
      </c>
      <c r="Q1227">
        <v>102</v>
      </c>
      <c r="R1227">
        <v>157</v>
      </c>
      <c r="S1227">
        <v>3</v>
      </c>
      <c r="T1227">
        <v>3.4267515923566889</v>
      </c>
      <c r="U1227">
        <v>15.782165605095541</v>
      </c>
      <c r="V1227">
        <v>0</v>
      </c>
      <c r="W1227">
        <v>0</v>
      </c>
      <c r="X1227">
        <v>52.229299363057315</v>
      </c>
      <c r="Y1227">
        <v>8.2802547770700645</v>
      </c>
      <c r="Z1227">
        <v>5.1888108818379122</v>
      </c>
      <c r="AA1227">
        <v>0</v>
      </c>
      <c r="AB1227">
        <v>1.0954673356684681</v>
      </c>
      <c r="AD1227">
        <v>1.2656558613081408</v>
      </c>
      <c r="AF1227">
        <v>2.4303405572755423</v>
      </c>
      <c r="AG1227">
        <v>1.50612497712973</v>
      </c>
      <c r="AH1227">
        <v>6.3694267515923588</v>
      </c>
      <c r="AI1227">
        <v>43</v>
      </c>
      <c r="AJ1227">
        <v>106.82325581395348</v>
      </c>
      <c r="AK1227">
        <v>15.489312650257892</v>
      </c>
    </row>
    <row r="1228" spans="1:37">
      <c r="A1228">
        <v>16</v>
      </c>
      <c r="B1228">
        <v>213</v>
      </c>
      <c r="C1228">
        <v>2023</v>
      </c>
      <c r="D1228">
        <v>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3</v>
      </c>
      <c r="M1228">
        <v>99</v>
      </c>
      <c r="N1228">
        <v>99</v>
      </c>
      <c r="O1228">
        <v>99</v>
      </c>
      <c r="P1228">
        <v>99</v>
      </c>
      <c r="Q1228">
        <v>119</v>
      </c>
      <c r="R1228">
        <v>183</v>
      </c>
      <c r="S1228">
        <v>3</v>
      </c>
      <c r="T1228">
        <v>3.9508196721311473</v>
      </c>
      <c r="U1228">
        <v>15.949726775956275</v>
      </c>
      <c r="V1228">
        <v>0</v>
      </c>
      <c r="W1228">
        <v>0</v>
      </c>
      <c r="X1228">
        <v>50.819672131147534</v>
      </c>
      <c r="Y1228">
        <v>8.7431693989071064</v>
      </c>
      <c r="Z1228">
        <v>5.1570724350364063</v>
      </c>
      <c r="AA1228">
        <v>0</v>
      </c>
      <c r="AB1228">
        <v>1.3801033006580783</v>
      </c>
      <c r="AD1228">
        <v>19.758506178428888</v>
      </c>
      <c r="AF1228">
        <v>2.6187750429307379</v>
      </c>
      <c r="AG1228">
        <v>1.6763912444913365</v>
      </c>
      <c r="AH1228">
        <v>9.8360655737704921</v>
      </c>
      <c r="AI1228">
        <v>47</v>
      </c>
      <c r="AJ1228">
        <v>106.40638297872341</v>
      </c>
      <c r="AK1228">
        <v>14.479627806159844</v>
      </c>
    </row>
    <row r="1229" spans="1:37">
      <c r="A1229">
        <v>16</v>
      </c>
      <c r="B1229">
        <v>214</v>
      </c>
      <c r="C1229">
        <v>2023</v>
      </c>
      <c r="D1229">
        <v>10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3</v>
      </c>
      <c r="M1229">
        <v>99</v>
      </c>
      <c r="N1229">
        <v>99</v>
      </c>
      <c r="O1229">
        <v>99</v>
      </c>
      <c r="P1229">
        <v>99</v>
      </c>
      <c r="Q1229">
        <v>182</v>
      </c>
      <c r="R1229">
        <v>227</v>
      </c>
      <c r="S1229">
        <v>3</v>
      </c>
      <c r="T1229">
        <v>3.7929515418502202</v>
      </c>
      <c r="U1229">
        <v>15.662555066079296</v>
      </c>
      <c r="V1229">
        <v>0</v>
      </c>
      <c r="W1229">
        <v>0</v>
      </c>
      <c r="X1229">
        <v>46.696035242290733</v>
      </c>
      <c r="Y1229">
        <v>7.0484581497797363</v>
      </c>
      <c r="Z1229">
        <v>4.8104657005095151</v>
      </c>
      <c r="AA1229">
        <v>0</v>
      </c>
      <c r="AB1229">
        <v>1.2153002610565238</v>
      </c>
      <c r="AD1229">
        <v>-13.598285974026084</v>
      </c>
      <c r="AF1229">
        <v>1.227358745606921</v>
      </c>
      <c r="AG1229">
        <v>0.72111372053020173</v>
      </c>
      <c r="AH1229">
        <v>7.0484581497797363</v>
      </c>
      <c r="AI1229">
        <v>71</v>
      </c>
      <c r="AJ1229">
        <v>108.51971830985916</v>
      </c>
      <c r="AK1229">
        <v>14.254456935648438</v>
      </c>
    </row>
    <row r="1230" spans="1:37">
      <c r="A1230">
        <v>16</v>
      </c>
      <c r="B1230">
        <v>215</v>
      </c>
      <c r="C1230">
        <v>2023</v>
      </c>
      <c r="D1230">
        <v>11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3</v>
      </c>
      <c r="M1230">
        <v>99</v>
      </c>
      <c r="N1230">
        <v>99</v>
      </c>
      <c r="O1230">
        <v>99</v>
      </c>
      <c r="P1230">
        <v>99</v>
      </c>
      <c r="Q1230">
        <v>102</v>
      </c>
      <c r="R1230">
        <v>121</v>
      </c>
      <c r="S1230">
        <v>3</v>
      </c>
      <c r="T1230">
        <v>3.7024793388429753</v>
      </c>
      <c r="U1230">
        <v>15.090909090909093</v>
      </c>
      <c r="V1230">
        <v>0</v>
      </c>
      <c r="W1230">
        <v>0</v>
      </c>
      <c r="X1230">
        <v>40.495867768595048</v>
      </c>
      <c r="Y1230">
        <v>6.6115702479338863</v>
      </c>
      <c r="Z1230">
        <v>4.8480549051796444</v>
      </c>
      <c r="AA1230">
        <v>0</v>
      </c>
      <c r="AB1230">
        <v>1.2638955136433652</v>
      </c>
      <c r="AD1230">
        <v>-8.0288235470620819</v>
      </c>
      <c r="AF1230">
        <v>1.385390428211587</v>
      </c>
      <c r="AG1230">
        <v>0.79529824555290685</v>
      </c>
      <c r="AH1230">
        <v>14.049586776859503</v>
      </c>
      <c r="AI1230">
        <v>48</v>
      </c>
      <c r="AJ1230">
        <v>104.40208333333332</v>
      </c>
      <c r="AK1230">
        <v>14.117405960135819</v>
      </c>
    </row>
    <row r="1231" spans="1:37">
      <c r="A1231">
        <v>16</v>
      </c>
      <c r="B1231">
        <v>216</v>
      </c>
      <c r="C1231">
        <v>2023</v>
      </c>
      <c r="D1231">
        <v>12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3</v>
      </c>
      <c r="M1231">
        <v>99</v>
      </c>
      <c r="N1231">
        <v>99</v>
      </c>
      <c r="O1231">
        <v>99</v>
      </c>
      <c r="P1231">
        <v>99</v>
      </c>
      <c r="Q1231">
        <v>9</v>
      </c>
      <c r="R1231">
        <v>9</v>
      </c>
      <c r="S1231">
        <v>3</v>
      </c>
      <c r="T1231">
        <v>3.6666666666666656</v>
      </c>
      <c r="U1231">
        <v>14.47777777777778</v>
      </c>
      <c r="V1231">
        <v>0</v>
      </c>
      <c r="W1231">
        <v>0</v>
      </c>
      <c r="X1231">
        <v>22.222222222222225</v>
      </c>
      <c r="Y1231">
        <v>0</v>
      </c>
      <c r="Z1231">
        <v>2.1332175894527472</v>
      </c>
      <c r="AA1231">
        <v>0</v>
      </c>
      <c r="AB1231">
        <v>1.3333333333333339</v>
      </c>
      <c r="AD1231">
        <v>-45.184743162377686</v>
      </c>
      <c r="AF1231">
        <v>1.682242990654206</v>
      </c>
      <c r="AG1231">
        <v>0.96375026811931841</v>
      </c>
      <c r="AH1231">
        <v>0</v>
      </c>
      <c r="AI1231">
        <v>5</v>
      </c>
      <c r="AJ1231">
        <v>102.74</v>
      </c>
      <c r="AK1231">
        <v>13.573506293687341</v>
      </c>
    </row>
    <row r="1232" spans="1:37">
      <c r="A1232">
        <v>16</v>
      </c>
      <c r="B1232">
        <v>217</v>
      </c>
      <c r="C1232">
        <v>2023</v>
      </c>
      <c r="D1232">
        <v>1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4</v>
      </c>
      <c r="M1232">
        <v>99</v>
      </c>
      <c r="N1232">
        <v>99</v>
      </c>
      <c r="O1232">
        <v>99</v>
      </c>
      <c r="P1232">
        <v>99</v>
      </c>
      <c r="Q1232">
        <v>7</v>
      </c>
      <c r="R1232">
        <v>13</v>
      </c>
      <c r="S1232">
        <v>4</v>
      </c>
      <c r="T1232">
        <v>4.6153846153846141</v>
      </c>
      <c r="U1232">
        <v>15</v>
      </c>
      <c r="V1232">
        <v>0</v>
      </c>
      <c r="W1232">
        <v>0</v>
      </c>
      <c r="X1232">
        <v>46.15384615384616</v>
      </c>
      <c r="Y1232">
        <v>0</v>
      </c>
      <c r="Z1232">
        <v>3.2940505810884608</v>
      </c>
      <c r="AA1232">
        <v>0</v>
      </c>
      <c r="AB1232">
        <v>1.5461347109416774</v>
      </c>
      <c r="AD1232">
        <v>-38.514053937159758</v>
      </c>
      <c r="AF1232">
        <v>3.7356321839080464</v>
      </c>
      <c r="AG1232">
        <v>2.0939822172587088</v>
      </c>
      <c r="AH1232">
        <v>0</v>
      </c>
      <c r="AI1232">
        <v>1</v>
      </c>
      <c r="AJ1232">
        <v>99</v>
      </c>
      <c r="AK1232">
        <v>12.573443855966049</v>
      </c>
    </row>
    <row r="1233" spans="1:37">
      <c r="A1233">
        <v>16</v>
      </c>
      <c r="B1233">
        <v>218</v>
      </c>
      <c r="C1233">
        <v>2023</v>
      </c>
      <c r="D1233">
        <v>2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4</v>
      </c>
      <c r="M1233">
        <v>99</v>
      </c>
      <c r="N1233">
        <v>99</v>
      </c>
      <c r="O1233">
        <v>99</v>
      </c>
      <c r="P1233">
        <v>99</v>
      </c>
      <c r="Q1233">
        <v>7</v>
      </c>
      <c r="R1233">
        <v>8</v>
      </c>
      <c r="S1233">
        <v>4</v>
      </c>
      <c r="T1233">
        <v>3.75</v>
      </c>
      <c r="U1233">
        <v>19.2</v>
      </c>
      <c r="V1233">
        <v>0</v>
      </c>
      <c r="W1233">
        <v>0</v>
      </c>
      <c r="X1233">
        <v>62.5</v>
      </c>
      <c r="Y1233">
        <v>12.5</v>
      </c>
      <c r="Z1233">
        <v>4.9782024868420143</v>
      </c>
      <c r="AA1233">
        <v>0</v>
      </c>
      <c r="AB1233">
        <v>0.4330127018922193</v>
      </c>
      <c r="AD1233">
        <v>-11.597564998925444</v>
      </c>
      <c r="AF1233">
        <v>1.4814814814814816</v>
      </c>
      <c r="AG1233">
        <v>0.96229748524602499</v>
      </c>
      <c r="AH1233">
        <v>0</v>
      </c>
      <c r="AI1233">
        <v>1</v>
      </c>
      <c r="AJ1233">
        <v>112.9</v>
      </c>
      <c r="AK1233">
        <v>14.453782300462304</v>
      </c>
    </row>
    <row r="1234" spans="1:37">
      <c r="A1234">
        <v>16</v>
      </c>
      <c r="B1234">
        <v>219</v>
      </c>
      <c r="C1234">
        <v>2023</v>
      </c>
      <c r="D1234">
        <v>3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4</v>
      </c>
      <c r="M1234">
        <v>99</v>
      </c>
      <c r="N1234">
        <v>99</v>
      </c>
      <c r="O1234">
        <v>99</v>
      </c>
      <c r="P1234">
        <v>99</v>
      </c>
      <c r="Q1234">
        <v>52</v>
      </c>
      <c r="R1234">
        <v>73</v>
      </c>
      <c r="S1234">
        <v>4</v>
      </c>
      <c r="T1234">
        <v>4.1232876712328759</v>
      </c>
      <c r="U1234">
        <v>17.38356164383562</v>
      </c>
      <c r="V1234">
        <v>0</v>
      </c>
      <c r="W1234">
        <v>0</v>
      </c>
      <c r="X1234">
        <v>61.643835616438359</v>
      </c>
      <c r="Y1234">
        <v>12.328767123287673</v>
      </c>
      <c r="Z1234">
        <v>4.6134708563174565</v>
      </c>
      <c r="AA1234">
        <v>0</v>
      </c>
      <c r="AB1234">
        <v>1.2599761411032242</v>
      </c>
      <c r="AD1234">
        <v>-0.36575821289273658</v>
      </c>
      <c r="AF1234">
        <v>2.2310513447432769</v>
      </c>
      <c r="AG1234">
        <v>1.2848069802783637</v>
      </c>
      <c r="AH1234">
        <v>2.7397260273972601</v>
      </c>
      <c r="AI1234">
        <v>10</v>
      </c>
      <c r="AJ1234">
        <v>110.29</v>
      </c>
      <c r="AK1234">
        <v>14.321206415170622</v>
      </c>
    </row>
    <row r="1235" spans="1:37">
      <c r="A1235">
        <v>16</v>
      </c>
      <c r="B1235">
        <v>220</v>
      </c>
      <c r="C1235">
        <v>2023</v>
      </c>
      <c r="D1235">
        <v>4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4</v>
      </c>
      <c r="M1235">
        <v>99</v>
      </c>
      <c r="N1235">
        <v>99</v>
      </c>
      <c r="O1235">
        <v>99</v>
      </c>
      <c r="P1235">
        <v>99</v>
      </c>
      <c r="Q1235">
        <v>19</v>
      </c>
      <c r="R1235">
        <v>27</v>
      </c>
      <c r="S1235">
        <v>4</v>
      </c>
      <c r="T1235">
        <v>3.4814814814814823</v>
      </c>
      <c r="U1235">
        <v>15.774074074074075</v>
      </c>
      <c r="V1235">
        <v>0</v>
      </c>
      <c r="W1235">
        <v>0</v>
      </c>
      <c r="X1235">
        <v>40.740740740740733</v>
      </c>
      <c r="Y1235">
        <v>11.111111111111112</v>
      </c>
      <c r="Z1235">
        <v>5.1309224203257964</v>
      </c>
      <c r="AA1235">
        <v>0</v>
      </c>
      <c r="AB1235">
        <v>1.1665196850387876</v>
      </c>
      <c r="AD1235">
        <v>25.579264913061632</v>
      </c>
      <c r="AF1235">
        <v>4.4189852700490997</v>
      </c>
      <c r="AG1235">
        <v>3.2628264550183488</v>
      </c>
      <c r="AH1235">
        <v>3.7037037037037042</v>
      </c>
      <c r="AI1235">
        <v>3</v>
      </c>
      <c r="AJ1235">
        <v>104.3</v>
      </c>
      <c r="AK1235">
        <v>15.18812836056313</v>
      </c>
    </row>
    <row r="1236" spans="1:37">
      <c r="A1236">
        <v>16</v>
      </c>
      <c r="B1236">
        <v>221</v>
      </c>
      <c r="C1236">
        <v>2023</v>
      </c>
      <c r="D1236">
        <v>5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4</v>
      </c>
      <c r="M1236">
        <v>99</v>
      </c>
      <c r="N1236">
        <v>99</v>
      </c>
      <c r="O1236">
        <v>99</v>
      </c>
      <c r="P1236">
        <v>99</v>
      </c>
      <c r="Q1236">
        <v>32</v>
      </c>
      <c r="R1236">
        <v>50</v>
      </c>
      <c r="S1236">
        <v>4</v>
      </c>
      <c r="T1236">
        <v>3.3</v>
      </c>
      <c r="U1236">
        <v>13.770000000000001</v>
      </c>
      <c r="V1236">
        <v>0</v>
      </c>
      <c r="W1236">
        <v>0</v>
      </c>
      <c r="X1236">
        <v>28</v>
      </c>
      <c r="Y1236">
        <v>2</v>
      </c>
      <c r="Z1236">
        <v>3.871601735716101</v>
      </c>
      <c r="AA1236">
        <v>0</v>
      </c>
      <c r="AB1236">
        <v>1.1532562594670801</v>
      </c>
      <c r="AD1236">
        <v>27.301544037932697</v>
      </c>
      <c r="AF1236">
        <v>3.4746351633078518</v>
      </c>
      <c r="AG1236">
        <v>2.0636076717649927</v>
      </c>
      <c r="AH1236">
        <v>10</v>
      </c>
      <c r="AI1236">
        <v>18</v>
      </c>
      <c r="AJ1236">
        <v>98.022222222222226</v>
      </c>
      <c r="AK1236">
        <v>14.606573263768698</v>
      </c>
    </row>
    <row r="1237" spans="1:37">
      <c r="A1237">
        <v>16</v>
      </c>
      <c r="B1237">
        <v>222</v>
      </c>
      <c r="C1237">
        <v>2023</v>
      </c>
      <c r="D1237">
        <v>6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4</v>
      </c>
      <c r="M1237">
        <v>99</v>
      </c>
      <c r="N1237">
        <v>99</v>
      </c>
      <c r="O1237">
        <v>99</v>
      </c>
      <c r="P1237">
        <v>99</v>
      </c>
      <c r="Q1237">
        <v>28</v>
      </c>
      <c r="R1237">
        <v>47</v>
      </c>
      <c r="S1237">
        <v>4</v>
      </c>
      <c r="T1237">
        <v>3.4680851063829778</v>
      </c>
      <c r="U1237">
        <v>15.485106382978724</v>
      </c>
      <c r="V1237">
        <v>0</v>
      </c>
      <c r="W1237">
        <v>0</v>
      </c>
      <c r="X1237">
        <v>38.297872340425535</v>
      </c>
      <c r="Y1237">
        <v>8.5106382978723421</v>
      </c>
      <c r="Z1237">
        <v>4.8599088829302968</v>
      </c>
      <c r="AA1237">
        <v>0</v>
      </c>
      <c r="AB1237">
        <v>1.1270572457999173</v>
      </c>
      <c r="AD1237">
        <v>33.067299827076823</v>
      </c>
      <c r="AF1237">
        <v>4.1048034934497828</v>
      </c>
      <c r="AG1237">
        <v>2.6921654213212993</v>
      </c>
      <c r="AH1237">
        <v>8.5106382978723421</v>
      </c>
      <c r="AI1237">
        <v>16</v>
      </c>
      <c r="AJ1237">
        <v>105.54375</v>
      </c>
      <c r="AK1237">
        <v>15.466104663703517</v>
      </c>
    </row>
    <row r="1238" spans="1:37">
      <c r="A1238">
        <v>16</v>
      </c>
      <c r="B1238">
        <v>223</v>
      </c>
      <c r="C1238">
        <v>2023</v>
      </c>
      <c r="D1238">
        <v>7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4</v>
      </c>
      <c r="M1238">
        <v>99</v>
      </c>
      <c r="N1238">
        <v>99</v>
      </c>
      <c r="O1238">
        <v>99</v>
      </c>
      <c r="P1238">
        <v>99</v>
      </c>
      <c r="Q1238">
        <v>7</v>
      </c>
      <c r="R1238">
        <v>11</v>
      </c>
      <c r="S1238">
        <v>4</v>
      </c>
      <c r="T1238">
        <v>3.6363636363636358</v>
      </c>
      <c r="U1238">
        <v>15.500000000000004</v>
      </c>
      <c r="V1238">
        <v>0</v>
      </c>
      <c r="W1238">
        <v>0</v>
      </c>
      <c r="X1238">
        <v>45.454545454545446</v>
      </c>
      <c r="Y1238">
        <v>9.0909090909090917</v>
      </c>
      <c r="Z1238">
        <v>5.9448985005480237</v>
      </c>
      <c r="AA1238">
        <v>0</v>
      </c>
      <c r="AB1238">
        <v>0.97912087402445613</v>
      </c>
      <c r="AD1238">
        <v>-72.311530270911589</v>
      </c>
      <c r="AF1238">
        <v>3.459119496855346</v>
      </c>
      <c r="AG1238">
        <v>2.1101746308741451</v>
      </c>
      <c r="AH1238">
        <v>9.0909090909090917</v>
      </c>
      <c r="AI1238">
        <v>7</v>
      </c>
      <c r="AJ1238">
        <v>110.85714285714288</v>
      </c>
      <c r="AK1238">
        <v>11.949279736162209</v>
      </c>
    </row>
    <row r="1239" spans="1:37">
      <c r="A1239">
        <v>16</v>
      </c>
      <c r="B1239">
        <v>224</v>
      </c>
      <c r="C1239">
        <v>2023</v>
      </c>
      <c r="D1239">
        <v>8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4</v>
      </c>
      <c r="M1239">
        <v>99</v>
      </c>
      <c r="N1239">
        <v>99</v>
      </c>
      <c r="O1239">
        <v>99</v>
      </c>
      <c r="P1239">
        <v>99</v>
      </c>
      <c r="Q1239">
        <v>183</v>
      </c>
      <c r="R1239">
        <v>261</v>
      </c>
      <c r="S1239">
        <v>4</v>
      </c>
      <c r="T1239">
        <v>3.7049808429118776</v>
      </c>
      <c r="U1239">
        <v>18.451724137931045</v>
      </c>
      <c r="V1239">
        <v>0</v>
      </c>
      <c r="W1239">
        <v>0</v>
      </c>
      <c r="X1239">
        <v>68.199233716475092</v>
      </c>
      <c r="Y1239">
        <v>20.306513409961685</v>
      </c>
      <c r="Z1239">
        <v>5.3697577034380064</v>
      </c>
      <c r="AA1239">
        <v>0</v>
      </c>
      <c r="AB1239">
        <v>1.155170825310408</v>
      </c>
      <c r="AD1239">
        <v>-4.2197712843327135</v>
      </c>
      <c r="AF1239">
        <v>4.0402476780185745</v>
      </c>
      <c r="AG1239">
        <v>2.9273336336100857</v>
      </c>
      <c r="AH1239">
        <v>4.980842911877394</v>
      </c>
      <c r="AI1239">
        <v>82</v>
      </c>
      <c r="AJ1239">
        <v>107.88414634146336</v>
      </c>
      <c r="AK1239">
        <v>15.672208795968956</v>
      </c>
    </row>
    <row r="1240" spans="1:37">
      <c r="A1240">
        <v>16</v>
      </c>
      <c r="B1240">
        <v>225</v>
      </c>
      <c r="C1240">
        <v>2023</v>
      </c>
      <c r="D1240">
        <v>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4</v>
      </c>
      <c r="M1240">
        <v>99</v>
      </c>
      <c r="N1240">
        <v>99</v>
      </c>
      <c r="O1240">
        <v>99</v>
      </c>
      <c r="P1240">
        <v>99</v>
      </c>
      <c r="Q1240">
        <v>213</v>
      </c>
      <c r="R1240">
        <v>330</v>
      </c>
      <c r="S1240">
        <v>4</v>
      </c>
      <c r="T1240">
        <v>4.336363636363636</v>
      </c>
      <c r="U1240">
        <v>17.057575757575766</v>
      </c>
      <c r="V1240">
        <v>0</v>
      </c>
      <c r="W1240">
        <v>0.30303030303030304</v>
      </c>
      <c r="X1240">
        <v>51.818181818181827</v>
      </c>
      <c r="Y1240">
        <v>15.757575757575756</v>
      </c>
      <c r="Z1240">
        <v>5.3228114183931101</v>
      </c>
      <c r="AA1240">
        <v>0</v>
      </c>
      <c r="AB1240">
        <v>1.3138696447997329</v>
      </c>
      <c r="AD1240">
        <v>-12.595753457711872</v>
      </c>
      <c r="AF1240">
        <v>4.7223812249570685</v>
      </c>
      <c r="AG1240">
        <v>3.2329746180765162</v>
      </c>
      <c r="AH1240">
        <v>10.303030303030303</v>
      </c>
      <c r="AI1240">
        <v>68</v>
      </c>
      <c r="AJ1240">
        <v>106.78676470588232</v>
      </c>
      <c r="AK1240">
        <v>15.58659191902742</v>
      </c>
    </row>
    <row r="1241" spans="1:37">
      <c r="A1241">
        <v>16</v>
      </c>
      <c r="B1241">
        <v>226</v>
      </c>
      <c r="C1241">
        <v>2023</v>
      </c>
      <c r="D1241">
        <v>10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4</v>
      </c>
      <c r="M1241">
        <v>99</v>
      </c>
      <c r="N1241">
        <v>99</v>
      </c>
      <c r="O1241">
        <v>99</v>
      </c>
      <c r="P1241">
        <v>99</v>
      </c>
      <c r="Q1241">
        <v>382</v>
      </c>
      <c r="R1241">
        <v>546</v>
      </c>
      <c r="S1241">
        <v>4</v>
      </c>
      <c r="T1241">
        <v>4.4890109890109891</v>
      </c>
      <c r="U1241">
        <v>17.043772893772903</v>
      </c>
      <c r="V1241">
        <v>0</v>
      </c>
      <c r="W1241">
        <v>0.36630036630036622</v>
      </c>
      <c r="X1241">
        <v>56.410256410256402</v>
      </c>
      <c r="Y1241">
        <v>15.01831501831502</v>
      </c>
      <c r="Z1241">
        <v>5.4191128026154018</v>
      </c>
      <c r="AA1241">
        <v>0</v>
      </c>
      <c r="AB1241">
        <v>1.9660274303839449</v>
      </c>
      <c r="AD1241">
        <v>-11.383360282390596</v>
      </c>
      <c r="AF1241">
        <v>2.9521492295214919</v>
      </c>
      <c r="AG1241">
        <v>1.8874422489402063</v>
      </c>
      <c r="AH1241">
        <v>8.7912087912087884</v>
      </c>
      <c r="AI1241">
        <v>144</v>
      </c>
      <c r="AJ1241">
        <v>109.20902777777782</v>
      </c>
      <c r="AK1241">
        <v>15.210773516843579</v>
      </c>
    </row>
    <row r="1242" spans="1:37">
      <c r="A1242">
        <v>16</v>
      </c>
      <c r="B1242">
        <v>227</v>
      </c>
      <c r="C1242">
        <v>2023</v>
      </c>
      <c r="D1242">
        <v>11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4</v>
      </c>
      <c r="M1242">
        <v>99</v>
      </c>
      <c r="N1242">
        <v>99</v>
      </c>
      <c r="O1242">
        <v>99</v>
      </c>
      <c r="P1242">
        <v>99</v>
      </c>
      <c r="Q1242">
        <v>174</v>
      </c>
      <c r="R1242">
        <v>252</v>
      </c>
      <c r="S1242">
        <v>4</v>
      </c>
      <c r="T1242">
        <v>4.4642857142857153</v>
      </c>
      <c r="U1242">
        <v>16.61626984126984</v>
      </c>
      <c r="V1242">
        <v>0</v>
      </c>
      <c r="W1242">
        <v>0.39682539682539669</v>
      </c>
      <c r="X1242">
        <v>53.174603174603192</v>
      </c>
      <c r="Y1242">
        <v>10.31746031746032</v>
      </c>
      <c r="Z1242">
        <v>5.1635717664716605</v>
      </c>
      <c r="AA1242">
        <v>0</v>
      </c>
      <c r="AB1242">
        <v>1.3608449922641879</v>
      </c>
      <c r="AD1242">
        <v>-12.813917215852705</v>
      </c>
      <c r="AF1242">
        <v>2.8852759331348756</v>
      </c>
      <c r="AG1242">
        <v>1.8237416996734312</v>
      </c>
      <c r="AH1242">
        <v>5.9523809523809552</v>
      </c>
      <c r="AI1242">
        <v>72</v>
      </c>
      <c r="AJ1242">
        <v>104.02777777777779</v>
      </c>
      <c r="AK1242">
        <v>14.868685183114629</v>
      </c>
    </row>
    <row r="1243" spans="1:37">
      <c r="A1243">
        <v>16</v>
      </c>
      <c r="B1243">
        <v>228</v>
      </c>
      <c r="C1243">
        <v>2023</v>
      </c>
      <c r="D1243">
        <v>12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4</v>
      </c>
      <c r="M1243">
        <v>99</v>
      </c>
      <c r="N1243">
        <v>99</v>
      </c>
      <c r="O1243">
        <v>99</v>
      </c>
      <c r="P1243">
        <v>99</v>
      </c>
      <c r="Q1243">
        <v>6</v>
      </c>
      <c r="R1243">
        <v>7</v>
      </c>
      <c r="S1243">
        <v>4</v>
      </c>
      <c r="T1243">
        <v>4.4285714285714306</v>
      </c>
      <c r="U1243">
        <v>15.871428571428575</v>
      </c>
      <c r="V1243">
        <v>0</v>
      </c>
      <c r="W1243">
        <v>0</v>
      </c>
      <c r="X1243">
        <v>57.142857142857153</v>
      </c>
      <c r="Y1243">
        <v>0</v>
      </c>
      <c r="Z1243">
        <v>2.9192534690099303</v>
      </c>
      <c r="AA1243">
        <v>0</v>
      </c>
      <c r="AB1243">
        <v>1.1780301787479019</v>
      </c>
      <c r="AD1243">
        <v>11.572050228435351</v>
      </c>
      <c r="AF1243">
        <v>1.308411214953271</v>
      </c>
      <c r="AG1243">
        <v>0.82173948417541265</v>
      </c>
      <c r="AH1243">
        <v>0</v>
      </c>
      <c r="AI1243">
        <v>4</v>
      </c>
      <c r="AJ1243">
        <v>103.22499999999999</v>
      </c>
      <c r="AK1243">
        <v>13.73769909587722</v>
      </c>
    </row>
    <row r="1244" spans="1:37">
      <c r="A1244">
        <v>16</v>
      </c>
      <c r="B1244">
        <v>229</v>
      </c>
      <c r="C1244">
        <v>2023</v>
      </c>
      <c r="D1244">
        <v>1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5</v>
      </c>
      <c r="M1244">
        <v>99</v>
      </c>
      <c r="N1244">
        <v>99</v>
      </c>
      <c r="O1244">
        <v>99</v>
      </c>
      <c r="P1244">
        <v>99</v>
      </c>
      <c r="Q1244">
        <v>19</v>
      </c>
      <c r="R1244">
        <v>30</v>
      </c>
      <c r="S1244">
        <v>5</v>
      </c>
      <c r="T1244">
        <v>4.7666666666666657</v>
      </c>
      <c r="U1244">
        <v>16.466666666666672</v>
      </c>
      <c r="V1244">
        <v>0</v>
      </c>
      <c r="W1244">
        <v>0</v>
      </c>
      <c r="X1244">
        <v>46.666666666666657</v>
      </c>
      <c r="Y1244">
        <v>13.333333333333337</v>
      </c>
      <c r="Z1244">
        <v>4.8936920849418204</v>
      </c>
      <c r="AA1244">
        <v>0</v>
      </c>
      <c r="AB1244">
        <v>1.3337499349161701</v>
      </c>
      <c r="AD1244">
        <v>-8.7500303338610301</v>
      </c>
      <c r="AF1244">
        <v>8.6206896551724128</v>
      </c>
      <c r="AG1244">
        <v>5.3047549503887277</v>
      </c>
      <c r="AH1244">
        <v>6.6666666666666687</v>
      </c>
      <c r="AI1244">
        <v>2</v>
      </c>
      <c r="AJ1244">
        <v>96.65</v>
      </c>
      <c r="AK1244">
        <v>14.395850029293184</v>
      </c>
    </row>
    <row r="1245" spans="1:37">
      <c r="A1245">
        <v>16</v>
      </c>
      <c r="B1245">
        <v>230</v>
      </c>
      <c r="C1245">
        <v>2023</v>
      </c>
      <c r="D1245">
        <v>2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5</v>
      </c>
      <c r="M1245">
        <v>99</v>
      </c>
      <c r="N1245">
        <v>99</v>
      </c>
      <c r="O1245">
        <v>99</v>
      </c>
      <c r="P1245">
        <v>99</v>
      </c>
      <c r="Q1245">
        <v>20</v>
      </c>
      <c r="R1245">
        <v>31</v>
      </c>
      <c r="S1245">
        <v>5</v>
      </c>
      <c r="T1245">
        <v>4.4193548387096788</v>
      </c>
      <c r="U1245">
        <v>19.016129032258064</v>
      </c>
      <c r="V1245">
        <v>0</v>
      </c>
      <c r="W1245">
        <v>0</v>
      </c>
      <c r="X1245">
        <v>80.645161290322562</v>
      </c>
      <c r="Y1245">
        <v>19.354838709677423</v>
      </c>
      <c r="Z1245">
        <v>4.3661525673543746</v>
      </c>
      <c r="AA1245">
        <v>0</v>
      </c>
      <c r="AB1245">
        <v>1.7371499377853248</v>
      </c>
      <c r="AD1245">
        <v>-22.120057620246222</v>
      </c>
      <c r="AF1245">
        <v>5.7407407407407396</v>
      </c>
      <c r="AG1245">
        <v>3.6931924970867978</v>
      </c>
      <c r="AH1245">
        <v>0</v>
      </c>
      <c r="AI1245">
        <v>2</v>
      </c>
      <c r="AJ1245">
        <v>104.7</v>
      </c>
      <c r="AK1245">
        <v>15.533492011955261</v>
      </c>
    </row>
    <row r="1246" spans="1:37">
      <c r="A1246">
        <v>16</v>
      </c>
      <c r="B1246">
        <v>231</v>
      </c>
      <c r="C1246">
        <v>2023</v>
      </c>
      <c r="D1246">
        <v>3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5</v>
      </c>
      <c r="M1246">
        <v>99</v>
      </c>
      <c r="N1246">
        <v>99</v>
      </c>
      <c r="O1246">
        <v>99</v>
      </c>
      <c r="P1246">
        <v>99</v>
      </c>
      <c r="Q1246">
        <v>107</v>
      </c>
      <c r="R1246">
        <v>139</v>
      </c>
      <c r="S1246">
        <v>5</v>
      </c>
      <c r="T1246">
        <v>4.6043165467625888</v>
      </c>
      <c r="U1246">
        <v>18.953237410071942</v>
      </c>
      <c r="V1246">
        <v>0</v>
      </c>
      <c r="W1246">
        <v>0.71942446043165453</v>
      </c>
      <c r="X1246">
        <v>75.539568345323744</v>
      </c>
      <c r="Y1246">
        <v>17.266187050359715</v>
      </c>
      <c r="Z1246">
        <v>4.3152282158823843</v>
      </c>
      <c r="AA1246">
        <v>0</v>
      </c>
      <c r="AB1246">
        <v>1.3865681719560723</v>
      </c>
      <c r="AD1246">
        <v>8.9610728134269593</v>
      </c>
      <c r="AF1246">
        <v>4.2481662591687037</v>
      </c>
      <c r="AG1246">
        <v>2.6673159886078399</v>
      </c>
      <c r="AH1246">
        <v>3.5971223021582728</v>
      </c>
      <c r="AI1246">
        <v>24</v>
      </c>
      <c r="AJ1246">
        <v>105.4166666666667</v>
      </c>
      <c r="AK1246">
        <v>15.296654968800315</v>
      </c>
    </row>
    <row r="1247" spans="1:37">
      <c r="A1247">
        <v>16</v>
      </c>
      <c r="B1247">
        <v>232</v>
      </c>
      <c r="C1247">
        <v>2023</v>
      </c>
      <c r="D1247">
        <v>4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5</v>
      </c>
      <c r="M1247">
        <v>99</v>
      </c>
      <c r="N1247">
        <v>99</v>
      </c>
      <c r="O1247">
        <v>99</v>
      </c>
      <c r="P1247">
        <v>99</v>
      </c>
      <c r="Q1247">
        <v>29</v>
      </c>
      <c r="R1247">
        <v>73</v>
      </c>
      <c r="S1247">
        <v>5</v>
      </c>
      <c r="T1247">
        <v>3.8904109589041105</v>
      </c>
      <c r="U1247">
        <v>14.763013698630138</v>
      </c>
      <c r="V1247">
        <v>0</v>
      </c>
      <c r="W1247">
        <v>0</v>
      </c>
      <c r="X1247">
        <v>31.506849315068493</v>
      </c>
      <c r="Y1247">
        <v>8.2191780821917817</v>
      </c>
      <c r="Z1247">
        <v>5.9447803016956646</v>
      </c>
      <c r="AA1247">
        <v>0</v>
      </c>
      <c r="AB1247">
        <v>1.104928483839769</v>
      </c>
      <c r="AD1247">
        <v>50.678153142181841</v>
      </c>
      <c r="AF1247">
        <v>11.947626841243862</v>
      </c>
      <c r="AG1247">
        <v>8.2562762868590642</v>
      </c>
      <c r="AH1247">
        <v>2.7397260273972601</v>
      </c>
      <c r="AI1247">
        <v>10</v>
      </c>
      <c r="AJ1247">
        <v>98.32</v>
      </c>
      <c r="AK1247">
        <v>15.175038999231299</v>
      </c>
    </row>
    <row r="1248" spans="1:37">
      <c r="A1248">
        <v>16</v>
      </c>
      <c r="B1248">
        <v>233</v>
      </c>
      <c r="C1248">
        <v>2023</v>
      </c>
      <c r="D1248">
        <v>5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5</v>
      </c>
      <c r="M1248">
        <v>99</v>
      </c>
      <c r="N1248">
        <v>99</v>
      </c>
      <c r="O1248">
        <v>99</v>
      </c>
      <c r="P1248">
        <v>99</v>
      </c>
      <c r="Q1248">
        <v>56</v>
      </c>
      <c r="R1248">
        <v>109</v>
      </c>
      <c r="S1248">
        <v>5</v>
      </c>
      <c r="T1248">
        <v>3.6055045871559623</v>
      </c>
      <c r="U1248">
        <v>15.044954128440372</v>
      </c>
      <c r="V1248">
        <v>0</v>
      </c>
      <c r="W1248">
        <v>0</v>
      </c>
      <c r="X1248">
        <v>33.944954128440372</v>
      </c>
      <c r="Y1248">
        <v>2.7522935779816518</v>
      </c>
      <c r="Z1248">
        <v>3.8829546642346129</v>
      </c>
      <c r="AA1248">
        <v>0</v>
      </c>
      <c r="AB1248">
        <v>1.2041087809666435</v>
      </c>
      <c r="AD1248">
        <v>21.041370631512152</v>
      </c>
      <c r="AF1248">
        <v>7.574704656011118</v>
      </c>
      <c r="AG1248">
        <v>4.9151927682315355</v>
      </c>
      <c r="AH1248">
        <v>3.6697247706422025</v>
      </c>
      <c r="AI1248">
        <v>41</v>
      </c>
      <c r="AJ1248">
        <v>97.882926829268285</v>
      </c>
      <c r="AK1248">
        <v>16.208847241465929</v>
      </c>
    </row>
    <row r="1249" spans="1:37">
      <c r="A1249">
        <v>16</v>
      </c>
      <c r="B1249">
        <v>234</v>
      </c>
      <c r="C1249">
        <v>2023</v>
      </c>
      <c r="D1249">
        <v>6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5</v>
      </c>
      <c r="M1249">
        <v>99</v>
      </c>
      <c r="N1249">
        <v>99</v>
      </c>
      <c r="O1249">
        <v>99</v>
      </c>
      <c r="P1249">
        <v>99</v>
      </c>
      <c r="Q1249">
        <v>67</v>
      </c>
      <c r="R1249">
        <v>111</v>
      </c>
      <c r="S1249">
        <v>5</v>
      </c>
      <c r="T1249">
        <v>4.3693693693693696</v>
      </c>
      <c r="U1249">
        <v>16.460360360360355</v>
      </c>
      <c r="V1249">
        <v>0</v>
      </c>
      <c r="W1249">
        <v>0</v>
      </c>
      <c r="X1249">
        <v>45.945945945945937</v>
      </c>
      <c r="Y1249">
        <v>8.1081081081081106</v>
      </c>
      <c r="Z1249">
        <v>4.3984288611636089</v>
      </c>
      <c r="AA1249">
        <v>0</v>
      </c>
      <c r="AB1249">
        <v>1.4009515937643142</v>
      </c>
      <c r="AD1249">
        <v>29.872963323712845</v>
      </c>
      <c r="AF1249">
        <v>9.6943231441048017</v>
      </c>
      <c r="AG1249">
        <v>6.7585263002145428</v>
      </c>
      <c r="AH1249">
        <v>6.3063063063063058</v>
      </c>
      <c r="AI1249">
        <v>29</v>
      </c>
      <c r="AJ1249">
        <v>103.54137931034482</v>
      </c>
      <c r="AK1249">
        <v>15.619693202299024</v>
      </c>
    </row>
    <row r="1250" spans="1:37">
      <c r="A1250">
        <v>16</v>
      </c>
      <c r="B1250">
        <v>235</v>
      </c>
      <c r="C1250">
        <v>2023</v>
      </c>
      <c r="D1250">
        <v>7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5</v>
      </c>
      <c r="M1250">
        <v>99</v>
      </c>
      <c r="N1250">
        <v>99</v>
      </c>
      <c r="O1250">
        <v>99</v>
      </c>
      <c r="P1250">
        <v>99</v>
      </c>
      <c r="Q1250">
        <v>12</v>
      </c>
      <c r="R1250">
        <v>30</v>
      </c>
      <c r="S1250">
        <v>5</v>
      </c>
      <c r="T1250">
        <v>4.7666666666666657</v>
      </c>
      <c r="U1250">
        <v>15.370000000000005</v>
      </c>
      <c r="V1250">
        <v>0</v>
      </c>
      <c r="W1250">
        <v>0</v>
      </c>
      <c r="X1250">
        <v>46.666666666666657</v>
      </c>
      <c r="Y1250">
        <v>13.333333333333337</v>
      </c>
      <c r="Z1250">
        <v>5.7167677347722705</v>
      </c>
      <c r="AA1250">
        <v>0</v>
      </c>
      <c r="AB1250">
        <v>0.8034647195462632</v>
      </c>
      <c r="AD1250">
        <v>-24.028162857381833</v>
      </c>
      <c r="AF1250">
        <v>9.4339622641509404</v>
      </c>
      <c r="AG1250">
        <v>5.7067537964578801</v>
      </c>
      <c r="AH1250">
        <v>16.666666666666671</v>
      </c>
      <c r="AI1250">
        <v>11</v>
      </c>
      <c r="AJ1250">
        <v>110.6909090909091</v>
      </c>
      <c r="AK1250">
        <v>15.939646338262405</v>
      </c>
    </row>
    <row r="1251" spans="1:37">
      <c r="A1251">
        <v>16</v>
      </c>
      <c r="B1251">
        <v>236</v>
      </c>
      <c r="C1251">
        <v>2023</v>
      </c>
      <c r="D1251">
        <v>8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5</v>
      </c>
      <c r="M1251">
        <v>99</v>
      </c>
      <c r="N1251">
        <v>99</v>
      </c>
      <c r="O1251">
        <v>99</v>
      </c>
      <c r="P1251">
        <v>99</v>
      </c>
      <c r="Q1251">
        <v>339</v>
      </c>
      <c r="R1251">
        <v>589</v>
      </c>
      <c r="S1251">
        <v>5</v>
      </c>
      <c r="T1251">
        <v>4.449915110356538</v>
      </c>
      <c r="U1251">
        <v>19.185059422750413</v>
      </c>
      <c r="V1251">
        <v>0</v>
      </c>
      <c r="W1251">
        <v>0.33955857385398985</v>
      </c>
      <c r="X1251">
        <v>65.704584040747022</v>
      </c>
      <c r="Y1251">
        <v>27.674023769100192</v>
      </c>
      <c r="Z1251">
        <v>6.0542634689092045</v>
      </c>
      <c r="AA1251">
        <v>0</v>
      </c>
      <c r="AB1251">
        <v>1.3527137383751962</v>
      </c>
      <c r="AD1251">
        <v>-13.685290732987283</v>
      </c>
      <c r="AF1251">
        <v>9.117647058823529</v>
      </c>
      <c r="AG1251">
        <v>6.8686787640511513</v>
      </c>
      <c r="AH1251">
        <v>6.6213921901528012</v>
      </c>
      <c r="AI1251">
        <v>220</v>
      </c>
      <c r="AJ1251">
        <v>106.89181818181819</v>
      </c>
      <c r="AK1251">
        <v>16.266941544699659</v>
      </c>
    </row>
    <row r="1252" spans="1:37">
      <c r="A1252">
        <v>16</v>
      </c>
      <c r="B1252">
        <v>237</v>
      </c>
      <c r="C1252">
        <v>2023</v>
      </c>
      <c r="D1252">
        <v>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5</v>
      </c>
      <c r="M1252">
        <v>99</v>
      </c>
      <c r="N1252">
        <v>99</v>
      </c>
      <c r="O1252">
        <v>99</v>
      </c>
      <c r="P1252">
        <v>99</v>
      </c>
      <c r="Q1252">
        <v>431</v>
      </c>
      <c r="R1252">
        <v>730</v>
      </c>
      <c r="S1252">
        <v>5</v>
      </c>
      <c r="T1252">
        <v>5.1904109589041107</v>
      </c>
      <c r="U1252">
        <v>18.670136986301348</v>
      </c>
      <c r="V1252">
        <v>0</v>
      </c>
      <c r="W1252">
        <v>0.82191780821917793</v>
      </c>
      <c r="X1252">
        <v>63.424657534246577</v>
      </c>
      <c r="Y1252">
        <v>22.328767123287676</v>
      </c>
      <c r="Z1252">
        <v>5.5574593813860735</v>
      </c>
      <c r="AA1252">
        <v>0</v>
      </c>
      <c r="AB1252">
        <v>1.4991015010881799</v>
      </c>
      <c r="AD1252">
        <v>-18.350718885537393</v>
      </c>
      <c r="AF1252">
        <v>10.446479679450489</v>
      </c>
      <c r="AG1252">
        <v>7.827830460950155</v>
      </c>
      <c r="AH1252">
        <v>8.7671232876712324</v>
      </c>
      <c r="AI1252">
        <v>199</v>
      </c>
      <c r="AJ1252">
        <v>107.76934673366836</v>
      </c>
      <c r="AK1252">
        <v>16.492776675975627</v>
      </c>
    </row>
    <row r="1253" spans="1:37">
      <c r="A1253">
        <v>16</v>
      </c>
      <c r="B1253">
        <v>238</v>
      </c>
      <c r="C1253">
        <v>2023</v>
      </c>
      <c r="D1253">
        <v>10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5</v>
      </c>
      <c r="M1253">
        <v>99</v>
      </c>
      <c r="N1253">
        <v>99</v>
      </c>
      <c r="O1253">
        <v>99</v>
      </c>
      <c r="P1253">
        <v>99</v>
      </c>
      <c r="Q1253">
        <v>830</v>
      </c>
      <c r="R1253">
        <v>1411</v>
      </c>
      <c r="S1253">
        <v>5</v>
      </c>
      <c r="T1253">
        <v>5.26293408929837</v>
      </c>
      <c r="U1253">
        <v>17.932955350815003</v>
      </c>
      <c r="V1253">
        <v>0</v>
      </c>
      <c r="W1253">
        <v>0.70871722182849051</v>
      </c>
      <c r="X1253">
        <v>57.760453579021949</v>
      </c>
      <c r="Y1253">
        <v>20.694542877391925</v>
      </c>
      <c r="Z1253">
        <v>5.5478332057352739</v>
      </c>
      <c r="AA1253">
        <v>0</v>
      </c>
      <c r="AB1253">
        <v>1.865698322029514</v>
      </c>
      <c r="AD1253">
        <v>-11.786134914913481</v>
      </c>
      <c r="AF1253">
        <v>7.629088942957555</v>
      </c>
      <c r="AG1253">
        <v>5.1320889115328487</v>
      </c>
      <c r="AH1253">
        <v>6.3784549964564148</v>
      </c>
      <c r="AI1253">
        <v>346</v>
      </c>
      <c r="AJ1253">
        <v>107.92225433526012</v>
      </c>
      <c r="AK1253">
        <v>15.988892938856564</v>
      </c>
    </row>
    <row r="1254" spans="1:37">
      <c r="A1254">
        <v>16</v>
      </c>
      <c r="B1254">
        <v>239</v>
      </c>
      <c r="C1254">
        <v>2023</v>
      </c>
      <c r="D1254">
        <v>11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5</v>
      </c>
      <c r="M1254">
        <v>99</v>
      </c>
      <c r="N1254">
        <v>99</v>
      </c>
      <c r="O1254">
        <v>99</v>
      </c>
      <c r="P1254">
        <v>99</v>
      </c>
      <c r="Q1254">
        <v>378</v>
      </c>
      <c r="R1254">
        <v>675</v>
      </c>
      <c r="S1254">
        <v>5</v>
      </c>
      <c r="T1254">
        <v>5.2933333333333321</v>
      </c>
      <c r="U1254">
        <v>17.531259259259237</v>
      </c>
      <c r="V1254">
        <v>0</v>
      </c>
      <c r="W1254">
        <v>1.0370370370370372</v>
      </c>
      <c r="X1254">
        <v>58.962962962962969</v>
      </c>
      <c r="Y1254">
        <v>16.444444444444443</v>
      </c>
      <c r="Z1254">
        <v>5.1158476260327612</v>
      </c>
      <c r="AA1254">
        <v>0</v>
      </c>
      <c r="AB1254">
        <v>1.4786981261055787</v>
      </c>
      <c r="AD1254">
        <v>-18.426279268621407</v>
      </c>
      <c r="AF1254">
        <v>7.7284176780398415</v>
      </c>
      <c r="AG1254">
        <v>5.1540204373356318</v>
      </c>
      <c r="AH1254">
        <v>6.9629629629629646</v>
      </c>
      <c r="AI1254">
        <v>165</v>
      </c>
      <c r="AJ1254">
        <v>105.12969696969697</v>
      </c>
      <c r="AK1254">
        <v>15.758191809551713</v>
      </c>
    </row>
    <row r="1255" spans="1:37">
      <c r="A1255">
        <v>16</v>
      </c>
      <c r="B1255">
        <v>240</v>
      </c>
      <c r="C1255">
        <v>2023</v>
      </c>
      <c r="D1255">
        <v>12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5</v>
      </c>
      <c r="M1255">
        <v>99</v>
      </c>
      <c r="N1255">
        <v>99</v>
      </c>
      <c r="O1255">
        <v>99</v>
      </c>
      <c r="P1255">
        <v>99</v>
      </c>
      <c r="Q1255">
        <v>18</v>
      </c>
      <c r="R1255">
        <v>24</v>
      </c>
      <c r="S1255">
        <v>5</v>
      </c>
      <c r="T1255">
        <v>4.75</v>
      </c>
      <c r="U1255">
        <v>16.75</v>
      </c>
      <c r="V1255">
        <v>0</v>
      </c>
      <c r="W1255">
        <v>0</v>
      </c>
      <c r="X1255">
        <v>54.16666666666665</v>
      </c>
      <c r="Y1255">
        <v>12.5</v>
      </c>
      <c r="Z1255">
        <v>4.755260245244207</v>
      </c>
      <c r="AA1255">
        <v>0</v>
      </c>
      <c r="AB1255">
        <v>1.1273124382057236</v>
      </c>
      <c r="AD1255">
        <v>-45.625566601145323</v>
      </c>
      <c r="AF1255">
        <v>4.4859813084112155</v>
      </c>
      <c r="AG1255">
        <v>2.9733507888255257</v>
      </c>
      <c r="AH1255">
        <v>4.1666666666666679</v>
      </c>
      <c r="AI1255">
        <v>7</v>
      </c>
      <c r="AJ1255">
        <v>101.54285714285712</v>
      </c>
      <c r="AK1255">
        <v>15.872211771424261</v>
      </c>
    </row>
    <row r="1256" spans="1:37">
      <c r="A1256">
        <v>16</v>
      </c>
      <c r="B1256">
        <v>241</v>
      </c>
      <c r="C1256">
        <v>2023</v>
      </c>
      <c r="D1256">
        <v>1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6</v>
      </c>
      <c r="M1256">
        <v>99</v>
      </c>
      <c r="N1256">
        <v>99</v>
      </c>
      <c r="O1256">
        <v>99</v>
      </c>
      <c r="P1256">
        <v>99</v>
      </c>
      <c r="Q1256">
        <v>36</v>
      </c>
      <c r="R1256">
        <v>60</v>
      </c>
      <c r="S1256">
        <v>6</v>
      </c>
      <c r="T1256">
        <v>6.05</v>
      </c>
      <c r="U1256">
        <v>19.263333333333335</v>
      </c>
      <c r="V1256">
        <v>11.666666666666664</v>
      </c>
      <c r="W1256">
        <v>5</v>
      </c>
      <c r="X1256">
        <v>70</v>
      </c>
      <c r="Y1256">
        <v>26.666666666666675</v>
      </c>
      <c r="Z1256">
        <v>4.6661178248684969</v>
      </c>
      <c r="AA1256">
        <v>0</v>
      </c>
      <c r="AB1256">
        <v>1.4074208089030555</v>
      </c>
      <c r="AD1256">
        <v>-23.447365204970797</v>
      </c>
      <c r="AF1256">
        <v>17.241379310344826</v>
      </c>
      <c r="AG1256">
        <v>12.411408444654439</v>
      </c>
      <c r="AH1256">
        <v>5</v>
      </c>
      <c r="AI1256">
        <v>4</v>
      </c>
      <c r="AJ1256">
        <v>103.52500000000001</v>
      </c>
      <c r="AK1256">
        <v>15.468592825195888</v>
      </c>
    </row>
    <row r="1257" spans="1:37">
      <c r="A1257">
        <v>16</v>
      </c>
      <c r="B1257">
        <v>242</v>
      </c>
      <c r="C1257">
        <v>2023</v>
      </c>
      <c r="D1257">
        <v>2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6</v>
      </c>
      <c r="M1257">
        <v>99</v>
      </c>
      <c r="N1257">
        <v>99</v>
      </c>
      <c r="O1257">
        <v>99</v>
      </c>
      <c r="P1257">
        <v>99</v>
      </c>
      <c r="Q1257">
        <v>44</v>
      </c>
      <c r="R1257">
        <v>60</v>
      </c>
      <c r="S1257">
        <v>6</v>
      </c>
      <c r="T1257">
        <v>5.5333333333333323</v>
      </c>
      <c r="U1257">
        <v>20.620000000000005</v>
      </c>
      <c r="V1257">
        <v>8.3333333333333357</v>
      </c>
      <c r="W1257">
        <v>0</v>
      </c>
      <c r="X1257">
        <v>75</v>
      </c>
      <c r="Y1257">
        <v>31.666666666666675</v>
      </c>
      <c r="Z1257">
        <v>5.9573148313648812</v>
      </c>
      <c r="AA1257">
        <v>0</v>
      </c>
      <c r="AB1257">
        <v>1.4079141387961915</v>
      </c>
      <c r="AD1257">
        <v>4.7412457499444436</v>
      </c>
      <c r="AF1257">
        <v>11.111111111111112</v>
      </c>
      <c r="AG1257">
        <v>7.7510055256925954</v>
      </c>
      <c r="AH1257">
        <v>1.6666666666666672</v>
      </c>
      <c r="AI1257">
        <v>5</v>
      </c>
      <c r="AJ1257">
        <v>107.86000000000001</v>
      </c>
      <c r="AK1257">
        <v>16.259707256813428</v>
      </c>
    </row>
    <row r="1258" spans="1:37">
      <c r="A1258">
        <v>16</v>
      </c>
      <c r="B1258">
        <v>243</v>
      </c>
      <c r="C1258">
        <v>2023</v>
      </c>
      <c r="D1258">
        <v>3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6</v>
      </c>
      <c r="M1258">
        <v>99</v>
      </c>
      <c r="N1258">
        <v>99</v>
      </c>
      <c r="O1258">
        <v>99</v>
      </c>
      <c r="P1258">
        <v>99</v>
      </c>
      <c r="Q1258">
        <v>237</v>
      </c>
      <c r="R1258">
        <v>335</v>
      </c>
      <c r="S1258">
        <v>6</v>
      </c>
      <c r="T1258">
        <v>5.4059701492537311</v>
      </c>
      <c r="U1258">
        <v>22.101194029850735</v>
      </c>
      <c r="V1258">
        <v>23.880597014925382</v>
      </c>
      <c r="W1258">
        <v>1.1940298507462683</v>
      </c>
      <c r="X1258">
        <v>85.671641791044749</v>
      </c>
      <c r="Y1258">
        <v>45.373134328358205</v>
      </c>
      <c r="Z1258">
        <v>5.3807394271835989</v>
      </c>
      <c r="AA1258">
        <v>0</v>
      </c>
      <c r="AB1258">
        <v>1.570994608141743</v>
      </c>
      <c r="AD1258">
        <v>19.515468276214719</v>
      </c>
      <c r="AF1258">
        <v>10.238386308068456</v>
      </c>
      <c r="AG1258">
        <v>7.4961248237060492</v>
      </c>
      <c r="AH1258">
        <v>3.8805970149253746</v>
      </c>
      <c r="AI1258">
        <v>51</v>
      </c>
      <c r="AJ1258">
        <v>107.83921568627451</v>
      </c>
      <c r="AK1258">
        <v>16.482978202675003</v>
      </c>
    </row>
    <row r="1259" spans="1:37">
      <c r="A1259">
        <v>16</v>
      </c>
      <c r="B1259">
        <v>244</v>
      </c>
      <c r="C1259">
        <v>2023</v>
      </c>
      <c r="D1259">
        <v>4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6</v>
      </c>
      <c r="M1259">
        <v>99</v>
      </c>
      <c r="N1259">
        <v>99</v>
      </c>
      <c r="O1259">
        <v>99</v>
      </c>
      <c r="P1259">
        <v>99</v>
      </c>
      <c r="Q1259">
        <v>58</v>
      </c>
      <c r="R1259">
        <v>111</v>
      </c>
      <c r="S1259">
        <v>6</v>
      </c>
      <c r="T1259">
        <v>4.5225225225225216</v>
      </c>
      <c r="U1259">
        <v>16.751351351351357</v>
      </c>
      <c r="V1259">
        <v>2.7027027027027031</v>
      </c>
      <c r="W1259">
        <v>0.90090090090090069</v>
      </c>
      <c r="X1259">
        <v>45.945945945945937</v>
      </c>
      <c r="Y1259">
        <v>13.513513513513516</v>
      </c>
      <c r="Z1259">
        <v>5.4085828498895996</v>
      </c>
      <c r="AA1259">
        <v>0</v>
      </c>
      <c r="AB1259">
        <v>1.6757241105079861</v>
      </c>
      <c r="AD1259">
        <v>43.529873429488426</v>
      </c>
      <c r="AF1259">
        <v>18.166939443535192</v>
      </c>
      <c r="AG1259">
        <v>14.244892017988064</v>
      </c>
      <c r="AH1259">
        <v>1.8018018018018012</v>
      </c>
      <c r="AI1259">
        <v>15</v>
      </c>
      <c r="AJ1259">
        <v>105.29333333333336</v>
      </c>
      <c r="AK1259">
        <v>16.992188267080081</v>
      </c>
    </row>
    <row r="1260" spans="1:37">
      <c r="A1260">
        <v>16</v>
      </c>
      <c r="B1260">
        <v>245</v>
      </c>
      <c r="C1260">
        <v>2023</v>
      </c>
      <c r="D1260">
        <v>5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6</v>
      </c>
      <c r="M1260">
        <v>99</v>
      </c>
      <c r="N1260">
        <v>99</v>
      </c>
      <c r="O1260">
        <v>99</v>
      </c>
      <c r="P1260">
        <v>99</v>
      </c>
      <c r="Q1260">
        <v>134</v>
      </c>
      <c r="R1260">
        <v>269</v>
      </c>
      <c r="S1260">
        <v>6</v>
      </c>
      <c r="T1260">
        <v>4.1970260223048337</v>
      </c>
      <c r="U1260">
        <v>18.035315985130101</v>
      </c>
      <c r="V1260">
        <v>7.8066914498141262</v>
      </c>
      <c r="W1260">
        <v>0.7434944237918214</v>
      </c>
      <c r="X1260">
        <v>61.710037174721172</v>
      </c>
      <c r="Y1260">
        <v>15.241635687732346</v>
      </c>
      <c r="Z1260">
        <v>4.7865030572699023</v>
      </c>
      <c r="AA1260">
        <v>0</v>
      </c>
      <c r="AB1260">
        <v>1.6524822162913797</v>
      </c>
      <c r="AD1260">
        <v>40.402037338360621</v>
      </c>
      <c r="AF1260">
        <v>18.693537178596252</v>
      </c>
      <c r="AG1260">
        <v>14.541165751006323</v>
      </c>
      <c r="AH1260">
        <v>1.1152416356877326</v>
      </c>
      <c r="AI1260">
        <v>107</v>
      </c>
      <c r="AJ1260">
        <v>98.035514018691615</v>
      </c>
      <c r="AK1260">
        <v>17.609160446245522</v>
      </c>
    </row>
    <row r="1261" spans="1:37">
      <c r="A1261">
        <v>16</v>
      </c>
      <c r="B1261">
        <v>246</v>
      </c>
      <c r="C1261">
        <v>2023</v>
      </c>
      <c r="D1261">
        <v>6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6</v>
      </c>
      <c r="M1261">
        <v>99</v>
      </c>
      <c r="N1261">
        <v>99</v>
      </c>
      <c r="O1261">
        <v>99</v>
      </c>
      <c r="P1261">
        <v>99</v>
      </c>
      <c r="Q1261">
        <v>127</v>
      </c>
      <c r="R1261">
        <v>247</v>
      </c>
      <c r="S1261">
        <v>6</v>
      </c>
      <c r="T1261">
        <v>4.8380566801619427</v>
      </c>
      <c r="U1261">
        <v>18.078137651821855</v>
      </c>
      <c r="V1261">
        <v>7.2874493927125501</v>
      </c>
      <c r="W1261">
        <v>0.80971659919028316</v>
      </c>
      <c r="X1261">
        <v>61.133603238866407</v>
      </c>
      <c r="Y1261">
        <v>14.170040485829961</v>
      </c>
      <c r="Z1261">
        <v>4.6703656773318238</v>
      </c>
      <c r="AA1261">
        <v>0</v>
      </c>
      <c r="AB1261">
        <v>1.4779379814286175</v>
      </c>
      <c r="AD1261">
        <v>29.375305308526912</v>
      </c>
      <c r="AF1261">
        <v>21.572052401746724</v>
      </c>
      <c r="AG1261">
        <v>16.517348524080784</v>
      </c>
      <c r="AH1261">
        <v>4.0485829959514161</v>
      </c>
      <c r="AI1261">
        <v>84</v>
      </c>
      <c r="AJ1261">
        <v>103.16190476190476</v>
      </c>
      <c r="AK1261">
        <v>17.6250096957084</v>
      </c>
    </row>
    <row r="1262" spans="1:37">
      <c r="A1262">
        <v>16</v>
      </c>
      <c r="B1262">
        <v>247</v>
      </c>
      <c r="C1262">
        <v>2023</v>
      </c>
      <c r="D1262">
        <v>7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6</v>
      </c>
      <c r="M1262">
        <v>99</v>
      </c>
      <c r="N1262">
        <v>99</v>
      </c>
      <c r="O1262">
        <v>99</v>
      </c>
      <c r="P1262">
        <v>99</v>
      </c>
      <c r="Q1262">
        <v>26</v>
      </c>
      <c r="R1262">
        <v>53</v>
      </c>
      <c r="S1262">
        <v>6</v>
      </c>
      <c r="T1262">
        <v>5.0188679245283012</v>
      </c>
      <c r="U1262">
        <v>19.915094339622648</v>
      </c>
      <c r="V1262">
        <v>13.207547169811324</v>
      </c>
      <c r="W1262">
        <v>1.886792452830188</v>
      </c>
      <c r="X1262">
        <v>79.245283018867951</v>
      </c>
      <c r="Y1262">
        <v>24.528301886792455</v>
      </c>
      <c r="Z1262">
        <v>5.0661434935027696</v>
      </c>
      <c r="AA1262">
        <v>0</v>
      </c>
      <c r="AB1262">
        <v>1.236101083332769</v>
      </c>
      <c r="AD1262">
        <v>4.725791617964906</v>
      </c>
      <c r="AF1262">
        <v>16.666666666666671</v>
      </c>
      <c r="AG1262">
        <v>13.063280486144633</v>
      </c>
      <c r="AH1262">
        <v>1.886792452830188</v>
      </c>
      <c r="AI1262">
        <v>22</v>
      </c>
      <c r="AJ1262">
        <v>114.11818181818184</v>
      </c>
      <c r="AK1262">
        <v>13.86346785004522</v>
      </c>
    </row>
    <row r="1263" spans="1:37">
      <c r="A1263">
        <v>16</v>
      </c>
      <c r="B1263">
        <v>248</v>
      </c>
      <c r="C1263">
        <v>2023</v>
      </c>
      <c r="D1263">
        <v>8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6</v>
      </c>
      <c r="M1263">
        <v>99</v>
      </c>
      <c r="N1263">
        <v>99</v>
      </c>
      <c r="O1263">
        <v>99</v>
      </c>
      <c r="P1263">
        <v>99</v>
      </c>
      <c r="Q1263">
        <v>641</v>
      </c>
      <c r="R1263">
        <v>1344</v>
      </c>
      <c r="S1263">
        <v>6</v>
      </c>
      <c r="T1263">
        <v>5.1830357142857153</v>
      </c>
      <c r="U1263">
        <v>20.669642857142872</v>
      </c>
      <c r="V1263">
        <v>25.372023809523821</v>
      </c>
      <c r="W1263">
        <v>0.96726190476190432</v>
      </c>
      <c r="X1263">
        <v>69.64285714285711</v>
      </c>
      <c r="Y1263">
        <v>39.508928571428562</v>
      </c>
      <c r="Z1263">
        <v>6.3159014544222094</v>
      </c>
      <c r="AA1263">
        <v>0</v>
      </c>
      <c r="AB1263">
        <v>1.5986818450153333</v>
      </c>
      <c r="AD1263">
        <v>-25.361819703642031</v>
      </c>
      <c r="AF1263">
        <v>20.804953560371516</v>
      </c>
      <c r="AG1263">
        <v>16.88600850135763</v>
      </c>
      <c r="AH1263">
        <v>4.3154761904761907</v>
      </c>
      <c r="AI1263">
        <v>427</v>
      </c>
      <c r="AJ1263">
        <v>108.2850117096019</v>
      </c>
      <c r="AK1263">
        <v>17.419327079741389</v>
      </c>
    </row>
    <row r="1264" spans="1:37">
      <c r="A1264">
        <v>16</v>
      </c>
      <c r="B1264">
        <v>249</v>
      </c>
      <c r="C1264">
        <v>2023</v>
      </c>
      <c r="D1264">
        <v>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6</v>
      </c>
      <c r="M1264">
        <v>99</v>
      </c>
      <c r="N1264">
        <v>99</v>
      </c>
      <c r="O1264">
        <v>99</v>
      </c>
      <c r="P1264">
        <v>99</v>
      </c>
      <c r="Q1264">
        <v>752</v>
      </c>
      <c r="R1264">
        <v>1508</v>
      </c>
      <c r="S1264">
        <v>6</v>
      </c>
      <c r="T1264">
        <v>5.887931034482758</v>
      </c>
      <c r="U1264">
        <v>20.92526525198938</v>
      </c>
      <c r="V1264">
        <v>23.408488063660474</v>
      </c>
      <c r="W1264">
        <v>4.8408488063660471</v>
      </c>
      <c r="X1264">
        <v>73.673740053050395</v>
      </c>
      <c r="Y1264">
        <v>40.384615384615373</v>
      </c>
      <c r="Z1264">
        <v>5.972746869604328</v>
      </c>
      <c r="AA1264">
        <v>0</v>
      </c>
      <c r="AB1264">
        <v>1.8548202928723796</v>
      </c>
      <c r="AD1264">
        <v>-12.937903874593813</v>
      </c>
      <c r="AF1264">
        <v>21.579851173440186</v>
      </c>
      <c r="AG1264">
        <v>18.123553733485501</v>
      </c>
      <c r="AH1264">
        <v>7.7586206896551699</v>
      </c>
      <c r="AI1264">
        <v>364</v>
      </c>
      <c r="AJ1264">
        <v>107.5505494505495</v>
      </c>
      <c r="AK1264">
        <v>17.81329042791112</v>
      </c>
    </row>
    <row r="1265" spans="1:37">
      <c r="A1265">
        <v>16</v>
      </c>
      <c r="B1265">
        <v>250</v>
      </c>
      <c r="C1265">
        <v>2023</v>
      </c>
      <c r="D1265">
        <v>10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6</v>
      </c>
      <c r="M1265">
        <v>99</v>
      </c>
      <c r="N1265">
        <v>99</v>
      </c>
      <c r="O1265">
        <v>99</v>
      </c>
      <c r="P1265">
        <v>99</v>
      </c>
      <c r="Q1265">
        <v>1578</v>
      </c>
      <c r="R1265">
        <v>3112</v>
      </c>
      <c r="S1265">
        <v>6</v>
      </c>
      <c r="T1265">
        <v>5.8438303341902316</v>
      </c>
      <c r="U1265">
        <v>20.331651670951167</v>
      </c>
      <c r="V1265">
        <v>19.794344473007715</v>
      </c>
      <c r="W1265">
        <v>3.3740359897172243</v>
      </c>
      <c r="X1265">
        <v>71.722365038560397</v>
      </c>
      <c r="Y1265">
        <v>34.575835475578423</v>
      </c>
      <c r="Z1265">
        <v>5.7119460662056403</v>
      </c>
      <c r="AA1265">
        <v>0</v>
      </c>
      <c r="AB1265">
        <v>1.7085244410186189</v>
      </c>
      <c r="AD1265">
        <v>-16.391887560367909</v>
      </c>
      <c r="AF1265">
        <v>16.826169234928354</v>
      </c>
      <c r="AG1265">
        <v>12.832980659492316</v>
      </c>
      <c r="AH1265">
        <v>4.2737789203084837</v>
      </c>
      <c r="AI1265">
        <v>815</v>
      </c>
      <c r="AJ1265">
        <v>108.28049079754607</v>
      </c>
      <c r="AK1265">
        <v>17.07032300464363</v>
      </c>
    </row>
    <row r="1266" spans="1:37">
      <c r="A1266">
        <v>16</v>
      </c>
      <c r="B1266">
        <v>251</v>
      </c>
      <c r="C1266">
        <v>2023</v>
      </c>
      <c r="D1266">
        <v>11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6</v>
      </c>
      <c r="M1266">
        <v>99</v>
      </c>
      <c r="N1266">
        <v>99</v>
      </c>
      <c r="O1266">
        <v>99</v>
      </c>
      <c r="P1266">
        <v>99</v>
      </c>
      <c r="Q1266">
        <v>753</v>
      </c>
      <c r="R1266">
        <v>1354</v>
      </c>
      <c r="S1266">
        <v>6</v>
      </c>
      <c r="T1266">
        <v>5.7651403249630722</v>
      </c>
      <c r="U1266">
        <v>20.141875923190536</v>
      </c>
      <c r="V1266">
        <v>18.685376661742986</v>
      </c>
      <c r="W1266">
        <v>3.2496307237813875</v>
      </c>
      <c r="X1266">
        <v>73.559822747415055</v>
      </c>
      <c r="Y1266">
        <v>32.791728212703099</v>
      </c>
      <c r="Z1266">
        <v>5.3767124396014045</v>
      </c>
      <c r="AA1266">
        <v>0</v>
      </c>
      <c r="AB1266">
        <v>1.5746596132469497</v>
      </c>
      <c r="AD1266">
        <v>-21.971953387667828</v>
      </c>
      <c r="AF1266">
        <v>15.502633386764373</v>
      </c>
      <c r="AG1266">
        <v>11.878123374886869</v>
      </c>
      <c r="AH1266">
        <v>5.6868537666174301</v>
      </c>
      <c r="AI1266">
        <v>385</v>
      </c>
      <c r="AJ1266">
        <v>106.76909090909093</v>
      </c>
      <c r="AK1266">
        <v>16.851129800250948</v>
      </c>
    </row>
    <row r="1267" spans="1:37">
      <c r="A1267">
        <v>16</v>
      </c>
      <c r="B1267">
        <v>252</v>
      </c>
      <c r="C1267">
        <v>2023</v>
      </c>
      <c r="D1267">
        <v>12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6</v>
      </c>
      <c r="M1267">
        <v>99</v>
      </c>
      <c r="N1267">
        <v>99</v>
      </c>
      <c r="O1267">
        <v>99</v>
      </c>
      <c r="P1267">
        <v>99</v>
      </c>
      <c r="Q1267">
        <v>48</v>
      </c>
      <c r="R1267">
        <v>84</v>
      </c>
      <c r="S1267">
        <v>6</v>
      </c>
      <c r="T1267">
        <v>5.6309523809523823</v>
      </c>
      <c r="U1267">
        <v>17.783333333333328</v>
      </c>
      <c r="V1267">
        <v>10.714285714285712</v>
      </c>
      <c r="W1267">
        <v>0</v>
      </c>
      <c r="X1267">
        <v>55.95238095238097</v>
      </c>
      <c r="Y1267">
        <v>15.476190476190469</v>
      </c>
      <c r="Z1267">
        <v>5.0074190988718117</v>
      </c>
      <c r="AA1267">
        <v>0</v>
      </c>
      <c r="AB1267">
        <v>1.420762386761834</v>
      </c>
      <c r="AD1267">
        <v>-33.804344756966479</v>
      </c>
      <c r="AF1267">
        <v>15.700934579439258</v>
      </c>
      <c r="AG1267">
        <v>11.048734846635742</v>
      </c>
      <c r="AH1267">
        <v>2.3809523809523818</v>
      </c>
      <c r="AI1267">
        <v>22</v>
      </c>
      <c r="AJ1267">
        <v>105.15454545454544</v>
      </c>
      <c r="AK1267">
        <v>16.901324803698181</v>
      </c>
    </row>
    <row r="1268" spans="1:37">
      <c r="A1268">
        <v>16</v>
      </c>
      <c r="B1268">
        <v>253</v>
      </c>
      <c r="C1268">
        <v>2023</v>
      </c>
      <c r="D1268">
        <v>1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7</v>
      </c>
      <c r="M1268">
        <v>99</v>
      </c>
      <c r="N1268">
        <v>99</v>
      </c>
      <c r="O1268">
        <v>99</v>
      </c>
      <c r="P1268">
        <v>99</v>
      </c>
      <c r="Q1268">
        <v>51</v>
      </c>
      <c r="R1268">
        <v>75</v>
      </c>
      <c r="S1268">
        <v>7</v>
      </c>
      <c r="T1268">
        <v>6.1866666666666648</v>
      </c>
      <c r="U1268">
        <v>24.03733333333334</v>
      </c>
      <c r="V1268">
        <v>28</v>
      </c>
      <c r="W1268">
        <v>6.6666666666666687</v>
      </c>
      <c r="X1268">
        <v>97.333333333333314</v>
      </c>
      <c r="Y1268">
        <v>56</v>
      </c>
      <c r="Z1268">
        <v>4.8719817551200277</v>
      </c>
      <c r="AA1268">
        <v>0</v>
      </c>
      <c r="AB1268">
        <v>1.5116730981120079</v>
      </c>
      <c r="AD1268">
        <v>-5.1637513970447841</v>
      </c>
      <c r="AF1268">
        <v>21.551724137931032</v>
      </c>
      <c r="AG1268">
        <v>19.359134057815378</v>
      </c>
      <c r="AH1268">
        <v>2.6666666666666661</v>
      </c>
      <c r="AI1268">
        <v>22</v>
      </c>
      <c r="AJ1268">
        <v>109.22272727272728</v>
      </c>
      <c r="AK1268">
        <v>17.635283217506075</v>
      </c>
    </row>
    <row r="1269" spans="1:37">
      <c r="A1269">
        <v>16</v>
      </c>
      <c r="B1269">
        <v>254</v>
      </c>
      <c r="C1269">
        <v>2023</v>
      </c>
      <c r="D1269">
        <v>2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7</v>
      </c>
      <c r="M1269">
        <v>99</v>
      </c>
      <c r="N1269">
        <v>99</v>
      </c>
      <c r="O1269">
        <v>99</v>
      </c>
      <c r="P1269">
        <v>99</v>
      </c>
      <c r="Q1269">
        <v>67</v>
      </c>
      <c r="R1269">
        <v>83</v>
      </c>
      <c r="S1269">
        <v>7</v>
      </c>
      <c r="T1269">
        <v>6.3855421686746991</v>
      </c>
      <c r="U1269">
        <v>26.330120481927722</v>
      </c>
      <c r="V1269">
        <v>39.75903614457831</v>
      </c>
      <c r="W1269">
        <v>6.0240963855421681</v>
      </c>
      <c r="X1269">
        <v>93.975903614457835</v>
      </c>
      <c r="Y1269">
        <v>74.698795180722897</v>
      </c>
      <c r="Z1269">
        <v>5.6265878067377395</v>
      </c>
      <c r="AA1269">
        <v>0</v>
      </c>
      <c r="AB1269">
        <v>1.5741230130679078</v>
      </c>
      <c r="AD1269">
        <v>10.710562600220538</v>
      </c>
      <c r="AF1269">
        <v>15.370370370370372</v>
      </c>
      <c r="AG1269">
        <v>13.691438308962656</v>
      </c>
      <c r="AH1269">
        <v>1.2048192771084336</v>
      </c>
      <c r="AI1269">
        <v>10</v>
      </c>
      <c r="AJ1269">
        <v>110.22</v>
      </c>
      <c r="AK1269">
        <v>19.087157424202879</v>
      </c>
    </row>
    <row r="1270" spans="1:37">
      <c r="A1270">
        <v>16</v>
      </c>
      <c r="B1270">
        <v>255</v>
      </c>
      <c r="C1270">
        <v>2023</v>
      </c>
      <c r="D1270">
        <v>3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7</v>
      </c>
      <c r="M1270">
        <v>99</v>
      </c>
      <c r="N1270">
        <v>99</v>
      </c>
      <c r="O1270">
        <v>99</v>
      </c>
      <c r="P1270">
        <v>99</v>
      </c>
      <c r="Q1270">
        <v>352</v>
      </c>
      <c r="R1270">
        <v>453</v>
      </c>
      <c r="S1270">
        <v>7</v>
      </c>
      <c r="T1270">
        <v>5.927152317880795</v>
      </c>
      <c r="U1270">
        <v>25.887637969094929</v>
      </c>
      <c r="V1270">
        <v>43.267108167770409</v>
      </c>
      <c r="W1270">
        <v>5.0772626931567348</v>
      </c>
      <c r="X1270">
        <v>99.11699779249453</v>
      </c>
      <c r="Y1270">
        <v>74.83443708609272</v>
      </c>
      <c r="Z1270">
        <v>4.5109605964236659</v>
      </c>
      <c r="AA1270">
        <v>0</v>
      </c>
      <c r="AB1270">
        <v>1.6800320784872771</v>
      </c>
      <c r="AD1270">
        <v>21.059531908966562</v>
      </c>
      <c r="AF1270">
        <v>13.844743276283621</v>
      </c>
      <c r="AG1270">
        <v>11.873175680395908</v>
      </c>
      <c r="AH1270">
        <v>1.7660044150110372</v>
      </c>
      <c r="AI1270">
        <v>58</v>
      </c>
      <c r="AJ1270">
        <v>111.22413793103443</v>
      </c>
      <c r="AK1270">
        <v>18.686241387901401</v>
      </c>
    </row>
    <row r="1271" spans="1:37">
      <c r="A1271">
        <v>16</v>
      </c>
      <c r="B1271">
        <v>256</v>
      </c>
      <c r="C1271">
        <v>2023</v>
      </c>
      <c r="D1271">
        <v>4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7</v>
      </c>
      <c r="M1271">
        <v>99</v>
      </c>
      <c r="N1271">
        <v>99</v>
      </c>
      <c r="O1271">
        <v>99</v>
      </c>
      <c r="P1271">
        <v>99</v>
      </c>
      <c r="Q1271">
        <v>68</v>
      </c>
      <c r="R1271">
        <v>131</v>
      </c>
      <c r="S1271">
        <v>7</v>
      </c>
      <c r="T1271">
        <v>4.877862595419848</v>
      </c>
      <c r="U1271">
        <v>19.196183206106873</v>
      </c>
      <c r="V1271">
        <v>12.977099236641219</v>
      </c>
      <c r="W1271">
        <v>1.5267175572519092</v>
      </c>
      <c r="X1271">
        <v>68.702290076335899</v>
      </c>
      <c r="Y1271">
        <v>23.664122137404576</v>
      </c>
      <c r="Z1271">
        <v>5.9655295392775294</v>
      </c>
      <c r="AA1271">
        <v>0</v>
      </c>
      <c r="AB1271">
        <v>1.6807073245782489</v>
      </c>
      <c r="AD1271">
        <v>49.719492134323048</v>
      </c>
      <c r="AF1271">
        <v>21.440261865793779</v>
      </c>
      <c r="AG1271">
        <v>19.265155403697204</v>
      </c>
      <c r="AH1271">
        <v>3.8167938931297729</v>
      </c>
      <c r="AI1271">
        <v>24</v>
      </c>
      <c r="AJ1271">
        <v>100.95833333333336</v>
      </c>
      <c r="AK1271">
        <v>17.832214941198597</v>
      </c>
    </row>
    <row r="1272" spans="1:37">
      <c r="A1272">
        <v>16</v>
      </c>
      <c r="B1272">
        <v>257</v>
      </c>
      <c r="C1272">
        <v>2023</v>
      </c>
      <c r="D1272">
        <v>5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7</v>
      </c>
      <c r="M1272">
        <v>99</v>
      </c>
      <c r="N1272">
        <v>99</v>
      </c>
      <c r="O1272">
        <v>99</v>
      </c>
      <c r="P1272">
        <v>99</v>
      </c>
      <c r="Q1272">
        <v>145</v>
      </c>
      <c r="R1272">
        <v>278</v>
      </c>
      <c r="S1272">
        <v>7</v>
      </c>
      <c r="T1272">
        <v>5.1690647482014391</v>
      </c>
      <c r="U1272">
        <v>21.400719424460412</v>
      </c>
      <c r="V1272">
        <v>18.345323741007196</v>
      </c>
      <c r="W1272">
        <v>3.5971223021582728</v>
      </c>
      <c r="X1272">
        <v>83.453237410071978</v>
      </c>
      <c r="Y1272">
        <v>38.129496402877699</v>
      </c>
      <c r="Z1272">
        <v>5.2337311670043505</v>
      </c>
      <c r="AA1272">
        <v>0</v>
      </c>
      <c r="AB1272">
        <v>1.6105028001183248</v>
      </c>
      <c r="AD1272">
        <v>53.573834972458194</v>
      </c>
      <c r="AF1272">
        <v>19.318971507991662</v>
      </c>
      <c r="AG1272">
        <v>17.831848195204998</v>
      </c>
      <c r="AH1272">
        <v>0.71942446043165453</v>
      </c>
      <c r="AI1272">
        <v>57</v>
      </c>
      <c r="AJ1272">
        <v>101.51403508771936</v>
      </c>
      <c r="AK1272">
        <v>19.413821043843519</v>
      </c>
    </row>
    <row r="1273" spans="1:37">
      <c r="A1273">
        <v>16</v>
      </c>
      <c r="B1273">
        <v>258</v>
      </c>
      <c r="C1273">
        <v>2023</v>
      </c>
      <c r="D1273">
        <v>6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7</v>
      </c>
      <c r="M1273">
        <v>99</v>
      </c>
      <c r="N1273">
        <v>99</v>
      </c>
      <c r="O1273">
        <v>99</v>
      </c>
      <c r="P1273">
        <v>99</v>
      </c>
      <c r="Q1273">
        <v>123</v>
      </c>
      <c r="R1273">
        <v>200</v>
      </c>
      <c r="S1273">
        <v>7</v>
      </c>
      <c r="T1273">
        <v>5.4349999999999996</v>
      </c>
      <c r="U1273">
        <v>22.475999999999996</v>
      </c>
      <c r="V1273">
        <v>20.5</v>
      </c>
      <c r="W1273">
        <v>3.5</v>
      </c>
      <c r="X1273">
        <v>87.5</v>
      </c>
      <c r="Y1273">
        <v>42.5</v>
      </c>
      <c r="Z1273">
        <v>5.6206871466040758</v>
      </c>
      <c r="AA1273">
        <v>0</v>
      </c>
      <c r="AB1273">
        <v>1.6839759499470299</v>
      </c>
      <c r="AD1273">
        <v>42.708890086957027</v>
      </c>
      <c r="AF1273">
        <v>17.467248908296938</v>
      </c>
      <c r="AG1273">
        <v>16.627949988902856</v>
      </c>
      <c r="AH1273">
        <v>1.5</v>
      </c>
      <c r="AI1273">
        <v>60</v>
      </c>
      <c r="AJ1273">
        <v>107.7466666666667</v>
      </c>
      <c r="AK1273">
        <v>19.415152940755203</v>
      </c>
    </row>
    <row r="1274" spans="1:37">
      <c r="A1274">
        <v>16</v>
      </c>
      <c r="B1274">
        <v>259</v>
      </c>
      <c r="C1274">
        <v>2023</v>
      </c>
      <c r="D1274">
        <v>7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7</v>
      </c>
      <c r="M1274">
        <v>99</v>
      </c>
      <c r="N1274">
        <v>99</v>
      </c>
      <c r="O1274">
        <v>99</v>
      </c>
      <c r="P1274">
        <v>99</v>
      </c>
      <c r="Q1274">
        <v>28</v>
      </c>
      <c r="R1274">
        <v>43</v>
      </c>
      <c r="S1274">
        <v>7</v>
      </c>
      <c r="T1274">
        <v>5.2790697674418636</v>
      </c>
      <c r="U1274">
        <v>22.974418604651166</v>
      </c>
      <c r="V1274">
        <v>23.255813953488367</v>
      </c>
      <c r="W1274">
        <v>0</v>
      </c>
      <c r="X1274">
        <v>97.67441860465118</v>
      </c>
      <c r="Y1274">
        <v>41.860465116279073</v>
      </c>
      <c r="Z1274">
        <v>3.8293294709208681</v>
      </c>
      <c r="AA1274">
        <v>0</v>
      </c>
      <c r="AB1274">
        <v>1.8341157351749171</v>
      </c>
      <c r="AD1274">
        <v>-16.056886377142693</v>
      </c>
      <c r="AF1274">
        <v>13.522012578616351</v>
      </c>
      <c r="AG1274">
        <v>12.226636468273123</v>
      </c>
      <c r="AH1274">
        <v>0</v>
      </c>
      <c r="AI1274">
        <v>17</v>
      </c>
      <c r="AJ1274">
        <v>116.57058823529412</v>
      </c>
      <c r="AK1274">
        <v>15.308171241822089</v>
      </c>
    </row>
    <row r="1275" spans="1:37">
      <c r="A1275">
        <v>16</v>
      </c>
      <c r="B1275">
        <v>260</v>
      </c>
      <c r="C1275">
        <v>2023</v>
      </c>
      <c r="D1275">
        <v>8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7</v>
      </c>
      <c r="M1275">
        <v>99</v>
      </c>
      <c r="N1275">
        <v>99</v>
      </c>
      <c r="O1275">
        <v>99</v>
      </c>
      <c r="P1275">
        <v>99</v>
      </c>
      <c r="Q1275">
        <v>692</v>
      </c>
      <c r="R1275">
        <v>1410</v>
      </c>
      <c r="S1275">
        <v>7</v>
      </c>
      <c r="T1275">
        <v>5.770921985815602</v>
      </c>
      <c r="U1275">
        <v>23.413120567375913</v>
      </c>
      <c r="V1275">
        <v>36.312056737588648</v>
      </c>
      <c r="W1275">
        <v>3.9007092198581552</v>
      </c>
      <c r="X1275">
        <v>85.531914893617056</v>
      </c>
      <c r="Y1275">
        <v>54.255319148936174</v>
      </c>
      <c r="Z1275">
        <v>6.2018612665763664</v>
      </c>
      <c r="AA1275">
        <v>0</v>
      </c>
      <c r="AB1275">
        <v>1.9726872267602389</v>
      </c>
      <c r="AD1275">
        <v>-18.326302223372043</v>
      </c>
      <c r="AF1275">
        <v>21.826625386996913</v>
      </c>
      <c r="AG1275">
        <v>20.066571477720263</v>
      </c>
      <c r="AH1275">
        <v>3.7588652482269529</v>
      </c>
      <c r="AI1275">
        <v>488</v>
      </c>
      <c r="AJ1275">
        <v>108.94159836065576</v>
      </c>
      <c r="AK1275">
        <v>18.758722472173218</v>
      </c>
    </row>
    <row r="1276" spans="1:37">
      <c r="A1276">
        <v>16</v>
      </c>
      <c r="B1276">
        <v>261</v>
      </c>
      <c r="C1276">
        <v>2023</v>
      </c>
      <c r="D1276">
        <v>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7</v>
      </c>
      <c r="M1276">
        <v>99</v>
      </c>
      <c r="N1276">
        <v>99</v>
      </c>
      <c r="O1276">
        <v>99</v>
      </c>
      <c r="P1276">
        <v>99</v>
      </c>
      <c r="Q1276">
        <v>801</v>
      </c>
      <c r="R1276">
        <v>1400</v>
      </c>
      <c r="S1276">
        <v>7</v>
      </c>
      <c r="T1276">
        <v>6.165</v>
      </c>
      <c r="U1276">
        <v>24.333785714285703</v>
      </c>
      <c r="V1276">
        <v>37.571428571428562</v>
      </c>
      <c r="W1276">
        <v>9.3571428571428612</v>
      </c>
      <c r="X1276">
        <v>91.857142857142875</v>
      </c>
      <c r="Y1276">
        <v>61.357142857142847</v>
      </c>
      <c r="Z1276">
        <v>5.6388012869831483</v>
      </c>
      <c r="AA1276">
        <v>0</v>
      </c>
      <c r="AB1276">
        <v>1.8308633794703844</v>
      </c>
      <c r="AD1276">
        <v>-14.89615468850354</v>
      </c>
      <c r="AF1276">
        <v>20.034344590726956</v>
      </c>
      <c r="AG1276">
        <v>19.566302399431169</v>
      </c>
      <c r="AH1276">
        <v>4.8571428571428559</v>
      </c>
      <c r="AI1276">
        <v>331</v>
      </c>
      <c r="AJ1276">
        <v>108.40302114803636</v>
      </c>
      <c r="AK1276">
        <v>18.704936146415235</v>
      </c>
    </row>
    <row r="1277" spans="1:37">
      <c r="A1277">
        <v>16</v>
      </c>
      <c r="B1277">
        <v>262</v>
      </c>
      <c r="C1277">
        <v>2023</v>
      </c>
      <c r="D1277">
        <v>10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7</v>
      </c>
      <c r="M1277">
        <v>99</v>
      </c>
      <c r="N1277">
        <v>99</v>
      </c>
      <c r="O1277">
        <v>99</v>
      </c>
      <c r="P1277">
        <v>99</v>
      </c>
      <c r="Q1277">
        <v>1927</v>
      </c>
      <c r="R1277">
        <v>3556</v>
      </c>
      <c r="S1277">
        <v>7</v>
      </c>
      <c r="T1277">
        <v>6.2626546681664754</v>
      </c>
      <c r="U1277">
        <v>24.57879640044996</v>
      </c>
      <c r="V1277">
        <v>38.554555680539927</v>
      </c>
      <c r="W1277">
        <v>9.0269966254218215</v>
      </c>
      <c r="X1277">
        <v>92.519685039370103</v>
      </c>
      <c r="Y1277">
        <v>62.795275590551185</v>
      </c>
      <c r="Z1277">
        <v>5.5122351191839485</v>
      </c>
      <c r="AA1277">
        <v>0</v>
      </c>
      <c r="AB1277">
        <v>1.8815216943660864</v>
      </c>
      <c r="AD1277">
        <v>-13.667584768609313</v>
      </c>
      <c r="AF1277">
        <v>19.226818058934843</v>
      </c>
      <c r="AG1277">
        <v>17.72709839245228</v>
      </c>
      <c r="AH1277">
        <v>4.3588301462317212</v>
      </c>
      <c r="AI1277">
        <v>1112</v>
      </c>
      <c r="AJ1277">
        <v>110.29028776978436</v>
      </c>
      <c r="AK1277">
        <v>18.634356031706112</v>
      </c>
    </row>
    <row r="1278" spans="1:37">
      <c r="A1278">
        <v>16</v>
      </c>
      <c r="B1278">
        <v>263</v>
      </c>
      <c r="C1278">
        <v>2023</v>
      </c>
      <c r="D1278">
        <v>11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7</v>
      </c>
      <c r="M1278">
        <v>99</v>
      </c>
      <c r="N1278">
        <v>99</v>
      </c>
      <c r="O1278">
        <v>99</v>
      </c>
      <c r="P1278">
        <v>99</v>
      </c>
      <c r="Q1278">
        <v>912</v>
      </c>
      <c r="R1278">
        <v>1530</v>
      </c>
      <c r="S1278">
        <v>7</v>
      </c>
      <c r="T1278">
        <v>6.0509803921568617</v>
      </c>
      <c r="U1278">
        <v>23.668823529411782</v>
      </c>
      <c r="V1278">
        <v>36.470588235294123</v>
      </c>
      <c r="W1278">
        <v>6.0784313725490202</v>
      </c>
      <c r="X1278">
        <v>89.93464052287581</v>
      </c>
      <c r="Y1278">
        <v>56.732026143790861</v>
      </c>
      <c r="Z1278">
        <v>5.5221102153338117</v>
      </c>
      <c r="AA1278">
        <v>0</v>
      </c>
      <c r="AB1278">
        <v>1.6241686721004474</v>
      </c>
      <c r="AD1278">
        <v>-16.927660668142128</v>
      </c>
      <c r="AF1278">
        <v>17.517746736890309</v>
      </c>
      <c r="AG1278">
        <v>15.772384422607388</v>
      </c>
      <c r="AH1278">
        <v>5.1633986928104596</v>
      </c>
      <c r="AI1278">
        <v>510</v>
      </c>
      <c r="AJ1278">
        <v>108.44784313725478</v>
      </c>
      <c r="AK1278">
        <v>18.437097858390722</v>
      </c>
    </row>
    <row r="1279" spans="1:37">
      <c r="A1279">
        <v>16</v>
      </c>
      <c r="B1279">
        <v>264</v>
      </c>
      <c r="C1279">
        <v>2023</v>
      </c>
      <c r="D1279">
        <v>12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7</v>
      </c>
      <c r="M1279">
        <v>99</v>
      </c>
      <c r="N1279">
        <v>99</v>
      </c>
      <c r="O1279">
        <v>99</v>
      </c>
      <c r="P1279">
        <v>99</v>
      </c>
      <c r="Q1279">
        <v>68</v>
      </c>
      <c r="R1279">
        <v>101</v>
      </c>
      <c r="S1279">
        <v>7</v>
      </c>
      <c r="T1279">
        <v>6.0990099009900991</v>
      </c>
      <c r="U1279">
        <v>22.370297029702964</v>
      </c>
      <c r="V1279">
        <v>31.683168316831679</v>
      </c>
      <c r="W1279">
        <v>3.9603960396039599</v>
      </c>
      <c r="X1279">
        <v>85.148514851485146</v>
      </c>
      <c r="Y1279">
        <v>46.53465346534653</v>
      </c>
      <c r="Z1279">
        <v>5.0825569411752314</v>
      </c>
      <c r="AA1279">
        <v>0</v>
      </c>
      <c r="AB1279">
        <v>1.4725538568378762</v>
      </c>
      <c r="AD1279">
        <v>-12.726637295678996</v>
      </c>
      <c r="AF1279">
        <v>18.878504672897193</v>
      </c>
      <c r="AG1279">
        <v>16.711414856398981</v>
      </c>
      <c r="AH1279">
        <v>1.98019801980198</v>
      </c>
      <c r="AI1279">
        <v>32</v>
      </c>
      <c r="AJ1279">
        <v>108.10625</v>
      </c>
      <c r="AK1279">
        <v>18.453894540794952</v>
      </c>
    </row>
    <row r="1280" spans="1:37">
      <c r="A1280">
        <v>16</v>
      </c>
      <c r="B1280">
        <v>265</v>
      </c>
      <c r="C1280">
        <v>2023</v>
      </c>
      <c r="D1280">
        <v>1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8</v>
      </c>
      <c r="M1280">
        <v>99</v>
      </c>
      <c r="N1280">
        <v>99</v>
      </c>
      <c r="O1280">
        <v>99</v>
      </c>
      <c r="P1280">
        <v>99</v>
      </c>
      <c r="Q1280">
        <v>51</v>
      </c>
      <c r="R1280">
        <v>76</v>
      </c>
      <c r="S1280">
        <v>8</v>
      </c>
      <c r="T1280">
        <v>7.3026315789473699</v>
      </c>
      <c r="U1280">
        <v>31.805263157894743</v>
      </c>
      <c r="V1280">
        <v>46.052631578947363</v>
      </c>
      <c r="W1280">
        <v>17.10526315789474</v>
      </c>
      <c r="X1280">
        <v>100</v>
      </c>
      <c r="Y1280">
        <v>92.105263157894726</v>
      </c>
      <c r="Z1280">
        <v>6.7422644707772816</v>
      </c>
      <c r="AA1280">
        <v>0</v>
      </c>
      <c r="AB1280">
        <v>1.8065650515048064</v>
      </c>
      <c r="AD1280">
        <v>51.893263693082567</v>
      </c>
      <c r="AF1280">
        <v>21.83908045977012</v>
      </c>
      <c r="AG1280">
        <v>25.956788797732049</v>
      </c>
      <c r="AH1280">
        <v>0</v>
      </c>
      <c r="AI1280">
        <v>14</v>
      </c>
      <c r="AJ1280">
        <v>113.7785714285714</v>
      </c>
      <c r="AK1280">
        <v>19.827837517703298</v>
      </c>
    </row>
    <row r="1281" spans="1:37">
      <c r="A1281">
        <v>16</v>
      </c>
      <c r="B1281">
        <v>266</v>
      </c>
      <c r="C1281">
        <v>2023</v>
      </c>
      <c r="D1281">
        <v>2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8</v>
      </c>
      <c r="M1281">
        <v>99</v>
      </c>
      <c r="N1281">
        <v>99</v>
      </c>
      <c r="O1281">
        <v>99</v>
      </c>
      <c r="P1281">
        <v>99</v>
      </c>
      <c r="Q1281">
        <v>108</v>
      </c>
      <c r="R1281">
        <v>158</v>
      </c>
      <c r="S1281">
        <v>8</v>
      </c>
      <c r="T1281">
        <v>6.8417721518987351</v>
      </c>
      <c r="U1281">
        <v>30.036708860759475</v>
      </c>
      <c r="V1281">
        <v>48.734177215189881</v>
      </c>
      <c r="W1281">
        <v>16.455696202531644</v>
      </c>
      <c r="X1281">
        <v>98.734177215189888</v>
      </c>
      <c r="Y1281">
        <v>93.03797468354432</v>
      </c>
      <c r="Z1281">
        <v>4.9551833803564396</v>
      </c>
      <c r="AA1281">
        <v>0</v>
      </c>
      <c r="AB1281">
        <v>1.6783134689276524</v>
      </c>
      <c r="AD1281">
        <v>26.995600211487815</v>
      </c>
      <c r="AF1281">
        <v>29.259259259259256</v>
      </c>
      <c r="AG1281">
        <v>29.732235712764211</v>
      </c>
      <c r="AH1281">
        <v>0</v>
      </c>
      <c r="AI1281">
        <v>19</v>
      </c>
      <c r="AJ1281">
        <v>111.06315789473682</v>
      </c>
      <c r="AK1281">
        <v>21.1523165998514</v>
      </c>
    </row>
    <row r="1282" spans="1:37">
      <c r="A1282">
        <v>16</v>
      </c>
      <c r="B1282">
        <v>267</v>
      </c>
      <c r="C1282">
        <v>2023</v>
      </c>
      <c r="D1282">
        <v>3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8</v>
      </c>
      <c r="M1282">
        <v>99</v>
      </c>
      <c r="N1282">
        <v>99</v>
      </c>
      <c r="O1282">
        <v>99</v>
      </c>
      <c r="P1282">
        <v>99</v>
      </c>
      <c r="Q1282">
        <v>677</v>
      </c>
      <c r="R1282">
        <v>977</v>
      </c>
      <c r="S1282">
        <v>8</v>
      </c>
      <c r="T1282">
        <v>6.9713408393039922</v>
      </c>
      <c r="U1282">
        <v>30.547492323439144</v>
      </c>
      <c r="V1282">
        <v>43.909928352098248</v>
      </c>
      <c r="W1282">
        <v>16.069600818833162</v>
      </c>
      <c r="X1282">
        <v>99.897645854657114</v>
      </c>
      <c r="Y1282">
        <v>93.142272262026594</v>
      </c>
      <c r="Z1282">
        <v>5.6624222690569059</v>
      </c>
      <c r="AA1282">
        <v>0</v>
      </c>
      <c r="AB1282">
        <v>1.7196550389300778</v>
      </c>
      <c r="AD1282">
        <v>47.479396048535342</v>
      </c>
      <c r="AF1282">
        <v>29.859413202933975</v>
      </c>
      <c r="AG1282">
        <v>30.216655512773677</v>
      </c>
      <c r="AH1282">
        <v>1.9447287615148408</v>
      </c>
      <c r="AI1282">
        <v>108</v>
      </c>
      <c r="AJ1282">
        <v>111.95185185185184</v>
      </c>
      <c r="AK1282">
        <v>20.816823041051087</v>
      </c>
    </row>
    <row r="1283" spans="1:37">
      <c r="A1283">
        <v>16</v>
      </c>
      <c r="B1283">
        <v>268</v>
      </c>
      <c r="C1283">
        <v>2023</v>
      </c>
      <c r="D1283">
        <v>4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8</v>
      </c>
      <c r="M1283">
        <v>99</v>
      </c>
      <c r="N1283">
        <v>99</v>
      </c>
      <c r="O1283">
        <v>99</v>
      </c>
      <c r="P1283">
        <v>99</v>
      </c>
      <c r="Q1283">
        <v>86</v>
      </c>
      <c r="R1283">
        <v>162</v>
      </c>
      <c r="S1283">
        <v>8</v>
      </c>
      <c r="T1283">
        <v>5.9444444444444438</v>
      </c>
      <c r="U1283">
        <v>23.688888888888886</v>
      </c>
      <c r="V1283">
        <v>22.222222222222225</v>
      </c>
      <c r="W1283">
        <v>10.493827160493828</v>
      </c>
      <c r="X1283">
        <v>84.567901234567884</v>
      </c>
      <c r="Y1283">
        <v>46.296296296296305</v>
      </c>
      <c r="Z1283">
        <v>7.5753987793822812</v>
      </c>
      <c r="AA1283">
        <v>0</v>
      </c>
      <c r="AB1283">
        <v>2.0007714561521222</v>
      </c>
      <c r="AD1283">
        <v>68.596420121016521</v>
      </c>
      <c r="AF1283">
        <v>26.513911620294603</v>
      </c>
      <c r="AG1283">
        <v>29.399912664424555</v>
      </c>
      <c r="AH1283">
        <v>1.8518518518518521</v>
      </c>
      <c r="AI1283">
        <v>23</v>
      </c>
      <c r="AJ1283">
        <v>103.61739130434782</v>
      </c>
      <c r="AK1283">
        <v>20.222537162183286</v>
      </c>
    </row>
    <row r="1284" spans="1:37">
      <c r="A1284">
        <v>16</v>
      </c>
      <c r="B1284">
        <v>269</v>
      </c>
      <c r="C1284">
        <v>2023</v>
      </c>
      <c r="D1284">
        <v>5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8</v>
      </c>
      <c r="M1284">
        <v>99</v>
      </c>
      <c r="N1284">
        <v>99</v>
      </c>
      <c r="O1284">
        <v>99</v>
      </c>
      <c r="P1284">
        <v>99</v>
      </c>
      <c r="Q1284">
        <v>204</v>
      </c>
      <c r="R1284">
        <v>400</v>
      </c>
      <c r="S1284">
        <v>8</v>
      </c>
      <c r="T1284">
        <v>5.9225000000000003</v>
      </c>
      <c r="U1284">
        <v>25.698500000000003</v>
      </c>
      <c r="V1284">
        <v>27.75</v>
      </c>
      <c r="W1284">
        <v>10.25</v>
      </c>
      <c r="X1284">
        <v>94.75</v>
      </c>
      <c r="Y1284">
        <v>60</v>
      </c>
      <c r="Z1284">
        <v>6.7989041580242686</v>
      </c>
      <c r="AA1284">
        <v>0</v>
      </c>
      <c r="AB1284">
        <v>1.9663401918284624</v>
      </c>
      <c r="AD1284">
        <v>59.437193602237741</v>
      </c>
      <c r="AF1284">
        <v>27.797081306462822</v>
      </c>
      <c r="AG1284">
        <v>30.809947278345781</v>
      </c>
      <c r="AH1284">
        <v>0.75</v>
      </c>
      <c r="AI1284">
        <v>103</v>
      </c>
      <c r="AJ1284">
        <v>104.59126213592232</v>
      </c>
      <c r="AK1284">
        <v>21.293689377924835</v>
      </c>
    </row>
    <row r="1285" spans="1:37">
      <c r="A1285">
        <v>16</v>
      </c>
      <c r="B1285">
        <v>270</v>
      </c>
      <c r="C1285">
        <v>2023</v>
      </c>
      <c r="D1285">
        <v>6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8</v>
      </c>
      <c r="M1285">
        <v>99</v>
      </c>
      <c r="N1285">
        <v>99</v>
      </c>
      <c r="O1285">
        <v>99</v>
      </c>
      <c r="P1285">
        <v>99</v>
      </c>
      <c r="Q1285">
        <v>157</v>
      </c>
      <c r="R1285">
        <v>284</v>
      </c>
      <c r="S1285">
        <v>8</v>
      </c>
      <c r="T1285">
        <v>6.4119718309859133</v>
      </c>
      <c r="U1285">
        <v>27.14330985915494</v>
      </c>
      <c r="V1285">
        <v>31.338028169014091</v>
      </c>
      <c r="W1285">
        <v>12.676056338028172</v>
      </c>
      <c r="X1285">
        <v>97.183098591549296</v>
      </c>
      <c r="Y1285">
        <v>70.774647887323923</v>
      </c>
      <c r="Z1285">
        <v>6.7499027871800301</v>
      </c>
      <c r="AA1285">
        <v>0</v>
      </c>
      <c r="AB1285">
        <v>1.7610809098498288</v>
      </c>
      <c r="AD1285">
        <v>56.737701796538758</v>
      </c>
      <c r="AF1285">
        <v>24.803493449781648</v>
      </c>
      <c r="AG1285">
        <v>28.514833173041374</v>
      </c>
      <c r="AH1285">
        <v>2.8169014084507031</v>
      </c>
      <c r="AI1285">
        <v>86</v>
      </c>
      <c r="AJ1285">
        <v>108.80116279069767</v>
      </c>
      <c r="AK1285">
        <v>22.561952094610255</v>
      </c>
    </row>
    <row r="1286" spans="1:37">
      <c r="A1286">
        <v>16</v>
      </c>
      <c r="B1286">
        <v>271</v>
      </c>
      <c r="C1286">
        <v>2023</v>
      </c>
      <c r="D1286">
        <v>7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8</v>
      </c>
      <c r="M1286">
        <v>99</v>
      </c>
      <c r="N1286">
        <v>99</v>
      </c>
      <c r="O1286">
        <v>99</v>
      </c>
      <c r="P1286">
        <v>99</v>
      </c>
      <c r="Q1286">
        <v>36</v>
      </c>
      <c r="R1286">
        <v>84</v>
      </c>
      <c r="S1286">
        <v>8</v>
      </c>
      <c r="T1286">
        <v>6.1190476190476177</v>
      </c>
      <c r="U1286">
        <v>28.428571428571423</v>
      </c>
      <c r="V1286">
        <v>33.333333333333343</v>
      </c>
      <c r="W1286">
        <v>9.5238095238095273</v>
      </c>
      <c r="X1286">
        <v>98.809523809523824</v>
      </c>
      <c r="Y1286">
        <v>75</v>
      </c>
      <c r="Z1286">
        <v>6.9983258445038476</v>
      </c>
      <c r="AA1286">
        <v>0</v>
      </c>
      <c r="AB1286">
        <v>1.8923704076203465</v>
      </c>
      <c r="AD1286">
        <v>43.53591594020947</v>
      </c>
      <c r="AF1286">
        <v>26.415094339622648</v>
      </c>
      <c r="AG1286">
        <v>29.554821223034946</v>
      </c>
      <c r="AH1286">
        <v>0</v>
      </c>
      <c r="AI1286">
        <v>56</v>
      </c>
      <c r="AJ1286">
        <v>116.4821428571428</v>
      </c>
      <c r="AK1286">
        <v>17.10925528006377</v>
      </c>
    </row>
    <row r="1287" spans="1:37">
      <c r="A1287">
        <v>16</v>
      </c>
      <c r="B1287">
        <v>272</v>
      </c>
      <c r="C1287">
        <v>2023</v>
      </c>
      <c r="D1287">
        <v>8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8</v>
      </c>
      <c r="M1287">
        <v>99</v>
      </c>
      <c r="N1287">
        <v>99</v>
      </c>
      <c r="O1287">
        <v>99</v>
      </c>
      <c r="P1287">
        <v>99</v>
      </c>
      <c r="Q1287">
        <v>771</v>
      </c>
      <c r="R1287">
        <v>1425</v>
      </c>
      <c r="S1287">
        <v>8</v>
      </c>
      <c r="T1287">
        <v>6.3733333333333348</v>
      </c>
      <c r="U1287">
        <v>28.980561403508808</v>
      </c>
      <c r="V1287">
        <v>48.631578947368411</v>
      </c>
      <c r="W1287">
        <v>11.929824561403512</v>
      </c>
      <c r="X1287">
        <v>97.75438596491226</v>
      </c>
      <c r="Y1287">
        <v>82.456140350877206</v>
      </c>
      <c r="Z1287">
        <v>6.2193095770068583</v>
      </c>
      <c r="AA1287">
        <v>0</v>
      </c>
      <c r="AB1287">
        <v>1.9425768140185795</v>
      </c>
      <c r="AD1287">
        <v>10.50667341645471</v>
      </c>
      <c r="AF1287">
        <v>22.058823529411764</v>
      </c>
      <c r="AG1287">
        <v>25.102467922358422</v>
      </c>
      <c r="AH1287">
        <v>3.3684210526315783</v>
      </c>
      <c r="AI1287">
        <v>605</v>
      </c>
      <c r="AJ1287">
        <v>112.04380165289253</v>
      </c>
      <c r="AK1287">
        <v>20.958459176793859</v>
      </c>
    </row>
    <row r="1288" spans="1:37">
      <c r="A1288">
        <v>16</v>
      </c>
      <c r="B1288">
        <v>273</v>
      </c>
      <c r="C1288">
        <v>2023</v>
      </c>
      <c r="D1288">
        <v>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8</v>
      </c>
      <c r="M1288">
        <v>99</v>
      </c>
      <c r="N1288">
        <v>99</v>
      </c>
      <c r="O1288">
        <v>99</v>
      </c>
      <c r="P1288">
        <v>99</v>
      </c>
      <c r="Q1288">
        <v>835</v>
      </c>
      <c r="R1288">
        <v>1523</v>
      </c>
      <c r="S1288">
        <v>8</v>
      </c>
      <c r="T1288">
        <v>6.6913985554825999</v>
      </c>
      <c r="U1288">
        <v>28.850361129349928</v>
      </c>
      <c r="V1288">
        <v>41.694024950755072</v>
      </c>
      <c r="W1288">
        <v>18.319107025607352</v>
      </c>
      <c r="X1288">
        <v>98.752462245567941</v>
      </c>
      <c r="Y1288">
        <v>82.928430728824708</v>
      </c>
      <c r="Z1288">
        <v>5.8064122919514389</v>
      </c>
      <c r="AA1288">
        <v>0</v>
      </c>
      <c r="AB1288">
        <v>1.9995004827744156</v>
      </c>
      <c r="AD1288">
        <v>13.544176605195011</v>
      </c>
      <c r="AF1288">
        <v>21.794504865483688</v>
      </c>
      <c r="AG1288">
        <v>25.23609789325381</v>
      </c>
      <c r="AH1288">
        <v>3.8739330269205512</v>
      </c>
      <c r="AI1288">
        <v>400</v>
      </c>
      <c r="AJ1288">
        <v>110.68750000000001</v>
      </c>
      <c r="AK1288">
        <v>20.890482136862374</v>
      </c>
    </row>
    <row r="1289" spans="1:37">
      <c r="A1289">
        <v>16</v>
      </c>
      <c r="B1289">
        <v>274</v>
      </c>
      <c r="C1289">
        <v>2023</v>
      </c>
      <c r="D1289">
        <v>10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8</v>
      </c>
      <c r="M1289">
        <v>99</v>
      </c>
      <c r="N1289">
        <v>99</v>
      </c>
      <c r="O1289">
        <v>99</v>
      </c>
      <c r="P1289">
        <v>99</v>
      </c>
      <c r="Q1289">
        <v>2307</v>
      </c>
      <c r="R1289">
        <v>4748</v>
      </c>
      <c r="S1289">
        <v>8</v>
      </c>
      <c r="T1289">
        <v>6.6044650379106988</v>
      </c>
      <c r="U1289">
        <v>29.104865206402632</v>
      </c>
      <c r="V1289">
        <v>50.800336983993262</v>
      </c>
      <c r="W1289">
        <v>14.469250210614996</v>
      </c>
      <c r="X1289">
        <v>99.157540016849183</v>
      </c>
      <c r="Y1289">
        <v>87.657961246840799</v>
      </c>
      <c r="Z1289">
        <v>5.2222568532656624</v>
      </c>
      <c r="AA1289">
        <v>0</v>
      </c>
      <c r="AB1289">
        <v>1.8814476526970276</v>
      </c>
      <c r="AD1289">
        <v>10.284743145011664</v>
      </c>
      <c r="AF1289">
        <v>25.671803190051367</v>
      </c>
      <c r="AG1289">
        <v>28.02796673474047</v>
      </c>
      <c r="AH1289">
        <v>2.7801179443976407</v>
      </c>
      <c r="AI1289">
        <v>1748</v>
      </c>
      <c r="AJ1289">
        <v>112.19096109839812</v>
      </c>
      <c r="AK1289">
        <v>20.527185936155675</v>
      </c>
    </row>
    <row r="1290" spans="1:37">
      <c r="A1290">
        <v>16</v>
      </c>
      <c r="B1290">
        <v>275</v>
      </c>
      <c r="C1290">
        <v>2023</v>
      </c>
      <c r="D1290">
        <v>11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8</v>
      </c>
      <c r="M1290">
        <v>99</v>
      </c>
      <c r="N1290">
        <v>99</v>
      </c>
      <c r="O1290">
        <v>99</v>
      </c>
      <c r="P1290">
        <v>99</v>
      </c>
      <c r="Q1290">
        <v>1274</v>
      </c>
      <c r="R1290">
        <v>2592</v>
      </c>
      <c r="S1290">
        <v>8</v>
      </c>
      <c r="T1290">
        <v>6.5092592592592604</v>
      </c>
      <c r="U1290">
        <v>28.610416666666644</v>
      </c>
      <c r="V1290">
        <v>50.578703703703695</v>
      </c>
      <c r="W1290">
        <v>12.229938271604938</v>
      </c>
      <c r="X1290">
        <v>98.495370370370367</v>
      </c>
      <c r="Y1290">
        <v>84.837962962962976</v>
      </c>
      <c r="Z1290">
        <v>5.2309088048976191</v>
      </c>
      <c r="AA1290">
        <v>0</v>
      </c>
      <c r="AB1290">
        <v>1.7152387285003783</v>
      </c>
      <c r="AD1290">
        <v>13.217827481266944</v>
      </c>
      <c r="AF1290">
        <v>29.677123883673001</v>
      </c>
      <c r="AG1290">
        <v>32.298952000745622</v>
      </c>
      <c r="AH1290">
        <v>3.2021604938271606</v>
      </c>
      <c r="AI1290">
        <v>894</v>
      </c>
      <c r="AJ1290">
        <v>111.39172259507848</v>
      </c>
      <c r="AK1290">
        <v>20.752942481391141</v>
      </c>
    </row>
    <row r="1291" spans="1:37">
      <c r="A1291">
        <v>16</v>
      </c>
      <c r="B1291">
        <v>276</v>
      </c>
      <c r="C1291">
        <v>2023</v>
      </c>
      <c r="D1291">
        <v>12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8</v>
      </c>
      <c r="M1291">
        <v>99</v>
      </c>
      <c r="N1291">
        <v>99</v>
      </c>
      <c r="O1291">
        <v>99</v>
      </c>
      <c r="P1291">
        <v>99</v>
      </c>
      <c r="Q1291">
        <v>102</v>
      </c>
      <c r="R1291">
        <v>170</v>
      </c>
      <c r="S1291">
        <v>8</v>
      </c>
      <c r="T1291">
        <v>6.6470588235294121</v>
      </c>
      <c r="U1291">
        <v>27.914117647058845</v>
      </c>
      <c r="V1291">
        <v>44.705882352941174</v>
      </c>
      <c r="W1291">
        <v>7.6470588235294112</v>
      </c>
      <c r="X1291">
        <v>98.82352941176471</v>
      </c>
      <c r="Y1291">
        <v>82.352941176470608</v>
      </c>
      <c r="Z1291">
        <v>5.3636610179587123</v>
      </c>
      <c r="AA1291">
        <v>0</v>
      </c>
      <c r="AB1291">
        <v>1.6747669362205082</v>
      </c>
      <c r="AD1291">
        <v>16.983089749845419</v>
      </c>
      <c r="AF1291">
        <v>31.775700934579444</v>
      </c>
      <c r="AG1291">
        <v>35.098852819135978</v>
      </c>
      <c r="AH1291">
        <v>0</v>
      </c>
      <c r="AI1291">
        <v>57</v>
      </c>
      <c r="AJ1291">
        <v>110.6315789473684</v>
      </c>
      <c r="AK1291">
        <v>20.861296614863221</v>
      </c>
    </row>
    <row r="1292" spans="1:37">
      <c r="A1292">
        <v>16</v>
      </c>
      <c r="B1292">
        <v>277</v>
      </c>
      <c r="C1292">
        <v>2023</v>
      </c>
      <c r="D1292">
        <v>1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</v>
      </c>
      <c r="M1292">
        <v>99</v>
      </c>
      <c r="N1292">
        <v>99</v>
      </c>
      <c r="O1292">
        <v>99</v>
      </c>
      <c r="P1292">
        <v>99</v>
      </c>
      <c r="Q1292">
        <v>39</v>
      </c>
      <c r="R1292">
        <v>65</v>
      </c>
      <c r="S1292">
        <v>9</v>
      </c>
      <c r="T1292">
        <v>7.7384615384615376</v>
      </c>
      <c r="U1292">
        <v>36.483076923076929</v>
      </c>
      <c r="V1292">
        <v>26.15384615384616</v>
      </c>
      <c r="W1292">
        <v>18.461538461538456</v>
      </c>
      <c r="X1292">
        <v>100</v>
      </c>
      <c r="Y1292">
        <v>95.384615384615358</v>
      </c>
      <c r="Z1292">
        <v>6.2487800466176013</v>
      </c>
      <c r="AA1292">
        <v>0</v>
      </c>
      <c r="AB1292">
        <v>1.4172228865140322</v>
      </c>
      <c r="AD1292">
        <v>53.907879546055526</v>
      </c>
      <c r="AF1292">
        <v>18.678160919540232</v>
      </c>
      <c r="AG1292">
        <v>25.464971435934878</v>
      </c>
      <c r="AH1292">
        <v>0</v>
      </c>
      <c r="AI1292">
        <v>10</v>
      </c>
      <c r="AJ1292">
        <v>112.67</v>
      </c>
      <c r="AK1292">
        <v>22.20053858405787</v>
      </c>
    </row>
    <row r="1293" spans="1:37">
      <c r="A1293">
        <v>16</v>
      </c>
      <c r="B1293">
        <v>278</v>
      </c>
      <c r="C1293">
        <v>2023</v>
      </c>
      <c r="D1293">
        <v>2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</v>
      </c>
      <c r="M1293">
        <v>99</v>
      </c>
      <c r="N1293">
        <v>99</v>
      </c>
      <c r="O1293">
        <v>99</v>
      </c>
      <c r="P1293">
        <v>99</v>
      </c>
      <c r="Q1293">
        <v>101</v>
      </c>
      <c r="R1293">
        <v>137</v>
      </c>
      <c r="S1293">
        <v>9</v>
      </c>
      <c r="T1293">
        <v>7.540145985401459</v>
      </c>
      <c r="U1293">
        <v>35.25620437956205</v>
      </c>
      <c r="V1293">
        <v>31.386861313868607</v>
      </c>
      <c r="W1293">
        <v>26.277372262773721</v>
      </c>
      <c r="X1293">
        <v>100</v>
      </c>
      <c r="Y1293">
        <v>99.270072992700761</v>
      </c>
      <c r="Z1293">
        <v>5.9273442966292622</v>
      </c>
      <c r="AA1293">
        <v>0</v>
      </c>
      <c r="AB1293">
        <v>1.844362483729538</v>
      </c>
      <c r="AD1293">
        <v>25.121118696619703</v>
      </c>
      <c r="AF1293">
        <v>25.370370370370367</v>
      </c>
      <c r="AG1293">
        <v>30.26037163728401</v>
      </c>
      <c r="AH1293">
        <v>0</v>
      </c>
      <c r="AI1293">
        <v>22</v>
      </c>
      <c r="AJ1293">
        <v>110.4</v>
      </c>
      <c r="AK1293">
        <v>23.97485056931875</v>
      </c>
    </row>
    <row r="1294" spans="1:37">
      <c r="A1294">
        <v>16</v>
      </c>
      <c r="B1294">
        <v>279</v>
      </c>
      <c r="C1294">
        <v>2023</v>
      </c>
      <c r="D1294">
        <v>3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</v>
      </c>
      <c r="M1294">
        <v>99</v>
      </c>
      <c r="N1294">
        <v>99</v>
      </c>
      <c r="O1294">
        <v>99</v>
      </c>
      <c r="P1294">
        <v>99</v>
      </c>
      <c r="Q1294">
        <v>600</v>
      </c>
      <c r="R1294">
        <v>885</v>
      </c>
      <c r="S1294">
        <v>9</v>
      </c>
      <c r="T1294">
        <v>7.6497175141242915</v>
      </c>
      <c r="U1294">
        <v>35.22542372881356</v>
      </c>
      <c r="V1294">
        <v>29.49152542372882</v>
      </c>
      <c r="W1294">
        <v>27.344632768361592</v>
      </c>
      <c r="X1294">
        <v>100</v>
      </c>
      <c r="Y1294">
        <v>98.983050847457633</v>
      </c>
      <c r="Z1294">
        <v>5.9912080562266476</v>
      </c>
      <c r="AA1294">
        <v>0</v>
      </c>
      <c r="AB1294">
        <v>1.7341411946302363</v>
      </c>
      <c r="AD1294">
        <v>53.213589819760401</v>
      </c>
      <c r="AF1294">
        <v>27.047677261613689</v>
      </c>
      <c r="AG1294">
        <v>31.562817341755625</v>
      </c>
      <c r="AH1294">
        <v>1.8079096045197736</v>
      </c>
      <c r="AI1294">
        <v>113</v>
      </c>
      <c r="AJ1294">
        <v>113.19646017699118</v>
      </c>
      <c r="AK1294">
        <v>23.071033803251236</v>
      </c>
    </row>
    <row r="1295" spans="1:37">
      <c r="A1295">
        <v>16</v>
      </c>
      <c r="B1295">
        <v>280</v>
      </c>
      <c r="C1295">
        <v>2023</v>
      </c>
      <c r="D1295">
        <v>4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</v>
      </c>
      <c r="M1295">
        <v>99</v>
      </c>
      <c r="N1295">
        <v>99</v>
      </c>
      <c r="O1295">
        <v>99</v>
      </c>
      <c r="P1295">
        <v>99</v>
      </c>
      <c r="Q1295">
        <v>48</v>
      </c>
      <c r="R1295">
        <v>68</v>
      </c>
      <c r="S1295">
        <v>9</v>
      </c>
      <c r="T1295">
        <v>7.117647058823529</v>
      </c>
      <c r="U1295">
        <v>32.186764705882347</v>
      </c>
      <c r="V1295">
        <v>26.47058823529412</v>
      </c>
      <c r="W1295">
        <v>20.588235294117652</v>
      </c>
      <c r="X1295">
        <v>98.529411764705884</v>
      </c>
      <c r="Y1295">
        <v>85.294117647058812</v>
      </c>
      <c r="Z1295">
        <v>8.230125873023681</v>
      </c>
      <c r="AA1295">
        <v>0</v>
      </c>
      <c r="AB1295">
        <v>2.011214234973973</v>
      </c>
      <c r="AD1295">
        <v>66.855351240562797</v>
      </c>
      <c r="AF1295">
        <v>11.129296235679211</v>
      </c>
      <c r="AG1295">
        <v>16.767664386237755</v>
      </c>
      <c r="AH1295">
        <v>4.4117647058823524</v>
      </c>
      <c r="AI1295">
        <v>15</v>
      </c>
      <c r="AJ1295">
        <v>105.29333333333336</v>
      </c>
      <c r="AK1295">
        <v>21.519250858908276</v>
      </c>
    </row>
    <row r="1296" spans="1:37">
      <c r="A1296">
        <v>16</v>
      </c>
      <c r="B1296">
        <v>281</v>
      </c>
      <c r="C1296">
        <v>2023</v>
      </c>
      <c r="D1296">
        <v>5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</v>
      </c>
      <c r="M1296">
        <v>99</v>
      </c>
      <c r="N1296">
        <v>99</v>
      </c>
      <c r="O1296">
        <v>99</v>
      </c>
      <c r="P1296">
        <v>99</v>
      </c>
      <c r="Q1296">
        <v>130</v>
      </c>
      <c r="R1296">
        <v>208</v>
      </c>
      <c r="S1296">
        <v>9</v>
      </c>
      <c r="T1296">
        <v>7</v>
      </c>
      <c r="U1296">
        <v>31.856730769230776</v>
      </c>
      <c r="V1296">
        <v>36.057692307692314</v>
      </c>
      <c r="W1296">
        <v>17.788461538461544</v>
      </c>
      <c r="X1296">
        <v>99.519230769230788</v>
      </c>
      <c r="Y1296">
        <v>87.5</v>
      </c>
      <c r="Z1296">
        <v>7.0425869976750848</v>
      </c>
      <c r="AA1296">
        <v>0</v>
      </c>
      <c r="AB1296">
        <v>1.9782470873127904</v>
      </c>
      <c r="AD1296">
        <v>54.033139008573642</v>
      </c>
      <c r="AF1296">
        <v>14.454482279360672</v>
      </c>
      <c r="AG1296">
        <v>19.860388024181841</v>
      </c>
      <c r="AH1296">
        <v>1.4423076923076923</v>
      </c>
      <c r="AI1296">
        <v>67</v>
      </c>
      <c r="AJ1296">
        <v>109.40597014925376</v>
      </c>
      <c r="AK1296">
        <v>22.094082005407913</v>
      </c>
    </row>
    <row r="1297" spans="1:37">
      <c r="A1297">
        <v>16</v>
      </c>
      <c r="B1297">
        <v>282</v>
      </c>
      <c r="C1297">
        <v>2023</v>
      </c>
      <c r="D1297">
        <v>6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</v>
      </c>
      <c r="M1297">
        <v>99</v>
      </c>
      <c r="N1297">
        <v>99</v>
      </c>
      <c r="O1297">
        <v>99</v>
      </c>
      <c r="P1297">
        <v>99</v>
      </c>
      <c r="Q1297">
        <v>101</v>
      </c>
      <c r="R1297">
        <v>162</v>
      </c>
      <c r="S1297">
        <v>9</v>
      </c>
      <c r="T1297">
        <v>7.1790123456790118</v>
      </c>
      <c r="U1297">
        <v>32.450000000000003</v>
      </c>
      <c r="V1297">
        <v>33.950617283950621</v>
      </c>
      <c r="W1297">
        <v>24.691358024691361</v>
      </c>
      <c r="X1297">
        <v>100</v>
      </c>
      <c r="Y1297">
        <v>88.8888888888889</v>
      </c>
      <c r="Z1297">
        <v>7.4998292161624702</v>
      </c>
      <c r="AA1297">
        <v>0</v>
      </c>
      <c r="AB1297">
        <v>2.119586265788489</v>
      </c>
      <c r="AD1297">
        <v>60.279849703086143</v>
      </c>
      <c r="AF1297">
        <v>14.148471615720524</v>
      </c>
      <c r="AG1297">
        <v>19.445513057631128</v>
      </c>
      <c r="AH1297">
        <v>0</v>
      </c>
      <c r="AI1297">
        <v>56</v>
      </c>
      <c r="AJ1297">
        <v>111.87142857142859</v>
      </c>
      <c r="AK1297">
        <v>24.828743012520295</v>
      </c>
    </row>
    <row r="1298" spans="1:37">
      <c r="A1298">
        <v>16</v>
      </c>
      <c r="B1298">
        <v>283</v>
      </c>
      <c r="C1298">
        <v>2023</v>
      </c>
      <c r="D1298">
        <v>7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</v>
      </c>
      <c r="M1298">
        <v>99</v>
      </c>
      <c r="N1298">
        <v>99</v>
      </c>
      <c r="O1298">
        <v>99</v>
      </c>
      <c r="P1298">
        <v>99</v>
      </c>
      <c r="Q1298">
        <v>28</v>
      </c>
      <c r="R1298">
        <v>59</v>
      </c>
      <c r="S1298">
        <v>9</v>
      </c>
      <c r="T1298">
        <v>7.7966101694915277</v>
      </c>
      <c r="U1298">
        <v>37.130508474576253</v>
      </c>
      <c r="V1298">
        <v>23.728813559322031</v>
      </c>
      <c r="W1298">
        <v>30.50847457627118</v>
      </c>
      <c r="X1298">
        <v>100</v>
      </c>
      <c r="Y1298">
        <v>100</v>
      </c>
      <c r="Z1298">
        <v>5.4798012532711606</v>
      </c>
      <c r="AA1298">
        <v>0</v>
      </c>
      <c r="AB1298">
        <v>1.8846360168023928</v>
      </c>
      <c r="AD1298">
        <v>30.077229967184422</v>
      </c>
      <c r="AF1298">
        <v>18.553459119496864</v>
      </c>
      <c r="AG1298">
        <v>27.112959318803441</v>
      </c>
      <c r="AH1298">
        <v>0</v>
      </c>
      <c r="AI1298">
        <v>25</v>
      </c>
      <c r="AJ1298">
        <v>116.96000000000002</v>
      </c>
      <c r="AK1298">
        <v>23.988917868558005</v>
      </c>
    </row>
    <row r="1299" spans="1:37">
      <c r="A1299">
        <v>16</v>
      </c>
      <c r="B1299">
        <v>284</v>
      </c>
      <c r="C1299">
        <v>2023</v>
      </c>
      <c r="D1299">
        <v>8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</v>
      </c>
      <c r="M1299">
        <v>99</v>
      </c>
      <c r="N1299">
        <v>99</v>
      </c>
      <c r="O1299">
        <v>99</v>
      </c>
      <c r="P1299">
        <v>99</v>
      </c>
      <c r="Q1299">
        <v>535</v>
      </c>
      <c r="R1299">
        <v>892</v>
      </c>
      <c r="S1299">
        <v>9</v>
      </c>
      <c r="T1299">
        <v>7.1502242152466353</v>
      </c>
      <c r="U1299">
        <v>34.466367713004495</v>
      </c>
      <c r="V1299">
        <v>35.313901345291477</v>
      </c>
      <c r="W1299">
        <v>21.748878923766821</v>
      </c>
      <c r="X1299">
        <v>99.887892376681634</v>
      </c>
      <c r="Y1299">
        <v>96.188340807174896</v>
      </c>
      <c r="Z1299">
        <v>6.614023272324399</v>
      </c>
      <c r="AA1299">
        <v>0</v>
      </c>
      <c r="AB1299">
        <v>1.9677529111233056</v>
      </c>
      <c r="AD1299">
        <v>47.011174412536157</v>
      </c>
      <c r="AF1299">
        <v>13.808049535603711</v>
      </c>
      <c r="AG1299">
        <v>18.687669019645021</v>
      </c>
      <c r="AH1299">
        <v>1.1210762331838562</v>
      </c>
      <c r="AI1299">
        <v>460</v>
      </c>
      <c r="AJ1299">
        <v>113.5702173913043</v>
      </c>
      <c r="AK1299">
        <v>23.060944901155239</v>
      </c>
    </row>
    <row r="1300" spans="1:37">
      <c r="A1300">
        <v>16</v>
      </c>
      <c r="B1300">
        <v>285</v>
      </c>
      <c r="C1300">
        <v>2023</v>
      </c>
      <c r="D1300">
        <v>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</v>
      </c>
      <c r="M1300">
        <v>99</v>
      </c>
      <c r="N1300">
        <v>99</v>
      </c>
      <c r="O1300">
        <v>99</v>
      </c>
      <c r="P1300">
        <v>99</v>
      </c>
      <c r="Q1300">
        <v>521</v>
      </c>
      <c r="R1300">
        <v>873</v>
      </c>
      <c r="S1300">
        <v>9</v>
      </c>
      <c r="T1300">
        <v>7.3046964490263457</v>
      </c>
      <c r="U1300">
        <v>33.039175257731955</v>
      </c>
      <c r="V1300">
        <v>34.249713631156922</v>
      </c>
      <c r="W1300">
        <v>25.200458190148922</v>
      </c>
      <c r="X1300">
        <v>99.541809851088246</v>
      </c>
      <c r="Y1300">
        <v>94.272623138602526</v>
      </c>
      <c r="Z1300">
        <v>6.7163287889388199</v>
      </c>
      <c r="AA1300">
        <v>0</v>
      </c>
      <c r="AB1300">
        <v>2.0761424336959924</v>
      </c>
      <c r="AD1300">
        <v>44.331786474570279</v>
      </c>
      <c r="AF1300">
        <v>12.492844876931883</v>
      </c>
      <c r="AG1300">
        <v>16.565879108918917</v>
      </c>
      <c r="AH1300">
        <v>2.9782359679266901</v>
      </c>
      <c r="AI1300">
        <v>258</v>
      </c>
      <c r="AJ1300">
        <v>111.12558139534882</v>
      </c>
      <c r="AK1300">
        <v>22.955793182833496</v>
      </c>
    </row>
    <row r="1301" spans="1:37">
      <c r="A1301">
        <v>16</v>
      </c>
      <c r="B1301">
        <v>286</v>
      </c>
      <c r="C1301">
        <v>2023</v>
      </c>
      <c r="D1301">
        <v>10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</v>
      </c>
      <c r="M1301">
        <v>99</v>
      </c>
      <c r="N1301">
        <v>99</v>
      </c>
      <c r="O1301">
        <v>99</v>
      </c>
      <c r="P1301">
        <v>99</v>
      </c>
      <c r="Q1301">
        <v>1798</v>
      </c>
      <c r="R1301">
        <v>3450</v>
      </c>
      <c r="S1301">
        <v>9</v>
      </c>
      <c r="T1301">
        <v>7.1518840579710146</v>
      </c>
      <c r="U1301">
        <v>33.357275362318838</v>
      </c>
      <c r="V1301">
        <v>39.971014492753625</v>
      </c>
      <c r="W1301">
        <v>21.304347826086957</v>
      </c>
      <c r="X1301">
        <v>99.884057971014499</v>
      </c>
      <c r="Y1301">
        <v>96.898550724637687</v>
      </c>
      <c r="Z1301">
        <v>5.5816381780141118</v>
      </c>
      <c r="AA1301">
        <v>0</v>
      </c>
      <c r="AB1301">
        <v>1.88867047429415</v>
      </c>
      <c r="AD1301">
        <v>31.756272116642805</v>
      </c>
      <c r="AF1301">
        <v>18.653690186536913</v>
      </c>
      <c r="AG1301">
        <v>23.341295453194849</v>
      </c>
      <c r="AH1301">
        <v>1.4782608695652173</v>
      </c>
      <c r="AI1301">
        <v>1201</v>
      </c>
      <c r="AJ1301">
        <v>113.3702747710242</v>
      </c>
      <c r="AK1301">
        <v>22.763900563013401</v>
      </c>
    </row>
    <row r="1302" spans="1:37">
      <c r="A1302">
        <v>16</v>
      </c>
      <c r="B1302">
        <v>287</v>
      </c>
      <c r="C1302">
        <v>2023</v>
      </c>
      <c r="D1302">
        <v>11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</v>
      </c>
      <c r="M1302">
        <v>99</v>
      </c>
      <c r="N1302">
        <v>99</v>
      </c>
      <c r="O1302">
        <v>99</v>
      </c>
      <c r="P1302">
        <v>99</v>
      </c>
      <c r="Q1302">
        <v>912</v>
      </c>
      <c r="R1302">
        <v>1583</v>
      </c>
      <c r="S1302">
        <v>9</v>
      </c>
      <c r="T1302">
        <v>7.1440303221730899</v>
      </c>
      <c r="U1302">
        <v>33.34921036007583</v>
      </c>
      <c r="V1302">
        <v>38.976626658243838</v>
      </c>
      <c r="W1302">
        <v>18.761844598862925</v>
      </c>
      <c r="X1302">
        <v>99.873657612128881</v>
      </c>
      <c r="Y1302">
        <v>96.39924194567277</v>
      </c>
      <c r="Z1302">
        <v>5.5092202341821972</v>
      </c>
      <c r="AA1302">
        <v>0</v>
      </c>
      <c r="AB1302">
        <v>1.7335384206322921</v>
      </c>
      <c r="AD1302">
        <v>33.512774750479927</v>
      </c>
      <c r="AF1302">
        <v>18.124570643462327</v>
      </c>
      <c r="AG1302">
        <v>22.99300433711937</v>
      </c>
      <c r="AH1302">
        <v>2.1478205938092234</v>
      </c>
      <c r="AI1302">
        <v>467</v>
      </c>
      <c r="AJ1302">
        <v>112.5421841541756</v>
      </c>
      <c r="AK1302">
        <v>23.181608424845432</v>
      </c>
    </row>
    <row r="1303" spans="1:37">
      <c r="A1303">
        <v>16</v>
      </c>
      <c r="B1303">
        <v>288</v>
      </c>
      <c r="C1303">
        <v>2023</v>
      </c>
      <c r="D1303">
        <v>12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</v>
      </c>
      <c r="M1303">
        <v>99</v>
      </c>
      <c r="N1303">
        <v>99</v>
      </c>
      <c r="O1303">
        <v>99</v>
      </c>
      <c r="P1303">
        <v>99</v>
      </c>
      <c r="Q1303">
        <v>74</v>
      </c>
      <c r="R1303">
        <v>103</v>
      </c>
      <c r="S1303">
        <v>9</v>
      </c>
      <c r="T1303">
        <v>7.0194174757281553</v>
      </c>
      <c r="U1303">
        <v>32.076699029126246</v>
      </c>
      <c r="V1303">
        <v>39.805825242718448</v>
      </c>
      <c r="W1303">
        <v>11.650485436893204</v>
      </c>
      <c r="X1303">
        <v>100</v>
      </c>
      <c r="Y1303">
        <v>93.203883495145632</v>
      </c>
      <c r="Z1303">
        <v>5.5421982930173037</v>
      </c>
      <c r="AA1303">
        <v>0</v>
      </c>
      <c r="AB1303">
        <v>1.677842943251505</v>
      </c>
      <c r="AD1303">
        <v>44.513548382780947</v>
      </c>
      <c r="AF1303">
        <v>19.252336448598129</v>
      </c>
      <c r="AG1303">
        <v>24.43694943084742</v>
      </c>
      <c r="AH1303">
        <v>0.97087378640776723</v>
      </c>
      <c r="AI1303">
        <v>37</v>
      </c>
      <c r="AJ1303">
        <v>112.15945945945944</v>
      </c>
      <c r="AK1303">
        <v>23.329282850761956</v>
      </c>
    </row>
    <row r="1304" spans="1:37">
      <c r="A1304">
        <v>16</v>
      </c>
      <c r="B1304">
        <v>289</v>
      </c>
      <c r="C1304">
        <v>2023</v>
      </c>
      <c r="D1304">
        <v>1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10</v>
      </c>
      <c r="M1304">
        <v>99</v>
      </c>
      <c r="N1304">
        <v>99</v>
      </c>
      <c r="O1304">
        <v>99</v>
      </c>
      <c r="P1304">
        <v>99</v>
      </c>
      <c r="Q1304">
        <v>7</v>
      </c>
      <c r="R1304">
        <v>11</v>
      </c>
      <c r="S1304">
        <v>10</v>
      </c>
      <c r="T1304">
        <v>8.2727272727272734</v>
      </c>
      <c r="U1304">
        <v>39.827272727272728</v>
      </c>
      <c r="V1304">
        <v>18.181818181818183</v>
      </c>
      <c r="W1304">
        <v>54.545454545454554</v>
      </c>
      <c r="X1304">
        <v>100</v>
      </c>
      <c r="Y1304">
        <v>100</v>
      </c>
      <c r="Z1304">
        <v>6.9694255546625596</v>
      </c>
      <c r="AA1304">
        <v>0</v>
      </c>
      <c r="AB1304">
        <v>1.4826824027545489</v>
      </c>
      <c r="AD1304">
        <v>46.643059353645477</v>
      </c>
      <c r="AF1304">
        <v>3.1609195402298842</v>
      </c>
      <c r="AG1304">
        <v>4.7044800481078992</v>
      </c>
      <c r="AH1304">
        <v>0</v>
      </c>
      <c r="AI1304">
        <v>5</v>
      </c>
      <c r="AJ1304">
        <v>112.06</v>
      </c>
      <c r="AK1304">
        <v>24.873100526645857</v>
      </c>
    </row>
    <row r="1305" spans="1:37">
      <c r="A1305">
        <v>16</v>
      </c>
      <c r="B1305">
        <v>290</v>
      </c>
      <c r="C1305">
        <v>2023</v>
      </c>
      <c r="D1305">
        <v>2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10</v>
      </c>
      <c r="M1305">
        <v>99</v>
      </c>
      <c r="N1305">
        <v>99</v>
      </c>
      <c r="O1305">
        <v>99</v>
      </c>
      <c r="P1305">
        <v>99</v>
      </c>
      <c r="Q1305">
        <v>31</v>
      </c>
      <c r="R1305">
        <v>36</v>
      </c>
      <c r="S1305">
        <v>10</v>
      </c>
      <c r="T1305">
        <v>7.8611111111111107</v>
      </c>
      <c r="U1305">
        <v>38.124999999999993</v>
      </c>
      <c r="V1305">
        <v>27.777777777777779</v>
      </c>
      <c r="W1305">
        <v>33.333333333333343</v>
      </c>
      <c r="X1305">
        <v>100</v>
      </c>
      <c r="Y1305">
        <v>100</v>
      </c>
      <c r="Z1305">
        <v>6.6389998828472345</v>
      </c>
      <c r="AA1305">
        <v>0</v>
      </c>
      <c r="AB1305">
        <v>1.5838205877942704</v>
      </c>
      <c r="AD1305">
        <v>76.326258913852143</v>
      </c>
      <c r="AF1305">
        <v>6.6666666666666687</v>
      </c>
      <c r="AG1305">
        <v>8.5986542871104739</v>
      </c>
      <c r="AH1305">
        <v>0</v>
      </c>
      <c r="AI1305">
        <v>5</v>
      </c>
      <c r="AJ1305">
        <v>112.24</v>
      </c>
      <c r="AK1305">
        <v>25.768765721515159</v>
      </c>
    </row>
    <row r="1306" spans="1:37">
      <c r="A1306">
        <v>16</v>
      </c>
      <c r="B1306">
        <v>291</v>
      </c>
      <c r="C1306">
        <v>2023</v>
      </c>
      <c r="D1306">
        <v>3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10</v>
      </c>
      <c r="M1306">
        <v>99</v>
      </c>
      <c r="N1306">
        <v>99</v>
      </c>
      <c r="O1306">
        <v>99</v>
      </c>
      <c r="P1306">
        <v>99</v>
      </c>
      <c r="Q1306">
        <v>207</v>
      </c>
      <c r="R1306">
        <v>235</v>
      </c>
      <c r="S1306">
        <v>10</v>
      </c>
      <c r="T1306">
        <v>8.3744680851063826</v>
      </c>
      <c r="U1306">
        <v>40.417872340425504</v>
      </c>
      <c r="V1306">
        <v>9.3617021276595764</v>
      </c>
      <c r="W1306">
        <v>42.978723404255319</v>
      </c>
      <c r="X1306">
        <v>100</v>
      </c>
      <c r="Y1306">
        <v>100</v>
      </c>
      <c r="Z1306">
        <v>5.5960643222357342</v>
      </c>
      <c r="AA1306">
        <v>0</v>
      </c>
      <c r="AB1306">
        <v>1.7271878613966452</v>
      </c>
      <c r="AD1306">
        <v>44.014055421918371</v>
      </c>
      <c r="AF1306">
        <v>7.1821515892420518</v>
      </c>
      <c r="AG1306">
        <v>9.6165119464775</v>
      </c>
      <c r="AH1306">
        <v>0</v>
      </c>
      <c r="AI1306">
        <v>41</v>
      </c>
      <c r="AJ1306">
        <v>115.52195121951216</v>
      </c>
      <c r="AK1306">
        <v>25.35283899112564</v>
      </c>
    </row>
    <row r="1307" spans="1:37">
      <c r="A1307">
        <v>16</v>
      </c>
      <c r="B1307">
        <v>292</v>
      </c>
      <c r="C1307">
        <v>2023</v>
      </c>
      <c r="D1307">
        <v>4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10</v>
      </c>
      <c r="M1307">
        <v>99</v>
      </c>
      <c r="N1307">
        <v>99</v>
      </c>
      <c r="O1307">
        <v>99</v>
      </c>
      <c r="P1307">
        <v>99</v>
      </c>
      <c r="Q1307">
        <v>14</v>
      </c>
      <c r="R1307">
        <v>18</v>
      </c>
      <c r="S1307">
        <v>10</v>
      </c>
      <c r="T1307">
        <v>7.4444444444444446</v>
      </c>
      <c r="U1307">
        <v>36.683333333333344</v>
      </c>
      <c r="V1307">
        <v>16.666666666666671</v>
      </c>
      <c r="W1307">
        <v>27.777777777777779</v>
      </c>
      <c r="X1307">
        <v>100</v>
      </c>
      <c r="Y1307">
        <v>88.8888888888889</v>
      </c>
      <c r="Z1307">
        <v>9.5202853598688346</v>
      </c>
      <c r="AA1307">
        <v>0</v>
      </c>
      <c r="AB1307">
        <v>1.8921540406584887</v>
      </c>
      <c r="AD1307">
        <v>78.715168906204937</v>
      </c>
      <c r="AF1307">
        <v>2.9459901800327342</v>
      </c>
      <c r="AG1307">
        <v>5.0585684626640433</v>
      </c>
      <c r="AH1307">
        <v>5.5555555555555562</v>
      </c>
      <c r="AI1307">
        <v>6</v>
      </c>
      <c r="AJ1307">
        <v>106.15000000000002</v>
      </c>
      <c r="AK1307">
        <v>23.314199976875695</v>
      </c>
    </row>
    <row r="1308" spans="1:37">
      <c r="A1308">
        <v>16</v>
      </c>
      <c r="B1308">
        <v>293</v>
      </c>
      <c r="C1308">
        <v>2023</v>
      </c>
      <c r="D1308">
        <v>5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10</v>
      </c>
      <c r="M1308">
        <v>99</v>
      </c>
      <c r="N1308">
        <v>99</v>
      </c>
      <c r="O1308">
        <v>99</v>
      </c>
      <c r="P1308">
        <v>99</v>
      </c>
      <c r="Q1308">
        <v>41</v>
      </c>
      <c r="R1308">
        <v>53</v>
      </c>
      <c r="S1308">
        <v>10</v>
      </c>
      <c r="T1308">
        <v>8.1320754716981138</v>
      </c>
      <c r="U1308">
        <v>36.756603773584906</v>
      </c>
      <c r="V1308">
        <v>22.641509433962256</v>
      </c>
      <c r="W1308">
        <v>33.962264150943383</v>
      </c>
      <c r="X1308">
        <v>100</v>
      </c>
      <c r="Y1308">
        <v>98.113207547169822</v>
      </c>
      <c r="Z1308">
        <v>6.2604933627383508</v>
      </c>
      <c r="AA1308">
        <v>0</v>
      </c>
      <c r="AB1308">
        <v>1.5786038236491964</v>
      </c>
      <c r="AD1308">
        <v>26.786241030836276</v>
      </c>
      <c r="AF1308">
        <v>3.6831132731063239</v>
      </c>
      <c r="AG1308">
        <v>5.838945686805201</v>
      </c>
      <c r="AH1308">
        <v>0</v>
      </c>
      <c r="AI1308">
        <v>18</v>
      </c>
      <c r="AJ1308">
        <v>111.87222222222222</v>
      </c>
      <c r="AK1308">
        <v>25.203571836226246</v>
      </c>
    </row>
    <row r="1309" spans="1:37">
      <c r="A1309">
        <v>16</v>
      </c>
      <c r="B1309">
        <v>294</v>
      </c>
      <c r="C1309">
        <v>2023</v>
      </c>
      <c r="D1309">
        <v>6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10</v>
      </c>
      <c r="M1309">
        <v>99</v>
      </c>
      <c r="N1309">
        <v>99</v>
      </c>
      <c r="O1309">
        <v>99</v>
      </c>
      <c r="P1309">
        <v>99</v>
      </c>
      <c r="Q1309">
        <v>23</v>
      </c>
      <c r="R1309">
        <v>29</v>
      </c>
      <c r="S1309">
        <v>10</v>
      </c>
      <c r="T1309">
        <v>7.9310344827586237</v>
      </c>
      <c r="U1309">
        <v>37.872413793103448</v>
      </c>
      <c r="V1309">
        <v>27.586206896551719</v>
      </c>
      <c r="W1309">
        <v>48.275862068965509</v>
      </c>
      <c r="X1309">
        <v>100</v>
      </c>
      <c r="Y1309">
        <v>100</v>
      </c>
      <c r="Z1309">
        <v>8.7839154160130306</v>
      </c>
      <c r="AA1309">
        <v>0</v>
      </c>
      <c r="AB1309">
        <v>1.7797914345605437</v>
      </c>
      <c r="AD1309">
        <v>57.534318598888589</v>
      </c>
      <c r="AF1309">
        <v>2.5327510917030565</v>
      </c>
      <c r="AG1309">
        <v>4.0626618332470228</v>
      </c>
      <c r="AH1309">
        <v>0</v>
      </c>
      <c r="AI1309">
        <v>14</v>
      </c>
      <c r="AJ1309">
        <v>112.34285714285711</v>
      </c>
      <c r="AK1309">
        <v>28.104192873979002</v>
      </c>
    </row>
    <row r="1310" spans="1:37">
      <c r="A1310">
        <v>16</v>
      </c>
      <c r="B1310">
        <v>295</v>
      </c>
      <c r="C1310">
        <v>2023</v>
      </c>
      <c r="D1310">
        <v>7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10</v>
      </c>
      <c r="M1310">
        <v>99</v>
      </c>
      <c r="N1310">
        <v>99</v>
      </c>
      <c r="O1310">
        <v>99</v>
      </c>
      <c r="P1310">
        <v>99</v>
      </c>
      <c r="Q1310">
        <v>7</v>
      </c>
      <c r="R1310">
        <v>8</v>
      </c>
      <c r="S1310">
        <v>10</v>
      </c>
      <c r="T1310">
        <v>9.125</v>
      </c>
      <c r="U1310">
        <v>41.224999999999994</v>
      </c>
      <c r="V1310">
        <v>0</v>
      </c>
      <c r="W1310">
        <v>62.5</v>
      </c>
      <c r="X1310">
        <v>100</v>
      </c>
      <c r="Y1310">
        <v>100</v>
      </c>
      <c r="Z1310">
        <v>2.5058681130499529</v>
      </c>
      <c r="AA1310">
        <v>0</v>
      </c>
      <c r="AB1310">
        <v>2.0879116360612588</v>
      </c>
      <c r="AD1310">
        <v>55.1291629260786</v>
      </c>
      <c r="AF1310">
        <v>2.5157232704402506</v>
      </c>
      <c r="AG1310">
        <v>4.0817336848228312</v>
      </c>
      <c r="AH1310">
        <v>0</v>
      </c>
      <c r="AI1310">
        <v>3</v>
      </c>
      <c r="AJ1310">
        <v>116.3</v>
      </c>
      <c r="AK1310">
        <v>25.535541172542896</v>
      </c>
    </row>
    <row r="1311" spans="1:37">
      <c r="A1311">
        <v>16</v>
      </c>
      <c r="B1311">
        <v>296</v>
      </c>
      <c r="C1311">
        <v>2023</v>
      </c>
      <c r="D1311">
        <v>8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10</v>
      </c>
      <c r="M1311">
        <v>99</v>
      </c>
      <c r="N1311">
        <v>99</v>
      </c>
      <c r="O1311">
        <v>99</v>
      </c>
      <c r="P1311">
        <v>99</v>
      </c>
      <c r="Q1311">
        <v>166</v>
      </c>
      <c r="R1311">
        <v>192</v>
      </c>
      <c r="S1311">
        <v>10</v>
      </c>
      <c r="T1311">
        <v>8.2395833333333357</v>
      </c>
      <c r="U1311">
        <v>38.086458333333354</v>
      </c>
      <c r="V1311">
        <v>15.104166666666663</v>
      </c>
      <c r="W1311">
        <v>41.145833333333343</v>
      </c>
      <c r="X1311">
        <v>100</v>
      </c>
      <c r="Y1311">
        <v>97.916666666666686</v>
      </c>
      <c r="Z1311">
        <v>7.5463859974999981</v>
      </c>
      <c r="AA1311">
        <v>0</v>
      </c>
      <c r="AB1311">
        <v>1.9803450439394503</v>
      </c>
      <c r="AD1311">
        <v>51.685265552933437</v>
      </c>
      <c r="AF1311">
        <v>2.9721362229102177</v>
      </c>
      <c r="AG1311">
        <v>4.4449469318584498</v>
      </c>
      <c r="AH1311">
        <v>1.5625</v>
      </c>
      <c r="AI1311">
        <v>114</v>
      </c>
      <c r="AJ1311">
        <v>113.61315789473676</v>
      </c>
      <c r="AK1311">
        <v>25.125832058217352</v>
      </c>
    </row>
    <row r="1312" spans="1:37">
      <c r="A1312">
        <v>16</v>
      </c>
      <c r="B1312">
        <v>297</v>
      </c>
      <c r="C1312">
        <v>2023</v>
      </c>
      <c r="D1312">
        <v>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10</v>
      </c>
      <c r="M1312">
        <v>99</v>
      </c>
      <c r="N1312">
        <v>99</v>
      </c>
      <c r="O1312">
        <v>99</v>
      </c>
      <c r="P1312">
        <v>99</v>
      </c>
      <c r="Q1312">
        <v>150</v>
      </c>
      <c r="R1312">
        <v>217</v>
      </c>
      <c r="S1312">
        <v>10</v>
      </c>
      <c r="T1312">
        <v>8.1244239631336406</v>
      </c>
      <c r="U1312">
        <v>35.573271889400907</v>
      </c>
      <c r="V1312">
        <v>22.58064516129032</v>
      </c>
      <c r="W1312">
        <v>41.013824884792626</v>
      </c>
      <c r="X1312">
        <v>100</v>
      </c>
      <c r="Y1312">
        <v>95.852534562211986</v>
      </c>
      <c r="Z1312">
        <v>7.9009726336327057</v>
      </c>
      <c r="AA1312">
        <v>0</v>
      </c>
      <c r="AB1312">
        <v>2.0697965716236522</v>
      </c>
      <c r="AD1312">
        <v>49.97681116782416</v>
      </c>
      <c r="AF1312">
        <v>3.1053234115626775</v>
      </c>
      <c r="AG1312">
        <v>4.433580434673984</v>
      </c>
      <c r="AH1312">
        <v>3.6866359447004609</v>
      </c>
      <c r="AI1312">
        <v>91</v>
      </c>
      <c r="AJ1312">
        <v>111.29780219780216</v>
      </c>
      <c r="AK1312">
        <v>23.512255829054169</v>
      </c>
    </row>
    <row r="1313" spans="1:37">
      <c r="A1313">
        <v>16</v>
      </c>
      <c r="B1313">
        <v>298</v>
      </c>
      <c r="C1313">
        <v>2023</v>
      </c>
      <c r="D1313">
        <v>10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10</v>
      </c>
      <c r="M1313">
        <v>99</v>
      </c>
      <c r="N1313">
        <v>99</v>
      </c>
      <c r="O1313">
        <v>99</v>
      </c>
      <c r="P1313">
        <v>99</v>
      </c>
      <c r="Q1313">
        <v>635</v>
      </c>
      <c r="R1313">
        <v>862</v>
      </c>
      <c r="S1313">
        <v>10</v>
      </c>
      <c r="T1313">
        <v>8.0475638051044101</v>
      </c>
      <c r="U1313">
        <v>37.059396751740131</v>
      </c>
      <c r="V1313">
        <v>20.185614849187935</v>
      </c>
      <c r="W1313">
        <v>34.570765661252885</v>
      </c>
      <c r="X1313">
        <v>100</v>
      </c>
      <c r="Y1313">
        <v>99.071925754060317</v>
      </c>
      <c r="Z1313">
        <v>6.2731704043071375</v>
      </c>
      <c r="AA1313">
        <v>0</v>
      </c>
      <c r="AB1313">
        <v>1.8395783727029371</v>
      </c>
      <c r="AD1313">
        <v>40.815048058095698</v>
      </c>
      <c r="AF1313">
        <v>4.660719113273859</v>
      </c>
      <c r="AG1313">
        <v>6.4791927842384531</v>
      </c>
      <c r="AH1313">
        <v>1.160092807424594</v>
      </c>
      <c r="AI1313">
        <v>322</v>
      </c>
      <c r="AJ1313">
        <v>114.04503105590059</v>
      </c>
      <c r="AK1313">
        <v>24.704748358791445</v>
      </c>
    </row>
    <row r="1314" spans="1:37">
      <c r="A1314">
        <v>16</v>
      </c>
      <c r="B1314">
        <v>299</v>
      </c>
      <c r="C1314">
        <v>2023</v>
      </c>
      <c r="D1314">
        <v>11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10</v>
      </c>
      <c r="M1314">
        <v>99</v>
      </c>
      <c r="N1314">
        <v>99</v>
      </c>
      <c r="O1314">
        <v>99</v>
      </c>
      <c r="P1314">
        <v>99</v>
      </c>
      <c r="Q1314">
        <v>292</v>
      </c>
      <c r="R1314">
        <v>368</v>
      </c>
      <c r="S1314">
        <v>10</v>
      </c>
      <c r="T1314">
        <v>8.1059782608695645</v>
      </c>
      <c r="U1314">
        <v>37.319836956521755</v>
      </c>
      <c r="V1314">
        <v>19.021739130434781</v>
      </c>
      <c r="W1314">
        <v>35.054347826086953</v>
      </c>
      <c r="X1314">
        <v>100</v>
      </c>
      <c r="Y1314">
        <v>99.456521739130437</v>
      </c>
      <c r="Z1314">
        <v>6.1190999067728278</v>
      </c>
      <c r="AA1314">
        <v>0</v>
      </c>
      <c r="AB1314">
        <v>1.7730369179943519</v>
      </c>
      <c r="AD1314">
        <v>50.206347790723513</v>
      </c>
      <c r="AF1314">
        <v>4.2134188229906115</v>
      </c>
      <c r="AG1314">
        <v>5.9815922863909972</v>
      </c>
      <c r="AH1314">
        <v>3.2608695652173911</v>
      </c>
      <c r="AI1314">
        <v>101</v>
      </c>
      <c r="AJ1314">
        <v>112.57821782178216</v>
      </c>
      <c r="AK1314">
        <v>25.152916757884473</v>
      </c>
    </row>
    <row r="1315" spans="1:37">
      <c r="A1315">
        <v>16</v>
      </c>
      <c r="B1315">
        <v>300</v>
      </c>
      <c r="C1315">
        <v>2023</v>
      </c>
      <c r="D1315">
        <v>12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10</v>
      </c>
      <c r="M1315">
        <v>99</v>
      </c>
      <c r="N1315">
        <v>99</v>
      </c>
      <c r="O1315">
        <v>99</v>
      </c>
      <c r="P1315">
        <v>99</v>
      </c>
      <c r="Q1315">
        <v>14</v>
      </c>
      <c r="R1315">
        <v>17</v>
      </c>
      <c r="S1315">
        <v>10</v>
      </c>
      <c r="T1315">
        <v>6.9411764705882355</v>
      </c>
      <c r="U1315">
        <v>36.21764705882353</v>
      </c>
      <c r="V1315">
        <v>29.411764705882355</v>
      </c>
      <c r="W1315">
        <v>5.882352941176471</v>
      </c>
      <c r="X1315">
        <v>100</v>
      </c>
      <c r="Y1315">
        <v>100</v>
      </c>
      <c r="Z1315">
        <v>4.5387527820546874</v>
      </c>
      <c r="AA1315">
        <v>0</v>
      </c>
      <c r="AB1315">
        <v>1.2112506048219984</v>
      </c>
      <c r="AD1315">
        <v>30.192657513298677</v>
      </c>
      <c r="AF1315">
        <v>3.1775700934579443</v>
      </c>
      <c r="AG1315">
        <v>4.5539603997011842</v>
      </c>
      <c r="AH1315">
        <v>0</v>
      </c>
      <c r="AI1315">
        <v>6</v>
      </c>
      <c r="AJ1315">
        <v>109.86666666666665</v>
      </c>
      <c r="AK1315">
        <v>26.023434209266409</v>
      </c>
    </row>
    <row r="1316" spans="1:37">
      <c r="A1316">
        <v>16</v>
      </c>
      <c r="B1316">
        <v>301</v>
      </c>
      <c r="C1316">
        <v>2023</v>
      </c>
      <c r="D1316">
        <v>1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11</v>
      </c>
      <c r="M1316">
        <v>99</v>
      </c>
      <c r="N1316">
        <v>99</v>
      </c>
      <c r="O1316">
        <v>99</v>
      </c>
      <c r="P1316">
        <v>99</v>
      </c>
      <c r="Q1316">
        <v>3</v>
      </c>
      <c r="R1316">
        <v>4</v>
      </c>
      <c r="S1316">
        <v>11</v>
      </c>
      <c r="T1316">
        <v>9.25</v>
      </c>
      <c r="U1316">
        <v>42.050000000000011</v>
      </c>
      <c r="V1316">
        <v>0</v>
      </c>
      <c r="W1316">
        <v>50</v>
      </c>
      <c r="X1316">
        <v>100</v>
      </c>
      <c r="Y1316">
        <v>100</v>
      </c>
      <c r="Z1316">
        <v>6.9632966330610788</v>
      </c>
      <c r="AA1316">
        <v>0</v>
      </c>
      <c r="AB1316">
        <v>2.2776083947860744</v>
      </c>
      <c r="AD1316">
        <v>99.07209334724736</v>
      </c>
      <c r="AF1316">
        <v>1.149425287356322</v>
      </c>
      <c r="AG1316">
        <v>1.8061938920149476</v>
      </c>
      <c r="AH1316">
        <v>0</v>
      </c>
      <c r="AI1316">
        <v>3</v>
      </c>
      <c r="AJ1316">
        <v>116.5</v>
      </c>
      <c r="AK1316">
        <v>24.18704551454594</v>
      </c>
    </row>
    <row r="1317" spans="1:37">
      <c r="A1317">
        <v>16</v>
      </c>
      <c r="B1317">
        <v>302</v>
      </c>
      <c r="C1317">
        <v>2023</v>
      </c>
      <c r="D1317">
        <v>2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11</v>
      </c>
      <c r="M1317">
        <v>99</v>
      </c>
      <c r="N1317">
        <v>99</v>
      </c>
      <c r="O1317">
        <v>99</v>
      </c>
      <c r="P1317">
        <v>99</v>
      </c>
      <c r="Q1317">
        <v>13</v>
      </c>
      <c r="R1317">
        <v>14</v>
      </c>
      <c r="S1317">
        <v>11</v>
      </c>
      <c r="T1317">
        <v>9.2857142857142883</v>
      </c>
      <c r="U1317">
        <v>43.857142857142826</v>
      </c>
      <c r="V1317">
        <v>0</v>
      </c>
      <c r="W1317">
        <v>78.571428571428555</v>
      </c>
      <c r="X1317">
        <v>100</v>
      </c>
      <c r="Y1317">
        <v>100</v>
      </c>
      <c r="Z1317">
        <v>3.8601839863100369</v>
      </c>
      <c r="AA1317">
        <v>0</v>
      </c>
      <c r="AB1317">
        <v>1.5779087167410331</v>
      </c>
      <c r="AD1317">
        <v>25.179263620685443</v>
      </c>
      <c r="AF1317">
        <v>2.592592592592593</v>
      </c>
      <c r="AG1317">
        <v>3.8466839579496042</v>
      </c>
      <c r="AH1317">
        <v>0</v>
      </c>
      <c r="AI1317">
        <v>7</v>
      </c>
      <c r="AJ1317">
        <v>115.14285714285712</v>
      </c>
      <c r="AK1317">
        <v>28.495634208976487</v>
      </c>
    </row>
    <row r="1318" spans="1:37">
      <c r="A1318">
        <v>16</v>
      </c>
      <c r="B1318">
        <v>303</v>
      </c>
      <c r="C1318">
        <v>2023</v>
      </c>
      <c r="D1318">
        <v>3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11</v>
      </c>
      <c r="M1318">
        <v>99</v>
      </c>
      <c r="N1318">
        <v>99</v>
      </c>
      <c r="O1318">
        <v>99</v>
      </c>
      <c r="P1318">
        <v>99</v>
      </c>
      <c r="Q1318">
        <v>71</v>
      </c>
      <c r="R1318">
        <v>80</v>
      </c>
      <c r="S1318">
        <v>11</v>
      </c>
      <c r="T1318">
        <v>8.65</v>
      </c>
      <c r="U1318">
        <v>41.375000000000007</v>
      </c>
      <c r="V1318">
        <v>7.5</v>
      </c>
      <c r="W1318">
        <v>53.75</v>
      </c>
      <c r="X1318">
        <v>100</v>
      </c>
      <c r="Y1318">
        <v>100</v>
      </c>
      <c r="Z1318">
        <v>5.7445517666741557</v>
      </c>
      <c r="AA1318">
        <v>0</v>
      </c>
      <c r="AB1318">
        <v>1.5256146302392353</v>
      </c>
      <c r="AD1318">
        <v>43.844274078048407</v>
      </c>
      <c r="AF1318">
        <v>2.4449877750611249</v>
      </c>
      <c r="AG1318">
        <v>3.3512301849656301</v>
      </c>
      <c r="AH1318">
        <v>0</v>
      </c>
      <c r="AI1318">
        <v>23</v>
      </c>
      <c r="AJ1318">
        <v>115.77391304347825</v>
      </c>
      <c r="AK1318">
        <v>26.715814325511968</v>
      </c>
    </row>
    <row r="1319" spans="1:37">
      <c r="A1319">
        <v>16</v>
      </c>
      <c r="B1319">
        <v>304</v>
      </c>
      <c r="C1319">
        <v>2023</v>
      </c>
      <c r="D1319">
        <v>4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11</v>
      </c>
      <c r="M1319">
        <v>99</v>
      </c>
      <c r="N1319">
        <v>99</v>
      </c>
      <c r="O1319">
        <v>99</v>
      </c>
      <c r="P1319">
        <v>99</v>
      </c>
      <c r="Q1319">
        <v>6</v>
      </c>
      <c r="R1319">
        <v>7</v>
      </c>
      <c r="S1319">
        <v>11</v>
      </c>
      <c r="T1319">
        <v>8.8571428571428612</v>
      </c>
      <c r="U1319">
        <v>43.857142857142875</v>
      </c>
      <c r="V1319">
        <v>0</v>
      </c>
      <c r="W1319">
        <v>71.428571428571445</v>
      </c>
      <c r="X1319">
        <v>100</v>
      </c>
      <c r="Y1319">
        <v>100</v>
      </c>
      <c r="Z1319">
        <v>6.0763845319063403</v>
      </c>
      <c r="AA1319">
        <v>0</v>
      </c>
      <c r="AB1319">
        <v>1.124858267715968</v>
      </c>
      <c r="AD1319">
        <v>23.946124381629382</v>
      </c>
      <c r="AF1319">
        <v>1.1456628477905075</v>
      </c>
      <c r="AG1319">
        <v>2.3519317250308358</v>
      </c>
      <c r="AH1319">
        <v>0</v>
      </c>
      <c r="AI1319">
        <v>2</v>
      </c>
      <c r="AJ1319">
        <v>111.35</v>
      </c>
      <c r="AK1319">
        <v>26.605600707298475</v>
      </c>
    </row>
    <row r="1320" spans="1:37">
      <c r="A1320">
        <v>16</v>
      </c>
      <c r="B1320">
        <v>305</v>
      </c>
      <c r="C1320">
        <v>2023</v>
      </c>
      <c r="D1320">
        <v>5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11</v>
      </c>
      <c r="M1320">
        <v>99</v>
      </c>
      <c r="N1320">
        <v>99</v>
      </c>
      <c r="O1320">
        <v>99</v>
      </c>
      <c r="P1320">
        <v>99</v>
      </c>
      <c r="Q1320">
        <v>10</v>
      </c>
      <c r="R1320">
        <v>10</v>
      </c>
      <c r="S1320">
        <v>11</v>
      </c>
      <c r="T1320">
        <v>9.3000000000000007</v>
      </c>
      <c r="U1320">
        <v>44.05</v>
      </c>
      <c r="V1320">
        <v>10</v>
      </c>
      <c r="W1320">
        <v>60</v>
      </c>
      <c r="X1320">
        <v>100</v>
      </c>
      <c r="Y1320">
        <v>100</v>
      </c>
      <c r="Z1320">
        <v>8.7487427668208539</v>
      </c>
      <c r="AA1320">
        <v>0</v>
      </c>
      <c r="AB1320">
        <v>2.2825424421026641</v>
      </c>
      <c r="AD1320">
        <v>89.411904466740609</v>
      </c>
      <c r="AF1320">
        <v>0.69492703266157041</v>
      </c>
      <c r="AG1320">
        <v>1.3202892947167453</v>
      </c>
      <c r="AH1320">
        <v>0</v>
      </c>
      <c r="AI1320">
        <v>6</v>
      </c>
      <c r="AJ1320">
        <v>114.15</v>
      </c>
      <c r="AK1320">
        <v>26.084096367360996</v>
      </c>
    </row>
    <row r="1321" spans="1:37">
      <c r="A1321">
        <v>16</v>
      </c>
      <c r="B1321">
        <v>306</v>
      </c>
      <c r="C1321">
        <v>2023</v>
      </c>
      <c r="D1321">
        <v>6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11</v>
      </c>
      <c r="M1321">
        <v>99</v>
      </c>
      <c r="N1321">
        <v>99</v>
      </c>
      <c r="O1321">
        <v>99</v>
      </c>
      <c r="P1321">
        <v>99</v>
      </c>
      <c r="Q1321">
        <v>12</v>
      </c>
      <c r="R1321">
        <v>19</v>
      </c>
      <c r="S1321">
        <v>11</v>
      </c>
      <c r="T1321">
        <v>7.9473684210526301</v>
      </c>
      <c r="U1321">
        <v>37.147368421052626</v>
      </c>
      <c r="V1321">
        <v>21.052631578947377</v>
      </c>
      <c r="W1321">
        <v>36.84210526315789</v>
      </c>
      <c r="X1321">
        <v>100</v>
      </c>
      <c r="Y1321">
        <v>100</v>
      </c>
      <c r="Z1321">
        <v>6.1085245372480363</v>
      </c>
      <c r="AA1321">
        <v>0</v>
      </c>
      <c r="AB1321">
        <v>1.9594221546301336</v>
      </c>
      <c r="AD1321">
        <v>53.887253816315315</v>
      </c>
      <c r="AF1321">
        <v>1.6593886462882097</v>
      </c>
      <c r="AG1321">
        <v>2.6107864171043871</v>
      </c>
      <c r="AH1321">
        <v>0</v>
      </c>
      <c r="AI1321">
        <v>10</v>
      </c>
      <c r="AJ1321">
        <v>110.36</v>
      </c>
      <c r="AK1321">
        <v>26.11949011757881</v>
      </c>
    </row>
    <row r="1322" spans="1:37">
      <c r="A1322">
        <v>16</v>
      </c>
      <c r="B1322">
        <v>307</v>
      </c>
      <c r="C1322">
        <v>2023</v>
      </c>
      <c r="D1322">
        <v>7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11</v>
      </c>
      <c r="M1322">
        <v>99</v>
      </c>
      <c r="N1322">
        <v>99</v>
      </c>
      <c r="O1322">
        <v>99</v>
      </c>
      <c r="P1322">
        <v>99</v>
      </c>
      <c r="Q1322">
        <v>3</v>
      </c>
      <c r="R1322">
        <v>3</v>
      </c>
      <c r="S1322">
        <v>11</v>
      </c>
      <c r="T1322">
        <v>8.6666666666666643</v>
      </c>
      <c r="U1322">
        <v>42.333333333333343</v>
      </c>
      <c r="V1322">
        <v>0</v>
      </c>
      <c r="W1322">
        <v>66.666666666666686</v>
      </c>
      <c r="X1322">
        <v>100</v>
      </c>
      <c r="Y1322">
        <v>100</v>
      </c>
      <c r="Z1322">
        <v>6.94086129781856</v>
      </c>
      <c r="AA1322">
        <v>0</v>
      </c>
      <c r="AB1322">
        <v>0.4714045207910384</v>
      </c>
      <c r="AD1322">
        <v>99.159249958102976</v>
      </c>
      <c r="AF1322">
        <v>0.94339622641509413</v>
      </c>
      <c r="AG1322">
        <v>1.5718016312083067</v>
      </c>
      <c r="AH1322">
        <v>0</v>
      </c>
      <c r="AI1322">
        <v>1</v>
      </c>
      <c r="AJ1322">
        <v>114.7</v>
      </c>
      <c r="AK1322">
        <v>32.007877558812041</v>
      </c>
    </row>
    <row r="1323" spans="1:37">
      <c r="A1323">
        <v>16</v>
      </c>
      <c r="B1323">
        <v>308</v>
      </c>
      <c r="C1323">
        <v>2023</v>
      </c>
      <c r="D1323">
        <v>8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11</v>
      </c>
      <c r="M1323">
        <v>99</v>
      </c>
      <c r="N1323">
        <v>99</v>
      </c>
      <c r="O1323">
        <v>99</v>
      </c>
      <c r="P1323">
        <v>99</v>
      </c>
      <c r="Q1323">
        <v>62</v>
      </c>
      <c r="R1323">
        <v>76</v>
      </c>
      <c r="S1323">
        <v>11</v>
      </c>
      <c r="T1323">
        <v>8.8289473684210549</v>
      </c>
      <c r="U1323">
        <v>41.585526315789494</v>
      </c>
      <c r="V1323">
        <v>6.5789473684210513</v>
      </c>
      <c r="W1323">
        <v>51.315789473684198</v>
      </c>
      <c r="X1323">
        <v>100</v>
      </c>
      <c r="Y1323">
        <v>100</v>
      </c>
      <c r="Z1323">
        <v>6.3678614097290316</v>
      </c>
      <c r="AA1323">
        <v>0</v>
      </c>
      <c r="AB1323">
        <v>1.935731589529808</v>
      </c>
      <c r="AD1323">
        <v>37.319326902567127</v>
      </c>
      <c r="AF1323">
        <v>1.1764705882352939</v>
      </c>
      <c r="AG1323">
        <v>1.9211025870605027</v>
      </c>
      <c r="AH1323">
        <v>0</v>
      </c>
      <c r="AI1323">
        <v>55</v>
      </c>
      <c r="AJ1323">
        <v>115.48909090909098</v>
      </c>
      <c r="AK1323">
        <v>26.905606993099859</v>
      </c>
    </row>
    <row r="1324" spans="1:37">
      <c r="A1324">
        <v>16</v>
      </c>
      <c r="B1324">
        <v>309</v>
      </c>
      <c r="C1324">
        <v>2023</v>
      </c>
      <c r="D1324">
        <v>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11</v>
      </c>
      <c r="M1324">
        <v>99</v>
      </c>
      <c r="N1324">
        <v>99</v>
      </c>
      <c r="O1324">
        <v>99</v>
      </c>
      <c r="P1324">
        <v>99</v>
      </c>
      <c r="Q1324">
        <v>57</v>
      </c>
      <c r="R1324">
        <v>70</v>
      </c>
      <c r="S1324">
        <v>11</v>
      </c>
      <c r="T1324">
        <v>9.0142857142857125</v>
      </c>
      <c r="U1324">
        <v>39.277142857142849</v>
      </c>
      <c r="V1324">
        <v>10</v>
      </c>
      <c r="W1324">
        <v>61.428571428571438</v>
      </c>
      <c r="X1324">
        <v>100</v>
      </c>
      <c r="Y1324">
        <v>100</v>
      </c>
      <c r="Z1324">
        <v>6.921337018412629</v>
      </c>
      <c r="AA1324">
        <v>0</v>
      </c>
      <c r="AB1324">
        <v>2.12127224051213</v>
      </c>
      <c r="AD1324">
        <v>57.059300612203913</v>
      </c>
      <c r="AF1324">
        <v>1.0017172295363481</v>
      </c>
      <c r="AG1324">
        <v>1.5790976043594909</v>
      </c>
      <c r="AH1324">
        <v>0</v>
      </c>
      <c r="AI1324">
        <v>30</v>
      </c>
      <c r="AJ1324">
        <v>111.97666666666665</v>
      </c>
      <c r="AK1324">
        <v>24.658516350363374</v>
      </c>
    </row>
    <row r="1325" spans="1:37">
      <c r="A1325">
        <v>16</v>
      </c>
      <c r="B1325">
        <v>310</v>
      </c>
      <c r="C1325">
        <v>2023</v>
      </c>
      <c r="D1325">
        <v>10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11</v>
      </c>
      <c r="M1325">
        <v>99</v>
      </c>
      <c r="N1325">
        <v>99</v>
      </c>
      <c r="O1325">
        <v>99</v>
      </c>
      <c r="P1325">
        <v>99</v>
      </c>
      <c r="Q1325">
        <v>246</v>
      </c>
      <c r="R1325">
        <v>306</v>
      </c>
      <c r="S1325">
        <v>11</v>
      </c>
      <c r="T1325">
        <v>8.7287581699346379</v>
      </c>
      <c r="U1325">
        <v>40.067647058823511</v>
      </c>
      <c r="V1325">
        <v>10.784313725490199</v>
      </c>
      <c r="W1325">
        <v>49.019607843137265</v>
      </c>
      <c r="X1325">
        <v>100</v>
      </c>
      <c r="Y1325">
        <v>99.673202614379107</v>
      </c>
      <c r="Z1325">
        <v>6.8288722180796757</v>
      </c>
      <c r="AA1325">
        <v>0</v>
      </c>
      <c r="AB1325">
        <v>2.0408307036905522</v>
      </c>
      <c r="AD1325">
        <v>45.033971100286408</v>
      </c>
      <c r="AF1325">
        <v>1.6545012165450117</v>
      </c>
      <c r="AG1325">
        <v>2.4867410117861954</v>
      </c>
      <c r="AH1325">
        <v>2.2875816993464055</v>
      </c>
      <c r="AI1325">
        <v>96</v>
      </c>
      <c r="AJ1325">
        <v>114.17604166666671</v>
      </c>
      <c r="AK1325">
        <v>25.903934670003505</v>
      </c>
    </row>
    <row r="1326" spans="1:37">
      <c r="A1326">
        <v>16</v>
      </c>
      <c r="B1326">
        <v>311</v>
      </c>
      <c r="C1326">
        <v>2023</v>
      </c>
      <c r="D1326">
        <v>11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11</v>
      </c>
      <c r="M1326">
        <v>99</v>
      </c>
      <c r="N1326">
        <v>99</v>
      </c>
      <c r="O1326">
        <v>99</v>
      </c>
      <c r="P1326">
        <v>99</v>
      </c>
      <c r="Q1326">
        <v>102</v>
      </c>
      <c r="R1326">
        <v>123</v>
      </c>
      <c r="S1326">
        <v>11</v>
      </c>
      <c r="T1326">
        <v>8.1056910569105689</v>
      </c>
      <c r="U1326">
        <v>39.047154471544722</v>
      </c>
      <c r="V1326">
        <v>9.7560975609756095</v>
      </c>
      <c r="W1326">
        <v>36.585365853658544</v>
      </c>
      <c r="X1326">
        <v>100</v>
      </c>
      <c r="Y1326">
        <v>100</v>
      </c>
      <c r="Z1326">
        <v>7.0697836951681001</v>
      </c>
      <c r="AA1326">
        <v>0</v>
      </c>
      <c r="AB1326">
        <v>1.5814627793408069</v>
      </c>
      <c r="AD1326">
        <v>36.546099386399447</v>
      </c>
      <c r="AF1326">
        <v>1.4082894435539275</v>
      </c>
      <c r="AG1326">
        <v>2.0918173131114455</v>
      </c>
      <c r="AH1326">
        <v>5.6910569105691051</v>
      </c>
      <c r="AI1326">
        <v>30</v>
      </c>
      <c r="AJ1326">
        <v>110.54333333333329</v>
      </c>
      <c r="AK1326">
        <v>26.652084632052841</v>
      </c>
    </row>
    <row r="1327" spans="1:37">
      <c r="A1327">
        <v>16</v>
      </c>
      <c r="B1327">
        <v>312</v>
      </c>
      <c r="C1327">
        <v>2023</v>
      </c>
      <c r="D1327">
        <v>12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11</v>
      </c>
      <c r="M1327">
        <v>99</v>
      </c>
      <c r="N1327">
        <v>99</v>
      </c>
      <c r="O1327">
        <v>99</v>
      </c>
      <c r="P1327">
        <v>99</v>
      </c>
      <c r="Q1327">
        <v>3</v>
      </c>
      <c r="R1327">
        <v>4</v>
      </c>
      <c r="S1327">
        <v>11</v>
      </c>
      <c r="T1327">
        <v>7.25</v>
      </c>
      <c r="U1327">
        <v>40.9</v>
      </c>
      <c r="V1327">
        <v>25</v>
      </c>
      <c r="W1327">
        <v>50</v>
      </c>
      <c r="X1327">
        <v>100</v>
      </c>
      <c r="Y1327">
        <v>100</v>
      </c>
      <c r="Z1327">
        <v>5.140038910358566</v>
      </c>
      <c r="AA1327">
        <v>0</v>
      </c>
      <c r="AB1327">
        <v>2.384848003542364</v>
      </c>
      <c r="AD1327">
        <v>52.209900135190189</v>
      </c>
      <c r="AF1327">
        <v>0.74766355140186891</v>
      </c>
      <c r="AG1327">
        <v>1.2100502215220297</v>
      </c>
      <c r="AH1327">
        <v>0</v>
      </c>
      <c r="AI1327">
        <v>1</v>
      </c>
      <c r="AJ1327">
        <v>113.7</v>
      </c>
      <c r="AK1327">
        <v>28.505760299471529</v>
      </c>
    </row>
    <row r="1328" spans="1:37">
      <c r="A1328">
        <v>16</v>
      </c>
      <c r="B1328">
        <v>313</v>
      </c>
      <c r="C1328">
        <v>2023</v>
      </c>
      <c r="D1328">
        <v>1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12</v>
      </c>
      <c r="M1328">
        <v>99</v>
      </c>
      <c r="N1328">
        <v>99</v>
      </c>
      <c r="O1328">
        <v>99</v>
      </c>
      <c r="P1328">
        <v>99</v>
      </c>
      <c r="Q1328">
        <v>1</v>
      </c>
      <c r="R1328">
        <v>3</v>
      </c>
      <c r="S1328">
        <v>12</v>
      </c>
      <c r="T1328">
        <v>8.6666666666666643</v>
      </c>
      <c r="U1328">
        <v>45.033333333333317</v>
      </c>
      <c r="V1328">
        <v>0</v>
      </c>
      <c r="W1328">
        <v>33.333333333333343</v>
      </c>
      <c r="X1328">
        <v>100</v>
      </c>
      <c r="Y1328">
        <v>100</v>
      </c>
      <c r="Z1328">
        <v>2.8170118131729174</v>
      </c>
      <c r="AA1328">
        <v>0</v>
      </c>
      <c r="AB1328">
        <v>0.94280904158206635</v>
      </c>
      <c r="AD1328">
        <v>-86.181153757367852</v>
      </c>
      <c r="AF1328">
        <v>0.86206896551724133</v>
      </c>
      <c r="AG1328">
        <v>1.4507538335982133</v>
      </c>
      <c r="AH1328">
        <v>0</v>
      </c>
      <c r="AI1328">
        <v>3</v>
      </c>
      <c r="AJ1328">
        <v>120.1</v>
      </c>
      <c r="AK1328">
        <v>25.961882568387345</v>
      </c>
    </row>
    <row r="1329" spans="1:37">
      <c r="A1329">
        <v>16</v>
      </c>
      <c r="B1329">
        <v>314</v>
      </c>
      <c r="C1329">
        <v>2023</v>
      </c>
      <c r="D1329">
        <v>2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12</v>
      </c>
      <c r="M1329">
        <v>99</v>
      </c>
      <c r="N1329">
        <v>99</v>
      </c>
      <c r="O1329">
        <v>99</v>
      </c>
      <c r="P1329">
        <v>99</v>
      </c>
      <c r="Q1329">
        <v>1</v>
      </c>
      <c r="R1329">
        <v>1</v>
      </c>
      <c r="S1329">
        <v>12</v>
      </c>
      <c r="T1329">
        <v>12</v>
      </c>
      <c r="U1329">
        <v>47.300000000000011</v>
      </c>
      <c r="V1329">
        <v>0</v>
      </c>
      <c r="W1329">
        <v>100</v>
      </c>
      <c r="X1329">
        <v>100</v>
      </c>
      <c r="Y1329">
        <v>100</v>
      </c>
      <c r="Z1329">
        <v>0</v>
      </c>
      <c r="AA1329">
        <v>0</v>
      </c>
      <c r="AB1329">
        <v>0</v>
      </c>
      <c r="AF1329">
        <v>0.1851851851851852</v>
      </c>
      <c r="AG1329">
        <v>0.29633249382901683</v>
      </c>
      <c r="AH1329">
        <v>0</v>
      </c>
      <c r="AI1329">
        <v>0</v>
      </c>
    </row>
    <row r="1330" spans="1:37">
      <c r="A1330">
        <v>16</v>
      </c>
      <c r="B1330">
        <v>315</v>
      </c>
      <c r="C1330">
        <v>2023</v>
      </c>
      <c r="D1330">
        <v>3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12</v>
      </c>
      <c r="M1330">
        <v>99</v>
      </c>
      <c r="N1330">
        <v>99</v>
      </c>
      <c r="O1330">
        <v>99</v>
      </c>
      <c r="P1330">
        <v>99</v>
      </c>
      <c r="Q1330">
        <v>9</v>
      </c>
      <c r="R1330">
        <v>10</v>
      </c>
      <c r="S1330">
        <v>12</v>
      </c>
      <c r="T1330">
        <v>10.3</v>
      </c>
      <c r="U1330">
        <v>46.78</v>
      </c>
      <c r="V1330">
        <v>0</v>
      </c>
      <c r="W1330">
        <v>80</v>
      </c>
      <c r="X1330">
        <v>100</v>
      </c>
      <c r="Y1330">
        <v>100</v>
      </c>
      <c r="Z1330">
        <v>4.2085151775893825</v>
      </c>
      <c r="AA1330">
        <v>0</v>
      </c>
      <c r="AB1330">
        <v>1.5524174696259996</v>
      </c>
      <c r="AD1330">
        <v>67.744492015427596</v>
      </c>
      <c r="AF1330">
        <v>0.30562347188264055</v>
      </c>
      <c r="AG1330">
        <v>0.47362703339181911</v>
      </c>
      <c r="AH1330">
        <v>0</v>
      </c>
      <c r="AI1330">
        <v>4</v>
      </c>
      <c r="AJ1330">
        <v>117.625</v>
      </c>
      <c r="AK1330">
        <v>28.844864353075319</v>
      </c>
    </row>
    <row r="1331" spans="1:37">
      <c r="A1331">
        <v>16</v>
      </c>
      <c r="B1331">
        <v>316</v>
      </c>
      <c r="C1331">
        <v>2023</v>
      </c>
      <c r="D1331">
        <v>4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12</v>
      </c>
      <c r="M1331">
        <v>99</v>
      </c>
      <c r="N1331">
        <v>99</v>
      </c>
      <c r="O1331">
        <v>99</v>
      </c>
      <c r="P1331">
        <v>99</v>
      </c>
      <c r="R1331">
        <v>0</v>
      </c>
    </row>
    <row r="1332" spans="1:37">
      <c r="A1332">
        <v>16</v>
      </c>
      <c r="B1332">
        <v>317</v>
      </c>
      <c r="C1332">
        <v>2023</v>
      </c>
      <c r="D1332">
        <v>5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12</v>
      </c>
      <c r="M1332">
        <v>99</v>
      </c>
      <c r="N1332">
        <v>99</v>
      </c>
      <c r="O1332">
        <v>99</v>
      </c>
      <c r="P1332">
        <v>99</v>
      </c>
      <c r="Q1332">
        <v>6</v>
      </c>
      <c r="R1332">
        <v>6</v>
      </c>
      <c r="S1332">
        <v>12</v>
      </c>
      <c r="T1332">
        <v>8</v>
      </c>
      <c r="U1332">
        <v>38.833333333333343</v>
      </c>
      <c r="V1332">
        <v>16.666666666666671</v>
      </c>
      <c r="W1332">
        <v>33.333333333333343</v>
      </c>
      <c r="X1332">
        <v>100</v>
      </c>
      <c r="Y1332">
        <v>100</v>
      </c>
      <c r="Z1332">
        <v>5.8687496302212709</v>
      </c>
      <c r="AA1332">
        <v>0</v>
      </c>
      <c r="AB1332">
        <v>0.81649658092772603</v>
      </c>
      <c r="AD1332">
        <v>76.519386207538375</v>
      </c>
      <c r="AF1332">
        <v>0.41695621959694246</v>
      </c>
      <c r="AG1332">
        <v>0.69835960424290955</v>
      </c>
      <c r="AH1332">
        <v>0</v>
      </c>
      <c r="AI1332">
        <v>4</v>
      </c>
      <c r="AJ1332">
        <v>111.52500000000001</v>
      </c>
      <c r="AK1332">
        <v>26.173335354108698</v>
      </c>
    </row>
    <row r="1333" spans="1:37">
      <c r="A1333">
        <v>16</v>
      </c>
      <c r="B1333">
        <v>318</v>
      </c>
      <c r="C1333">
        <v>2023</v>
      </c>
      <c r="D1333">
        <v>6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12</v>
      </c>
      <c r="M1333">
        <v>99</v>
      </c>
      <c r="N1333">
        <v>99</v>
      </c>
      <c r="O1333">
        <v>99</v>
      </c>
      <c r="P1333">
        <v>99</v>
      </c>
      <c r="Q1333">
        <v>2</v>
      </c>
      <c r="R1333">
        <v>3</v>
      </c>
      <c r="S1333">
        <v>12</v>
      </c>
      <c r="T1333">
        <v>9</v>
      </c>
      <c r="U1333">
        <v>36.1</v>
      </c>
      <c r="V1333">
        <v>0</v>
      </c>
      <c r="W1333">
        <v>66.666666666666686</v>
      </c>
      <c r="X1333">
        <v>100</v>
      </c>
      <c r="Y1333">
        <v>100</v>
      </c>
      <c r="Z1333">
        <v>8.6671794720081721</v>
      </c>
      <c r="AA1333">
        <v>0</v>
      </c>
      <c r="AB1333">
        <v>0.81649658092772603</v>
      </c>
      <c r="AD1333">
        <v>-36.74017223137475</v>
      </c>
      <c r="AF1333">
        <v>0.26200873362445409</v>
      </c>
      <c r="AG1333">
        <v>0.40060664348598057</v>
      </c>
      <c r="AH1333">
        <v>0</v>
      </c>
      <c r="AI1333">
        <v>3</v>
      </c>
      <c r="AJ1333">
        <v>106.96666666666664</v>
      </c>
      <c r="AK1333">
        <v>29.265301381749619</v>
      </c>
    </row>
    <row r="1334" spans="1:37">
      <c r="A1334">
        <v>16</v>
      </c>
      <c r="B1334">
        <v>319</v>
      </c>
      <c r="C1334">
        <v>2023</v>
      </c>
      <c r="D1334">
        <v>7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12</v>
      </c>
      <c r="M1334">
        <v>99</v>
      </c>
      <c r="N1334">
        <v>99</v>
      </c>
      <c r="O1334">
        <v>99</v>
      </c>
      <c r="P1334">
        <v>99</v>
      </c>
      <c r="Q1334">
        <v>1</v>
      </c>
      <c r="R1334">
        <v>2</v>
      </c>
      <c r="S1334">
        <v>12</v>
      </c>
      <c r="T1334">
        <v>8.5</v>
      </c>
      <c r="U1334">
        <v>37.200000000000003</v>
      </c>
      <c r="V1334">
        <v>0</v>
      </c>
      <c r="W1334">
        <v>50</v>
      </c>
      <c r="X1334">
        <v>100</v>
      </c>
      <c r="Y1334">
        <v>100</v>
      </c>
      <c r="Z1334">
        <v>4.0999999999999925</v>
      </c>
      <c r="AA1334">
        <v>0</v>
      </c>
      <c r="AB1334">
        <v>0.5</v>
      </c>
      <c r="AD1334">
        <v>99.999999999997939</v>
      </c>
      <c r="AF1334">
        <v>0.62893081761006253</v>
      </c>
      <c r="AG1334">
        <v>0.92080347529053597</v>
      </c>
      <c r="AH1334">
        <v>0</v>
      </c>
      <c r="AI1334">
        <v>0</v>
      </c>
    </row>
    <row r="1335" spans="1:37">
      <c r="A1335">
        <v>16</v>
      </c>
      <c r="B1335">
        <v>320</v>
      </c>
      <c r="C1335">
        <v>2023</v>
      </c>
      <c r="D1335">
        <v>8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12</v>
      </c>
      <c r="M1335">
        <v>99</v>
      </c>
      <c r="N1335">
        <v>99</v>
      </c>
      <c r="O1335">
        <v>99</v>
      </c>
      <c r="P1335">
        <v>99</v>
      </c>
      <c r="Q1335">
        <v>23</v>
      </c>
      <c r="R1335">
        <v>25</v>
      </c>
      <c r="S1335">
        <v>12</v>
      </c>
      <c r="T1335">
        <v>9</v>
      </c>
      <c r="U1335">
        <v>44.372000000000007</v>
      </c>
      <c r="V1335">
        <v>4</v>
      </c>
      <c r="W1335">
        <v>44</v>
      </c>
      <c r="X1335">
        <v>100</v>
      </c>
      <c r="Y1335">
        <v>100</v>
      </c>
      <c r="Z1335">
        <v>7.2427906224051188</v>
      </c>
      <c r="AA1335">
        <v>0</v>
      </c>
      <c r="AB1335">
        <v>1.7435595774162693</v>
      </c>
      <c r="AD1335">
        <v>45.612067778358394</v>
      </c>
      <c r="AF1335">
        <v>0.386996904024768</v>
      </c>
      <c r="AG1335">
        <v>0.67428542946565906</v>
      </c>
      <c r="AH1335">
        <v>0</v>
      </c>
      <c r="AI1335">
        <v>24</v>
      </c>
      <c r="AJ1335">
        <v>115.95416666666662</v>
      </c>
      <c r="AK1335">
        <v>28.313367677024956</v>
      </c>
    </row>
    <row r="1336" spans="1:37">
      <c r="A1336">
        <v>16</v>
      </c>
      <c r="B1336">
        <v>321</v>
      </c>
      <c r="C1336">
        <v>2023</v>
      </c>
      <c r="D1336">
        <v>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12</v>
      </c>
      <c r="M1336">
        <v>99</v>
      </c>
      <c r="N1336">
        <v>99</v>
      </c>
      <c r="O1336">
        <v>99</v>
      </c>
      <c r="P1336">
        <v>99</v>
      </c>
      <c r="Q1336">
        <v>14</v>
      </c>
      <c r="R1336">
        <v>23</v>
      </c>
      <c r="S1336">
        <v>12</v>
      </c>
      <c r="T1336">
        <v>9.4347826086956506</v>
      </c>
      <c r="U1336">
        <v>40.721739130434791</v>
      </c>
      <c r="V1336">
        <v>0</v>
      </c>
      <c r="W1336">
        <v>65.217391304347828</v>
      </c>
      <c r="X1336">
        <v>100</v>
      </c>
      <c r="Y1336">
        <v>100</v>
      </c>
      <c r="Z1336">
        <v>5.7068956399245749</v>
      </c>
      <c r="AA1336">
        <v>0</v>
      </c>
      <c r="AB1336">
        <v>1.68950949806308</v>
      </c>
      <c r="AD1336">
        <v>45.401066534434392</v>
      </c>
      <c r="AF1336">
        <v>0.3291356611333715</v>
      </c>
      <c r="AG1336">
        <v>0.53792929957194247</v>
      </c>
      <c r="AH1336">
        <v>0</v>
      </c>
      <c r="AI1336">
        <v>22</v>
      </c>
      <c r="AJ1336">
        <v>113.33181818181821</v>
      </c>
      <c r="AK1336">
        <v>27.858875952928319</v>
      </c>
    </row>
    <row r="1337" spans="1:37">
      <c r="A1337">
        <v>16</v>
      </c>
      <c r="B1337">
        <v>322</v>
      </c>
      <c r="C1337">
        <v>2023</v>
      </c>
      <c r="D1337">
        <v>10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12</v>
      </c>
      <c r="M1337">
        <v>99</v>
      </c>
      <c r="N1337">
        <v>99</v>
      </c>
      <c r="O1337">
        <v>99</v>
      </c>
      <c r="P1337">
        <v>99</v>
      </c>
      <c r="Q1337">
        <v>71</v>
      </c>
      <c r="R1337">
        <v>81</v>
      </c>
      <c r="S1337">
        <v>12</v>
      </c>
      <c r="T1337">
        <v>10.012345679012345</v>
      </c>
      <c r="U1337">
        <v>44.30123456790124</v>
      </c>
      <c r="V1337">
        <v>2.4691358024691361</v>
      </c>
      <c r="W1337">
        <v>71.604938271604951</v>
      </c>
      <c r="X1337">
        <v>100</v>
      </c>
      <c r="Y1337">
        <v>98.765432098765444</v>
      </c>
      <c r="Z1337">
        <v>8.4080721624036894</v>
      </c>
      <c r="AA1337">
        <v>0</v>
      </c>
      <c r="AB1337">
        <v>2.3596077679940022</v>
      </c>
      <c r="AD1337">
        <v>58.076364841429886</v>
      </c>
      <c r="AF1337">
        <v>0.43795620437956223</v>
      </c>
      <c r="AG1337">
        <v>0.72780685007328993</v>
      </c>
      <c r="AH1337">
        <v>1.2345679012345681</v>
      </c>
      <c r="AI1337">
        <v>36</v>
      </c>
      <c r="AJ1337">
        <v>115.4638888888889</v>
      </c>
      <c r="AK1337">
        <v>27.687370101912524</v>
      </c>
    </row>
    <row r="1338" spans="1:37">
      <c r="A1338">
        <v>16</v>
      </c>
      <c r="B1338">
        <v>323</v>
      </c>
      <c r="C1338">
        <v>2023</v>
      </c>
      <c r="D1338">
        <v>11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12</v>
      </c>
      <c r="M1338">
        <v>99</v>
      </c>
      <c r="N1338">
        <v>99</v>
      </c>
      <c r="O1338">
        <v>99</v>
      </c>
      <c r="P1338">
        <v>99</v>
      </c>
      <c r="Q1338">
        <v>21</v>
      </c>
      <c r="R1338">
        <v>21</v>
      </c>
      <c r="S1338">
        <v>12</v>
      </c>
      <c r="T1338">
        <v>9.190476190476188</v>
      </c>
      <c r="U1338">
        <v>42.757142857142874</v>
      </c>
      <c r="V1338">
        <v>4.7619047619047636</v>
      </c>
      <c r="W1338">
        <v>66.666666666666686</v>
      </c>
      <c r="X1338">
        <v>100</v>
      </c>
      <c r="Y1338">
        <v>100</v>
      </c>
      <c r="Z1338">
        <v>7.5706558455640289</v>
      </c>
      <c r="AA1338">
        <v>0</v>
      </c>
      <c r="AB1338">
        <v>1.4349065879351803</v>
      </c>
      <c r="AD1338">
        <v>62.102036896594242</v>
      </c>
      <c r="AF1338">
        <v>0.24043966109457299</v>
      </c>
      <c r="AG1338">
        <v>0.39107245053776302</v>
      </c>
      <c r="AH1338">
        <v>0</v>
      </c>
      <c r="AI1338">
        <v>12</v>
      </c>
      <c r="AJ1338">
        <v>110.89166666666664</v>
      </c>
      <c r="AK1338">
        <v>29.082154175413454</v>
      </c>
    </row>
    <row r="1339" spans="1:37">
      <c r="A1339">
        <v>16</v>
      </c>
      <c r="B1339">
        <v>324</v>
      </c>
      <c r="C1339">
        <v>2023</v>
      </c>
      <c r="D1339">
        <v>12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12</v>
      </c>
      <c r="M1339">
        <v>99</v>
      </c>
      <c r="N1339">
        <v>99</v>
      </c>
      <c r="O1339">
        <v>99</v>
      </c>
      <c r="P1339">
        <v>99</v>
      </c>
      <c r="Q1339">
        <v>3</v>
      </c>
      <c r="R1339">
        <v>3</v>
      </c>
      <c r="S1339">
        <v>12</v>
      </c>
      <c r="T1339">
        <v>6.333333333333333</v>
      </c>
      <c r="U1339">
        <v>45.199999999999989</v>
      </c>
      <c r="V1339">
        <v>0</v>
      </c>
      <c r="W1339">
        <v>0</v>
      </c>
      <c r="X1339">
        <v>100</v>
      </c>
      <c r="Y1339">
        <v>100</v>
      </c>
      <c r="Z1339">
        <v>4.0008332465459526</v>
      </c>
      <c r="AA1339">
        <v>0</v>
      </c>
      <c r="AB1339">
        <v>2.3570226039551598</v>
      </c>
      <c r="AD1339">
        <v>-98.974331861076351</v>
      </c>
      <c r="AF1339">
        <v>0.56074766355140193</v>
      </c>
      <c r="AG1339">
        <v>1.0029511616038336</v>
      </c>
      <c r="AH1339">
        <v>0</v>
      </c>
      <c r="AI1339">
        <v>2</v>
      </c>
      <c r="AJ1339">
        <v>113.35</v>
      </c>
      <c r="AK1339">
        <v>31.884145220660255</v>
      </c>
    </row>
    <row r="1340" spans="1:37">
      <c r="A1340">
        <v>16</v>
      </c>
      <c r="B1340">
        <v>325</v>
      </c>
      <c r="C1340">
        <v>2023</v>
      </c>
      <c r="D1340">
        <v>1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13</v>
      </c>
      <c r="M1340">
        <v>99</v>
      </c>
      <c r="N1340">
        <v>99</v>
      </c>
      <c r="O1340">
        <v>99</v>
      </c>
      <c r="P1340">
        <v>99</v>
      </c>
      <c r="R1340">
        <v>0</v>
      </c>
    </row>
    <row r="1341" spans="1:37">
      <c r="A1341">
        <v>16</v>
      </c>
      <c r="B1341">
        <v>326</v>
      </c>
      <c r="C1341">
        <v>2023</v>
      </c>
      <c r="D1341">
        <v>2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13</v>
      </c>
      <c r="M1341">
        <v>99</v>
      </c>
      <c r="N1341">
        <v>99</v>
      </c>
      <c r="O1341">
        <v>99</v>
      </c>
      <c r="P1341">
        <v>99</v>
      </c>
      <c r="Q1341">
        <v>1</v>
      </c>
      <c r="R1341">
        <v>1</v>
      </c>
      <c r="S1341">
        <v>13</v>
      </c>
      <c r="T1341">
        <v>8</v>
      </c>
      <c r="U1341">
        <v>34.4</v>
      </c>
      <c r="V1341">
        <v>0</v>
      </c>
      <c r="W1341">
        <v>0</v>
      </c>
      <c r="X1341">
        <v>100</v>
      </c>
      <c r="Y1341">
        <v>100</v>
      </c>
      <c r="Z1341">
        <v>0</v>
      </c>
      <c r="AA1341">
        <v>0</v>
      </c>
      <c r="AB1341">
        <v>0</v>
      </c>
      <c r="AF1341">
        <v>0.1851851851851852</v>
      </c>
      <c r="AG1341">
        <v>0.21551454096655764</v>
      </c>
      <c r="AH1341">
        <v>0</v>
      </c>
      <c r="AI1341">
        <v>0</v>
      </c>
    </row>
    <row r="1342" spans="1:37">
      <c r="A1342">
        <v>16</v>
      </c>
      <c r="B1342">
        <v>327</v>
      </c>
      <c r="C1342">
        <v>2023</v>
      </c>
      <c r="D1342">
        <v>3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13</v>
      </c>
      <c r="M1342">
        <v>99</v>
      </c>
      <c r="N1342">
        <v>99</v>
      </c>
      <c r="O1342">
        <v>99</v>
      </c>
      <c r="P1342">
        <v>99</v>
      </c>
      <c r="Q1342">
        <v>1</v>
      </c>
      <c r="R1342">
        <v>1</v>
      </c>
      <c r="S1342">
        <v>13</v>
      </c>
      <c r="T1342">
        <v>14</v>
      </c>
      <c r="U1342">
        <v>68.8</v>
      </c>
      <c r="V1342">
        <v>0</v>
      </c>
      <c r="W1342">
        <v>100</v>
      </c>
      <c r="X1342">
        <v>100</v>
      </c>
      <c r="Y1342">
        <v>100</v>
      </c>
      <c r="Z1342">
        <v>0</v>
      </c>
      <c r="AA1342">
        <v>0</v>
      </c>
      <c r="AB1342">
        <v>0</v>
      </c>
      <c r="AF1342">
        <v>3.0562347188264057E-2</v>
      </c>
      <c r="AG1342">
        <v>6.9656989947321835E-2</v>
      </c>
      <c r="AH1342">
        <v>0</v>
      </c>
      <c r="AI1342">
        <v>0</v>
      </c>
    </row>
    <row r="1343" spans="1:37">
      <c r="A1343">
        <v>16</v>
      </c>
      <c r="B1343">
        <v>328</v>
      </c>
      <c r="C1343">
        <v>2023</v>
      </c>
      <c r="D1343">
        <v>4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13</v>
      </c>
      <c r="M1343">
        <v>99</v>
      </c>
      <c r="N1343">
        <v>99</v>
      </c>
      <c r="O1343">
        <v>99</v>
      </c>
      <c r="P1343">
        <v>99</v>
      </c>
      <c r="R1343">
        <v>0</v>
      </c>
    </row>
    <row r="1344" spans="1:37">
      <c r="A1344">
        <v>16</v>
      </c>
      <c r="B1344">
        <v>329</v>
      </c>
      <c r="C1344">
        <v>2023</v>
      </c>
      <c r="D1344">
        <v>5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13</v>
      </c>
      <c r="M1344">
        <v>99</v>
      </c>
      <c r="N1344">
        <v>99</v>
      </c>
      <c r="O1344">
        <v>99</v>
      </c>
      <c r="P1344">
        <v>99</v>
      </c>
      <c r="R1344">
        <v>0</v>
      </c>
    </row>
    <row r="1345" spans="1:37">
      <c r="A1345">
        <v>16</v>
      </c>
      <c r="B1345">
        <v>330</v>
      </c>
      <c r="C1345">
        <v>2023</v>
      </c>
      <c r="D1345">
        <v>6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13</v>
      </c>
      <c r="M1345">
        <v>99</v>
      </c>
      <c r="N1345">
        <v>99</v>
      </c>
      <c r="O1345">
        <v>99</v>
      </c>
      <c r="P1345">
        <v>99</v>
      </c>
      <c r="R1345">
        <v>0</v>
      </c>
    </row>
    <row r="1346" spans="1:37">
      <c r="A1346">
        <v>16</v>
      </c>
      <c r="B1346">
        <v>331</v>
      </c>
      <c r="C1346">
        <v>2023</v>
      </c>
      <c r="D1346">
        <v>7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13</v>
      </c>
      <c r="M1346">
        <v>99</v>
      </c>
      <c r="N1346">
        <v>99</v>
      </c>
      <c r="O1346">
        <v>99</v>
      </c>
      <c r="P1346">
        <v>99</v>
      </c>
      <c r="R1346">
        <v>0</v>
      </c>
    </row>
    <row r="1347" spans="1:37">
      <c r="A1347">
        <v>16</v>
      </c>
      <c r="B1347">
        <v>332</v>
      </c>
      <c r="C1347">
        <v>2023</v>
      </c>
      <c r="D1347">
        <v>8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13</v>
      </c>
      <c r="M1347">
        <v>99</v>
      </c>
      <c r="N1347">
        <v>99</v>
      </c>
      <c r="O1347">
        <v>99</v>
      </c>
      <c r="P1347">
        <v>99</v>
      </c>
      <c r="Q1347">
        <v>2</v>
      </c>
      <c r="R1347">
        <v>2</v>
      </c>
      <c r="S1347">
        <v>13</v>
      </c>
      <c r="T1347">
        <v>12</v>
      </c>
      <c r="U1347">
        <v>55.5</v>
      </c>
      <c r="V1347">
        <v>0</v>
      </c>
      <c r="W1347">
        <v>100</v>
      </c>
      <c r="X1347">
        <v>100</v>
      </c>
      <c r="Y1347">
        <v>100</v>
      </c>
      <c r="Z1347">
        <v>7.30000000000003</v>
      </c>
      <c r="AA1347">
        <v>0</v>
      </c>
      <c r="AB1347">
        <v>3</v>
      </c>
      <c r="AD1347">
        <v>100.00000000000001</v>
      </c>
      <c r="AF1347">
        <v>3.0959752321981442E-2</v>
      </c>
      <c r="AG1347">
        <v>6.74710922840423E-2</v>
      </c>
      <c r="AH1347">
        <v>0</v>
      </c>
      <c r="AI1347">
        <v>2</v>
      </c>
      <c r="AJ1347">
        <v>120.35</v>
      </c>
      <c r="AK1347">
        <v>31.736015228422406</v>
      </c>
    </row>
    <row r="1348" spans="1:37">
      <c r="A1348">
        <v>16</v>
      </c>
      <c r="B1348">
        <v>333</v>
      </c>
      <c r="C1348">
        <v>2023</v>
      </c>
      <c r="D1348">
        <v>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13</v>
      </c>
      <c r="M1348">
        <v>99</v>
      </c>
      <c r="N1348">
        <v>99</v>
      </c>
      <c r="O1348">
        <v>99</v>
      </c>
      <c r="P1348">
        <v>99</v>
      </c>
      <c r="Q1348">
        <v>1</v>
      </c>
      <c r="R1348">
        <v>1</v>
      </c>
      <c r="S1348">
        <v>13</v>
      </c>
      <c r="T1348">
        <v>9</v>
      </c>
      <c r="U1348">
        <v>42.9</v>
      </c>
      <c r="V1348">
        <v>0</v>
      </c>
      <c r="W1348">
        <v>100</v>
      </c>
      <c r="X1348">
        <v>100</v>
      </c>
      <c r="Y1348">
        <v>100</v>
      </c>
      <c r="Z1348">
        <v>0</v>
      </c>
      <c r="AA1348">
        <v>0</v>
      </c>
      <c r="AB1348">
        <v>0</v>
      </c>
      <c r="AF1348">
        <v>1.4310246136233547E-2</v>
      </c>
      <c r="AG1348">
        <v>2.4639298474948043E-2</v>
      </c>
      <c r="AH1348">
        <v>0</v>
      </c>
      <c r="AI1348">
        <v>1</v>
      </c>
      <c r="AJ1348">
        <v>110.3</v>
      </c>
      <c r="AK1348">
        <v>31.969125378242552</v>
      </c>
    </row>
    <row r="1349" spans="1:37">
      <c r="A1349">
        <v>16</v>
      </c>
      <c r="B1349">
        <v>334</v>
      </c>
      <c r="C1349">
        <v>2023</v>
      </c>
      <c r="D1349">
        <v>10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13</v>
      </c>
      <c r="M1349">
        <v>99</v>
      </c>
      <c r="N1349">
        <v>99</v>
      </c>
      <c r="O1349">
        <v>99</v>
      </c>
      <c r="P1349">
        <v>99</v>
      </c>
      <c r="Q1349">
        <v>2</v>
      </c>
      <c r="R1349">
        <v>2</v>
      </c>
      <c r="S1349">
        <v>13</v>
      </c>
      <c r="T1349">
        <v>8</v>
      </c>
      <c r="U1349">
        <v>43.6</v>
      </c>
      <c r="V1349">
        <v>0</v>
      </c>
      <c r="W1349">
        <v>0</v>
      </c>
      <c r="X1349">
        <v>100</v>
      </c>
      <c r="Y1349">
        <v>100</v>
      </c>
      <c r="Z1349">
        <v>5.7000000000000011</v>
      </c>
      <c r="AA1349">
        <v>0</v>
      </c>
      <c r="AB1349">
        <v>0</v>
      </c>
      <c r="AF1349">
        <v>1.0813733441470672E-2</v>
      </c>
      <c r="AG1349">
        <v>1.7686087762342796E-2</v>
      </c>
      <c r="AH1349">
        <v>0</v>
      </c>
      <c r="AI1349">
        <v>1</v>
      </c>
      <c r="AJ1349">
        <v>111.3</v>
      </c>
      <c r="AK1349">
        <v>27.488669324629523</v>
      </c>
    </row>
    <row r="1350" spans="1:37">
      <c r="A1350">
        <v>16</v>
      </c>
      <c r="B1350">
        <v>335</v>
      </c>
      <c r="C1350">
        <v>2023</v>
      </c>
      <c r="D1350">
        <v>11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13</v>
      </c>
      <c r="M1350">
        <v>99</v>
      </c>
      <c r="N1350">
        <v>99</v>
      </c>
      <c r="O1350">
        <v>99</v>
      </c>
      <c r="P1350">
        <v>99</v>
      </c>
      <c r="Q1350">
        <v>4</v>
      </c>
      <c r="R1350">
        <v>4</v>
      </c>
      <c r="S1350">
        <v>13</v>
      </c>
      <c r="T1350">
        <v>10.25</v>
      </c>
      <c r="U1350">
        <v>48.025000000000006</v>
      </c>
      <c r="V1350">
        <v>0</v>
      </c>
      <c r="W1350">
        <v>50</v>
      </c>
      <c r="X1350">
        <v>100</v>
      </c>
      <c r="Y1350">
        <v>100</v>
      </c>
      <c r="Z1350">
        <v>11.57721361122786</v>
      </c>
      <c r="AA1350">
        <v>0</v>
      </c>
      <c r="AB1350">
        <v>2.8613807855648994</v>
      </c>
      <c r="AD1350">
        <v>50.921735749981366</v>
      </c>
      <c r="AF1350">
        <v>4.5798030684680559E-2</v>
      </c>
      <c r="AG1350">
        <v>8.3667466029963555E-2</v>
      </c>
      <c r="AH1350">
        <v>0</v>
      </c>
      <c r="AI1350">
        <v>2</v>
      </c>
      <c r="AJ1350">
        <v>110.95</v>
      </c>
      <c r="AK1350">
        <v>28.115935838451243</v>
      </c>
    </row>
    <row r="1351" spans="1:37">
      <c r="A1351">
        <v>16</v>
      </c>
      <c r="B1351">
        <v>336</v>
      </c>
      <c r="C1351">
        <v>2023</v>
      </c>
      <c r="D1351">
        <v>12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13</v>
      </c>
      <c r="M1351">
        <v>99</v>
      </c>
      <c r="N1351">
        <v>99</v>
      </c>
      <c r="O1351">
        <v>99</v>
      </c>
      <c r="P1351">
        <v>99</v>
      </c>
      <c r="R1351">
        <v>0</v>
      </c>
    </row>
    <row r="1352" spans="1:37">
      <c r="A1352">
        <v>16</v>
      </c>
      <c r="B1352">
        <v>337</v>
      </c>
      <c r="C1352">
        <v>2023</v>
      </c>
      <c r="D1352">
        <v>1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14</v>
      </c>
      <c r="M1352">
        <v>99</v>
      </c>
      <c r="N1352">
        <v>99</v>
      </c>
      <c r="O1352">
        <v>99</v>
      </c>
      <c r="P1352">
        <v>99</v>
      </c>
      <c r="R1352">
        <v>0</v>
      </c>
    </row>
    <row r="1353" spans="1:37">
      <c r="A1353">
        <v>16</v>
      </c>
      <c r="B1353">
        <v>338</v>
      </c>
      <c r="C1353">
        <v>2023</v>
      </c>
      <c r="D1353">
        <v>2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14</v>
      </c>
      <c r="M1353">
        <v>99</v>
      </c>
      <c r="N1353">
        <v>99</v>
      </c>
      <c r="O1353">
        <v>99</v>
      </c>
      <c r="P1353">
        <v>99</v>
      </c>
      <c r="R1353">
        <v>0</v>
      </c>
    </row>
    <row r="1354" spans="1:37">
      <c r="A1354">
        <v>16</v>
      </c>
      <c r="B1354">
        <v>339</v>
      </c>
      <c r="C1354">
        <v>2023</v>
      </c>
      <c r="D1354">
        <v>3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14</v>
      </c>
      <c r="M1354">
        <v>99</v>
      </c>
      <c r="N1354">
        <v>99</v>
      </c>
      <c r="O1354">
        <v>99</v>
      </c>
      <c r="P1354">
        <v>99</v>
      </c>
      <c r="R1354">
        <v>0</v>
      </c>
    </row>
    <row r="1355" spans="1:37">
      <c r="A1355">
        <v>16</v>
      </c>
      <c r="B1355">
        <v>340</v>
      </c>
      <c r="C1355">
        <v>2023</v>
      </c>
      <c r="D1355">
        <v>4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14</v>
      </c>
      <c r="M1355">
        <v>99</v>
      </c>
      <c r="N1355">
        <v>99</v>
      </c>
      <c r="O1355">
        <v>99</v>
      </c>
      <c r="P1355">
        <v>99</v>
      </c>
      <c r="R1355">
        <v>0</v>
      </c>
    </row>
    <row r="1356" spans="1:37">
      <c r="A1356">
        <v>16</v>
      </c>
      <c r="B1356">
        <v>341</v>
      </c>
      <c r="C1356">
        <v>2023</v>
      </c>
      <c r="D1356">
        <v>5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14</v>
      </c>
      <c r="M1356">
        <v>99</v>
      </c>
      <c r="N1356">
        <v>99</v>
      </c>
      <c r="O1356">
        <v>99</v>
      </c>
      <c r="P1356">
        <v>99</v>
      </c>
      <c r="R1356">
        <v>0</v>
      </c>
    </row>
    <row r="1357" spans="1:37">
      <c r="A1357">
        <v>16</v>
      </c>
      <c r="B1357">
        <v>342</v>
      </c>
      <c r="C1357">
        <v>2023</v>
      </c>
      <c r="D1357">
        <v>6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14</v>
      </c>
      <c r="M1357">
        <v>99</v>
      </c>
      <c r="N1357">
        <v>99</v>
      </c>
      <c r="O1357">
        <v>99</v>
      </c>
      <c r="P1357">
        <v>99</v>
      </c>
      <c r="R1357">
        <v>0</v>
      </c>
    </row>
    <row r="1358" spans="1:37">
      <c r="A1358">
        <v>16</v>
      </c>
      <c r="B1358">
        <v>343</v>
      </c>
      <c r="C1358">
        <v>2023</v>
      </c>
      <c r="D1358">
        <v>7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14</v>
      </c>
      <c r="M1358">
        <v>99</v>
      </c>
      <c r="N1358">
        <v>99</v>
      </c>
      <c r="O1358">
        <v>99</v>
      </c>
      <c r="P1358">
        <v>99</v>
      </c>
      <c r="R1358">
        <v>0</v>
      </c>
    </row>
    <row r="1359" spans="1:37">
      <c r="A1359">
        <v>16</v>
      </c>
      <c r="B1359">
        <v>344</v>
      </c>
      <c r="C1359">
        <v>2023</v>
      </c>
      <c r="D1359">
        <v>8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14</v>
      </c>
      <c r="M1359">
        <v>99</v>
      </c>
      <c r="N1359">
        <v>99</v>
      </c>
      <c r="O1359">
        <v>99</v>
      </c>
      <c r="P1359">
        <v>99</v>
      </c>
      <c r="R1359">
        <v>0</v>
      </c>
    </row>
    <row r="1360" spans="1:37">
      <c r="A1360">
        <v>16</v>
      </c>
      <c r="B1360">
        <v>345</v>
      </c>
      <c r="C1360">
        <v>2023</v>
      </c>
      <c r="D1360">
        <v>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14</v>
      </c>
      <c r="M1360">
        <v>99</v>
      </c>
      <c r="N1360">
        <v>99</v>
      </c>
      <c r="O1360">
        <v>99</v>
      </c>
      <c r="P1360">
        <v>99</v>
      </c>
      <c r="Q1360">
        <v>1</v>
      </c>
      <c r="R1360">
        <v>1</v>
      </c>
      <c r="S1360">
        <v>14</v>
      </c>
      <c r="T1360">
        <v>14</v>
      </c>
      <c r="U1360">
        <v>48.9</v>
      </c>
      <c r="V1360">
        <v>0</v>
      </c>
      <c r="W1360">
        <v>100</v>
      </c>
      <c r="X1360">
        <v>100</v>
      </c>
      <c r="Y1360">
        <v>100</v>
      </c>
      <c r="Z1360">
        <v>0</v>
      </c>
      <c r="AA1360">
        <v>0</v>
      </c>
      <c r="AB1360">
        <v>0</v>
      </c>
      <c r="AF1360">
        <v>1.4310246136233547E-2</v>
      </c>
      <c r="AG1360">
        <v>2.8085354205710004E-2</v>
      </c>
      <c r="AH1360">
        <v>0</v>
      </c>
      <c r="AI1360">
        <v>0</v>
      </c>
    </row>
    <row r="1361" spans="1:37">
      <c r="A1361">
        <v>16</v>
      </c>
      <c r="B1361">
        <v>346</v>
      </c>
      <c r="C1361">
        <v>2023</v>
      </c>
      <c r="D1361">
        <v>10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14</v>
      </c>
      <c r="M1361">
        <v>99</v>
      </c>
      <c r="N1361">
        <v>99</v>
      </c>
      <c r="O1361">
        <v>99</v>
      </c>
      <c r="P1361">
        <v>99</v>
      </c>
      <c r="Q1361">
        <v>2</v>
      </c>
      <c r="R1361">
        <v>2</v>
      </c>
      <c r="S1361">
        <v>14</v>
      </c>
      <c r="T1361">
        <v>11.5</v>
      </c>
      <c r="U1361">
        <v>59.5</v>
      </c>
      <c r="V1361">
        <v>0</v>
      </c>
      <c r="W1361">
        <v>100</v>
      </c>
      <c r="X1361">
        <v>100</v>
      </c>
      <c r="Y1361">
        <v>100</v>
      </c>
      <c r="Z1361">
        <v>1</v>
      </c>
      <c r="AA1361">
        <v>0</v>
      </c>
      <c r="AB1361">
        <v>2.5</v>
      </c>
      <c r="AD1361">
        <v>100</v>
      </c>
      <c r="AF1361">
        <v>1.0813733441470672E-2</v>
      </c>
      <c r="AG1361">
        <v>2.413583077659166E-2</v>
      </c>
      <c r="AH1361">
        <v>0</v>
      </c>
      <c r="AI1361">
        <v>0</v>
      </c>
    </row>
    <row r="1362" spans="1:37">
      <c r="A1362">
        <v>16</v>
      </c>
      <c r="B1362">
        <v>347</v>
      </c>
      <c r="C1362">
        <v>2023</v>
      </c>
      <c r="D1362">
        <v>11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14</v>
      </c>
      <c r="M1362">
        <v>99</v>
      </c>
      <c r="N1362">
        <v>99</v>
      </c>
      <c r="O1362">
        <v>99</v>
      </c>
      <c r="P1362">
        <v>99</v>
      </c>
      <c r="R1362">
        <v>0</v>
      </c>
    </row>
    <row r="1363" spans="1:37">
      <c r="A1363">
        <v>16</v>
      </c>
      <c r="B1363">
        <v>348</v>
      </c>
      <c r="C1363">
        <v>2023</v>
      </c>
      <c r="D1363">
        <v>12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14</v>
      </c>
      <c r="M1363">
        <v>99</v>
      </c>
      <c r="N1363">
        <v>99</v>
      </c>
      <c r="O1363">
        <v>99</v>
      </c>
      <c r="P1363">
        <v>99</v>
      </c>
      <c r="R1363">
        <v>0</v>
      </c>
    </row>
    <row r="1364" spans="1:37">
      <c r="A1364">
        <v>16</v>
      </c>
      <c r="B1364">
        <v>349</v>
      </c>
      <c r="C1364">
        <v>2023</v>
      </c>
      <c r="D1364">
        <v>1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15</v>
      </c>
      <c r="M1364">
        <v>99</v>
      </c>
      <c r="N1364">
        <v>99</v>
      </c>
      <c r="O1364">
        <v>99</v>
      </c>
      <c r="P1364">
        <v>99</v>
      </c>
      <c r="R1364">
        <v>0</v>
      </c>
    </row>
    <row r="1365" spans="1:37">
      <c r="A1365">
        <v>16</v>
      </c>
      <c r="B1365">
        <v>350</v>
      </c>
      <c r="C1365">
        <v>2023</v>
      </c>
      <c r="D1365">
        <v>2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15</v>
      </c>
      <c r="M1365">
        <v>99</v>
      </c>
      <c r="N1365">
        <v>99</v>
      </c>
      <c r="O1365">
        <v>99</v>
      </c>
      <c r="P1365">
        <v>99</v>
      </c>
      <c r="R1365">
        <v>0</v>
      </c>
    </row>
    <row r="1366" spans="1:37">
      <c r="A1366">
        <v>16</v>
      </c>
      <c r="B1366">
        <v>351</v>
      </c>
      <c r="C1366">
        <v>2023</v>
      </c>
      <c r="D1366">
        <v>3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15</v>
      </c>
      <c r="M1366">
        <v>99</v>
      </c>
      <c r="N1366">
        <v>99</v>
      </c>
      <c r="O1366">
        <v>99</v>
      </c>
      <c r="P1366">
        <v>99</v>
      </c>
      <c r="R1366">
        <v>0</v>
      </c>
    </row>
    <row r="1367" spans="1:37">
      <c r="A1367">
        <v>16</v>
      </c>
      <c r="B1367">
        <v>352</v>
      </c>
      <c r="C1367">
        <v>2023</v>
      </c>
      <c r="D1367">
        <v>4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15</v>
      </c>
      <c r="M1367">
        <v>99</v>
      </c>
      <c r="N1367">
        <v>99</v>
      </c>
      <c r="O1367">
        <v>99</v>
      </c>
      <c r="P1367">
        <v>99</v>
      </c>
      <c r="R1367">
        <v>0</v>
      </c>
    </row>
    <row r="1368" spans="1:37">
      <c r="A1368">
        <v>16</v>
      </c>
      <c r="B1368">
        <v>353</v>
      </c>
      <c r="C1368">
        <v>2023</v>
      </c>
      <c r="D1368">
        <v>5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15</v>
      </c>
      <c r="M1368">
        <v>99</v>
      </c>
      <c r="N1368">
        <v>99</v>
      </c>
      <c r="O1368">
        <v>99</v>
      </c>
      <c r="P1368">
        <v>99</v>
      </c>
      <c r="R1368">
        <v>0</v>
      </c>
    </row>
    <row r="1369" spans="1:37">
      <c r="A1369">
        <v>16</v>
      </c>
      <c r="B1369">
        <v>354</v>
      </c>
      <c r="C1369">
        <v>2023</v>
      </c>
      <c r="D1369">
        <v>6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15</v>
      </c>
      <c r="M1369">
        <v>99</v>
      </c>
      <c r="N1369">
        <v>99</v>
      </c>
      <c r="O1369">
        <v>99</v>
      </c>
      <c r="P1369">
        <v>99</v>
      </c>
      <c r="R1369">
        <v>0</v>
      </c>
    </row>
    <row r="1370" spans="1:37">
      <c r="A1370">
        <v>16</v>
      </c>
      <c r="B1370">
        <v>355</v>
      </c>
      <c r="C1370">
        <v>2023</v>
      </c>
      <c r="D1370">
        <v>7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15</v>
      </c>
      <c r="M1370">
        <v>99</v>
      </c>
      <c r="N1370">
        <v>99</v>
      </c>
      <c r="O1370">
        <v>99</v>
      </c>
      <c r="P1370">
        <v>99</v>
      </c>
      <c r="R1370">
        <v>0</v>
      </c>
    </row>
    <row r="1371" spans="1:37">
      <c r="A1371">
        <v>16</v>
      </c>
      <c r="B1371">
        <v>356</v>
      </c>
      <c r="C1371">
        <v>2023</v>
      </c>
      <c r="D1371">
        <v>8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15</v>
      </c>
      <c r="M1371">
        <v>99</v>
      </c>
      <c r="N1371">
        <v>99</v>
      </c>
      <c r="O1371">
        <v>99</v>
      </c>
      <c r="P1371">
        <v>99</v>
      </c>
      <c r="R1371">
        <v>0</v>
      </c>
    </row>
    <row r="1372" spans="1:37">
      <c r="A1372">
        <v>16</v>
      </c>
      <c r="B1372">
        <v>357</v>
      </c>
      <c r="C1372">
        <v>2023</v>
      </c>
      <c r="D1372">
        <v>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15</v>
      </c>
      <c r="M1372">
        <v>99</v>
      </c>
      <c r="N1372">
        <v>99</v>
      </c>
      <c r="O1372">
        <v>99</v>
      </c>
      <c r="P1372">
        <v>99</v>
      </c>
      <c r="Q1372">
        <v>1</v>
      </c>
      <c r="R1372">
        <v>1</v>
      </c>
      <c r="S1372">
        <v>15</v>
      </c>
      <c r="T1372">
        <v>10</v>
      </c>
      <c r="U1372">
        <v>57.2</v>
      </c>
      <c r="V1372">
        <v>0</v>
      </c>
      <c r="W1372">
        <v>100</v>
      </c>
      <c r="X1372">
        <v>100</v>
      </c>
      <c r="Y1372">
        <v>100</v>
      </c>
      <c r="Z1372">
        <v>0</v>
      </c>
      <c r="AA1372">
        <v>0</v>
      </c>
      <c r="AB1372">
        <v>0</v>
      </c>
      <c r="AF1372">
        <v>1.4310246136233547E-2</v>
      </c>
      <c r="AG1372">
        <v>3.2852397966597391E-2</v>
      </c>
      <c r="AH1372">
        <v>0</v>
      </c>
      <c r="AI1372">
        <v>1</v>
      </c>
      <c r="AJ1372">
        <v>116.9</v>
      </c>
      <c r="AK1372">
        <v>35.805726936854121</v>
      </c>
    </row>
    <row r="1373" spans="1:37">
      <c r="A1373">
        <v>16</v>
      </c>
      <c r="B1373">
        <v>358</v>
      </c>
      <c r="C1373">
        <v>2023</v>
      </c>
      <c r="D1373">
        <v>10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15</v>
      </c>
      <c r="M1373">
        <v>99</v>
      </c>
      <c r="N1373">
        <v>99</v>
      </c>
      <c r="O1373">
        <v>99</v>
      </c>
      <c r="P1373">
        <v>99</v>
      </c>
      <c r="Q1373">
        <v>1</v>
      </c>
      <c r="R1373">
        <v>1</v>
      </c>
      <c r="S1373">
        <v>15</v>
      </c>
      <c r="T1373">
        <v>14</v>
      </c>
      <c r="U1373">
        <v>61.3</v>
      </c>
      <c r="V1373">
        <v>0</v>
      </c>
      <c r="W1373">
        <v>100</v>
      </c>
      <c r="X1373">
        <v>100</v>
      </c>
      <c r="Y1373">
        <v>100</v>
      </c>
      <c r="Z1373">
        <v>0</v>
      </c>
      <c r="AA1373">
        <v>0</v>
      </c>
      <c r="AB1373">
        <v>0</v>
      </c>
      <c r="AF1373">
        <v>5.4068667207353358E-3</v>
      </c>
      <c r="AG1373">
        <v>1.2432995181555204E-2</v>
      </c>
      <c r="AH1373">
        <v>0</v>
      </c>
      <c r="AI1373">
        <v>1</v>
      </c>
      <c r="AJ1373">
        <v>122.5</v>
      </c>
      <c r="AK1373">
        <v>33.346649780278632</v>
      </c>
    </row>
    <row r="1374" spans="1:37">
      <c r="A1374">
        <v>16</v>
      </c>
      <c r="B1374">
        <v>359</v>
      </c>
      <c r="C1374">
        <v>2023</v>
      </c>
      <c r="D1374">
        <v>11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15</v>
      </c>
      <c r="M1374">
        <v>99</v>
      </c>
      <c r="N1374">
        <v>99</v>
      </c>
      <c r="O1374">
        <v>99</v>
      </c>
      <c r="P1374">
        <v>99</v>
      </c>
      <c r="R1374">
        <v>0</v>
      </c>
    </row>
    <row r="1375" spans="1:37">
      <c r="A1375">
        <v>16</v>
      </c>
      <c r="B1375">
        <v>360</v>
      </c>
      <c r="C1375">
        <v>2023</v>
      </c>
      <c r="D1375">
        <v>12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15</v>
      </c>
      <c r="M1375">
        <v>99</v>
      </c>
      <c r="N1375">
        <v>99</v>
      </c>
      <c r="O1375">
        <v>99</v>
      </c>
      <c r="P1375">
        <v>99</v>
      </c>
      <c r="R1375">
        <v>0</v>
      </c>
    </row>
    <row r="1376" spans="1:37" s="514" customFormat="1">
      <c r="A1376" s="514">
        <v>17</v>
      </c>
      <c r="B1376" s="514">
        <v>1</v>
      </c>
      <c r="C1376" s="514">
        <v>2024</v>
      </c>
      <c r="D1376" s="514">
        <v>1</v>
      </c>
      <c r="E1376" s="514">
        <v>99</v>
      </c>
      <c r="F1376" s="514">
        <v>99</v>
      </c>
      <c r="G1376" s="514">
        <v>99</v>
      </c>
      <c r="H1376" s="514">
        <v>99</v>
      </c>
      <c r="I1376" s="514">
        <v>99</v>
      </c>
      <c r="J1376" s="514">
        <v>999</v>
      </c>
      <c r="K1376" s="514">
        <v>99</v>
      </c>
      <c r="L1376" s="514">
        <v>99</v>
      </c>
      <c r="M1376" s="514">
        <v>1</v>
      </c>
      <c r="N1376" s="514">
        <v>99</v>
      </c>
      <c r="O1376" s="514">
        <v>99</v>
      </c>
      <c r="P1376" s="514">
        <v>99</v>
      </c>
      <c r="R1376" s="514">
        <v>0</v>
      </c>
    </row>
    <row r="1377" spans="1:37" s="514" customFormat="1">
      <c r="A1377" s="514">
        <v>17</v>
      </c>
      <c r="B1377" s="514">
        <v>2</v>
      </c>
      <c r="C1377" s="514">
        <v>2024</v>
      </c>
      <c r="D1377" s="514">
        <v>2</v>
      </c>
      <c r="E1377" s="514">
        <v>99</v>
      </c>
      <c r="F1377" s="514">
        <v>99</v>
      </c>
      <c r="G1377" s="514">
        <v>99</v>
      </c>
      <c r="H1377" s="514">
        <v>99</v>
      </c>
      <c r="I1377" s="514">
        <v>99</v>
      </c>
      <c r="J1377" s="514">
        <v>999</v>
      </c>
      <c r="K1377" s="514">
        <v>99</v>
      </c>
      <c r="L1377" s="514">
        <v>99</v>
      </c>
      <c r="M1377" s="514">
        <v>1</v>
      </c>
      <c r="N1377" s="514">
        <v>99</v>
      </c>
      <c r="O1377" s="514">
        <v>99</v>
      </c>
      <c r="P1377" s="514">
        <v>99</v>
      </c>
      <c r="R1377" s="514">
        <v>0</v>
      </c>
    </row>
    <row r="1378" spans="1:37" s="514" customFormat="1">
      <c r="A1378" s="514">
        <v>17</v>
      </c>
      <c r="B1378" s="514">
        <v>3</v>
      </c>
      <c r="C1378" s="514">
        <v>2024</v>
      </c>
      <c r="D1378" s="514">
        <v>3</v>
      </c>
      <c r="E1378" s="514">
        <v>99</v>
      </c>
      <c r="F1378" s="514">
        <v>99</v>
      </c>
      <c r="G1378" s="514">
        <v>99</v>
      </c>
      <c r="H1378" s="514">
        <v>99</v>
      </c>
      <c r="I1378" s="514">
        <v>99</v>
      </c>
      <c r="J1378" s="514">
        <v>999</v>
      </c>
      <c r="K1378" s="514">
        <v>99</v>
      </c>
      <c r="L1378" s="514">
        <v>99</v>
      </c>
      <c r="M1378" s="514">
        <v>1</v>
      </c>
      <c r="N1378" s="514">
        <v>99</v>
      </c>
      <c r="O1378" s="514">
        <v>99</v>
      </c>
      <c r="P1378" s="514">
        <v>99</v>
      </c>
      <c r="R1378" s="514">
        <v>0</v>
      </c>
    </row>
    <row r="1379" spans="1:37" s="514" customFormat="1">
      <c r="A1379" s="514">
        <v>17</v>
      </c>
      <c r="B1379" s="514">
        <v>4</v>
      </c>
      <c r="C1379" s="514">
        <v>2024</v>
      </c>
      <c r="D1379" s="514">
        <v>4</v>
      </c>
      <c r="E1379" s="514">
        <v>99</v>
      </c>
      <c r="F1379" s="514">
        <v>99</v>
      </c>
      <c r="G1379" s="514">
        <v>99</v>
      </c>
      <c r="H1379" s="514">
        <v>99</v>
      </c>
      <c r="I1379" s="514">
        <v>99</v>
      </c>
      <c r="J1379" s="514">
        <v>999</v>
      </c>
      <c r="K1379" s="514">
        <v>99</v>
      </c>
      <c r="L1379" s="514">
        <v>99</v>
      </c>
      <c r="M1379" s="514">
        <v>1</v>
      </c>
      <c r="N1379" s="514">
        <v>99</v>
      </c>
      <c r="O1379" s="514">
        <v>99</v>
      </c>
      <c r="P1379" s="514">
        <v>99</v>
      </c>
      <c r="R1379" s="514">
        <v>0</v>
      </c>
    </row>
    <row r="1380" spans="1:37" ht="16.2" customHeight="1">
      <c r="A1380">
        <v>17</v>
      </c>
      <c r="B1380">
        <v>5</v>
      </c>
      <c r="C1380">
        <v>2024</v>
      </c>
      <c r="D1380">
        <v>5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1</v>
      </c>
      <c r="N1380">
        <v>99</v>
      </c>
      <c r="O1380">
        <v>99</v>
      </c>
      <c r="P1380">
        <v>99</v>
      </c>
      <c r="Q1380">
        <v>1</v>
      </c>
      <c r="R1380">
        <v>1</v>
      </c>
      <c r="S1380">
        <v>0</v>
      </c>
      <c r="T1380">
        <v>1</v>
      </c>
      <c r="U1380">
        <v>10.3</v>
      </c>
      <c r="V1380">
        <v>0</v>
      </c>
      <c r="W1380">
        <v>0</v>
      </c>
      <c r="X1380">
        <v>0</v>
      </c>
      <c r="Y1380">
        <v>0</v>
      </c>
      <c r="Z1380">
        <v>0</v>
      </c>
      <c r="AB1380">
        <v>0</v>
      </c>
      <c r="AF1380">
        <v>8.3963056255247678E-2</v>
      </c>
      <c r="AG1380">
        <v>3.7108425053591056E-2</v>
      </c>
      <c r="AH1380">
        <v>0</v>
      </c>
      <c r="AI1380">
        <v>1</v>
      </c>
      <c r="AJ1380">
        <v>88.6</v>
      </c>
      <c r="AK1380">
        <v>14.809352107581301</v>
      </c>
    </row>
    <row r="1381" spans="1:37">
      <c r="A1381">
        <v>17</v>
      </c>
      <c r="B1381">
        <v>6</v>
      </c>
      <c r="C1381">
        <v>2024</v>
      </c>
      <c r="D1381">
        <v>6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1</v>
      </c>
      <c r="N1381">
        <v>99</v>
      </c>
      <c r="O1381">
        <v>99</v>
      </c>
      <c r="P1381">
        <v>99</v>
      </c>
      <c r="R1381">
        <v>0</v>
      </c>
    </row>
    <row r="1382" spans="1:37">
      <c r="A1382">
        <v>17</v>
      </c>
      <c r="B1382">
        <v>7</v>
      </c>
      <c r="C1382">
        <v>2024</v>
      </c>
      <c r="D1382">
        <v>7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1</v>
      </c>
      <c r="N1382">
        <v>99</v>
      </c>
      <c r="O1382">
        <v>99</v>
      </c>
      <c r="P1382">
        <v>99</v>
      </c>
      <c r="Q1382">
        <v>2</v>
      </c>
      <c r="R1382">
        <v>2</v>
      </c>
      <c r="S1382">
        <v>4</v>
      </c>
      <c r="T1382">
        <v>1</v>
      </c>
      <c r="U1382">
        <v>11.350000000000001</v>
      </c>
      <c r="V1382">
        <v>0</v>
      </c>
      <c r="W1382">
        <v>0</v>
      </c>
      <c r="X1382">
        <v>0</v>
      </c>
      <c r="Y1382">
        <v>0</v>
      </c>
      <c r="Z1382">
        <v>1.6499999999999988</v>
      </c>
      <c r="AA1382">
        <v>2</v>
      </c>
      <c r="AB1382">
        <v>0</v>
      </c>
      <c r="AC1382">
        <v>99.999999999999986</v>
      </c>
      <c r="AF1382">
        <v>0.83682008368200811</v>
      </c>
      <c r="AG1382">
        <v>0.42114246488933427</v>
      </c>
      <c r="AH1382">
        <v>0</v>
      </c>
      <c r="AI1382">
        <v>2</v>
      </c>
      <c r="AJ1382">
        <v>96.85</v>
      </c>
      <c r="AK1382">
        <v>12.54747939761555</v>
      </c>
    </row>
    <row r="1383" spans="1:37">
      <c r="A1383">
        <v>17</v>
      </c>
      <c r="B1383">
        <v>8</v>
      </c>
      <c r="C1383">
        <v>2024</v>
      </c>
      <c r="D1383">
        <v>8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1</v>
      </c>
      <c r="N1383">
        <v>99</v>
      </c>
      <c r="O1383">
        <v>99</v>
      </c>
      <c r="P1383">
        <v>99</v>
      </c>
      <c r="Q1383">
        <v>5</v>
      </c>
      <c r="R1383">
        <v>5</v>
      </c>
      <c r="S1383">
        <v>3.2</v>
      </c>
      <c r="T1383">
        <v>1</v>
      </c>
      <c r="U1383">
        <v>18.680000000000003</v>
      </c>
      <c r="V1383">
        <v>0</v>
      </c>
      <c r="W1383">
        <v>0</v>
      </c>
      <c r="X1383">
        <v>60</v>
      </c>
      <c r="Y1383">
        <v>20</v>
      </c>
      <c r="Z1383">
        <v>6.0340367914025741</v>
      </c>
      <c r="AA1383">
        <v>1.4696938456699062</v>
      </c>
      <c r="AB1383">
        <v>0</v>
      </c>
      <c r="AC1383">
        <v>91.15730464256194</v>
      </c>
      <c r="AF1383">
        <v>8.4288604180714752E-2</v>
      </c>
      <c r="AG1383">
        <v>6.4149761533220592E-2</v>
      </c>
      <c r="AH1383">
        <v>0</v>
      </c>
      <c r="AI1383">
        <v>5</v>
      </c>
      <c r="AJ1383">
        <v>110.83999999999997</v>
      </c>
      <c r="AK1383">
        <v>13.35013833670731</v>
      </c>
    </row>
    <row r="1384" spans="1:37">
      <c r="A1384">
        <v>17</v>
      </c>
      <c r="B1384">
        <v>9</v>
      </c>
      <c r="C1384">
        <v>2024</v>
      </c>
      <c r="D1384">
        <v>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1</v>
      </c>
      <c r="N1384">
        <v>99</v>
      </c>
      <c r="O1384">
        <v>99</v>
      </c>
      <c r="P1384">
        <v>99</v>
      </c>
      <c r="Q1384">
        <v>3</v>
      </c>
      <c r="R1384">
        <v>3</v>
      </c>
      <c r="S1384">
        <v>2.6666666666666661</v>
      </c>
      <c r="T1384">
        <v>1</v>
      </c>
      <c r="U1384">
        <v>12</v>
      </c>
      <c r="V1384">
        <v>0</v>
      </c>
      <c r="W1384">
        <v>0</v>
      </c>
      <c r="X1384">
        <v>33.333333333333343</v>
      </c>
      <c r="Y1384">
        <v>0</v>
      </c>
      <c r="Z1384">
        <v>3.959797974644665</v>
      </c>
      <c r="AA1384">
        <v>1.6996731711975952</v>
      </c>
      <c r="AB1384">
        <v>0</v>
      </c>
      <c r="AC1384">
        <v>99.053606468791003</v>
      </c>
      <c r="AF1384">
        <v>4.0436716538617058E-2</v>
      </c>
      <c r="AG1384">
        <v>1.9546669301847272E-2</v>
      </c>
      <c r="AH1384">
        <v>33.333333333333343</v>
      </c>
      <c r="AI1384">
        <v>3</v>
      </c>
      <c r="AJ1384">
        <v>97.866666666666688</v>
      </c>
      <c r="AK1384">
        <v>12.422250233759071</v>
      </c>
    </row>
    <row r="1385" spans="1:37">
      <c r="A1385">
        <v>17</v>
      </c>
      <c r="B1385">
        <v>10</v>
      </c>
      <c r="C1385">
        <v>2024</v>
      </c>
      <c r="D1385">
        <v>10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1</v>
      </c>
      <c r="N1385">
        <v>99</v>
      </c>
      <c r="O1385">
        <v>99</v>
      </c>
      <c r="P1385">
        <v>99</v>
      </c>
      <c r="Q1385">
        <v>1</v>
      </c>
      <c r="R1385">
        <v>1</v>
      </c>
      <c r="S1385">
        <v>1</v>
      </c>
      <c r="T1385">
        <v>1</v>
      </c>
      <c r="U1385">
        <v>12.200000000000003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F1385">
        <v>5.8565153733528552E-3</v>
      </c>
      <c r="AG1385">
        <v>2.7266408455268558E-3</v>
      </c>
      <c r="AH1385">
        <v>0</v>
      </c>
      <c r="AI1385">
        <v>1</v>
      </c>
      <c r="AJ1385">
        <v>106.5</v>
      </c>
      <c r="AK1385">
        <v>10.099758919996356</v>
      </c>
    </row>
    <row r="1386" spans="1:37">
      <c r="A1386">
        <v>17</v>
      </c>
      <c r="B1386">
        <v>11</v>
      </c>
      <c r="C1386">
        <v>2024</v>
      </c>
      <c r="D1386">
        <v>11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1</v>
      </c>
      <c r="N1386">
        <v>99</v>
      </c>
      <c r="O1386">
        <v>99</v>
      </c>
      <c r="P1386">
        <v>99</v>
      </c>
      <c r="R1386">
        <v>0</v>
      </c>
    </row>
    <row r="1387" spans="1:37">
      <c r="A1387">
        <v>17</v>
      </c>
      <c r="B1387">
        <v>12</v>
      </c>
      <c r="C1387">
        <v>2024</v>
      </c>
      <c r="D1387">
        <v>12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1</v>
      </c>
      <c r="N1387">
        <v>99</v>
      </c>
      <c r="O1387">
        <v>99</v>
      </c>
      <c r="P1387">
        <v>99</v>
      </c>
      <c r="R1387">
        <v>0</v>
      </c>
    </row>
    <row r="1388" spans="1:37">
      <c r="A1388">
        <v>17</v>
      </c>
      <c r="B1388">
        <v>13</v>
      </c>
      <c r="C1388">
        <v>2024</v>
      </c>
      <c r="D1388">
        <v>1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2</v>
      </c>
      <c r="N1388">
        <v>99</v>
      </c>
      <c r="O1388">
        <v>99</v>
      </c>
      <c r="P1388">
        <v>99</v>
      </c>
      <c r="Q1388">
        <v>1</v>
      </c>
      <c r="R1388">
        <v>2</v>
      </c>
      <c r="S1388">
        <v>3.5</v>
      </c>
      <c r="T1388">
        <v>2</v>
      </c>
      <c r="U1388">
        <v>10</v>
      </c>
      <c r="V1388">
        <v>0</v>
      </c>
      <c r="W1388">
        <v>0</v>
      </c>
      <c r="X1388">
        <v>0</v>
      </c>
      <c r="Y1388">
        <v>0</v>
      </c>
      <c r="Z1388">
        <v>0.39999999999999569</v>
      </c>
      <c r="AA1388">
        <v>0.5</v>
      </c>
      <c r="AB1388">
        <v>0</v>
      </c>
      <c r="AC1388">
        <v>-100.0000000000025</v>
      </c>
      <c r="AF1388">
        <v>0.43196544276457871</v>
      </c>
      <c r="AG1388">
        <v>0.15909506725743972</v>
      </c>
      <c r="AH1388">
        <v>0</v>
      </c>
      <c r="AI1388">
        <v>0</v>
      </c>
    </row>
    <row r="1389" spans="1:37">
      <c r="A1389">
        <v>17</v>
      </c>
      <c r="B1389">
        <v>14</v>
      </c>
      <c r="C1389">
        <v>2024</v>
      </c>
      <c r="D1389">
        <v>2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2</v>
      </c>
      <c r="N1389">
        <v>99</v>
      </c>
      <c r="O1389">
        <v>99</v>
      </c>
      <c r="P1389">
        <v>99</v>
      </c>
      <c r="Q1389">
        <v>2</v>
      </c>
      <c r="R1389">
        <v>3</v>
      </c>
      <c r="S1389">
        <v>2.3333333333333339</v>
      </c>
      <c r="T1389">
        <v>2</v>
      </c>
      <c r="U1389">
        <v>12.833333333333336</v>
      </c>
      <c r="V1389">
        <v>0</v>
      </c>
      <c r="W1389">
        <v>0</v>
      </c>
      <c r="X1389">
        <v>0</v>
      </c>
      <c r="Y1389">
        <v>0</v>
      </c>
      <c r="Z1389">
        <v>0.74087035902975773</v>
      </c>
      <c r="AA1389">
        <v>1.2472191289246464</v>
      </c>
      <c r="AB1389">
        <v>0</v>
      </c>
      <c r="AC1389">
        <v>-98.602144399996405</v>
      </c>
      <c r="AF1389">
        <v>0.61475409836065587</v>
      </c>
      <c r="AG1389">
        <v>0.26498179540652339</v>
      </c>
      <c r="AH1389">
        <v>0</v>
      </c>
      <c r="AI1389">
        <v>3</v>
      </c>
      <c r="AJ1389">
        <v>101.53333333333336</v>
      </c>
      <c r="AK1389">
        <v>12.269995446948641</v>
      </c>
    </row>
    <row r="1390" spans="1:37">
      <c r="A1390">
        <v>17</v>
      </c>
      <c r="B1390">
        <v>15</v>
      </c>
      <c r="C1390">
        <v>2024</v>
      </c>
      <c r="D1390">
        <v>3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2</v>
      </c>
      <c r="N1390">
        <v>99</v>
      </c>
      <c r="O1390">
        <v>99</v>
      </c>
      <c r="P1390">
        <v>99</v>
      </c>
      <c r="Q1390">
        <v>11</v>
      </c>
      <c r="R1390">
        <v>13</v>
      </c>
      <c r="S1390">
        <v>2.6153846153846159</v>
      </c>
      <c r="T1390">
        <v>2</v>
      </c>
      <c r="U1390">
        <v>16.446153846153852</v>
      </c>
      <c r="V1390">
        <v>0</v>
      </c>
      <c r="W1390">
        <v>0</v>
      </c>
      <c r="X1390">
        <v>69.230769230769269</v>
      </c>
      <c r="Y1390">
        <v>0</v>
      </c>
      <c r="Z1390">
        <v>4.0566404032088812</v>
      </c>
      <c r="AA1390">
        <v>1.4955555457864285</v>
      </c>
      <c r="AB1390">
        <v>0</v>
      </c>
      <c r="AC1390">
        <v>85.115609209088603</v>
      </c>
      <c r="AF1390">
        <v>0.47445255474452558</v>
      </c>
      <c r="AG1390">
        <v>0.24780073946151432</v>
      </c>
      <c r="AH1390">
        <v>0</v>
      </c>
      <c r="AI1390">
        <v>13</v>
      </c>
      <c r="AJ1390">
        <v>103.9769230769231</v>
      </c>
      <c r="AK1390">
        <v>14.305416187020043</v>
      </c>
    </row>
    <row r="1391" spans="1:37">
      <c r="A1391">
        <v>17</v>
      </c>
      <c r="B1391">
        <v>16</v>
      </c>
      <c r="C1391">
        <v>2024</v>
      </c>
      <c r="D1391">
        <v>4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2</v>
      </c>
      <c r="N1391">
        <v>99</v>
      </c>
      <c r="O1391">
        <v>99</v>
      </c>
      <c r="P1391">
        <v>99</v>
      </c>
      <c r="Q1391">
        <v>7</v>
      </c>
      <c r="R1391">
        <v>11</v>
      </c>
      <c r="S1391">
        <v>3.8181818181818192</v>
      </c>
      <c r="T1391">
        <v>2</v>
      </c>
      <c r="U1391">
        <v>12.063636363636363</v>
      </c>
      <c r="V1391">
        <v>0</v>
      </c>
      <c r="W1391">
        <v>0</v>
      </c>
      <c r="X1391">
        <v>27.272727272727277</v>
      </c>
      <c r="Y1391">
        <v>0</v>
      </c>
      <c r="Z1391">
        <v>3.6482306364674288</v>
      </c>
      <c r="AA1391">
        <v>1.1922615498730904</v>
      </c>
      <c r="AB1391">
        <v>0</v>
      </c>
      <c r="AC1391">
        <v>20.121333783501925</v>
      </c>
      <c r="AF1391">
        <v>1.375</v>
      </c>
      <c r="AG1391">
        <v>0.66560664503152489</v>
      </c>
      <c r="AH1391">
        <v>9.0909090909090917</v>
      </c>
      <c r="AI1391">
        <v>11</v>
      </c>
      <c r="AJ1391">
        <v>93.072727272727263</v>
      </c>
      <c r="AK1391">
        <v>14.504006979349722</v>
      </c>
    </row>
    <row r="1392" spans="1:37">
      <c r="A1392">
        <v>17</v>
      </c>
      <c r="B1392">
        <v>17</v>
      </c>
      <c r="C1392">
        <v>2024</v>
      </c>
      <c r="D1392">
        <v>5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2</v>
      </c>
      <c r="N1392">
        <v>99</v>
      </c>
      <c r="O1392">
        <v>99</v>
      </c>
      <c r="P1392">
        <v>99</v>
      </c>
      <c r="Q1392">
        <v>25</v>
      </c>
      <c r="R1392">
        <v>75</v>
      </c>
      <c r="S1392">
        <v>3.3866666666666676</v>
      </c>
      <c r="T1392">
        <v>2</v>
      </c>
      <c r="U1392">
        <v>10.554666666666671</v>
      </c>
      <c r="V1392">
        <v>0</v>
      </c>
      <c r="W1392">
        <v>0</v>
      </c>
      <c r="X1392">
        <v>17.333333333333329</v>
      </c>
      <c r="Y1392">
        <v>2.6666666666666661</v>
      </c>
      <c r="Z1392">
        <v>5.2344065141671487</v>
      </c>
      <c r="AA1392">
        <v>2.208428299844837</v>
      </c>
      <c r="AB1392">
        <v>0</v>
      </c>
      <c r="AC1392">
        <v>67.719058999589038</v>
      </c>
      <c r="AF1392">
        <v>6.2972292191435759</v>
      </c>
      <c r="AG1392">
        <v>2.8519445895556008</v>
      </c>
      <c r="AH1392">
        <v>5.3333333333333321</v>
      </c>
      <c r="AI1392">
        <v>72</v>
      </c>
      <c r="AJ1392">
        <v>89.5763888888889</v>
      </c>
      <c r="AK1392">
        <v>13.819325926421879</v>
      </c>
    </row>
    <row r="1393" spans="1:37">
      <c r="A1393">
        <v>17</v>
      </c>
      <c r="B1393">
        <v>18</v>
      </c>
      <c r="C1393">
        <v>2024</v>
      </c>
      <c r="D1393">
        <v>6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2</v>
      </c>
      <c r="N1393">
        <v>99</v>
      </c>
      <c r="O1393">
        <v>99</v>
      </c>
      <c r="P1393">
        <v>99</v>
      </c>
      <c r="Q1393">
        <v>12</v>
      </c>
      <c r="R1393">
        <v>20</v>
      </c>
      <c r="S1393">
        <v>3.65</v>
      </c>
      <c r="T1393">
        <v>2</v>
      </c>
      <c r="U1393">
        <v>13.145</v>
      </c>
      <c r="V1393">
        <v>0</v>
      </c>
      <c r="W1393">
        <v>0</v>
      </c>
      <c r="X1393">
        <v>30</v>
      </c>
      <c r="Y1393">
        <v>10</v>
      </c>
      <c r="Z1393">
        <v>5.3066444199701248</v>
      </c>
      <c r="AA1393">
        <v>2.3296995514443495</v>
      </c>
      <c r="AB1393">
        <v>0</v>
      </c>
      <c r="AC1393">
        <v>59.41775513922984</v>
      </c>
      <c r="AF1393">
        <v>3.4782608695652173</v>
      </c>
      <c r="AG1393">
        <v>2.0417673053176038</v>
      </c>
      <c r="AH1393">
        <v>10</v>
      </c>
      <c r="AI1393">
        <v>20</v>
      </c>
      <c r="AJ1393">
        <v>98.35</v>
      </c>
      <c r="AK1393">
        <v>13.515668785730917</v>
      </c>
    </row>
    <row r="1394" spans="1:37">
      <c r="A1394">
        <v>17</v>
      </c>
      <c r="B1394">
        <v>19</v>
      </c>
      <c r="C1394">
        <v>2024</v>
      </c>
      <c r="D1394">
        <v>7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2</v>
      </c>
      <c r="N1394">
        <v>99</v>
      </c>
      <c r="O1394">
        <v>99</v>
      </c>
      <c r="P1394">
        <v>99</v>
      </c>
      <c r="Q1394">
        <v>1</v>
      </c>
      <c r="R1394">
        <v>2</v>
      </c>
      <c r="S1394">
        <v>4.5</v>
      </c>
      <c r="T1394">
        <v>2</v>
      </c>
      <c r="U1394">
        <v>20</v>
      </c>
      <c r="V1394">
        <v>0</v>
      </c>
      <c r="W1394">
        <v>0</v>
      </c>
      <c r="X1394">
        <v>100</v>
      </c>
      <c r="Y1394">
        <v>0</v>
      </c>
      <c r="Z1394">
        <v>0.6000000000000586</v>
      </c>
      <c r="AA1394">
        <v>0.5</v>
      </c>
      <c r="AB1394">
        <v>0</v>
      </c>
      <c r="AC1394">
        <v>99.999999999994017</v>
      </c>
      <c r="AF1394">
        <v>0.83682008368200811</v>
      </c>
      <c r="AG1394">
        <v>0.74210125971688845</v>
      </c>
      <c r="AH1394">
        <v>0</v>
      </c>
      <c r="AI1394">
        <v>2</v>
      </c>
      <c r="AJ1394">
        <v>108.05</v>
      </c>
      <c r="AK1394">
        <v>15.930748810901804</v>
      </c>
    </row>
    <row r="1395" spans="1:37">
      <c r="A1395">
        <v>17</v>
      </c>
      <c r="B1395">
        <v>20</v>
      </c>
      <c r="C1395">
        <v>2024</v>
      </c>
      <c r="D1395">
        <v>8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2</v>
      </c>
      <c r="N1395">
        <v>99</v>
      </c>
      <c r="O1395">
        <v>99</v>
      </c>
      <c r="P1395">
        <v>99</v>
      </c>
      <c r="Q1395">
        <v>73</v>
      </c>
      <c r="R1395">
        <v>96</v>
      </c>
      <c r="S1395">
        <v>3.8333333333333344</v>
      </c>
      <c r="T1395">
        <v>2</v>
      </c>
      <c r="U1395">
        <v>18.118750000000006</v>
      </c>
      <c r="V1395">
        <v>0</v>
      </c>
      <c r="W1395">
        <v>0</v>
      </c>
      <c r="X1395">
        <v>66.666666666666686</v>
      </c>
      <c r="Y1395">
        <v>21.875</v>
      </c>
      <c r="Z1395">
        <v>6.8655436859848642</v>
      </c>
      <c r="AA1395">
        <v>1.7300449576688901</v>
      </c>
      <c r="AB1395">
        <v>0</v>
      </c>
      <c r="AC1395">
        <v>82.367242504472969</v>
      </c>
      <c r="AF1395">
        <v>1.6183412002697237</v>
      </c>
      <c r="AG1395">
        <v>1.1946691136068937</v>
      </c>
      <c r="AH1395">
        <v>8.3333333333333357</v>
      </c>
      <c r="AI1395">
        <v>96</v>
      </c>
      <c r="AJ1395">
        <v>104.83958333333338</v>
      </c>
      <c r="AK1395">
        <v>14.947747517502503</v>
      </c>
    </row>
    <row r="1396" spans="1:37">
      <c r="A1396">
        <v>17</v>
      </c>
      <c r="B1396">
        <v>21</v>
      </c>
      <c r="C1396">
        <v>2024</v>
      </c>
      <c r="D1396">
        <v>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2</v>
      </c>
      <c r="N1396">
        <v>99</v>
      </c>
      <c r="O1396">
        <v>99</v>
      </c>
      <c r="P1396">
        <v>99</v>
      </c>
      <c r="Q1396">
        <v>61</v>
      </c>
      <c r="R1396">
        <v>83</v>
      </c>
      <c r="S1396">
        <v>3.5060240963855422</v>
      </c>
      <c r="T1396">
        <v>2</v>
      </c>
      <c r="U1396">
        <v>16.165060240963864</v>
      </c>
      <c r="V1396">
        <v>0</v>
      </c>
      <c r="W1396">
        <v>0</v>
      </c>
      <c r="X1396">
        <v>57.831325301204814</v>
      </c>
      <c r="Y1396">
        <v>10.843373493975903</v>
      </c>
      <c r="Z1396">
        <v>6.1325604184163982</v>
      </c>
      <c r="AA1396">
        <v>1.6673584474222842</v>
      </c>
      <c r="AB1396">
        <v>0</v>
      </c>
      <c r="AC1396">
        <v>83.583849053414298</v>
      </c>
      <c r="AF1396">
        <v>1.1187491575684052</v>
      </c>
      <c r="AG1396">
        <v>0.72849350561912496</v>
      </c>
      <c r="AH1396">
        <v>4.8192771084337345</v>
      </c>
      <c r="AI1396">
        <v>83</v>
      </c>
      <c r="AJ1396">
        <v>102.25783132530123</v>
      </c>
      <c r="AK1396">
        <v>14.30551904748944</v>
      </c>
    </row>
    <row r="1397" spans="1:37">
      <c r="A1397">
        <v>17</v>
      </c>
      <c r="B1397">
        <v>22</v>
      </c>
      <c r="C1397">
        <v>2024</v>
      </c>
      <c r="D1397">
        <v>10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2</v>
      </c>
      <c r="N1397">
        <v>99</v>
      </c>
      <c r="O1397">
        <v>99</v>
      </c>
      <c r="P1397">
        <v>99</v>
      </c>
      <c r="Q1397">
        <v>133</v>
      </c>
      <c r="R1397">
        <v>192</v>
      </c>
      <c r="S1397">
        <v>3.203125</v>
      </c>
      <c r="T1397">
        <v>2</v>
      </c>
      <c r="U1397">
        <v>15.152083333333332</v>
      </c>
      <c r="V1397">
        <v>0</v>
      </c>
      <c r="W1397">
        <v>0</v>
      </c>
      <c r="X1397">
        <v>46.875</v>
      </c>
      <c r="Y1397">
        <v>10.416666666666664</v>
      </c>
      <c r="Z1397">
        <v>6.2093675732495042</v>
      </c>
      <c r="AA1397">
        <v>1.6537176001487277</v>
      </c>
      <c r="AB1397">
        <v>0</v>
      </c>
      <c r="AC1397">
        <v>80.401759982124759</v>
      </c>
      <c r="AF1397">
        <v>1.1244509516837482</v>
      </c>
      <c r="AG1397">
        <v>0.65019209408251855</v>
      </c>
      <c r="AH1397">
        <v>0.52083333333333348</v>
      </c>
      <c r="AI1397">
        <v>192</v>
      </c>
      <c r="AJ1397">
        <v>101.26302083333326</v>
      </c>
      <c r="AK1397">
        <v>13.784828873617119</v>
      </c>
    </row>
    <row r="1398" spans="1:37">
      <c r="A1398">
        <v>17</v>
      </c>
      <c r="B1398">
        <v>23</v>
      </c>
      <c r="C1398">
        <v>2024</v>
      </c>
      <c r="D1398">
        <v>11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2</v>
      </c>
      <c r="N1398">
        <v>99</v>
      </c>
      <c r="O1398">
        <v>99</v>
      </c>
      <c r="P1398">
        <v>99</v>
      </c>
      <c r="Q1398">
        <v>40</v>
      </c>
      <c r="R1398">
        <v>58</v>
      </c>
      <c r="S1398">
        <v>3.0862068965517242</v>
      </c>
      <c r="T1398">
        <v>2</v>
      </c>
      <c r="U1398">
        <v>14.415517241379302</v>
      </c>
      <c r="V1398">
        <v>0</v>
      </c>
      <c r="W1398">
        <v>0</v>
      </c>
      <c r="X1398">
        <v>37.931034482758605</v>
      </c>
      <c r="Y1398">
        <v>8.6206896551724128</v>
      </c>
      <c r="Z1398">
        <v>5.829023746384105</v>
      </c>
      <c r="AA1398">
        <v>1.6112158908256171</v>
      </c>
      <c r="AB1398">
        <v>0</v>
      </c>
      <c r="AC1398">
        <v>80.833845202189849</v>
      </c>
      <c r="AF1398">
        <v>1.0373815059917724</v>
      </c>
      <c r="AG1398">
        <v>0.57448558426647445</v>
      </c>
      <c r="AH1398">
        <v>0</v>
      </c>
      <c r="AI1398">
        <v>58</v>
      </c>
      <c r="AJ1398">
        <v>100.17931034482756</v>
      </c>
      <c r="AK1398">
        <v>13.62324361771959</v>
      </c>
    </row>
    <row r="1399" spans="1:37">
      <c r="A1399">
        <v>17</v>
      </c>
      <c r="B1399">
        <v>24</v>
      </c>
      <c r="C1399">
        <v>2024</v>
      </c>
      <c r="D1399">
        <v>12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2</v>
      </c>
      <c r="N1399">
        <v>99</v>
      </c>
      <c r="O1399">
        <v>99</v>
      </c>
      <c r="P1399">
        <v>99</v>
      </c>
      <c r="Q1399">
        <v>3</v>
      </c>
      <c r="R1399">
        <v>3</v>
      </c>
      <c r="S1399">
        <v>2</v>
      </c>
      <c r="T1399">
        <v>2</v>
      </c>
      <c r="U1399">
        <v>10.200000000000003</v>
      </c>
      <c r="V1399">
        <v>0</v>
      </c>
      <c r="W1399">
        <v>0</v>
      </c>
      <c r="X1399">
        <v>0</v>
      </c>
      <c r="Y1399">
        <v>0</v>
      </c>
      <c r="Z1399">
        <v>1.5121728296284964</v>
      </c>
      <c r="AA1399">
        <v>0.81649658092772603</v>
      </c>
      <c r="AB1399">
        <v>0</v>
      </c>
      <c r="AC1399">
        <v>99.890610723867198</v>
      </c>
      <c r="AF1399">
        <v>0.45180722891566255</v>
      </c>
      <c r="AG1399">
        <v>0.18748966049666371</v>
      </c>
      <c r="AH1399">
        <v>0</v>
      </c>
      <c r="AI1399">
        <v>3</v>
      </c>
      <c r="AJ1399">
        <v>94.633333333333312</v>
      </c>
      <c r="AK1399">
        <v>12.03117701084059</v>
      </c>
    </row>
    <row r="1400" spans="1:37">
      <c r="A1400">
        <v>17</v>
      </c>
      <c r="B1400">
        <v>25</v>
      </c>
      <c r="C1400">
        <v>2024</v>
      </c>
      <c r="D1400">
        <v>1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3</v>
      </c>
      <c r="N1400">
        <v>99</v>
      </c>
      <c r="O1400">
        <v>99</v>
      </c>
      <c r="P1400">
        <v>99</v>
      </c>
      <c r="Q1400">
        <v>6</v>
      </c>
      <c r="R1400">
        <v>9</v>
      </c>
      <c r="S1400">
        <v>3.8888888888888888</v>
      </c>
      <c r="T1400">
        <v>3</v>
      </c>
      <c r="U1400">
        <v>19.111111111111111</v>
      </c>
      <c r="V1400">
        <v>0</v>
      </c>
      <c r="W1400">
        <v>0</v>
      </c>
      <c r="X1400">
        <v>77.777777777777771</v>
      </c>
      <c r="Y1400">
        <v>11.111111111111112</v>
      </c>
      <c r="Z1400">
        <v>4.6815107828431444</v>
      </c>
      <c r="AA1400">
        <v>1.3698697784375513</v>
      </c>
      <c r="AB1400">
        <v>0</v>
      </c>
      <c r="AC1400">
        <v>72.6141658215371</v>
      </c>
      <c r="AF1400">
        <v>1.9438444924406049</v>
      </c>
      <c r="AG1400">
        <v>1.3682175784139816</v>
      </c>
      <c r="AH1400">
        <v>0</v>
      </c>
      <c r="AI1400">
        <v>8</v>
      </c>
      <c r="AJ1400">
        <v>111.41249999999999</v>
      </c>
      <c r="AK1400">
        <v>14.59026728696927</v>
      </c>
    </row>
    <row r="1401" spans="1:37">
      <c r="A1401">
        <v>17</v>
      </c>
      <c r="B1401">
        <v>26</v>
      </c>
      <c r="C1401">
        <v>2024</v>
      </c>
      <c r="D1401">
        <v>2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3</v>
      </c>
      <c r="N1401">
        <v>99</v>
      </c>
      <c r="O1401">
        <v>99</v>
      </c>
      <c r="P1401">
        <v>99</v>
      </c>
      <c r="Q1401">
        <v>17</v>
      </c>
      <c r="R1401">
        <v>17</v>
      </c>
      <c r="S1401">
        <v>5.4117647058823524</v>
      </c>
      <c r="T1401">
        <v>3</v>
      </c>
      <c r="U1401">
        <v>19.958823529411767</v>
      </c>
      <c r="V1401">
        <v>17.647058823529413</v>
      </c>
      <c r="W1401">
        <v>0</v>
      </c>
      <c r="X1401">
        <v>76.470588235294116</v>
      </c>
      <c r="Y1401">
        <v>29.411764705882355</v>
      </c>
      <c r="Z1401">
        <v>5.8336809914525212</v>
      </c>
      <c r="AA1401">
        <v>1.6823940760088325</v>
      </c>
      <c r="AB1401">
        <v>0</v>
      </c>
      <c r="AC1401">
        <v>61.60615180234835</v>
      </c>
      <c r="AF1401">
        <v>3.4836065573770503</v>
      </c>
      <c r="AG1401">
        <v>2.3352811215956724</v>
      </c>
      <c r="AH1401">
        <v>0</v>
      </c>
      <c r="AI1401">
        <v>14</v>
      </c>
      <c r="AJ1401">
        <v>104.79285714285712</v>
      </c>
      <c r="AK1401">
        <v>17.617866182106855</v>
      </c>
    </row>
    <row r="1402" spans="1:37">
      <c r="A1402">
        <v>17</v>
      </c>
      <c r="B1402">
        <v>27</v>
      </c>
      <c r="C1402">
        <v>2024</v>
      </c>
      <c r="D1402">
        <v>3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3</v>
      </c>
      <c r="N1402">
        <v>99</v>
      </c>
      <c r="O1402">
        <v>99</v>
      </c>
      <c r="P1402">
        <v>99</v>
      </c>
      <c r="Q1402">
        <v>70</v>
      </c>
      <c r="R1402">
        <v>79</v>
      </c>
      <c r="S1402">
        <v>5.9620253164556951</v>
      </c>
      <c r="T1402">
        <v>3</v>
      </c>
      <c r="U1402">
        <v>22.020253164556966</v>
      </c>
      <c r="V1402">
        <v>27.84810126582278</v>
      </c>
      <c r="W1402">
        <v>0</v>
      </c>
      <c r="X1402">
        <v>84.810126582278485</v>
      </c>
      <c r="Y1402">
        <v>43.037974683544313</v>
      </c>
      <c r="Z1402">
        <v>5.0797034635576592</v>
      </c>
      <c r="AA1402">
        <v>2.05889879608582</v>
      </c>
      <c r="AB1402">
        <v>0</v>
      </c>
      <c r="AC1402">
        <v>57.812149031240729</v>
      </c>
      <c r="AF1402">
        <v>2.8832116788321178</v>
      </c>
      <c r="AG1402">
        <v>2.0162496088271777</v>
      </c>
      <c r="AH1402">
        <v>0</v>
      </c>
      <c r="AI1402">
        <v>67</v>
      </c>
      <c r="AJ1402">
        <v>106.74925373134332</v>
      </c>
      <c r="AK1402">
        <v>17.587898885222476</v>
      </c>
    </row>
    <row r="1403" spans="1:37">
      <c r="A1403">
        <v>17</v>
      </c>
      <c r="B1403">
        <v>28</v>
      </c>
      <c r="C1403">
        <v>2024</v>
      </c>
      <c r="D1403">
        <v>4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3</v>
      </c>
      <c r="N1403">
        <v>99</v>
      </c>
      <c r="O1403">
        <v>99</v>
      </c>
      <c r="P1403">
        <v>99</v>
      </c>
      <c r="Q1403">
        <v>41</v>
      </c>
      <c r="R1403">
        <v>68</v>
      </c>
      <c r="S1403">
        <v>5.1764705882352944</v>
      </c>
      <c r="T1403">
        <v>3</v>
      </c>
      <c r="U1403">
        <v>14.466176470588236</v>
      </c>
      <c r="V1403">
        <v>2.9411764705882355</v>
      </c>
      <c r="W1403">
        <v>0</v>
      </c>
      <c r="X1403">
        <v>29.411764705882355</v>
      </c>
      <c r="Y1403">
        <v>8.8235294117647047</v>
      </c>
      <c r="Z1403">
        <v>4.9774967218389028</v>
      </c>
      <c r="AA1403">
        <v>1.8225803982152544</v>
      </c>
      <c r="AB1403">
        <v>0</v>
      </c>
      <c r="AC1403">
        <v>33.361932021607409</v>
      </c>
      <c r="AF1403">
        <v>8.5</v>
      </c>
      <c r="AG1403">
        <v>4.9341164786549436</v>
      </c>
      <c r="AH1403">
        <v>11.76470588235294</v>
      </c>
      <c r="AI1403">
        <v>59</v>
      </c>
      <c r="AJ1403">
        <v>95.183050847457622</v>
      </c>
      <c r="AK1403">
        <v>15.846739747107771</v>
      </c>
    </row>
    <row r="1404" spans="1:37">
      <c r="A1404">
        <v>17</v>
      </c>
      <c r="B1404">
        <v>29</v>
      </c>
      <c r="C1404">
        <v>2024</v>
      </c>
      <c r="D1404">
        <v>5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3</v>
      </c>
      <c r="N1404">
        <v>99</v>
      </c>
      <c r="O1404">
        <v>99</v>
      </c>
      <c r="P1404">
        <v>99</v>
      </c>
      <c r="Q1404">
        <v>55</v>
      </c>
      <c r="R1404">
        <v>137</v>
      </c>
      <c r="S1404">
        <v>4.9854014598540122</v>
      </c>
      <c r="T1404">
        <v>3</v>
      </c>
      <c r="U1404">
        <v>14.242335766423356</v>
      </c>
      <c r="V1404">
        <v>3.649635036496353</v>
      </c>
      <c r="W1404">
        <v>0</v>
      </c>
      <c r="X1404">
        <v>27.737226277372265</v>
      </c>
      <c r="Y1404">
        <v>8.0291970802919703</v>
      </c>
      <c r="Z1404">
        <v>4.9601142356125854</v>
      </c>
      <c r="AA1404">
        <v>1.8082753870266373</v>
      </c>
      <c r="AB1404">
        <v>0</v>
      </c>
      <c r="AC1404">
        <v>62.238964417471003</v>
      </c>
      <c r="AF1404">
        <v>11.502938706968935</v>
      </c>
      <c r="AG1404">
        <v>7.0297047538414441</v>
      </c>
      <c r="AH1404">
        <v>2.1897810218978111</v>
      </c>
      <c r="AI1404">
        <v>131</v>
      </c>
      <c r="AJ1404">
        <v>95.470229007633577</v>
      </c>
      <c r="AK1404">
        <v>15.868917150508612</v>
      </c>
    </row>
    <row r="1405" spans="1:37">
      <c r="A1405">
        <v>17</v>
      </c>
      <c r="B1405">
        <v>30</v>
      </c>
      <c r="C1405">
        <v>2024</v>
      </c>
      <c r="D1405">
        <v>6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3</v>
      </c>
      <c r="N1405">
        <v>99</v>
      </c>
      <c r="O1405">
        <v>99</v>
      </c>
      <c r="P1405">
        <v>99</v>
      </c>
      <c r="Q1405">
        <v>32</v>
      </c>
      <c r="R1405">
        <v>76</v>
      </c>
      <c r="S1405">
        <v>5.2368421052631557</v>
      </c>
      <c r="T1405">
        <v>3</v>
      </c>
      <c r="U1405">
        <v>16.071052631578951</v>
      </c>
      <c r="V1405">
        <v>5.2631578947368443</v>
      </c>
      <c r="W1405">
        <v>0</v>
      </c>
      <c r="X1405">
        <v>40.789473684210527</v>
      </c>
      <c r="Y1405">
        <v>14.47368421052631</v>
      </c>
      <c r="Z1405">
        <v>5.229944545078661</v>
      </c>
      <c r="AA1405">
        <v>1.7611929349212772</v>
      </c>
      <c r="AB1405">
        <v>0</v>
      </c>
      <c r="AC1405">
        <v>74.985342633481082</v>
      </c>
      <c r="AF1405">
        <v>13.217391304347824</v>
      </c>
      <c r="AG1405">
        <v>9.4857915051917949</v>
      </c>
      <c r="AH1405">
        <v>7.8947368421052637</v>
      </c>
      <c r="AI1405">
        <v>74</v>
      </c>
      <c r="AJ1405">
        <v>100.31216216216212</v>
      </c>
      <c r="AK1405">
        <v>15.73711704360583</v>
      </c>
    </row>
    <row r="1406" spans="1:37">
      <c r="A1406">
        <v>17</v>
      </c>
      <c r="B1406">
        <v>31</v>
      </c>
      <c r="C1406">
        <v>2024</v>
      </c>
      <c r="D1406">
        <v>7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3</v>
      </c>
      <c r="N1406">
        <v>99</v>
      </c>
      <c r="O1406">
        <v>99</v>
      </c>
      <c r="P1406">
        <v>99</v>
      </c>
      <c r="Q1406">
        <v>9</v>
      </c>
      <c r="R1406">
        <v>26</v>
      </c>
      <c r="S1406">
        <v>4.5769230769230784</v>
      </c>
      <c r="T1406">
        <v>3</v>
      </c>
      <c r="U1406">
        <v>18.976923076923072</v>
      </c>
      <c r="V1406">
        <v>7.6923076923076898</v>
      </c>
      <c r="W1406">
        <v>0</v>
      </c>
      <c r="X1406">
        <v>73.076923076923109</v>
      </c>
      <c r="Y1406">
        <v>19.230769230769223</v>
      </c>
      <c r="Z1406">
        <v>5.7097290581217388</v>
      </c>
      <c r="AA1406">
        <v>1.214434877218997</v>
      </c>
      <c r="AB1406">
        <v>0</v>
      </c>
      <c r="AC1406">
        <v>84.724146799814505</v>
      </c>
      <c r="AF1406">
        <v>10.878661087866112</v>
      </c>
      <c r="AG1406">
        <v>9.1538190386078178</v>
      </c>
      <c r="AH1406">
        <v>7.6923076923076898</v>
      </c>
      <c r="AI1406">
        <v>26</v>
      </c>
      <c r="AJ1406">
        <v>104.33076923076923</v>
      </c>
      <c r="AK1406">
        <v>16.079233952458029</v>
      </c>
    </row>
    <row r="1407" spans="1:37">
      <c r="A1407">
        <v>17</v>
      </c>
      <c r="B1407">
        <v>32</v>
      </c>
      <c r="C1407">
        <v>2024</v>
      </c>
      <c r="D1407">
        <v>8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3</v>
      </c>
      <c r="N1407">
        <v>99</v>
      </c>
      <c r="O1407">
        <v>99</v>
      </c>
      <c r="P1407">
        <v>99</v>
      </c>
      <c r="Q1407">
        <v>320</v>
      </c>
      <c r="R1407">
        <v>559</v>
      </c>
      <c r="S1407">
        <v>4.8389982110912335</v>
      </c>
      <c r="T1407">
        <v>3</v>
      </c>
      <c r="U1407">
        <v>21.236672629695889</v>
      </c>
      <c r="V1407">
        <v>24.329159212880139</v>
      </c>
      <c r="W1407">
        <v>0</v>
      </c>
      <c r="X1407">
        <v>79.248658318425754</v>
      </c>
      <c r="Y1407">
        <v>42.933810375670845</v>
      </c>
      <c r="Z1407">
        <v>6.0482819173894979</v>
      </c>
      <c r="AA1407">
        <v>1.4794416094751879</v>
      </c>
      <c r="AB1407">
        <v>0</v>
      </c>
      <c r="AC1407">
        <v>79.762477701253019</v>
      </c>
      <c r="AF1407">
        <v>9.4234659474039066</v>
      </c>
      <c r="AG1407">
        <v>8.1535445833974425</v>
      </c>
      <c r="AH1407">
        <v>3.5778175313059033</v>
      </c>
      <c r="AI1407">
        <v>559</v>
      </c>
      <c r="AJ1407">
        <v>107.46762075134164</v>
      </c>
      <c r="AK1407">
        <v>16.659553927200641</v>
      </c>
    </row>
    <row r="1408" spans="1:37">
      <c r="A1408">
        <v>17</v>
      </c>
      <c r="B1408">
        <v>33</v>
      </c>
      <c r="C1408">
        <v>2024</v>
      </c>
      <c r="D1408">
        <v>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3</v>
      </c>
      <c r="N1408">
        <v>99</v>
      </c>
      <c r="O1408">
        <v>99</v>
      </c>
      <c r="P1408">
        <v>99</v>
      </c>
      <c r="Q1408">
        <v>351</v>
      </c>
      <c r="R1408">
        <v>588</v>
      </c>
      <c r="S1408">
        <v>4.8928571428571441</v>
      </c>
      <c r="T1408">
        <v>3</v>
      </c>
      <c r="U1408">
        <v>20.951700680272111</v>
      </c>
      <c r="V1408">
        <v>22.789115646258502</v>
      </c>
      <c r="W1408">
        <v>0</v>
      </c>
      <c r="X1408">
        <v>76.530612244897952</v>
      </c>
      <c r="Y1408">
        <v>43.02721088435375</v>
      </c>
      <c r="Z1408">
        <v>6.4489397297771669</v>
      </c>
      <c r="AA1408">
        <v>1.4859031473367648</v>
      </c>
      <c r="AB1408">
        <v>0</v>
      </c>
      <c r="AC1408">
        <v>84.208870360642138</v>
      </c>
      <c r="AF1408">
        <v>7.9255964415689455</v>
      </c>
      <c r="AG1408">
        <v>6.6890874203066009</v>
      </c>
      <c r="AH1408">
        <v>2.2108843537414966</v>
      </c>
      <c r="AI1408">
        <v>585</v>
      </c>
      <c r="AJ1408">
        <v>106.22683760683776</v>
      </c>
      <c r="AK1408">
        <v>16.617508946064014</v>
      </c>
    </row>
    <row r="1409" spans="1:37">
      <c r="A1409">
        <v>17</v>
      </c>
      <c r="B1409">
        <v>34</v>
      </c>
      <c r="C1409">
        <v>2024</v>
      </c>
      <c r="D1409">
        <v>10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3</v>
      </c>
      <c r="N1409">
        <v>99</v>
      </c>
      <c r="O1409">
        <v>99</v>
      </c>
      <c r="P1409">
        <v>99</v>
      </c>
      <c r="Q1409">
        <v>645</v>
      </c>
      <c r="R1409">
        <v>1052</v>
      </c>
      <c r="S1409">
        <v>4.6254752851711025</v>
      </c>
      <c r="T1409">
        <v>3</v>
      </c>
      <c r="U1409">
        <v>20.057129277566563</v>
      </c>
      <c r="V1409">
        <v>20.43726235741444</v>
      </c>
      <c r="W1409">
        <v>0</v>
      </c>
      <c r="X1409">
        <v>73.098859315589365</v>
      </c>
      <c r="Y1409">
        <v>35.361216730038031</v>
      </c>
      <c r="Z1409">
        <v>6.9261075853372356</v>
      </c>
      <c r="AA1409">
        <v>1.6027653331874587</v>
      </c>
      <c r="AB1409">
        <v>0</v>
      </c>
      <c r="AC1409">
        <v>87.144699153489753</v>
      </c>
      <c r="AF1409">
        <v>6.1610541727672015</v>
      </c>
      <c r="AG1409">
        <v>4.7157700413689572</v>
      </c>
      <c r="AH1409">
        <v>3.9923954372623558</v>
      </c>
      <c r="AI1409">
        <v>1051</v>
      </c>
      <c r="AJ1409">
        <v>105.72017126546152</v>
      </c>
      <c r="AK1409">
        <v>16.223006166014198</v>
      </c>
    </row>
    <row r="1410" spans="1:37">
      <c r="A1410">
        <v>17</v>
      </c>
      <c r="B1410">
        <v>35</v>
      </c>
      <c r="C1410">
        <v>2024</v>
      </c>
      <c r="D1410">
        <v>11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3</v>
      </c>
      <c r="N1410">
        <v>99</v>
      </c>
      <c r="O1410">
        <v>99</v>
      </c>
      <c r="P1410">
        <v>99</v>
      </c>
      <c r="Q1410">
        <v>198</v>
      </c>
      <c r="R1410">
        <v>294</v>
      </c>
      <c r="S1410">
        <v>4.6836734693877551</v>
      </c>
      <c r="T1410">
        <v>3</v>
      </c>
      <c r="U1410">
        <v>19.987414965986392</v>
      </c>
      <c r="V1410">
        <v>20.408163265306126</v>
      </c>
      <c r="W1410">
        <v>0</v>
      </c>
      <c r="X1410">
        <v>75.170068027210903</v>
      </c>
      <c r="Y1410">
        <v>33.333333333333343</v>
      </c>
      <c r="Z1410">
        <v>6.3286529703911247</v>
      </c>
      <c r="AA1410">
        <v>1.5181236546450108</v>
      </c>
      <c r="AB1410">
        <v>0</v>
      </c>
      <c r="AC1410">
        <v>86.114149879094498</v>
      </c>
      <c r="AF1410">
        <v>5.2584510820962258</v>
      </c>
      <c r="AG1410">
        <v>4.0376146858331348</v>
      </c>
      <c r="AH1410">
        <v>0.68027210884353739</v>
      </c>
      <c r="AI1410">
        <v>294</v>
      </c>
      <c r="AJ1410">
        <v>105.71836734693882</v>
      </c>
      <c r="AK1410">
        <v>16.334995022862746</v>
      </c>
    </row>
    <row r="1411" spans="1:37">
      <c r="A1411">
        <v>17</v>
      </c>
      <c r="B1411">
        <v>36</v>
      </c>
      <c r="C1411">
        <v>2024</v>
      </c>
      <c r="D1411">
        <v>12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3</v>
      </c>
      <c r="N1411">
        <v>99</v>
      </c>
      <c r="O1411">
        <v>99</v>
      </c>
      <c r="P1411">
        <v>99</v>
      </c>
      <c r="Q1411">
        <v>31</v>
      </c>
      <c r="R1411">
        <v>43</v>
      </c>
      <c r="S1411">
        <v>4.0232558139534902</v>
      </c>
      <c r="T1411">
        <v>3</v>
      </c>
      <c r="U1411">
        <v>16.690697674418601</v>
      </c>
      <c r="V1411">
        <v>6.9767441860465107</v>
      </c>
      <c r="W1411">
        <v>0</v>
      </c>
      <c r="X1411">
        <v>60.465116279069761</v>
      </c>
      <c r="Y1411">
        <v>9.3023255813953512</v>
      </c>
      <c r="Z1411">
        <v>5.623613584325347</v>
      </c>
      <c r="AA1411">
        <v>1.5624722820689141</v>
      </c>
      <c r="AB1411">
        <v>0</v>
      </c>
      <c r="AC1411">
        <v>83.585062112190897</v>
      </c>
      <c r="AF1411">
        <v>6.4759036144578319</v>
      </c>
      <c r="AG1411">
        <v>4.3974290633482225</v>
      </c>
      <c r="AH1411">
        <v>0</v>
      </c>
      <c r="AI1411">
        <v>43</v>
      </c>
      <c r="AJ1411">
        <v>102.39069767441858</v>
      </c>
      <c r="AK1411">
        <v>15.050411394453082</v>
      </c>
    </row>
    <row r="1412" spans="1:37">
      <c r="A1412">
        <v>17</v>
      </c>
      <c r="B1412">
        <v>37</v>
      </c>
      <c r="C1412">
        <v>2024</v>
      </c>
      <c r="D1412">
        <v>1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</v>
      </c>
      <c r="N1412">
        <v>99</v>
      </c>
      <c r="O1412">
        <v>99</v>
      </c>
      <c r="P1412">
        <v>99</v>
      </c>
      <c r="Q1412">
        <v>27</v>
      </c>
      <c r="R1412">
        <v>37</v>
      </c>
      <c r="S1412">
        <v>5.6486486486486482</v>
      </c>
      <c r="T1412">
        <v>4</v>
      </c>
      <c r="U1412">
        <v>20.427027027027034</v>
      </c>
      <c r="V1412">
        <v>13.513513513513516</v>
      </c>
      <c r="W1412">
        <v>0</v>
      </c>
      <c r="X1412">
        <v>72.97297297297294</v>
      </c>
      <c r="Y1412">
        <v>32.432432432432442</v>
      </c>
      <c r="Z1412">
        <v>6.5206801439581454</v>
      </c>
      <c r="AA1412">
        <v>1.5459837455216348</v>
      </c>
      <c r="AB1412">
        <v>0</v>
      </c>
      <c r="AC1412">
        <v>61.570043486742975</v>
      </c>
      <c r="AF1412">
        <v>7.9913606911447124</v>
      </c>
      <c r="AG1412">
        <v>6.012202591658645</v>
      </c>
      <c r="AH1412">
        <v>2.7027027027027031</v>
      </c>
      <c r="AI1412">
        <v>23</v>
      </c>
      <c r="AJ1412">
        <v>109.64782608695651</v>
      </c>
      <c r="AK1412">
        <v>16.85667333155444</v>
      </c>
    </row>
    <row r="1413" spans="1:37">
      <c r="A1413">
        <v>17</v>
      </c>
      <c r="B1413">
        <v>38</v>
      </c>
      <c r="C1413">
        <v>2024</v>
      </c>
      <c r="D1413">
        <v>2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</v>
      </c>
      <c r="N1413">
        <v>99</v>
      </c>
      <c r="O1413">
        <v>99</v>
      </c>
      <c r="P1413">
        <v>99</v>
      </c>
      <c r="Q1413">
        <v>36</v>
      </c>
      <c r="R1413">
        <v>45</v>
      </c>
      <c r="S1413">
        <v>6.3111111111111118</v>
      </c>
      <c r="T1413">
        <v>4</v>
      </c>
      <c r="U1413">
        <v>23.477777777777781</v>
      </c>
      <c r="V1413">
        <v>31.111111111111111</v>
      </c>
      <c r="W1413">
        <v>0</v>
      </c>
      <c r="X1413">
        <v>88.8888888888889</v>
      </c>
      <c r="Y1413">
        <v>37.777777777777779</v>
      </c>
      <c r="Z1413">
        <v>6.7987544247748071</v>
      </c>
      <c r="AA1413">
        <v>1.5322057045278417</v>
      </c>
      <c r="AB1413">
        <v>0</v>
      </c>
      <c r="AC1413">
        <v>73.343387489000449</v>
      </c>
      <c r="AF1413">
        <v>9.221311475409836</v>
      </c>
      <c r="AG1413">
        <v>7.2715134245971953</v>
      </c>
      <c r="AH1413">
        <v>0</v>
      </c>
      <c r="AI1413">
        <v>42</v>
      </c>
      <c r="AJ1413">
        <v>108.25000000000001</v>
      </c>
      <c r="AK1413">
        <v>17.992840687190089</v>
      </c>
    </row>
    <row r="1414" spans="1:37">
      <c r="A1414">
        <v>17</v>
      </c>
      <c r="B1414">
        <v>39</v>
      </c>
      <c r="C1414">
        <v>2024</v>
      </c>
      <c r="D1414">
        <v>3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4</v>
      </c>
      <c r="N1414">
        <v>99</v>
      </c>
      <c r="O1414">
        <v>99</v>
      </c>
      <c r="P1414">
        <v>99</v>
      </c>
      <c r="Q1414">
        <v>183</v>
      </c>
      <c r="R1414">
        <v>257</v>
      </c>
      <c r="S1414">
        <v>7.0428015564202324</v>
      </c>
      <c r="T1414">
        <v>4</v>
      </c>
      <c r="U1414">
        <v>24.441245136186794</v>
      </c>
      <c r="V1414">
        <v>44.35797665369649</v>
      </c>
      <c r="W1414">
        <v>0</v>
      </c>
      <c r="X1414">
        <v>92.607003891050553</v>
      </c>
      <c r="Y1414">
        <v>62.256809338521393</v>
      </c>
      <c r="Z1414">
        <v>5.5014334182884763</v>
      </c>
      <c r="AA1414">
        <v>1.5412981325437316</v>
      </c>
      <c r="AB1414">
        <v>0</v>
      </c>
      <c r="AC1414">
        <v>63.704614058825392</v>
      </c>
      <c r="AF1414">
        <v>9.3795620437956249</v>
      </c>
      <c r="AG1414">
        <v>7.2803347280334751</v>
      </c>
      <c r="AH1414">
        <v>0.3891050583657587</v>
      </c>
      <c r="AI1414">
        <v>215</v>
      </c>
      <c r="AJ1414">
        <v>108.04744186046511</v>
      </c>
      <c r="AK1414">
        <v>18.933378795077441</v>
      </c>
    </row>
    <row r="1415" spans="1:37">
      <c r="A1415">
        <v>17</v>
      </c>
      <c r="B1415">
        <v>40</v>
      </c>
      <c r="C1415">
        <v>2024</v>
      </c>
      <c r="D1415">
        <v>4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4</v>
      </c>
      <c r="N1415">
        <v>99</v>
      </c>
      <c r="O1415">
        <v>99</v>
      </c>
      <c r="P1415">
        <v>99</v>
      </c>
      <c r="Q1415">
        <v>70</v>
      </c>
      <c r="R1415">
        <v>122</v>
      </c>
      <c r="S1415">
        <v>6.5245901639344259</v>
      </c>
      <c r="T1415">
        <v>4</v>
      </c>
      <c r="U1415">
        <v>18.371311475409829</v>
      </c>
      <c r="V1415">
        <v>13.934426229508199</v>
      </c>
      <c r="W1415">
        <v>0</v>
      </c>
      <c r="X1415">
        <v>64.754098360655746</v>
      </c>
      <c r="Y1415">
        <v>20.491803278688526</v>
      </c>
      <c r="Z1415">
        <v>5.5466202899322514</v>
      </c>
      <c r="AA1415">
        <v>1.5322388781046463</v>
      </c>
      <c r="AB1415">
        <v>0</v>
      </c>
      <c r="AC1415">
        <v>41.475357244676438</v>
      </c>
      <c r="AF1415">
        <v>15.25</v>
      </c>
      <c r="AG1415">
        <v>11.242081186956717</v>
      </c>
      <c r="AH1415">
        <v>8.1967213114754092</v>
      </c>
      <c r="AI1415">
        <v>100</v>
      </c>
      <c r="AJ1415">
        <v>100.16099999999997</v>
      </c>
      <c r="AK1415">
        <v>17.826487710626171</v>
      </c>
    </row>
    <row r="1416" spans="1:37">
      <c r="A1416">
        <v>17</v>
      </c>
      <c r="B1416">
        <v>41</v>
      </c>
      <c r="C1416">
        <v>2024</v>
      </c>
      <c r="D1416">
        <v>5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4</v>
      </c>
      <c r="N1416">
        <v>99</v>
      </c>
      <c r="O1416">
        <v>99</v>
      </c>
      <c r="P1416">
        <v>99</v>
      </c>
      <c r="Q1416">
        <v>117</v>
      </c>
      <c r="R1416">
        <v>233</v>
      </c>
      <c r="S1416">
        <v>6.5321888412017177</v>
      </c>
      <c r="T1416">
        <v>4</v>
      </c>
      <c r="U1416">
        <v>18.525751072961373</v>
      </c>
      <c r="V1416">
        <v>12.017167381974248</v>
      </c>
      <c r="W1416">
        <v>0</v>
      </c>
      <c r="X1416">
        <v>60.944206008583699</v>
      </c>
      <c r="Y1416">
        <v>19.742489270386265</v>
      </c>
      <c r="Z1416">
        <v>5.8051277812000919</v>
      </c>
      <c r="AA1416">
        <v>1.4707572772659825</v>
      </c>
      <c r="AB1416">
        <v>0</v>
      </c>
      <c r="AC1416">
        <v>57.692886656695912</v>
      </c>
      <c r="AF1416">
        <v>19.563392107472712</v>
      </c>
      <c r="AG1416">
        <v>15.551312305225801</v>
      </c>
      <c r="AH1416">
        <v>2.1459227467811162</v>
      </c>
      <c r="AI1416">
        <v>220</v>
      </c>
      <c r="AJ1416">
        <v>99.844090909090966</v>
      </c>
      <c r="AK1416">
        <v>17.986580690337895</v>
      </c>
    </row>
    <row r="1417" spans="1:37">
      <c r="A1417">
        <v>17</v>
      </c>
      <c r="B1417">
        <v>42</v>
      </c>
      <c r="C1417">
        <v>2024</v>
      </c>
      <c r="D1417">
        <v>6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4</v>
      </c>
      <c r="N1417">
        <v>99</v>
      </c>
      <c r="O1417">
        <v>99</v>
      </c>
      <c r="P1417">
        <v>99</v>
      </c>
      <c r="Q1417">
        <v>55</v>
      </c>
      <c r="R1417">
        <v>116</v>
      </c>
      <c r="S1417">
        <v>6.3534482758620694</v>
      </c>
      <c r="T1417">
        <v>4</v>
      </c>
      <c r="U1417">
        <v>18.556896551724122</v>
      </c>
      <c r="V1417">
        <v>11.206896551724139</v>
      </c>
      <c r="W1417">
        <v>0</v>
      </c>
      <c r="X1417">
        <v>61.206896551724142</v>
      </c>
      <c r="Y1417">
        <v>20.689655172413797</v>
      </c>
      <c r="Z1417">
        <v>5.8219741902603239</v>
      </c>
      <c r="AA1417">
        <v>1.487037730806402</v>
      </c>
      <c r="AB1417">
        <v>0</v>
      </c>
      <c r="AC1417">
        <v>58.457144080181827</v>
      </c>
      <c r="AF1417">
        <v>20.173913043478265</v>
      </c>
      <c r="AG1417">
        <v>16.717794984506178</v>
      </c>
      <c r="AH1417">
        <v>6.8965517241379306</v>
      </c>
      <c r="AI1417">
        <v>112</v>
      </c>
      <c r="AJ1417">
        <v>99.617857142857119</v>
      </c>
      <c r="AK1417">
        <v>17.194889270713162</v>
      </c>
    </row>
    <row r="1418" spans="1:37">
      <c r="A1418">
        <v>17</v>
      </c>
      <c r="B1418">
        <v>43</v>
      </c>
      <c r="C1418">
        <v>2024</v>
      </c>
      <c r="D1418">
        <v>7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</v>
      </c>
      <c r="N1418">
        <v>99</v>
      </c>
      <c r="O1418">
        <v>99</v>
      </c>
      <c r="P1418">
        <v>99</v>
      </c>
      <c r="Q1418">
        <v>24</v>
      </c>
      <c r="R1418">
        <v>46</v>
      </c>
      <c r="S1418">
        <v>5.8260869565217392</v>
      </c>
      <c r="T1418">
        <v>4</v>
      </c>
      <c r="U1418">
        <v>19.002173913043482</v>
      </c>
      <c r="V1418">
        <v>13.043478260869565</v>
      </c>
      <c r="W1418">
        <v>0</v>
      </c>
      <c r="X1418">
        <v>76.086956521739125</v>
      </c>
      <c r="Y1418">
        <v>19.565217391304348</v>
      </c>
      <c r="Z1418">
        <v>5.37771121229075</v>
      </c>
      <c r="AA1418">
        <v>1.2033350002693941</v>
      </c>
      <c r="AB1418">
        <v>0</v>
      </c>
      <c r="AC1418">
        <v>67.797976354880205</v>
      </c>
      <c r="AF1418">
        <v>19.246861924686197</v>
      </c>
      <c r="AG1418">
        <v>16.216767777963302</v>
      </c>
      <c r="AH1418">
        <v>6.5217391304347823</v>
      </c>
      <c r="AI1418">
        <v>46</v>
      </c>
      <c r="AJ1418">
        <v>103.33043478260872</v>
      </c>
      <c r="AK1418">
        <v>16.747581579253279</v>
      </c>
    </row>
    <row r="1419" spans="1:37">
      <c r="A1419">
        <v>17</v>
      </c>
      <c r="B1419">
        <v>44</v>
      </c>
      <c r="C1419">
        <v>2024</v>
      </c>
      <c r="D1419">
        <v>8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</v>
      </c>
      <c r="N1419">
        <v>99</v>
      </c>
      <c r="O1419">
        <v>99</v>
      </c>
      <c r="P1419">
        <v>99</v>
      </c>
      <c r="Q1419">
        <v>559</v>
      </c>
      <c r="R1419">
        <v>1110</v>
      </c>
      <c r="S1419">
        <v>6.42972972972973</v>
      </c>
      <c r="T1419">
        <v>4</v>
      </c>
      <c r="U1419">
        <v>23.19765765765764</v>
      </c>
      <c r="V1419">
        <v>42.792792792792802</v>
      </c>
      <c r="W1419">
        <v>0</v>
      </c>
      <c r="X1419">
        <v>79.909909909909899</v>
      </c>
      <c r="Y1419">
        <v>58.378378378378351</v>
      </c>
      <c r="Z1419">
        <v>7.0348190593730484</v>
      </c>
      <c r="AA1419">
        <v>1.2670526624716523</v>
      </c>
      <c r="AB1419">
        <v>0</v>
      </c>
      <c r="AC1419">
        <v>83.576335336292729</v>
      </c>
      <c r="AF1419">
        <v>18.712070128118679</v>
      </c>
      <c r="AG1419">
        <v>17.685416162992599</v>
      </c>
      <c r="AH1419">
        <v>3.1531531531531529</v>
      </c>
      <c r="AI1419">
        <v>1108</v>
      </c>
      <c r="AJ1419">
        <v>107.64629963898911</v>
      </c>
      <c r="AK1419">
        <v>17.994555078045234</v>
      </c>
    </row>
    <row r="1420" spans="1:37">
      <c r="A1420">
        <v>17</v>
      </c>
      <c r="B1420">
        <v>45</v>
      </c>
      <c r="C1420">
        <v>2024</v>
      </c>
      <c r="D1420">
        <v>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</v>
      </c>
      <c r="N1420">
        <v>99</v>
      </c>
      <c r="O1420">
        <v>99</v>
      </c>
      <c r="P1420">
        <v>99</v>
      </c>
      <c r="Q1420">
        <v>753</v>
      </c>
      <c r="R1420">
        <v>1393</v>
      </c>
      <c r="S1420">
        <v>6.4465183058147888</v>
      </c>
      <c r="T1420">
        <v>4</v>
      </c>
      <c r="U1420">
        <v>23.237760229720031</v>
      </c>
      <c r="V1420">
        <v>42.857142857142847</v>
      </c>
      <c r="W1420">
        <v>0</v>
      </c>
      <c r="X1420">
        <v>83.0581478822685</v>
      </c>
      <c r="Y1420">
        <v>58.147882268485269</v>
      </c>
      <c r="Z1420">
        <v>6.6809075243970559</v>
      </c>
      <c r="AA1420">
        <v>1.324100315931471</v>
      </c>
      <c r="AB1420">
        <v>0</v>
      </c>
      <c r="AC1420">
        <v>83.470955790866498</v>
      </c>
      <c r="AF1420">
        <v>18.776115379431189</v>
      </c>
      <c r="AG1420">
        <v>17.575822073184902</v>
      </c>
      <c r="AH1420">
        <v>3.7329504666188087</v>
      </c>
      <c r="AI1420">
        <v>1392</v>
      </c>
      <c r="AJ1420">
        <v>107.69533045977008</v>
      </c>
      <c r="AK1420">
        <v>18.046516575356911</v>
      </c>
    </row>
    <row r="1421" spans="1:37">
      <c r="A1421">
        <v>17</v>
      </c>
      <c r="B1421">
        <v>46</v>
      </c>
      <c r="C1421">
        <v>2024</v>
      </c>
      <c r="D1421">
        <v>10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4</v>
      </c>
      <c r="N1421">
        <v>99</v>
      </c>
      <c r="O1421">
        <v>99</v>
      </c>
      <c r="P1421">
        <v>99</v>
      </c>
      <c r="Q1421">
        <v>1460</v>
      </c>
      <c r="R1421">
        <v>2648</v>
      </c>
      <c r="S1421">
        <v>6.4252265861027187</v>
      </c>
      <c r="T1421">
        <v>4</v>
      </c>
      <c r="U1421">
        <v>23.303323262839875</v>
      </c>
      <c r="V1421">
        <v>43.542296072507561</v>
      </c>
      <c r="W1421">
        <v>0</v>
      </c>
      <c r="X1421">
        <v>82.28851963746223</v>
      </c>
      <c r="Y1421">
        <v>58.421450151057392</v>
      </c>
      <c r="Z1421">
        <v>6.9780376972298637</v>
      </c>
      <c r="AA1421">
        <v>1.330446802725427</v>
      </c>
      <c r="AB1421">
        <v>0</v>
      </c>
      <c r="AC1421">
        <v>85.223879274072658</v>
      </c>
      <c r="AF1421">
        <v>15.508052708638361</v>
      </c>
      <c r="AG1421">
        <v>13.791259998614311</v>
      </c>
      <c r="AH1421">
        <v>3.6631419939577041</v>
      </c>
      <c r="AI1421">
        <v>2642</v>
      </c>
      <c r="AJ1421">
        <v>107.84632853898547</v>
      </c>
      <c r="AK1421">
        <v>17.982677205750637</v>
      </c>
    </row>
    <row r="1422" spans="1:37">
      <c r="A1422">
        <v>17</v>
      </c>
      <c r="B1422">
        <v>47</v>
      </c>
      <c r="C1422">
        <v>2024</v>
      </c>
      <c r="D1422">
        <v>11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4</v>
      </c>
      <c r="N1422">
        <v>99</v>
      </c>
      <c r="O1422">
        <v>99</v>
      </c>
      <c r="P1422">
        <v>99</v>
      </c>
      <c r="Q1422">
        <v>486</v>
      </c>
      <c r="R1422">
        <v>747</v>
      </c>
      <c r="S1422">
        <v>6.3975903614457836</v>
      </c>
      <c r="T1422">
        <v>4</v>
      </c>
      <c r="U1422">
        <v>22.778179384203497</v>
      </c>
      <c r="V1422">
        <v>37.081659973226245</v>
      </c>
      <c r="W1422">
        <v>0</v>
      </c>
      <c r="X1422">
        <v>85.140562248995991</v>
      </c>
      <c r="Y1422">
        <v>50.066934404283806</v>
      </c>
      <c r="Z1422">
        <v>6.1720896944824108</v>
      </c>
      <c r="AA1422">
        <v>1.216197941647333</v>
      </c>
      <c r="AB1422">
        <v>0</v>
      </c>
      <c r="AC1422">
        <v>79.001427390843801</v>
      </c>
      <c r="AF1422">
        <v>13.360758361652659</v>
      </c>
      <c r="AG1422">
        <v>11.691238562336263</v>
      </c>
      <c r="AH1422">
        <v>2.1419009370816595</v>
      </c>
      <c r="AI1422">
        <v>745</v>
      </c>
      <c r="AJ1422">
        <v>107.51986577181199</v>
      </c>
      <c r="AK1422">
        <v>17.921055746257597</v>
      </c>
    </row>
    <row r="1423" spans="1:37">
      <c r="A1423">
        <v>17</v>
      </c>
      <c r="B1423">
        <v>48</v>
      </c>
      <c r="C1423">
        <v>2024</v>
      </c>
      <c r="D1423">
        <v>12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4</v>
      </c>
      <c r="N1423">
        <v>99</v>
      </c>
      <c r="O1423">
        <v>99</v>
      </c>
      <c r="P1423">
        <v>99</v>
      </c>
      <c r="Q1423">
        <v>55</v>
      </c>
      <c r="R1423">
        <v>84</v>
      </c>
      <c r="S1423">
        <v>5.8928571428571441</v>
      </c>
      <c r="T1423">
        <v>4</v>
      </c>
      <c r="U1423">
        <v>19.691666666666663</v>
      </c>
      <c r="V1423">
        <v>22.61904761904761</v>
      </c>
      <c r="W1423">
        <v>0</v>
      </c>
      <c r="X1423">
        <v>71.428571428571445</v>
      </c>
      <c r="Y1423">
        <v>33.333333333333343</v>
      </c>
      <c r="Z1423">
        <v>6.6561501874176869</v>
      </c>
      <c r="AA1423">
        <v>1.2819057348046945</v>
      </c>
      <c r="AB1423">
        <v>0</v>
      </c>
      <c r="AC1423">
        <v>87.120787682966395</v>
      </c>
      <c r="AF1423">
        <v>12.650602409638552</v>
      </c>
      <c r="AG1423">
        <v>10.134857759069652</v>
      </c>
      <c r="AH1423">
        <v>0</v>
      </c>
      <c r="AI1423">
        <v>84</v>
      </c>
      <c r="AJ1423">
        <v>103.76666666666668</v>
      </c>
      <c r="AK1423">
        <v>16.88188599362277</v>
      </c>
    </row>
    <row r="1424" spans="1:37">
      <c r="A1424">
        <v>17</v>
      </c>
      <c r="B1424">
        <v>49</v>
      </c>
      <c r="C1424">
        <v>2024</v>
      </c>
      <c r="D1424">
        <v>1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</v>
      </c>
      <c r="N1424">
        <v>99</v>
      </c>
      <c r="O1424">
        <v>99</v>
      </c>
      <c r="P1424">
        <v>99</v>
      </c>
      <c r="Q1424">
        <v>33</v>
      </c>
      <c r="R1424">
        <v>70</v>
      </c>
      <c r="S1424">
        <v>7.085714285714289</v>
      </c>
      <c r="T1424">
        <v>5</v>
      </c>
      <c r="U1424">
        <v>23.515714285714264</v>
      </c>
      <c r="V1424">
        <v>35.714285714285722</v>
      </c>
      <c r="W1424">
        <v>0</v>
      </c>
      <c r="X1424">
        <v>92.857142857142875</v>
      </c>
      <c r="Y1424">
        <v>60</v>
      </c>
      <c r="Z1424">
        <v>4.7352066092889133</v>
      </c>
      <c r="AA1424">
        <v>1.4999319712464796</v>
      </c>
      <c r="AB1424">
        <v>0</v>
      </c>
      <c r="AC1424">
        <v>39.263046218996685</v>
      </c>
      <c r="AF1424">
        <v>15.118790496760251</v>
      </c>
      <c r="AG1424">
        <v>13.094319510623571</v>
      </c>
      <c r="AH1424">
        <v>1.4285714285714288</v>
      </c>
      <c r="AI1424">
        <v>37</v>
      </c>
      <c r="AJ1424">
        <v>107.39189189189187</v>
      </c>
      <c r="AK1424">
        <v>18.695488882188155</v>
      </c>
    </row>
    <row r="1425" spans="1:37">
      <c r="A1425">
        <v>17</v>
      </c>
      <c r="B1425">
        <v>50</v>
      </c>
      <c r="C1425">
        <v>2024</v>
      </c>
      <c r="D1425">
        <v>2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</v>
      </c>
      <c r="N1425">
        <v>99</v>
      </c>
      <c r="O1425">
        <v>99</v>
      </c>
      <c r="P1425">
        <v>99</v>
      </c>
      <c r="Q1425">
        <v>61</v>
      </c>
      <c r="R1425">
        <v>80</v>
      </c>
      <c r="S1425">
        <v>7.5125000000000002</v>
      </c>
      <c r="T1425">
        <v>5</v>
      </c>
      <c r="U1425">
        <v>26.640000000000018</v>
      </c>
      <c r="V1425">
        <v>57.5</v>
      </c>
      <c r="W1425">
        <v>0</v>
      </c>
      <c r="X1425">
        <v>92.5</v>
      </c>
      <c r="Y1425">
        <v>75</v>
      </c>
      <c r="Z1425">
        <v>6.7705354293437594</v>
      </c>
      <c r="AA1425">
        <v>1.4317275404210088</v>
      </c>
      <c r="AB1425">
        <v>0</v>
      </c>
      <c r="AC1425">
        <v>49.241444801106994</v>
      </c>
      <c r="AF1425">
        <v>16.393442622950818</v>
      </c>
      <c r="AG1425">
        <v>14.668290970659299</v>
      </c>
      <c r="AH1425">
        <v>0</v>
      </c>
      <c r="AI1425">
        <v>66</v>
      </c>
      <c r="AJ1425">
        <v>109.65303030303038</v>
      </c>
      <c r="AK1425">
        <v>20.781108774614523</v>
      </c>
    </row>
    <row r="1426" spans="1:37">
      <c r="A1426">
        <v>17</v>
      </c>
      <c r="B1426">
        <v>51</v>
      </c>
      <c r="C1426">
        <v>2024</v>
      </c>
      <c r="D1426">
        <v>3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</v>
      </c>
      <c r="N1426">
        <v>99</v>
      </c>
      <c r="O1426">
        <v>99</v>
      </c>
      <c r="P1426">
        <v>99</v>
      </c>
      <c r="Q1426">
        <v>233</v>
      </c>
      <c r="R1426">
        <v>296</v>
      </c>
      <c r="S1426">
        <v>7.6283783783783763</v>
      </c>
      <c r="T1426">
        <v>5</v>
      </c>
      <c r="U1426">
        <v>27.357094594594603</v>
      </c>
      <c r="V1426">
        <v>60.810810810810814</v>
      </c>
      <c r="W1426">
        <v>0</v>
      </c>
      <c r="X1426">
        <v>96.959459459459481</v>
      </c>
      <c r="Y1426">
        <v>83.783783783783804</v>
      </c>
      <c r="Z1426">
        <v>5.3735416316175773</v>
      </c>
      <c r="AA1426">
        <v>1.3719211495612977</v>
      </c>
      <c r="AB1426">
        <v>0</v>
      </c>
      <c r="AC1426">
        <v>70.402650737577758</v>
      </c>
      <c r="AF1426">
        <v>10.802919708029197</v>
      </c>
      <c r="AG1426">
        <v>9.3854819828695302</v>
      </c>
      <c r="AH1426">
        <v>2.0270270270270276</v>
      </c>
      <c r="AI1426">
        <v>228</v>
      </c>
      <c r="AJ1426">
        <v>109.74035087719298</v>
      </c>
      <c r="AK1426">
        <v>20.402972605419592</v>
      </c>
    </row>
    <row r="1427" spans="1:37">
      <c r="A1427">
        <v>17</v>
      </c>
      <c r="B1427">
        <v>52</v>
      </c>
      <c r="C1427">
        <v>2024</v>
      </c>
      <c r="D1427">
        <v>4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</v>
      </c>
      <c r="N1427">
        <v>99</v>
      </c>
      <c r="O1427">
        <v>99</v>
      </c>
      <c r="P1427">
        <v>99</v>
      </c>
      <c r="Q1427">
        <v>73</v>
      </c>
      <c r="R1427">
        <v>97</v>
      </c>
      <c r="S1427">
        <v>6.731958762886598</v>
      </c>
      <c r="T1427">
        <v>5</v>
      </c>
      <c r="U1427">
        <v>21.183505154639175</v>
      </c>
      <c r="V1427">
        <v>25.773195876288671</v>
      </c>
      <c r="W1427">
        <v>0</v>
      </c>
      <c r="X1427">
        <v>79.381443298969103</v>
      </c>
      <c r="Y1427">
        <v>37.113402061855673</v>
      </c>
      <c r="Z1427">
        <v>6.4477228524442669</v>
      </c>
      <c r="AA1427">
        <v>1.2884535917499371</v>
      </c>
      <c r="AB1427">
        <v>0</v>
      </c>
      <c r="AC1427">
        <v>61.671468190033714</v>
      </c>
      <c r="AF1427">
        <v>12.125</v>
      </c>
      <c r="AG1427">
        <v>10.306620453736079</v>
      </c>
      <c r="AH1427">
        <v>4.123711340206186</v>
      </c>
      <c r="AI1427">
        <v>74</v>
      </c>
      <c r="AJ1427">
        <v>102.85405405405407</v>
      </c>
      <c r="AK1427">
        <v>18.342181508067711</v>
      </c>
    </row>
    <row r="1428" spans="1:37">
      <c r="A1428">
        <v>17</v>
      </c>
      <c r="B1428">
        <v>53</v>
      </c>
      <c r="C1428">
        <v>2024</v>
      </c>
      <c r="D1428">
        <v>5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</v>
      </c>
      <c r="N1428">
        <v>99</v>
      </c>
      <c r="O1428">
        <v>99</v>
      </c>
      <c r="P1428">
        <v>99</v>
      </c>
      <c r="Q1428">
        <v>107</v>
      </c>
      <c r="R1428">
        <v>178</v>
      </c>
      <c r="S1428">
        <v>7.0393258426966314</v>
      </c>
      <c r="T1428">
        <v>5</v>
      </c>
      <c r="U1428">
        <v>22.179213483146075</v>
      </c>
      <c r="V1428">
        <v>28.08988764044944</v>
      </c>
      <c r="W1428">
        <v>0</v>
      </c>
      <c r="X1428">
        <v>84.831460674157285</v>
      </c>
      <c r="Y1428">
        <v>39.887640449438202</v>
      </c>
      <c r="Z1428">
        <v>5.8819343918799127</v>
      </c>
      <c r="AA1428">
        <v>1.4509290303560316</v>
      </c>
      <c r="AB1428">
        <v>0</v>
      </c>
      <c r="AC1428">
        <v>57.003853331973644</v>
      </c>
      <c r="AF1428">
        <v>14.945424013434087</v>
      </c>
      <c r="AG1428">
        <v>14.22333507466719</v>
      </c>
      <c r="AH1428">
        <v>2.2471910112359552</v>
      </c>
      <c r="AI1428">
        <v>170</v>
      </c>
      <c r="AJ1428">
        <v>103.884705882353</v>
      </c>
      <c r="AK1428">
        <v>19.448483524634074</v>
      </c>
    </row>
    <row r="1429" spans="1:37">
      <c r="A1429">
        <v>17</v>
      </c>
      <c r="B1429">
        <v>54</v>
      </c>
      <c r="C1429">
        <v>2024</v>
      </c>
      <c r="D1429">
        <v>6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</v>
      </c>
      <c r="N1429">
        <v>99</v>
      </c>
      <c r="O1429">
        <v>99</v>
      </c>
      <c r="P1429">
        <v>99</v>
      </c>
      <c r="Q1429">
        <v>52</v>
      </c>
      <c r="R1429">
        <v>95</v>
      </c>
      <c r="S1429">
        <v>6.46315789473684</v>
      </c>
      <c r="T1429">
        <v>5</v>
      </c>
      <c r="U1429">
        <v>19.894736842105257</v>
      </c>
      <c r="V1429">
        <v>16.84210526315789</v>
      </c>
      <c r="W1429">
        <v>0</v>
      </c>
      <c r="X1429">
        <v>65.263157894736821</v>
      </c>
      <c r="Y1429">
        <v>29.473684210526311</v>
      </c>
      <c r="Z1429">
        <v>6.3302343586956784</v>
      </c>
      <c r="AA1429">
        <v>1.5881835126351425</v>
      </c>
      <c r="AB1429">
        <v>0</v>
      </c>
      <c r="AC1429">
        <v>44.637866122290504</v>
      </c>
      <c r="AF1429">
        <v>16.521739130434781</v>
      </c>
      <c r="AG1429">
        <v>14.678357577216699</v>
      </c>
      <c r="AH1429">
        <v>12.631578947368421</v>
      </c>
      <c r="AI1429">
        <v>87</v>
      </c>
      <c r="AJ1429">
        <v>103.5402298850575</v>
      </c>
      <c r="AK1429">
        <v>18.030685283594671</v>
      </c>
    </row>
    <row r="1430" spans="1:37">
      <c r="A1430">
        <v>17</v>
      </c>
      <c r="B1430">
        <v>55</v>
      </c>
      <c r="C1430">
        <v>2024</v>
      </c>
      <c r="D1430">
        <v>7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</v>
      </c>
      <c r="N1430">
        <v>99</v>
      </c>
      <c r="O1430">
        <v>99</v>
      </c>
      <c r="P1430">
        <v>99</v>
      </c>
      <c r="Q1430">
        <v>21</v>
      </c>
      <c r="R1430">
        <v>42</v>
      </c>
      <c r="S1430">
        <v>6.3571428571428559</v>
      </c>
      <c r="T1430">
        <v>5</v>
      </c>
      <c r="U1430">
        <v>20.004761904761899</v>
      </c>
      <c r="V1430">
        <v>19.047619047619055</v>
      </c>
      <c r="W1430">
        <v>0</v>
      </c>
      <c r="X1430">
        <v>69.047619047619051</v>
      </c>
      <c r="Y1430">
        <v>30.952380952380938</v>
      </c>
      <c r="Z1430">
        <v>5.9633384857554326</v>
      </c>
      <c r="AA1430">
        <v>1.211481355543671</v>
      </c>
      <c r="AB1430">
        <v>0</v>
      </c>
      <c r="AC1430">
        <v>83.884371255366972</v>
      </c>
      <c r="AF1430">
        <v>17.573221757322173</v>
      </c>
      <c r="AG1430">
        <v>15.587836960353236</v>
      </c>
      <c r="AH1430">
        <v>7.1428571428571441</v>
      </c>
      <c r="AI1430">
        <v>42</v>
      </c>
      <c r="AJ1430">
        <v>103.08809523809528</v>
      </c>
      <c r="AK1430">
        <v>17.71216988412343</v>
      </c>
    </row>
    <row r="1431" spans="1:37">
      <c r="A1431">
        <v>17</v>
      </c>
      <c r="B1431">
        <v>56</v>
      </c>
      <c r="C1431">
        <v>2024</v>
      </c>
      <c r="D1431">
        <v>8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</v>
      </c>
      <c r="N1431">
        <v>99</v>
      </c>
      <c r="O1431">
        <v>99</v>
      </c>
      <c r="P1431">
        <v>99</v>
      </c>
      <c r="Q1431">
        <v>538</v>
      </c>
      <c r="R1431">
        <v>1016</v>
      </c>
      <c r="S1431">
        <v>6.6151574803149611</v>
      </c>
      <c r="T1431">
        <v>5</v>
      </c>
      <c r="U1431">
        <v>23.113484251968476</v>
      </c>
      <c r="V1431">
        <v>44.094488188976378</v>
      </c>
      <c r="W1431">
        <v>0</v>
      </c>
      <c r="X1431">
        <v>72.440944881889763</v>
      </c>
      <c r="Y1431">
        <v>55.610236220472437</v>
      </c>
      <c r="Z1431">
        <v>8.0184424029015808</v>
      </c>
      <c r="AA1431">
        <v>1.3640947557845882</v>
      </c>
      <c r="AB1431">
        <v>0</v>
      </c>
      <c r="AC1431">
        <v>83.460249669662687</v>
      </c>
      <c r="AF1431">
        <v>17.127444369521239</v>
      </c>
      <c r="AG1431">
        <v>16.128994593287757</v>
      </c>
      <c r="AH1431">
        <v>8.0708661417322851</v>
      </c>
      <c r="AI1431">
        <v>1012</v>
      </c>
      <c r="AJ1431">
        <v>105.99357707509876</v>
      </c>
      <c r="AK1431">
        <v>18.552594091947004</v>
      </c>
    </row>
    <row r="1432" spans="1:37">
      <c r="A1432">
        <v>17</v>
      </c>
      <c r="B1432">
        <v>57</v>
      </c>
      <c r="C1432">
        <v>2024</v>
      </c>
      <c r="D1432">
        <v>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5</v>
      </c>
      <c r="N1432">
        <v>99</v>
      </c>
      <c r="O1432">
        <v>99</v>
      </c>
      <c r="P1432">
        <v>99</v>
      </c>
      <c r="Q1432">
        <v>758</v>
      </c>
      <c r="R1432">
        <v>1271</v>
      </c>
      <c r="S1432">
        <v>6.7458693941778174</v>
      </c>
      <c r="T1432">
        <v>5</v>
      </c>
      <c r="U1432">
        <v>24.152399685287197</v>
      </c>
      <c r="V1432">
        <v>46.970889063729345</v>
      </c>
      <c r="W1432">
        <v>0</v>
      </c>
      <c r="X1432">
        <v>82.454760031471267</v>
      </c>
      <c r="Y1432">
        <v>59.874114870180975</v>
      </c>
      <c r="Z1432">
        <v>7.373444717573669</v>
      </c>
      <c r="AA1432">
        <v>1.3605998510282002</v>
      </c>
      <c r="AB1432">
        <v>0</v>
      </c>
      <c r="AC1432">
        <v>84.69744784549026</v>
      </c>
      <c r="AF1432">
        <v>17.131688906860763</v>
      </c>
      <c r="AG1432">
        <v>16.667716395203261</v>
      </c>
      <c r="AH1432">
        <v>4.8780487804878048</v>
      </c>
      <c r="AI1432">
        <v>1268</v>
      </c>
      <c r="AJ1432">
        <v>107.55867507886438</v>
      </c>
      <c r="AK1432">
        <v>18.796314801811203</v>
      </c>
    </row>
    <row r="1433" spans="1:37">
      <c r="A1433">
        <v>17</v>
      </c>
      <c r="B1433">
        <v>58</v>
      </c>
      <c r="C1433">
        <v>2024</v>
      </c>
      <c r="D1433">
        <v>10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5</v>
      </c>
      <c r="N1433">
        <v>99</v>
      </c>
      <c r="O1433">
        <v>99</v>
      </c>
      <c r="P1433">
        <v>99</v>
      </c>
      <c r="Q1433">
        <v>1799</v>
      </c>
      <c r="R1433">
        <v>3343</v>
      </c>
      <c r="S1433">
        <v>6.9084654501944334</v>
      </c>
      <c r="T1433">
        <v>4.9985043374214788</v>
      </c>
      <c r="U1433">
        <v>25.225067304816019</v>
      </c>
      <c r="V1433">
        <v>53.305414298534245</v>
      </c>
      <c r="W1433">
        <v>0</v>
      </c>
      <c r="X1433">
        <v>84.624588692790908</v>
      </c>
      <c r="Y1433">
        <v>68.022734071193554</v>
      </c>
      <c r="Z1433">
        <v>7.2923072034401422</v>
      </c>
      <c r="AA1433">
        <v>1.3137700530330021</v>
      </c>
      <c r="AB1433">
        <v>8.6464304114830942E-2</v>
      </c>
      <c r="AC1433">
        <v>86.354602158801427</v>
      </c>
      <c r="AD1433">
        <v>1.9273420132494024</v>
      </c>
      <c r="AE1433">
        <v>9.0961792325323199</v>
      </c>
      <c r="AF1433">
        <v>19.578330893118594</v>
      </c>
      <c r="AG1433">
        <v>18.846765019432887</v>
      </c>
      <c r="AH1433">
        <v>4.7262937481304226</v>
      </c>
      <c r="AI1433">
        <v>3339</v>
      </c>
      <c r="AJ1433">
        <v>108.5021563342319</v>
      </c>
      <c r="AK1433">
        <v>19.147319025957113</v>
      </c>
    </row>
    <row r="1434" spans="1:37">
      <c r="A1434">
        <v>17</v>
      </c>
      <c r="B1434">
        <v>59</v>
      </c>
      <c r="C1434">
        <v>2024</v>
      </c>
      <c r="D1434">
        <v>11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5</v>
      </c>
      <c r="N1434">
        <v>99</v>
      </c>
      <c r="O1434">
        <v>99</v>
      </c>
      <c r="P1434">
        <v>99</v>
      </c>
      <c r="Q1434">
        <v>695</v>
      </c>
      <c r="R1434">
        <v>1084</v>
      </c>
      <c r="S1434">
        <v>6.8145756457564595</v>
      </c>
      <c r="T1434">
        <v>5</v>
      </c>
      <c r="U1434">
        <v>24.465590405904045</v>
      </c>
      <c r="V1434">
        <v>46.494464944649437</v>
      </c>
      <c r="W1434">
        <v>0</v>
      </c>
      <c r="X1434">
        <v>87.546125461254604</v>
      </c>
      <c r="Y1434">
        <v>61.346863468634702</v>
      </c>
      <c r="Z1434">
        <v>6.6636541371486722</v>
      </c>
      <c r="AA1434">
        <v>1.2448157085837064</v>
      </c>
      <c r="AB1434">
        <v>0</v>
      </c>
      <c r="AC1434">
        <v>83.419126899652198</v>
      </c>
      <c r="AF1434">
        <v>19.388302629225535</v>
      </c>
      <c r="AG1434">
        <v>18.222413389135124</v>
      </c>
      <c r="AH1434">
        <v>3.5977859778597781</v>
      </c>
      <c r="AI1434">
        <v>1079</v>
      </c>
      <c r="AJ1434">
        <v>108.10787766450412</v>
      </c>
      <c r="AK1434">
        <v>18.898524759458081</v>
      </c>
    </row>
    <row r="1435" spans="1:37">
      <c r="A1435">
        <v>17</v>
      </c>
      <c r="B1435">
        <v>60</v>
      </c>
      <c r="C1435">
        <v>2024</v>
      </c>
      <c r="D1435">
        <v>12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5</v>
      </c>
      <c r="N1435">
        <v>99</v>
      </c>
      <c r="O1435">
        <v>99</v>
      </c>
      <c r="P1435">
        <v>99</v>
      </c>
      <c r="Q1435">
        <v>85</v>
      </c>
      <c r="R1435">
        <v>135</v>
      </c>
      <c r="S1435">
        <v>6.3851851851851853</v>
      </c>
      <c r="T1435">
        <v>5</v>
      </c>
      <c r="U1435">
        <v>22.251111111111111</v>
      </c>
      <c r="V1435">
        <v>34.074074074074069</v>
      </c>
      <c r="W1435">
        <v>0</v>
      </c>
      <c r="X1435">
        <v>71.851851851851862</v>
      </c>
      <c r="Y1435">
        <v>51.111111111111114</v>
      </c>
      <c r="Z1435">
        <v>8.2280447852241512</v>
      </c>
      <c r="AA1435">
        <v>1.6599205031619899</v>
      </c>
      <c r="AB1435">
        <v>0</v>
      </c>
      <c r="AC1435">
        <v>88.297408859415313</v>
      </c>
      <c r="AF1435">
        <v>20.331325301204828</v>
      </c>
      <c r="AG1435">
        <v>18.405235005422497</v>
      </c>
      <c r="AH1435">
        <v>10.370370370370372</v>
      </c>
      <c r="AI1435">
        <v>134</v>
      </c>
      <c r="AJ1435">
        <v>105.4</v>
      </c>
      <c r="AK1435">
        <v>18.074944160147822</v>
      </c>
    </row>
    <row r="1436" spans="1:37">
      <c r="A1436">
        <v>17</v>
      </c>
      <c r="B1436">
        <v>61</v>
      </c>
      <c r="C1436">
        <v>2024</v>
      </c>
      <c r="D1436">
        <v>1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</v>
      </c>
      <c r="N1436">
        <v>99</v>
      </c>
      <c r="O1436">
        <v>99</v>
      </c>
      <c r="P1436">
        <v>99</v>
      </c>
      <c r="Q1436">
        <v>39</v>
      </c>
      <c r="R1436">
        <v>87</v>
      </c>
      <c r="S1436">
        <v>7.781609195402301</v>
      </c>
      <c r="T1436">
        <v>6</v>
      </c>
      <c r="U1436">
        <v>25.385057471264375</v>
      </c>
      <c r="V1436">
        <v>56.32183908045976</v>
      </c>
      <c r="W1436">
        <v>0</v>
      </c>
      <c r="X1436">
        <v>90.804597701149405</v>
      </c>
      <c r="Y1436">
        <v>70.114942528735611</v>
      </c>
      <c r="Z1436">
        <v>5.8225192780980493</v>
      </c>
      <c r="AA1436">
        <v>1.1185508621335922</v>
      </c>
      <c r="AB1436">
        <v>0</v>
      </c>
      <c r="AC1436">
        <v>67.456381808299824</v>
      </c>
      <c r="AF1436">
        <v>18.790496760259181</v>
      </c>
      <c r="AG1436">
        <v>17.56807280190278</v>
      </c>
      <c r="AH1436">
        <v>0</v>
      </c>
      <c r="AI1436">
        <v>41</v>
      </c>
      <c r="AJ1436">
        <v>107.79756097560976</v>
      </c>
      <c r="AK1436">
        <v>19.821074010615661</v>
      </c>
    </row>
    <row r="1437" spans="1:37">
      <c r="A1437">
        <v>17</v>
      </c>
      <c r="B1437">
        <v>62</v>
      </c>
      <c r="C1437">
        <v>2024</v>
      </c>
      <c r="D1437">
        <v>2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</v>
      </c>
      <c r="N1437">
        <v>99</v>
      </c>
      <c r="O1437">
        <v>99</v>
      </c>
      <c r="P1437">
        <v>99</v>
      </c>
      <c r="Q1437">
        <v>53</v>
      </c>
      <c r="R1437">
        <v>61</v>
      </c>
      <c r="S1437">
        <v>7.8032786885245908</v>
      </c>
      <c r="T1437">
        <v>6</v>
      </c>
      <c r="U1437">
        <v>26.890163934426237</v>
      </c>
      <c r="V1437">
        <v>59.016393442622949</v>
      </c>
      <c r="W1437">
        <v>0</v>
      </c>
      <c r="X1437">
        <v>91.803278688524614</v>
      </c>
      <c r="Y1437">
        <v>75.409836065573742</v>
      </c>
      <c r="Z1437">
        <v>6.1608947859291696</v>
      </c>
      <c r="AA1437">
        <v>1.170955503503514</v>
      </c>
      <c r="AB1437">
        <v>0</v>
      </c>
      <c r="AC1437">
        <v>66.486509963247983</v>
      </c>
      <c r="AF1437">
        <v>12.5</v>
      </c>
      <c r="AG1437">
        <v>11.2896010131252</v>
      </c>
      <c r="AH1437">
        <v>0</v>
      </c>
      <c r="AI1437">
        <v>55</v>
      </c>
      <c r="AJ1437">
        <v>108.59090909090916</v>
      </c>
      <c r="AK1437">
        <v>21.098393405856225</v>
      </c>
    </row>
    <row r="1438" spans="1:37">
      <c r="A1438">
        <v>17</v>
      </c>
      <c r="B1438">
        <v>63</v>
      </c>
      <c r="C1438">
        <v>2024</v>
      </c>
      <c r="D1438">
        <v>3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</v>
      </c>
      <c r="N1438">
        <v>99</v>
      </c>
      <c r="O1438">
        <v>99</v>
      </c>
      <c r="P1438">
        <v>99</v>
      </c>
      <c r="Q1438">
        <v>328</v>
      </c>
      <c r="R1438">
        <v>405</v>
      </c>
      <c r="S1438">
        <v>7.9901234567901245</v>
      </c>
      <c r="T1438">
        <v>6</v>
      </c>
      <c r="U1438">
        <v>29.434567901234573</v>
      </c>
      <c r="V1438">
        <v>58.765432098765459</v>
      </c>
      <c r="W1438">
        <v>0</v>
      </c>
      <c r="X1438">
        <v>97.777777777777771</v>
      </c>
      <c r="Y1438">
        <v>84.69135802469134</v>
      </c>
      <c r="Z1438">
        <v>6.3374170166495896</v>
      </c>
      <c r="AA1438">
        <v>1.3859617989739861</v>
      </c>
      <c r="AB1438">
        <v>0</v>
      </c>
      <c r="AC1438">
        <v>62.003430696208142</v>
      </c>
      <c r="AF1438">
        <v>14.781021897810215</v>
      </c>
      <c r="AG1438">
        <v>13.816803625447678</v>
      </c>
      <c r="AH1438">
        <v>1.7283950617283947</v>
      </c>
      <c r="AI1438">
        <v>311</v>
      </c>
      <c r="AJ1438">
        <v>110.38553054662376</v>
      </c>
      <c r="AK1438">
        <v>21.115924090333653</v>
      </c>
    </row>
    <row r="1439" spans="1:37">
      <c r="A1439">
        <v>17</v>
      </c>
      <c r="B1439">
        <v>64</v>
      </c>
      <c r="C1439">
        <v>2024</v>
      </c>
      <c r="D1439">
        <v>4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</v>
      </c>
      <c r="N1439">
        <v>99</v>
      </c>
      <c r="O1439">
        <v>99</v>
      </c>
      <c r="P1439">
        <v>99</v>
      </c>
      <c r="Q1439">
        <v>82</v>
      </c>
      <c r="R1439">
        <v>112</v>
      </c>
      <c r="S1439">
        <v>7.5803571428571441</v>
      </c>
      <c r="T1439">
        <v>6</v>
      </c>
      <c r="U1439">
        <v>24.635714285714265</v>
      </c>
      <c r="V1439">
        <v>35.714285714285722</v>
      </c>
      <c r="W1439">
        <v>0</v>
      </c>
      <c r="X1439">
        <v>88.392857142857125</v>
      </c>
      <c r="Y1439">
        <v>57.142857142857153</v>
      </c>
      <c r="Z1439">
        <v>7.0099655738768805</v>
      </c>
      <c r="AA1439">
        <v>1.5037951564122611</v>
      </c>
      <c r="AB1439">
        <v>0</v>
      </c>
      <c r="AC1439">
        <v>69.383466455713517</v>
      </c>
      <c r="AF1439">
        <v>14</v>
      </c>
      <c r="AG1439">
        <v>13.839802976420376</v>
      </c>
      <c r="AH1439">
        <v>2.6785714285714279</v>
      </c>
      <c r="AI1439">
        <v>98</v>
      </c>
      <c r="AJ1439">
        <v>106.29489795918371</v>
      </c>
      <c r="AK1439">
        <v>20.208008587872349</v>
      </c>
    </row>
    <row r="1440" spans="1:37">
      <c r="A1440">
        <v>17</v>
      </c>
      <c r="B1440">
        <v>65</v>
      </c>
      <c r="C1440">
        <v>2024</v>
      </c>
      <c r="D1440">
        <v>5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</v>
      </c>
      <c r="N1440">
        <v>99</v>
      </c>
      <c r="O1440">
        <v>99</v>
      </c>
      <c r="P1440">
        <v>99</v>
      </c>
      <c r="Q1440">
        <v>98</v>
      </c>
      <c r="R1440">
        <v>151</v>
      </c>
      <c r="S1440">
        <v>7.6688741721854301</v>
      </c>
      <c r="T1440">
        <v>6</v>
      </c>
      <c r="U1440">
        <v>25.152980132450317</v>
      </c>
      <c r="V1440">
        <v>35.099337748344375</v>
      </c>
      <c r="W1440">
        <v>0</v>
      </c>
      <c r="X1440">
        <v>95.364238410596016</v>
      </c>
      <c r="Y1440">
        <v>54.30463576158941</v>
      </c>
      <c r="Z1440">
        <v>6.8066174262760786</v>
      </c>
      <c r="AA1440">
        <v>1.2539836089248295</v>
      </c>
      <c r="AB1440">
        <v>0</v>
      </c>
      <c r="AC1440">
        <v>61.252516257203887</v>
      </c>
      <c r="AF1440">
        <v>12.678421494542404</v>
      </c>
      <c r="AG1440">
        <v>13.683641669518847</v>
      </c>
      <c r="AH1440">
        <v>0.66225165562913901</v>
      </c>
      <c r="AI1440">
        <v>147</v>
      </c>
      <c r="AJ1440">
        <v>106.00136054421765</v>
      </c>
      <c r="AK1440">
        <v>20.769342737932114</v>
      </c>
    </row>
    <row r="1441" spans="1:37">
      <c r="A1441">
        <v>17</v>
      </c>
      <c r="B1441">
        <v>66</v>
      </c>
      <c r="C1441">
        <v>2024</v>
      </c>
      <c r="D1441">
        <v>6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6</v>
      </c>
      <c r="N1441">
        <v>99</v>
      </c>
      <c r="O1441">
        <v>99</v>
      </c>
      <c r="P1441">
        <v>99</v>
      </c>
      <c r="Q1441">
        <v>59</v>
      </c>
      <c r="R1441">
        <v>84</v>
      </c>
      <c r="S1441">
        <v>7.0833333333333313</v>
      </c>
      <c r="T1441">
        <v>6</v>
      </c>
      <c r="U1441">
        <v>22.670238095238087</v>
      </c>
      <c r="V1441">
        <v>35.714285714285722</v>
      </c>
      <c r="W1441">
        <v>0</v>
      </c>
      <c r="X1441">
        <v>80.952380952380949</v>
      </c>
      <c r="Y1441">
        <v>42.857142857142847</v>
      </c>
      <c r="Z1441">
        <v>7.0770887840690992</v>
      </c>
      <c r="AA1441">
        <v>1.2743656996749164</v>
      </c>
      <c r="AB1441">
        <v>0</v>
      </c>
      <c r="AC1441">
        <v>77.775153488914938</v>
      </c>
      <c r="AF1441">
        <v>14.608695652173914</v>
      </c>
      <c r="AG1441">
        <v>14.78941604989088</v>
      </c>
      <c r="AH1441">
        <v>1.1904761904761909</v>
      </c>
      <c r="AI1441">
        <v>81</v>
      </c>
      <c r="AJ1441">
        <v>104.87407407407406</v>
      </c>
      <c r="AK1441">
        <v>19.140740418734005</v>
      </c>
    </row>
    <row r="1442" spans="1:37">
      <c r="A1442">
        <v>17</v>
      </c>
      <c r="B1442">
        <v>67</v>
      </c>
      <c r="C1442">
        <v>2024</v>
      </c>
      <c r="D1442">
        <v>7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6</v>
      </c>
      <c r="N1442">
        <v>99</v>
      </c>
      <c r="O1442">
        <v>99</v>
      </c>
      <c r="P1442">
        <v>99</v>
      </c>
      <c r="Q1442">
        <v>14</v>
      </c>
      <c r="R1442">
        <v>27</v>
      </c>
      <c r="S1442">
        <v>6.4444444444444438</v>
      </c>
      <c r="T1442">
        <v>6</v>
      </c>
      <c r="U1442">
        <v>20.459259259259255</v>
      </c>
      <c r="V1442">
        <v>25.925925925925927</v>
      </c>
      <c r="W1442">
        <v>0</v>
      </c>
      <c r="X1442">
        <v>66.666666666666686</v>
      </c>
      <c r="Y1442">
        <v>29.629629629629633</v>
      </c>
      <c r="Z1442">
        <v>7.7416267435525885</v>
      </c>
      <c r="AA1442">
        <v>1.196703290474332</v>
      </c>
      <c r="AB1442">
        <v>0</v>
      </c>
      <c r="AC1442">
        <v>77.75213399427426</v>
      </c>
      <c r="AF1442">
        <v>11.29707112970711</v>
      </c>
      <c r="AG1442">
        <v>10.248418396690221</v>
      </c>
      <c r="AH1442">
        <v>14.814814814814817</v>
      </c>
      <c r="AI1442">
        <v>27</v>
      </c>
      <c r="AJ1442">
        <v>102.56296296296294</v>
      </c>
      <c r="AK1442">
        <v>18.063211503737485</v>
      </c>
    </row>
    <row r="1443" spans="1:37">
      <c r="A1443">
        <v>17</v>
      </c>
      <c r="B1443">
        <v>68</v>
      </c>
      <c r="C1443">
        <v>2024</v>
      </c>
      <c r="D1443">
        <v>8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6</v>
      </c>
      <c r="N1443">
        <v>99</v>
      </c>
      <c r="O1443">
        <v>99</v>
      </c>
      <c r="P1443">
        <v>99</v>
      </c>
      <c r="Q1443">
        <v>530</v>
      </c>
      <c r="R1443">
        <v>1071</v>
      </c>
      <c r="S1443">
        <v>6.8057889822595694</v>
      </c>
      <c r="T1443">
        <v>6</v>
      </c>
      <c r="U1443">
        <v>23.310177404295043</v>
      </c>
      <c r="V1443">
        <v>33.239962651727353</v>
      </c>
      <c r="W1443">
        <v>0</v>
      </c>
      <c r="X1443">
        <v>70.868347338935564</v>
      </c>
      <c r="Y1443">
        <v>48.739495798319318</v>
      </c>
      <c r="Z1443">
        <v>8.7397649391550782</v>
      </c>
      <c r="AA1443">
        <v>1.3704920529294755</v>
      </c>
      <c r="AB1443">
        <v>0</v>
      </c>
      <c r="AC1443">
        <v>88.650132640753498</v>
      </c>
      <c r="AF1443">
        <v>18.0546190155091</v>
      </c>
      <c r="AG1443">
        <v>17.146805424295046</v>
      </c>
      <c r="AH1443">
        <v>8.7768440709617188</v>
      </c>
      <c r="AI1443">
        <v>1069</v>
      </c>
      <c r="AJ1443">
        <v>105.21674462114142</v>
      </c>
      <c r="AK1443">
        <v>19.075161258994445</v>
      </c>
    </row>
    <row r="1444" spans="1:37">
      <c r="A1444">
        <v>17</v>
      </c>
      <c r="B1444">
        <v>69</v>
      </c>
      <c r="C1444">
        <v>2024</v>
      </c>
      <c r="D1444">
        <v>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6</v>
      </c>
      <c r="N1444">
        <v>99</v>
      </c>
      <c r="O1444">
        <v>99</v>
      </c>
      <c r="P1444">
        <v>99</v>
      </c>
      <c r="Q1444">
        <v>740</v>
      </c>
      <c r="R1444">
        <v>1220</v>
      </c>
      <c r="S1444">
        <v>6.8704918032786866</v>
      </c>
      <c r="T1444">
        <v>6</v>
      </c>
      <c r="U1444">
        <v>23.917622950819656</v>
      </c>
      <c r="V1444">
        <v>41.311475409836063</v>
      </c>
      <c r="W1444">
        <v>0</v>
      </c>
      <c r="X1444">
        <v>76.311475409836063</v>
      </c>
      <c r="Y1444">
        <v>56.147540983606561</v>
      </c>
      <c r="Z1444">
        <v>7.9156957124395442</v>
      </c>
      <c r="AA1444">
        <v>1.3445511484939598</v>
      </c>
      <c r="AB1444">
        <v>0</v>
      </c>
      <c r="AC1444">
        <v>86.988778326590719</v>
      </c>
      <c r="AF1444">
        <v>16.444264725704269</v>
      </c>
      <c r="AG1444">
        <v>15.843389913701451</v>
      </c>
      <c r="AH1444">
        <v>6.3934426229508201</v>
      </c>
      <c r="AI1444">
        <v>1219</v>
      </c>
      <c r="AJ1444">
        <v>106.24003281378198</v>
      </c>
      <c r="AK1444">
        <v>19.220065602263237</v>
      </c>
    </row>
    <row r="1445" spans="1:37">
      <c r="A1445">
        <v>17</v>
      </c>
      <c r="B1445">
        <v>70</v>
      </c>
      <c r="C1445">
        <v>2024</v>
      </c>
      <c r="D1445">
        <v>10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6</v>
      </c>
      <c r="N1445">
        <v>99</v>
      </c>
      <c r="O1445">
        <v>99</v>
      </c>
      <c r="P1445">
        <v>99</v>
      </c>
      <c r="Q1445">
        <v>1851</v>
      </c>
      <c r="R1445">
        <v>3250</v>
      </c>
      <c r="S1445">
        <v>7.1553846153846141</v>
      </c>
      <c r="T1445">
        <v>6</v>
      </c>
      <c r="U1445">
        <v>26.037046153846205</v>
      </c>
      <c r="V1445">
        <v>47.169230769230786</v>
      </c>
      <c r="W1445">
        <v>0</v>
      </c>
      <c r="X1445">
        <v>84.4</v>
      </c>
      <c r="Y1445">
        <v>65.723076923076889</v>
      </c>
      <c r="Z1445">
        <v>8.0031066976051548</v>
      </c>
      <c r="AA1445">
        <v>1.3220649081273519</v>
      </c>
      <c r="AB1445">
        <v>0</v>
      </c>
      <c r="AC1445">
        <v>87.542559711775183</v>
      </c>
      <c r="AF1445">
        <v>19.033674963396777</v>
      </c>
      <c r="AG1445">
        <v>18.912249098755833</v>
      </c>
      <c r="AH1445">
        <v>5.0769230769230784</v>
      </c>
      <c r="AI1445">
        <v>3245</v>
      </c>
      <c r="AJ1445">
        <v>108.366748844376</v>
      </c>
      <c r="AK1445">
        <v>19.782744657087537</v>
      </c>
    </row>
    <row r="1446" spans="1:37">
      <c r="A1446">
        <v>17</v>
      </c>
      <c r="B1446">
        <v>71</v>
      </c>
      <c r="C1446">
        <v>2024</v>
      </c>
      <c r="D1446">
        <v>11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6</v>
      </c>
      <c r="N1446">
        <v>99</v>
      </c>
      <c r="O1446">
        <v>99</v>
      </c>
      <c r="P1446">
        <v>99</v>
      </c>
      <c r="Q1446">
        <v>802</v>
      </c>
      <c r="R1446">
        <v>1312</v>
      </c>
      <c r="S1446">
        <v>7.1150914634146387</v>
      </c>
      <c r="T1446">
        <v>6</v>
      </c>
      <c r="U1446">
        <v>25.718750000000025</v>
      </c>
      <c r="V1446">
        <v>46.417682926829265</v>
      </c>
      <c r="W1446">
        <v>0</v>
      </c>
      <c r="X1446">
        <v>86.051829268292678</v>
      </c>
      <c r="Y1446">
        <v>64.405487804878035</v>
      </c>
      <c r="Z1446">
        <v>7.7073085934436865</v>
      </c>
      <c r="AA1446">
        <v>1.335383037741644</v>
      </c>
      <c r="AB1446">
        <v>0</v>
      </c>
      <c r="AC1446">
        <v>87.443070777480614</v>
      </c>
      <c r="AF1446">
        <v>23.466285101055263</v>
      </c>
      <c r="AG1446">
        <v>23.184866726352904</v>
      </c>
      <c r="AH1446">
        <v>4.1158536585365857</v>
      </c>
      <c r="AI1446">
        <v>1311</v>
      </c>
      <c r="AJ1446">
        <v>108.1912280701753</v>
      </c>
      <c r="AK1446">
        <v>19.696832852977813</v>
      </c>
    </row>
    <row r="1447" spans="1:37">
      <c r="A1447">
        <v>17</v>
      </c>
      <c r="B1447">
        <v>72</v>
      </c>
      <c r="C1447">
        <v>2024</v>
      </c>
      <c r="D1447">
        <v>12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6</v>
      </c>
      <c r="N1447">
        <v>99</v>
      </c>
      <c r="O1447">
        <v>99</v>
      </c>
      <c r="P1447">
        <v>99</v>
      </c>
      <c r="Q1447">
        <v>100</v>
      </c>
      <c r="R1447">
        <v>154</v>
      </c>
      <c r="S1447">
        <v>6.9220779220779241</v>
      </c>
      <c r="T1447">
        <v>6</v>
      </c>
      <c r="U1447">
        <v>24.17467532467532</v>
      </c>
      <c r="V1447">
        <v>44.805194805194802</v>
      </c>
      <c r="W1447">
        <v>0</v>
      </c>
      <c r="X1447">
        <v>80.51948051948051</v>
      </c>
      <c r="Y1447">
        <v>56.493506493506494</v>
      </c>
      <c r="Z1447">
        <v>8.2607471257994511</v>
      </c>
      <c r="AA1447">
        <v>1.4750411287792908</v>
      </c>
      <c r="AB1447">
        <v>0</v>
      </c>
      <c r="AC1447">
        <v>88.873592411832945</v>
      </c>
      <c r="AF1447">
        <v>23.192771084337345</v>
      </c>
      <c r="AG1447">
        <v>22.810629315785278</v>
      </c>
      <c r="AH1447">
        <v>7.1428571428571441</v>
      </c>
      <c r="AI1447">
        <v>154</v>
      </c>
      <c r="AJ1447">
        <v>106.23571428571422</v>
      </c>
      <c r="AK1447">
        <v>19.316824555911129</v>
      </c>
    </row>
    <row r="1448" spans="1:37">
      <c r="A1448">
        <v>17</v>
      </c>
      <c r="B1448">
        <v>73</v>
      </c>
      <c r="C1448">
        <v>2024</v>
      </c>
      <c r="D1448">
        <v>1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7</v>
      </c>
      <c r="N1448">
        <v>99</v>
      </c>
      <c r="O1448">
        <v>99</v>
      </c>
      <c r="P1448">
        <v>99</v>
      </c>
      <c r="Q1448">
        <v>53</v>
      </c>
      <c r="R1448">
        <v>121</v>
      </c>
      <c r="S1448">
        <v>7.7272727272727284</v>
      </c>
      <c r="T1448">
        <v>7</v>
      </c>
      <c r="U1448">
        <v>27.107438016528913</v>
      </c>
      <c r="V1448">
        <v>50.413223140495859</v>
      </c>
      <c r="W1448">
        <v>0</v>
      </c>
      <c r="X1448">
        <v>88.429752066115711</v>
      </c>
      <c r="Y1448">
        <v>74.380165289256198</v>
      </c>
      <c r="Z1448">
        <v>7.6160244861365118</v>
      </c>
      <c r="AA1448">
        <v>1.1783164906196111</v>
      </c>
      <c r="AB1448">
        <v>0</v>
      </c>
      <c r="AC1448">
        <v>72.250765507204449</v>
      </c>
      <c r="AF1448">
        <v>26.133909287257008</v>
      </c>
      <c r="AG1448">
        <v>26.091591030220112</v>
      </c>
      <c r="AH1448">
        <v>0</v>
      </c>
      <c r="AI1448">
        <v>84</v>
      </c>
      <c r="AJ1448">
        <v>109.95476190476194</v>
      </c>
      <c r="AK1448">
        <v>20.521244266161094</v>
      </c>
    </row>
    <row r="1449" spans="1:37">
      <c r="A1449">
        <v>17</v>
      </c>
      <c r="B1449">
        <v>74</v>
      </c>
      <c r="C1449">
        <v>2024</v>
      </c>
      <c r="D1449">
        <v>2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7</v>
      </c>
      <c r="N1449">
        <v>99</v>
      </c>
      <c r="O1449">
        <v>99</v>
      </c>
      <c r="P1449">
        <v>99</v>
      </c>
      <c r="Q1449">
        <v>74</v>
      </c>
      <c r="R1449">
        <v>99</v>
      </c>
      <c r="S1449">
        <v>8.1313131313131333</v>
      </c>
      <c r="T1449">
        <v>7</v>
      </c>
      <c r="U1449">
        <v>30.130303030303029</v>
      </c>
      <c r="V1449">
        <v>58.585858585858581</v>
      </c>
      <c r="W1449">
        <v>0</v>
      </c>
      <c r="X1449">
        <v>96.969696969696983</v>
      </c>
      <c r="Y1449">
        <v>84.848484848484858</v>
      </c>
      <c r="Z1449">
        <v>6.4581552006004044</v>
      </c>
      <c r="AA1449">
        <v>1.1861700071183578</v>
      </c>
      <c r="AB1449">
        <v>0</v>
      </c>
      <c r="AC1449">
        <v>68.119097604227051</v>
      </c>
      <c r="AF1449">
        <v>20.286885245901644</v>
      </c>
      <c r="AG1449">
        <v>20.530238896574499</v>
      </c>
      <c r="AH1449">
        <v>1.0101010101010102</v>
      </c>
      <c r="AI1449">
        <v>88</v>
      </c>
      <c r="AJ1449">
        <v>111.0420454545454</v>
      </c>
      <c r="AK1449">
        <v>22.134215203130903</v>
      </c>
    </row>
    <row r="1450" spans="1:37">
      <c r="A1450">
        <v>17</v>
      </c>
      <c r="B1450">
        <v>75</v>
      </c>
      <c r="C1450">
        <v>2024</v>
      </c>
      <c r="D1450">
        <v>3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7</v>
      </c>
      <c r="N1450">
        <v>99</v>
      </c>
      <c r="O1450">
        <v>99</v>
      </c>
      <c r="P1450">
        <v>99</v>
      </c>
      <c r="Q1450">
        <v>445</v>
      </c>
      <c r="R1450">
        <v>589</v>
      </c>
      <c r="S1450">
        <v>8.4448217317487302</v>
      </c>
      <c r="T1450">
        <v>7</v>
      </c>
      <c r="U1450">
        <v>31.883870967741952</v>
      </c>
      <c r="V1450">
        <v>56.706281833616309</v>
      </c>
      <c r="W1450">
        <v>0</v>
      </c>
      <c r="X1450">
        <v>98.641765704584031</v>
      </c>
      <c r="Y1450">
        <v>91.001697792869251</v>
      </c>
      <c r="Z1450">
        <v>6.4166348931329615</v>
      </c>
      <c r="AA1450">
        <v>1.2135739822218048</v>
      </c>
      <c r="AB1450">
        <v>0</v>
      </c>
      <c r="AC1450">
        <v>71.860220653964902</v>
      </c>
      <c r="AF1450">
        <v>21.496350364963501</v>
      </c>
      <c r="AG1450">
        <v>21.766130808192028</v>
      </c>
      <c r="AH1450">
        <v>0.84889643463497455</v>
      </c>
      <c r="AI1450">
        <v>470</v>
      </c>
      <c r="AJ1450">
        <v>111.66382978723411</v>
      </c>
      <c r="AK1450">
        <v>22.596784358805216</v>
      </c>
    </row>
    <row r="1451" spans="1:37">
      <c r="A1451">
        <v>17</v>
      </c>
      <c r="B1451">
        <v>76</v>
      </c>
      <c r="C1451">
        <v>2024</v>
      </c>
      <c r="D1451">
        <v>4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7</v>
      </c>
      <c r="N1451">
        <v>99</v>
      </c>
      <c r="O1451">
        <v>99</v>
      </c>
      <c r="P1451">
        <v>99</v>
      </c>
      <c r="Q1451">
        <v>104</v>
      </c>
      <c r="R1451">
        <v>157</v>
      </c>
      <c r="S1451">
        <v>7.8789808917197455</v>
      </c>
      <c r="T1451">
        <v>7</v>
      </c>
      <c r="U1451">
        <v>27.042675159235671</v>
      </c>
      <c r="V1451">
        <v>49.681528662420391</v>
      </c>
      <c r="W1451">
        <v>0</v>
      </c>
      <c r="X1451">
        <v>89.171974522292999</v>
      </c>
      <c r="Y1451">
        <v>70.063694267515913</v>
      </c>
      <c r="Z1451">
        <v>7.6599978698310318</v>
      </c>
      <c r="AA1451">
        <v>1.33235254066951</v>
      </c>
      <c r="AB1451">
        <v>0</v>
      </c>
      <c r="AC1451">
        <v>67.815125960430677</v>
      </c>
      <c r="AF1451">
        <v>19.625</v>
      </c>
      <c r="AG1451">
        <v>21.295901528337197</v>
      </c>
      <c r="AH1451">
        <v>0.63694267515923564</v>
      </c>
      <c r="AI1451">
        <v>133</v>
      </c>
      <c r="AJ1451">
        <v>106.9360902255639</v>
      </c>
      <c r="AK1451">
        <v>21.241311223834906</v>
      </c>
    </row>
    <row r="1452" spans="1:37">
      <c r="A1452">
        <v>17</v>
      </c>
      <c r="B1452">
        <v>77</v>
      </c>
      <c r="C1452">
        <v>2024</v>
      </c>
      <c r="D1452">
        <v>5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7</v>
      </c>
      <c r="N1452">
        <v>99</v>
      </c>
      <c r="O1452">
        <v>99</v>
      </c>
      <c r="P1452">
        <v>99</v>
      </c>
      <c r="Q1452">
        <v>114</v>
      </c>
      <c r="R1452">
        <v>157</v>
      </c>
      <c r="S1452">
        <v>8</v>
      </c>
      <c r="T1452">
        <v>6.9108280254777048</v>
      </c>
      <c r="U1452">
        <v>27.619745222929929</v>
      </c>
      <c r="V1452">
        <v>44.585987261146499</v>
      </c>
      <c r="W1452">
        <v>0</v>
      </c>
      <c r="X1452">
        <v>96.17834394904456</v>
      </c>
      <c r="Y1452">
        <v>67.515923566878996</v>
      </c>
      <c r="Z1452">
        <v>8.7560384222710059</v>
      </c>
      <c r="AA1452">
        <v>1.3306767589999744</v>
      </c>
      <c r="AB1452">
        <v>1.1137576048099083</v>
      </c>
      <c r="AC1452">
        <v>54.775687697497553</v>
      </c>
      <c r="AD1452">
        <v>43.725753295583992</v>
      </c>
      <c r="AE1452">
        <v>-12.033587625399402</v>
      </c>
      <c r="AF1452">
        <v>13.18219983207389</v>
      </c>
      <c r="AG1452">
        <v>15.622646947561824</v>
      </c>
      <c r="AH1452">
        <v>0.63694267515923564</v>
      </c>
      <c r="AI1452">
        <v>151</v>
      </c>
      <c r="AJ1452">
        <v>107.3701986754967</v>
      </c>
      <c r="AK1452">
        <v>21.761112210518004</v>
      </c>
    </row>
    <row r="1453" spans="1:37">
      <c r="A1453">
        <v>17</v>
      </c>
      <c r="B1453">
        <v>78</v>
      </c>
      <c r="C1453">
        <v>2024</v>
      </c>
      <c r="D1453">
        <v>6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7</v>
      </c>
      <c r="N1453">
        <v>99</v>
      </c>
      <c r="O1453">
        <v>99</v>
      </c>
      <c r="P1453">
        <v>99</v>
      </c>
      <c r="Q1453">
        <v>50</v>
      </c>
      <c r="R1453">
        <v>76</v>
      </c>
      <c r="S1453">
        <v>7.5</v>
      </c>
      <c r="T1453">
        <v>7</v>
      </c>
      <c r="U1453">
        <v>25.963157894736845</v>
      </c>
      <c r="V1453">
        <v>38.15789473684211</v>
      </c>
      <c r="W1453">
        <v>0</v>
      </c>
      <c r="X1453">
        <v>84.210526315789508</v>
      </c>
      <c r="Y1453">
        <v>57.894736842105239</v>
      </c>
      <c r="Z1453">
        <v>8.3488865016344853</v>
      </c>
      <c r="AA1453">
        <v>1.1180339887498949</v>
      </c>
      <c r="AB1453">
        <v>0</v>
      </c>
      <c r="AC1453">
        <v>78.149475160435856</v>
      </c>
      <c r="AF1453">
        <v>13.217391304347824</v>
      </c>
      <c r="AG1453">
        <v>15.324515963684656</v>
      </c>
      <c r="AH1453">
        <v>1.3157894736842111</v>
      </c>
      <c r="AI1453">
        <v>74</v>
      </c>
      <c r="AJ1453">
        <v>108.17027027027032</v>
      </c>
      <c r="AK1453">
        <v>20.231391163254525</v>
      </c>
    </row>
    <row r="1454" spans="1:37">
      <c r="A1454">
        <v>17</v>
      </c>
      <c r="B1454">
        <v>79</v>
      </c>
      <c r="C1454">
        <v>2024</v>
      </c>
      <c r="D1454">
        <v>7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7</v>
      </c>
      <c r="N1454">
        <v>99</v>
      </c>
      <c r="O1454">
        <v>99</v>
      </c>
      <c r="P1454">
        <v>99</v>
      </c>
      <c r="Q1454">
        <v>24</v>
      </c>
      <c r="R1454">
        <v>35</v>
      </c>
      <c r="S1454">
        <v>7.5714285714285694</v>
      </c>
      <c r="T1454">
        <v>7</v>
      </c>
      <c r="U1454">
        <v>23.465714285714295</v>
      </c>
      <c r="V1454">
        <v>37.142857142857153</v>
      </c>
      <c r="W1454">
        <v>0</v>
      </c>
      <c r="X1454">
        <v>82.857142857142875</v>
      </c>
      <c r="Y1454">
        <v>51.428571428571438</v>
      </c>
      <c r="Z1454">
        <v>7.0889025085347406</v>
      </c>
      <c r="AA1454">
        <v>1.1028719466067889</v>
      </c>
      <c r="AB1454">
        <v>0</v>
      </c>
      <c r="AC1454">
        <v>86.31404859578025</v>
      </c>
      <c r="AF1454">
        <v>14.644351464435148</v>
      </c>
      <c r="AG1454">
        <v>15.237194115137005</v>
      </c>
      <c r="AH1454">
        <v>8.5714285714285694</v>
      </c>
      <c r="AI1454">
        <v>35</v>
      </c>
      <c r="AJ1454">
        <v>104.25428571428576</v>
      </c>
      <c r="AK1454">
        <v>19.971913634052445</v>
      </c>
    </row>
    <row r="1455" spans="1:37">
      <c r="A1455">
        <v>17</v>
      </c>
      <c r="B1455">
        <v>80</v>
      </c>
      <c r="C1455">
        <v>2024</v>
      </c>
      <c r="D1455">
        <v>8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7</v>
      </c>
      <c r="N1455">
        <v>99</v>
      </c>
      <c r="O1455">
        <v>99</v>
      </c>
      <c r="P1455">
        <v>99</v>
      </c>
      <c r="Q1455">
        <v>445</v>
      </c>
      <c r="R1455">
        <v>924</v>
      </c>
      <c r="S1455">
        <v>7.5346320346320317</v>
      </c>
      <c r="T1455">
        <v>7</v>
      </c>
      <c r="U1455">
        <v>24.13030303030304</v>
      </c>
      <c r="V1455">
        <v>27.056277056277061</v>
      </c>
      <c r="W1455">
        <v>0</v>
      </c>
      <c r="X1455">
        <v>74.242424242424249</v>
      </c>
      <c r="Y1455">
        <v>46.86147186147187</v>
      </c>
      <c r="Z1455">
        <v>9.2026706265854727</v>
      </c>
      <c r="AA1455">
        <v>1.4111076729298497</v>
      </c>
      <c r="AB1455">
        <v>0</v>
      </c>
      <c r="AC1455">
        <v>87.086485980552482</v>
      </c>
      <c r="AF1455">
        <v>15.57653405259609</v>
      </c>
      <c r="AG1455">
        <v>15.31379810545288</v>
      </c>
      <c r="AH1455">
        <v>13.311688311688309</v>
      </c>
      <c r="AI1455">
        <v>920</v>
      </c>
      <c r="AJ1455">
        <v>105.21163043478268</v>
      </c>
      <c r="AK1455">
        <v>19.737220408119683</v>
      </c>
    </row>
    <row r="1456" spans="1:37">
      <c r="A1456">
        <v>17</v>
      </c>
      <c r="B1456">
        <v>81</v>
      </c>
      <c r="C1456">
        <v>2024</v>
      </c>
      <c r="D1456">
        <v>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7</v>
      </c>
      <c r="N1456">
        <v>99</v>
      </c>
      <c r="O1456">
        <v>99</v>
      </c>
      <c r="P1456">
        <v>99</v>
      </c>
      <c r="Q1456">
        <v>689</v>
      </c>
      <c r="R1456">
        <v>1186</v>
      </c>
      <c r="S1456">
        <v>7.5539629005059021</v>
      </c>
      <c r="T1456">
        <v>7</v>
      </c>
      <c r="U1456">
        <v>24.289376053962886</v>
      </c>
      <c r="V1456">
        <v>34.064080944350764</v>
      </c>
      <c r="W1456">
        <v>0</v>
      </c>
      <c r="X1456">
        <v>79.173693086003354</v>
      </c>
      <c r="Y1456">
        <v>51.770657672849921</v>
      </c>
      <c r="Z1456">
        <v>8.1530462829322818</v>
      </c>
      <c r="AA1456">
        <v>1.3041141199092703</v>
      </c>
      <c r="AB1456">
        <v>0</v>
      </c>
      <c r="AC1456">
        <v>85.199473325870997</v>
      </c>
      <c r="AF1456">
        <v>15.985981938266612</v>
      </c>
      <c r="AG1456">
        <v>15.641244775338173</v>
      </c>
      <c r="AH1456">
        <v>6.7453625632377747</v>
      </c>
      <c r="AI1456">
        <v>1183</v>
      </c>
      <c r="AJ1456">
        <v>105.84370245139478</v>
      </c>
      <c r="AK1456">
        <v>19.750194891107142</v>
      </c>
    </row>
    <row r="1457" spans="1:37">
      <c r="A1457">
        <v>17</v>
      </c>
      <c r="B1457">
        <v>82</v>
      </c>
      <c r="C1457">
        <v>2024</v>
      </c>
      <c r="D1457">
        <v>10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7</v>
      </c>
      <c r="N1457">
        <v>99</v>
      </c>
      <c r="O1457">
        <v>99</v>
      </c>
      <c r="P1457">
        <v>99</v>
      </c>
      <c r="Q1457">
        <v>1768</v>
      </c>
      <c r="R1457">
        <v>2953</v>
      </c>
      <c r="S1457">
        <v>7.87842871655943</v>
      </c>
      <c r="T1457">
        <v>7</v>
      </c>
      <c r="U1457">
        <v>26.873755502878456</v>
      </c>
      <c r="V1457">
        <v>41.381645783948528</v>
      </c>
      <c r="W1457">
        <v>0</v>
      </c>
      <c r="X1457">
        <v>87.538096850660352</v>
      </c>
      <c r="Y1457">
        <v>66.136132746359621</v>
      </c>
      <c r="Z1457">
        <v>8.2110399539556642</v>
      </c>
      <c r="AA1457">
        <v>1.3299738009794999</v>
      </c>
      <c r="AB1457">
        <v>0</v>
      </c>
      <c r="AC1457">
        <v>86.167067167500619</v>
      </c>
      <c r="AF1457">
        <v>17.294289897510978</v>
      </c>
      <c r="AG1457">
        <v>17.736172913728652</v>
      </c>
      <c r="AH1457">
        <v>4.9441246190314931</v>
      </c>
      <c r="AI1457">
        <v>2951</v>
      </c>
      <c r="AJ1457">
        <v>108.43324296848498</v>
      </c>
      <c r="AK1457">
        <v>20.427025077653926</v>
      </c>
    </row>
    <row r="1458" spans="1:37">
      <c r="A1458">
        <v>17</v>
      </c>
      <c r="B1458">
        <v>83</v>
      </c>
      <c r="C1458">
        <v>2024</v>
      </c>
      <c r="D1458">
        <v>11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7</v>
      </c>
      <c r="N1458">
        <v>99</v>
      </c>
      <c r="O1458">
        <v>99</v>
      </c>
      <c r="P1458">
        <v>99</v>
      </c>
      <c r="Q1458">
        <v>671</v>
      </c>
      <c r="R1458">
        <v>1067</v>
      </c>
      <c r="S1458">
        <v>8.0018744142455489</v>
      </c>
      <c r="T1458">
        <v>7</v>
      </c>
      <c r="U1458">
        <v>27.580318650421741</v>
      </c>
      <c r="V1458">
        <v>46.11059044048735</v>
      </c>
      <c r="W1458">
        <v>0</v>
      </c>
      <c r="X1458">
        <v>90.909090909090892</v>
      </c>
      <c r="Y1458">
        <v>70.66541705716962</v>
      </c>
      <c r="Z1458">
        <v>7.8739047194563492</v>
      </c>
      <c r="AA1458">
        <v>1.2740640577365117</v>
      </c>
      <c r="AB1458">
        <v>0</v>
      </c>
      <c r="AC1458">
        <v>84.760321653763484</v>
      </c>
      <c r="AF1458">
        <v>19.084242532641753</v>
      </c>
      <c r="AG1458">
        <v>20.220161070339262</v>
      </c>
      <c r="AH1458">
        <v>4.3111527647610117</v>
      </c>
      <c r="AI1458">
        <v>1066</v>
      </c>
      <c r="AJ1458">
        <v>109.04934333958718</v>
      </c>
      <c r="AK1458">
        <v>20.703249683606064</v>
      </c>
    </row>
    <row r="1459" spans="1:37">
      <c r="A1459">
        <v>17</v>
      </c>
      <c r="B1459">
        <v>84</v>
      </c>
      <c r="C1459">
        <v>2024</v>
      </c>
      <c r="D1459">
        <v>12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7</v>
      </c>
      <c r="N1459">
        <v>99</v>
      </c>
      <c r="O1459">
        <v>99</v>
      </c>
      <c r="P1459">
        <v>99</v>
      </c>
      <c r="Q1459">
        <v>73</v>
      </c>
      <c r="R1459">
        <v>104</v>
      </c>
      <c r="S1459">
        <v>7.9326923076923102</v>
      </c>
      <c r="T1459">
        <v>7</v>
      </c>
      <c r="U1459">
        <v>27.055769230769243</v>
      </c>
      <c r="V1459">
        <v>45.192307692307679</v>
      </c>
      <c r="W1459">
        <v>0</v>
      </c>
      <c r="X1459">
        <v>90.384615384615358</v>
      </c>
      <c r="Y1459">
        <v>67.307692307692307</v>
      </c>
      <c r="Z1459">
        <v>7.7444996228474308</v>
      </c>
      <c r="AA1459">
        <v>1.2729766983555579</v>
      </c>
      <c r="AB1459">
        <v>0</v>
      </c>
      <c r="AC1459">
        <v>89.173742984928879</v>
      </c>
      <c r="AF1459">
        <v>15.662650602409638</v>
      </c>
      <c r="AG1459">
        <v>17.24047080736969</v>
      </c>
      <c r="AH1459">
        <v>0.96153846153846112</v>
      </c>
      <c r="AI1459">
        <v>104</v>
      </c>
      <c r="AJ1459">
        <v>108.42211538461544</v>
      </c>
      <c r="AK1459">
        <v>20.675163502942119</v>
      </c>
    </row>
    <row r="1460" spans="1:37">
      <c r="A1460">
        <v>17</v>
      </c>
      <c r="B1460">
        <v>85</v>
      </c>
      <c r="C1460">
        <v>2024</v>
      </c>
      <c r="D1460">
        <v>1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8</v>
      </c>
      <c r="N1460">
        <v>99</v>
      </c>
      <c r="O1460">
        <v>99</v>
      </c>
      <c r="P1460">
        <v>99</v>
      </c>
      <c r="Q1460">
        <v>43</v>
      </c>
      <c r="R1460">
        <v>72</v>
      </c>
      <c r="S1460">
        <v>8.3333333333333357</v>
      </c>
      <c r="T1460">
        <v>8</v>
      </c>
      <c r="U1460">
        <v>30.141666666666676</v>
      </c>
      <c r="V1460">
        <v>0</v>
      </c>
      <c r="W1460">
        <v>0</v>
      </c>
      <c r="X1460">
        <v>94.444444444444443</v>
      </c>
      <c r="Y1460">
        <v>83.333333333333314</v>
      </c>
      <c r="Z1460">
        <v>8.0255624586553314</v>
      </c>
      <c r="AA1460">
        <v>1.0929064207169945</v>
      </c>
      <c r="AB1460">
        <v>0</v>
      </c>
      <c r="AC1460">
        <v>67.487368238035856</v>
      </c>
      <c r="AF1460">
        <v>15.550755939524837</v>
      </c>
      <c r="AG1460">
        <v>17.263405748104784</v>
      </c>
      <c r="AH1460">
        <v>2.7777777777777781</v>
      </c>
      <c r="AI1460">
        <v>50</v>
      </c>
      <c r="AJ1460">
        <v>111.72</v>
      </c>
      <c r="AK1460">
        <v>22.565753195084746</v>
      </c>
    </row>
    <row r="1461" spans="1:37">
      <c r="A1461">
        <v>17</v>
      </c>
      <c r="B1461">
        <v>86</v>
      </c>
      <c r="C1461">
        <v>2024</v>
      </c>
      <c r="D1461">
        <v>2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8</v>
      </c>
      <c r="N1461">
        <v>99</v>
      </c>
      <c r="O1461">
        <v>99</v>
      </c>
      <c r="P1461">
        <v>99</v>
      </c>
      <c r="Q1461">
        <v>68</v>
      </c>
      <c r="R1461">
        <v>92</v>
      </c>
      <c r="S1461">
        <v>8.5652173913043494</v>
      </c>
      <c r="T1461">
        <v>8</v>
      </c>
      <c r="U1461">
        <v>33.52391304347826</v>
      </c>
      <c r="V1461">
        <v>0</v>
      </c>
      <c r="W1461">
        <v>0</v>
      </c>
      <c r="X1461">
        <v>96.739130434782624</v>
      </c>
      <c r="Y1461">
        <v>92.391304347826093</v>
      </c>
      <c r="Z1461">
        <v>7.2421377093462045</v>
      </c>
      <c r="AA1461">
        <v>1.1063487521738673</v>
      </c>
      <c r="AB1461">
        <v>0</v>
      </c>
      <c r="AC1461">
        <v>70.388323858086125</v>
      </c>
      <c r="AF1461">
        <v>18.852459016393436</v>
      </c>
      <c r="AG1461">
        <v>21.227450737475305</v>
      </c>
      <c r="AH1461">
        <v>0</v>
      </c>
      <c r="AI1461">
        <v>78</v>
      </c>
      <c r="AJ1461">
        <v>112.9269230769231</v>
      </c>
      <c r="AK1461">
        <v>23.526466133533781</v>
      </c>
    </row>
    <row r="1462" spans="1:37">
      <c r="A1462">
        <v>17</v>
      </c>
      <c r="B1462">
        <v>87</v>
      </c>
      <c r="C1462">
        <v>2024</v>
      </c>
      <c r="D1462">
        <v>3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8</v>
      </c>
      <c r="N1462">
        <v>99</v>
      </c>
      <c r="O1462">
        <v>99</v>
      </c>
      <c r="P1462">
        <v>99</v>
      </c>
      <c r="Q1462">
        <v>392</v>
      </c>
      <c r="R1462">
        <v>481</v>
      </c>
      <c r="S1462">
        <v>8.6029106029106064</v>
      </c>
      <c r="T1462">
        <v>8</v>
      </c>
      <c r="U1462">
        <v>33.3318087318087</v>
      </c>
      <c r="V1462">
        <v>0</v>
      </c>
      <c r="W1462">
        <v>0</v>
      </c>
      <c r="X1462">
        <v>98.960498960498981</v>
      </c>
      <c r="Y1462">
        <v>93.347193347193354</v>
      </c>
      <c r="Z1462">
        <v>6.2886068856440787</v>
      </c>
      <c r="AA1462">
        <v>1.2227537215342372</v>
      </c>
      <c r="AB1462">
        <v>0</v>
      </c>
      <c r="AC1462">
        <v>63.101424352004315</v>
      </c>
      <c r="AF1462">
        <v>17.554744525547441</v>
      </c>
      <c r="AG1462">
        <v>18.582273786205196</v>
      </c>
      <c r="AH1462">
        <v>0.41580041580041577</v>
      </c>
      <c r="AI1462">
        <v>398</v>
      </c>
      <c r="AJ1462">
        <v>112.83216080402008</v>
      </c>
      <c r="AK1462">
        <v>23.183984124761079</v>
      </c>
    </row>
    <row r="1463" spans="1:37">
      <c r="A1463">
        <v>17</v>
      </c>
      <c r="B1463">
        <v>88</v>
      </c>
      <c r="C1463">
        <v>2024</v>
      </c>
      <c r="D1463">
        <v>4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8</v>
      </c>
      <c r="N1463">
        <v>99</v>
      </c>
      <c r="O1463">
        <v>99</v>
      </c>
      <c r="P1463">
        <v>99</v>
      </c>
      <c r="Q1463">
        <v>83</v>
      </c>
      <c r="R1463">
        <v>119</v>
      </c>
      <c r="S1463">
        <v>8.2436974789915958</v>
      </c>
      <c r="T1463">
        <v>8</v>
      </c>
      <c r="U1463">
        <v>28.74285714285713</v>
      </c>
      <c r="V1463">
        <v>0</v>
      </c>
      <c r="W1463">
        <v>0</v>
      </c>
      <c r="X1463">
        <v>91.596638655462172</v>
      </c>
      <c r="Y1463">
        <v>72.268907563025195</v>
      </c>
      <c r="Z1463">
        <v>9.1159346260075385</v>
      </c>
      <c r="AA1463">
        <v>1.4258501020524803</v>
      </c>
      <c r="AB1463">
        <v>0</v>
      </c>
      <c r="AC1463">
        <v>72.633082435666111</v>
      </c>
      <c r="AF1463">
        <v>14.875</v>
      </c>
      <c r="AG1463">
        <v>17.156299688514149</v>
      </c>
      <c r="AH1463">
        <v>0.84033613445378108</v>
      </c>
      <c r="AI1463">
        <v>104</v>
      </c>
      <c r="AJ1463">
        <v>107.93653846153848</v>
      </c>
      <c r="AK1463">
        <v>22.356220829132464</v>
      </c>
    </row>
    <row r="1464" spans="1:37">
      <c r="A1464">
        <v>17</v>
      </c>
      <c r="B1464">
        <v>89</v>
      </c>
      <c r="C1464">
        <v>2024</v>
      </c>
      <c r="D1464">
        <v>5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8</v>
      </c>
      <c r="N1464">
        <v>99</v>
      </c>
      <c r="O1464">
        <v>99</v>
      </c>
      <c r="P1464">
        <v>99</v>
      </c>
      <c r="Q1464">
        <v>86</v>
      </c>
      <c r="R1464">
        <v>124</v>
      </c>
      <c r="S1464">
        <v>8.5645161290322562</v>
      </c>
      <c r="T1464">
        <v>8</v>
      </c>
      <c r="U1464">
        <v>31.957258064516139</v>
      </c>
      <c r="V1464">
        <v>0</v>
      </c>
      <c r="W1464">
        <v>0</v>
      </c>
      <c r="X1464">
        <v>99.19354838709674</v>
      </c>
      <c r="Y1464">
        <v>83.870967741935488</v>
      </c>
      <c r="Z1464">
        <v>7.9908836503885921</v>
      </c>
      <c r="AA1464">
        <v>1.1794061893246437</v>
      </c>
      <c r="AB1464">
        <v>0</v>
      </c>
      <c r="AC1464">
        <v>69.139642746934683</v>
      </c>
      <c r="AF1464">
        <v>10.411418975650712</v>
      </c>
      <c r="AG1464">
        <v>14.276655918433519</v>
      </c>
      <c r="AH1464">
        <v>0</v>
      </c>
      <c r="AI1464">
        <v>121</v>
      </c>
      <c r="AJ1464">
        <v>110.46859504132232</v>
      </c>
      <c r="AK1464">
        <v>23.197655467417832</v>
      </c>
    </row>
    <row r="1465" spans="1:37">
      <c r="A1465">
        <v>17</v>
      </c>
      <c r="B1465">
        <v>90</v>
      </c>
      <c r="C1465">
        <v>2024</v>
      </c>
      <c r="D1465">
        <v>6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8</v>
      </c>
      <c r="N1465">
        <v>99</v>
      </c>
      <c r="O1465">
        <v>99</v>
      </c>
      <c r="P1465">
        <v>99</v>
      </c>
      <c r="Q1465">
        <v>42</v>
      </c>
      <c r="R1465">
        <v>63</v>
      </c>
      <c r="S1465">
        <v>8.2063492063492056</v>
      </c>
      <c r="T1465">
        <v>8</v>
      </c>
      <c r="U1465">
        <v>28.67301587301586</v>
      </c>
      <c r="V1465">
        <v>0</v>
      </c>
      <c r="W1465">
        <v>0</v>
      </c>
      <c r="X1465">
        <v>92.063492063492063</v>
      </c>
      <c r="Y1465">
        <v>76.190476190476218</v>
      </c>
      <c r="Z1465">
        <v>8.55677966329025</v>
      </c>
      <c r="AA1465">
        <v>1.2867916317150048</v>
      </c>
      <c r="AB1465">
        <v>0</v>
      </c>
      <c r="AC1465">
        <v>68.756608956417011</v>
      </c>
      <c r="AF1465">
        <v>10.956521739130435</v>
      </c>
      <c r="AG1465">
        <v>14.029092660044578</v>
      </c>
      <c r="AH1465">
        <v>0</v>
      </c>
      <c r="AI1465">
        <v>61</v>
      </c>
      <c r="AJ1465">
        <v>109.10491803278694</v>
      </c>
      <c r="AK1465">
        <v>21.583757660085997</v>
      </c>
    </row>
    <row r="1466" spans="1:37">
      <c r="A1466">
        <v>17</v>
      </c>
      <c r="B1466">
        <v>91</v>
      </c>
      <c r="C1466">
        <v>2024</v>
      </c>
      <c r="D1466">
        <v>7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8</v>
      </c>
      <c r="N1466">
        <v>99</v>
      </c>
      <c r="O1466">
        <v>99</v>
      </c>
      <c r="P1466">
        <v>99</v>
      </c>
      <c r="Q1466">
        <v>16</v>
      </c>
      <c r="R1466">
        <v>27</v>
      </c>
      <c r="S1466">
        <v>8.3333333333333357</v>
      </c>
      <c r="T1466">
        <v>8</v>
      </c>
      <c r="U1466">
        <v>28.625925925925923</v>
      </c>
      <c r="V1466">
        <v>0</v>
      </c>
      <c r="W1466">
        <v>0</v>
      </c>
      <c r="X1466">
        <v>96.296296296296291</v>
      </c>
      <c r="Y1466">
        <v>70.370370370370352</v>
      </c>
      <c r="Z1466">
        <v>8.4076945619096488</v>
      </c>
      <c r="AA1466">
        <v>1.3052600138300747</v>
      </c>
      <c r="AB1466">
        <v>0</v>
      </c>
      <c r="AC1466">
        <v>83.112798942501854</v>
      </c>
      <c r="AF1466">
        <v>11.29707112970711</v>
      </c>
      <c r="AG1466">
        <v>14.339251590879575</v>
      </c>
      <c r="AH1466">
        <v>0</v>
      </c>
      <c r="AI1466">
        <v>27</v>
      </c>
      <c r="AJ1466">
        <v>108.39629629629626</v>
      </c>
      <c r="AK1466">
        <v>21.856151291148013</v>
      </c>
    </row>
    <row r="1467" spans="1:37">
      <c r="A1467">
        <v>17</v>
      </c>
      <c r="B1467">
        <v>92</v>
      </c>
      <c r="C1467">
        <v>2024</v>
      </c>
      <c r="D1467">
        <v>8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8</v>
      </c>
      <c r="N1467">
        <v>99</v>
      </c>
      <c r="O1467">
        <v>99</v>
      </c>
      <c r="P1467">
        <v>99</v>
      </c>
      <c r="Q1467">
        <v>363</v>
      </c>
      <c r="R1467">
        <v>624</v>
      </c>
      <c r="S1467">
        <v>8.125</v>
      </c>
      <c r="T1467">
        <v>8</v>
      </c>
      <c r="U1467">
        <v>26.789423076923072</v>
      </c>
      <c r="V1467">
        <v>0</v>
      </c>
      <c r="W1467">
        <v>0</v>
      </c>
      <c r="X1467">
        <v>86.698717948717956</v>
      </c>
      <c r="Y1467">
        <v>57.37179487179489</v>
      </c>
      <c r="Z1467">
        <v>9.3987374861641513</v>
      </c>
      <c r="AA1467">
        <v>1.3010412496663324</v>
      </c>
      <c r="AB1467">
        <v>0</v>
      </c>
      <c r="AC1467">
        <v>87.675060361235253</v>
      </c>
      <c r="AF1467">
        <v>10.519217801753202</v>
      </c>
      <c r="AG1467">
        <v>11.481433657882597</v>
      </c>
      <c r="AH1467">
        <v>10.897435897435898</v>
      </c>
      <c r="AI1467">
        <v>623</v>
      </c>
      <c r="AJ1467">
        <v>106.77383627608351</v>
      </c>
      <c r="AK1467">
        <v>21.127633694244665</v>
      </c>
    </row>
    <row r="1468" spans="1:37">
      <c r="A1468">
        <v>17</v>
      </c>
      <c r="B1468">
        <v>93</v>
      </c>
      <c r="C1468">
        <v>2024</v>
      </c>
      <c r="D1468">
        <v>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8</v>
      </c>
      <c r="N1468">
        <v>99</v>
      </c>
      <c r="O1468">
        <v>99</v>
      </c>
      <c r="P1468">
        <v>99</v>
      </c>
      <c r="Q1468">
        <v>606</v>
      </c>
      <c r="R1468">
        <v>913</v>
      </c>
      <c r="S1468">
        <v>8.1697699890470972</v>
      </c>
      <c r="T1468">
        <v>8</v>
      </c>
      <c r="U1468">
        <v>27.169769989047104</v>
      </c>
      <c r="V1468">
        <v>0</v>
      </c>
      <c r="W1468">
        <v>0</v>
      </c>
      <c r="X1468">
        <v>91.347207009857598</v>
      </c>
      <c r="Y1468">
        <v>64.074479737130346</v>
      </c>
      <c r="Z1468">
        <v>8.2205020894151311</v>
      </c>
      <c r="AA1468">
        <v>1.2430246348416945</v>
      </c>
      <c r="AB1468">
        <v>0</v>
      </c>
      <c r="AC1468">
        <v>85.979541573464118</v>
      </c>
      <c r="AF1468">
        <v>12.306240733252462</v>
      </c>
      <c r="AG1468">
        <v>13.468741075045097</v>
      </c>
      <c r="AH1468">
        <v>6.0240963855421681</v>
      </c>
      <c r="AI1468">
        <v>910</v>
      </c>
      <c r="AJ1468">
        <v>107.40417582417602</v>
      </c>
      <c r="AK1468">
        <v>21.298049896410593</v>
      </c>
    </row>
    <row r="1469" spans="1:37">
      <c r="A1469">
        <v>17</v>
      </c>
      <c r="B1469">
        <v>94</v>
      </c>
      <c r="C1469">
        <v>2024</v>
      </c>
      <c r="D1469">
        <v>10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8</v>
      </c>
      <c r="N1469">
        <v>99</v>
      </c>
      <c r="O1469">
        <v>99</v>
      </c>
      <c r="P1469">
        <v>99</v>
      </c>
      <c r="Q1469">
        <v>1320</v>
      </c>
      <c r="R1469">
        <v>2007</v>
      </c>
      <c r="S1469">
        <v>8.351768809167913</v>
      </c>
      <c r="T1469">
        <v>8</v>
      </c>
      <c r="U1469">
        <v>29.238166417538647</v>
      </c>
      <c r="V1469">
        <v>0</v>
      </c>
      <c r="W1469">
        <v>0</v>
      </c>
      <c r="X1469">
        <v>93.223716990533134</v>
      </c>
      <c r="Y1469">
        <v>72.795216741405056</v>
      </c>
      <c r="Z1469">
        <v>8.511048432316981</v>
      </c>
      <c r="AA1469">
        <v>1.2606598229504677</v>
      </c>
      <c r="AB1469">
        <v>0</v>
      </c>
      <c r="AC1469">
        <v>87.587055456789798</v>
      </c>
      <c r="AF1469">
        <v>11.75402635431918</v>
      </c>
      <c r="AG1469">
        <v>13.114918971832916</v>
      </c>
      <c r="AH1469">
        <v>5.0822122571001485</v>
      </c>
      <c r="AI1469">
        <v>2006</v>
      </c>
      <c r="AJ1469">
        <v>109.41515453639099</v>
      </c>
      <c r="AK1469">
        <v>21.691848541438205</v>
      </c>
    </row>
    <row r="1470" spans="1:37">
      <c r="A1470">
        <v>17</v>
      </c>
      <c r="B1470">
        <v>95</v>
      </c>
      <c r="C1470">
        <v>2024</v>
      </c>
      <c r="D1470">
        <v>11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8</v>
      </c>
      <c r="N1470">
        <v>99</v>
      </c>
      <c r="O1470">
        <v>99</v>
      </c>
      <c r="P1470">
        <v>99</v>
      </c>
      <c r="Q1470">
        <v>455</v>
      </c>
      <c r="R1470">
        <v>619</v>
      </c>
      <c r="S1470">
        <v>8.3457189014539548</v>
      </c>
      <c r="T1470">
        <v>8</v>
      </c>
      <c r="U1470">
        <v>29.90678513731822</v>
      </c>
      <c r="V1470">
        <v>0</v>
      </c>
      <c r="W1470">
        <v>0</v>
      </c>
      <c r="X1470">
        <v>93.861066235864286</v>
      </c>
      <c r="Y1470">
        <v>79.159935379644608</v>
      </c>
      <c r="Z1470">
        <v>8.1633674335588751</v>
      </c>
      <c r="AA1470">
        <v>1.2283775468310738</v>
      </c>
      <c r="AB1470">
        <v>0</v>
      </c>
      <c r="AC1470">
        <v>85.104316343002751</v>
      </c>
      <c r="AF1470">
        <v>11.071364693257022</v>
      </c>
      <c r="AG1470">
        <v>12.719829543853905</v>
      </c>
      <c r="AH1470">
        <v>3.0694668820678519</v>
      </c>
      <c r="AI1470">
        <v>619</v>
      </c>
      <c r="AJ1470">
        <v>110.61987075928919</v>
      </c>
      <c r="AK1470">
        <v>21.568833548395521</v>
      </c>
    </row>
    <row r="1471" spans="1:37">
      <c r="A1471">
        <v>17</v>
      </c>
      <c r="B1471">
        <v>96</v>
      </c>
      <c r="C1471">
        <v>2024</v>
      </c>
      <c r="D1471">
        <v>12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8</v>
      </c>
      <c r="N1471">
        <v>99</v>
      </c>
      <c r="O1471">
        <v>99</v>
      </c>
      <c r="P1471">
        <v>99</v>
      </c>
      <c r="Q1471">
        <v>56</v>
      </c>
      <c r="R1471">
        <v>76</v>
      </c>
      <c r="S1471">
        <v>8.1447368421052637</v>
      </c>
      <c r="T1471">
        <v>8</v>
      </c>
      <c r="U1471">
        <v>28.635526315789487</v>
      </c>
      <c r="V1471">
        <v>0</v>
      </c>
      <c r="W1471">
        <v>0</v>
      </c>
      <c r="X1471">
        <v>93.421052631578945</v>
      </c>
      <c r="Y1471">
        <v>68.421052631578959</v>
      </c>
      <c r="Z1471">
        <v>8.2262369722122308</v>
      </c>
      <c r="AA1471">
        <v>1.2534578212669485</v>
      </c>
      <c r="AB1471">
        <v>0</v>
      </c>
      <c r="AC1471">
        <v>83.507382345669981</v>
      </c>
      <c r="AF1471">
        <v>11.445783132530122</v>
      </c>
      <c r="AG1471">
        <v>13.334436213689196</v>
      </c>
      <c r="AH1471">
        <v>1.3157894736842111</v>
      </c>
      <c r="AI1471">
        <v>75</v>
      </c>
      <c r="AJ1471">
        <v>109.74533333333331</v>
      </c>
      <c r="AK1471">
        <v>21.218492416207972</v>
      </c>
    </row>
    <row r="1472" spans="1:37">
      <c r="A1472">
        <v>17</v>
      </c>
      <c r="B1472">
        <v>97</v>
      </c>
      <c r="C1472">
        <v>2024</v>
      </c>
      <c r="D1472">
        <v>1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</v>
      </c>
      <c r="N1472">
        <v>99</v>
      </c>
      <c r="O1472">
        <v>99</v>
      </c>
      <c r="P1472">
        <v>99</v>
      </c>
      <c r="Q1472">
        <v>29</v>
      </c>
      <c r="R1472">
        <v>38</v>
      </c>
      <c r="S1472">
        <v>8.5526315789473699</v>
      </c>
      <c r="T1472">
        <v>9</v>
      </c>
      <c r="U1472">
        <v>32.773684210526326</v>
      </c>
      <c r="V1472">
        <v>0</v>
      </c>
      <c r="W1472">
        <v>100</v>
      </c>
      <c r="X1472">
        <v>100</v>
      </c>
      <c r="Y1472">
        <v>92.105263157894726</v>
      </c>
      <c r="Z1472">
        <v>7.5686918917939892</v>
      </c>
      <c r="AA1472">
        <v>1.1853795399531817</v>
      </c>
      <c r="AB1472">
        <v>0</v>
      </c>
      <c r="AC1472">
        <v>79.357853579890971</v>
      </c>
      <c r="AF1472">
        <v>8.2073434125269991</v>
      </c>
      <c r="AG1472">
        <v>9.9068498381207686</v>
      </c>
      <c r="AH1472">
        <v>0</v>
      </c>
      <c r="AI1472">
        <v>35</v>
      </c>
      <c r="AJ1472">
        <v>111.38000000000002</v>
      </c>
      <c r="AK1472">
        <v>23.240046327383457</v>
      </c>
    </row>
    <row r="1473" spans="1:37">
      <c r="A1473">
        <v>17</v>
      </c>
      <c r="B1473">
        <v>98</v>
      </c>
      <c r="C1473">
        <v>2024</v>
      </c>
      <c r="D1473">
        <v>2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</v>
      </c>
      <c r="N1473">
        <v>99</v>
      </c>
      <c r="O1473">
        <v>99</v>
      </c>
      <c r="P1473">
        <v>99</v>
      </c>
      <c r="Q1473">
        <v>45</v>
      </c>
      <c r="R1473">
        <v>52</v>
      </c>
      <c r="S1473">
        <v>9</v>
      </c>
      <c r="T1473">
        <v>9</v>
      </c>
      <c r="U1473">
        <v>34.892307692307689</v>
      </c>
      <c r="V1473">
        <v>0</v>
      </c>
      <c r="W1473">
        <v>100</v>
      </c>
      <c r="X1473">
        <v>98.076923076923109</v>
      </c>
      <c r="Y1473">
        <v>96.153846153846175</v>
      </c>
      <c r="Z1473">
        <v>7.4442762254439456</v>
      </c>
      <c r="AA1473">
        <v>1.3445044840729643</v>
      </c>
      <c r="AB1473">
        <v>0</v>
      </c>
      <c r="AC1473">
        <v>64.711878147265821</v>
      </c>
      <c r="AF1473">
        <v>10.655737704918032</v>
      </c>
      <c r="AG1473">
        <v>12.487869339885608</v>
      </c>
      <c r="AH1473">
        <v>0</v>
      </c>
      <c r="AI1473">
        <v>46</v>
      </c>
      <c r="AJ1473">
        <v>111.95</v>
      </c>
      <c r="AK1473">
        <v>24.997149172960849</v>
      </c>
    </row>
    <row r="1474" spans="1:37">
      <c r="A1474">
        <v>17</v>
      </c>
      <c r="B1474">
        <v>99</v>
      </c>
      <c r="C1474">
        <v>2024</v>
      </c>
      <c r="D1474">
        <v>3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</v>
      </c>
      <c r="N1474">
        <v>99</v>
      </c>
      <c r="O1474">
        <v>99</v>
      </c>
      <c r="P1474">
        <v>99</v>
      </c>
      <c r="Q1474">
        <v>303</v>
      </c>
      <c r="R1474">
        <v>358</v>
      </c>
      <c r="S1474">
        <v>8.9217877094972042</v>
      </c>
      <c r="T1474">
        <v>9</v>
      </c>
      <c r="U1474">
        <v>35.847486033519559</v>
      </c>
      <c r="V1474">
        <v>0</v>
      </c>
      <c r="W1474">
        <v>100</v>
      </c>
      <c r="X1474">
        <v>100</v>
      </c>
      <c r="Y1474">
        <v>95.810055865921797</v>
      </c>
      <c r="Z1474">
        <v>6.8925781348329362</v>
      </c>
      <c r="AA1474">
        <v>1.1601026441125302</v>
      </c>
      <c r="AB1474">
        <v>0</v>
      </c>
      <c r="AC1474">
        <v>65.633604305299357</v>
      </c>
      <c r="AF1474">
        <v>13.065693430656935</v>
      </c>
      <c r="AG1474">
        <v>14.874303132859675</v>
      </c>
      <c r="AH1474">
        <v>1.1173184357541901</v>
      </c>
      <c r="AI1474">
        <v>323</v>
      </c>
      <c r="AJ1474">
        <v>113.1513931888546</v>
      </c>
      <c r="AK1474">
        <v>24.378439184113954</v>
      </c>
    </row>
    <row r="1475" spans="1:37">
      <c r="A1475">
        <v>17</v>
      </c>
      <c r="B1475">
        <v>100</v>
      </c>
      <c r="C1475">
        <v>2024</v>
      </c>
      <c r="D1475">
        <v>4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</v>
      </c>
      <c r="N1475">
        <v>99</v>
      </c>
      <c r="O1475">
        <v>99</v>
      </c>
      <c r="P1475">
        <v>99</v>
      </c>
      <c r="Q1475">
        <v>44</v>
      </c>
      <c r="R1475">
        <v>53</v>
      </c>
      <c r="S1475">
        <v>8.7169811320754711</v>
      </c>
      <c r="T1475">
        <v>9</v>
      </c>
      <c r="U1475">
        <v>32.975471698113203</v>
      </c>
      <c r="V1475">
        <v>0</v>
      </c>
      <c r="W1475">
        <v>100</v>
      </c>
      <c r="X1475">
        <v>94.339622641509408</v>
      </c>
      <c r="Y1475">
        <v>83.018867924528308</v>
      </c>
      <c r="Z1475">
        <v>10.336177638456457</v>
      </c>
      <c r="AA1475">
        <v>1.3085691233509258</v>
      </c>
      <c r="AB1475">
        <v>0</v>
      </c>
      <c r="AC1475">
        <v>66.265950637446707</v>
      </c>
      <c r="AF1475">
        <v>6.625</v>
      </c>
      <c r="AG1475">
        <v>8.7662451659502381</v>
      </c>
      <c r="AH1475">
        <v>3.7735849056603761</v>
      </c>
      <c r="AI1475">
        <v>46</v>
      </c>
      <c r="AJ1475">
        <v>110.4391304347826</v>
      </c>
      <c r="AK1475">
        <v>23.831777177004906</v>
      </c>
    </row>
    <row r="1476" spans="1:37">
      <c r="A1476">
        <v>17</v>
      </c>
      <c r="B1476">
        <v>101</v>
      </c>
      <c r="C1476">
        <v>2024</v>
      </c>
      <c r="D1476">
        <v>5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</v>
      </c>
      <c r="N1476">
        <v>99</v>
      </c>
      <c r="O1476">
        <v>99</v>
      </c>
      <c r="P1476">
        <v>99</v>
      </c>
      <c r="Q1476">
        <v>58</v>
      </c>
      <c r="R1476">
        <v>73</v>
      </c>
      <c r="S1476">
        <v>8.8904109589041109</v>
      </c>
      <c r="T1476">
        <v>8.2602739726027394</v>
      </c>
      <c r="U1476">
        <v>30.893150684931513</v>
      </c>
      <c r="V1476">
        <v>0</v>
      </c>
      <c r="W1476">
        <v>100</v>
      </c>
      <c r="X1476">
        <v>100</v>
      </c>
      <c r="Y1476">
        <v>90.410958904109606</v>
      </c>
      <c r="Z1476">
        <v>13.378937943055996</v>
      </c>
      <c r="AA1476">
        <v>1.0410958904109591</v>
      </c>
      <c r="AB1476">
        <v>3.5732161839919181</v>
      </c>
      <c r="AC1476">
        <v>0.51585456084396764</v>
      </c>
      <c r="AD1476">
        <v>84.01077923072711</v>
      </c>
      <c r="AE1476">
        <v>-35.320460866338998</v>
      </c>
      <c r="AF1476">
        <v>6.1293031066330803</v>
      </c>
      <c r="AG1476">
        <v>8.1249437068794723</v>
      </c>
      <c r="AH1476">
        <v>0</v>
      </c>
      <c r="AI1476">
        <v>71</v>
      </c>
      <c r="AJ1476">
        <v>109.34507042253524</v>
      </c>
      <c r="AK1476">
        <v>25.325147295485632</v>
      </c>
    </row>
    <row r="1477" spans="1:37">
      <c r="A1477">
        <v>17</v>
      </c>
      <c r="B1477">
        <v>102</v>
      </c>
      <c r="C1477">
        <v>2024</v>
      </c>
      <c r="D1477">
        <v>6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</v>
      </c>
      <c r="N1477">
        <v>99</v>
      </c>
      <c r="O1477">
        <v>99</v>
      </c>
      <c r="P1477">
        <v>99</v>
      </c>
      <c r="Q1477">
        <v>22</v>
      </c>
      <c r="R1477">
        <v>30</v>
      </c>
      <c r="S1477">
        <v>8.8333333333333357</v>
      </c>
      <c r="T1477">
        <v>9</v>
      </c>
      <c r="U1477">
        <v>34.576666666666682</v>
      </c>
      <c r="V1477">
        <v>0</v>
      </c>
      <c r="W1477">
        <v>100</v>
      </c>
      <c r="X1477">
        <v>96.666666666666686</v>
      </c>
      <c r="Y1477">
        <v>93.333333333333314</v>
      </c>
      <c r="Z1477">
        <v>8.7934704310767753</v>
      </c>
      <c r="AA1477">
        <v>1.2405196043952249</v>
      </c>
      <c r="AB1477">
        <v>0</v>
      </c>
      <c r="AC1477">
        <v>80.26890238648113</v>
      </c>
      <c r="AF1477">
        <v>5.2173913043478253</v>
      </c>
      <c r="AG1477">
        <v>8.056010748596238</v>
      </c>
      <c r="AH1477">
        <v>3.3333333333333344</v>
      </c>
      <c r="AI1477">
        <v>30</v>
      </c>
      <c r="AJ1477">
        <v>111.17</v>
      </c>
      <c r="AK1477">
        <v>24.363378734513702</v>
      </c>
    </row>
    <row r="1478" spans="1:37">
      <c r="A1478">
        <v>17</v>
      </c>
      <c r="B1478">
        <v>103</v>
      </c>
      <c r="C1478">
        <v>2024</v>
      </c>
      <c r="D1478">
        <v>7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</v>
      </c>
      <c r="N1478">
        <v>99</v>
      </c>
      <c r="O1478">
        <v>99</v>
      </c>
      <c r="P1478">
        <v>99</v>
      </c>
      <c r="Q1478">
        <v>16</v>
      </c>
      <c r="R1478">
        <v>26</v>
      </c>
      <c r="S1478">
        <v>8.5769230769230784</v>
      </c>
      <c r="T1478">
        <v>9</v>
      </c>
      <c r="U1478">
        <v>29.223076923076917</v>
      </c>
      <c r="V1478">
        <v>0</v>
      </c>
      <c r="W1478">
        <v>100</v>
      </c>
      <c r="X1478">
        <v>92.307692307692321</v>
      </c>
      <c r="Y1478">
        <v>76.923076923076891</v>
      </c>
      <c r="Z1478">
        <v>7.8063242454340802</v>
      </c>
      <c r="AA1478">
        <v>1.1153846153846148</v>
      </c>
      <c r="AB1478">
        <v>0</v>
      </c>
      <c r="AC1478">
        <v>85.056520708733188</v>
      </c>
      <c r="AF1478">
        <v>10.878661087866112</v>
      </c>
      <c r="AG1478">
        <v>14.096213428322296</v>
      </c>
      <c r="AH1478">
        <v>3.8461538461538449</v>
      </c>
      <c r="AI1478">
        <v>26</v>
      </c>
      <c r="AJ1478">
        <v>108.57307692307698</v>
      </c>
      <c r="AK1478">
        <v>22.259145837403981</v>
      </c>
    </row>
    <row r="1479" spans="1:37">
      <c r="A1479">
        <v>17</v>
      </c>
      <c r="B1479">
        <v>104</v>
      </c>
      <c r="C1479">
        <v>2024</v>
      </c>
      <c r="D1479">
        <v>8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</v>
      </c>
      <c r="N1479">
        <v>99</v>
      </c>
      <c r="O1479">
        <v>99</v>
      </c>
      <c r="P1479">
        <v>99</v>
      </c>
      <c r="Q1479">
        <v>220</v>
      </c>
      <c r="R1479">
        <v>290</v>
      </c>
      <c r="S1479">
        <v>8.9586206896551737</v>
      </c>
      <c r="T1479">
        <v>9</v>
      </c>
      <c r="U1479">
        <v>33.00103448275862</v>
      </c>
      <c r="V1479">
        <v>0</v>
      </c>
      <c r="W1479">
        <v>100</v>
      </c>
      <c r="X1479">
        <v>96.89655172413795</v>
      </c>
      <c r="Y1479">
        <v>77.586206896551701</v>
      </c>
      <c r="Z1479">
        <v>10.216776212251331</v>
      </c>
      <c r="AA1479">
        <v>1.3150369711281937</v>
      </c>
      <c r="AB1479">
        <v>0</v>
      </c>
      <c r="AC1479">
        <v>87.206640694401557</v>
      </c>
      <c r="AF1479">
        <v>4.8887390424814567</v>
      </c>
      <c r="AG1479">
        <v>6.5731527066529001</v>
      </c>
      <c r="AH1479">
        <v>8.6206896551724128</v>
      </c>
      <c r="AI1479">
        <v>290</v>
      </c>
      <c r="AJ1479">
        <v>110.88689655172413</v>
      </c>
      <c r="AK1479">
        <v>23.42244504141085</v>
      </c>
    </row>
    <row r="1480" spans="1:37">
      <c r="A1480">
        <v>17</v>
      </c>
      <c r="B1480">
        <v>105</v>
      </c>
      <c r="C1480">
        <v>2024</v>
      </c>
      <c r="D1480">
        <v>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</v>
      </c>
      <c r="N1480">
        <v>99</v>
      </c>
      <c r="O1480">
        <v>99</v>
      </c>
      <c r="P1480">
        <v>99</v>
      </c>
      <c r="Q1480">
        <v>336</v>
      </c>
      <c r="R1480">
        <v>460</v>
      </c>
      <c r="S1480">
        <v>8.6913043478260885</v>
      </c>
      <c r="T1480">
        <v>9</v>
      </c>
      <c r="U1480">
        <v>30.356739130434761</v>
      </c>
      <c r="V1480">
        <v>0</v>
      </c>
      <c r="W1480">
        <v>100</v>
      </c>
      <c r="X1480">
        <v>98.043478260869563</v>
      </c>
      <c r="Y1480">
        <v>79.565217391304358</v>
      </c>
      <c r="Z1480">
        <v>8.1674817986908685</v>
      </c>
      <c r="AA1480">
        <v>1.138424939183529</v>
      </c>
      <c r="AB1480">
        <v>0</v>
      </c>
      <c r="AC1480">
        <v>82.073106605562941</v>
      </c>
      <c r="AF1480">
        <v>6.2002965359212814</v>
      </c>
      <c r="AG1480">
        <v>7.5819901332757009</v>
      </c>
      <c r="AH1480">
        <v>5.6521739130434785</v>
      </c>
      <c r="AI1480">
        <v>458</v>
      </c>
      <c r="AJ1480">
        <v>109.5187772925764</v>
      </c>
      <c r="AK1480">
        <v>22.645208015426466</v>
      </c>
    </row>
    <row r="1481" spans="1:37">
      <c r="A1481">
        <v>17</v>
      </c>
      <c r="B1481">
        <v>106</v>
      </c>
      <c r="C1481">
        <v>2024</v>
      </c>
      <c r="D1481">
        <v>10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</v>
      </c>
      <c r="N1481">
        <v>99</v>
      </c>
      <c r="O1481">
        <v>99</v>
      </c>
      <c r="P1481">
        <v>99</v>
      </c>
      <c r="Q1481">
        <v>721</v>
      </c>
      <c r="R1481">
        <v>970</v>
      </c>
      <c r="S1481">
        <v>8.8319587628865985</v>
      </c>
      <c r="T1481">
        <v>9</v>
      </c>
      <c r="U1481">
        <v>31.735876288659775</v>
      </c>
      <c r="V1481">
        <v>0</v>
      </c>
      <c r="W1481">
        <v>100</v>
      </c>
      <c r="X1481">
        <v>97.628865979381445</v>
      </c>
      <c r="Y1481">
        <v>80.515463917525764</v>
      </c>
      <c r="Z1481">
        <v>8.8566715202544302</v>
      </c>
      <c r="AA1481">
        <v>1.18913001133875</v>
      </c>
      <c r="AB1481">
        <v>0</v>
      </c>
      <c r="AC1481">
        <v>87.321244058704139</v>
      </c>
      <c r="AF1481">
        <v>5.6808199121522707</v>
      </c>
      <c r="AG1481">
        <v>6.880030037748325</v>
      </c>
      <c r="AH1481">
        <v>4.3298969072164954</v>
      </c>
      <c r="AI1481">
        <v>969</v>
      </c>
      <c r="AJ1481">
        <v>110.31145510835894</v>
      </c>
      <c r="AK1481">
        <v>23.04109898571533</v>
      </c>
    </row>
    <row r="1482" spans="1:37">
      <c r="A1482">
        <v>17</v>
      </c>
      <c r="B1482">
        <v>107</v>
      </c>
      <c r="C1482">
        <v>2024</v>
      </c>
      <c r="D1482">
        <v>11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</v>
      </c>
      <c r="N1482">
        <v>99</v>
      </c>
      <c r="O1482">
        <v>99</v>
      </c>
      <c r="P1482">
        <v>99</v>
      </c>
      <c r="Q1482">
        <v>226</v>
      </c>
      <c r="R1482">
        <v>273</v>
      </c>
      <c r="S1482">
        <v>8.8058608058608048</v>
      </c>
      <c r="T1482">
        <v>9</v>
      </c>
      <c r="U1482">
        <v>32.094139194139188</v>
      </c>
      <c r="V1482">
        <v>0</v>
      </c>
      <c r="W1482">
        <v>100</v>
      </c>
      <c r="X1482">
        <v>95.970695970695942</v>
      </c>
      <c r="Y1482">
        <v>81.318681318681342</v>
      </c>
      <c r="Z1482">
        <v>8.8199097581436892</v>
      </c>
      <c r="AA1482">
        <v>1.2054677366655031</v>
      </c>
      <c r="AB1482">
        <v>0</v>
      </c>
      <c r="AC1482">
        <v>85.18282803603249</v>
      </c>
      <c r="AF1482">
        <v>4.8828474333750682</v>
      </c>
      <c r="AG1482">
        <v>6.020177423355543</v>
      </c>
      <c r="AH1482">
        <v>4.7619047619047636</v>
      </c>
      <c r="AI1482">
        <v>272</v>
      </c>
      <c r="AJ1482">
        <v>110.99080882352936</v>
      </c>
      <c r="AK1482">
        <v>22.873041573406439</v>
      </c>
    </row>
    <row r="1483" spans="1:37">
      <c r="A1483">
        <v>17</v>
      </c>
      <c r="B1483">
        <v>108</v>
      </c>
      <c r="C1483">
        <v>2024</v>
      </c>
      <c r="D1483">
        <v>12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</v>
      </c>
      <c r="N1483">
        <v>99</v>
      </c>
      <c r="O1483">
        <v>99</v>
      </c>
      <c r="P1483">
        <v>99</v>
      </c>
      <c r="Q1483">
        <v>27</v>
      </c>
      <c r="R1483">
        <v>30</v>
      </c>
      <c r="S1483">
        <v>9</v>
      </c>
      <c r="T1483">
        <v>9</v>
      </c>
      <c r="U1483">
        <v>33.083333333333321</v>
      </c>
      <c r="V1483">
        <v>0</v>
      </c>
      <c r="W1483">
        <v>100</v>
      </c>
      <c r="X1483">
        <v>100</v>
      </c>
      <c r="Y1483">
        <v>80</v>
      </c>
      <c r="Z1483">
        <v>8.9577557953367641</v>
      </c>
      <c r="AA1483">
        <v>1.0645812948447539</v>
      </c>
      <c r="AB1483">
        <v>0</v>
      </c>
      <c r="AC1483">
        <v>84.519514175200385</v>
      </c>
      <c r="AF1483">
        <v>4.5180722891566258</v>
      </c>
      <c r="AG1483">
        <v>6.0811597399653197</v>
      </c>
      <c r="AH1483">
        <v>0</v>
      </c>
      <c r="AI1483">
        <v>30</v>
      </c>
      <c r="AJ1483">
        <v>111.2833333333333</v>
      </c>
      <c r="AK1483">
        <v>23.390363628429128</v>
      </c>
    </row>
    <row r="1484" spans="1:37">
      <c r="A1484">
        <v>17</v>
      </c>
      <c r="B1484">
        <v>109</v>
      </c>
      <c r="C1484">
        <v>2024</v>
      </c>
      <c r="D1484">
        <v>1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10</v>
      </c>
      <c r="N1484">
        <v>99</v>
      </c>
      <c r="O1484">
        <v>99</v>
      </c>
      <c r="P1484">
        <v>99</v>
      </c>
      <c r="Q1484">
        <v>14</v>
      </c>
      <c r="R1484">
        <v>17</v>
      </c>
      <c r="S1484">
        <v>9.294117647058826</v>
      </c>
      <c r="T1484">
        <v>10</v>
      </c>
      <c r="U1484">
        <v>38.670588235294126</v>
      </c>
      <c r="V1484">
        <v>0</v>
      </c>
      <c r="W1484">
        <v>100</v>
      </c>
      <c r="X1484">
        <v>100</v>
      </c>
      <c r="Y1484">
        <v>100</v>
      </c>
      <c r="Z1484">
        <v>6.0610390009985746</v>
      </c>
      <c r="AA1484">
        <v>1.0154515589195263</v>
      </c>
      <c r="AB1484">
        <v>0</v>
      </c>
      <c r="AC1484">
        <v>81.28381681311329</v>
      </c>
      <c r="AF1484">
        <v>3.6717062634989199</v>
      </c>
      <c r="AG1484">
        <v>5.2294548607520452</v>
      </c>
      <c r="AH1484">
        <v>5.882352941176471</v>
      </c>
      <c r="AI1484">
        <v>12</v>
      </c>
      <c r="AJ1484">
        <v>113.72499999999999</v>
      </c>
      <c r="AK1484">
        <v>26.55657215687533</v>
      </c>
    </row>
    <row r="1485" spans="1:37">
      <c r="A1485">
        <v>17</v>
      </c>
      <c r="B1485">
        <v>110</v>
      </c>
      <c r="C1485">
        <v>2024</v>
      </c>
      <c r="D1485">
        <v>2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10</v>
      </c>
      <c r="N1485">
        <v>99</v>
      </c>
      <c r="O1485">
        <v>99</v>
      </c>
      <c r="P1485">
        <v>99</v>
      </c>
      <c r="Q1485">
        <v>19</v>
      </c>
      <c r="R1485">
        <v>25</v>
      </c>
      <c r="S1485">
        <v>9.08</v>
      </c>
      <c r="T1485">
        <v>10</v>
      </c>
      <c r="U1485">
        <v>37.82</v>
      </c>
      <c r="V1485">
        <v>0</v>
      </c>
      <c r="W1485">
        <v>100</v>
      </c>
      <c r="X1485">
        <v>100</v>
      </c>
      <c r="Y1485">
        <v>100</v>
      </c>
      <c r="Z1485">
        <v>7.5595767077264542</v>
      </c>
      <c r="AA1485">
        <v>1.4119490075778252</v>
      </c>
      <c r="AB1485">
        <v>0</v>
      </c>
      <c r="AC1485">
        <v>69.913659280957205</v>
      </c>
      <c r="AF1485">
        <v>5.1229508196721314</v>
      </c>
      <c r="AG1485">
        <v>6.5075399365420221</v>
      </c>
      <c r="AH1485">
        <v>0</v>
      </c>
      <c r="AI1485">
        <v>24</v>
      </c>
      <c r="AJ1485">
        <v>112.96249999999998</v>
      </c>
      <c r="AK1485">
        <v>25.764467523239848</v>
      </c>
    </row>
    <row r="1486" spans="1:37">
      <c r="A1486">
        <v>17</v>
      </c>
      <c r="B1486">
        <v>111</v>
      </c>
      <c r="C1486">
        <v>2024</v>
      </c>
      <c r="D1486">
        <v>3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10</v>
      </c>
      <c r="N1486">
        <v>99</v>
      </c>
      <c r="O1486">
        <v>99</v>
      </c>
      <c r="P1486">
        <v>99</v>
      </c>
      <c r="Q1486">
        <v>108</v>
      </c>
      <c r="R1486">
        <v>122</v>
      </c>
      <c r="S1486">
        <v>9.3360655737704921</v>
      </c>
      <c r="T1486">
        <v>10</v>
      </c>
      <c r="U1486">
        <v>38.690983606557374</v>
      </c>
      <c r="V1486">
        <v>0</v>
      </c>
      <c r="W1486">
        <v>100</v>
      </c>
      <c r="X1486">
        <v>100</v>
      </c>
      <c r="Y1486">
        <v>99.180327868852487</v>
      </c>
      <c r="Z1486">
        <v>6.4570206307522771</v>
      </c>
      <c r="AA1486">
        <v>1.1495591153283555</v>
      </c>
      <c r="AB1486">
        <v>0</v>
      </c>
      <c r="AC1486">
        <v>63.481339690375982</v>
      </c>
      <c r="AF1486">
        <v>4.4525547445255471</v>
      </c>
      <c r="AG1486">
        <v>5.470972078953162</v>
      </c>
      <c r="AH1486">
        <v>0</v>
      </c>
      <c r="AI1486">
        <v>107</v>
      </c>
      <c r="AJ1486">
        <v>114.19252336448596</v>
      </c>
      <c r="AK1486">
        <v>25.858743847189807</v>
      </c>
    </row>
    <row r="1487" spans="1:37">
      <c r="A1487">
        <v>17</v>
      </c>
      <c r="B1487">
        <v>112</v>
      </c>
      <c r="C1487">
        <v>2024</v>
      </c>
      <c r="D1487">
        <v>4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10</v>
      </c>
      <c r="N1487">
        <v>99</v>
      </c>
      <c r="O1487">
        <v>99</v>
      </c>
      <c r="P1487">
        <v>99</v>
      </c>
      <c r="Q1487">
        <v>31</v>
      </c>
      <c r="R1487">
        <v>35</v>
      </c>
      <c r="S1487">
        <v>9.1999999999999993</v>
      </c>
      <c r="T1487">
        <v>10</v>
      </c>
      <c r="U1487">
        <v>36.774285714285718</v>
      </c>
      <c r="V1487">
        <v>0</v>
      </c>
      <c r="W1487">
        <v>100</v>
      </c>
      <c r="X1487">
        <v>100</v>
      </c>
      <c r="Y1487">
        <v>94.285714285714306</v>
      </c>
      <c r="Z1487">
        <v>7.3461493453428988</v>
      </c>
      <c r="AA1487">
        <v>1.1904380946285562</v>
      </c>
      <c r="AB1487">
        <v>0</v>
      </c>
      <c r="AC1487">
        <v>66.544746151233525</v>
      </c>
      <c r="AF1487">
        <v>4.375</v>
      </c>
      <c r="AG1487">
        <v>6.4559330280337281</v>
      </c>
      <c r="AH1487">
        <v>0</v>
      </c>
      <c r="AI1487">
        <v>32</v>
      </c>
      <c r="AJ1487">
        <v>112.840625</v>
      </c>
      <c r="AK1487">
        <v>24.989974857446921</v>
      </c>
    </row>
    <row r="1488" spans="1:37">
      <c r="A1488">
        <v>17</v>
      </c>
      <c r="B1488">
        <v>113</v>
      </c>
      <c r="C1488">
        <v>2024</v>
      </c>
      <c r="D1488">
        <v>5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10</v>
      </c>
      <c r="N1488">
        <v>99</v>
      </c>
      <c r="O1488">
        <v>99</v>
      </c>
      <c r="P1488">
        <v>99</v>
      </c>
      <c r="Q1488">
        <v>27</v>
      </c>
      <c r="R1488">
        <v>31</v>
      </c>
      <c r="S1488">
        <v>9.258064516129032</v>
      </c>
      <c r="T1488">
        <v>9.3548387096774217</v>
      </c>
      <c r="U1488">
        <v>35.074193548387093</v>
      </c>
      <c r="V1488">
        <v>0</v>
      </c>
      <c r="W1488">
        <v>100</v>
      </c>
      <c r="X1488">
        <v>100</v>
      </c>
      <c r="Y1488">
        <v>90.322580645161281</v>
      </c>
      <c r="Z1488">
        <v>12.274520363585999</v>
      </c>
      <c r="AA1488">
        <v>0.94928638513304386</v>
      </c>
      <c r="AB1488">
        <v>3.5336939193881687</v>
      </c>
      <c r="AC1488">
        <v>34.081392960653695</v>
      </c>
      <c r="AD1488">
        <v>83.852339515754821</v>
      </c>
      <c r="AE1488">
        <v>4.9632987118603715</v>
      </c>
      <c r="AF1488">
        <v>2.6028547439126779</v>
      </c>
      <c r="AG1488">
        <v>3.9172806369679174</v>
      </c>
      <c r="AH1488">
        <v>3.2258064516129026</v>
      </c>
      <c r="AI1488">
        <v>29</v>
      </c>
      <c r="AJ1488">
        <v>111.84482758620695</v>
      </c>
      <c r="AK1488">
        <v>25.847471775891485</v>
      </c>
    </row>
    <row r="1489" spans="1:37">
      <c r="A1489">
        <v>17</v>
      </c>
      <c r="B1489">
        <v>114</v>
      </c>
      <c r="C1489">
        <v>2024</v>
      </c>
      <c r="D1489">
        <v>6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10</v>
      </c>
      <c r="N1489">
        <v>99</v>
      </c>
      <c r="O1489">
        <v>99</v>
      </c>
      <c r="P1489">
        <v>99</v>
      </c>
      <c r="Q1489">
        <v>8</v>
      </c>
      <c r="R1489">
        <v>10</v>
      </c>
      <c r="S1489">
        <v>9.5</v>
      </c>
      <c r="T1489">
        <v>10</v>
      </c>
      <c r="U1489">
        <v>40.24</v>
      </c>
      <c r="V1489">
        <v>0</v>
      </c>
      <c r="W1489">
        <v>100</v>
      </c>
      <c r="X1489">
        <v>100</v>
      </c>
      <c r="Y1489">
        <v>100</v>
      </c>
      <c r="Z1489">
        <v>10.096256732076503</v>
      </c>
      <c r="AA1489">
        <v>1.5</v>
      </c>
      <c r="AB1489">
        <v>0</v>
      </c>
      <c r="AC1489">
        <v>70.587217181441048</v>
      </c>
      <c r="AF1489">
        <v>1.7391304347826086</v>
      </c>
      <c r="AG1489">
        <v>3.1251698883978847</v>
      </c>
      <c r="AH1489">
        <v>0</v>
      </c>
      <c r="AI1489">
        <v>10</v>
      </c>
      <c r="AJ1489">
        <v>113.1</v>
      </c>
      <c r="AK1489">
        <v>27.401142249743753</v>
      </c>
    </row>
    <row r="1490" spans="1:37">
      <c r="A1490">
        <v>17</v>
      </c>
      <c r="B1490">
        <v>115</v>
      </c>
      <c r="C1490">
        <v>2024</v>
      </c>
      <c r="D1490">
        <v>7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10</v>
      </c>
      <c r="N1490">
        <v>99</v>
      </c>
      <c r="O1490">
        <v>99</v>
      </c>
      <c r="P1490">
        <v>99</v>
      </c>
      <c r="Q1490">
        <v>3</v>
      </c>
      <c r="R1490">
        <v>3</v>
      </c>
      <c r="S1490">
        <v>9.3333333333333357</v>
      </c>
      <c r="T1490">
        <v>10</v>
      </c>
      <c r="U1490">
        <v>32.633333333333326</v>
      </c>
      <c r="V1490">
        <v>0</v>
      </c>
      <c r="W1490">
        <v>100</v>
      </c>
      <c r="X1490">
        <v>100</v>
      </c>
      <c r="Y1490">
        <v>100</v>
      </c>
      <c r="Z1490">
        <v>3.0684777260973606</v>
      </c>
      <c r="AA1490">
        <v>0.47140452079101841</v>
      </c>
      <c r="AB1490">
        <v>0</v>
      </c>
      <c r="AC1490">
        <v>96.017586501802811</v>
      </c>
      <c r="AF1490">
        <v>1.2552301255230123</v>
      </c>
      <c r="AG1490">
        <v>1.8162928331570836</v>
      </c>
      <c r="AH1490">
        <v>0</v>
      </c>
      <c r="AI1490">
        <v>3</v>
      </c>
      <c r="AJ1490">
        <v>111.93333333333337</v>
      </c>
      <c r="AK1490">
        <v>23.245995117234369</v>
      </c>
    </row>
    <row r="1491" spans="1:37">
      <c r="A1491">
        <v>17</v>
      </c>
      <c r="B1491">
        <v>116</v>
      </c>
      <c r="C1491">
        <v>2024</v>
      </c>
      <c r="D1491">
        <v>8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10</v>
      </c>
      <c r="N1491">
        <v>99</v>
      </c>
      <c r="O1491">
        <v>99</v>
      </c>
      <c r="P1491">
        <v>99</v>
      </c>
      <c r="Q1491">
        <v>114</v>
      </c>
      <c r="R1491">
        <v>130</v>
      </c>
      <c r="S1491">
        <v>10.261538461538464</v>
      </c>
      <c r="T1491">
        <v>10</v>
      </c>
      <c r="U1491">
        <v>37.126923076923056</v>
      </c>
      <c r="V1491">
        <v>0</v>
      </c>
      <c r="W1491">
        <v>100</v>
      </c>
      <c r="X1491">
        <v>100</v>
      </c>
      <c r="Y1491">
        <v>91.538461538461561</v>
      </c>
      <c r="Z1491">
        <v>9.2086981328402633</v>
      </c>
      <c r="AA1491">
        <v>1.0781311904890392</v>
      </c>
      <c r="AB1491">
        <v>0</v>
      </c>
      <c r="AC1491">
        <v>83.312512652269362</v>
      </c>
      <c r="AF1491">
        <v>2.1915037086985838</v>
      </c>
      <c r="AG1491">
        <v>3.3149767027846777</v>
      </c>
      <c r="AH1491">
        <v>1.5384615384615381</v>
      </c>
      <c r="AI1491">
        <v>130</v>
      </c>
      <c r="AJ1491">
        <v>112.53923076923083</v>
      </c>
      <c r="AK1491">
        <v>25.58659058641916</v>
      </c>
    </row>
    <row r="1492" spans="1:37">
      <c r="A1492">
        <v>17</v>
      </c>
      <c r="B1492">
        <v>117</v>
      </c>
      <c r="C1492">
        <v>2024</v>
      </c>
      <c r="D1492">
        <v>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10</v>
      </c>
      <c r="N1492">
        <v>99</v>
      </c>
      <c r="O1492">
        <v>99</v>
      </c>
      <c r="P1492">
        <v>99</v>
      </c>
      <c r="Q1492">
        <v>123</v>
      </c>
      <c r="R1492">
        <v>150</v>
      </c>
      <c r="S1492">
        <v>9.6466666666666683</v>
      </c>
      <c r="T1492">
        <v>10</v>
      </c>
      <c r="U1492">
        <v>32.113999999999983</v>
      </c>
      <c r="V1492">
        <v>0</v>
      </c>
      <c r="W1492">
        <v>100</v>
      </c>
      <c r="X1492">
        <v>98.666666666666686</v>
      </c>
      <c r="Y1492">
        <v>84.666666666666686</v>
      </c>
      <c r="Z1492">
        <v>8.5204227594645126</v>
      </c>
      <c r="AA1492">
        <v>1.1497052762435378</v>
      </c>
      <c r="AB1492">
        <v>0</v>
      </c>
      <c r="AC1492">
        <v>83.275154656375904</v>
      </c>
      <c r="AF1492">
        <v>2.021835826930853</v>
      </c>
      <c r="AG1492">
        <v>2.6155072414980118</v>
      </c>
      <c r="AH1492">
        <v>0.66666666666666652</v>
      </c>
      <c r="AI1492">
        <v>150</v>
      </c>
      <c r="AJ1492">
        <v>109.7346666666667</v>
      </c>
      <c r="AK1492">
        <v>23.798032064292059</v>
      </c>
    </row>
    <row r="1493" spans="1:37">
      <c r="A1493">
        <v>17</v>
      </c>
      <c r="B1493">
        <v>118</v>
      </c>
      <c r="C1493">
        <v>2024</v>
      </c>
      <c r="D1493">
        <v>10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10</v>
      </c>
      <c r="N1493">
        <v>99</v>
      </c>
      <c r="O1493">
        <v>99</v>
      </c>
      <c r="P1493">
        <v>99</v>
      </c>
      <c r="Q1493">
        <v>291</v>
      </c>
      <c r="R1493">
        <v>352</v>
      </c>
      <c r="S1493">
        <v>9.9034090909090917</v>
      </c>
      <c r="T1493">
        <v>10</v>
      </c>
      <c r="U1493">
        <v>34.760227272727271</v>
      </c>
      <c r="V1493">
        <v>0</v>
      </c>
      <c r="W1493">
        <v>100</v>
      </c>
      <c r="X1493">
        <v>98.295454545454561</v>
      </c>
      <c r="Y1493">
        <v>89.488636363636346</v>
      </c>
      <c r="Z1493">
        <v>8.9390459854598046</v>
      </c>
      <c r="AA1493">
        <v>1.0616184967513591</v>
      </c>
      <c r="AB1493">
        <v>0</v>
      </c>
      <c r="AC1493">
        <v>82.93088416560785</v>
      </c>
      <c r="AF1493">
        <v>2.0614934114202046</v>
      </c>
      <c r="AG1493">
        <v>2.7345972729121626</v>
      </c>
      <c r="AH1493">
        <v>3.125</v>
      </c>
      <c r="AI1493">
        <v>352</v>
      </c>
      <c r="AJ1493">
        <v>111.76647727272731</v>
      </c>
      <c r="AK1493">
        <v>24.359989529904471</v>
      </c>
    </row>
    <row r="1494" spans="1:37">
      <c r="A1494">
        <v>17</v>
      </c>
      <c r="B1494">
        <v>119</v>
      </c>
      <c r="C1494">
        <v>2024</v>
      </c>
      <c r="D1494">
        <v>11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10</v>
      </c>
      <c r="N1494">
        <v>99</v>
      </c>
      <c r="O1494">
        <v>99</v>
      </c>
      <c r="P1494">
        <v>99</v>
      </c>
      <c r="Q1494">
        <v>71</v>
      </c>
      <c r="R1494">
        <v>76</v>
      </c>
      <c r="S1494">
        <v>9.6973684210526319</v>
      </c>
      <c r="T1494">
        <v>10</v>
      </c>
      <c r="U1494">
        <v>33.198684210526295</v>
      </c>
      <c r="V1494">
        <v>0</v>
      </c>
      <c r="W1494">
        <v>100</v>
      </c>
      <c r="X1494">
        <v>100</v>
      </c>
      <c r="Y1494">
        <v>84.210526315789508</v>
      </c>
      <c r="Z1494">
        <v>8.7670959817324761</v>
      </c>
      <c r="AA1494">
        <v>1.1473050441211876</v>
      </c>
      <c r="AB1494">
        <v>0</v>
      </c>
      <c r="AC1494">
        <v>82.578447401954563</v>
      </c>
      <c r="AF1494">
        <v>1.3593274906099084</v>
      </c>
      <c r="AG1494">
        <v>1.7336258553555097</v>
      </c>
      <c r="AH1494">
        <v>1.3157894736842111</v>
      </c>
      <c r="AI1494">
        <v>76</v>
      </c>
      <c r="AJ1494">
        <v>110.68157894736839</v>
      </c>
      <c r="AK1494">
        <v>23.917146996982208</v>
      </c>
    </row>
    <row r="1495" spans="1:37">
      <c r="A1495">
        <v>17</v>
      </c>
      <c r="B1495">
        <v>120</v>
      </c>
      <c r="C1495">
        <v>2024</v>
      </c>
      <c r="D1495">
        <v>12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10</v>
      </c>
      <c r="N1495">
        <v>99</v>
      </c>
      <c r="O1495">
        <v>99</v>
      </c>
      <c r="P1495">
        <v>99</v>
      </c>
      <c r="Q1495">
        <v>17</v>
      </c>
      <c r="R1495">
        <v>18</v>
      </c>
      <c r="S1495">
        <v>10.444444444444445</v>
      </c>
      <c r="T1495">
        <v>10</v>
      </c>
      <c r="U1495">
        <v>38.044444444444451</v>
      </c>
      <c r="V1495">
        <v>0</v>
      </c>
      <c r="W1495">
        <v>100</v>
      </c>
      <c r="X1495">
        <v>100</v>
      </c>
      <c r="Y1495">
        <v>94.444444444444443</v>
      </c>
      <c r="Z1495">
        <v>8.0760429131971438</v>
      </c>
      <c r="AA1495">
        <v>0.8958064164776206</v>
      </c>
      <c r="AB1495">
        <v>0</v>
      </c>
      <c r="AC1495">
        <v>78.43853228989839</v>
      </c>
      <c r="AF1495">
        <v>2.7108433734939759</v>
      </c>
      <c r="AG1495">
        <v>4.1958470427488672</v>
      </c>
      <c r="AH1495">
        <v>0</v>
      </c>
      <c r="AI1495">
        <v>18</v>
      </c>
      <c r="AJ1495">
        <v>113.40555555555557</v>
      </c>
      <c r="AK1495">
        <v>25.757145557486098</v>
      </c>
    </row>
    <row r="1496" spans="1:37">
      <c r="A1496">
        <v>17</v>
      </c>
      <c r="B1496">
        <v>121</v>
      </c>
      <c r="C1496">
        <v>2024</v>
      </c>
      <c r="D1496">
        <v>1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11</v>
      </c>
      <c r="N1496">
        <v>99</v>
      </c>
      <c r="O1496">
        <v>99</v>
      </c>
      <c r="P1496">
        <v>99</v>
      </c>
      <c r="Q1496">
        <v>5</v>
      </c>
      <c r="R1496">
        <v>7</v>
      </c>
      <c r="S1496">
        <v>9.7142857142857117</v>
      </c>
      <c r="T1496">
        <v>11</v>
      </c>
      <c r="U1496">
        <v>40.785714285714278</v>
      </c>
      <c r="V1496">
        <v>0</v>
      </c>
      <c r="W1496">
        <v>100</v>
      </c>
      <c r="X1496">
        <v>100</v>
      </c>
      <c r="Y1496">
        <v>100</v>
      </c>
      <c r="Z1496">
        <v>6.20309336919403</v>
      </c>
      <c r="AA1496">
        <v>0.88063057185272142</v>
      </c>
      <c r="AB1496">
        <v>0</v>
      </c>
      <c r="AC1496">
        <v>26.861529252087237</v>
      </c>
      <c r="AF1496">
        <v>1.5118790496760253</v>
      </c>
      <c r="AG1496">
        <v>2.2710820850999505</v>
      </c>
      <c r="AH1496">
        <v>0</v>
      </c>
      <c r="AI1496">
        <v>4</v>
      </c>
      <c r="AJ1496">
        <v>112.6</v>
      </c>
      <c r="AK1496">
        <v>27.884225555484687</v>
      </c>
    </row>
    <row r="1497" spans="1:37">
      <c r="A1497">
        <v>17</v>
      </c>
      <c r="B1497">
        <v>122</v>
      </c>
      <c r="C1497">
        <v>2024</v>
      </c>
      <c r="D1497">
        <v>2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11</v>
      </c>
      <c r="N1497">
        <v>99</v>
      </c>
      <c r="O1497">
        <v>99</v>
      </c>
      <c r="P1497">
        <v>99</v>
      </c>
      <c r="Q1497">
        <v>6</v>
      </c>
      <c r="R1497">
        <v>9</v>
      </c>
      <c r="S1497">
        <v>8.8888888888888893</v>
      </c>
      <c r="T1497">
        <v>11</v>
      </c>
      <c r="U1497">
        <v>36.666666666666657</v>
      </c>
      <c r="V1497">
        <v>0</v>
      </c>
      <c r="W1497">
        <v>100</v>
      </c>
      <c r="X1497">
        <v>100</v>
      </c>
      <c r="Y1497">
        <v>100</v>
      </c>
      <c r="Z1497">
        <v>2.1447610589527124</v>
      </c>
      <c r="AA1497">
        <v>0.56655772373252322</v>
      </c>
      <c r="AB1497">
        <v>0</v>
      </c>
      <c r="AC1497">
        <v>-24.079099800331424</v>
      </c>
      <c r="AF1497">
        <v>1.8442622950819672</v>
      </c>
      <c r="AG1497">
        <v>2.2712725320559142</v>
      </c>
      <c r="AH1497">
        <v>0</v>
      </c>
      <c r="AI1497">
        <v>8</v>
      </c>
      <c r="AJ1497">
        <v>112.46250000000001</v>
      </c>
      <c r="AK1497">
        <v>25.709728063318259</v>
      </c>
    </row>
    <row r="1498" spans="1:37">
      <c r="A1498">
        <v>17</v>
      </c>
      <c r="B1498">
        <v>123</v>
      </c>
      <c r="C1498">
        <v>2024</v>
      </c>
      <c r="D1498">
        <v>3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11</v>
      </c>
      <c r="N1498">
        <v>99</v>
      </c>
      <c r="O1498">
        <v>99</v>
      </c>
      <c r="P1498">
        <v>99</v>
      </c>
      <c r="Q1498">
        <v>73</v>
      </c>
      <c r="R1498">
        <v>82</v>
      </c>
      <c r="S1498">
        <v>9.4756097560975618</v>
      </c>
      <c r="T1498">
        <v>11</v>
      </c>
      <c r="U1498">
        <v>38.915853658536591</v>
      </c>
      <c r="V1498">
        <v>0</v>
      </c>
      <c r="W1498">
        <v>100</v>
      </c>
      <c r="X1498">
        <v>100</v>
      </c>
      <c r="Y1498">
        <v>100</v>
      </c>
      <c r="Z1498">
        <v>6.8968085498805998</v>
      </c>
      <c r="AA1498">
        <v>1.1605886832173251</v>
      </c>
      <c r="AB1498">
        <v>0</v>
      </c>
      <c r="AC1498">
        <v>64.961823906837552</v>
      </c>
      <c r="AF1498">
        <v>2.9927007299270074</v>
      </c>
      <c r="AG1498">
        <v>3.6985825055923214</v>
      </c>
      <c r="AH1498">
        <v>2.4390243902439024</v>
      </c>
      <c r="AI1498">
        <v>78</v>
      </c>
      <c r="AJ1498">
        <v>114.4243589743589</v>
      </c>
      <c r="AK1498">
        <v>25.719557101438703</v>
      </c>
    </row>
    <row r="1499" spans="1:37">
      <c r="A1499">
        <v>17</v>
      </c>
      <c r="B1499">
        <v>124</v>
      </c>
      <c r="C1499">
        <v>2024</v>
      </c>
      <c r="D1499">
        <v>4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11</v>
      </c>
      <c r="N1499">
        <v>99</v>
      </c>
      <c r="O1499">
        <v>99</v>
      </c>
      <c r="P1499">
        <v>99</v>
      </c>
      <c r="Q1499">
        <v>13</v>
      </c>
      <c r="R1499">
        <v>15</v>
      </c>
      <c r="S1499">
        <v>9.4</v>
      </c>
      <c r="T1499">
        <v>11</v>
      </c>
      <c r="U1499">
        <v>39.159999999999989</v>
      </c>
      <c r="V1499">
        <v>0</v>
      </c>
      <c r="W1499">
        <v>100</v>
      </c>
      <c r="X1499">
        <v>100</v>
      </c>
      <c r="Y1499">
        <v>100</v>
      </c>
      <c r="Z1499">
        <v>7.051033021243569</v>
      </c>
      <c r="AA1499">
        <v>1.496662954709574</v>
      </c>
      <c r="AB1499">
        <v>0</v>
      </c>
      <c r="AC1499">
        <v>82.150260332024672</v>
      </c>
      <c r="AF1499">
        <v>1.875</v>
      </c>
      <c r="AG1499">
        <v>2.9463251190016408</v>
      </c>
      <c r="AH1499">
        <v>0</v>
      </c>
      <c r="AI1499">
        <v>13</v>
      </c>
      <c r="AJ1499">
        <v>113.96153846153848</v>
      </c>
      <c r="AK1499">
        <v>26.234005823825957</v>
      </c>
    </row>
    <row r="1500" spans="1:37">
      <c r="A1500">
        <v>17</v>
      </c>
      <c r="B1500">
        <v>125</v>
      </c>
      <c r="C1500">
        <v>2024</v>
      </c>
      <c r="D1500">
        <v>5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11</v>
      </c>
      <c r="N1500">
        <v>99</v>
      </c>
      <c r="O1500">
        <v>99</v>
      </c>
      <c r="P1500">
        <v>99</v>
      </c>
      <c r="Q1500">
        <v>16</v>
      </c>
      <c r="R1500">
        <v>20</v>
      </c>
      <c r="S1500">
        <v>9.65</v>
      </c>
      <c r="T1500">
        <v>11</v>
      </c>
      <c r="U1500">
        <v>41.234999999999999</v>
      </c>
      <c r="V1500">
        <v>0</v>
      </c>
      <c r="W1500">
        <v>100</v>
      </c>
      <c r="X1500">
        <v>100</v>
      </c>
      <c r="Y1500">
        <v>100</v>
      </c>
      <c r="Z1500">
        <v>7.8842421956710593</v>
      </c>
      <c r="AA1500">
        <v>0.96306801421291011</v>
      </c>
      <c r="AB1500">
        <v>0</v>
      </c>
      <c r="AC1500">
        <v>67.920561647080845</v>
      </c>
      <c r="AF1500">
        <v>1.6792611251049536</v>
      </c>
      <c r="AG1500">
        <v>2.9711959360870432</v>
      </c>
      <c r="AH1500">
        <v>0</v>
      </c>
      <c r="AI1500">
        <v>19</v>
      </c>
      <c r="AJ1500">
        <v>113.1473684210527</v>
      </c>
      <c r="AK1500">
        <v>27.939784417631031</v>
      </c>
    </row>
    <row r="1501" spans="1:37">
      <c r="A1501">
        <v>17</v>
      </c>
      <c r="B1501">
        <v>126</v>
      </c>
      <c r="C1501">
        <v>2024</v>
      </c>
      <c r="D1501">
        <v>6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11</v>
      </c>
      <c r="N1501">
        <v>99</v>
      </c>
      <c r="O1501">
        <v>99</v>
      </c>
      <c r="P1501">
        <v>99</v>
      </c>
      <c r="Q1501">
        <v>3</v>
      </c>
      <c r="R1501">
        <v>3</v>
      </c>
      <c r="S1501">
        <v>10</v>
      </c>
      <c r="T1501">
        <v>11</v>
      </c>
      <c r="U1501">
        <v>41.166666666666657</v>
      </c>
      <c r="V1501">
        <v>0</v>
      </c>
      <c r="W1501">
        <v>100</v>
      </c>
      <c r="X1501">
        <v>100</v>
      </c>
      <c r="Y1501">
        <v>100</v>
      </c>
      <c r="Z1501">
        <v>3.2055507413790232</v>
      </c>
      <c r="AA1501">
        <v>0.81649658092772603</v>
      </c>
      <c r="AB1501">
        <v>0</v>
      </c>
      <c r="AC1501">
        <v>0</v>
      </c>
      <c r="AF1501">
        <v>0.52173913043478259</v>
      </c>
      <c r="AG1501">
        <v>0.95914135491336672</v>
      </c>
      <c r="AH1501">
        <v>0</v>
      </c>
      <c r="AI1501">
        <v>3</v>
      </c>
      <c r="AJ1501">
        <v>113.7</v>
      </c>
      <c r="AK1501">
        <v>27.952109319940678</v>
      </c>
    </row>
    <row r="1502" spans="1:37">
      <c r="A1502">
        <v>17</v>
      </c>
      <c r="B1502">
        <v>127</v>
      </c>
      <c r="C1502">
        <v>2024</v>
      </c>
      <c r="D1502">
        <v>7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11</v>
      </c>
      <c r="N1502">
        <v>99</v>
      </c>
      <c r="O1502">
        <v>99</v>
      </c>
      <c r="P1502">
        <v>99</v>
      </c>
      <c r="Q1502">
        <v>1</v>
      </c>
      <c r="R1502">
        <v>2</v>
      </c>
      <c r="S1502">
        <v>10.5</v>
      </c>
      <c r="T1502">
        <v>11</v>
      </c>
      <c r="U1502">
        <v>40.150000000000006</v>
      </c>
      <c r="V1502">
        <v>0</v>
      </c>
      <c r="W1502">
        <v>100</v>
      </c>
      <c r="X1502">
        <v>100</v>
      </c>
      <c r="Y1502">
        <v>100</v>
      </c>
      <c r="Z1502">
        <v>0.14999999999860547</v>
      </c>
      <c r="AA1502">
        <v>0.5</v>
      </c>
      <c r="AB1502">
        <v>0</v>
      </c>
      <c r="AC1502">
        <v>100.00000000091455</v>
      </c>
      <c r="AF1502">
        <v>0.83682008368200811</v>
      </c>
      <c r="AG1502">
        <v>1.4897682788816538</v>
      </c>
      <c r="AH1502">
        <v>0</v>
      </c>
      <c r="AI1502">
        <v>2</v>
      </c>
      <c r="AJ1502">
        <v>114.75</v>
      </c>
      <c r="AK1502">
        <v>26.605325309645274</v>
      </c>
    </row>
    <row r="1503" spans="1:37">
      <c r="A1503">
        <v>17</v>
      </c>
      <c r="B1503">
        <v>128</v>
      </c>
      <c r="C1503">
        <v>2024</v>
      </c>
      <c r="D1503">
        <v>8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11</v>
      </c>
      <c r="N1503">
        <v>99</v>
      </c>
      <c r="O1503">
        <v>99</v>
      </c>
      <c r="P1503">
        <v>99</v>
      </c>
      <c r="Q1503">
        <v>53</v>
      </c>
      <c r="R1503">
        <v>58</v>
      </c>
      <c r="S1503">
        <v>10.517241379310349</v>
      </c>
      <c r="T1503">
        <v>11</v>
      </c>
      <c r="U1503">
        <v>38.008620689655181</v>
      </c>
      <c r="V1503">
        <v>0</v>
      </c>
      <c r="W1503">
        <v>100</v>
      </c>
      <c r="X1503">
        <v>100</v>
      </c>
      <c r="Y1503">
        <v>93.10344827586205</v>
      </c>
      <c r="Z1503">
        <v>10.293909891587484</v>
      </c>
      <c r="AA1503">
        <v>1.1632501926505423</v>
      </c>
      <c r="AB1503">
        <v>0</v>
      </c>
      <c r="AC1503">
        <v>81.501704507820492</v>
      </c>
      <c r="AF1503">
        <v>0.97774780849629139</v>
      </c>
      <c r="AG1503">
        <v>1.5141129475373101</v>
      </c>
      <c r="AH1503">
        <v>5.1724137931034484</v>
      </c>
      <c r="AI1503">
        <v>58</v>
      </c>
      <c r="AJ1503">
        <v>112.19482758620688</v>
      </c>
      <c r="AK1503">
        <v>26.349523783970874</v>
      </c>
    </row>
    <row r="1504" spans="1:37">
      <c r="A1504">
        <v>17</v>
      </c>
      <c r="B1504">
        <v>129</v>
      </c>
      <c r="C1504">
        <v>2024</v>
      </c>
      <c r="D1504">
        <v>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11</v>
      </c>
      <c r="N1504">
        <v>99</v>
      </c>
      <c r="O1504">
        <v>99</v>
      </c>
      <c r="P1504">
        <v>99</v>
      </c>
      <c r="Q1504">
        <v>78</v>
      </c>
      <c r="R1504">
        <v>83</v>
      </c>
      <c r="S1504">
        <v>10.096385542168676</v>
      </c>
      <c r="T1504">
        <v>11</v>
      </c>
      <c r="U1504">
        <v>37.042168674698793</v>
      </c>
      <c r="V1504">
        <v>0</v>
      </c>
      <c r="W1504">
        <v>100</v>
      </c>
      <c r="X1504">
        <v>100</v>
      </c>
      <c r="Y1504">
        <v>91.56626506024098</v>
      </c>
      <c r="Z1504">
        <v>9.6570608475101185</v>
      </c>
      <c r="AA1504">
        <v>1.1152227918463824</v>
      </c>
      <c r="AB1504">
        <v>0</v>
      </c>
      <c r="AC1504">
        <v>81.884975686627001</v>
      </c>
      <c r="AF1504">
        <v>1.1187491575684052</v>
      </c>
      <c r="AG1504">
        <v>1.6693398546813725</v>
      </c>
      <c r="AH1504">
        <v>4.8192771084337345</v>
      </c>
      <c r="AI1504">
        <v>83</v>
      </c>
      <c r="AJ1504">
        <v>113.3289156626506</v>
      </c>
      <c r="AK1504">
        <v>24.932979251417581</v>
      </c>
    </row>
    <row r="1505" spans="1:37">
      <c r="A1505">
        <v>17</v>
      </c>
      <c r="B1505">
        <v>130</v>
      </c>
      <c r="C1505">
        <v>2024</v>
      </c>
      <c r="D1505">
        <v>10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11</v>
      </c>
      <c r="N1505">
        <v>99</v>
      </c>
      <c r="O1505">
        <v>99</v>
      </c>
      <c r="P1505">
        <v>99</v>
      </c>
      <c r="Q1505">
        <v>159</v>
      </c>
      <c r="R1505">
        <v>179</v>
      </c>
      <c r="S1505">
        <v>10.324022346368713</v>
      </c>
      <c r="T1505">
        <v>11</v>
      </c>
      <c r="U1505">
        <v>37.032402234636862</v>
      </c>
      <c r="V1505">
        <v>0</v>
      </c>
      <c r="W1505">
        <v>100</v>
      </c>
      <c r="X1505">
        <v>99.441340782122879</v>
      </c>
      <c r="Y1505">
        <v>92.737430167597779</v>
      </c>
      <c r="Z1505">
        <v>8.4235013311684135</v>
      </c>
      <c r="AA1505">
        <v>1.0602168638459517</v>
      </c>
      <c r="AB1505">
        <v>0</v>
      </c>
      <c r="AC1505">
        <v>85.194473577110045</v>
      </c>
      <c r="AF1505">
        <v>1.0483162518301612</v>
      </c>
      <c r="AG1505">
        <v>1.4815046587564282</v>
      </c>
      <c r="AH1505">
        <v>3.9106145251396658</v>
      </c>
      <c r="AI1505">
        <v>179</v>
      </c>
      <c r="AJ1505">
        <v>112.25474860335198</v>
      </c>
      <c r="AK1505">
        <v>25.775253014681095</v>
      </c>
    </row>
    <row r="1506" spans="1:37">
      <c r="A1506">
        <v>17</v>
      </c>
      <c r="B1506">
        <v>131</v>
      </c>
      <c r="C1506">
        <v>2024</v>
      </c>
      <c r="D1506">
        <v>11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11</v>
      </c>
      <c r="N1506">
        <v>99</v>
      </c>
      <c r="O1506">
        <v>99</v>
      </c>
      <c r="P1506">
        <v>99</v>
      </c>
      <c r="Q1506">
        <v>33</v>
      </c>
      <c r="R1506">
        <v>39</v>
      </c>
      <c r="S1506">
        <v>10.410256410256409</v>
      </c>
      <c r="T1506">
        <v>11</v>
      </c>
      <c r="U1506">
        <v>40.164102564102564</v>
      </c>
      <c r="V1506">
        <v>0</v>
      </c>
      <c r="W1506">
        <v>100</v>
      </c>
      <c r="X1506">
        <v>100</v>
      </c>
      <c r="Y1506">
        <v>94.871794871794876</v>
      </c>
      <c r="Z1506">
        <v>9.5596504382901468</v>
      </c>
      <c r="AA1506">
        <v>1.2345028838164851</v>
      </c>
      <c r="AB1506">
        <v>0</v>
      </c>
      <c r="AC1506">
        <v>87.315545125621014</v>
      </c>
      <c r="AF1506">
        <v>0.69754963333929532</v>
      </c>
      <c r="AG1506">
        <v>1.0762758272874124</v>
      </c>
      <c r="AH1506">
        <v>2.5641025641025639</v>
      </c>
      <c r="AI1506">
        <v>39</v>
      </c>
      <c r="AJ1506">
        <v>115.0102564102564</v>
      </c>
      <c r="AK1506">
        <v>25.920957347579375</v>
      </c>
    </row>
    <row r="1507" spans="1:37">
      <c r="A1507">
        <v>17</v>
      </c>
      <c r="B1507">
        <v>132</v>
      </c>
      <c r="C1507">
        <v>2024</v>
      </c>
      <c r="D1507">
        <v>12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11</v>
      </c>
      <c r="N1507">
        <v>99</v>
      </c>
      <c r="O1507">
        <v>99</v>
      </c>
      <c r="P1507">
        <v>99</v>
      </c>
      <c r="Q1507">
        <v>5</v>
      </c>
      <c r="R1507">
        <v>7</v>
      </c>
      <c r="S1507">
        <v>9.8571428571428612</v>
      </c>
      <c r="T1507">
        <v>11</v>
      </c>
      <c r="U1507">
        <v>34.014285714285705</v>
      </c>
      <c r="V1507">
        <v>0</v>
      </c>
      <c r="W1507">
        <v>100</v>
      </c>
      <c r="X1507">
        <v>100</v>
      </c>
      <c r="Y1507">
        <v>100</v>
      </c>
      <c r="Z1507">
        <v>6.6576333357022195</v>
      </c>
      <c r="AA1507">
        <v>0.83299312783503598</v>
      </c>
      <c r="AB1507">
        <v>0</v>
      </c>
      <c r="AC1507">
        <v>95.347660497003361</v>
      </c>
      <c r="AF1507">
        <v>1.0542168674698793</v>
      </c>
      <c r="AG1507">
        <v>1.4588656262828641</v>
      </c>
      <c r="AH1507">
        <v>0</v>
      </c>
      <c r="AI1507">
        <v>7</v>
      </c>
      <c r="AJ1507">
        <v>111.05714285714282</v>
      </c>
      <c r="AK1507">
        <v>24.550290958360488</v>
      </c>
    </row>
    <row r="1508" spans="1:37">
      <c r="A1508">
        <v>17</v>
      </c>
      <c r="B1508">
        <v>133</v>
      </c>
      <c r="C1508">
        <v>2024</v>
      </c>
      <c r="D1508">
        <v>1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12</v>
      </c>
      <c r="N1508">
        <v>99</v>
      </c>
      <c r="O1508">
        <v>99</v>
      </c>
      <c r="P1508">
        <v>99</v>
      </c>
      <c r="Q1508">
        <v>3</v>
      </c>
      <c r="R1508">
        <v>3</v>
      </c>
      <c r="S1508">
        <v>10.333333333333336</v>
      </c>
      <c r="T1508">
        <v>12</v>
      </c>
      <c r="U1508">
        <v>43.400000000000006</v>
      </c>
      <c r="V1508">
        <v>0</v>
      </c>
      <c r="W1508">
        <v>100</v>
      </c>
      <c r="X1508">
        <v>100</v>
      </c>
      <c r="Y1508">
        <v>100</v>
      </c>
      <c r="Z1508">
        <v>2.5350871122441294</v>
      </c>
      <c r="AA1508">
        <v>0.47140452079101841</v>
      </c>
      <c r="AB1508">
        <v>0</v>
      </c>
      <c r="AC1508">
        <v>-83.678400371891456</v>
      </c>
      <c r="AF1508">
        <v>0.64794816414686807</v>
      </c>
      <c r="AG1508">
        <v>1.0357088878459324</v>
      </c>
      <c r="AH1508">
        <v>0</v>
      </c>
      <c r="AI1508">
        <v>2</v>
      </c>
      <c r="AJ1508">
        <v>115.2</v>
      </c>
      <c r="AK1508">
        <v>27.330000730886233</v>
      </c>
    </row>
    <row r="1509" spans="1:37">
      <c r="A1509">
        <v>17</v>
      </c>
      <c r="B1509">
        <v>134</v>
      </c>
      <c r="C1509">
        <v>2024</v>
      </c>
      <c r="D1509">
        <v>2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12</v>
      </c>
      <c r="N1509">
        <v>99</v>
      </c>
      <c r="O1509">
        <v>99</v>
      </c>
      <c r="P1509">
        <v>99</v>
      </c>
      <c r="Q1509">
        <v>2</v>
      </c>
      <c r="R1509">
        <v>4</v>
      </c>
      <c r="S1509">
        <v>8.75</v>
      </c>
      <c r="T1509">
        <v>12</v>
      </c>
      <c r="U1509">
        <v>33.825000000000003</v>
      </c>
      <c r="V1509">
        <v>0</v>
      </c>
      <c r="W1509">
        <v>100</v>
      </c>
      <c r="X1509">
        <v>100</v>
      </c>
      <c r="Y1509">
        <v>100</v>
      </c>
      <c r="Z1509">
        <v>2.2653642091284207</v>
      </c>
      <c r="AA1509">
        <v>1.299038105676658</v>
      </c>
      <c r="AB1509">
        <v>0</v>
      </c>
      <c r="AC1509">
        <v>70.723594490690417</v>
      </c>
      <c r="AF1509">
        <v>0.81967213114754112</v>
      </c>
      <c r="AG1509">
        <v>0.93122173814292508</v>
      </c>
      <c r="AH1509">
        <v>0</v>
      </c>
      <c r="AI1509">
        <v>4</v>
      </c>
      <c r="AJ1509">
        <v>109.825</v>
      </c>
      <c r="AK1509">
        <v>25.497486087942168</v>
      </c>
    </row>
    <row r="1510" spans="1:37">
      <c r="A1510">
        <v>17</v>
      </c>
      <c r="B1510">
        <v>135</v>
      </c>
      <c r="C1510">
        <v>2024</v>
      </c>
      <c r="D1510">
        <v>3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12</v>
      </c>
      <c r="N1510">
        <v>99</v>
      </c>
      <c r="O1510">
        <v>99</v>
      </c>
      <c r="P1510">
        <v>99</v>
      </c>
      <c r="Q1510">
        <v>43</v>
      </c>
      <c r="R1510">
        <v>46</v>
      </c>
      <c r="S1510">
        <v>9.8913043478260878</v>
      </c>
      <c r="T1510">
        <v>12</v>
      </c>
      <c r="U1510">
        <v>42.639130434782594</v>
      </c>
      <c r="V1510">
        <v>0</v>
      </c>
      <c r="W1510">
        <v>100</v>
      </c>
      <c r="X1510">
        <v>100</v>
      </c>
      <c r="Y1510">
        <v>100</v>
      </c>
      <c r="Z1510">
        <v>6.60350625774156</v>
      </c>
      <c r="AA1510">
        <v>1.2199119866607091</v>
      </c>
      <c r="AB1510">
        <v>0</v>
      </c>
      <c r="AC1510">
        <v>39.31747938669119</v>
      </c>
      <c r="AF1510">
        <v>1.6788321167883204</v>
      </c>
      <c r="AG1510">
        <v>2.2733225929832277</v>
      </c>
      <c r="AH1510">
        <v>0</v>
      </c>
      <c r="AI1510">
        <v>42</v>
      </c>
      <c r="AJ1510">
        <v>115.7357142857142</v>
      </c>
      <c r="AK1510">
        <v>27.023148988809279</v>
      </c>
    </row>
    <row r="1511" spans="1:37">
      <c r="A1511">
        <v>17</v>
      </c>
      <c r="B1511">
        <v>136</v>
      </c>
      <c r="C1511">
        <v>2024</v>
      </c>
      <c r="D1511">
        <v>4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12</v>
      </c>
      <c r="N1511">
        <v>99</v>
      </c>
      <c r="O1511">
        <v>99</v>
      </c>
      <c r="P1511">
        <v>99</v>
      </c>
      <c r="Q1511">
        <v>7</v>
      </c>
      <c r="R1511">
        <v>8</v>
      </c>
      <c r="S1511">
        <v>9.25</v>
      </c>
      <c r="T1511">
        <v>12</v>
      </c>
      <c r="U1511">
        <v>41.7</v>
      </c>
      <c r="V1511">
        <v>0</v>
      </c>
      <c r="W1511">
        <v>100</v>
      </c>
      <c r="X1511">
        <v>100</v>
      </c>
      <c r="Y1511">
        <v>100</v>
      </c>
      <c r="Z1511">
        <v>4.4017042154147266</v>
      </c>
      <c r="AA1511">
        <v>1.7139136501002612</v>
      </c>
      <c r="AB1511">
        <v>0</v>
      </c>
      <c r="AC1511">
        <v>50.701597851629089</v>
      </c>
      <c r="AF1511">
        <v>1</v>
      </c>
      <c r="AG1511">
        <v>1.6732959817823412</v>
      </c>
      <c r="AH1511">
        <v>0</v>
      </c>
      <c r="AI1511">
        <v>7</v>
      </c>
      <c r="AJ1511">
        <v>116.0857142857143</v>
      </c>
      <c r="AK1511">
        <v>27.246348634766004</v>
      </c>
    </row>
    <row r="1512" spans="1:37">
      <c r="A1512">
        <v>17</v>
      </c>
      <c r="B1512">
        <v>137</v>
      </c>
      <c r="C1512">
        <v>2024</v>
      </c>
      <c r="D1512">
        <v>5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12</v>
      </c>
      <c r="N1512">
        <v>99</v>
      </c>
      <c r="O1512">
        <v>99</v>
      </c>
      <c r="P1512">
        <v>99</v>
      </c>
      <c r="Q1512">
        <v>4</v>
      </c>
      <c r="R1512">
        <v>8</v>
      </c>
      <c r="S1512">
        <v>10.375</v>
      </c>
      <c r="T1512">
        <v>12</v>
      </c>
      <c r="U1512">
        <v>42.3125</v>
      </c>
      <c r="V1512">
        <v>0</v>
      </c>
      <c r="W1512">
        <v>100</v>
      </c>
      <c r="X1512">
        <v>100</v>
      </c>
      <c r="Y1512">
        <v>100</v>
      </c>
      <c r="Z1512">
        <v>4.9410114096205069</v>
      </c>
      <c r="AA1512">
        <v>0.69597054535375247</v>
      </c>
      <c r="AB1512">
        <v>0</v>
      </c>
      <c r="AC1512">
        <v>71.109504302252205</v>
      </c>
      <c r="AF1512">
        <v>0.67170445004198143</v>
      </c>
      <c r="AG1512">
        <v>1.2195341631689871</v>
      </c>
      <c r="AH1512">
        <v>0</v>
      </c>
      <c r="AI1512">
        <v>8</v>
      </c>
      <c r="AJ1512">
        <v>114.47499999999999</v>
      </c>
      <c r="AK1512">
        <v>28.272336270839201</v>
      </c>
    </row>
    <row r="1513" spans="1:37">
      <c r="A1513">
        <v>17</v>
      </c>
      <c r="B1513">
        <v>138</v>
      </c>
      <c r="C1513">
        <v>2024</v>
      </c>
      <c r="D1513">
        <v>6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12</v>
      </c>
      <c r="N1513">
        <v>99</v>
      </c>
      <c r="O1513">
        <v>99</v>
      </c>
      <c r="P1513">
        <v>99</v>
      </c>
      <c r="Q1513">
        <v>1</v>
      </c>
      <c r="R1513">
        <v>1</v>
      </c>
      <c r="S1513">
        <v>10</v>
      </c>
      <c r="T1513">
        <v>12</v>
      </c>
      <c r="U1513">
        <v>51.1</v>
      </c>
      <c r="V1513">
        <v>0</v>
      </c>
      <c r="W1513">
        <v>100</v>
      </c>
      <c r="X1513">
        <v>100</v>
      </c>
      <c r="Y1513">
        <v>100</v>
      </c>
      <c r="Z1513">
        <v>0</v>
      </c>
      <c r="AA1513">
        <v>0</v>
      </c>
      <c r="AB1513">
        <v>0</v>
      </c>
      <c r="AF1513">
        <v>0.17391304347826086</v>
      </c>
      <c r="AG1513">
        <v>0.39685929745808118</v>
      </c>
      <c r="AH1513">
        <v>100</v>
      </c>
      <c r="AI1513">
        <v>1</v>
      </c>
      <c r="AJ1513">
        <v>115.3</v>
      </c>
      <c r="AK1513">
        <v>33.337496127541556</v>
      </c>
    </row>
    <row r="1514" spans="1:37">
      <c r="A1514">
        <v>17</v>
      </c>
      <c r="B1514">
        <v>139</v>
      </c>
      <c r="C1514">
        <v>2024</v>
      </c>
      <c r="D1514">
        <v>7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12</v>
      </c>
      <c r="N1514">
        <v>99</v>
      </c>
      <c r="O1514">
        <v>99</v>
      </c>
      <c r="P1514">
        <v>99</v>
      </c>
      <c r="Q1514">
        <v>1</v>
      </c>
      <c r="R1514">
        <v>1</v>
      </c>
      <c r="S1514">
        <v>10</v>
      </c>
      <c r="T1514">
        <v>12</v>
      </c>
      <c r="U1514">
        <v>35.1</v>
      </c>
      <c r="V1514">
        <v>0</v>
      </c>
      <c r="W1514">
        <v>100</v>
      </c>
      <c r="X1514">
        <v>100</v>
      </c>
      <c r="Y1514">
        <v>100</v>
      </c>
      <c r="Z1514">
        <v>0</v>
      </c>
      <c r="AA1514">
        <v>0</v>
      </c>
      <c r="AB1514">
        <v>0</v>
      </c>
      <c r="AF1514">
        <v>0.41841004184100405</v>
      </c>
      <c r="AG1514">
        <v>0.65119385540156949</v>
      </c>
      <c r="AH1514">
        <v>0</v>
      </c>
      <c r="AI1514">
        <v>1</v>
      </c>
      <c r="AJ1514">
        <v>113.5</v>
      </c>
      <c r="AK1514">
        <v>24.005985081921711</v>
      </c>
    </row>
    <row r="1515" spans="1:37">
      <c r="A1515">
        <v>17</v>
      </c>
      <c r="B1515">
        <v>140</v>
      </c>
      <c r="C1515">
        <v>2024</v>
      </c>
      <c r="D1515">
        <v>8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12</v>
      </c>
      <c r="N1515">
        <v>99</v>
      </c>
      <c r="O1515">
        <v>99</v>
      </c>
      <c r="P1515">
        <v>99</v>
      </c>
      <c r="Q1515">
        <v>31</v>
      </c>
      <c r="R1515">
        <v>36</v>
      </c>
      <c r="S1515">
        <v>10.777777777777779</v>
      </c>
      <c r="T1515">
        <v>12</v>
      </c>
      <c r="U1515">
        <v>42.06388888888889</v>
      </c>
      <c r="V1515">
        <v>0</v>
      </c>
      <c r="W1515">
        <v>100</v>
      </c>
      <c r="X1515">
        <v>100</v>
      </c>
      <c r="Y1515">
        <v>100</v>
      </c>
      <c r="Z1515">
        <v>7.8118198469362303</v>
      </c>
      <c r="AA1515">
        <v>0.85346063865205934</v>
      </c>
      <c r="AB1515">
        <v>0</v>
      </c>
      <c r="AC1515">
        <v>71.166875883926437</v>
      </c>
      <c r="AF1515">
        <v>0.60687795010114653</v>
      </c>
      <c r="AG1515">
        <v>1.04006406734214</v>
      </c>
      <c r="AH1515">
        <v>2.7777777777777781</v>
      </c>
      <c r="AI1515">
        <v>36</v>
      </c>
      <c r="AJ1515">
        <v>115.56944444444444</v>
      </c>
      <c r="AK1515">
        <v>26.99555946936308</v>
      </c>
    </row>
    <row r="1516" spans="1:37">
      <c r="A1516">
        <v>17</v>
      </c>
      <c r="B1516">
        <v>141</v>
      </c>
      <c r="C1516">
        <v>2024</v>
      </c>
      <c r="D1516">
        <v>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12</v>
      </c>
      <c r="N1516">
        <v>99</v>
      </c>
      <c r="O1516">
        <v>99</v>
      </c>
      <c r="P1516">
        <v>99</v>
      </c>
      <c r="Q1516">
        <v>32</v>
      </c>
      <c r="R1516">
        <v>32</v>
      </c>
      <c r="S1516">
        <v>10.65625</v>
      </c>
      <c r="T1516">
        <v>12</v>
      </c>
      <c r="U1516">
        <v>40.840625000000003</v>
      </c>
      <c r="V1516">
        <v>0</v>
      </c>
      <c r="W1516">
        <v>100</v>
      </c>
      <c r="X1516">
        <v>100</v>
      </c>
      <c r="Y1516">
        <v>96.875</v>
      </c>
      <c r="Z1516">
        <v>7.7765617151395903</v>
      </c>
      <c r="AA1516">
        <v>0.92227216021085634</v>
      </c>
      <c r="AB1516">
        <v>0</v>
      </c>
      <c r="AC1516">
        <v>69.778522293864597</v>
      </c>
      <c r="AF1516">
        <v>0.43132497641191553</v>
      </c>
      <c r="AG1516">
        <v>0.70959839196067198</v>
      </c>
      <c r="AH1516">
        <v>6.25</v>
      </c>
      <c r="AI1516">
        <v>32</v>
      </c>
      <c r="AJ1516">
        <v>114.60937500000001</v>
      </c>
      <c r="AK1516">
        <v>26.909597263085328</v>
      </c>
    </row>
    <row r="1517" spans="1:37">
      <c r="A1517">
        <v>17</v>
      </c>
      <c r="B1517">
        <v>142</v>
      </c>
      <c r="C1517">
        <v>2024</v>
      </c>
      <c r="D1517">
        <v>10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12</v>
      </c>
      <c r="N1517">
        <v>99</v>
      </c>
      <c r="O1517">
        <v>99</v>
      </c>
      <c r="P1517">
        <v>99</v>
      </c>
      <c r="Q1517">
        <v>60</v>
      </c>
      <c r="R1517">
        <v>69</v>
      </c>
      <c r="S1517">
        <v>10.536231884057967</v>
      </c>
      <c r="T1517">
        <v>12</v>
      </c>
      <c r="U1517">
        <v>38.752173913043471</v>
      </c>
      <c r="V1517">
        <v>0</v>
      </c>
      <c r="W1517">
        <v>100</v>
      </c>
      <c r="X1517">
        <v>100</v>
      </c>
      <c r="Y1517">
        <v>92.753623188405783</v>
      </c>
      <c r="Z1517">
        <v>9.5677842405701359</v>
      </c>
      <c r="AA1517">
        <v>1.1619537537871032</v>
      </c>
      <c r="AB1517">
        <v>0</v>
      </c>
      <c r="AC1517">
        <v>85.630766783956417</v>
      </c>
      <c r="AF1517">
        <v>0.40409956076134695</v>
      </c>
      <c r="AG1517">
        <v>0.59760368498805394</v>
      </c>
      <c r="AH1517">
        <v>4.3478260869565215</v>
      </c>
      <c r="AI1517">
        <v>69</v>
      </c>
      <c r="AJ1517">
        <v>112.34347826086956</v>
      </c>
      <c r="AK1517">
        <v>26.832904803801235</v>
      </c>
    </row>
    <row r="1518" spans="1:37">
      <c r="A1518">
        <v>17</v>
      </c>
      <c r="B1518">
        <v>143</v>
      </c>
      <c r="C1518">
        <v>2024</v>
      </c>
      <c r="D1518">
        <v>11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12</v>
      </c>
      <c r="N1518">
        <v>99</v>
      </c>
      <c r="O1518">
        <v>99</v>
      </c>
      <c r="P1518">
        <v>99</v>
      </c>
      <c r="Q1518">
        <v>7</v>
      </c>
      <c r="R1518">
        <v>10</v>
      </c>
      <c r="S1518">
        <v>9.8000000000000007</v>
      </c>
      <c r="T1518">
        <v>12</v>
      </c>
      <c r="U1518">
        <v>32.99</v>
      </c>
      <c r="V1518">
        <v>0</v>
      </c>
      <c r="W1518">
        <v>100</v>
      </c>
      <c r="X1518">
        <v>100</v>
      </c>
      <c r="Y1518">
        <v>70</v>
      </c>
      <c r="Z1518">
        <v>9.7974945776969058</v>
      </c>
      <c r="AA1518">
        <v>0.97979589711326065</v>
      </c>
      <c r="AB1518">
        <v>0</v>
      </c>
      <c r="AC1518">
        <v>91.337662460555677</v>
      </c>
      <c r="AF1518">
        <v>0.17885888034340902</v>
      </c>
      <c r="AG1518">
        <v>0.22667479278735783</v>
      </c>
      <c r="AH1518">
        <v>0</v>
      </c>
      <c r="AI1518">
        <v>10</v>
      </c>
      <c r="AJ1518">
        <v>110.11</v>
      </c>
      <c r="AK1518">
        <v>23.993339155706476</v>
      </c>
    </row>
    <row r="1519" spans="1:37">
      <c r="A1519">
        <v>17</v>
      </c>
      <c r="B1519">
        <v>144</v>
      </c>
      <c r="C1519">
        <v>2024</v>
      </c>
      <c r="D1519">
        <v>12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12</v>
      </c>
      <c r="N1519">
        <v>99</v>
      </c>
      <c r="O1519">
        <v>99</v>
      </c>
      <c r="P1519">
        <v>99</v>
      </c>
      <c r="Q1519">
        <v>1</v>
      </c>
      <c r="R1519">
        <v>1</v>
      </c>
      <c r="S1519">
        <v>11</v>
      </c>
      <c r="T1519">
        <v>12</v>
      </c>
      <c r="U1519">
        <v>36.200000000000003</v>
      </c>
      <c r="V1519">
        <v>0</v>
      </c>
      <c r="W1519">
        <v>100</v>
      </c>
      <c r="X1519">
        <v>100</v>
      </c>
      <c r="Y1519">
        <v>100</v>
      </c>
      <c r="Z1519">
        <v>0</v>
      </c>
      <c r="AA1519">
        <v>0</v>
      </c>
      <c r="AB1519">
        <v>0</v>
      </c>
      <c r="AF1519">
        <v>0.1506024096385542</v>
      </c>
      <c r="AG1519">
        <v>0.22180149379017089</v>
      </c>
      <c r="AH1519">
        <v>0</v>
      </c>
      <c r="AI1519">
        <v>1</v>
      </c>
      <c r="AJ1519">
        <v>109.1</v>
      </c>
      <c r="AK1519">
        <v>27.876247949833843</v>
      </c>
    </row>
    <row r="1520" spans="1:37">
      <c r="A1520">
        <v>17</v>
      </c>
      <c r="B1520">
        <v>145</v>
      </c>
      <c r="C1520">
        <v>2024</v>
      </c>
      <c r="D1520">
        <v>1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13</v>
      </c>
      <c r="N1520">
        <v>99</v>
      </c>
      <c r="O1520">
        <v>99</v>
      </c>
      <c r="P1520">
        <v>99</v>
      </c>
      <c r="R1520">
        <v>0</v>
      </c>
    </row>
    <row r="1521" spans="1:37">
      <c r="A1521">
        <v>17</v>
      </c>
      <c r="B1521">
        <v>146</v>
      </c>
      <c r="C1521">
        <v>2024</v>
      </c>
      <c r="D1521">
        <v>2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13</v>
      </c>
      <c r="N1521">
        <v>99</v>
      </c>
      <c r="O1521">
        <v>99</v>
      </c>
      <c r="P1521">
        <v>99</v>
      </c>
      <c r="Q1521">
        <v>1</v>
      </c>
      <c r="R1521">
        <v>1</v>
      </c>
      <c r="S1521">
        <v>7</v>
      </c>
      <c r="T1521">
        <v>13</v>
      </c>
      <c r="U1521">
        <v>31.2</v>
      </c>
      <c r="V1521">
        <v>0</v>
      </c>
      <c r="W1521">
        <v>100</v>
      </c>
      <c r="X1521">
        <v>100</v>
      </c>
      <c r="Y1521">
        <v>100</v>
      </c>
      <c r="Z1521">
        <v>0</v>
      </c>
      <c r="AA1521">
        <v>0</v>
      </c>
      <c r="AB1521">
        <v>0</v>
      </c>
      <c r="AF1521">
        <v>0.20491803278688528</v>
      </c>
      <c r="AG1521">
        <v>0.21473849393983185</v>
      </c>
      <c r="AH1521">
        <v>0</v>
      </c>
      <c r="AI1521">
        <v>1</v>
      </c>
      <c r="AJ1521">
        <v>110.3</v>
      </c>
      <c r="AK1521">
        <v>23.250273002358202</v>
      </c>
    </row>
    <row r="1522" spans="1:37">
      <c r="A1522">
        <v>17</v>
      </c>
      <c r="B1522">
        <v>147</v>
      </c>
      <c r="C1522">
        <v>2024</v>
      </c>
      <c r="D1522">
        <v>3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13</v>
      </c>
      <c r="N1522">
        <v>99</v>
      </c>
      <c r="O1522">
        <v>99</v>
      </c>
      <c r="P1522">
        <v>99</v>
      </c>
      <c r="Q1522">
        <v>10</v>
      </c>
      <c r="R1522">
        <v>10</v>
      </c>
      <c r="S1522">
        <v>9.6999999999999993</v>
      </c>
      <c r="T1522">
        <v>13</v>
      </c>
      <c r="U1522">
        <v>41.2</v>
      </c>
      <c r="V1522">
        <v>0</v>
      </c>
      <c r="W1522">
        <v>100</v>
      </c>
      <c r="X1522">
        <v>100</v>
      </c>
      <c r="Y1522">
        <v>100</v>
      </c>
      <c r="Z1522">
        <v>6.9938544451539695</v>
      </c>
      <c r="AA1522">
        <v>1.1874342087037972</v>
      </c>
      <c r="AB1522">
        <v>0</v>
      </c>
      <c r="AC1522">
        <v>61.531110640023932</v>
      </c>
      <c r="AF1522">
        <v>0.36496350364963526</v>
      </c>
      <c r="AG1522">
        <v>0.4775206017686805</v>
      </c>
      <c r="AH1522">
        <v>0</v>
      </c>
      <c r="AI1522">
        <v>9</v>
      </c>
      <c r="AJ1522">
        <v>115.28888888888891</v>
      </c>
      <c r="AK1522">
        <v>27.61357434346592</v>
      </c>
    </row>
    <row r="1523" spans="1:37">
      <c r="A1523">
        <v>17</v>
      </c>
      <c r="B1523">
        <v>148</v>
      </c>
      <c r="C1523">
        <v>2024</v>
      </c>
      <c r="D1523">
        <v>4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13</v>
      </c>
      <c r="N1523">
        <v>99</v>
      </c>
      <c r="O1523">
        <v>99</v>
      </c>
      <c r="P1523">
        <v>99</v>
      </c>
      <c r="Q1523">
        <v>2</v>
      </c>
      <c r="R1523">
        <v>2</v>
      </c>
      <c r="S1523">
        <v>9</v>
      </c>
      <c r="T1523">
        <v>13</v>
      </c>
      <c r="U1523">
        <v>44.3</v>
      </c>
      <c r="V1523">
        <v>0</v>
      </c>
      <c r="W1523">
        <v>100</v>
      </c>
      <c r="X1523">
        <v>100</v>
      </c>
      <c r="Y1523">
        <v>100</v>
      </c>
      <c r="Z1523">
        <v>5.6000000000000112</v>
      </c>
      <c r="AA1523">
        <v>0</v>
      </c>
      <c r="AB1523">
        <v>0</v>
      </c>
      <c r="AF1523">
        <v>0.25</v>
      </c>
      <c r="AG1523">
        <v>0.44440654672037005</v>
      </c>
      <c r="AH1523">
        <v>0</v>
      </c>
      <c r="AI1523">
        <v>2</v>
      </c>
      <c r="AJ1523">
        <v>117.35</v>
      </c>
      <c r="AK1523">
        <v>27.296655540200881</v>
      </c>
    </row>
    <row r="1524" spans="1:37">
      <c r="A1524">
        <v>17</v>
      </c>
      <c r="B1524">
        <v>149</v>
      </c>
      <c r="C1524">
        <v>2024</v>
      </c>
      <c r="D1524">
        <v>5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13</v>
      </c>
      <c r="N1524">
        <v>99</v>
      </c>
      <c r="O1524">
        <v>99</v>
      </c>
      <c r="P1524">
        <v>99</v>
      </c>
      <c r="Q1524">
        <v>2</v>
      </c>
      <c r="R1524">
        <v>2</v>
      </c>
      <c r="S1524">
        <v>11</v>
      </c>
      <c r="T1524">
        <v>13</v>
      </c>
      <c r="U1524">
        <v>49.45</v>
      </c>
      <c r="V1524">
        <v>0</v>
      </c>
      <c r="W1524">
        <v>100</v>
      </c>
      <c r="X1524">
        <v>100</v>
      </c>
      <c r="Y1524">
        <v>100</v>
      </c>
      <c r="Z1524">
        <v>2.9499999999999758</v>
      </c>
      <c r="AA1524">
        <v>0</v>
      </c>
      <c r="AB1524">
        <v>0</v>
      </c>
      <c r="AF1524">
        <v>0.16792611251049536</v>
      </c>
      <c r="AG1524">
        <v>0.35631293570875305</v>
      </c>
      <c r="AH1524">
        <v>0</v>
      </c>
      <c r="AI1524">
        <v>2</v>
      </c>
      <c r="AJ1524">
        <v>117.75</v>
      </c>
      <c r="AK1524">
        <v>30.971850072392535</v>
      </c>
    </row>
    <row r="1525" spans="1:37">
      <c r="A1525">
        <v>17</v>
      </c>
      <c r="B1525">
        <v>150</v>
      </c>
      <c r="C1525">
        <v>2024</v>
      </c>
      <c r="D1525">
        <v>6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13</v>
      </c>
      <c r="N1525">
        <v>99</v>
      </c>
      <c r="O1525">
        <v>99</v>
      </c>
      <c r="P1525">
        <v>99</v>
      </c>
      <c r="R1525">
        <v>0</v>
      </c>
    </row>
    <row r="1526" spans="1:37">
      <c r="A1526">
        <v>17</v>
      </c>
      <c r="B1526">
        <v>151</v>
      </c>
      <c r="C1526">
        <v>2024</v>
      </c>
      <c r="D1526">
        <v>7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13</v>
      </c>
      <c r="N1526">
        <v>99</v>
      </c>
      <c r="O1526">
        <v>99</v>
      </c>
      <c r="P1526">
        <v>99</v>
      </c>
      <c r="R1526">
        <v>0</v>
      </c>
    </row>
    <row r="1527" spans="1:37">
      <c r="A1527">
        <v>17</v>
      </c>
      <c r="B1527">
        <v>152</v>
      </c>
      <c r="C1527">
        <v>2024</v>
      </c>
      <c r="D1527">
        <v>8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13</v>
      </c>
      <c r="N1527">
        <v>99</v>
      </c>
      <c r="O1527">
        <v>99</v>
      </c>
      <c r="P1527">
        <v>99</v>
      </c>
      <c r="Q1527">
        <v>7</v>
      </c>
      <c r="R1527">
        <v>9</v>
      </c>
      <c r="S1527">
        <v>11.777777777777779</v>
      </c>
      <c r="T1527">
        <v>13</v>
      </c>
      <c r="U1527">
        <v>42.322222222222223</v>
      </c>
      <c r="V1527">
        <v>0</v>
      </c>
      <c r="W1527">
        <v>100</v>
      </c>
      <c r="X1527">
        <v>100</v>
      </c>
      <c r="Y1527">
        <v>100</v>
      </c>
      <c r="Z1527">
        <v>6.8324028273413324</v>
      </c>
      <c r="AA1527">
        <v>1.0304020550550592</v>
      </c>
      <c r="AB1527">
        <v>0</v>
      </c>
      <c r="AC1527">
        <v>57.834295880960845</v>
      </c>
      <c r="AF1527">
        <v>0.15171948752528663</v>
      </c>
      <c r="AG1527">
        <v>0.26161289259104609</v>
      </c>
      <c r="AH1527">
        <v>11.111111111111112</v>
      </c>
      <c r="AI1527">
        <v>8</v>
      </c>
      <c r="AJ1527">
        <v>112.96250000000001</v>
      </c>
      <c r="AK1527">
        <v>28.830254999586057</v>
      </c>
    </row>
    <row r="1528" spans="1:37">
      <c r="A1528">
        <v>17</v>
      </c>
      <c r="B1528">
        <v>153</v>
      </c>
      <c r="C1528">
        <v>2024</v>
      </c>
      <c r="D1528">
        <v>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13</v>
      </c>
      <c r="N1528">
        <v>99</v>
      </c>
      <c r="O1528">
        <v>99</v>
      </c>
      <c r="P1528">
        <v>99</v>
      </c>
      <c r="Q1528">
        <v>10</v>
      </c>
      <c r="R1528">
        <v>10</v>
      </c>
      <c r="S1528">
        <v>11.4</v>
      </c>
      <c r="T1528">
        <v>13</v>
      </c>
      <c r="U1528">
        <v>37.629999999999995</v>
      </c>
      <c r="V1528">
        <v>0</v>
      </c>
      <c r="W1528">
        <v>100</v>
      </c>
      <c r="X1528">
        <v>100</v>
      </c>
      <c r="Y1528">
        <v>100</v>
      </c>
      <c r="Z1528">
        <v>7.7105187892904192</v>
      </c>
      <c r="AA1528">
        <v>0.79999999999999138</v>
      </c>
      <c r="AB1528">
        <v>0</v>
      </c>
      <c r="AC1528">
        <v>87.023975731957307</v>
      </c>
      <c r="AF1528">
        <v>0.13478905512872361</v>
      </c>
      <c r="AG1528">
        <v>0.20431699050792015</v>
      </c>
      <c r="AH1528">
        <v>10</v>
      </c>
      <c r="AI1528">
        <v>10</v>
      </c>
      <c r="AJ1528">
        <v>110.38</v>
      </c>
      <c r="AK1528">
        <v>27.597249360429903</v>
      </c>
    </row>
    <row r="1529" spans="1:37">
      <c r="A1529">
        <v>17</v>
      </c>
      <c r="B1529">
        <v>154</v>
      </c>
      <c r="C1529">
        <v>2024</v>
      </c>
      <c r="D1529">
        <v>10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13</v>
      </c>
      <c r="N1529">
        <v>99</v>
      </c>
      <c r="O1529">
        <v>99</v>
      </c>
      <c r="P1529">
        <v>99</v>
      </c>
      <c r="Q1529">
        <v>20</v>
      </c>
      <c r="R1529">
        <v>23</v>
      </c>
      <c r="S1529">
        <v>11.478260869565219</v>
      </c>
      <c r="T1529">
        <v>13</v>
      </c>
      <c r="U1529">
        <v>42.021739130434781</v>
      </c>
      <c r="V1529">
        <v>0</v>
      </c>
      <c r="W1529">
        <v>100</v>
      </c>
      <c r="X1529">
        <v>100</v>
      </c>
      <c r="Y1529">
        <v>100</v>
      </c>
      <c r="Z1529">
        <v>7.8497275788642513</v>
      </c>
      <c r="AA1529">
        <v>1.0159409952650438</v>
      </c>
      <c r="AB1529">
        <v>0</v>
      </c>
      <c r="AC1529">
        <v>67.473376828156887</v>
      </c>
      <c r="AF1529">
        <v>0.13469985358711564</v>
      </c>
      <c r="AG1529">
        <v>0.21600806370505785</v>
      </c>
      <c r="AH1529">
        <v>0</v>
      </c>
      <c r="AI1529">
        <v>23</v>
      </c>
      <c r="AJ1529">
        <v>115.4913043478261</v>
      </c>
      <c r="AK1529">
        <v>27.104003303773474</v>
      </c>
    </row>
    <row r="1530" spans="1:37">
      <c r="A1530">
        <v>17</v>
      </c>
      <c r="B1530">
        <v>155</v>
      </c>
      <c r="C1530">
        <v>2024</v>
      </c>
      <c r="D1530">
        <v>11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13</v>
      </c>
      <c r="N1530">
        <v>99</v>
      </c>
      <c r="O1530">
        <v>99</v>
      </c>
      <c r="P1530">
        <v>99</v>
      </c>
      <c r="Q1530">
        <v>6</v>
      </c>
      <c r="R1530">
        <v>6</v>
      </c>
      <c r="S1530">
        <v>11.666666666666664</v>
      </c>
      <c r="T1530">
        <v>13</v>
      </c>
      <c r="U1530">
        <v>38.716666666666669</v>
      </c>
      <c r="V1530">
        <v>0</v>
      </c>
      <c r="W1530">
        <v>100</v>
      </c>
      <c r="X1530">
        <v>100</v>
      </c>
      <c r="Y1530">
        <v>83.333333333333314</v>
      </c>
      <c r="Z1530">
        <v>10.646034733907044</v>
      </c>
      <c r="AA1530">
        <v>1.1055415967851447</v>
      </c>
      <c r="AB1530">
        <v>0</v>
      </c>
      <c r="AC1530">
        <v>77.506420648788094</v>
      </c>
      <c r="AF1530">
        <v>0.10731532820604547</v>
      </c>
      <c r="AG1530">
        <v>0.15961368403911258</v>
      </c>
      <c r="AH1530">
        <v>0</v>
      </c>
      <c r="AI1530">
        <v>6</v>
      </c>
      <c r="AJ1530">
        <v>111.3833333333333</v>
      </c>
      <c r="AK1530">
        <v>27.28637931980229</v>
      </c>
    </row>
    <row r="1531" spans="1:37">
      <c r="A1531">
        <v>17</v>
      </c>
      <c r="B1531">
        <v>156</v>
      </c>
      <c r="C1531">
        <v>2024</v>
      </c>
      <c r="D1531">
        <v>12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13</v>
      </c>
      <c r="N1531">
        <v>99</v>
      </c>
      <c r="O1531">
        <v>99</v>
      </c>
      <c r="P1531">
        <v>99</v>
      </c>
      <c r="Q1531">
        <v>2</v>
      </c>
      <c r="R1531">
        <v>2</v>
      </c>
      <c r="S1531">
        <v>12</v>
      </c>
      <c r="T1531">
        <v>13</v>
      </c>
      <c r="U1531">
        <v>38.9</v>
      </c>
      <c r="V1531">
        <v>0</v>
      </c>
      <c r="W1531">
        <v>100</v>
      </c>
      <c r="X1531">
        <v>100</v>
      </c>
      <c r="Y1531">
        <v>100</v>
      </c>
      <c r="Z1531">
        <v>6.1000000000000236</v>
      </c>
      <c r="AA1531">
        <v>0</v>
      </c>
      <c r="AB1531">
        <v>0</v>
      </c>
      <c r="AF1531">
        <v>0.3012048192771084</v>
      </c>
      <c r="AG1531">
        <v>0.47668939825622386</v>
      </c>
      <c r="AH1531">
        <v>0</v>
      </c>
      <c r="AI1531">
        <v>2</v>
      </c>
      <c r="AJ1531">
        <v>110</v>
      </c>
      <c r="AK1531">
        <v>28.968001361498356</v>
      </c>
    </row>
    <row r="1532" spans="1:37">
      <c r="A1532">
        <v>17</v>
      </c>
      <c r="B1532">
        <v>157</v>
      </c>
      <c r="C1532">
        <v>2024</v>
      </c>
      <c r="D1532">
        <v>1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14</v>
      </c>
      <c r="N1532">
        <v>99</v>
      </c>
      <c r="O1532">
        <v>99</v>
      </c>
      <c r="P1532">
        <v>99</v>
      </c>
      <c r="R1532">
        <v>0</v>
      </c>
    </row>
    <row r="1533" spans="1:37">
      <c r="A1533">
        <v>17</v>
      </c>
      <c r="B1533">
        <v>158</v>
      </c>
      <c r="C1533">
        <v>2024</v>
      </c>
      <c r="D1533">
        <v>2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14</v>
      </c>
      <c r="N1533">
        <v>99</v>
      </c>
      <c r="O1533">
        <v>99</v>
      </c>
      <c r="P1533">
        <v>99</v>
      </c>
      <c r="R1533">
        <v>0</v>
      </c>
    </row>
    <row r="1534" spans="1:37">
      <c r="A1534">
        <v>17</v>
      </c>
      <c r="B1534">
        <v>159</v>
      </c>
      <c r="C1534">
        <v>2024</v>
      </c>
      <c r="D1534">
        <v>3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14</v>
      </c>
      <c r="N1534">
        <v>99</v>
      </c>
      <c r="O1534">
        <v>99</v>
      </c>
      <c r="P1534">
        <v>99</v>
      </c>
      <c r="Q1534">
        <v>1</v>
      </c>
      <c r="R1534">
        <v>1</v>
      </c>
      <c r="S1534">
        <v>11</v>
      </c>
      <c r="T1534">
        <v>14</v>
      </c>
      <c r="U1534">
        <v>57.6</v>
      </c>
      <c r="V1534">
        <v>0</v>
      </c>
      <c r="W1534">
        <v>100</v>
      </c>
      <c r="X1534">
        <v>100</v>
      </c>
      <c r="Y1534">
        <v>100</v>
      </c>
      <c r="Z1534">
        <v>0</v>
      </c>
      <c r="AA1534">
        <v>0</v>
      </c>
      <c r="AB1534">
        <v>0</v>
      </c>
      <c r="AF1534">
        <v>3.6496350364963528E-2</v>
      </c>
      <c r="AG1534">
        <v>6.6760161800669904E-2</v>
      </c>
      <c r="AH1534">
        <v>0</v>
      </c>
      <c r="AI1534">
        <v>0</v>
      </c>
    </row>
    <row r="1535" spans="1:37">
      <c r="A1535">
        <v>17</v>
      </c>
      <c r="B1535">
        <v>160</v>
      </c>
      <c r="C1535">
        <v>2024</v>
      </c>
      <c r="D1535">
        <v>4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14</v>
      </c>
      <c r="N1535">
        <v>99</v>
      </c>
      <c r="O1535">
        <v>99</v>
      </c>
      <c r="P1535">
        <v>99</v>
      </c>
      <c r="R1535">
        <v>0</v>
      </c>
    </row>
    <row r="1536" spans="1:37">
      <c r="A1536">
        <v>17</v>
      </c>
      <c r="B1536">
        <v>161</v>
      </c>
      <c r="C1536">
        <v>2024</v>
      </c>
      <c r="D1536">
        <v>5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14</v>
      </c>
      <c r="N1536">
        <v>99</v>
      </c>
      <c r="O1536">
        <v>99</v>
      </c>
      <c r="P1536">
        <v>99</v>
      </c>
      <c r="Q1536">
        <v>1</v>
      </c>
      <c r="R1536">
        <v>1</v>
      </c>
      <c r="S1536">
        <v>10</v>
      </c>
      <c r="T1536">
        <v>14</v>
      </c>
      <c r="U1536">
        <v>37.300000000000011</v>
      </c>
      <c r="V1536">
        <v>0</v>
      </c>
      <c r="W1536">
        <v>100</v>
      </c>
      <c r="X1536">
        <v>100</v>
      </c>
      <c r="Y1536">
        <v>100</v>
      </c>
      <c r="Z1536">
        <v>0</v>
      </c>
      <c r="AA1536">
        <v>0</v>
      </c>
      <c r="AB1536">
        <v>0</v>
      </c>
      <c r="AF1536">
        <v>8.3963056255247678E-2</v>
      </c>
      <c r="AG1536">
        <v>0.13438293732999479</v>
      </c>
      <c r="AH1536">
        <v>0</v>
      </c>
      <c r="AI1536">
        <v>1</v>
      </c>
      <c r="AJ1536">
        <v>109.7</v>
      </c>
      <c r="AK1536">
        <v>28.254586058485955</v>
      </c>
    </row>
    <row r="1537" spans="1:37">
      <c r="A1537">
        <v>17</v>
      </c>
      <c r="B1537">
        <v>162</v>
      </c>
      <c r="C1537">
        <v>2024</v>
      </c>
      <c r="D1537">
        <v>6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14</v>
      </c>
      <c r="N1537">
        <v>99</v>
      </c>
      <c r="O1537">
        <v>99</v>
      </c>
      <c r="P1537">
        <v>99</v>
      </c>
      <c r="Q1537">
        <v>1</v>
      </c>
      <c r="R1537">
        <v>1</v>
      </c>
      <c r="S1537">
        <v>12</v>
      </c>
      <c r="T1537">
        <v>14</v>
      </c>
      <c r="U1537">
        <v>51</v>
      </c>
      <c r="V1537">
        <v>0</v>
      </c>
      <c r="W1537">
        <v>100</v>
      </c>
      <c r="X1537">
        <v>100</v>
      </c>
      <c r="Y1537">
        <v>100</v>
      </c>
      <c r="Z1537">
        <v>0</v>
      </c>
      <c r="AA1537">
        <v>0</v>
      </c>
      <c r="AB1537">
        <v>0</v>
      </c>
      <c r="AF1537">
        <v>0.17391304347826086</v>
      </c>
      <c r="AG1537">
        <v>0.39608266478203824</v>
      </c>
      <c r="AH1537">
        <v>100</v>
      </c>
      <c r="AI1537">
        <v>1</v>
      </c>
      <c r="AJ1537">
        <v>109</v>
      </c>
      <c r="AK1537">
        <v>39.381357483114279</v>
      </c>
    </row>
    <row r="1538" spans="1:37">
      <c r="A1538">
        <v>17</v>
      </c>
      <c r="B1538">
        <v>163</v>
      </c>
      <c r="C1538">
        <v>2024</v>
      </c>
      <c r="D1538">
        <v>7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14</v>
      </c>
      <c r="N1538">
        <v>99</v>
      </c>
      <c r="O1538">
        <v>99</v>
      </c>
      <c r="P1538">
        <v>99</v>
      </c>
      <c r="R1538">
        <v>0</v>
      </c>
    </row>
    <row r="1539" spans="1:37">
      <c r="A1539">
        <v>17</v>
      </c>
      <c r="B1539">
        <v>164</v>
      </c>
      <c r="C1539">
        <v>2024</v>
      </c>
      <c r="D1539">
        <v>8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14</v>
      </c>
      <c r="N1539">
        <v>99</v>
      </c>
      <c r="O1539">
        <v>99</v>
      </c>
      <c r="P1539">
        <v>99</v>
      </c>
      <c r="Q1539">
        <v>3</v>
      </c>
      <c r="R1539">
        <v>3</v>
      </c>
      <c r="S1539">
        <v>12</v>
      </c>
      <c r="T1539">
        <v>14</v>
      </c>
      <c r="U1539">
        <v>44.966666666666683</v>
      </c>
      <c r="V1539">
        <v>0</v>
      </c>
      <c r="W1539">
        <v>100</v>
      </c>
      <c r="X1539">
        <v>100</v>
      </c>
      <c r="Y1539">
        <v>100</v>
      </c>
      <c r="Z1539">
        <v>4.3099368389287891</v>
      </c>
      <c r="AA1539">
        <v>0</v>
      </c>
      <c r="AB1539">
        <v>0</v>
      </c>
      <c r="AF1539">
        <v>5.0573162508428873E-2</v>
      </c>
      <c r="AG1539">
        <v>9.2653135233741468E-2</v>
      </c>
      <c r="AH1539">
        <v>0</v>
      </c>
      <c r="AI1539">
        <v>3</v>
      </c>
      <c r="AJ1539">
        <v>115.8333333333333</v>
      </c>
      <c r="AK1539">
        <v>28.854024104265314</v>
      </c>
    </row>
    <row r="1540" spans="1:37">
      <c r="A1540">
        <v>17</v>
      </c>
      <c r="B1540">
        <v>165</v>
      </c>
      <c r="C1540">
        <v>2024</v>
      </c>
      <c r="D1540">
        <v>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14</v>
      </c>
      <c r="N1540">
        <v>99</v>
      </c>
      <c r="O1540">
        <v>99</v>
      </c>
      <c r="P1540">
        <v>99</v>
      </c>
      <c r="Q1540">
        <v>13</v>
      </c>
      <c r="R1540">
        <v>15</v>
      </c>
      <c r="S1540">
        <v>12.46666666666667</v>
      </c>
      <c r="T1540">
        <v>14</v>
      </c>
      <c r="U1540">
        <v>45.146666666666682</v>
      </c>
      <c r="V1540">
        <v>0</v>
      </c>
      <c r="W1540">
        <v>100</v>
      </c>
      <c r="X1540">
        <v>100</v>
      </c>
      <c r="Y1540">
        <v>100</v>
      </c>
      <c r="Z1540">
        <v>6.4931622154043644</v>
      </c>
      <c r="AA1540">
        <v>0.80553639823962897</v>
      </c>
      <c r="AB1540">
        <v>0</v>
      </c>
      <c r="AC1540">
        <v>53.880772475570247</v>
      </c>
      <c r="AF1540">
        <v>0.20218358269308528</v>
      </c>
      <c r="AG1540">
        <v>0.36769456808919376</v>
      </c>
      <c r="AH1540">
        <v>0</v>
      </c>
      <c r="AI1540">
        <v>15</v>
      </c>
      <c r="AJ1540">
        <v>112.94</v>
      </c>
      <c r="AK1540">
        <v>31.272763566816327</v>
      </c>
    </row>
    <row r="1541" spans="1:37">
      <c r="A1541">
        <v>17</v>
      </c>
      <c r="B1541">
        <v>166</v>
      </c>
      <c r="C1541">
        <v>2024</v>
      </c>
      <c r="D1541">
        <v>10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14</v>
      </c>
      <c r="N1541">
        <v>99</v>
      </c>
      <c r="O1541">
        <v>99</v>
      </c>
      <c r="P1541">
        <v>99</v>
      </c>
      <c r="Q1541">
        <v>20</v>
      </c>
      <c r="R1541">
        <v>20</v>
      </c>
      <c r="S1541">
        <v>12</v>
      </c>
      <c r="T1541">
        <v>14</v>
      </c>
      <c r="U1541">
        <v>44.4</v>
      </c>
      <c r="V1541">
        <v>0</v>
      </c>
      <c r="W1541">
        <v>100</v>
      </c>
      <c r="X1541">
        <v>100</v>
      </c>
      <c r="Y1541">
        <v>100</v>
      </c>
      <c r="Z1541">
        <v>9.7058745098007968</v>
      </c>
      <c r="AA1541">
        <v>1.4832396974191329</v>
      </c>
      <c r="AB1541">
        <v>0</v>
      </c>
      <c r="AC1541">
        <v>27.472645080560209</v>
      </c>
      <c r="AF1541">
        <v>0.1171303074670571</v>
      </c>
      <c r="AG1541">
        <v>0.1984636943301514</v>
      </c>
      <c r="AH1541">
        <v>5</v>
      </c>
      <c r="AI1541">
        <v>20</v>
      </c>
      <c r="AJ1541">
        <v>112.66500000000001</v>
      </c>
      <c r="AK1541">
        <v>29.027347994038539</v>
      </c>
    </row>
    <row r="1542" spans="1:37">
      <c r="A1542">
        <v>17</v>
      </c>
      <c r="B1542">
        <v>167</v>
      </c>
      <c r="C1542">
        <v>2024</v>
      </c>
      <c r="D1542">
        <v>11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14</v>
      </c>
      <c r="N1542">
        <v>99</v>
      </c>
      <c r="O1542">
        <v>99</v>
      </c>
      <c r="P1542">
        <v>99</v>
      </c>
      <c r="Q1542">
        <v>1</v>
      </c>
      <c r="R1542">
        <v>1</v>
      </c>
      <c r="S1542">
        <v>10</v>
      </c>
      <c r="T1542">
        <v>14</v>
      </c>
      <c r="U1542">
        <v>22.900000000000006</v>
      </c>
      <c r="V1542">
        <v>0</v>
      </c>
      <c r="W1542">
        <v>100</v>
      </c>
      <c r="X1542">
        <v>100</v>
      </c>
      <c r="Y1542">
        <v>0</v>
      </c>
      <c r="Z1542">
        <v>0</v>
      </c>
      <c r="AA1542">
        <v>0</v>
      </c>
      <c r="AB1542">
        <v>0</v>
      </c>
      <c r="AF1542">
        <v>1.7885888034340901E-2</v>
      </c>
      <c r="AG1542">
        <v>1.5734624900971494E-2</v>
      </c>
      <c r="AH1542">
        <v>0</v>
      </c>
      <c r="AI1542">
        <v>1</v>
      </c>
      <c r="AJ1542">
        <v>99.9</v>
      </c>
      <c r="AK1542">
        <v>22.968837629343984</v>
      </c>
    </row>
    <row r="1543" spans="1:37">
      <c r="A1543">
        <v>17</v>
      </c>
      <c r="B1543">
        <v>168</v>
      </c>
      <c r="C1543">
        <v>2024</v>
      </c>
      <c r="D1543">
        <v>12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14</v>
      </c>
      <c r="N1543">
        <v>99</v>
      </c>
      <c r="O1543">
        <v>99</v>
      </c>
      <c r="P1543">
        <v>99</v>
      </c>
      <c r="Q1543">
        <v>1</v>
      </c>
      <c r="R1543">
        <v>1</v>
      </c>
      <c r="S1543">
        <v>11</v>
      </c>
      <c r="T1543">
        <v>14</v>
      </c>
      <c r="U1543">
        <v>26.6</v>
      </c>
      <c r="V1543">
        <v>0</v>
      </c>
      <c r="W1543">
        <v>100</v>
      </c>
      <c r="X1543">
        <v>100</v>
      </c>
      <c r="Y1543">
        <v>100</v>
      </c>
      <c r="Z1543">
        <v>0</v>
      </c>
      <c r="AA1543">
        <v>0</v>
      </c>
      <c r="AB1543">
        <v>0</v>
      </c>
      <c r="AF1543">
        <v>0.1506024096385542</v>
      </c>
      <c r="AG1543">
        <v>0.16298120814415867</v>
      </c>
      <c r="AH1543">
        <v>0</v>
      </c>
      <c r="AI1543">
        <v>1</v>
      </c>
      <c r="AJ1543">
        <v>102.5</v>
      </c>
      <c r="AK1543">
        <v>24.700744330465312</v>
      </c>
    </row>
    <row r="1544" spans="1:37">
      <c r="A1544">
        <v>17</v>
      </c>
      <c r="B1544">
        <v>169</v>
      </c>
      <c r="C1544">
        <v>2024</v>
      </c>
      <c r="D1544">
        <v>1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15</v>
      </c>
      <c r="N1544">
        <v>99</v>
      </c>
      <c r="O1544">
        <v>99</v>
      </c>
      <c r="P1544">
        <v>99</v>
      </c>
      <c r="R1544">
        <v>0</v>
      </c>
    </row>
    <row r="1545" spans="1:37">
      <c r="A1545">
        <v>17</v>
      </c>
      <c r="B1545">
        <v>170</v>
      </c>
      <c r="C1545">
        <v>2024</v>
      </c>
      <c r="D1545">
        <v>2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15</v>
      </c>
      <c r="N1545">
        <v>99</v>
      </c>
      <c r="O1545">
        <v>99</v>
      </c>
      <c r="P1545">
        <v>99</v>
      </c>
      <c r="R1545">
        <v>0</v>
      </c>
    </row>
    <row r="1546" spans="1:37">
      <c r="A1546">
        <v>17</v>
      </c>
      <c r="B1546">
        <v>171</v>
      </c>
      <c r="C1546">
        <v>2024</v>
      </c>
      <c r="D1546">
        <v>3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15</v>
      </c>
      <c r="N1546">
        <v>99</v>
      </c>
      <c r="O1546">
        <v>99</v>
      </c>
      <c r="P1546">
        <v>99</v>
      </c>
      <c r="Q1546">
        <v>1</v>
      </c>
      <c r="R1546">
        <v>1</v>
      </c>
      <c r="S1546">
        <v>10</v>
      </c>
      <c r="T1546">
        <v>15</v>
      </c>
      <c r="U1546">
        <v>37.5</v>
      </c>
      <c r="V1546">
        <v>0</v>
      </c>
      <c r="W1546">
        <v>100</v>
      </c>
      <c r="X1546">
        <v>100</v>
      </c>
      <c r="Y1546">
        <v>100</v>
      </c>
      <c r="Z1546">
        <v>0</v>
      </c>
      <c r="AA1546">
        <v>0</v>
      </c>
      <c r="AB1546">
        <v>0</v>
      </c>
      <c r="AF1546">
        <v>3.6496350364963528E-2</v>
      </c>
      <c r="AG1546">
        <v>4.3463647005644465E-2</v>
      </c>
      <c r="AH1546">
        <v>0</v>
      </c>
      <c r="AI1546">
        <v>1</v>
      </c>
      <c r="AJ1546">
        <v>110.9</v>
      </c>
      <c r="AK1546">
        <v>27.493917760687346</v>
      </c>
    </row>
    <row r="1547" spans="1:37">
      <c r="A1547">
        <v>17</v>
      </c>
      <c r="B1547">
        <v>172</v>
      </c>
      <c r="C1547">
        <v>2024</v>
      </c>
      <c r="D1547">
        <v>4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15</v>
      </c>
      <c r="N1547">
        <v>99</v>
      </c>
      <c r="O1547">
        <v>99</v>
      </c>
      <c r="P1547">
        <v>99</v>
      </c>
      <c r="Q1547">
        <v>1</v>
      </c>
      <c r="R1547">
        <v>1</v>
      </c>
      <c r="S1547">
        <v>11</v>
      </c>
      <c r="T1547">
        <v>15</v>
      </c>
      <c r="U1547">
        <v>54.5</v>
      </c>
      <c r="V1547">
        <v>0</v>
      </c>
      <c r="W1547">
        <v>100</v>
      </c>
      <c r="X1547">
        <v>100</v>
      </c>
      <c r="Y1547">
        <v>100</v>
      </c>
      <c r="Z1547">
        <v>0</v>
      </c>
      <c r="AA1547">
        <v>0</v>
      </c>
      <c r="AB1547">
        <v>0</v>
      </c>
      <c r="AF1547">
        <v>0.125</v>
      </c>
      <c r="AG1547">
        <v>0.2733652008607243</v>
      </c>
      <c r="AH1547">
        <v>0</v>
      </c>
      <c r="AI1547">
        <v>0</v>
      </c>
    </row>
    <row r="1548" spans="1:37">
      <c r="A1548">
        <v>17</v>
      </c>
      <c r="B1548">
        <v>173</v>
      </c>
      <c r="C1548">
        <v>2024</v>
      </c>
      <c r="D1548">
        <v>5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15</v>
      </c>
      <c r="N1548">
        <v>99</v>
      </c>
      <c r="O1548">
        <v>99</v>
      </c>
      <c r="P1548">
        <v>99</v>
      </c>
      <c r="R1548">
        <v>0</v>
      </c>
    </row>
    <row r="1549" spans="1:37">
      <c r="A1549">
        <v>17</v>
      </c>
      <c r="B1549">
        <v>174</v>
      </c>
      <c r="C1549">
        <v>2024</v>
      </c>
      <c r="D1549">
        <v>6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15</v>
      </c>
      <c r="N1549">
        <v>99</v>
      </c>
      <c r="O1549">
        <v>99</v>
      </c>
      <c r="P1549">
        <v>99</v>
      </c>
      <c r="R1549">
        <v>0</v>
      </c>
    </row>
    <row r="1550" spans="1:37">
      <c r="A1550">
        <v>17</v>
      </c>
      <c r="B1550">
        <v>175</v>
      </c>
      <c r="C1550">
        <v>2024</v>
      </c>
      <c r="D1550">
        <v>7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15</v>
      </c>
      <c r="N1550">
        <v>99</v>
      </c>
      <c r="O1550">
        <v>99</v>
      </c>
      <c r="P1550">
        <v>99</v>
      </c>
      <c r="R1550">
        <v>0</v>
      </c>
    </row>
    <row r="1551" spans="1:37">
      <c r="A1551">
        <v>17</v>
      </c>
      <c r="B1551">
        <v>176</v>
      </c>
      <c r="C1551">
        <v>2024</v>
      </c>
      <c r="D1551">
        <v>8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15</v>
      </c>
      <c r="N1551">
        <v>99</v>
      </c>
      <c r="O1551">
        <v>99</v>
      </c>
      <c r="P1551">
        <v>99</v>
      </c>
      <c r="Q1551">
        <v>1</v>
      </c>
      <c r="R1551">
        <v>1</v>
      </c>
      <c r="S1551">
        <v>13</v>
      </c>
      <c r="T1551">
        <v>15</v>
      </c>
      <c r="U1551">
        <v>50.4</v>
      </c>
      <c r="V1551">
        <v>0</v>
      </c>
      <c r="W1551">
        <v>100</v>
      </c>
      <c r="X1551">
        <v>100</v>
      </c>
      <c r="Y1551">
        <v>100</v>
      </c>
      <c r="Z1551">
        <v>0</v>
      </c>
      <c r="AA1551">
        <v>0</v>
      </c>
      <c r="AB1551">
        <v>0</v>
      </c>
      <c r="AF1551">
        <v>1.685772083614295E-2</v>
      </c>
      <c r="AG1551">
        <v>3.4616145409789259E-2</v>
      </c>
      <c r="AH1551">
        <v>0</v>
      </c>
      <c r="AI1551">
        <v>1</v>
      </c>
      <c r="AJ1551">
        <v>116.2</v>
      </c>
      <c r="AK1551">
        <v>32.122708174154901</v>
      </c>
    </row>
    <row r="1552" spans="1:37">
      <c r="A1552">
        <v>17</v>
      </c>
      <c r="B1552">
        <v>177</v>
      </c>
      <c r="C1552">
        <v>2024</v>
      </c>
      <c r="D1552">
        <v>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15</v>
      </c>
      <c r="N1552">
        <v>99</v>
      </c>
      <c r="O1552">
        <v>99</v>
      </c>
      <c r="P1552">
        <v>99</v>
      </c>
      <c r="Q1552">
        <v>5</v>
      </c>
      <c r="R1552">
        <v>6</v>
      </c>
      <c r="S1552">
        <v>12.833333333333336</v>
      </c>
      <c r="T1552">
        <v>15</v>
      </c>
      <c r="U1552">
        <v>48.95000000000001</v>
      </c>
      <c r="V1552">
        <v>0</v>
      </c>
      <c r="W1552">
        <v>100</v>
      </c>
      <c r="X1552">
        <v>100</v>
      </c>
      <c r="Y1552">
        <v>100</v>
      </c>
      <c r="Z1552">
        <v>5.1947890557108156</v>
      </c>
      <c r="AA1552">
        <v>0.68718427093626755</v>
      </c>
      <c r="AB1552">
        <v>0</v>
      </c>
      <c r="AC1552">
        <v>99.212537347519017</v>
      </c>
      <c r="AF1552">
        <v>8.0873433077234116E-2</v>
      </c>
      <c r="AG1552">
        <v>0.15946824372090396</v>
      </c>
      <c r="AH1552">
        <v>0</v>
      </c>
      <c r="AI1552">
        <v>6</v>
      </c>
      <c r="AJ1552">
        <v>116.3</v>
      </c>
      <c r="AK1552">
        <v>31.052216291658681</v>
      </c>
    </row>
    <row r="1553" spans="1:37">
      <c r="A1553">
        <v>17</v>
      </c>
      <c r="B1553">
        <v>178</v>
      </c>
      <c r="C1553">
        <v>2024</v>
      </c>
      <c r="D1553">
        <v>10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15</v>
      </c>
      <c r="N1553">
        <v>99</v>
      </c>
      <c r="O1553">
        <v>99</v>
      </c>
      <c r="P1553">
        <v>99</v>
      </c>
      <c r="Q1553">
        <v>7</v>
      </c>
      <c r="R1553">
        <v>9</v>
      </c>
      <c r="S1553">
        <v>12.888888888888889</v>
      </c>
      <c r="T1553">
        <v>15</v>
      </c>
      <c r="U1553">
        <v>45.7</v>
      </c>
      <c r="V1553">
        <v>0</v>
      </c>
      <c r="W1553">
        <v>100</v>
      </c>
      <c r="X1553">
        <v>100</v>
      </c>
      <c r="Y1553">
        <v>100</v>
      </c>
      <c r="Z1553">
        <v>10.568401540020648</v>
      </c>
      <c r="AA1553">
        <v>0.87488976377907746</v>
      </c>
      <c r="AB1553">
        <v>0</v>
      </c>
      <c r="AC1553">
        <v>92.650811521831557</v>
      </c>
      <c r="AF1553">
        <v>5.270863836017569E-2</v>
      </c>
      <c r="AG1553">
        <v>9.1923555718458685E-2</v>
      </c>
      <c r="AH1553">
        <v>0</v>
      </c>
      <c r="AI1553">
        <v>9</v>
      </c>
      <c r="AJ1553">
        <v>111.8</v>
      </c>
      <c r="AK1553">
        <v>32.034911915833433</v>
      </c>
    </row>
    <row r="1554" spans="1:37">
      <c r="A1554">
        <v>17</v>
      </c>
      <c r="B1554">
        <v>179</v>
      </c>
      <c r="C1554">
        <v>2024</v>
      </c>
      <c r="D1554">
        <v>11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15</v>
      </c>
      <c r="N1554">
        <v>99</v>
      </c>
      <c r="O1554">
        <v>99</v>
      </c>
      <c r="P1554">
        <v>99</v>
      </c>
      <c r="Q1554">
        <v>2</v>
      </c>
      <c r="R1554">
        <v>2</v>
      </c>
      <c r="S1554">
        <v>12.5</v>
      </c>
      <c r="T1554">
        <v>15</v>
      </c>
      <c r="U1554">
        <v>46.45</v>
      </c>
      <c r="V1554">
        <v>0</v>
      </c>
      <c r="W1554">
        <v>100</v>
      </c>
      <c r="X1554">
        <v>100</v>
      </c>
      <c r="Y1554">
        <v>100</v>
      </c>
      <c r="Z1554">
        <v>4.2499999999999458</v>
      </c>
      <c r="AA1554">
        <v>0.5</v>
      </c>
      <c r="AB1554">
        <v>0</v>
      </c>
      <c r="AC1554">
        <v>-100.00000000000124</v>
      </c>
      <c r="AF1554">
        <v>3.5771776068681801E-2</v>
      </c>
      <c r="AG1554">
        <v>6.3831731585163851E-2</v>
      </c>
      <c r="AH1554">
        <v>0</v>
      </c>
      <c r="AI1554">
        <v>2</v>
      </c>
      <c r="AJ1554">
        <v>116.4</v>
      </c>
      <c r="AK1554">
        <v>29.542093429784654</v>
      </c>
    </row>
    <row r="1555" spans="1:37">
      <c r="A1555">
        <v>17</v>
      </c>
      <c r="B1555">
        <v>180</v>
      </c>
      <c r="C1555">
        <v>2024</v>
      </c>
      <c r="D1555">
        <v>12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15</v>
      </c>
      <c r="N1555">
        <v>99</v>
      </c>
      <c r="O1555">
        <v>99</v>
      </c>
      <c r="P1555">
        <v>99</v>
      </c>
      <c r="Q1555">
        <v>1</v>
      </c>
      <c r="R1555">
        <v>1</v>
      </c>
      <c r="S1555">
        <v>13</v>
      </c>
      <c r="T1555">
        <v>15</v>
      </c>
      <c r="U1555">
        <v>49.2</v>
      </c>
      <c r="V1555">
        <v>0</v>
      </c>
      <c r="W1555">
        <v>100</v>
      </c>
      <c r="X1555">
        <v>100</v>
      </c>
      <c r="Y1555">
        <v>100</v>
      </c>
      <c r="Z1555">
        <v>0</v>
      </c>
      <c r="AA1555">
        <v>0</v>
      </c>
      <c r="AB1555">
        <v>0</v>
      </c>
      <c r="AF1555">
        <v>0.1506024096385542</v>
      </c>
      <c r="AG1555">
        <v>0.30145396393581225</v>
      </c>
      <c r="AH1555">
        <v>0</v>
      </c>
      <c r="AI1555">
        <v>1</v>
      </c>
      <c r="AJ1555">
        <v>113.9</v>
      </c>
      <c r="AK1555">
        <v>33.296143188152627</v>
      </c>
    </row>
    <row r="1556" spans="1:37">
      <c r="A1556">
        <v>17</v>
      </c>
      <c r="B1556">
        <v>181</v>
      </c>
      <c r="C1556">
        <v>2023</v>
      </c>
      <c r="D1556">
        <v>1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1</v>
      </c>
      <c r="N1556">
        <v>99</v>
      </c>
      <c r="O1556">
        <v>99</v>
      </c>
      <c r="P1556">
        <v>99</v>
      </c>
      <c r="R1556">
        <v>0</v>
      </c>
    </row>
    <row r="1557" spans="1:37">
      <c r="A1557">
        <v>17</v>
      </c>
      <c r="B1557">
        <v>182</v>
      </c>
      <c r="C1557">
        <v>2023</v>
      </c>
      <c r="D1557">
        <v>2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1</v>
      </c>
      <c r="N1557">
        <v>99</v>
      </c>
      <c r="O1557">
        <v>99</v>
      </c>
      <c r="P1557">
        <v>99</v>
      </c>
      <c r="R1557">
        <v>0</v>
      </c>
    </row>
    <row r="1558" spans="1:37">
      <c r="A1558">
        <v>17</v>
      </c>
      <c r="B1558">
        <v>183</v>
      </c>
      <c r="C1558">
        <v>2023</v>
      </c>
      <c r="D1558">
        <v>3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1</v>
      </c>
      <c r="N1558">
        <v>99</v>
      </c>
      <c r="O1558">
        <v>99</v>
      </c>
      <c r="P1558">
        <v>99</v>
      </c>
      <c r="R1558">
        <v>0</v>
      </c>
    </row>
    <row r="1559" spans="1:37">
      <c r="A1559">
        <v>17</v>
      </c>
      <c r="B1559">
        <v>184</v>
      </c>
      <c r="C1559">
        <v>2023</v>
      </c>
      <c r="D1559">
        <v>4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1</v>
      </c>
      <c r="N1559">
        <v>99</v>
      </c>
      <c r="O1559">
        <v>99</v>
      </c>
      <c r="P1559">
        <v>99</v>
      </c>
      <c r="R1559">
        <v>0</v>
      </c>
    </row>
    <row r="1560" spans="1:37">
      <c r="A1560">
        <v>17</v>
      </c>
      <c r="B1560">
        <v>185</v>
      </c>
      <c r="C1560">
        <v>2023</v>
      </c>
      <c r="D1560">
        <v>5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1</v>
      </c>
      <c r="N1560">
        <v>99</v>
      </c>
      <c r="O1560">
        <v>99</v>
      </c>
      <c r="P1560">
        <v>99</v>
      </c>
      <c r="R1560">
        <v>0</v>
      </c>
    </row>
    <row r="1561" spans="1:37">
      <c r="A1561">
        <v>17</v>
      </c>
      <c r="B1561">
        <v>186</v>
      </c>
      <c r="C1561">
        <v>2023</v>
      </c>
      <c r="D1561">
        <v>6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1</v>
      </c>
      <c r="N1561">
        <v>99</v>
      </c>
      <c r="O1561">
        <v>99</v>
      </c>
      <c r="P1561">
        <v>99</v>
      </c>
      <c r="R1561">
        <v>0</v>
      </c>
    </row>
    <row r="1562" spans="1:37">
      <c r="A1562">
        <v>17</v>
      </c>
      <c r="B1562">
        <v>187</v>
      </c>
      <c r="C1562">
        <v>2023</v>
      </c>
      <c r="D1562">
        <v>7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1</v>
      </c>
      <c r="N1562">
        <v>99</v>
      </c>
      <c r="O1562">
        <v>99</v>
      </c>
      <c r="P1562">
        <v>99</v>
      </c>
      <c r="R1562">
        <v>0</v>
      </c>
    </row>
    <row r="1563" spans="1:37">
      <c r="A1563">
        <v>17</v>
      </c>
      <c r="B1563">
        <v>188</v>
      </c>
      <c r="C1563">
        <v>2023</v>
      </c>
      <c r="D1563">
        <v>8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1</v>
      </c>
      <c r="N1563">
        <v>99</v>
      </c>
      <c r="O1563">
        <v>99</v>
      </c>
      <c r="P1563">
        <v>99</v>
      </c>
      <c r="Q1563">
        <v>5</v>
      </c>
      <c r="R1563">
        <v>5</v>
      </c>
      <c r="S1563">
        <v>4.8</v>
      </c>
      <c r="T1563">
        <v>1</v>
      </c>
      <c r="U1563">
        <v>17.68</v>
      </c>
      <c r="V1563">
        <v>0</v>
      </c>
      <c r="W1563">
        <v>0</v>
      </c>
      <c r="X1563">
        <v>60</v>
      </c>
      <c r="Y1563">
        <v>40</v>
      </c>
      <c r="Z1563">
        <v>7.5366836207976755</v>
      </c>
      <c r="AA1563">
        <v>2.227105745132008</v>
      </c>
      <c r="AB1563">
        <v>0</v>
      </c>
      <c r="AC1563">
        <v>56.931813531075662</v>
      </c>
      <c r="AF1563">
        <v>7.7399380804953594E-2</v>
      </c>
      <c r="AG1563">
        <v>5.3733734755940066E-2</v>
      </c>
      <c r="AH1563">
        <v>0</v>
      </c>
      <c r="AI1563">
        <v>2</v>
      </c>
      <c r="AJ1563">
        <v>110.8</v>
      </c>
      <c r="AK1563">
        <v>15.914161257903098</v>
      </c>
    </row>
    <row r="1564" spans="1:37">
      <c r="A1564">
        <v>17</v>
      </c>
      <c r="B1564">
        <v>189</v>
      </c>
      <c r="C1564">
        <v>2023</v>
      </c>
      <c r="D1564">
        <v>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1</v>
      </c>
      <c r="N1564">
        <v>99</v>
      </c>
      <c r="O1564">
        <v>99</v>
      </c>
      <c r="P1564">
        <v>99</v>
      </c>
      <c r="Q1564">
        <v>4</v>
      </c>
      <c r="R1564">
        <v>4</v>
      </c>
      <c r="S1564">
        <v>3.5</v>
      </c>
      <c r="T1564">
        <v>1</v>
      </c>
      <c r="U1564">
        <v>18</v>
      </c>
      <c r="V1564">
        <v>0</v>
      </c>
      <c r="W1564">
        <v>0</v>
      </c>
      <c r="X1564">
        <v>50</v>
      </c>
      <c r="Y1564">
        <v>25</v>
      </c>
      <c r="Z1564">
        <v>5.458479641805031</v>
      </c>
      <c r="AA1564">
        <v>2.8722813232690152</v>
      </c>
      <c r="AB1564">
        <v>0</v>
      </c>
      <c r="AC1564">
        <v>90.890019204995994</v>
      </c>
      <c r="AF1564">
        <v>5.724098454493419E-2</v>
      </c>
      <c r="AG1564">
        <v>4.135266876914355E-2</v>
      </c>
      <c r="AH1564">
        <v>25</v>
      </c>
      <c r="AI1564">
        <v>2</v>
      </c>
      <c r="AJ1564">
        <v>109.55</v>
      </c>
      <c r="AK1564">
        <v>10.934119094460312</v>
      </c>
    </row>
    <row r="1565" spans="1:37">
      <c r="A1565">
        <v>17</v>
      </c>
      <c r="B1565">
        <v>190</v>
      </c>
      <c r="C1565">
        <v>2023</v>
      </c>
      <c r="D1565">
        <v>10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1</v>
      </c>
      <c r="N1565">
        <v>99</v>
      </c>
      <c r="O1565">
        <v>99</v>
      </c>
      <c r="P1565">
        <v>99</v>
      </c>
      <c r="Q1565">
        <v>11</v>
      </c>
      <c r="R1565">
        <v>11</v>
      </c>
      <c r="S1565">
        <v>2.4545454545454546</v>
      </c>
      <c r="T1565">
        <v>1</v>
      </c>
      <c r="U1565">
        <v>16.190909090909091</v>
      </c>
      <c r="V1565">
        <v>0</v>
      </c>
      <c r="W1565">
        <v>0</v>
      </c>
      <c r="X1565">
        <v>45.454545454545446</v>
      </c>
      <c r="Y1565">
        <v>9.0909090909090917</v>
      </c>
      <c r="Z1565">
        <v>5.1992052793854988</v>
      </c>
      <c r="AA1565">
        <v>1.4373989364401722</v>
      </c>
      <c r="AB1565">
        <v>0</v>
      </c>
      <c r="AC1565">
        <v>47.861642405843661</v>
      </c>
      <c r="AF1565">
        <v>5.9475533928088679E-2</v>
      </c>
      <c r="AG1565">
        <v>3.6122617321940928E-2</v>
      </c>
      <c r="AH1565">
        <v>18.181818181818183</v>
      </c>
      <c r="AI1565">
        <v>5</v>
      </c>
      <c r="AJ1565">
        <v>111.56</v>
      </c>
      <c r="AK1565">
        <v>14.255341068633925</v>
      </c>
    </row>
    <row r="1566" spans="1:37">
      <c r="A1566">
        <v>17</v>
      </c>
      <c r="B1566">
        <v>191</v>
      </c>
      <c r="C1566">
        <v>2023</v>
      </c>
      <c r="D1566">
        <v>11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1</v>
      </c>
      <c r="N1566">
        <v>99</v>
      </c>
      <c r="O1566">
        <v>99</v>
      </c>
      <c r="P1566">
        <v>99</v>
      </c>
      <c r="Q1566">
        <v>4</v>
      </c>
      <c r="R1566">
        <v>5</v>
      </c>
      <c r="S1566">
        <v>3</v>
      </c>
      <c r="T1566">
        <v>1</v>
      </c>
      <c r="U1566">
        <v>14.46</v>
      </c>
      <c r="V1566">
        <v>0</v>
      </c>
      <c r="W1566">
        <v>0</v>
      </c>
      <c r="X1566">
        <v>60</v>
      </c>
      <c r="Y1566">
        <v>0</v>
      </c>
      <c r="Z1566">
        <v>4.7596638536770692</v>
      </c>
      <c r="AA1566">
        <v>2.6832815729997486</v>
      </c>
      <c r="AB1566">
        <v>0</v>
      </c>
      <c r="AC1566">
        <v>53.086875297353693</v>
      </c>
      <c r="AF1566">
        <v>5.7247538355850704E-2</v>
      </c>
      <c r="AG1566">
        <v>3.1489629328299636E-2</v>
      </c>
      <c r="AH1566">
        <v>20</v>
      </c>
      <c r="AI1566">
        <v>2</v>
      </c>
      <c r="AJ1566">
        <v>110.1</v>
      </c>
      <c r="AK1566">
        <v>13.374069885964913</v>
      </c>
    </row>
    <row r="1567" spans="1:37">
      <c r="A1567">
        <v>17</v>
      </c>
      <c r="B1567">
        <v>192</v>
      </c>
      <c r="C1567">
        <v>2023</v>
      </c>
      <c r="D1567">
        <v>12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1</v>
      </c>
      <c r="N1567">
        <v>99</v>
      </c>
      <c r="O1567">
        <v>99</v>
      </c>
      <c r="P1567">
        <v>99</v>
      </c>
      <c r="R1567">
        <v>0</v>
      </c>
    </row>
    <row r="1568" spans="1:37">
      <c r="A1568">
        <v>17</v>
      </c>
      <c r="B1568">
        <v>193</v>
      </c>
      <c r="C1568">
        <v>2023</v>
      </c>
      <c r="D1568">
        <v>1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2</v>
      </c>
      <c r="N1568">
        <v>99</v>
      </c>
      <c r="O1568">
        <v>99</v>
      </c>
      <c r="P1568">
        <v>99</v>
      </c>
      <c r="Q1568">
        <v>5</v>
      </c>
      <c r="R1568">
        <v>5</v>
      </c>
      <c r="S1568">
        <v>3.6</v>
      </c>
      <c r="T1568">
        <v>2</v>
      </c>
      <c r="U1568">
        <v>15.86</v>
      </c>
      <c r="V1568">
        <v>0</v>
      </c>
      <c r="W1568">
        <v>0</v>
      </c>
      <c r="X1568">
        <v>60</v>
      </c>
      <c r="Y1568">
        <v>0</v>
      </c>
      <c r="Z1568">
        <v>4.4526845834844426</v>
      </c>
      <c r="AA1568">
        <v>1.0198039027185559</v>
      </c>
      <c r="AB1568">
        <v>0</v>
      </c>
      <c r="AC1568">
        <v>9.3374277629068985</v>
      </c>
      <c r="AF1568">
        <v>1.4367816091954024</v>
      </c>
      <c r="AG1568">
        <v>0.85155276835187499</v>
      </c>
      <c r="AH1568">
        <v>0</v>
      </c>
      <c r="AI1568">
        <v>0</v>
      </c>
    </row>
    <row r="1569" spans="1:37">
      <c r="A1569">
        <v>17</v>
      </c>
      <c r="B1569">
        <v>194</v>
      </c>
      <c r="C1569">
        <v>2023</v>
      </c>
      <c r="D1569">
        <v>2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2</v>
      </c>
      <c r="N1569">
        <v>99</v>
      </c>
      <c r="O1569">
        <v>99</v>
      </c>
      <c r="P1569">
        <v>99</v>
      </c>
      <c r="Q1569">
        <v>6</v>
      </c>
      <c r="R1569">
        <v>7</v>
      </c>
      <c r="S1569">
        <v>3.4285714285714279</v>
      </c>
      <c r="T1569">
        <v>2</v>
      </c>
      <c r="U1569">
        <v>16.171428571428581</v>
      </c>
      <c r="V1569">
        <v>0</v>
      </c>
      <c r="W1569">
        <v>0</v>
      </c>
      <c r="X1569">
        <v>57.142857142857153</v>
      </c>
      <c r="Y1569">
        <v>28.571428571428577</v>
      </c>
      <c r="Z1569">
        <v>7.5675461744240948</v>
      </c>
      <c r="AA1569">
        <v>1.4982983545287889</v>
      </c>
      <c r="AB1569">
        <v>0</v>
      </c>
      <c r="AC1569">
        <v>92.587316681620479</v>
      </c>
      <c r="AF1569">
        <v>1.2962962962962965</v>
      </c>
      <c r="AG1569">
        <v>0.70919319876204445</v>
      </c>
      <c r="AH1569">
        <v>0</v>
      </c>
      <c r="AI1569">
        <v>0</v>
      </c>
    </row>
    <row r="1570" spans="1:37">
      <c r="A1570">
        <v>17</v>
      </c>
      <c r="B1570">
        <v>195</v>
      </c>
      <c r="C1570">
        <v>2023</v>
      </c>
      <c r="D1570">
        <v>3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2</v>
      </c>
      <c r="N1570">
        <v>99</v>
      </c>
      <c r="O1570">
        <v>99</v>
      </c>
      <c r="P1570">
        <v>99</v>
      </c>
      <c r="Q1570">
        <v>28</v>
      </c>
      <c r="R1570">
        <v>31</v>
      </c>
      <c r="S1570">
        <v>3.9677419354838719</v>
      </c>
      <c r="T1570">
        <v>2</v>
      </c>
      <c r="U1570">
        <v>17.116129032258058</v>
      </c>
      <c r="V1570">
        <v>0</v>
      </c>
      <c r="W1570">
        <v>0</v>
      </c>
      <c r="X1570">
        <v>48.387096774193559</v>
      </c>
      <c r="Y1570">
        <v>19.354838709677423</v>
      </c>
      <c r="Z1570">
        <v>6.2039579860785752</v>
      </c>
      <c r="AA1570">
        <v>1.8575716192113501</v>
      </c>
      <c r="AB1570">
        <v>0</v>
      </c>
      <c r="AC1570">
        <v>41.879578804581634</v>
      </c>
      <c r="AF1570">
        <v>0.94743276283618594</v>
      </c>
      <c r="AG1570">
        <v>0.53720928584373551</v>
      </c>
      <c r="AH1570">
        <v>6.4516129032258052</v>
      </c>
      <c r="AI1570">
        <v>8</v>
      </c>
      <c r="AJ1570">
        <v>102.175</v>
      </c>
      <c r="AK1570">
        <v>16.143025053420963</v>
      </c>
    </row>
    <row r="1571" spans="1:37">
      <c r="A1571">
        <v>17</v>
      </c>
      <c r="B1571">
        <v>196</v>
      </c>
      <c r="C1571">
        <v>2023</v>
      </c>
      <c r="D1571">
        <v>4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2</v>
      </c>
      <c r="N1571">
        <v>99</v>
      </c>
      <c r="O1571">
        <v>99</v>
      </c>
      <c r="P1571">
        <v>99</v>
      </c>
      <c r="Q1571">
        <v>14</v>
      </c>
      <c r="R1571">
        <v>25</v>
      </c>
      <c r="S1571">
        <v>4.92</v>
      </c>
      <c r="T1571">
        <v>2</v>
      </c>
      <c r="U1571">
        <v>12.988000000000008</v>
      </c>
      <c r="V1571">
        <v>0</v>
      </c>
      <c r="W1571">
        <v>0</v>
      </c>
      <c r="X1571">
        <v>16</v>
      </c>
      <c r="Y1571">
        <v>4</v>
      </c>
      <c r="Z1571">
        <v>4.738803224443898</v>
      </c>
      <c r="AA1571">
        <v>1.8529975715040756</v>
      </c>
      <c r="AB1571">
        <v>0</v>
      </c>
      <c r="AC1571">
        <v>9.7373976693176072</v>
      </c>
      <c r="AF1571">
        <v>4.0916530278232406</v>
      </c>
      <c r="AG1571">
        <v>2.487531697451181</v>
      </c>
      <c r="AH1571">
        <v>4</v>
      </c>
      <c r="AI1571">
        <v>2</v>
      </c>
      <c r="AJ1571">
        <v>113.2</v>
      </c>
      <c r="AK1571">
        <v>16.55716879123533</v>
      </c>
    </row>
    <row r="1572" spans="1:37">
      <c r="A1572">
        <v>17</v>
      </c>
      <c r="B1572">
        <v>197</v>
      </c>
      <c r="C1572">
        <v>2023</v>
      </c>
      <c r="D1572">
        <v>5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2</v>
      </c>
      <c r="N1572">
        <v>99</v>
      </c>
      <c r="O1572">
        <v>99</v>
      </c>
      <c r="P1572">
        <v>99</v>
      </c>
      <c r="Q1572">
        <v>44</v>
      </c>
      <c r="R1572">
        <v>99</v>
      </c>
      <c r="S1572">
        <v>4.5151515151515156</v>
      </c>
      <c r="T1572">
        <v>2</v>
      </c>
      <c r="U1572">
        <v>13.763636363636357</v>
      </c>
      <c r="V1572">
        <v>0</v>
      </c>
      <c r="W1572">
        <v>0</v>
      </c>
      <c r="X1572">
        <v>24.242424242424246</v>
      </c>
      <c r="Y1572">
        <v>5.0505050505050511</v>
      </c>
      <c r="Z1572">
        <v>4.6554075117106493</v>
      </c>
      <c r="AA1572">
        <v>2.0368505911280064</v>
      </c>
      <c r="AB1572">
        <v>0</v>
      </c>
      <c r="AC1572">
        <v>44.703328463628971</v>
      </c>
      <c r="AF1572">
        <v>6.8797776233495469</v>
      </c>
      <c r="AG1572">
        <v>4.0840549216368593</v>
      </c>
      <c r="AH1572">
        <v>2.0202020202020203</v>
      </c>
      <c r="AI1572">
        <v>36</v>
      </c>
      <c r="AJ1572">
        <v>94.01111111111112</v>
      </c>
      <c r="AK1572">
        <v>16.38240638422478</v>
      </c>
    </row>
    <row r="1573" spans="1:37">
      <c r="A1573">
        <v>17</v>
      </c>
      <c r="B1573">
        <v>198</v>
      </c>
      <c r="C1573">
        <v>2023</v>
      </c>
      <c r="D1573">
        <v>6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2</v>
      </c>
      <c r="N1573">
        <v>99</v>
      </c>
      <c r="O1573">
        <v>99</v>
      </c>
      <c r="P1573">
        <v>99</v>
      </c>
      <c r="Q1573">
        <v>17</v>
      </c>
      <c r="R1573">
        <v>33</v>
      </c>
      <c r="S1573">
        <v>4.0606060606060606</v>
      </c>
      <c r="T1573">
        <v>2</v>
      </c>
      <c r="U1573">
        <v>13.139393939393935</v>
      </c>
      <c r="V1573">
        <v>0</v>
      </c>
      <c r="W1573">
        <v>0</v>
      </c>
      <c r="X1573">
        <v>24.242424242424246</v>
      </c>
      <c r="Y1573">
        <v>0</v>
      </c>
      <c r="Z1573">
        <v>3.7701329768316714</v>
      </c>
      <c r="AA1573">
        <v>1.3470370164177492</v>
      </c>
      <c r="AB1573">
        <v>0</v>
      </c>
      <c r="AC1573">
        <v>5.144204111754739</v>
      </c>
      <c r="AF1573">
        <v>2.8820960698689961</v>
      </c>
      <c r="AG1573">
        <v>1.6039061922024103</v>
      </c>
      <c r="AH1573">
        <v>9.0909090909090917</v>
      </c>
      <c r="AI1573">
        <v>9</v>
      </c>
      <c r="AJ1573">
        <v>98.844444444444449</v>
      </c>
      <c r="AK1573">
        <v>14.924914052846457</v>
      </c>
    </row>
    <row r="1574" spans="1:37">
      <c r="A1574">
        <v>17</v>
      </c>
      <c r="B1574">
        <v>199</v>
      </c>
      <c r="C1574">
        <v>2023</v>
      </c>
      <c r="D1574">
        <v>7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2</v>
      </c>
      <c r="N1574">
        <v>99</v>
      </c>
      <c r="O1574">
        <v>99</v>
      </c>
      <c r="P1574">
        <v>99</v>
      </c>
      <c r="Q1574">
        <v>7</v>
      </c>
      <c r="R1574">
        <v>18</v>
      </c>
      <c r="S1574">
        <v>3.4444444444444442</v>
      </c>
      <c r="T1574">
        <v>2</v>
      </c>
      <c r="U1574">
        <v>17.238888888888891</v>
      </c>
      <c r="V1574">
        <v>0</v>
      </c>
      <c r="W1574">
        <v>0</v>
      </c>
      <c r="X1574">
        <v>38.888888888888886</v>
      </c>
      <c r="Y1574">
        <v>27.777777777777779</v>
      </c>
      <c r="Z1574">
        <v>8.9568185627170145</v>
      </c>
      <c r="AA1574">
        <v>2.2662308949301262</v>
      </c>
      <c r="AB1574">
        <v>0</v>
      </c>
      <c r="AC1574">
        <v>88.975756317424441</v>
      </c>
      <c r="AF1574">
        <v>5.6603773584905639</v>
      </c>
      <c r="AG1574">
        <v>3.8403940642829753</v>
      </c>
      <c r="AH1574">
        <v>5.5555555555555562</v>
      </c>
      <c r="AI1574">
        <v>14</v>
      </c>
      <c r="AJ1574">
        <v>117.4785714285714</v>
      </c>
      <c r="AK1574">
        <v>10.836024489590873</v>
      </c>
    </row>
    <row r="1575" spans="1:37">
      <c r="A1575">
        <v>17</v>
      </c>
      <c r="B1575">
        <v>200</v>
      </c>
      <c r="C1575">
        <v>2023</v>
      </c>
      <c r="D1575">
        <v>8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2</v>
      </c>
      <c r="N1575">
        <v>99</v>
      </c>
      <c r="O1575">
        <v>99</v>
      </c>
      <c r="P1575">
        <v>99</v>
      </c>
      <c r="Q1575">
        <v>129</v>
      </c>
      <c r="R1575">
        <v>183</v>
      </c>
      <c r="S1575">
        <v>4.1366120218579239</v>
      </c>
      <c r="T1575">
        <v>2</v>
      </c>
      <c r="U1575">
        <v>18.707103825136596</v>
      </c>
      <c r="V1575">
        <v>0</v>
      </c>
      <c r="W1575">
        <v>0</v>
      </c>
      <c r="X1575">
        <v>67.759562841530069</v>
      </c>
      <c r="Y1575">
        <v>28.415300546448087</v>
      </c>
      <c r="Z1575">
        <v>6.4848123385124588</v>
      </c>
      <c r="AA1575">
        <v>1.9099748223865545</v>
      </c>
      <c r="AB1575">
        <v>0</v>
      </c>
      <c r="AC1575">
        <v>64.577700367242102</v>
      </c>
      <c r="AF1575">
        <v>2.8328173374613002</v>
      </c>
      <c r="AG1575">
        <v>2.0809057416683832</v>
      </c>
      <c r="AH1575">
        <v>4.918032786885246</v>
      </c>
      <c r="AI1575">
        <v>74</v>
      </c>
      <c r="AJ1575">
        <v>108.54189189189186</v>
      </c>
      <c r="AK1575">
        <v>16.741656565353573</v>
      </c>
    </row>
    <row r="1576" spans="1:37">
      <c r="A1576">
        <v>17</v>
      </c>
      <c r="B1576">
        <v>201</v>
      </c>
      <c r="C1576">
        <v>2023</v>
      </c>
      <c r="D1576">
        <v>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2</v>
      </c>
      <c r="N1576">
        <v>99</v>
      </c>
      <c r="O1576">
        <v>99</v>
      </c>
      <c r="P1576">
        <v>99</v>
      </c>
      <c r="Q1576">
        <v>78</v>
      </c>
      <c r="R1576">
        <v>112</v>
      </c>
      <c r="S1576">
        <v>3.875</v>
      </c>
      <c r="T1576">
        <v>2</v>
      </c>
      <c r="U1576">
        <v>17.965178571428563</v>
      </c>
      <c r="V1576">
        <v>0</v>
      </c>
      <c r="W1576">
        <v>0</v>
      </c>
      <c r="X1576">
        <v>58.035714285714306</v>
      </c>
      <c r="Y1576">
        <v>26.785714285714281</v>
      </c>
      <c r="Z1576">
        <v>6.3303930963113677</v>
      </c>
      <c r="AA1576">
        <v>2.0403299803148087</v>
      </c>
      <c r="AB1576">
        <v>0</v>
      </c>
      <c r="AC1576">
        <v>62.82394134198811</v>
      </c>
      <c r="AF1576">
        <v>1.6027475672581564</v>
      </c>
      <c r="AG1576">
        <v>1.1556347893110237</v>
      </c>
      <c r="AH1576">
        <v>8.9285714285714306</v>
      </c>
      <c r="AI1576">
        <v>37</v>
      </c>
      <c r="AJ1576">
        <v>104.37837837837836</v>
      </c>
      <c r="AK1576">
        <v>15.551336499519628</v>
      </c>
    </row>
    <row r="1577" spans="1:37">
      <c r="A1577">
        <v>17</v>
      </c>
      <c r="B1577">
        <v>202</v>
      </c>
      <c r="C1577">
        <v>2023</v>
      </c>
      <c r="D1577">
        <v>10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2</v>
      </c>
      <c r="N1577">
        <v>99</v>
      </c>
      <c r="O1577">
        <v>99</v>
      </c>
      <c r="P1577">
        <v>99</v>
      </c>
      <c r="Q1577">
        <v>159</v>
      </c>
      <c r="R1577">
        <v>202</v>
      </c>
      <c r="S1577">
        <v>3.9554455445544554</v>
      </c>
      <c r="T1577">
        <v>2</v>
      </c>
      <c r="U1577">
        <v>18.823762376237624</v>
      </c>
      <c r="V1577">
        <v>0</v>
      </c>
      <c r="W1577">
        <v>0</v>
      </c>
      <c r="X1577">
        <v>70.792079207920793</v>
      </c>
      <c r="Y1577">
        <v>22.277227722772277</v>
      </c>
      <c r="Z1577">
        <v>5.4814836561142499</v>
      </c>
      <c r="AA1577">
        <v>2.0760289228762594</v>
      </c>
      <c r="AB1577">
        <v>0</v>
      </c>
      <c r="AC1577">
        <v>58.150781930305392</v>
      </c>
      <c r="AF1577">
        <v>1.0921870775885374</v>
      </c>
      <c r="AG1577">
        <v>0.77121078104968099</v>
      </c>
      <c r="AH1577">
        <v>1.4851485148514851</v>
      </c>
      <c r="AI1577">
        <v>87</v>
      </c>
      <c r="AJ1577">
        <v>109.62988505747124</v>
      </c>
      <c r="AK1577">
        <v>14.569214233683915</v>
      </c>
    </row>
    <row r="1578" spans="1:37">
      <c r="A1578">
        <v>17</v>
      </c>
      <c r="B1578">
        <v>203</v>
      </c>
      <c r="C1578">
        <v>2023</v>
      </c>
      <c r="D1578">
        <v>11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2</v>
      </c>
      <c r="N1578">
        <v>99</v>
      </c>
      <c r="O1578">
        <v>99</v>
      </c>
      <c r="P1578">
        <v>99</v>
      </c>
      <c r="Q1578">
        <v>83</v>
      </c>
      <c r="R1578">
        <v>102</v>
      </c>
      <c r="S1578">
        <v>3.2941176470588243</v>
      </c>
      <c r="T1578">
        <v>2</v>
      </c>
      <c r="U1578">
        <v>16.831372549019608</v>
      </c>
      <c r="V1578">
        <v>0</v>
      </c>
      <c r="W1578">
        <v>0</v>
      </c>
      <c r="X1578">
        <v>55.882352941176485</v>
      </c>
      <c r="Y1578">
        <v>12.745098039215684</v>
      </c>
      <c r="Z1578">
        <v>5.2424732299830943</v>
      </c>
      <c r="AA1578">
        <v>1.8869429332171104</v>
      </c>
      <c r="AB1578">
        <v>0</v>
      </c>
      <c r="AC1578">
        <v>49.063852514098691</v>
      </c>
      <c r="AF1578">
        <v>1.1678497824593543</v>
      </c>
      <c r="AG1578">
        <v>0.7477371456545614</v>
      </c>
      <c r="AH1578">
        <v>0.98039215686274495</v>
      </c>
      <c r="AI1578">
        <v>55</v>
      </c>
      <c r="AJ1578">
        <v>104.40727272727268</v>
      </c>
      <c r="AK1578">
        <v>14.72799351086535</v>
      </c>
    </row>
    <row r="1579" spans="1:37">
      <c r="A1579">
        <v>17</v>
      </c>
      <c r="B1579">
        <v>204</v>
      </c>
      <c r="C1579">
        <v>2023</v>
      </c>
      <c r="D1579">
        <v>12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2</v>
      </c>
      <c r="N1579">
        <v>99</v>
      </c>
      <c r="O1579">
        <v>99</v>
      </c>
      <c r="P1579">
        <v>99</v>
      </c>
      <c r="Q1579">
        <v>6</v>
      </c>
      <c r="R1579">
        <v>8</v>
      </c>
      <c r="S1579">
        <v>2.25</v>
      </c>
      <c r="T1579">
        <v>2</v>
      </c>
      <c r="U1579">
        <v>12.237500000000001</v>
      </c>
      <c r="V1579">
        <v>0</v>
      </c>
      <c r="W1579">
        <v>0</v>
      </c>
      <c r="X1579">
        <v>25</v>
      </c>
      <c r="Y1579">
        <v>0</v>
      </c>
      <c r="Z1579">
        <v>5.5738087292263607</v>
      </c>
      <c r="AA1579">
        <v>2.1065374432940902</v>
      </c>
      <c r="AB1579">
        <v>0</v>
      </c>
      <c r="AC1579">
        <v>89.772871826808284</v>
      </c>
      <c r="AF1579">
        <v>1.495327102803738</v>
      </c>
      <c r="AG1579">
        <v>0.7241070702139778</v>
      </c>
      <c r="AH1579">
        <v>0</v>
      </c>
      <c r="AI1579">
        <v>8</v>
      </c>
      <c r="AJ1579">
        <v>98.637499999999989</v>
      </c>
      <c r="AK1579">
        <v>11.931491306020311</v>
      </c>
    </row>
    <row r="1580" spans="1:37">
      <c r="A1580">
        <v>17</v>
      </c>
      <c r="B1580">
        <v>205</v>
      </c>
      <c r="C1580">
        <v>2023</v>
      </c>
      <c r="D1580">
        <v>1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3</v>
      </c>
      <c r="N1580">
        <v>99</v>
      </c>
      <c r="O1580">
        <v>99</v>
      </c>
      <c r="P1580">
        <v>99</v>
      </c>
      <c r="Q1580">
        <v>10</v>
      </c>
      <c r="R1580">
        <v>12</v>
      </c>
      <c r="S1580">
        <v>4.1666666666666679</v>
      </c>
      <c r="T1580">
        <v>3</v>
      </c>
      <c r="U1580">
        <v>18.358333333333327</v>
      </c>
      <c r="V1580">
        <v>8.3333333333333357</v>
      </c>
      <c r="W1580">
        <v>0</v>
      </c>
      <c r="X1580">
        <v>75</v>
      </c>
      <c r="Y1580">
        <v>25</v>
      </c>
      <c r="Z1580">
        <v>6.2726201773173722</v>
      </c>
      <c r="AA1580">
        <v>1.2801909579780999</v>
      </c>
      <c r="AB1580">
        <v>0</v>
      </c>
      <c r="AC1580">
        <v>81.757830700442895</v>
      </c>
      <c r="AF1580">
        <v>3.4482758620689653</v>
      </c>
      <c r="AG1580">
        <v>2.3656629869850958</v>
      </c>
      <c r="AH1580">
        <v>0</v>
      </c>
      <c r="AI1580">
        <v>2</v>
      </c>
      <c r="AJ1580">
        <v>110.25</v>
      </c>
      <c r="AK1580">
        <v>16.467981106208221</v>
      </c>
    </row>
    <row r="1581" spans="1:37">
      <c r="A1581">
        <v>17</v>
      </c>
      <c r="B1581">
        <v>206</v>
      </c>
      <c r="C1581">
        <v>2023</v>
      </c>
      <c r="D1581">
        <v>2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3</v>
      </c>
      <c r="N1581">
        <v>99</v>
      </c>
      <c r="O1581">
        <v>99</v>
      </c>
      <c r="P1581">
        <v>99</v>
      </c>
      <c r="Q1581">
        <v>14</v>
      </c>
      <c r="R1581">
        <v>19</v>
      </c>
      <c r="S1581">
        <v>4.8421052631578947</v>
      </c>
      <c r="T1581">
        <v>3</v>
      </c>
      <c r="U1581">
        <v>18.878947368421056</v>
      </c>
      <c r="V1581">
        <v>0</v>
      </c>
      <c r="W1581">
        <v>0</v>
      </c>
      <c r="X1581">
        <v>73.68421052631578</v>
      </c>
      <c r="Y1581">
        <v>26.315789473684205</v>
      </c>
      <c r="Z1581">
        <v>5.2399858323802526</v>
      </c>
      <c r="AA1581">
        <v>1.3865199865599469</v>
      </c>
      <c r="AB1581">
        <v>0</v>
      </c>
      <c r="AC1581">
        <v>64.789795397479594</v>
      </c>
      <c r="AF1581">
        <v>3.5185185185185177</v>
      </c>
      <c r="AG1581">
        <v>2.2472402861832634</v>
      </c>
      <c r="AH1581">
        <v>0</v>
      </c>
      <c r="AI1581">
        <v>1</v>
      </c>
      <c r="AJ1581">
        <v>104.8</v>
      </c>
      <c r="AK1581">
        <v>16.42018161186536</v>
      </c>
    </row>
    <row r="1582" spans="1:37">
      <c r="A1582">
        <v>17</v>
      </c>
      <c r="B1582">
        <v>207</v>
      </c>
      <c r="C1582">
        <v>2023</v>
      </c>
      <c r="D1582">
        <v>3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3</v>
      </c>
      <c r="N1582">
        <v>99</v>
      </c>
      <c r="O1582">
        <v>99</v>
      </c>
      <c r="P1582">
        <v>99</v>
      </c>
      <c r="Q1582">
        <v>104</v>
      </c>
      <c r="R1582">
        <v>155</v>
      </c>
      <c r="S1582">
        <v>4.9290322580645158</v>
      </c>
      <c r="T1582">
        <v>3</v>
      </c>
      <c r="U1582">
        <v>18.650967741935489</v>
      </c>
      <c r="V1582">
        <v>8.387096774193548</v>
      </c>
      <c r="W1582">
        <v>0</v>
      </c>
      <c r="X1582">
        <v>69.032258064516114</v>
      </c>
      <c r="Y1582">
        <v>21.290322580645157</v>
      </c>
      <c r="Z1582">
        <v>5.353761026417919</v>
      </c>
      <c r="AA1582">
        <v>1.8143146841584472</v>
      </c>
      <c r="AB1582">
        <v>0</v>
      </c>
      <c r="AC1582">
        <v>67.453201503806582</v>
      </c>
      <c r="AF1582">
        <v>4.7371638141809296</v>
      </c>
      <c r="AG1582">
        <v>2.9269097709115255</v>
      </c>
      <c r="AH1582">
        <v>1.9354838709677424</v>
      </c>
      <c r="AI1582">
        <v>23</v>
      </c>
      <c r="AJ1582">
        <v>109.32608695652172</v>
      </c>
      <c r="AK1582">
        <v>16.31250112054753</v>
      </c>
    </row>
    <row r="1583" spans="1:37">
      <c r="A1583">
        <v>17</v>
      </c>
      <c r="B1583">
        <v>208</v>
      </c>
      <c r="C1583">
        <v>2023</v>
      </c>
      <c r="D1583">
        <v>4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3</v>
      </c>
      <c r="N1583">
        <v>99</v>
      </c>
      <c r="O1583">
        <v>99</v>
      </c>
      <c r="P1583">
        <v>99</v>
      </c>
      <c r="Q1583">
        <v>39</v>
      </c>
      <c r="R1583">
        <v>119</v>
      </c>
      <c r="S1583">
        <v>6.0840336134453761</v>
      </c>
      <c r="T1583">
        <v>3</v>
      </c>
      <c r="U1583">
        <v>14.663025210084037</v>
      </c>
      <c r="V1583">
        <v>1.6806722689075622</v>
      </c>
      <c r="W1583">
        <v>0</v>
      </c>
      <c r="X1583">
        <v>32.773109243697483</v>
      </c>
      <c r="Y1583">
        <v>5.042016806722688</v>
      </c>
      <c r="Z1583">
        <v>4.4169624443341791</v>
      </c>
      <c r="AA1583">
        <v>1.3632624730031664</v>
      </c>
      <c r="AB1583">
        <v>0</v>
      </c>
      <c r="AC1583">
        <v>34.103369683955819</v>
      </c>
      <c r="AF1583">
        <v>19.476268412438628</v>
      </c>
      <c r="AG1583">
        <v>13.367705755720863</v>
      </c>
      <c r="AH1583">
        <v>2.521008403361344</v>
      </c>
      <c r="AI1583">
        <v>17</v>
      </c>
      <c r="AJ1583">
        <v>95.276470588235227</v>
      </c>
      <c r="AK1583">
        <v>16.524039359694477</v>
      </c>
    </row>
    <row r="1584" spans="1:37">
      <c r="A1584">
        <v>17</v>
      </c>
      <c r="B1584">
        <v>209</v>
      </c>
      <c r="C1584">
        <v>2023</v>
      </c>
      <c r="D1584">
        <v>5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3</v>
      </c>
      <c r="N1584">
        <v>99</v>
      </c>
      <c r="O1584">
        <v>99</v>
      </c>
      <c r="P1584">
        <v>99</v>
      </c>
      <c r="Q1584">
        <v>83</v>
      </c>
      <c r="R1584">
        <v>217</v>
      </c>
      <c r="S1584">
        <v>5.7649769585253443</v>
      </c>
      <c r="T1584">
        <v>3</v>
      </c>
      <c r="U1584">
        <v>16.321198156682026</v>
      </c>
      <c r="V1584">
        <v>4.6082949308755756</v>
      </c>
      <c r="W1584">
        <v>0</v>
      </c>
      <c r="X1584">
        <v>45.161290322580641</v>
      </c>
      <c r="Y1584">
        <v>7.3732718894009217</v>
      </c>
      <c r="Z1584">
        <v>4.8640894632352412</v>
      </c>
      <c r="AA1584">
        <v>1.6107556472753604</v>
      </c>
      <c r="AB1584">
        <v>0</v>
      </c>
      <c r="AC1584">
        <v>41.765434737885407</v>
      </c>
      <c r="AF1584">
        <v>15.079916608756085</v>
      </c>
      <c r="AG1584">
        <v>10.615365709644259</v>
      </c>
      <c r="AH1584">
        <v>1.8433179723502304</v>
      </c>
      <c r="AI1584">
        <v>80</v>
      </c>
      <c r="AJ1584">
        <v>97.342500000000001</v>
      </c>
      <c r="AK1584">
        <v>17.244249095025253</v>
      </c>
    </row>
    <row r="1585" spans="1:37">
      <c r="A1585">
        <v>17</v>
      </c>
      <c r="B1585">
        <v>210</v>
      </c>
      <c r="C1585">
        <v>2023</v>
      </c>
      <c r="D1585">
        <v>6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3</v>
      </c>
      <c r="N1585">
        <v>99</v>
      </c>
      <c r="O1585">
        <v>99</v>
      </c>
      <c r="P1585">
        <v>99</v>
      </c>
      <c r="Q1585">
        <v>76</v>
      </c>
      <c r="R1585">
        <v>137</v>
      </c>
      <c r="S1585">
        <v>5.5620437956204407</v>
      </c>
      <c r="T1585">
        <v>3</v>
      </c>
      <c r="U1585">
        <v>16.451094890510941</v>
      </c>
      <c r="V1585">
        <v>2.9197080291970825</v>
      </c>
      <c r="W1585">
        <v>0</v>
      </c>
      <c r="X1585">
        <v>45.255474452554751</v>
      </c>
      <c r="Y1585">
        <v>8.7591240875912444</v>
      </c>
      <c r="Z1585">
        <v>4.7671950281325133</v>
      </c>
      <c r="AA1585">
        <v>1.4692036368553878</v>
      </c>
      <c r="AB1585">
        <v>0</v>
      </c>
      <c r="AC1585">
        <v>30.062748909804256</v>
      </c>
      <c r="AF1585">
        <v>11.965065502183409</v>
      </c>
      <c r="AG1585">
        <v>8.3369090774580172</v>
      </c>
      <c r="AH1585">
        <v>5.1094890510948909</v>
      </c>
      <c r="AI1585">
        <v>54</v>
      </c>
      <c r="AJ1585">
        <v>100.34629629629627</v>
      </c>
      <c r="AK1585">
        <v>16.822632289607675</v>
      </c>
    </row>
    <row r="1586" spans="1:37">
      <c r="A1586">
        <v>17</v>
      </c>
      <c r="B1586">
        <v>211</v>
      </c>
      <c r="C1586">
        <v>2023</v>
      </c>
      <c r="D1586">
        <v>7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3</v>
      </c>
      <c r="N1586">
        <v>99</v>
      </c>
      <c r="O1586">
        <v>99</v>
      </c>
      <c r="P1586">
        <v>99</v>
      </c>
      <c r="Q1586">
        <v>12</v>
      </c>
      <c r="R1586">
        <v>27</v>
      </c>
      <c r="S1586">
        <v>5.2592592592592595</v>
      </c>
      <c r="T1586">
        <v>3</v>
      </c>
      <c r="U1586">
        <v>18.659259259259255</v>
      </c>
      <c r="V1586">
        <v>22.222222222222225</v>
      </c>
      <c r="W1586">
        <v>0</v>
      </c>
      <c r="X1586">
        <v>59.259259259259267</v>
      </c>
      <c r="Y1586">
        <v>29.629629629629633</v>
      </c>
      <c r="Z1586">
        <v>6.5593732344699651</v>
      </c>
      <c r="AA1586">
        <v>2.2704640183694962</v>
      </c>
      <c r="AB1586">
        <v>0</v>
      </c>
      <c r="AC1586">
        <v>77.239598024386225</v>
      </c>
      <c r="AF1586">
        <v>8.4905660377358441</v>
      </c>
      <c r="AG1586">
        <v>6.2352256834861821</v>
      </c>
      <c r="AH1586">
        <v>3.7037037037037042</v>
      </c>
      <c r="AI1586">
        <v>21</v>
      </c>
      <c r="AJ1586">
        <v>114.61428571428564</v>
      </c>
      <c r="AK1586">
        <v>13.381269539866562</v>
      </c>
    </row>
    <row r="1587" spans="1:37">
      <c r="A1587">
        <v>17</v>
      </c>
      <c r="B1587">
        <v>212</v>
      </c>
      <c r="C1587">
        <v>2023</v>
      </c>
      <c r="D1587">
        <v>8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3</v>
      </c>
      <c r="N1587">
        <v>99</v>
      </c>
      <c r="O1587">
        <v>99</v>
      </c>
      <c r="P1587">
        <v>99</v>
      </c>
      <c r="Q1587">
        <v>426</v>
      </c>
      <c r="R1587">
        <v>700</v>
      </c>
      <c r="S1587">
        <v>5.5271428571428594</v>
      </c>
      <c r="T1587">
        <v>3</v>
      </c>
      <c r="U1587">
        <v>22.296285714285705</v>
      </c>
      <c r="V1587">
        <v>27.714285714285719</v>
      </c>
      <c r="W1587">
        <v>0</v>
      </c>
      <c r="X1587">
        <v>85.428571428571445</v>
      </c>
      <c r="Y1587">
        <v>49.285714285714278</v>
      </c>
      <c r="Z1587">
        <v>5.8330867034355558</v>
      </c>
      <c r="AA1587">
        <v>1.7289486011174879</v>
      </c>
      <c r="AB1587">
        <v>0</v>
      </c>
      <c r="AC1587">
        <v>52.930531777790947</v>
      </c>
      <c r="AF1587">
        <v>10.835913312693497</v>
      </c>
      <c r="AG1587">
        <v>9.4869218532789414</v>
      </c>
      <c r="AH1587">
        <v>3.7142857142857153</v>
      </c>
      <c r="AI1587">
        <v>279</v>
      </c>
      <c r="AJ1587">
        <v>108.40107526881732</v>
      </c>
      <c r="AK1587">
        <v>17.702351516048815</v>
      </c>
    </row>
    <row r="1588" spans="1:37">
      <c r="A1588">
        <v>17</v>
      </c>
      <c r="B1588">
        <v>213</v>
      </c>
      <c r="C1588">
        <v>2023</v>
      </c>
      <c r="D1588">
        <v>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3</v>
      </c>
      <c r="N1588">
        <v>99</v>
      </c>
      <c r="O1588">
        <v>99</v>
      </c>
      <c r="P1588">
        <v>99</v>
      </c>
      <c r="Q1588">
        <v>289</v>
      </c>
      <c r="R1588">
        <v>462</v>
      </c>
      <c r="S1588">
        <v>5.3073593073593077</v>
      </c>
      <c r="T1588">
        <v>3</v>
      </c>
      <c r="U1588">
        <v>21.569696969696977</v>
      </c>
      <c r="V1588">
        <v>25.324675324675329</v>
      </c>
      <c r="W1588">
        <v>0</v>
      </c>
      <c r="X1588">
        <v>77.489177489177493</v>
      </c>
      <c r="Y1588">
        <v>47.619047619047642</v>
      </c>
      <c r="Z1588">
        <v>6.5692705449378597</v>
      </c>
      <c r="AA1588">
        <v>1.9319342853781101</v>
      </c>
      <c r="AB1588">
        <v>0</v>
      </c>
      <c r="AC1588">
        <v>65.804579254413525</v>
      </c>
      <c r="AF1588">
        <v>6.6113337149398976</v>
      </c>
      <c r="AG1588">
        <v>5.7234390946981852</v>
      </c>
      <c r="AH1588">
        <v>3.8961038961038952</v>
      </c>
      <c r="AI1588">
        <v>117</v>
      </c>
      <c r="AJ1588">
        <v>108.34786324786317</v>
      </c>
      <c r="AK1588">
        <v>17.17821403322738</v>
      </c>
    </row>
    <row r="1589" spans="1:37">
      <c r="A1589">
        <v>17</v>
      </c>
      <c r="B1589">
        <v>214</v>
      </c>
      <c r="C1589">
        <v>2023</v>
      </c>
      <c r="D1589">
        <v>10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3</v>
      </c>
      <c r="N1589">
        <v>99</v>
      </c>
      <c r="O1589">
        <v>99</v>
      </c>
      <c r="P1589">
        <v>99</v>
      </c>
      <c r="Q1589">
        <v>562</v>
      </c>
      <c r="R1589">
        <v>828</v>
      </c>
      <c r="S1589">
        <v>5.4806763285024163</v>
      </c>
      <c r="T1589">
        <v>3</v>
      </c>
      <c r="U1589">
        <v>21.624879227053164</v>
      </c>
      <c r="V1589">
        <v>25.966183574879224</v>
      </c>
      <c r="W1589">
        <v>0</v>
      </c>
      <c r="X1589">
        <v>82.48792270531402</v>
      </c>
      <c r="Y1589">
        <v>44.685990338164252</v>
      </c>
      <c r="Z1589">
        <v>6.0802034322613991</v>
      </c>
      <c r="AA1589">
        <v>1.8794241914405665</v>
      </c>
      <c r="AB1589">
        <v>0</v>
      </c>
      <c r="AC1589">
        <v>61.906876787750043</v>
      </c>
      <c r="AF1589">
        <v>4.4768856447688563</v>
      </c>
      <c r="AG1589">
        <v>3.6316109612368441</v>
      </c>
      <c r="AH1589">
        <v>2.8985507246376807</v>
      </c>
      <c r="AI1589">
        <v>293</v>
      </c>
      <c r="AJ1589">
        <v>109.31808873720136</v>
      </c>
      <c r="AK1589">
        <v>16.766651849781699</v>
      </c>
    </row>
    <row r="1590" spans="1:37">
      <c r="A1590">
        <v>17</v>
      </c>
      <c r="B1590">
        <v>215</v>
      </c>
      <c r="C1590">
        <v>2023</v>
      </c>
      <c r="D1590">
        <v>11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3</v>
      </c>
      <c r="N1590">
        <v>99</v>
      </c>
      <c r="O1590">
        <v>99</v>
      </c>
      <c r="P1590">
        <v>99</v>
      </c>
      <c r="Q1590">
        <v>255</v>
      </c>
      <c r="R1590">
        <v>351</v>
      </c>
      <c r="S1590">
        <v>5.3361823361823353</v>
      </c>
      <c r="T1590">
        <v>3</v>
      </c>
      <c r="U1590">
        <v>21.008547008547005</v>
      </c>
      <c r="V1590">
        <v>21.652421652421655</v>
      </c>
      <c r="W1590">
        <v>0</v>
      </c>
      <c r="X1590">
        <v>80.626780626780615</v>
      </c>
      <c r="Y1590">
        <v>39.601139601139593</v>
      </c>
      <c r="Z1590">
        <v>5.9103449697031643</v>
      </c>
      <c r="AA1590">
        <v>1.7961104575917173</v>
      </c>
      <c r="AB1590">
        <v>0</v>
      </c>
      <c r="AC1590">
        <v>61.76161394757429</v>
      </c>
      <c r="AF1590">
        <v>4.0187771925807194</v>
      </c>
      <c r="AG1590">
        <v>3.2116808667618444</v>
      </c>
      <c r="AH1590">
        <v>2.2792022792022797</v>
      </c>
      <c r="AI1590">
        <v>113</v>
      </c>
      <c r="AJ1590">
        <v>108.90707964601776</v>
      </c>
      <c r="AK1590">
        <v>16.774187337025356</v>
      </c>
    </row>
    <row r="1591" spans="1:37">
      <c r="A1591">
        <v>17</v>
      </c>
      <c r="B1591">
        <v>216</v>
      </c>
      <c r="C1591">
        <v>2023</v>
      </c>
      <c r="D1591">
        <v>12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3</v>
      </c>
      <c r="N1591">
        <v>99</v>
      </c>
      <c r="O1591">
        <v>99</v>
      </c>
      <c r="P1591">
        <v>99</v>
      </c>
      <c r="Q1591">
        <v>16</v>
      </c>
      <c r="R1591">
        <v>27</v>
      </c>
      <c r="S1591">
        <v>5.2962962962962967</v>
      </c>
      <c r="T1591">
        <v>3</v>
      </c>
      <c r="U1591">
        <v>20.855555555555554</v>
      </c>
      <c r="V1591">
        <v>22.222222222222225</v>
      </c>
      <c r="W1591">
        <v>0</v>
      </c>
      <c r="X1591">
        <v>77.777777777777771</v>
      </c>
      <c r="Y1591">
        <v>29.629629629629633</v>
      </c>
      <c r="Z1591">
        <v>8.5688208849307017</v>
      </c>
      <c r="AA1591">
        <v>2.6501546399997502</v>
      </c>
      <c r="AB1591">
        <v>0</v>
      </c>
      <c r="AC1591">
        <v>88.064722035896011</v>
      </c>
      <c r="AF1591">
        <v>5.0467289719626161</v>
      </c>
      <c r="AG1591">
        <v>4.164910022854861</v>
      </c>
      <c r="AH1591">
        <v>0</v>
      </c>
      <c r="AI1591">
        <v>9</v>
      </c>
      <c r="AJ1591">
        <v>103.84444444444443</v>
      </c>
      <c r="AK1591">
        <v>17.373780804409947</v>
      </c>
    </row>
    <row r="1592" spans="1:37">
      <c r="A1592">
        <v>17</v>
      </c>
      <c r="B1592">
        <v>217</v>
      </c>
      <c r="C1592">
        <v>2023</v>
      </c>
      <c r="D1592">
        <v>1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4</v>
      </c>
      <c r="N1592">
        <v>99</v>
      </c>
      <c r="O1592">
        <v>99</v>
      </c>
      <c r="P1592">
        <v>99</v>
      </c>
      <c r="Q1592">
        <v>23</v>
      </c>
      <c r="R1592">
        <v>28</v>
      </c>
      <c r="S1592">
        <v>5.9642857142857153</v>
      </c>
      <c r="T1592">
        <v>4</v>
      </c>
      <c r="U1592">
        <v>19.942857142857154</v>
      </c>
      <c r="V1592">
        <v>17.857142857142861</v>
      </c>
      <c r="W1592">
        <v>0</v>
      </c>
      <c r="X1592">
        <v>71.428571428571445</v>
      </c>
      <c r="Y1592">
        <v>32.142857142857153</v>
      </c>
      <c r="Z1592">
        <v>6.2109597010577424</v>
      </c>
      <c r="AA1592">
        <v>1.2672282142292952</v>
      </c>
      <c r="AB1592">
        <v>0</v>
      </c>
      <c r="AC1592">
        <v>71.169377735075059</v>
      </c>
      <c r="AF1592">
        <v>8.0459770114942533</v>
      </c>
      <c r="AG1592">
        <v>5.9963060006013507</v>
      </c>
      <c r="AH1592">
        <v>0</v>
      </c>
      <c r="AI1592">
        <v>9</v>
      </c>
      <c r="AJ1592">
        <v>104.68888888888888</v>
      </c>
      <c r="AK1592">
        <v>16.042214095985301</v>
      </c>
    </row>
    <row r="1593" spans="1:37">
      <c r="A1593">
        <v>17</v>
      </c>
      <c r="B1593">
        <v>218</v>
      </c>
      <c r="C1593">
        <v>2023</v>
      </c>
      <c r="D1593">
        <v>2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4</v>
      </c>
      <c r="N1593">
        <v>99</v>
      </c>
      <c r="O1593">
        <v>99</v>
      </c>
      <c r="P1593">
        <v>99</v>
      </c>
      <c r="Q1593">
        <v>37</v>
      </c>
      <c r="R1593">
        <v>52</v>
      </c>
      <c r="S1593">
        <v>6.4615384615384599</v>
      </c>
      <c r="T1593">
        <v>4</v>
      </c>
      <c r="U1593">
        <v>23.351923076923079</v>
      </c>
      <c r="V1593">
        <v>25</v>
      </c>
      <c r="W1593">
        <v>0</v>
      </c>
      <c r="X1593">
        <v>90.384615384615358</v>
      </c>
      <c r="Y1593">
        <v>51.923076923076913</v>
      </c>
      <c r="Z1593">
        <v>5.4401813595552406</v>
      </c>
      <c r="AA1593">
        <v>1.622694085363767</v>
      </c>
      <c r="AB1593">
        <v>0</v>
      </c>
      <c r="AC1593">
        <v>77.106903171282084</v>
      </c>
      <c r="AF1593">
        <v>9.629629629629628</v>
      </c>
      <c r="AG1593">
        <v>7.6075379969677615</v>
      </c>
      <c r="AH1593">
        <v>0</v>
      </c>
      <c r="AI1593">
        <v>7</v>
      </c>
      <c r="AJ1593">
        <v>109.17142857142852</v>
      </c>
      <c r="AK1593">
        <v>18.639949332417697</v>
      </c>
    </row>
    <row r="1594" spans="1:37">
      <c r="A1594">
        <v>17</v>
      </c>
      <c r="B1594">
        <v>219</v>
      </c>
      <c r="C1594">
        <v>2023</v>
      </c>
      <c r="D1594">
        <v>3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4</v>
      </c>
      <c r="N1594">
        <v>99</v>
      </c>
      <c r="O1594">
        <v>99</v>
      </c>
      <c r="P1594">
        <v>99</v>
      </c>
      <c r="Q1594">
        <v>212</v>
      </c>
      <c r="R1594">
        <v>302</v>
      </c>
      <c r="S1594">
        <v>6.4238410596026494</v>
      </c>
      <c r="T1594">
        <v>4</v>
      </c>
      <c r="U1594">
        <v>22.999006622516561</v>
      </c>
      <c r="V1594">
        <v>36.754966887417226</v>
      </c>
      <c r="W1594">
        <v>0</v>
      </c>
      <c r="X1594">
        <v>88.410596026490069</v>
      </c>
      <c r="Y1594">
        <v>54.30463576158941</v>
      </c>
      <c r="Z1594">
        <v>5.4414553291646115</v>
      </c>
      <c r="AA1594">
        <v>1.6130144791158221</v>
      </c>
      <c r="AB1594">
        <v>0</v>
      </c>
      <c r="AC1594">
        <v>62.724122114198948</v>
      </c>
      <c r="AF1594">
        <v>9.2298288508557444</v>
      </c>
      <c r="AG1594">
        <v>7.0322173703068849</v>
      </c>
      <c r="AH1594">
        <v>1.9867549668874172</v>
      </c>
      <c r="AI1594">
        <v>56</v>
      </c>
      <c r="AJ1594">
        <v>110.85535714285706</v>
      </c>
      <c r="AK1594">
        <v>17.305735776232162</v>
      </c>
    </row>
    <row r="1595" spans="1:37">
      <c r="A1595">
        <v>17</v>
      </c>
      <c r="B1595">
        <v>220</v>
      </c>
      <c r="C1595">
        <v>2023</v>
      </c>
      <c r="D1595">
        <v>4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4</v>
      </c>
      <c r="N1595">
        <v>99</v>
      </c>
      <c r="O1595">
        <v>99</v>
      </c>
      <c r="P1595">
        <v>99</v>
      </c>
      <c r="Q1595">
        <v>54</v>
      </c>
      <c r="R1595">
        <v>118</v>
      </c>
      <c r="S1595">
        <v>6.4406779661016946</v>
      </c>
      <c r="T1595">
        <v>4</v>
      </c>
      <c r="U1595">
        <v>16.513559322033903</v>
      </c>
      <c r="V1595">
        <v>3.3898305084745752</v>
      </c>
      <c r="W1595">
        <v>0</v>
      </c>
      <c r="X1595">
        <v>52.542372881355938</v>
      </c>
      <c r="Y1595">
        <v>9.3220338983050883</v>
      </c>
      <c r="Z1595">
        <v>4.6089249317103889</v>
      </c>
      <c r="AA1595">
        <v>1.4054516909578239</v>
      </c>
      <c r="AB1595">
        <v>0</v>
      </c>
      <c r="AC1595">
        <v>36.578989577179883</v>
      </c>
      <c r="AF1595">
        <v>19.312602291325689</v>
      </c>
      <c r="AG1595">
        <v>14.928254590863478</v>
      </c>
      <c r="AH1595">
        <v>2.5423728813559321</v>
      </c>
      <c r="AI1595">
        <v>19</v>
      </c>
      <c r="AJ1595">
        <v>99.06842105263155</v>
      </c>
      <c r="AK1595">
        <v>17.762502869819944</v>
      </c>
    </row>
    <row r="1596" spans="1:37">
      <c r="A1596">
        <v>17</v>
      </c>
      <c r="B1596">
        <v>221</v>
      </c>
      <c r="C1596">
        <v>2023</v>
      </c>
      <c r="D1596">
        <v>5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4</v>
      </c>
      <c r="N1596">
        <v>99</v>
      </c>
      <c r="O1596">
        <v>99</v>
      </c>
      <c r="P1596">
        <v>99</v>
      </c>
      <c r="Q1596">
        <v>138</v>
      </c>
      <c r="R1596">
        <v>280</v>
      </c>
      <c r="S1596">
        <v>6.5464285714285744</v>
      </c>
      <c r="T1596">
        <v>4</v>
      </c>
      <c r="U1596">
        <v>19.171071428571413</v>
      </c>
      <c r="V1596">
        <v>11.428571428571431</v>
      </c>
      <c r="W1596">
        <v>0</v>
      </c>
      <c r="X1596">
        <v>70.714285714285694</v>
      </c>
      <c r="Y1596">
        <v>21.428571428571423</v>
      </c>
      <c r="Z1596">
        <v>5.4980112243855812</v>
      </c>
      <c r="AA1596">
        <v>1.4728451918595062</v>
      </c>
      <c r="AB1596">
        <v>0</v>
      </c>
      <c r="AC1596">
        <v>50.610637356326912</v>
      </c>
      <c r="AF1596">
        <v>19.457956914523972</v>
      </c>
      <c r="AG1596">
        <v>16.088946436118075</v>
      </c>
      <c r="AH1596">
        <v>1.0714285714285712</v>
      </c>
      <c r="AI1596">
        <v>84</v>
      </c>
      <c r="AJ1596">
        <v>99.825000000000017</v>
      </c>
      <c r="AK1596">
        <v>18.028950980952001</v>
      </c>
    </row>
    <row r="1597" spans="1:37">
      <c r="A1597">
        <v>17</v>
      </c>
      <c r="B1597">
        <v>222</v>
      </c>
      <c r="C1597">
        <v>2023</v>
      </c>
      <c r="D1597">
        <v>6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4</v>
      </c>
      <c r="N1597">
        <v>99</v>
      </c>
      <c r="O1597">
        <v>99</v>
      </c>
      <c r="P1597">
        <v>99</v>
      </c>
      <c r="Q1597">
        <v>111</v>
      </c>
      <c r="R1597">
        <v>218</v>
      </c>
      <c r="S1597">
        <v>6.3532110091743119</v>
      </c>
      <c r="T1597">
        <v>4</v>
      </c>
      <c r="U1597">
        <v>19.669724770642205</v>
      </c>
      <c r="V1597">
        <v>16.055045871559621</v>
      </c>
      <c r="W1597">
        <v>0</v>
      </c>
      <c r="X1597">
        <v>71.100917431192656</v>
      </c>
      <c r="Y1597">
        <v>24.311926605504599</v>
      </c>
      <c r="Z1597">
        <v>5.2347901929891991</v>
      </c>
      <c r="AA1597">
        <v>1.6997068720482298</v>
      </c>
      <c r="AB1597">
        <v>0</v>
      </c>
      <c r="AC1597">
        <v>54.91791886992344</v>
      </c>
      <c r="AF1597">
        <v>19.039301310043673</v>
      </c>
      <c r="AG1597">
        <v>15.861507731005402</v>
      </c>
      <c r="AH1597">
        <v>3.2110091743119242</v>
      </c>
      <c r="AI1597">
        <v>65</v>
      </c>
      <c r="AJ1597">
        <v>104.79999999999998</v>
      </c>
      <c r="AK1597">
        <v>18.141220532460235</v>
      </c>
    </row>
    <row r="1598" spans="1:37">
      <c r="A1598">
        <v>17</v>
      </c>
      <c r="B1598">
        <v>223</v>
      </c>
      <c r="C1598">
        <v>2023</v>
      </c>
      <c r="D1598">
        <v>7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4</v>
      </c>
      <c r="N1598">
        <v>99</v>
      </c>
      <c r="O1598">
        <v>99</v>
      </c>
      <c r="P1598">
        <v>99</v>
      </c>
      <c r="Q1598">
        <v>26</v>
      </c>
      <c r="R1598">
        <v>51</v>
      </c>
      <c r="S1598">
        <v>6.137254901960782</v>
      </c>
      <c r="T1598">
        <v>4</v>
      </c>
      <c r="U1598">
        <v>20.772549019607837</v>
      </c>
      <c r="V1598">
        <v>27.450980392156872</v>
      </c>
      <c r="W1598">
        <v>0</v>
      </c>
      <c r="X1598">
        <v>70.588235294117652</v>
      </c>
      <c r="Y1598">
        <v>33.333333333333343</v>
      </c>
      <c r="Z1598">
        <v>7.4688392785737374</v>
      </c>
      <c r="AA1598">
        <v>1.737923122051791</v>
      </c>
      <c r="AB1598">
        <v>0</v>
      </c>
      <c r="AC1598">
        <v>66.374070017811775</v>
      </c>
      <c r="AF1598">
        <v>16.037735849056602</v>
      </c>
      <c r="AG1598">
        <v>13.111548410252601</v>
      </c>
      <c r="AH1598">
        <v>3.9215686274509798</v>
      </c>
      <c r="AI1598">
        <v>31</v>
      </c>
      <c r="AJ1598">
        <v>115.82258064516137</v>
      </c>
      <c r="AK1598">
        <v>13.664747672005744</v>
      </c>
    </row>
    <row r="1599" spans="1:37">
      <c r="A1599">
        <v>17</v>
      </c>
      <c r="B1599">
        <v>224</v>
      </c>
      <c r="C1599">
        <v>2023</v>
      </c>
      <c r="D1599">
        <v>8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4</v>
      </c>
      <c r="N1599">
        <v>99</v>
      </c>
      <c r="O1599">
        <v>99</v>
      </c>
      <c r="P1599">
        <v>99</v>
      </c>
      <c r="Q1599">
        <v>605</v>
      </c>
      <c r="R1599">
        <v>1091</v>
      </c>
      <c r="S1599">
        <v>6.3033913840513298</v>
      </c>
      <c r="T1599">
        <v>4</v>
      </c>
      <c r="U1599">
        <v>23.813290559120059</v>
      </c>
      <c r="V1599">
        <v>40.879926672777273</v>
      </c>
      <c r="W1599">
        <v>0</v>
      </c>
      <c r="X1599">
        <v>85.976168652612287</v>
      </c>
      <c r="Y1599">
        <v>59.761686526122816</v>
      </c>
      <c r="Z1599">
        <v>6.460994671254106</v>
      </c>
      <c r="AA1599">
        <v>1.4734364864602949</v>
      </c>
      <c r="AB1599">
        <v>0</v>
      </c>
      <c r="AC1599">
        <v>59.843031767432599</v>
      </c>
      <c r="AF1599">
        <v>16.888544891640869</v>
      </c>
      <c r="AG1599">
        <v>15.792065034838789</v>
      </c>
      <c r="AH1599">
        <v>2.749770852428965</v>
      </c>
      <c r="AI1599">
        <v>475</v>
      </c>
      <c r="AJ1599">
        <v>110.14084210526312</v>
      </c>
      <c r="AK1599">
        <v>18.260851411058784</v>
      </c>
    </row>
    <row r="1600" spans="1:37">
      <c r="A1600">
        <v>17</v>
      </c>
      <c r="B1600">
        <v>225</v>
      </c>
      <c r="C1600">
        <v>2023</v>
      </c>
      <c r="D1600">
        <v>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4</v>
      </c>
      <c r="N1600">
        <v>99</v>
      </c>
      <c r="O1600">
        <v>99</v>
      </c>
      <c r="P1600">
        <v>99</v>
      </c>
      <c r="Q1600">
        <v>557</v>
      </c>
      <c r="R1600">
        <v>1053</v>
      </c>
      <c r="S1600">
        <v>6.02374169040836</v>
      </c>
      <c r="T1600">
        <v>4</v>
      </c>
      <c r="U1600">
        <v>23.189553656220316</v>
      </c>
      <c r="V1600">
        <v>37.796771130104446</v>
      </c>
      <c r="W1600">
        <v>0</v>
      </c>
      <c r="X1600">
        <v>82.811016144349509</v>
      </c>
      <c r="Y1600">
        <v>57.075023741690401</v>
      </c>
      <c r="Z1600">
        <v>6.541452676937598</v>
      </c>
      <c r="AA1600">
        <v>1.7439098908072219</v>
      </c>
      <c r="AB1600">
        <v>0</v>
      </c>
      <c r="AC1600">
        <v>59.682606958420415</v>
      </c>
      <c r="AF1600">
        <v>15.068689181453919</v>
      </c>
      <c r="AG1600">
        <v>14.024642744530665</v>
      </c>
      <c r="AH1600">
        <v>5.4131054131054146</v>
      </c>
      <c r="AI1600">
        <v>303</v>
      </c>
      <c r="AJ1600">
        <v>109.26435643564356</v>
      </c>
      <c r="AK1600">
        <v>18.180711153301598</v>
      </c>
    </row>
    <row r="1601" spans="1:37">
      <c r="A1601">
        <v>17</v>
      </c>
      <c r="B1601">
        <v>226</v>
      </c>
      <c r="C1601">
        <v>2023</v>
      </c>
      <c r="D1601">
        <v>10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4</v>
      </c>
      <c r="N1601">
        <v>99</v>
      </c>
      <c r="O1601">
        <v>99</v>
      </c>
      <c r="P1601">
        <v>99</v>
      </c>
      <c r="Q1601">
        <v>1273</v>
      </c>
      <c r="R1601">
        <v>2180</v>
      </c>
      <c r="S1601">
        <v>6.4839449541284404</v>
      </c>
      <c r="T1601">
        <v>4</v>
      </c>
      <c r="U1601">
        <v>24.081146788990871</v>
      </c>
      <c r="V1601">
        <v>44.816513761467881</v>
      </c>
      <c r="W1601">
        <v>0</v>
      </c>
      <c r="X1601">
        <v>85.871559633027516</v>
      </c>
      <c r="Y1601">
        <v>62.981651376146793</v>
      </c>
      <c r="Z1601">
        <v>6.484249623532798</v>
      </c>
      <c r="AA1601">
        <v>1.6562971403565951</v>
      </c>
      <c r="AB1601">
        <v>0</v>
      </c>
      <c r="AC1601">
        <v>66.277208480355313</v>
      </c>
      <c r="AF1601">
        <v>11.78696945120303</v>
      </c>
      <c r="AG1601">
        <v>10.647531888198788</v>
      </c>
      <c r="AH1601">
        <v>2.3853211009174311</v>
      </c>
      <c r="AI1601">
        <v>844</v>
      </c>
      <c r="AJ1601">
        <v>111.32654028436018</v>
      </c>
      <c r="AK1601">
        <v>18.215953403891589</v>
      </c>
    </row>
    <row r="1602" spans="1:37">
      <c r="A1602">
        <v>17</v>
      </c>
      <c r="B1602">
        <v>227</v>
      </c>
      <c r="C1602">
        <v>2023</v>
      </c>
      <c r="D1602">
        <v>11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4</v>
      </c>
      <c r="N1602">
        <v>99</v>
      </c>
      <c r="O1602">
        <v>99</v>
      </c>
      <c r="P1602">
        <v>99</v>
      </c>
      <c r="Q1602">
        <v>653</v>
      </c>
      <c r="R1602">
        <v>1044</v>
      </c>
      <c r="S1602">
        <v>6.4214559386973162</v>
      </c>
      <c r="T1602">
        <v>4</v>
      </c>
      <c r="U1602">
        <v>23.358141762452103</v>
      </c>
      <c r="V1602">
        <v>39.655172413793117</v>
      </c>
      <c r="W1602">
        <v>0</v>
      </c>
      <c r="X1602">
        <v>83.908045977011483</v>
      </c>
      <c r="Y1602">
        <v>55.938697318007677</v>
      </c>
      <c r="Z1602">
        <v>6.559220411681653</v>
      </c>
      <c r="AA1602">
        <v>1.6679763207789504</v>
      </c>
      <c r="AB1602">
        <v>0</v>
      </c>
      <c r="AC1602">
        <v>61.724832262486885</v>
      </c>
      <c r="AF1602">
        <v>11.953286008701625</v>
      </c>
      <c r="AG1602">
        <v>10.621064340760464</v>
      </c>
      <c r="AH1602">
        <v>3.3524904214559381</v>
      </c>
      <c r="AI1602">
        <v>384</v>
      </c>
      <c r="AJ1602">
        <v>109.0130208333333</v>
      </c>
      <c r="AK1602">
        <v>17.963477570290014</v>
      </c>
    </row>
    <row r="1603" spans="1:37">
      <c r="A1603">
        <v>17</v>
      </c>
      <c r="B1603">
        <v>228</v>
      </c>
      <c r="C1603">
        <v>2023</v>
      </c>
      <c r="D1603">
        <v>12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4</v>
      </c>
      <c r="N1603">
        <v>99</v>
      </c>
      <c r="O1603">
        <v>99</v>
      </c>
      <c r="P1603">
        <v>99</v>
      </c>
      <c r="Q1603">
        <v>41</v>
      </c>
      <c r="R1603">
        <v>50</v>
      </c>
      <c r="S1603">
        <v>6.5</v>
      </c>
      <c r="T1603">
        <v>4</v>
      </c>
      <c r="U1603">
        <v>21.141999999999999</v>
      </c>
      <c r="V1603">
        <v>26</v>
      </c>
      <c r="W1603">
        <v>0</v>
      </c>
      <c r="X1603">
        <v>76</v>
      </c>
      <c r="Y1603">
        <v>38</v>
      </c>
      <c r="Z1603">
        <v>6.4123346762314446</v>
      </c>
      <c r="AA1603">
        <v>1.6401219466856725</v>
      </c>
      <c r="AB1603">
        <v>0</v>
      </c>
      <c r="AC1603">
        <v>60.730183718914255</v>
      </c>
      <c r="AF1603">
        <v>9.3457943925233611</v>
      </c>
      <c r="AG1603">
        <v>7.8187291514116017</v>
      </c>
      <c r="AH1603">
        <v>2</v>
      </c>
      <c r="AI1603">
        <v>15</v>
      </c>
      <c r="AJ1603">
        <v>109.00000000000001</v>
      </c>
      <c r="AK1603">
        <v>18.470109515142717</v>
      </c>
    </row>
    <row r="1604" spans="1:37">
      <c r="A1604">
        <v>17</v>
      </c>
      <c r="B1604">
        <v>229</v>
      </c>
      <c r="C1604">
        <v>2023</v>
      </c>
      <c r="D1604">
        <v>1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5</v>
      </c>
      <c r="N1604">
        <v>99</v>
      </c>
      <c r="O1604">
        <v>99</v>
      </c>
      <c r="P1604">
        <v>99</v>
      </c>
      <c r="Q1604">
        <v>42</v>
      </c>
      <c r="R1604">
        <v>62</v>
      </c>
      <c r="S1604">
        <v>6.3064516129032242</v>
      </c>
      <c r="T1604">
        <v>5</v>
      </c>
      <c r="U1604">
        <v>21.393548387096764</v>
      </c>
      <c r="V1604">
        <v>25.806451612903221</v>
      </c>
      <c r="W1604">
        <v>0</v>
      </c>
      <c r="X1604">
        <v>70.967741935483886</v>
      </c>
      <c r="Y1604">
        <v>48.387096774193559</v>
      </c>
      <c r="Z1604">
        <v>7.1254851779968078</v>
      </c>
      <c r="AA1604">
        <v>1.3269989143275243</v>
      </c>
      <c r="AB1604">
        <v>0</v>
      </c>
      <c r="AC1604">
        <v>75.19468330880926</v>
      </c>
      <c r="AF1604">
        <v>17.816091954022983</v>
      </c>
      <c r="AG1604">
        <v>14.243374425497189</v>
      </c>
      <c r="AH1604">
        <v>3.2258064516129026</v>
      </c>
      <c r="AI1604">
        <v>9</v>
      </c>
      <c r="AJ1604">
        <v>108.31111111111112</v>
      </c>
      <c r="AK1604">
        <v>19.018053535628351</v>
      </c>
    </row>
    <row r="1605" spans="1:37">
      <c r="A1605">
        <v>17</v>
      </c>
      <c r="B1605">
        <v>230</v>
      </c>
      <c r="C1605">
        <v>2023</v>
      </c>
      <c r="D1605">
        <v>2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5</v>
      </c>
      <c r="N1605">
        <v>99</v>
      </c>
      <c r="O1605">
        <v>99</v>
      </c>
      <c r="P1605">
        <v>99</v>
      </c>
      <c r="Q1605">
        <v>54</v>
      </c>
      <c r="R1605">
        <v>70</v>
      </c>
      <c r="S1605">
        <v>7.3</v>
      </c>
      <c r="T1605">
        <v>5</v>
      </c>
      <c r="U1605">
        <v>25.417142857142849</v>
      </c>
      <c r="V1605">
        <v>52.857142857142847</v>
      </c>
      <c r="W1605">
        <v>0</v>
      </c>
      <c r="X1605">
        <v>84.285714285714306</v>
      </c>
      <c r="Y1605">
        <v>65.714285714285694</v>
      </c>
      <c r="Z1605">
        <v>7.1287741167863761</v>
      </c>
      <c r="AA1605">
        <v>1.3664343588855121</v>
      </c>
      <c r="AB1605">
        <v>0</v>
      </c>
      <c r="AC1605">
        <v>59.591992779199209</v>
      </c>
      <c r="AF1605">
        <v>12.962962962962964</v>
      </c>
      <c r="AG1605">
        <v>11.146612537433121</v>
      </c>
      <c r="AH1605">
        <v>0</v>
      </c>
      <c r="AI1605">
        <v>8</v>
      </c>
      <c r="AJ1605">
        <v>110.925</v>
      </c>
      <c r="AK1605">
        <v>19.880622945659866</v>
      </c>
    </row>
    <row r="1606" spans="1:37">
      <c r="A1606">
        <v>17</v>
      </c>
      <c r="B1606">
        <v>231</v>
      </c>
      <c r="C1606">
        <v>2023</v>
      </c>
      <c r="D1606">
        <v>3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5</v>
      </c>
      <c r="N1606">
        <v>99</v>
      </c>
      <c r="O1606">
        <v>99</v>
      </c>
      <c r="P1606">
        <v>99</v>
      </c>
      <c r="Q1606">
        <v>313</v>
      </c>
      <c r="R1606">
        <v>427</v>
      </c>
      <c r="S1606">
        <v>7.1217798594847768</v>
      </c>
      <c r="T1606">
        <v>5</v>
      </c>
      <c r="U1606">
        <v>25.729742388758766</v>
      </c>
      <c r="V1606">
        <v>49.180327868852466</v>
      </c>
      <c r="W1606">
        <v>0</v>
      </c>
      <c r="X1606">
        <v>92.505854800936802</v>
      </c>
      <c r="Y1606">
        <v>69.789227166276362</v>
      </c>
      <c r="Z1606">
        <v>6.2173648701804609</v>
      </c>
      <c r="AA1606">
        <v>1.5453090209642579</v>
      </c>
      <c r="AB1606">
        <v>0</v>
      </c>
      <c r="AC1606">
        <v>62.107194282225002</v>
      </c>
      <c r="AF1606">
        <v>13.05012224938875</v>
      </c>
      <c r="AG1606">
        <v>11.123451827837883</v>
      </c>
      <c r="AH1606">
        <v>2.810304449648712</v>
      </c>
      <c r="AI1606">
        <v>63</v>
      </c>
      <c r="AJ1606">
        <v>110.17936507936513</v>
      </c>
      <c r="AK1606">
        <v>19.040979650480825</v>
      </c>
    </row>
    <row r="1607" spans="1:37">
      <c r="A1607">
        <v>17</v>
      </c>
      <c r="B1607">
        <v>232</v>
      </c>
      <c r="C1607">
        <v>2023</v>
      </c>
      <c r="D1607">
        <v>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5</v>
      </c>
      <c r="N1607">
        <v>99</v>
      </c>
      <c r="O1607">
        <v>99</v>
      </c>
      <c r="P1607">
        <v>99</v>
      </c>
      <c r="Q1607">
        <v>64</v>
      </c>
      <c r="R1607">
        <v>107</v>
      </c>
      <c r="S1607">
        <v>6.850467289719627</v>
      </c>
      <c r="T1607">
        <v>5</v>
      </c>
      <c r="U1607">
        <v>20.66448598130841</v>
      </c>
      <c r="V1607">
        <v>18.691588785046726</v>
      </c>
      <c r="W1607">
        <v>0</v>
      </c>
      <c r="X1607">
        <v>70.09345794392523</v>
      </c>
      <c r="Y1607">
        <v>28.971962616822431</v>
      </c>
      <c r="Z1607">
        <v>7.1941208127536491</v>
      </c>
      <c r="AA1607">
        <v>1.6049208110301587</v>
      </c>
      <c r="AB1607">
        <v>0</v>
      </c>
      <c r="AC1607">
        <v>39.964645547616549</v>
      </c>
      <c r="AF1607">
        <v>17.512274959083474</v>
      </c>
      <c r="AG1607">
        <v>16.939271130995703</v>
      </c>
      <c r="AH1607">
        <v>2.8037383177570097</v>
      </c>
      <c r="AI1607">
        <v>16</v>
      </c>
      <c r="AJ1607">
        <v>104.9875</v>
      </c>
      <c r="AK1607">
        <v>19.553923634118775</v>
      </c>
    </row>
    <row r="1608" spans="1:37">
      <c r="A1608">
        <v>17</v>
      </c>
      <c r="B1608">
        <v>233</v>
      </c>
      <c r="C1608">
        <v>2023</v>
      </c>
      <c r="D1608">
        <v>5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5</v>
      </c>
      <c r="N1608">
        <v>99</v>
      </c>
      <c r="O1608">
        <v>99</v>
      </c>
      <c r="P1608">
        <v>99</v>
      </c>
      <c r="Q1608">
        <v>138</v>
      </c>
      <c r="R1608">
        <v>250</v>
      </c>
      <c r="S1608">
        <v>7.44</v>
      </c>
      <c r="T1608">
        <v>5</v>
      </c>
      <c r="U1608">
        <v>22.370399999999997</v>
      </c>
      <c r="V1608">
        <v>26</v>
      </c>
      <c r="W1608">
        <v>0</v>
      </c>
      <c r="X1608">
        <v>88</v>
      </c>
      <c r="Y1608">
        <v>43.2</v>
      </c>
      <c r="Z1608">
        <v>5.6554472714366684</v>
      </c>
      <c r="AA1608">
        <v>1.1482160075525829</v>
      </c>
      <c r="AB1608">
        <v>0</v>
      </c>
      <c r="AC1608">
        <v>51.006925287423741</v>
      </c>
      <c r="AF1608">
        <v>17.373175816539259</v>
      </c>
      <c r="AG1608">
        <v>16.76242885274204</v>
      </c>
      <c r="AH1608">
        <v>1.2</v>
      </c>
      <c r="AI1608">
        <v>59</v>
      </c>
      <c r="AJ1608">
        <v>104.34745762711864</v>
      </c>
      <c r="AK1608">
        <v>20.064789896601873</v>
      </c>
    </row>
    <row r="1609" spans="1:37">
      <c r="A1609">
        <v>17</v>
      </c>
      <c r="B1609">
        <v>234</v>
      </c>
      <c r="C1609">
        <v>2023</v>
      </c>
      <c r="D1609">
        <v>6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</v>
      </c>
      <c r="N1609">
        <v>99</v>
      </c>
      <c r="O1609">
        <v>99</v>
      </c>
      <c r="P1609">
        <v>99</v>
      </c>
      <c r="Q1609">
        <v>112</v>
      </c>
      <c r="R1609">
        <v>206</v>
      </c>
      <c r="S1609">
        <v>6.8252427184466011</v>
      </c>
      <c r="T1609">
        <v>5</v>
      </c>
      <c r="U1609">
        <v>21.143203883495151</v>
      </c>
      <c r="V1609">
        <v>20.873786407766985</v>
      </c>
      <c r="W1609">
        <v>0</v>
      </c>
      <c r="X1609">
        <v>79.126213592233029</v>
      </c>
      <c r="Y1609">
        <v>34.951456310679625</v>
      </c>
      <c r="Z1609">
        <v>5.9021164072428274</v>
      </c>
      <c r="AA1609">
        <v>1.3612329110681729</v>
      </c>
      <c r="AB1609">
        <v>0</v>
      </c>
      <c r="AC1609">
        <v>51.663852960779607</v>
      </c>
      <c r="AF1609">
        <v>17.991266375545852</v>
      </c>
      <c r="AG1609">
        <v>16.111193312125476</v>
      </c>
      <c r="AH1609">
        <v>1.9417475728155345</v>
      </c>
      <c r="AI1609">
        <v>37</v>
      </c>
      <c r="AJ1609">
        <v>106.57837837837832</v>
      </c>
      <c r="AK1609">
        <v>19.298792808413182</v>
      </c>
    </row>
    <row r="1610" spans="1:37">
      <c r="A1610">
        <v>17</v>
      </c>
      <c r="B1610">
        <v>235</v>
      </c>
      <c r="C1610">
        <v>2023</v>
      </c>
      <c r="D1610">
        <v>7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</v>
      </c>
      <c r="N1610">
        <v>99</v>
      </c>
      <c r="O1610">
        <v>99</v>
      </c>
      <c r="P1610">
        <v>99</v>
      </c>
      <c r="Q1610">
        <v>26</v>
      </c>
      <c r="R1610">
        <v>68</v>
      </c>
      <c r="S1610">
        <v>6.382352941176471</v>
      </c>
      <c r="T1610">
        <v>5</v>
      </c>
      <c r="U1610">
        <v>19.972058823529412</v>
      </c>
      <c r="V1610">
        <v>16.176470588235297</v>
      </c>
      <c r="W1610">
        <v>0</v>
      </c>
      <c r="X1610">
        <v>72.058823529411754</v>
      </c>
      <c r="Y1610">
        <v>27.941176470588243</v>
      </c>
      <c r="Z1610">
        <v>7.4011295955859069</v>
      </c>
      <c r="AA1610">
        <v>1.3287478821266463</v>
      </c>
      <c r="AB1610">
        <v>0</v>
      </c>
      <c r="AC1610">
        <v>80.769232275588109</v>
      </c>
      <c r="AF1610">
        <v>21.383647798742139</v>
      </c>
      <c r="AG1610">
        <v>16.808376341291357</v>
      </c>
      <c r="AH1610">
        <v>7.3529411764705888</v>
      </c>
      <c r="AI1610">
        <v>27</v>
      </c>
      <c r="AJ1610">
        <v>114.83703703703704</v>
      </c>
      <c r="AK1610">
        <v>15.198898431712156</v>
      </c>
    </row>
    <row r="1611" spans="1:37">
      <c r="A1611">
        <v>17</v>
      </c>
      <c r="B1611">
        <v>236</v>
      </c>
      <c r="C1611">
        <v>2023</v>
      </c>
      <c r="D1611">
        <v>8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</v>
      </c>
      <c r="N1611">
        <v>99</v>
      </c>
      <c r="O1611">
        <v>99</v>
      </c>
      <c r="P1611">
        <v>99</v>
      </c>
      <c r="Q1611">
        <v>606</v>
      </c>
      <c r="R1611">
        <v>1098</v>
      </c>
      <c r="S1611">
        <v>6.7786885245901649</v>
      </c>
      <c r="T1611">
        <v>4.9954462659380701</v>
      </c>
      <c r="U1611">
        <v>24.134153005464473</v>
      </c>
      <c r="V1611">
        <v>43.260473588342442</v>
      </c>
      <c r="W1611">
        <v>0</v>
      </c>
      <c r="X1611">
        <v>81.420765027322403</v>
      </c>
      <c r="Y1611">
        <v>59.562841530054641</v>
      </c>
      <c r="Z1611">
        <v>7.5328200694569105</v>
      </c>
      <c r="AA1611">
        <v>1.459602121433097</v>
      </c>
      <c r="AB1611">
        <v>0.15082418180036378</v>
      </c>
      <c r="AC1611">
        <v>61.729940995659724</v>
      </c>
      <c r="AD1611">
        <v>-2.3510930782800443</v>
      </c>
      <c r="AE1611">
        <v>14.021932727407904</v>
      </c>
      <c r="AF1611">
        <v>16.996904024767801</v>
      </c>
      <c r="AG1611">
        <v>16.107537979842551</v>
      </c>
      <c r="AH1611">
        <v>3.4608378870673953</v>
      </c>
      <c r="AI1611">
        <v>449</v>
      </c>
      <c r="AJ1611">
        <v>109.50066815144764</v>
      </c>
      <c r="AK1611">
        <v>18.909534573535876</v>
      </c>
    </row>
    <row r="1612" spans="1:37">
      <c r="A1612">
        <v>17</v>
      </c>
      <c r="B1612">
        <v>237</v>
      </c>
      <c r="C1612">
        <v>2023</v>
      </c>
      <c r="D1612">
        <v>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</v>
      </c>
      <c r="N1612">
        <v>99</v>
      </c>
      <c r="O1612">
        <v>99</v>
      </c>
      <c r="P1612">
        <v>99</v>
      </c>
      <c r="Q1612">
        <v>706</v>
      </c>
      <c r="R1612">
        <v>1235</v>
      </c>
      <c r="S1612">
        <v>6.5012145748987855</v>
      </c>
      <c r="T1612">
        <v>4.9959514170040498</v>
      </c>
      <c r="U1612">
        <v>23.561619433198359</v>
      </c>
      <c r="V1612">
        <v>40.647773279352243</v>
      </c>
      <c r="W1612">
        <v>0</v>
      </c>
      <c r="X1612">
        <v>80.242914979757089</v>
      </c>
      <c r="Y1612">
        <v>56.194331983805661</v>
      </c>
      <c r="Z1612">
        <v>7.4852513966168708</v>
      </c>
      <c r="AA1612">
        <v>1.6002905045325011</v>
      </c>
      <c r="AB1612">
        <v>0.1422199843744868</v>
      </c>
      <c r="AC1612">
        <v>63.487550186610179</v>
      </c>
      <c r="AD1612">
        <v>18.696581617973063</v>
      </c>
      <c r="AE1612">
        <v>11.56479908412361</v>
      </c>
      <c r="AF1612">
        <v>17.673153978248422</v>
      </c>
      <c r="AG1612">
        <v>16.712566214524987</v>
      </c>
      <c r="AH1612">
        <v>5.6680161943319849</v>
      </c>
      <c r="AI1612">
        <v>337</v>
      </c>
      <c r="AJ1612">
        <v>109.35934718100889</v>
      </c>
      <c r="AK1612">
        <v>18.574289490743549</v>
      </c>
    </row>
    <row r="1613" spans="1:37">
      <c r="A1613">
        <v>17</v>
      </c>
      <c r="B1613">
        <v>238</v>
      </c>
      <c r="C1613">
        <v>2023</v>
      </c>
      <c r="D1613">
        <v>10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5</v>
      </c>
      <c r="N1613">
        <v>99</v>
      </c>
      <c r="O1613">
        <v>99</v>
      </c>
      <c r="P1613">
        <v>99</v>
      </c>
      <c r="Q1613">
        <v>1697</v>
      </c>
      <c r="R1613">
        <v>3129</v>
      </c>
      <c r="S1613">
        <v>6.9613294982422502</v>
      </c>
      <c r="T1613">
        <v>4.9920102269095548</v>
      </c>
      <c r="U1613">
        <v>24.928219878555431</v>
      </c>
      <c r="V1613">
        <v>49.792265899648442</v>
      </c>
      <c r="W1613">
        <v>0</v>
      </c>
      <c r="X1613">
        <v>84.53179929689999</v>
      </c>
      <c r="Y1613">
        <v>65.548098434004501</v>
      </c>
      <c r="Z1613">
        <v>7.3319066173245053</v>
      </c>
      <c r="AA1613">
        <v>1.5301717724934245</v>
      </c>
      <c r="AB1613">
        <v>0.19971236561161176</v>
      </c>
      <c r="AC1613">
        <v>70.9633276120678</v>
      </c>
      <c r="AD1613">
        <v>16.472141683821036</v>
      </c>
      <c r="AE1613">
        <v>18.200423517165543</v>
      </c>
      <c r="AF1613">
        <v>16.918085969180861</v>
      </c>
      <c r="AG1613">
        <v>15.820205503415613</v>
      </c>
      <c r="AH1613">
        <v>3.4835410674336842</v>
      </c>
      <c r="AI1613">
        <v>1086</v>
      </c>
      <c r="AJ1613">
        <v>111.13526703499086</v>
      </c>
      <c r="AK1613">
        <v>19.280040927760549</v>
      </c>
    </row>
    <row r="1614" spans="1:37">
      <c r="A1614">
        <v>17</v>
      </c>
      <c r="B1614">
        <v>239</v>
      </c>
      <c r="C1614">
        <v>2023</v>
      </c>
      <c r="D1614">
        <v>11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5</v>
      </c>
      <c r="N1614">
        <v>99</v>
      </c>
      <c r="O1614">
        <v>99</v>
      </c>
      <c r="P1614">
        <v>99</v>
      </c>
      <c r="Q1614">
        <v>935</v>
      </c>
      <c r="R1614">
        <v>1628</v>
      </c>
      <c r="S1614">
        <v>7.0190417690417668</v>
      </c>
      <c r="T1614">
        <v>5</v>
      </c>
      <c r="U1614">
        <v>24.629299754299755</v>
      </c>
      <c r="V1614">
        <v>48.095823095823086</v>
      </c>
      <c r="W1614">
        <v>0</v>
      </c>
      <c r="X1614">
        <v>86.547911547911553</v>
      </c>
      <c r="Y1614">
        <v>62.592137592137583</v>
      </c>
      <c r="Z1614">
        <v>6.8746397002627093</v>
      </c>
      <c r="AA1614">
        <v>1.5442708784947301</v>
      </c>
      <c r="AB1614">
        <v>0</v>
      </c>
      <c r="AC1614">
        <v>68.895176409017921</v>
      </c>
      <c r="AF1614">
        <v>18.639798488664983</v>
      </c>
      <c r="AG1614">
        <v>17.463678040970489</v>
      </c>
      <c r="AH1614">
        <v>3.3169533169533159</v>
      </c>
      <c r="AI1614">
        <v>554</v>
      </c>
      <c r="AJ1614">
        <v>109.33393501805055</v>
      </c>
      <c r="AK1614">
        <v>18.955499911580198</v>
      </c>
    </row>
    <row r="1615" spans="1:37">
      <c r="A1615">
        <v>17</v>
      </c>
      <c r="B1615">
        <v>240</v>
      </c>
      <c r="C1615">
        <v>2023</v>
      </c>
      <c r="D1615">
        <v>12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5</v>
      </c>
      <c r="N1615">
        <v>99</v>
      </c>
      <c r="O1615">
        <v>99</v>
      </c>
      <c r="P1615">
        <v>99</v>
      </c>
      <c r="Q1615">
        <v>75</v>
      </c>
      <c r="R1615">
        <v>100</v>
      </c>
      <c r="S1615">
        <v>7.15</v>
      </c>
      <c r="T1615">
        <v>4.95</v>
      </c>
      <c r="U1615">
        <v>24.214000000000006</v>
      </c>
      <c r="V1615">
        <v>46</v>
      </c>
      <c r="W1615">
        <v>0</v>
      </c>
      <c r="X1615">
        <v>88</v>
      </c>
      <c r="Y1615">
        <v>60</v>
      </c>
      <c r="Z1615">
        <v>6.4576624253672348</v>
      </c>
      <c r="AA1615">
        <v>1.6454482671904329</v>
      </c>
      <c r="AB1615">
        <v>0.49749371855330998</v>
      </c>
      <c r="AC1615">
        <v>57.115030142060142</v>
      </c>
      <c r="AD1615">
        <v>-2.1571000776969877</v>
      </c>
      <c r="AE1615">
        <v>43.672113687130654</v>
      </c>
      <c r="AF1615">
        <v>18.691588785046726</v>
      </c>
      <c r="AG1615">
        <v>17.909630845925701</v>
      </c>
      <c r="AH1615">
        <v>1</v>
      </c>
      <c r="AI1615">
        <v>33</v>
      </c>
      <c r="AJ1615">
        <v>108.91515151515152</v>
      </c>
      <c r="AK1615">
        <v>18.911382993728527</v>
      </c>
    </row>
    <row r="1616" spans="1:37">
      <c r="A1616">
        <v>17</v>
      </c>
      <c r="B1616">
        <v>241</v>
      </c>
      <c r="C1616">
        <v>2023</v>
      </c>
      <c r="D1616">
        <v>1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6</v>
      </c>
      <c r="N1616">
        <v>99</v>
      </c>
      <c r="O1616">
        <v>99</v>
      </c>
      <c r="P1616">
        <v>99</v>
      </c>
      <c r="Q1616">
        <v>34</v>
      </c>
      <c r="R1616">
        <v>58</v>
      </c>
      <c r="S1616">
        <v>7.0689655172413763</v>
      </c>
      <c r="T1616">
        <v>6</v>
      </c>
      <c r="U1616">
        <v>23.867241379310343</v>
      </c>
      <c r="V1616">
        <v>39.655172413793117</v>
      </c>
      <c r="W1616">
        <v>0</v>
      </c>
      <c r="X1616">
        <v>86.206896551724128</v>
      </c>
      <c r="Y1616">
        <v>50</v>
      </c>
      <c r="Z1616">
        <v>6.9977185427684097</v>
      </c>
      <c r="AA1616">
        <v>1.5521072324037097</v>
      </c>
      <c r="AB1616">
        <v>0</v>
      </c>
      <c r="AC1616">
        <v>80.900215807921086</v>
      </c>
      <c r="AF1616">
        <v>16.666666666666671</v>
      </c>
      <c r="AG1616">
        <v>14.86512606846785</v>
      </c>
      <c r="AH1616">
        <v>0</v>
      </c>
      <c r="AI1616">
        <v>17</v>
      </c>
      <c r="AJ1616">
        <v>110.73529411764702</v>
      </c>
      <c r="AK1616">
        <v>19.41810827276197</v>
      </c>
    </row>
    <row r="1617" spans="1:37">
      <c r="A1617">
        <v>17</v>
      </c>
      <c r="B1617">
        <v>242</v>
      </c>
      <c r="C1617">
        <v>2023</v>
      </c>
      <c r="D1617">
        <v>2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6</v>
      </c>
      <c r="N1617">
        <v>99</v>
      </c>
      <c r="O1617">
        <v>99</v>
      </c>
      <c r="P1617">
        <v>99</v>
      </c>
      <c r="Q1617">
        <v>80</v>
      </c>
      <c r="R1617">
        <v>104</v>
      </c>
      <c r="S1617">
        <v>7.7307692307692291</v>
      </c>
      <c r="T1617">
        <v>6</v>
      </c>
      <c r="U1617">
        <v>28.394230769230759</v>
      </c>
      <c r="V1617">
        <v>53.84615384615384</v>
      </c>
      <c r="W1617">
        <v>0</v>
      </c>
      <c r="X1617">
        <v>93.269230769230788</v>
      </c>
      <c r="Y1617">
        <v>79.807692307692292</v>
      </c>
      <c r="Z1617">
        <v>7.1827762326473366</v>
      </c>
      <c r="AA1617">
        <v>1.2343697335293229</v>
      </c>
      <c r="AB1617">
        <v>0</v>
      </c>
      <c r="AC1617">
        <v>69.314486838019505</v>
      </c>
      <c r="AF1617">
        <v>19.259259259259256</v>
      </c>
      <c r="AG1617">
        <v>18.50041975215828</v>
      </c>
      <c r="AH1617">
        <v>0.96153846153846112</v>
      </c>
      <c r="AI1617">
        <v>13</v>
      </c>
      <c r="AJ1617">
        <v>110.57692307692304</v>
      </c>
      <c r="AK1617">
        <v>21.363827605105996</v>
      </c>
    </row>
    <row r="1618" spans="1:37">
      <c r="A1618">
        <v>17</v>
      </c>
      <c r="B1618">
        <v>243</v>
      </c>
      <c r="C1618">
        <v>2023</v>
      </c>
      <c r="D1618">
        <v>3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6</v>
      </c>
      <c r="N1618">
        <v>99</v>
      </c>
      <c r="O1618">
        <v>99</v>
      </c>
      <c r="P1618">
        <v>99</v>
      </c>
      <c r="Q1618">
        <v>358</v>
      </c>
      <c r="R1618">
        <v>456</v>
      </c>
      <c r="S1618">
        <v>7.609649122807018</v>
      </c>
      <c r="T1618">
        <v>6</v>
      </c>
      <c r="U1618">
        <v>28.281578947368448</v>
      </c>
      <c r="V1618">
        <v>55.70175438596489</v>
      </c>
      <c r="W1618">
        <v>0</v>
      </c>
      <c r="X1618">
        <v>95.394736842105274</v>
      </c>
      <c r="Y1618">
        <v>78.947368421052644</v>
      </c>
      <c r="Z1618">
        <v>6.5523775755742699</v>
      </c>
      <c r="AA1618">
        <v>1.4753215110936764</v>
      </c>
      <c r="AB1618">
        <v>0</v>
      </c>
      <c r="AC1618">
        <v>58.642658673216552</v>
      </c>
      <c r="AF1618">
        <v>13.936430317848409</v>
      </c>
      <c r="AG1618">
        <v>13.057040772625628</v>
      </c>
      <c r="AH1618">
        <v>3.7280701754385976</v>
      </c>
      <c r="AI1618">
        <v>52</v>
      </c>
      <c r="AJ1618">
        <v>109.9538461538461</v>
      </c>
      <c r="AK1618">
        <v>20.005343652074473</v>
      </c>
    </row>
    <row r="1619" spans="1:37">
      <c r="A1619">
        <v>17</v>
      </c>
      <c r="B1619">
        <v>244</v>
      </c>
      <c r="C1619">
        <v>2023</v>
      </c>
      <c r="D1619">
        <v>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</v>
      </c>
      <c r="N1619">
        <v>99</v>
      </c>
      <c r="O1619">
        <v>99</v>
      </c>
      <c r="P1619">
        <v>99</v>
      </c>
      <c r="Q1619">
        <v>46</v>
      </c>
      <c r="R1619">
        <v>73</v>
      </c>
      <c r="S1619">
        <v>7.5890410958904129</v>
      </c>
      <c r="T1619">
        <v>6</v>
      </c>
      <c r="U1619">
        <v>23.012328767123289</v>
      </c>
      <c r="V1619">
        <v>38.356164383561641</v>
      </c>
      <c r="W1619">
        <v>0</v>
      </c>
      <c r="X1619">
        <v>89.041095890410944</v>
      </c>
      <c r="Y1619">
        <v>45.205479452054803</v>
      </c>
      <c r="Z1619">
        <v>6.2013243217854193</v>
      </c>
      <c r="AA1619">
        <v>1.1567031141142179</v>
      </c>
      <c r="AB1619">
        <v>0</v>
      </c>
      <c r="AC1619">
        <v>56.827654988054995</v>
      </c>
      <c r="AF1619">
        <v>11.947626841243862</v>
      </c>
      <c r="AG1619">
        <v>12.869739755307172</v>
      </c>
      <c r="AH1619">
        <v>1.3698630136986301</v>
      </c>
      <c r="AI1619">
        <v>10</v>
      </c>
      <c r="AJ1619">
        <v>105.78000000000002</v>
      </c>
      <c r="AK1619">
        <v>20.240689557039765</v>
      </c>
    </row>
    <row r="1620" spans="1:37">
      <c r="A1620">
        <v>17</v>
      </c>
      <c r="B1620">
        <v>245</v>
      </c>
      <c r="C1620">
        <v>2023</v>
      </c>
      <c r="D1620">
        <v>5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</v>
      </c>
      <c r="N1620">
        <v>99</v>
      </c>
      <c r="O1620">
        <v>99</v>
      </c>
      <c r="P1620">
        <v>99</v>
      </c>
      <c r="Q1620">
        <v>107</v>
      </c>
      <c r="R1620">
        <v>165</v>
      </c>
      <c r="S1620">
        <v>7.6121212121212132</v>
      </c>
      <c r="T1620">
        <v>6</v>
      </c>
      <c r="U1620">
        <v>25.021212121212105</v>
      </c>
      <c r="V1620">
        <v>43.636363636363633</v>
      </c>
      <c r="W1620">
        <v>0</v>
      </c>
      <c r="X1620">
        <v>93.333333333333314</v>
      </c>
      <c r="Y1620">
        <v>60</v>
      </c>
      <c r="Z1620">
        <v>5.9685213424776471</v>
      </c>
      <c r="AA1620">
        <v>1.1259359946708751</v>
      </c>
      <c r="AB1620">
        <v>0</v>
      </c>
      <c r="AC1620">
        <v>50.995943159196173</v>
      </c>
      <c r="AF1620">
        <v>11.466296038915916</v>
      </c>
      <c r="AG1620">
        <v>12.37415290178906</v>
      </c>
      <c r="AH1620">
        <v>2.4242424242424243</v>
      </c>
      <c r="AI1620">
        <v>40</v>
      </c>
      <c r="AJ1620">
        <v>104.61499999999999</v>
      </c>
      <c r="AK1620">
        <v>20.239221683236025</v>
      </c>
    </row>
    <row r="1621" spans="1:37">
      <c r="A1621">
        <v>17</v>
      </c>
      <c r="B1621">
        <v>246</v>
      </c>
      <c r="C1621">
        <v>2023</v>
      </c>
      <c r="D1621">
        <v>6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</v>
      </c>
      <c r="N1621">
        <v>99</v>
      </c>
      <c r="O1621">
        <v>99</v>
      </c>
      <c r="P1621">
        <v>99</v>
      </c>
      <c r="Q1621">
        <v>126</v>
      </c>
      <c r="R1621">
        <v>179</v>
      </c>
      <c r="S1621">
        <v>7.2681564245810018</v>
      </c>
      <c r="T1621">
        <v>6</v>
      </c>
      <c r="U1621">
        <v>23.605586592178792</v>
      </c>
      <c r="V1621">
        <v>36.312849162011183</v>
      </c>
      <c r="W1621">
        <v>0</v>
      </c>
      <c r="X1621">
        <v>86.033519553072637</v>
      </c>
      <c r="Y1621">
        <v>51.955307262569825</v>
      </c>
      <c r="Z1621">
        <v>6.5898323633986626</v>
      </c>
      <c r="AA1621">
        <v>1.3183884093383584</v>
      </c>
      <c r="AB1621">
        <v>0</v>
      </c>
      <c r="AC1621">
        <v>63.526687452032462</v>
      </c>
      <c r="AF1621">
        <v>15.63318777292576</v>
      </c>
      <c r="AG1621">
        <v>15.629947473551844</v>
      </c>
      <c r="AH1621">
        <v>2.2346368715083802</v>
      </c>
      <c r="AI1621">
        <v>53</v>
      </c>
      <c r="AJ1621">
        <v>106.72075471698118</v>
      </c>
      <c r="AK1621">
        <v>20.345409064567963</v>
      </c>
    </row>
    <row r="1622" spans="1:37">
      <c r="A1622">
        <v>17</v>
      </c>
      <c r="B1622">
        <v>247</v>
      </c>
      <c r="C1622">
        <v>2023</v>
      </c>
      <c r="D1622">
        <v>7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6</v>
      </c>
      <c r="N1622">
        <v>99</v>
      </c>
      <c r="O1622">
        <v>99</v>
      </c>
      <c r="P1622">
        <v>99</v>
      </c>
      <c r="Q1622">
        <v>30</v>
      </c>
      <c r="R1622">
        <v>48</v>
      </c>
      <c r="S1622">
        <v>7.3333333333333313</v>
      </c>
      <c r="T1622">
        <v>6</v>
      </c>
      <c r="U1622">
        <v>25.875</v>
      </c>
      <c r="V1622">
        <v>37.5</v>
      </c>
      <c r="W1622">
        <v>0</v>
      </c>
      <c r="X1622">
        <v>95.833333333333314</v>
      </c>
      <c r="Y1622">
        <v>62.5</v>
      </c>
      <c r="Z1622">
        <v>6.8020677003393768</v>
      </c>
      <c r="AA1622">
        <v>1.1785113019775819</v>
      </c>
      <c r="AB1622">
        <v>0</v>
      </c>
      <c r="AC1622">
        <v>61.203318720689111</v>
      </c>
      <c r="AF1622">
        <v>15.094339622641504</v>
      </c>
      <c r="AG1622">
        <v>15.37147736976943</v>
      </c>
      <c r="AH1622">
        <v>2.0833333333333339</v>
      </c>
      <c r="AI1622">
        <v>18</v>
      </c>
      <c r="AJ1622">
        <v>114.17777777777778</v>
      </c>
      <c r="AK1622">
        <v>17.73195450958023</v>
      </c>
    </row>
    <row r="1623" spans="1:37">
      <c r="A1623">
        <v>17</v>
      </c>
      <c r="B1623">
        <v>248</v>
      </c>
      <c r="C1623">
        <v>2023</v>
      </c>
      <c r="D1623">
        <v>8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6</v>
      </c>
      <c r="N1623">
        <v>99</v>
      </c>
      <c r="O1623">
        <v>99</v>
      </c>
      <c r="P1623">
        <v>99</v>
      </c>
      <c r="Q1623">
        <v>569</v>
      </c>
      <c r="R1623">
        <v>1023</v>
      </c>
      <c r="S1623">
        <v>7.1622678396871953</v>
      </c>
      <c r="T1623">
        <v>6</v>
      </c>
      <c r="U1623">
        <v>24.642717497556223</v>
      </c>
      <c r="V1623">
        <v>41.251221896383186</v>
      </c>
      <c r="W1623">
        <v>0</v>
      </c>
      <c r="X1623">
        <v>77.712609970674492</v>
      </c>
      <c r="Y1623">
        <v>59.237536656891493</v>
      </c>
      <c r="Z1623">
        <v>8.2329549767637396</v>
      </c>
      <c r="AA1623">
        <v>1.3795970123669099</v>
      </c>
      <c r="AB1623">
        <v>0</v>
      </c>
      <c r="AC1623">
        <v>64.672963638440805</v>
      </c>
      <c r="AF1623">
        <v>15.835913312693499</v>
      </c>
      <c r="AG1623">
        <v>15.323536044455563</v>
      </c>
      <c r="AH1623">
        <v>4.4965786901270759</v>
      </c>
      <c r="AI1623">
        <v>361</v>
      </c>
      <c r="AJ1623">
        <v>110.55069252077563</v>
      </c>
      <c r="AK1623">
        <v>19.793429682869927</v>
      </c>
    </row>
    <row r="1624" spans="1:37">
      <c r="A1624">
        <v>17</v>
      </c>
      <c r="B1624">
        <v>249</v>
      </c>
      <c r="C1624">
        <v>2023</v>
      </c>
      <c r="D1624">
        <v>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6</v>
      </c>
      <c r="N1624">
        <v>99</v>
      </c>
      <c r="O1624">
        <v>99</v>
      </c>
      <c r="P1624">
        <v>99</v>
      </c>
      <c r="Q1624">
        <v>705</v>
      </c>
      <c r="R1624">
        <v>1147</v>
      </c>
      <c r="S1624">
        <v>6.9302528334786411</v>
      </c>
      <c r="T1624">
        <v>6</v>
      </c>
      <c r="U1624">
        <v>23.666782911944225</v>
      </c>
      <c r="V1624">
        <v>37.14036617262424</v>
      </c>
      <c r="W1624">
        <v>0</v>
      </c>
      <c r="X1624">
        <v>79.163034001743654</v>
      </c>
      <c r="Y1624">
        <v>52.920662598081968</v>
      </c>
      <c r="Z1624">
        <v>7.6397554033696817</v>
      </c>
      <c r="AA1624">
        <v>1.5846969315993189</v>
      </c>
      <c r="AB1624">
        <v>0</v>
      </c>
      <c r="AC1624">
        <v>63.029686300328358</v>
      </c>
      <c r="AF1624">
        <v>16.413852318259867</v>
      </c>
      <c r="AG1624">
        <v>15.590989942686356</v>
      </c>
      <c r="AH1624">
        <v>6.3644289450741036</v>
      </c>
      <c r="AI1624">
        <v>278</v>
      </c>
      <c r="AJ1624">
        <v>107.91834532374098</v>
      </c>
      <c r="AK1624">
        <v>19.026186618318249</v>
      </c>
    </row>
    <row r="1625" spans="1:37">
      <c r="A1625">
        <v>17</v>
      </c>
      <c r="B1625">
        <v>250</v>
      </c>
      <c r="C1625">
        <v>2023</v>
      </c>
      <c r="D1625">
        <v>10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6</v>
      </c>
      <c r="N1625">
        <v>99</v>
      </c>
      <c r="O1625">
        <v>99</v>
      </c>
      <c r="P1625">
        <v>99</v>
      </c>
      <c r="Q1625">
        <v>1915</v>
      </c>
      <c r="R1625">
        <v>3484</v>
      </c>
      <c r="S1625">
        <v>7.3266360505166492</v>
      </c>
      <c r="T1625">
        <v>6</v>
      </c>
      <c r="U1625">
        <v>25.747330654420225</v>
      </c>
      <c r="V1625">
        <v>47.043628013777266</v>
      </c>
      <c r="W1625">
        <v>0</v>
      </c>
      <c r="X1625">
        <v>84.414466130884023</v>
      </c>
      <c r="Y1625">
        <v>65.355912743972439</v>
      </c>
      <c r="Z1625">
        <v>7.7690864408905504</v>
      </c>
      <c r="AA1625">
        <v>1.4957160577480275</v>
      </c>
      <c r="AB1625">
        <v>0</v>
      </c>
      <c r="AC1625">
        <v>71.731331579951188</v>
      </c>
      <c r="AF1625">
        <v>18.837523655041903</v>
      </c>
      <c r="AG1625">
        <v>18.193893472555832</v>
      </c>
      <c r="AH1625">
        <v>3.5304247990815156</v>
      </c>
      <c r="AI1625">
        <v>939</v>
      </c>
      <c r="AJ1625">
        <v>110.53035143769964</v>
      </c>
      <c r="AK1625">
        <v>19.506803363665501</v>
      </c>
    </row>
    <row r="1626" spans="1:37">
      <c r="A1626">
        <v>17</v>
      </c>
      <c r="B1626">
        <v>251</v>
      </c>
      <c r="C1626">
        <v>2023</v>
      </c>
      <c r="D1626">
        <v>11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6</v>
      </c>
      <c r="N1626">
        <v>99</v>
      </c>
      <c r="O1626">
        <v>99</v>
      </c>
      <c r="P1626">
        <v>99</v>
      </c>
      <c r="Q1626">
        <v>975</v>
      </c>
      <c r="R1626">
        <v>1671</v>
      </c>
      <c r="S1626">
        <v>7.3632555356074221</v>
      </c>
      <c r="T1626">
        <v>6</v>
      </c>
      <c r="U1626">
        <v>25.541591861161042</v>
      </c>
      <c r="V1626">
        <v>44.823459006582887</v>
      </c>
      <c r="W1626">
        <v>0</v>
      </c>
      <c r="X1626">
        <v>85.6373429084381</v>
      </c>
      <c r="Y1626">
        <v>63.794135248354259</v>
      </c>
      <c r="Z1626">
        <v>7.6387872620733726</v>
      </c>
      <c r="AA1626">
        <v>1.4469481058411136</v>
      </c>
      <c r="AB1626">
        <v>0</v>
      </c>
      <c r="AC1626">
        <v>70.765280050030057</v>
      </c>
      <c r="AF1626">
        <v>19.132127318525313</v>
      </c>
      <c r="AG1626">
        <v>18.588898751477611</v>
      </c>
      <c r="AH1626">
        <v>4.1292639138240572</v>
      </c>
      <c r="AI1626">
        <v>457</v>
      </c>
      <c r="AJ1626">
        <v>108.90437636761486</v>
      </c>
      <c r="AK1626">
        <v>19.449401547755006</v>
      </c>
    </row>
    <row r="1627" spans="1:37">
      <c r="A1627">
        <v>17</v>
      </c>
      <c r="B1627">
        <v>252</v>
      </c>
      <c r="C1627">
        <v>2023</v>
      </c>
      <c r="D1627">
        <v>12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6</v>
      </c>
      <c r="N1627">
        <v>99</v>
      </c>
      <c r="O1627">
        <v>99</v>
      </c>
      <c r="P1627">
        <v>99</v>
      </c>
      <c r="Q1627">
        <v>71</v>
      </c>
      <c r="R1627">
        <v>111</v>
      </c>
      <c r="S1627">
        <v>7.423423423423424</v>
      </c>
      <c r="T1627">
        <v>6</v>
      </c>
      <c r="U1627">
        <v>24.533333333333328</v>
      </c>
      <c r="V1627">
        <v>42.342342342342342</v>
      </c>
      <c r="W1627">
        <v>0</v>
      </c>
      <c r="X1627">
        <v>76.576576576576556</v>
      </c>
      <c r="Y1627">
        <v>60.360360360360346</v>
      </c>
      <c r="Z1627">
        <v>8.0147311817624995</v>
      </c>
      <c r="AA1627">
        <v>1.3459953920750924</v>
      </c>
      <c r="AB1627">
        <v>0</v>
      </c>
      <c r="AC1627">
        <v>78.553375627492258</v>
      </c>
      <c r="AF1627">
        <v>20.747663551401871</v>
      </c>
      <c r="AG1627">
        <v>20.141862856043968</v>
      </c>
      <c r="AH1627">
        <v>0.90090090090090069</v>
      </c>
      <c r="AI1627">
        <v>27</v>
      </c>
      <c r="AJ1627">
        <v>107.89259259259262</v>
      </c>
      <c r="AK1627">
        <v>20.162977904756989</v>
      </c>
    </row>
    <row r="1628" spans="1:37">
      <c r="A1628">
        <v>17</v>
      </c>
      <c r="B1628">
        <v>253</v>
      </c>
      <c r="C1628">
        <v>2023</v>
      </c>
      <c r="D1628">
        <v>1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7</v>
      </c>
      <c r="N1628">
        <v>99</v>
      </c>
      <c r="O1628">
        <v>99</v>
      </c>
      <c r="P1628">
        <v>99</v>
      </c>
      <c r="Q1628">
        <v>50</v>
      </c>
      <c r="R1628">
        <v>79</v>
      </c>
      <c r="S1628">
        <v>7.518987341772152</v>
      </c>
      <c r="T1628">
        <v>7</v>
      </c>
      <c r="U1628">
        <v>26.865822784810138</v>
      </c>
      <c r="V1628">
        <v>46.835443037974692</v>
      </c>
      <c r="W1628">
        <v>0</v>
      </c>
      <c r="X1628">
        <v>89.873417721519019</v>
      </c>
      <c r="Y1628">
        <v>67.088607594936718</v>
      </c>
      <c r="Z1628">
        <v>8.0891846231451847</v>
      </c>
      <c r="AA1628">
        <v>1.2514372445532242</v>
      </c>
      <c r="AB1628">
        <v>0</v>
      </c>
      <c r="AC1628">
        <v>71.487192067217819</v>
      </c>
      <c r="AF1628">
        <v>22.701149425287351</v>
      </c>
      <c r="AG1628">
        <v>22.791117220050698</v>
      </c>
      <c r="AH1628">
        <v>1.2658227848101264</v>
      </c>
      <c r="AI1628">
        <v>13</v>
      </c>
      <c r="AJ1628">
        <v>111.65384615384612</v>
      </c>
      <c r="AK1628">
        <v>20.659194700421065</v>
      </c>
    </row>
    <row r="1629" spans="1:37">
      <c r="A1629">
        <v>17</v>
      </c>
      <c r="B1629">
        <v>254</v>
      </c>
      <c r="C1629">
        <v>2023</v>
      </c>
      <c r="D1629">
        <v>2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7</v>
      </c>
      <c r="N1629">
        <v>99</v>
      </c>
      <c r="O1629">
        <v>99</v>
      </c>
      <c r="P1629">
        <v>99</v>
      </c>
      <c r="Q1629">
        <v>81</v>
      </c>
      <c r="R1629">
        <v>106</v>
      </c>
      <c r="S1629">
        <v>8.1886792452830193</v>
      </c>
      <c r="T1629">
        <v>7</v>
      </c>
      <c r="U1629">
        <v>30.58113207547169</v>
      </c>
      <c r="V1629">
        <v>58.490566037735846</v>
      </c>
      <c r="W1629">
        <v>0</v>
      </c>
      <c r="X1629">
        <v>93.396226415094361</v>
      </c>
      <c r="Y1629">
        <v>85.84905660377359</v>
      </c>
      <c r="Z1629">
        <v>7.2382906510165732</v>
      </c>
      <c r="AA1629">
        <v>1.1168791386376358</v>
      </c>
      <c r="AB1629">
        <v>0</v>
      </c>
      <c r="AC1629">
        <v>67.65707042773515</v>
      </c>
      <c r="AF1629">
        <v>19.629629629629633</v>
      </c>
      <c r="AG1629">
        <v>20.308486511546324</v>
      </c>
      <c r="AH1629">
        <v>0</v>
      </c>
      <c r="AI1629">
        <v>14</v>
      </c>
      <c r="AJ1629">
        <v>112.37857142857148</v>
      </c>
      <c r="AK1629">
        <v>20.478210704102672</v>
      </c>
    </row>
    <row r="1630" spans="1:37">
      <c r="A1630">
        <v>17</v>
      </c>
      <c r="B1630">
        <v>255</v>
      </c>
      <c r="C1630">
        <v>2023</v>
      </c>
      <c r="D1630">
        <v>3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7</v>
      </c>
      <c r="N1630">
        <v>99</v>
      </c>
      <c r="O1630">
        <v>99</v>
      </c>
      <c r="P1630">
        <v>99</v>
      </c>
      <c r="Q1630">
        <v>515</v>
      </c>
      <c r="R1630">
        <v>704</v>
      </c>
      <c r="S1630">
        <v>8.170454545454545</v>
      </c>
      <c r="T1630">
        <v>6.9602272727272716</v>
      </c>
      <c r="U1630">
        <v>30.883238636363608</v>
      </c>
      <c r="V1630">
        <v>57.670454545454554</v>
      </c>
      <c r="W1630">
        <v>0</v>
      </c>
      <c r="X1630">
        <v>98.153409090909108</v>
      </c>
      <c r="Y1630">
        <v>89.346590909090892</v>
      </c>
      <c r="Z1630">
        <v>7.280449596653936</v>
      </c>
      <c r="AA1630">
        <v>1.2371759530652773</v>
      </c>
      <c r="AB1630">
        <v>0.74514180662707852</v>
      </c>
      <c r="AC1630">
        <v>57.069440742409761</v>
      </c>
      <c r="AD1630">
        <v>43.646331939268059</v>
      </c>
      <c r="AE1630">
        <v>-1.421773114283188</v>
      </c>
      <c r="AF1630">
        <v>21.515892420537902</v>
      </c>
      <c r="AG1630">
        <v>22.012621279602936</v>
      </c>
      <c r="AH1630">
        <v>1.2784090909090908</v>
      </c>
      <c r="AI1630">
        <v>68</v>
      </c>
      <c r="AJ1630">
        <v>111.21323529411764</v>
      </c>
      <c r="AK1630">
        <v>21.105043237918249</v>
      </c>
    </row>
    <row r="1631" spans="1:37">
      <c r="A1631">
        <v>17</v>
      </c>
      <c r="B1631">
        <v>256</v>
      </c>
      <c r="C1631">
        <v>2023</v>
      </c>
      <c r="D1631">
        <v>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7</v>
      </c>
      <c r="N1631">
        <v>99</v>
      </c>
      <c r="O1631">
        <v>99</v>
      </c>
      <c r="P1631">
        <v>99</v>
      </c>
      <c r="Q1631">
        <v>48</v>
      </c>
      <c r="R1631">
        <v>66</v>
      </c>
      <c r="S1631">
        <v>7.5454545454545459</v>
      </c>
      <c r="T1631">
        <v>7</v>
      </c>
      <c r="U1631">
        <v>25.587878787878793</v>
      </c>
      <c r="V1631">
        <v>34.848484848484851</v>
      </c>
      <c r="W1631">
        <v>0</v>
      </c>
      <c r="X1631">
        <v>92.424242424242422</v>
      </c>
      <c r="Y1631">
        <v>62.12121212121211</v>
      </c>
      <c r="Z1631">
        <v>6.9100610695787532</v>
      </c>
      <c r="AA1631">
        <v>1.1957224034514411</v>
      </c>
      <c r="AB1631">
        <v>0</v>
      </c>
      <c r="AC1631">
        <v>48.913195778689882</v>
      </c>
      <c r="AF1631">
        <v>10.801963993453356</v>
      </c>
      <c r="AG1631">
        <v>12.937922792286891</v>
      </c>
      <c r="AH1631">
        <v>3.0303030303030303</v>
      </c>
      <c r="AI1631">
        <v>14</v>
      </c>
      <c r="AJ1631">
        <v>107.25000000000001</v>
      </c>
      <c r="AK1631">
        <v>19.821243178164327</v>
      </c>
    </row>
    <row r="1632" spans="1:37">
      <c r="A1632">
        <v>17</v>
      </c>
      <c r="B1632">
        <v>257</v>
      </c>
      <c r="C1632">
        <v>2023</v>
      </c>
      <c r="D1632">
        <v>5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7</v>
      </c>
      <c r="N1632">
        <v>99</v>
      </c>
      <c r="O1632">
        <v>99</v>
      </c>
      <c r="P1632">
        <v>99</v>
      </c>
      <c r="Q1632">
        <v>122</v>
      </c>
      <c r="R1632">
        <v>179</v>
      </c>
      <c r="S1632">
        <v>8.05586592178771</v>
      </c>
      <c r="T1632">
        <v>7</v>
      </c>
      <c r="U1632">
        <v>28.459217877094961</v>
      </c>
      <c r="V1632">
        <v>51.955307262569825</v>
      </c>
      <c r="W1632">
        <v>0</v>
      </c>
      <c r="X1632">
        <v>98.324022346368736</v>
      </c>
      <c r="Y1632">
        <v>73.743016759776538</v>
      </c>
      <c r="Z1632">
        <v>6.9197766499715314</v>
      </c>
      <c r="AA1632">
        <v>1.2583605117587522</v>
      </c>
      <c r="AB1632">
        <v>0</v>
      </c>
      <c r="AC1632">
        <v>61.636949549729842</v>
      </c>
      <c r="AF1632">
        <v>12.43919388464211</v>
      </c>
      <c r="AG1632">
        <v>15.268598694996692</v>
      </c>
      <c r="AH1632">
        <v>2.2346368715083802</v>
      </c>
      <c r="AI1632">
        <v>46</v>
      </c>
      <c r="AJ1632">
        <v>107.90434782608696</v>
      </c>
      <c r="AK1632">
        <v>21.116887742928473</v>
      </c>
    </row>
    <row r="1633" spans="1:37">
      <c r="A1633">
        <v>17</v>
      </c>
      <c r="B1633">
        <v>258</v>
      </c>
      <c r="C1633">
        <v>2023</v>
      </c>
      <c r="D1633">
        <v>6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7</v>
      </c>
      <c r="N1633">
        <v>99</v>
      </c>
      <c r="O1633">
        <v>99</v>
      </c>
      <c r="P1633">
        <v>99</v>
      </c>
      <c r="Q1633">
        <v>96</v>
      </c>
      <c r="R1633">
        <v>146</v>
      </c>
      <c r="S1633">
        <v>7.5753424657534243</v>
      </c>
      <c r="T1633">
        <v>7</v>
      </c>
      <c r="U1633">
        <v>26.592465753424655</v>
      </c>
      <c r="V1633">
        <v>46.575342465753423</v>
      </c>
      <c r="W1633">
        <v>0</v>
      </c>
      <c r="X1633">
        <v>91.095890410958873</v>
      </c>
      <c r="Y1633">
        <v>67.808219178082197</v>
      </c>
      <c r="Z1633">
        <v>7.4619866392932996</v>
      </c>
      <c r="AA1633">
        <v>1.5162842851530662</v>
      </c>
      <c r="AB1633">
        <v>0</v>
      </c>
      <c r="AC1633">
        <v>64.327295311354447</v>
      </c>
      <c r="AF1633">
        <v>12.751091703056771</v>
      </c>
      <c r="AG1633">
        <v>14.361544721461859</v>
      </c>
      <c r="AH1633">
        <v>4.1095890410958908</v>
      </c>
      <c r="AI1633">
        <v>51</v>
      </c>
      <c r="AJ1633">
        <v>110.52549019607848</v>
      </c>
      <c r="AK1633">
        <v>20.503072179682736</v>
      </c>
    </row>
    <row r="1634" spans="1:37">
      <c r="A1634">
        <v>17</v>
      </c>
      <c r="B1634">
        <v>259</v>
      </c>
      <c r="C1634">
        <v>2023</v>
      </c>
      <c r="D1634">
        <v>7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7</v>
      </c>
      <c r="N1634">
        <v>99</v>
      </c>
      <c r="O1634">
        <v>99</v>
      </c>
      <c r="P1634">
        <v>99</v>
      </c>
      <c r="Q1634">
        <v>14</v>
      </c>
      <c r="R1634">
        <v>24</v>
      </c>
      <c r="S1634">
        <v>8.3333333333333357</v>
      </c>
      <c r="T1634">
        <v>7</v>
      </c>
      <c r="U1634">
        <v>30.241666666666674</v>
      </c>
      <c r="V1634">
        <v>41.666666666666657</v>
      </c>
      <c r="W1634">
        <v>0</v>
      </c>
      <c r="X1634">
        <v>100</v>
      </c>
      <c r="Y1634">
        <v>79.166666666666686</v>
      </c>
      <c r="Z1634">
        <v>6.8759797281712149</v>
      </c>
      <c r="AA1634">
        <v>0.98601329718326269</v>
      </c>
      <c r="AB1634">
        <v>0</v>
      </c>
      <c r="AC1634">
        <v>86.142236733988256</v>
      </c>
      <c r="AF1634">
        <v>7.5471698113207522</v>
      </c>
      <c r="AG1634">
        <v>8.9827844404014918</v>
      </c>
      <c r="AH1634">
        <v>0</v>
      </c>
      <c r="AI1634">
        <v>11</v>
      </c>
      <c r="AJ1634">
        <v>115.03636363636365</v>
      </c>
      <c r="AK1634">
        <v>18.770364796428872</v>
      </c>
    </row>
    <row r="1635" spans="1:37">
      <c r="A1635">
        <v>17</v>
      </c>
      <c r="B1635">
        <v>260</v>
      </c>
      <c r="C1635">
        <v>2023</v>
      </c>
      <c r="D1635">
        <v>8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7</v>
      </c>
      <c r="N1635">
        <v>99</v>
      </c>
      <c r="O1635">
        <v>99</v>
      </c>
      <c r="P1635">
        <v>99</v>
      </c>
      <c r="Q1635">
        <v>567</v>
      </c>
      <c r="R1635">
        <v>1028</v>
      </c>
      <c r="S1635">
        <v>7.5029182879377441</v>
      </c>
      <c r="T1635">
        <v>7</v>
      </c>
      <c r="U1635">
        <v>25.200486381322985</v>
      </c>
      <c r="V1635">
        <v>34.922178988326841</v>
      </c>
      <c r="W1635">
        <v>0</v>
      </c>
      <c r="X1635">
        <v>78.210116731517502</v>
      </c>
      <c r="Y1635">
        <v>55.836575875486382</v>
      </c>
      <c r="Z1635">
        <v>8.9470964442598664</v>
      </c>
      <c r="AA1635">
        <v>1.317714994432678</v>
      </c>
      <c r="AB1635">
        <v>0</v>
      </c>
      <c r="AC1635">
        <v>67.93861695678639</v>
      </c>
      <c r="AF1635">
        <v>15.913312693498453</v>
      </c>
      <c r="AG1635">
        <v>15.746962737113797</v>
      </c>
      <c r="AH1635">
        <v>3.599221789883269</v>
      </c>
      <c r="AI1635">
        <v>372</v>
      </c>
      <c r="AJ1635">
        <v>110.47123655913983</v>
      </c>
      <c r="AK1635">
        <v>20.780830043437589</v>
      </c>
    </row>
    <row r="1636" spans="1:37">
      <c r="A1636">
        <v>17</v>
      </c>
      <c r="B1636">
        <v>261</v>
      </c>
      <c r="C1636">
        <v>2023</v>
      </c>
      <c r="D1636">
        <v>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7</v>
      </c>
      <c r="N1636">
        <v>99</v>
      </c>
      <c r="O1636">
        <v>99</v>
      </c>
      <c r="P1636">
        <v>99</v>
      </c>
      <c r="Q1636">
        <v>700</v>
      </c>
      <c r="R1636">
        <v>1164</v>
      </c>
      <c r="S1636">
        <v>7.1898625429553258</v>
      </c>
      <c r="T1636">
        <v>7</v>
      </c>
      <c r="U1636">
        <v>24.753006872852236</v>
      </c>
      <c r="V1636">
        <v>36.597938144329902</v>
      </c>
      <c r="W1636">
        <v>0</v>
      </c>
      <c r="X1636">
        <v>83.591065292096246</v>
      </c>
      <c r="Y1636">
        <v>56.185567010309278</v>
      </c>
      <c r="Z1636">
        <v>7.8611598763367683</v>
      </c>
      <c r="AA1636">
        <v>1.428430150858693</v>
      </c>
      <c r="AB1636">
        <v>0</v>
      </c>
      <c r="AC1636">
        <v>64.296402749109077</v>
      </c>
      <c r="AF1636">
        <v>16.657126502575849</v>
      </c>
      <c r="AG1636">
        <v>16.548246790429836</v>
      </c>
      <c r="AH1636">
        <v>6.0137457044673521</v>
      </c>
      <c r="AI1636">
        <v>265</v>
      </c>
      <c r="AJ1636">
        <v>108.72641509433961</v>
      </c>
      <c r="AK1636">
        <v>19.560153524285443</v>
      </c>
    </row>
    <row r="1637" spans="1:37">
      <c r="A1637">
        <v>17</v>
      </c>
      <c r="B1637">
        <v>262</v>
      </c>
      <c r="C1637">
        <v>2023</v>
      </c>
      <c r="D1637">
        <v>10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7</v>
      </c>
      <c r="N1637">
        <v>99</v>
      </c>
      <c r="O1637">
        <v>99</v>
      </c>
      <c r="P1637">
        <v>99</v>
      </c>
      <c r="Q1637">
        <v>1954</v>
      </c>
      <c r="R1637">
        <v>3578</v>
      </c>
      <c r="S1637">
        <v>7.5751816657350446</v>
      </c>
      <c r="T1637">
        <v>7</v>
      </c>
      <c r="U1637">
        <v>26.610676355505912</v>
      </c>
      <c r="V1637">
        <v>44.661822247065395</v>
      </c>
      <c r="W1637">
        <v>0</v>
      </c>
      <c r="X1637">
        <v>86.948015651201771</v>
      </c>
      <c r="Y1637">
        <v>66.629401900503083</v>
      </c>
      <c r="Z1637">
        <v>8.0622711321692169</v>
      </c>
      <c r="AA1637">
        <v>1.4293767802276305</v>
      </c>
      <c r="AB1637">
        <v>0</v>
      </c>
      <c r="AC1637">
        <v>72.27211383947045</v>
      </c>
      <c r="AF1637">
        <v>19.345769126791026</v>
      </c>
      <c r="AG1637">
        <v>19.311301308669105</v>
      </c>
      <c r="AH1637">
        <v>3.4935718278367802</v>
      </c>
      <c r="AI1637">
        <v>907</v>
      </c>
      <c r="AJ1637">
        <v>111.25259095920624</v>
      </c>
      <c r="AK1637">
        <v>20.157495466971504</v>
      </c>
    </row>
    <row r="1638" spans="1:37">
      <c r="A1638">
        <v>17</v>
      </c>
      <c r="B1638">
        <v>263</v>
      </c>
      <c r="C1638">
        <v>2023</v>
      </c>
      <c r="D1638">
        <v>11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7</v>
      </c>
      <c r="N1638">
        <v>99</v>
      </c>
      <c r="O1638">
        <v>99</v>
      </c>
      <c r="P1638">
        <v>99</v>
      </c>
      <c r="Q1638">
        <v>1000</v>
      </c>
      <c r="R1638">
        <v>1718</v>
      </c>
      <c r="S1638">
        <v>7.6251455180442367</v>
      </c>
      <c r="T1638">
        <v>7</v>
      </c>
      <c r="U1638">
        <v>26.793015133876597</v>
      </c>
      <c r="V1638">
        <v>46.565774155995321</v>
      </c>
      <c r="W1638">
        <v>0</v>
      </c>
      <c r="X1638">
        <v>87.252619324796257</v>
      </c>
      <c r="Y1638">
        <v>68.218859138533205</v>
      </c>
      <c r="Z1638">
        <v>7.9615730255823918</v>
      </c>
      <c r="AA1638">
        <v>1.3554945129485323</v>
      </c>
      <c r="AB1638">
        <v>0</v>
      </c>
      <c r="AC1638">
        <v>74.040362712077737</v>
      </c>
      <c r="AF1638">
        <v>19.670254179070294</v>
      </c>
      <c r="AG1638">
        <v>20.048136014292712</v>
      </c>
      <c r="AH1638">
        <v>4.6565774155995356</v>
      </c>
      <c r="AI1638">
        <v>499</v>
      </c>
      <c r="AJ1638">
        <v>110.00681362725452</v>
      </c>
      <c r="AK1638">
        <v>20.131178674563003</v>
      </c>
    </row>
    <row r="1639" spans="1:37">
      <c r="A1639">
        <v>17</v>
      </c>
      <c r="B1639">
        <v>264</v>
      </c>
      <c r="C1639">
        <v>2023</v>
      </c>
      <c r="D1639">
        <v>12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7</v>
      </c>
      <c r="N1639">
        <v>99</v>
      </c>
      <c r="O1639">
        <v>99</v>
      </c>
      <c r="P1639">
        <v>99</v>
      </c>
      <c r="Q1639">
        <v>72</v>
      </c>
      <c r="R1639">
        <v>114</v>
      </c>
      <c r="S1639">
        <v>7.6754385964912286</v>
      </c>
      <c r="T1639">
        <v>7</v>
      </c>
      <c r="U1639">
        <v>25.370175438596497</v>
      </c>
      <c r="V1639">
        <v>45.614035087719294</v>
      </c>
      <c r="W1639">
        <v>0</v>
      </c>
      <c r="X1639">
        <v>84.210526315789508</v>
      </c>
      <c r="Y1639">
        <v>64.035087719298247</v>
      </c>
      <c r="Z1639">
        <v>7.4700093922362942</v>
      </c>
      <c r="AA1639">
        <v>1.1199593823703797</v>
      </c>
      <c r="AB1639">
        <v>0</v>
      </c>
      <c r="AC1639">
        <v>73.58392015239265</v>
      </c>
      <c r="AF1639">
        <v>21.308411214953274</v>
      </c>
      <c r="AG1639">
        <v>21.391853610550225</v>
      </c>
      <c r="AH1639">
        <v>0.87719298245614019</v>
      </c>
      <c r="AI1639">
        <v>38</v>
      </c>
      <c r="AJ1639">
        <v>108.87894736842102</v>
      </c>
      <c r="AK1639">
        <v>20.485607266580224</v>
      </c>
    </row>
    <row r="1640" spans="1:37">
      <c r="A1640">
        <v>17</v>
      </c>
      <c r="B1640">
        <v>265</v>
      </c>
      <c r="C1640">
        <v>2023</v>
      </c>
      <c r="D1640">
        <v>1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8</v>
      </c>
      <c r="N1640">
        <v>99</v>
      </c>
      <c r="O1640">
        <v>99</v>
      </c>
      <c r="P1640">
        <v>99</v>
      </c>
      <c r="Q1640">
        <v>45</v>
      </c>
      <c r="R1640">
        <v>62</v>
      </c>
      <c r="S1640">
        <v>8.2580645161290303</v>
      </c>
      <c r="T1640">
        <v>8</v>
      </c>
      <c r="U1640">
        <v>33.31774193548388</v>
      </c>
      <c r="V1640">
        <v>0</v>
      </c>
      <c r="W1640">
        <v>0</v>
      </c>
      <c r="X1640">
        <v>96.774193548387117</v>
      </c>
      <c r="Y1640">
        <v>80.645161290322562</v>
      </c>
      <c r="Z1640">
        <v>8.8846646458313767</v>
      </c>
      <c r="AA1640">
        <v>1.3552226798451623</v>
      </c>
      <c r="AB1640">
        <v>0</v>
      </c>
      <c r="AC1640">
        <v>78.700302806474014</v>
      </c>
      <c r="AF1640">
        <v>17.816091954022983</v>
      </c>
      <c r="AG1640">
        <v>22.182251621493926</v>
      </c>
      <c r="AH1640">
        <v>3.2258064516129026</v>
      </c>
      <c r="AI1640">
        <v>9</v>
      </c>
      <c r="AJ1640">
        <v>115.32222222222222</v>
      </c>
      <c r="AK1640">
        <v>22.252596009513702</v>
      </c>
    </row>
    <row r="1641" spans="1:37">
      <c r="A1641">
        <v>17</v>
      </c>
      <c r="B1641">
        <v>266</v>
      </c>
      <c r="C1641">
        <v>2023</v>
      </c>
      <c r="D1641">
        <v>2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8</v>
      </c>
      <c r="N1641">
        <v>99</v>
      </c>
      <c r="O1641">
        <v>99</v>
      </c>
      <c r="P1641">
        <v>99</v>
      </c>
      <c r="Q1641">
        <v>74</v>
      </c>
      <c r="R1641">
        <v>90</v>
      </c>
      <c r="S1641">
        <v>8.155555555555555</v>
      </c>
      <c r="T1641">
        <v>8</v>
      </c>
      <c r="U1641">
        <v>32.247777777777763</v>
      </c>
      <c r="V1641">
        <v>0</v>
      </c>
      <c r="W1641">
        <v>0</v>
      </c>
      <c r="X1641">
        <v>98.888888888888886</v>
      </c>
      <c r="Y1641">
        <v>90</v>
      </c>
      <c r="Z1641">
        <v>7.1640805842260367</v>
      </c>
      <c r="AA1641">
        <v>1.3491652654809403</v>
      </c>
      <c r="AB1641">
        <v>0</v>
      </c>
      <c r="AC1641">
        <v>60.746359381679447</v>
      </c>
      <c r="AF1641">
        <v>16.666666666666671</v>
      </c>
      <c r="AG1641">
        <v>18.18278640253606</v>
      </c>
      <c r="AH1641">
        <v>1.1111111111111112</v>
      </c>
      <c r="AI1641">
        <v>12</v>
      </c>
      <c r="AJ1641">
        <v>112.64166666666664</v>
      </c>
      <c r="AK1641">
        <v>23.771633879881623</v>
      </c>
    </row>
    <row r="1642" spans="1:37">
      <c r="A1642">
        <v>17</v>
      </c>
      <c r="B1642">
        <v>267</v>
      </c>
      <c r="C1642">
        <v>2023</v>
      </c>
      <c r="D1642">
        <v>3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8</v>
      </c>
      <c r="N1642">
        <v>99</v>
      </c>
      <c r="O1642">
        <v>99</v>
      </c>
      <c r="P1642">
        <v>99</v>
      </c>
      <c r="Q1642">
        <v>459</v>
      </c>
      <c r="R1642">
        <v>617</v>
      </c>
      <c r="S1642">
        <v>8.4213938411669353</v>
      </c>
      <c r="T1642">
        <v>8</v>
      </c>
      <c r="U1642">
        <v>33.560940032414926</v>
      </c>
      <c r="V1642">
        <v>0</v>
      </c>
      <c r="W1642">
        <v>0</v>
      </c>
      <c r="X1642">
        <v>99.837925445705025</v>
      </c>
      <c r="Y1642">
        <v>95.299837925445701</v>
      </c>
      <c r="Z1642">
        <v>6.5413940215512509</v>
      </c>
      <c r="AA1642">
        <v>1.1517287417113222</v>
      </c>
      <c r="AB1642">
        <v>0</v>
      </c>
      <c r="AC1642">
        <v>59.440703965076239</v>
      </c>
      <c r="AF1642">
        <v>18.856968215158926</v>
      </c>
      <c r="AG1642">
        <v>20.965032798520205</v>
      </c>
      <c r="AH1642">
        <v>1.9448946515397076</v>
      </c>
      <c r="AI1642">
        <v>75</v>
      </c>
      <c r="AJ1642">
        <v>113.28666666666663</v>
      </c>
      <c r="AK1642">
        <v>22.794591054039483</v>
      </c>
    </row>
    <row r="1643" spans="1:37">
      <c r="A1643">
        <v>17</v>
      </c>
      <c r="B1643">
        <v>268</v>
      </c>
      <c r="C1643">
        <v>2023</v>
      </c>
      <c r="D1643">
        <v>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8</v>
      </c>
      <c r="N1643">
        <v>99</v>
      </c>
      <c r="O1643">
        <v>99</v>
      </c>
      <c r="P1643">
        <v>99</v>
      </c>
      <c r="Q1643">
        <v>49</v>
      </c>
      <c r="R1643">
        <v>58</v>
      </c>
      <c r="S1643">
        <v>8.1379310344827598</v>
      </c>
      <c r="T1643">
        <v>8</v>
      </c>
      <c r="U1643">
        <v>31.246551724137927</v>
      </c>
      <c r="V1643">
        <v>0</v>
      </c>
      <c r="W1643">
        <v>0</v>
      </c>
      <c r="X1643">
        <v>96.551724137931018</v>
      </c>
      <c r="Y1643">
        <v>82.758620689655189</v>
      </c>
      <c r="Z1643">
        <v>8.4010716787070017</v>
      </c>
      <c r="AA1643">
        <v>1.1810030199685397</v>
      </c>
      <c r="AB1643">
        <v>0</v>
      </c>
      <c r="AC1643">
        <v>63.849583381067113</v>
      </c>
      <c r="AF1643">
        <v>9.4926350245499194</v>
      </c>
      <c r="AG1643">
        <v>13.88405819307291</v>
      </c>
      <c r="AH1643">
        <v>0</v>
      </c>
      <c r="AI1643">
        <v>15</v>
      </c>
      <c r="AJ1643">
        <v>107.94</v>
      </c>
      <c r="AK1643">
        <v>19.783183973450242</v>
      </c>
    </row>
    <row r="1644" spans="1:37">
      <c r="A1644">
        <v>17</v>
      </c>
      <c r="B1644">
        <v>269</v>
      </c>
      <c r="C1644">
        <v>2023</v>
      </c>
      <c r="D1644">
        <v>5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8</v>
      </c>
      <c r="N1644">
        <v>99</v>
      </c>
      <c r="O1644">
        <v>99</v>
      </c>
      <c r="P1644">
        <v>99</v>
      </c>
      <c r="Q1644">
        <v>98</v>
      </c>
      <c r="R1644">
        <v>132</v>
      </c>
      <c r="S1644">
        <v>8.2878787878787872</v>
      </c>
      <c r="T1644">
        <v>8</v>
      </c>
      <c r="U1644">
        <v>30.290151515151528</v>
      </c>
      <c r="V1644">
        <v>0</v>
      </c>
      <c r="W1644">
        <v>0</v>
      </c>
      <c r="X1644">
        <v>97.727272727272734</v>
      </c>
      <c r="Y1644">
        <v>82.575757575757578</v>
      </c>
      <c r="Z1644">
        <v>7.5264569700820925</v>
      </c>
      <c r="AA1644">
        <v>1.2823410352796876</v>
      </c>
      <c r="AB1644">
        <v>0</v>
      </c>
      <c r="AC1644">
        <v>54.888261718322866</v>
      </c>
      <c r="AF1644">
        <v>9.1730368311327322</v>
      </c>
      <c r="AG1644">
        <v>11.983910753838732</v>
      </c>
      <c r="AH1644">
        <v>1.5151515151515151</v>
      </c>
      <c r="AI1644">
        <v>48</v>
      </c>
      <c r="AJ1644">
        <v>106.37291666666673</v>
      </c>
      <c r="AK1644">
        <v>22.372432876540977</v>
      </c>
    </row>
    <row r="1645" spans="1:37">
      <c r="A1645">
        <v>17</v>
      </c>
      <c r="B1645">
        <v>270</v>
      </c>
      <c r="C1645">
        <v>2023</v>
      </c>
      <c r="D1645">
        <v>6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8</v>
      </c>
      <c r="N1645">
        <v>99</v>
      </c>
      <c r="O1645">
        <v>99</v>
      </c>
      <c r="P1645">
        <v>99</v>
      </c>
      <c r="Q1645">
        <v>88</v>
      </c>
      <c r="R1645">
        <v>118</v>
      </c>
      <c r="S1645">
        <v>8.1186440677966107</v>
      </c>
      <c r="T1645">
        <v>8</v>
      </c>
      <c r="U1645">
        <v>30.579661016949153</v>
      </c>
      <c r="V1645">
        <v>0</v>
      </c>
      <c r="W1645">
        <v>0</v>
      </c>
      <c r="X1645">
        <v>98.305084745762727</v>
      </c>
      <c r="Y1645">
        <v>82.203389830508442</v>
      </c>
      <c r="Z1645">
        <v>7.8981821478757475</v>
      </c>
      <c r="AA1645">
        <v>1.1729254424946385</v>
      </c>
      <c r="AB1645">
        <v>0</v>
      </c>
      <c r="AC1645">
        <v>59.121350497568748</v>
      </c>
      <c r="AF1645">
        <v>10.305676855895198</v>
      </c>
      <c r="AG1645">
        <v>13.347636309832071</v>
      </c>
      <c r="AH1645">
        <v>1.6949152542372876</v>
      </c>
      <c r="AI1645">
        <v>47</v>
      </c>
      <c r="AJ1645">
        <v>111.72340425531918</v>
      </c>
      <c r="AK1645">
        <v>24.207047765425646</v>
      </c>
    </row>
    <row r="1646" spans="1:37">
      <c r="A1646">
        <v>17</v>
      </c>
      <c r="B1646">
        <v>271</v>
      </c>
      <c r="C1646">
        <v>2023</v>
      </c>
      <c r="D1646">
        <v>7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8</v>
      </c>
      <c r="N1646">
        <v>99</v>
      </c>
      <c r="O1646">
        <v>99</v>
      </c>
      <c r="P1646">
        <v>99</v>
      </c>
      <c r="Q1646">
        <v>27</v>
      </c>
      <c r="R1646">
        <v>47</v>
      </c>
      <c r="S1646">
        <v>8.2978723404255295</v>
      </c>
      <c r="T1646">
        <v>8</v>
      </c>
      <c r="U1646">
        <v>32.502127659574455</v>
      </c>
      <c r="V1646">
        <v>0</v>
      </c>
      <c r="W1646">
        <v>0</v>
      </c>
      <c r="X1646">
        <v>97.872340425531874</v>
      </c>
      <c r="Y1646">
        <v>82.978723404255348</v>
      </c>
      <c r="Z1646">
        <v>8.3685197695076354</v>
      </c>
      <c r="AA1646">
        <v>1.1092434381052843</v>
      </c>
      <c r="AB1646">
        <v>0</v>
      </c>
      <c r="AC1646">
        <v>55.804916500211185</v>
      </c>
      <c r="AF1646">
        <v>14.77987421383648</v>
      </c>
      <c r="AG1646">
        <v>18.906174581368564</v>
      </c>
      <c r="AH1646">
        <v>0</v>
      </c>
      <c r="AI1646">
        <v>27</v>
      </c>
      <c r="AJ1646">
        <v>117.67037037037048</v>
      </c>
      <c r="AK1646">
        <v>20.337943656117226</v>
      </c>
    </row>
    <row r="1647" spans="1:37">
      <c r="A1647">
        <v>17</v>
      </c>
      <c r="B1647">
        <v>272</v>
      </c>
      <c r="C1647">
        <v>2023</v>
      </c>
      <c r="D1647">
        <v>8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8</v>
      </c>
      <c r="N1647">
        <v>99</v>
      </c>
      <c r="O1647">
        <v>99</v>
      </c>
      <c r="P1647">
        <v>99</v>
      </c>
      <c r="Q1647">
        <v>432</v>
      </c>
      <c r="R1647">
        <v>767</v>
      </c>
      <c r="S1647">
        <v>7.920469361147326</v>
      </c>
      <c r="T1647">
        <v>8</v>
      </c>
      <c r="U1647">
        <v>27.825293350717047</v>
      </c>
      <c r="V1647">
        <v>0</v>
      </c>
      <c r="W1647">
        <v>0</v>
      </c>
      <c r="X1647">
        <v>90.873533246414567</v>
      </c>
      <c r="Y1647">
        <v>61.929595827900904</v>
      </c>
      <c r="Z1647">
        <v>9.3103025261141177</v>
      </c>
      <c r="AA1647">
        <v>1.33460053207753</v>
      </c>
      <c r="AB1647">
        <v>0</v>
      </c>
      <c r="AC1647">
        <v>66.37552224284839</v>
      </c>
      <c r="AF1647">
        <v>11.873065015479877</v>
      </c>
      <c r="AG1647">
        <v>12.972685148883164</v>
      </c>
      <c r="AH1647">
        <v>4.5632333767926996</v>
      </c>
      <c r="AI1647">
        <v>286</v>
      </c>
      <c r="AJ1647">
        <v>111.90874125874124</v>
      </c>
      <c r="AK1647">
        <v>22.287167367406095</v>
      </c>
    </row>
    <row r="1648" spans="1:37">
      <c r="A1648">
        <v>17</v>
      </c>
      <c r="B1648">
        <v>273</v>
      </c>
      <c r="C1648">
        <v>2023</v>
      </c>
      <c r="D1648">
        <v>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8</v>
      </c>
      <c r="N1648">
        <v>99</v>
      </c>
      <c r="O1648">
        <v>99</v>
      </c>
      <c r="P1648">
        <v>99</v>
      </c>
      <c r="Q1648">
        <v>585</v>
      </c>
      <c r="R1648">
        <v>951</v>
      </c>
      <c r="S1648">
        <v>7.4521556256572019</v>
      </c>
      <c r="T1648">
        <v>8</v>
      </c>
      <c r="U1648">
        <v>26.166456361724546</v>
      </c>
      <c r="V1648">
        <v>0</v>
      </c>
      <c r="W1648">
        <v>0</v>
      </c>
      <c r="X1648">
        <v>89.69505783385911</v>
      </c>
      <c r="Y1648">
        <v>62.670872765509991</v>
      </c>
      <c r="Z1648">
        <v>7.9083179703941315</v>
      </c>
      <c r="AA1648">
        <v>1.4058511800505156</v>
      </c>
      <c r="AB1648">
        <v>0</v>
      </c>
      <c r="AC1648">
        <v>61.584578138560488</v>
      </c>
      <c r="AF1648">
        <v>13.609044075558103</v>
      </c>
      <c r="AG1648">
        <v>14.292114103500001</v>
      </c>
      <c r="AH1648">
        <v>5.9936908517350167</v>
      </c>
      <c r="AI1648">
        <v>246</v>
      </c>
      <c r="AJ1648">
        <v>109.47520325203251</v>
      </c>
      <c r="AK1648">
        <v>20.619941272236641</v>
      </c>
    </row>
    <row r="1649" spans="1:37">
      <c r="A1649">
        <v>17</v>
      </c>
      <c r="B1649">
        <v>274</v>
      </c>
      <c r="C1649">
        <v>2023</v>
      </c>
      <c r="D1649">
        <v>10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8</v>
      </c>
      <c r="N1649">
        <v>99</v>
      </c>
      <c r="O1649">
        <v>99</v>
      </c>
      <c r="P1649">
        <v>99</v>
      </c>
      <c r="Q1649">
        <v>1683</v>
      </c>
      <c r="R1649">
        <v>2714</v>
      </c>
      <c r="S1649">
        <v>7.9303610906411182</v>
      </c>
      <c r="T1649">
        <v>8</v>
      </c>
      <c r="U1649">
        <v>28.32122328666172</v>
      </c>
      <c r="V1649">
        <v>0</v>
      </c>
      <c r="W1649">
        <v>0</v>
      </c>
      <c r="X1649">
        <v>92.77818717759763</v>
      </c>
      <c r="Y1649">
        <v>70.854826823876195</v>
      </c>
      <c r="Z1649">
        <v>8.2159544615989439</v>
      </c>
      <c r="AA1649">
        <v>1.387893523516909</v>
      </c>
      <c r="AB1649">
        <v>0</v>
      </c>
      <c r="AC1649">
        <v>69.669564371979803</v>
      </c>
      <c r="AF1649">
        <v>14.674236280075696</v>
      </c>
      <c r="AG1649">
        <v>15.589677896183044</v>
      </c>
      <c r="AH1649">
        <v>4.7162859248341915</v>
      </c>
      <c r="AI1649">
        <v>870</v>
      </c>
      <c r="AJ1649">
        <v>111.38206896551732</v>
      </c>
      <c r="AK1649">
        <v>21.084740469807681</v>
      </c>
    </row>
    <row r="1650" spans="1:37">
      <c r="A1650">
        <v>17</v>
      </c>
      <c r="B1650">
        <v>275</v>
      </c>
      <c r="C1650">
        <v>2023</v>
      </c>
      <c r="D1650">
        <v>11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8</v>
      </c>
      <c r="N1650">
        <v>99</v>
      </c>
      <c r="O1650">
        <v>99</v>
      </c>
      <c r="P1650">
        <v>99</v>
      </c>
      <c r="Q1650">
        <v>822</v>
      </c>
      <c r="R1650">
        <v>1266</v>
      </c>
      <c r="S1650">
        <v>8.0379146919431257</v>
      </c>
      <c r="T1650">
        <v>8</v>
      </c>
      <c r="U1650">
        <v>28.538151658767795</v>
      </c>
      <c r="V1650">
        <v>0</v>
      </c>
      <c r="W1650">
        <v>0</v>
      </c>
      <c r="X1650">
        <v>92.101105845181635</v>
      </c>
      <c r="Y1650">
        <v>72.511848341232223</v>
      </c>
      <c r="Z1650">
        <v>8.3264632316826575</v>
      </c>
      <c r="AA1650">
        <v>1.4064228920677952</v>
      </c>
      <c r="AB1650">
        <v>0</v>
      </c>
      <c r="AC1650">
        <v>73.292282939389182</v>
      </c>
      <c r="AF1650">
        <v>14.495076711701397</v>
      </c>
      <c r="AG1650">
        <v>15.735798961147104</v>
      </c>
      <c r="AH1650">
        <v>5.4502369668246446</v>
      </c>
      <c r="AI1650">
        <v>386</v>
      </c>
      <c r="AJ1650">
        <v>110.40388601036258</v>
      </c>
      <c r="AK1650">
        <v>21.559942904389477</v>
      </c>
    </row>
    <row r="1651" spans="1:37">
      <c r="A1651">
        <v>17</v>
      </c>
      <c r="B1651">
        <v>276</v>
      </c>
      <c r="C1651">
        <v>2023</v>
      </c>
      <c r="D1651">
        <v>12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8</v>
      </c>
      <c r="N1651">
        <v>99</v>
      </c>
      <c r="O1651">
        <v>99</v>
      </c>
      <c r="P1651">
        <v>99</v>
      </c>
      <c r="Q1651">
        <v>67</v>
      </c>
      <c r="R1651">
        <v>93</v>
      </c>
      <c r="S1651">
        <v>8.2580645161290303</v>
      </c>
      <c r="T1651">
        <v>8</v>
      </c>
      <c r="U1651">
        <v>29.170967741935495</v>
      </c>
      <c r="V1651">
        <v>0</v>
      </c>
      <c r="W1651">
        <v>0</v>
      </c>
      <c r="X1651">
        <v>95.6989247311828</v>
      </c>
      <c r="Y1651">
        <v>76.344086021505376</v>
      </c>
      <c r="Z1651">
        <v>7.4846736684835138</v>
      </c>
      <c r="AA1651">
        <v>1.1537990153751612</v>
      </c>
      <c r="AB1651">
        <v>0</v>
      </c>
      <c r="AC1651">
        <v>72.428697121095865</v>
      </c>
      <c r="AF1651">
        <v>17.383177570093455</v>
      </c>
      <c r="AG1651">
        <v>20.065679987574065</v>
      </c>
      <c r="AH1651">
        <v>1.0752688172043012</v>
      </c>
      <c r="AI1651">
        <v>34</v>
      </c>
      <c r="AJ1651">
        <v>110.69117647058825</v>
      </c>
      <c r="AK1651">
        <v>21.244132843945607</v>
      </c>
    </row>
    <row r="1652" spans="1:37">
      <c r="A1652">
        <v>17</v>
      </c>
      <c r="B1652">
        <v>277</v>
      </c>
      <c r="C1652">
        <v>2023</v>
      </c>
      <c r="D1652">
        <v>1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</v>
      </c>
      <c r="N1652">
        <v>99</v>
      </c>
      <c r="O1652">
        <v>99</v>
      </c>
      <c r="P1652">
        <v>99</v>
      </c>
      <c r="Q1652">
        <v>21</v>
      </c>
      <c r="R1652">
        <v>24</v>
      </c>
      <c r="S1652">
        <v>8.25</v>
      </c>
      <c r="T1652">
        <v>9</v>
      </c>
      <c r="U1652">
        <v>34.979166666666657</v>
      </c>
      <c r="V1652">
        <v>0</v>
      </c>
      <c r="W1652">
        <v>100</v>
      </c>
      <c r="X1652">
        <v>91.666666666666686</v>
      </c>
      <c r="Y1652">
        <v>83.333333333333314</v>
      </c>
      <c r="Z1652">
        <v>9.8338267884662116</v>
      </c>
      <c r="AA1652">
        <v>1.3307266185559421</v>
      </c>
      <c r="AB1652">
        <v>0</v>
      </c>
      <c r="AC1652">
        <v>79.958991795139298</v>
      </c>
      <c r="AF1652">
        <v>6.8965517241379306</v>
      </c>
      <c r="AG1652">
        <v>9.0148619045573621</v>
      </c>
      <c r="AH1652">
        <v>8.3333333333333357</v>
      </c>
      <c r="AI1652">
        <v>3</v>
      </c>
      <c r="AJ1652">
        <v>121.76666666666664</v>
      </c>
      <c r="AK1652">
        <v>22.833824212426471</v>
      </c>
    </row>
    <row r="1653" spans="1:37">
      <c r="A1653">
        <v>17</v>
      </c>
      <c r="B1653">
        <v>278</v>
      </c>
      <c r="C1653">
        <v>2023</v>
      </c>
      <c r="D1653">
        <v>2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</v>
      </c>
      <c r="N1653">
        <v>99</v>
      </c>
      <c r="O1653">
        <v>99</v>
      </c>
      <c r="P1653">
        <v>99</v>
      </c>
      <c r="Q1653">
        <v>41</v>
      </c>
      <c r="R1653">
        <v>53</v>
      </c>
      <c r="S1653">
        <v>8.6981132075471699</v>
      </c>
      <c r="T1653">
        <v>9</v>
      </c>
      <c r="U1653">
        <v>35.986792452830194</v>
      </c>
      <c r="V1653">
        <v>0</v>
      </c>
      <c r="W1653">
        <v>100</v>
      </c>
      <c r="X1653">
        <v>98.113207547169822</v>
      </c>
      <c r="Y1653">
        <v>96.226415094339615</v>
      </c>
      <c r="Z1653">
        <v>7.9471375583928721</v>
      </c>
      <c r="AA1653">
        <v>1.6087602828145076</v>
      </c>
      <c r="AB1653">
        <v>0</v>
      </c>
      <c r="AC1653">
        <v>44.714508997482191</v>
      </c>
      <c r="AF1653">
        <v>9.8148148148148167</v>
      </c>
      <c r="AG1653">
        <v>11.949153604230101</v>
      </c>
      <c r="AH1653">
        <v>1.886792452830188</v>
      </c>
      <c r="AI1653">
        <v>7</v>
      </c>
      <c r="AJ1653">
        <v>112.35714285714282</v>
      </c>
      <c r="AK1653">
        <v>25.487409106749208</v>
      </c>
    </row>
    <row r="1654" spans="1:37">
      <c r="A1654">
        <v>17</v>
      </c>
      <c r="B1654">
        <v>279</v>
      </c>
      <c r="C1654">
        <v>2023</v>
      </c>
      <c r="D1654">
        <v>3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</v>
      </c>
      <c r="N1654">
        <v>99</v>
      </c>
      <c r="O1654">
        <v>99</v>
      </c>
      <c r="P1654">
        <v>99</v>
      </c>
      <c r="Q1654">
        <v>284</v>
      </c>
      <c r="R1654">
        <v>328</v>
      </c>
      <c r="S1654">
        <v>8.8597560975609753</v>
      </c>
      <c r="T1654">
        <v>9</v>
      </c>
      <c r="U1654">
        <v>36.321341463414576</v>
      </c>
      <c r="V1654">
        <v>0</v>
      </c>
      <c r="W1654">
        <v>100</v>
      </c>
      <c r="X1654">
        <v>99.695121951219505</v>
      </c>
      <c r="Y1654">
        <v>96.951219512195138</v>
      </c>
      <c r="Z1654">
        <v>6.5572410658447637</v>
      </c>
      <c r="AA1654">
        <v>1.0585724114427424</v>
      </c>
      <c r="AB1654">
        <v>0</v>
      </c>
      <c r="AC1654">
        <v>58.977974215580467</v>
      </c>
      <c r="AF1654">
        <v>10.024449877750611</v>
      </c>
      <c r="AG1654">
        <v>12.061796279628251</v>
      </c>
      <c r="AH1654">
        <v>1.8292682926829271</v>
      </c>
      <c r="AI1654">
        <v>57</v>
      </c>
      <c r="AJ1654">
        <v>114.62631578947368</v>
      </c>
      <c r="AK1654">
        <v>23.787292435979001</v>
      </c>
    </row>
    <row r="1655" spans="1:37">
      <c r="A1655">
        <v>17</v>
      </c>
      <c r="B1655">
        <v>280</v>
      </c>
      <c r="C1655">
        <v>2023</v>
      </c>
      <c r="D1655">
        <v>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</v>
      </c>
      <c r="N1655">
        <v>99</v>
      </c>
      <c r="O1655">
        <v>99</v>
      </c>
      <c r="P1655">
        <v>99</v>
      </c>
      <c r="Q1655">
        <v>25</v>
      </c>
      <c r="R1655">
        <v>27</v>
      </c>
      <c r="S1655">
        <v>8.4074074074074083</v>
      </c>
      <c r="T1655">
        <v>9</v>
      </c>
      <c r="U1655">
        <v>32.188888888888904</v>
      </c>
      <c r="V1655">
        <v>0</v>
      </c>
      <c r="W1655">
        <v>100</v>
      </c>
      <c r="X1655">
        <v>100</v>
      </c>
      <c r="Y1655">
        <v>85.18518518518519</v>
      </c>
      <c r="Z1655">
        <v>8.1788948512408357</v>
      </c>
      <c r="AA1655">
        <v>2.0594724110307965</v>
      </c>
      <c r="AB1655">
        <v>0</v>
      </c>
      <c r="AC1655">
        <v>39.693217465781494</v>
      </c>
      <c r="AF1655">
        <v>4.4189852700490997</v>
      </c>
      <c r="AG1655">
        <v>6.6581884763006487</v>
      </c>
      <c r="AH1655">
        <v>7.4074074074074083</v>
      </c>
      <c r="AI1655">
        <v>5</v>
      </c>
      <c r="AJ1655">
        <v>106.82</v>
      </c>
      <c r="AK1655">
        <v>24.029775504490633</v>
      </c>
    </row>
    <row r="1656" spans="1:37">
      <c r="A1656">
        <v>17</v>
      </c>
      <c r="B1656">
        <v>281</v>
      </c>
      <c r="C1656">
        <v>2023</v>
      </c>
      <c r="D1656">
        <v>5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</v>
      </c>
      <c r="N1656">
        <v>99</v>
      </c>
      <c r="O1656">
        <v>99</v>
      </c>
      <c r="P1656">
        <v>99</v>
      </c>
      <c r="Q1656">
        <v>46</v>
      </c>
      <c r="R1656">
        <v>58</v>
      </c>
      <c r="S1656">
        <v>8.5</v>
      </c>
      <c r="T1656">
        <v>9</v>
      </c>
      <c r="U1656">
        <v>34.458620689655156</v>
      </c>
      <c r="V1656">
        <v>0</v>
      </c>
      <c r="W1656">
        <v>100</v>
      </c>
      <c r="X1656">
        <v>100</v>
      </c>
      <c r="Y1656">
        <v>96.551724137931018</v>
      </c>
      <c r="Z1656">
        <v>6.7815427621917204</v>
      </c>
      <c r="AA1656">
        <v>1.1484622402331641</v>
      </c>
      <c r="AB1656">
        <v>0</v>
      </c>
      <c r="AC1656">
        <v>59.815278026046478</v>
      </c>
      <c r="AF1656">
        <v>4.0305767894371094</v>
      </c>
      <c r="AG1656">
        <v>5.9903068885831718</v>
      </c>
      <c r="AH1656">
        <v>0</v>
      </c>
      <c r="AI1656">
        <v>20</v>
      </c>
      <c r="AJ1656">
        <v>112.47</v>
      </c>
      <c r="AK1656">
        <v>23.244797008315764</v>
      </c>
    </row>
    <row r="1657" spans="1:37">
      <c r="A1657">
        <v>17</v>
      </c>
      <c r="B1657">
        <v>282</v>
      </c>
      <c r="C1657">
        <v>2023</v>
      </c>
      <c r="D1657">
        <v>6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</v>
      </c>
      <c r="N1657">
        <v>99</v>
      </c>
      <c r="O1657">
        <v>99</v>
      </c>
      <c r="P1657">
        <v>99</v>
      </c>
      <c r="Q1657">
        <v>53</v>
      </c>
      <c r="R1657">
        <v>61</v>
      </c>
      <c r="S1657">
        <v>8.5409836065573739</v>
      </c>
      <c r="T1657">
        <v>9</v>
      </c>
      <c r="U1657">
        <v>36.034426229508206</v>
      </c>
      <c r="V1657">
        <v>0</v>
      </c>
      <c r="W1657">
        <v>100</v>
      </c>
      <c r="X1657">
        <v>100</v>
      </c>
      <c r="Y1657">
        <v>96.721311475409834</v>
      </c>
      <c r="Z1657">
        <v>7.1226465252212074</v>
      </c>
      <c r="AA1657">
        <v>1.0950525175189991</v>
      </c>
      <c r="AB1657">
        <v>0</v>
      </c>
      <c r="AC1657">
        <v>28.492987631255687</v>
      </c>
      <c r="AF1657">
        <v>5.3275109170305681</v>
      </c>
      <c r="AG1657">
        <v>8.1308722349633804</v>
      </c>
      <c r="AH1657">
        <v>3.2786885245901645</v>
      </c>
      <c r="AI1657">
        <v>26</v>
      </c>
      <c r="AJ1657">
        <v>113.85</v>
      </c>
      <c r="AK1657">
        <v>24.769577805748632</v>
      </c>
    </row>
    <row r="1658" spans="1:37">
      <c r="A1658">
        <v>17</v>
      </c>
      <c r="B1658">
        <v>283</v>
      </c>
      <c r="C1658">
        <v>2023</v>
      </c>
      <c r="D1658">
        <v>7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</v>
      </c>
      <c r="N1658">
        <v>99</v>
      </c>
      <c r="O1658">
        <v>99</v>
      </c>
      <c r="P1658">
        <v>99</v>
      </c>
      <c r="Q1658">
        <v>14</v>
      </c>
      <c r="R1658">
        <v>20</v>
      </c>
      <c r="S1658">
        <v>9</v>
      </c>
      <c r="T1658">
        <v>9</v>
      </c>
      <c r="U1658">
        <v>37.964999999999989</v>
      </c>
      <c r="V1658">
        <v>0</v>
      </c>
      <c r="W1658">
        <v>100</v>
      </c>
      <c r="X1658">
        <v>100</v>
      </c>
      <c r="Y1658">
        <v>95</v>
      </c>
      <c r="Z1658">
        <v>7.5798598272000124</v>
      </c>
      <c r="AA1658">
        <v>1.3416407864998743</v>
      </c>
      <c r="AB1658">
        <v>0</v>
      </c>
      <c r="AC1658">
        <v>65.834441316185561</v>
      </c>
      <c r="AF1658">
        <v>6.2893081761006258</v>
      </c>
      <c r="AG1658">
        <v>9.3973935320981674</v>
      </c>
      <c r="AH1658">
        <v>0</v>
      </c>
      <c r="AI1658">
        <v>10</v>
      </c>
      <c r="AJ1658">
        <v>116.76</v>
      </c>
      <c r="AK1658">
        <v>23.574687102863194</v>
      </c>
    </row>
    <row r="1659" spans="1:37">
      <c r="A1659">
        <v>17</v>
      </c>
      <c r="B1659">
        <v>284</v>
      </c>
      <c r="C1659">
        <v>2023</v>
      </c>
      <c r="D1659">
        <v>8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</v>
      </c>
      <c r="N1659">
        <v>99</v>
      </c>
      <c r="O1659">
        <v>99</v>
      </c>
      <c r="P1659">
        <v>99</v>
      </c>
      <c r="Q1659">
        <v>217</v>
      </c>
      <c r="R1659">
        <v>275</v>
      </c>
      <c r="S1659">
        <v>8.5490909090909089</v>
      </c>
      <c r="T1659">
        <v>9</v>
      </c>
      <c r="U1659">
        <v>33.459272727272754</v>
      </c>
      <c r="V1659">
        <v>0</v>
      </c>
      <c r="W1659">
        <v>100</v>
      </c>
      <c r="X1659">
        <v>97.818181818181827</v>
      </c>
      <c r="Y1659">
        <v>83.636363636363654</v>
      </c>
      <c r="Z1659">
        <v>9.134725722019688</v>
      </c>
      <c r="AA1659">
        <v>1.259274354867296</v>
      </c>
      <c r="AB1659">
        <v>0</v>
      </c>
      <c r="AC1659">
        <v>63.541616143935251</v>
      </c>
      <c r="AF1659">
        <v>4.2569659442724461</v>
      </c>
      <c r="AG1659">
        <v>5.5929888417401763</v>
      </c>
      <c r="AH1659">
        <v>3.2727272727272725</v>
      </c>
      <c r="AI1659">
        <v>122</v>
      </c>
      <c r="AJ1659">
        <v>113.4827868852459</v>
      </c>
      <c r="AK1659">
        <v>23.586896141774119</v>
      </c>
    </row>
    <row r="1660" spans="1:37">
      <c r="A1660">
        <v>17</v>
      </c>
      <c r="B1660">
        <v>285</v>
      </c>
      <c r="C1660">
        <v>2023</v>
      </c>
      <c r="D1660">
        <v>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</v>
      </c>
      <c r="N1660">
        <v>99</v>
      </c>
      <c r="O1660">
        <v>99</v>
      </c>
      <c r="P1660">
        <v>99</v>
      </c>
      <c r="Q1660">
        <v>342</v>
      </c>
      <c r="R1660">
        <v>485</v>
      </c>
      <c r="S1660">
        <v>8.0639175257731956</v>
      </c>
      <c r="T1660">
        <v>9</v>
      </c>
      <c r="U1660">
        <v>29.589896907216502</v>
      </c>
      <c r="V1660">
        <v>0</v>
      </c>
      <c r="W1660">
        <v>100</v>
      </c>
      <c r="X1660">
        <v>97.113402061855652</v>
      </c>
      <c r="Y1660">
        <v>76.288659793814432</v>
      </c>
      <c r="Z1660">
        <v>8.4170960654454685</v>
      </c>
      <c r="AA1660">
        <v>1.32152563872842</v>
      </c>
      <c r="AB1660">
        <v>0</v>
      </c>
      <c r="AC1660">
        <v>62.773039299404608</v>
      </c>
      <c r="AF1660">
        <v>6.9404693760732652</v>
      </c>
      <c r="AG1660">
        <v>8.2424483996230009</v>
      </c>
      <c r="AH1660">
        <v>5.5670103092783503</v>
      </c>
      <c r="AI1660">
        <v>142</v>
      </c>
      <c r="AJ1660">
        <v>109.88591549295774</v>
      </c>
      <c r="AK1660">
        <v>22.01815317863468</v>
      </c>
    </row>
    <row r="1661" spans="1:37">
      <c r="A1661">
        <v>17</v>
      </c>
      <c r="B1661">
        <v>286</v>
      </c>
      <c r="C1661">
        <v>2023</v>
      </c>
      <c r="D1661">
        <v>10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</v>
      </c>
      <c r="N1661">
        <v>99</v>
      </c>
      <c r="O1661">
        <v>99</v>
      </c>
      <c r="P1661">
        <v>99</v>
      </c>
      <c r="Q1661">
        <v>1016</v>
      </c>
      <c r="R1661">
        <v>1389</v>
      </c>
      <c r="S1661">
        <v>8.3520518358531319</v>
      </c>
      <c r="T1661">
        <v>9</v>
      </c>
      <c r="U1661">
        <v>31.296184305255593</v>
      </c>
      <c r="V1661">
        <v>0</v>
      </c>
      <c r="W1661">
        <v>100</v>
      </c>
      <c r="X1661">
        <v>97.552195824334021</v>
      </c>
      <c r="Y1661">
        <v>82.073434125269998</v>
      </c>
      <c r="Z1661">
        <v>8.2100418669038504</v>
      </c>
      <c r="AA1661">
        <v>1.2797494164668779</v>
      </c>
      <c r="AB1661">
        <v>0</v>
      </c>
      <c r="AC1661">
        <v>68.789277221347959</v>
      </c>
      <c r="AF1661">
        <v>7.5101378751013774</v>
      </c>
      <c r="AG1661">
        <v>8.8167581360567198</v>
      </c>
      <c r="AH1661">
        <v>3.9596832253419745</v>
      </c>
      <c r="AI1661">
        <v>538</v>
      </c>
      <c r="AJ1661">
        <v>112.47936802973976</v>
      </c>
      <c r="AK1661">
        <v>22.284475358504682</v>
      </c>
    </row>
    <row r="1662" spans="1:37">
      <c r="A1662">
        <v>17</v>
      </c>
      <c r="B1662">
        <v>287</v>
      </c>
      <c r="C1662">
        <v>2023</v>
      </c>
      <c r="D1662">
        <v>11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</v>
      </c>
      <c r="N1662">
        <v>99</v>
      </c>
      <c r="O1662">
        <v>99</v>
      </c>
      <c r="P1662">
        <v>99</v>
      </c>
      <c r="Q1662">
        <v>404</v>
      </c>
      <c r="R1662">
        <v>560</v>
      </c>
      <c r="S1662">
        <v>8.3928571428571388</v>
      </c>
      <c r="T1662">
        <v>9</v>
      </c>
      <c r="U1662">
        <v>30.907499999999978</v>
      </c>
      <c r="V1662">
        <v>0</v>
      </c>
      <c r="W1662">
        <v>100</v>
      </c>
      <c r="X1662">
        <v>96.785714285714306</v>
      </c>
      <c r="Y1662">
        <v>79.107142857142875</v>
      </c>
      <c r="Z1662">
        <v>8.2897945541491929</v>
      </c>
      <c r="AA1662">
        <v>1.2331517608575735</v>
      </c>
      <c r="AB1662">
        <v>0</v>
      </c>
      <c r="AC1662">
        <v>70.833252079926311</v>
      </c>
      <c r="AF1662">
        <v>6.4117242958552749</v>
      </c>
      <c r="AG1662">
        <v>7.5384343338876221</v>
      </c>
      <c r="AH1662">
        <v>6.4285714285714306</v>
      </c>
      <c r="AI1662">
        <v>154</v>
      </c>
      <c r="AJ1662">
        <v>111.30844155844161</v>
      </c>
      <c r="AK1662">
        <v>22.614350755673396</v>
      </c>
    </row>
    <row r="1663" spans="1:37">
      <c r="A1663">
        <v>17</v>
      </c>
      <c r="B1663">
        <v>288</v>
      </c>
      <c r="C1663">
        <v>2023</v>
      </c>
      <c r="D1663">
        <v>12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</v>
      </c>
      <c r="N1663">
        <v>99</v>
      </c>
      <c r="O1663">
        <v>99</v>
      </c>
      <c r="P1663">
        <v>99</v>
      </c>
      <c r="Q1663">
        <v>11</v>
      </c>
      <c r="R1663">
        <v>14</v>
      </c>
      <c r="S1663">
        <v>8.6428571428571388</v>
      </c>
      <c r="T1663">
        <v>9</v>
      </c>
      <c r="U1663">
        <v>33.414285714285739</v>
      </c>
      <c r="V1663">
        <v>0</v>
      </c>
      <c r="W1663">
        <v>100</v>
      </c>
      <c r="X1663">
        <v>100</v>
      </c>
      <c r="Y1663">
        <v>78.571428571428555</v>
      </c>
      <c r="Z1663">
        <v>8.4223221384651978</v>
      </c>
      <c r="AA1663">
        <v>1.0424656799518899</v>
      </c>
      <c r="AB1663">
        <v>0</v>
      </c>
      <c r="AC1663">
        <v>71.649537411924115</v>
      </c>
      <c r="AF1663">
        <v>2.6168224299065419</v>
      </c>
      <c r="AG1663">
        <v>3.4600335796332886</v>
      </c>
      <c r="AH1663">
        <v>7.1428571428571441</v>
      </c>
      <c r="AI1663">
        <v>6</v>
      </c>
      <c r="AJ1663">
        <v>108.3833333333333</v>
      </c>
      <c r="AK1663">
        <v>22.147038445029537</v>
      </c>
    </row>
    <row r="1664" spans="1:37">
      <c r="A1664">
        <v>17</v>
      </c>
      <c r="B1664">
        <v>289</v>
      </c>
      <c r="C1664">
        <v>2023</v>
      </c>
      <c r="D1664">
        <v>1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10</v>
      </c>
      <c r="N1664">
        <v>99</v>
      </c>
      <c r="O1664">
        <v>99</v>
      </c>
      <c r="P1664">
        <v>99</v>
      </c>
      <c r="Q1664">
        <v>7</v>
      </c>
      <c r="R1664">
        <v>8</v>
      </c>
      <c r="S1664">
        <v>9.375</v>
      </c>
      <c r="T1664">
        <v>10</v>
      </c>
      <c r="U1664">
        <v>36.85</v>
      </c>
      <c r="V1664">
        <v>0</v>
      </c>
      <c r="W1664">
        <v>100</v>
      </c>
      <c r="X1664">
        <v>100</v>
      </c>
      <c r="Y1664">
        <v>100</v>
      </c>
      <c r="Z1664">
        <v>9.0563513624417311</v>
      </c>
      <c r="AA1664">
        <v>1.3169567191065921</v>
      </c>
      <c r="AB1664">
        <v>0</v>
      </c>
      <c r="AC1664">
        <v>39.878600435225927</v>
      </c>
      <c r="AF1664">
        <v>2.298850574712644</v>
      </c>
      <c r="AG1664">
        <v>3.1656715776813709</v>
      </c>
      <c r="AH1664">
        <v>0</v>
      </c>
      <c r="AI1664">
        <v>2</v>
      </c>
      <c r="AJ1664">
        <v>112.15</v>
      </c>
      <c r="AK1664">
        <v>24.846282304327055</v>
      </c>
    </row>
    <row r="1665" spans="1:37">
      <c r="A1665">
        <v>17</v>
      </c>
      <c r="B1665">
        <v>290</v>
      </c>
      <c r="C1665">
        <v>2023</v>
      </c>
      <c r="D1665">
        <v>2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10</v>
      </c>
      <c r="N1665">
        <v>99</v>
      </c>
      <c r="O1665">
        <v>99</v>
      </c>
      <c r="P1665">
        <v>99</v>
      </c>
      <c r="Q1665">
        <v>19</v>
      </c>
      <c r="R1665">
        <v>20</v>
      </c>
      <c r="S1665">
        <v>9.25</v>
      </c>
      <c r="T1665">
        <v>10</v>
      </c>
      <c r="U1665">
        <v>39.454999999999991</v>
      </c>
      <c r="V1665">
        <v>0</v>
      </c>
      <c r="W1665">
        <v>100</v>
      </c>
      <c r="X1665">
        <v>100</v>
      </c>
      <c r="Y1665">
        <v>95</v>
      </c>
      <c r="Z1665">
        <v>7.8603737188508012</v>
      </c>
      <c r="AA1665">
        <v>1.0897247358851685</v>
      </c>
      <c r="AB1665">
        <v>0</v>
      </c>
      <c r="AC1665">
        <v>72.513523044645311</v>
      </c>
      <c r="AF1665">
        <v>3.7037037037037042</v>
      </c>
      <c r="AG1665">
        <v>4.9436780312997284</v>
      </c>
      <c r="AH1665">
        <v>0</v>
      </c>
      <c r="AI1665">
        <v>2</v>
      </c>
      <c r="AJ1665">
        <v>107.8</v>
      </c>
      <c r="AK1665">
        <v>25.685807205113122</v>
      </c>
    </row>
    <row r="1666" spans="1:37">
      <c r="A1666">
        <v>17</v>
      </c>
      <c r="B1666">
        <v>291</v>
      </c>
      <c r="C1666">
        <v>2023</v>
      </c>
      <c r="D1666">
        <v>3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10</v>
      </c>
      <c r="N1666">
        <v>99</v>
      </c>
      <c r="O1666">
        <v>99</v>
      </c>
      <c r="P1666">
        <v>99</v>
      </c>
      <c r="Q1666">
        <v>116</v>
      </c>
      <c r="R1666">
        <v>129</v>
      </c>
      <c r="S1666">
        <v>9.0232558139534902</v>
      </c>
      <c r="T1666">
        <v>10</v>
      </c>
      <c r="U1666">
        <v>38.805426356589152</v>
      </c>
      <c r="V1666">
        <v>0</v>
      </c>
      <c r="W1666">
        <v>100</v>
      </c>
      <c r="X1666">
        <v>100</v>
      </c>
      <c r="Y1666">
        <v>99.224806201550379</v>
      </c>
      <c r="Z1666">
        <v>6.5255527560282731</v>
      </c>
      <c r="AA1666">
        <v>0.96821674393773516</v>
      </c>
      <c r="AB1666">
        <v>0</v>
      </c>
      <c r="AC1666">
        <v>54.989082520063775</v>
      </c>
      <c r="AF1666">
        <v>3.9425427872860639</v>
      </c>
      <c r="AG1666">
        <v>5.068254738042131</v>
      </c>
      <c r="AH1666">
        <v>0.77519379844961245</v>
      </c>
      <c r="AI1666">
        <v>17</v>
      </c>
      <c r="AJ1666">
        <v>115.56470588235298</v>
      </c>
      <c r="AK1666">
        <v>24.999869949070355</v>
      </c>
    </row>
    <row r="1667" spans="1:37">
      <c r="A1667">
        <v>17</v>
      </c>
      <c r="B1667">
        <v>292</v>
      </c>
      <c r="C1667">
        <v>2023</v>
      </c>
      <c r="D1667">
        <v>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10</v>
      </c>
      <c r="N1667">
        <v>99</v>
      </c>
      <c r="O1667">
        <v>99</v>
      </c>
      <c r="P1667">
        <v>99</v>
      </c>
      <c r="Q1667">
        <v>10</v>
      </c>
      <c r="R1667">
        <v>10</v>
      </c>
      <c r="S1667">
        <v>8.6999999999999993</v>
      </c>
      <c r="T1667">
        <v>10</v>
      </c>
      <c r="U1667">
        <v>40.6</v>
      </c>
      <c r="V1667">
        <v>0</v>
      </c>
      <c r="W1667">
        <v>100</v>
      </c>
      <c r="X1667">
        <v>100</v>
      </c>
      <c r="Y1667">
        <v>100</v>
      </c>
      <c r="Z1667">
        <v>6.5138314377944964</v>
      </c>
      <c r="AA1667">
        <v>0.90000000000000768</v>
      </c>
      <c r="AB1667">
        <v>0</v>
      </c>
      <c r="AC1667">
        <v>72.154154507740742</v>
      </c>
      <c r="AF1667">
        <v>1.6366612111292964</v>
      </c>
      <c r="AG1667">
        <v>3.1103722487378489</v>
      </c>
      <c r="AH1667">
        <v>10</v>
      </c>
      <c r="AI1667">
        <v>0</v>
      </c>
    </row>
    <row r="1668" spans="1:37">
      <c r="A1668">
        <v>17</v>
      </c>
      <c r="B1668">
        <v>293</v>
      </c>
      <c r="C1668">
        <v>2023</v>
      </c>
      <c r="D1668">
        <v>5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10</v>
      </c>
      <c r="N1668">
        <v>99</v>
      </c>
      <c r="O1668">
        <v>99</v>
      </c>
      <c r="P1668">
        <v>99</v>
      </c>
      <c r="Q1668">
        <v>25</v>
      </c>
      <c r="R1668">
        <v>32</v>
      </c>
      <c r="S1668">
        <v>8.71875</v>
      </c>
      <c r="T1668">
        <v>10</v>
      </c>
      <c r="U1668">
        <v>37.543749999999989</v>
      </c>
      <c r="V1668">
        <v>0</v>
      </c>
      <c r="W1668">
        <v>100</v>
      </c>
      <c r="X1668">
        <v>100</v>
      </c>
      <c r="Y1668">
        <v>100</v>
      </c>
      <c r="Z1668">
        <v>6.9041173177677324</v>
      </c>
      <c r="AA1668">
        <v>1.8747395652463303</v>
      </c>
      <c r="AB1668">
        <v>0</v>
      </c>
      <c r="AC1668">
        <v>43.746582100204073</v>
      </c>
      <c r="AF1668">
        <v>2.2237665045170254</v>
      </c>
      <c r="AG1668">
        <v>3.6008979765554998</v>
      </c>
      <c r="AH1668">
        <v>3.125</v>
      </c>
      <c r="AI1668">
        <v>9</v>
      </c>
      <c r="AJ1668">
        <v>111.4666666666667</v>
      </c>
      <c r="AK1668">
        <v>24.935838645650158</v>
      </c>
    </row>
    <row r="1669" spans="1:37">
      <c r="A1669">
        <v>17</v>
      </c>
      <c r="B1669">
        <v>294</v>
      </c>
      <c r="C1669">
        <v>2023</v>
      </c>
      <c r="D1669">
        <v>6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10</v>
      </c>
      <c r="N1669">
        <v>99</v>
      </c>
      <c r="O1669">
        <v>99</v>
      </c>
      <c r="P1669">
        <v>99</v>
      </c>
      <c r="Q1669">
        <v>22</v>
      </c>
      <c r="R1669">
        <v>29</v>
      </c>
      <c r="S1669">
        <v>9.206896551724137</v>
      </c>
      <c r="T1669">
        <v>10</v>
      </c>
      <c r="U1669">
        <v>36.699999999999989</v>
      </c>
      <c r="V1669">
        <v>0</v>
      </c>
      <c r="W1669">
        <v>100</v>
      </c>
      <c r="X1669">
        <v>100</v>
      </c>
      <c r="Y1669">
        <v>100</v>
      </c>
      <c r="Z1669">
        <v>6.4522115962482003</v>
      </c>
      <c r="AA1669">
        <v>1.1258501874009963</v>
      </c>
      <c r="AB1669">
        <v>0</v>
      </c>
      <c r="AC1669">
        <v>31.234797155415993</v>
      </c>
      <c r="AF1669">
        <v>2.5327510917030565</v>
      </c>
      <c r="AG1669">
        <v>3.9368942812754306</v>
      </c>
      <c r="AH1669">
        <v>10.344827586206899</v>
      </c>
      <c r="AI1669">
        <v>16</v>
      </c>
      <c r="AJ1669">
        <v>111.91250000000002</v>
      </c>
      <c r="AK1669">
        <v>28.405429164968993</v>
      </c>
    </row>
    <row r="1670" spans="1:37">
      <c r="A1670">
        <v>17</v>
      </c>
      <c r="B1670">
        <v>295</v>
      </c>
      <c r="C1670">
        <v>2023</v>
      </c>
      <c r="D1670">
        <v>7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10</v>
      </c>
      <c r="N1670">
        <v>99</v>
      </c>
      <c r="O1670">
        <v>99</v>
      </c>
      <c r="P1670">
        <v>99</v>
      </c>
      <c r="Q1670">
        <v>7</v>
      </c>
      <c r="R1670">
        <v>9</v>
      </c>
      <c r="S1670">
        <v>9.1111111111111125</v>
      </c>
      <c r="T1670">
        <v>10</v>
      </c>
      <c r="U1670">
        <v>38.488888888888887</v>
      </c>
      <c r="V1670">
        <v>0</v>
      </c>
      <c r="W1670">
        <v>100</v>
      </c>
      <c r="X1670">
        <v>100</v>
      </c>
      <c r="Y1670">
        <v>100</v>
      </c>
      <c r="Z1670">
        <v>5.728378565323152</v>
      </c>
      <c r="AA1670">
        <v>0.31426968052735899</v>
      </c>
      <c r="AB1670">
        <v>0</v>
      </c>
      <c r="AC1670">
        <v>46.9754941791928</v>
      </c>
      <c r="AF1670">
        <v>2.8301886792452819</v>
      </c>
      <c r="AG1670">
        <v>4.2871817720516345</v>
      </c>
      <c r="AH1670">
        <v>0</v>
      </c>
      <c r="AI1670">
        <v>1</v>
      </c>
      <c r="AJ1670">
        <v>114.5</v>
      </c>
      <c r="AK1670">
        <v>28.378741957378757</v>
      </c>
    </row>
    <row r="1671" spans="1:37">
      <c r="A1671">
        <v>17</v>
      </c>
      <c r="B1671">
        <v>296</v>
      </c>
      <c r="C1671">
        <v>2023</v>
      </c>
      <c r="D1671">
        <v>8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10</v>
      </c>
      <c r="N1671">
        <v>99</v>
      </c>
      <c r="O1671">
        <v>99</v>
      </c>
      <c r="P1671">
        <v>99</v>
      </c>
      <c r="Q1671">
        <v>136</v>
      </c>
      <c r="R1671">
        <v>157</v>
      </c>
      <c r="S1671">
        <v>8.8216560509554149</v>
      </c>
      <c r="T1671">
        <v>10</v>
      </c>
      <c r="U1671">
        <v>37.352229299363053</v>
      </c>
      <c r="V1671">
        <v>0</v>
      </c>
      <c r="W1671">
        <v>100</v>
      </c>
      <c r="X1671">
        <v>98.726114649681563</v>
      </c>
      <c r="Y1671">
        <v>91.082802547770697</v>
      </c>
      <c r="Z1671">
        <v>8.9587845085696323</v>
      </c>
      <c r="AA1671">
        <v>1.0796507144158112</v>
      </c>
      <c r="AB1671">
        <v>0</v>
      </c>
      <c r="AC1671">
        <v>50.222731366205352</v>
      </c>
      <c r="AF1671">
        <v>2.4303405572755423</v>
      </c>
      <c r="AG1671">
        <v>3.5646011394712618</v>
      </c>
      <c r="AH1671">
        <v>1.2738853503184711</v>
      </c>
      <c r="AI1671">
        <v>65</v>
      </c>
      <c r="AJ1671">
        <v>114.92769230769228</v>
      </c>
      <c r="AK1671">
        <v>24.813512216372001</v>
      </c>
    </row>
    <row r="1672" spans="1:37">
      <c r="A1672">
        <v>17</v>
      </c>
      <c r="B1672">
        <v>297</v>
      </c>
      <c r="C1672">
        <v>2023</v>
      </c>
      <c r="D1672">
        <v>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10</v>
      </c>
      <c r="N1672">
        <v>99</v>
      </c>
      <c r="O1672">
        <v>99</v>
      </c>
      <c r="P1672">
        <v>99</v>
      </c>
      <c r="Q1672">
        <v>155</v>
      </c>
      <c r="R1672">
        <v>188</v>
      </c>
      <c r="S1672">
        <v>8.5478723404255295</v>
      </c>
      <c r="T1672">
        <v>10</v>
      </c>
      <c r="U1672">
        <v>32.731914893617031</v>
      </c>
      <c r="V1672">
        <v>0</v>
      </c>
      <c r="W1672">
        <v>100</v>
      </c>
      <c r="X1672">
        <v>100</v>
      </c>
      <c r="Y1672">
        <v>83.510638297872319</v>
      </c>
      <c r="Z1672">
        <v>8.7748699786203428</v>
      </c>
      <c r="AA1672">
        <v>1.4339521879477213</v>
      </c>
      <c r="AB1672">
        <v>0</v>
      </c>
      <c r="AC1672">
        <v>66.94463589289542</v>
      </c>
      <c r="AF1672">
        <v>2.6903262736119058</v>
      </c>
      <c r="AG1672">
        <v>3.534274757469468</v>
      </c>
      <c r="AH1672">
        <v>7.4468085106382995</v>
      </c>
      <c r="AI1672">
        <v>57</v>
      </c>
      <c r="AJ1672">
        <v>110.63684210526311</v>
      </c>
      <c r="AK1672">
        <v>23.625217120251762</v>
      </c>
    </row>
    <row r="1673" spans="1:37">
      <c r="A1673">
        <v>17</v>
      </c>
      <c r="B1673">
        <v>298</v>
      </c>
      <c r="C1673">
        <v>2023</v>
      </c>
      <c r="D1673">
        <v>10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10</v>
      </c>
      <c r="N1673">
        <v>99</v>
      </c>
      <c r="O1673">
        <v>99</v>
      </c>
      <c r="P1673">
        <v>99</v>
      </c>
      <c r="Q1673">
        <v>391</v>
      </c>
      <c r="R1673">
        <v>466</v>
      </c>
      <c r="S1673">
        <v>8.8154506437768259</v>
      </c>
      <c r="T1673">
        <v>10</v>
      </c>
      <c r="U1673">
        <v>34.618669527896969</v>
      </c>
      <c r="V1673">
        <v>0</v>
      </c>
      <c r="W1673">
        <v>100</v>
      </c>
      <c r="X1673">
        <v>99.356223175965695</v>
      </c>
      <c r="Y1673">
        <v>89.914163090128753</v>
      </c>
      <c r="Z1673">
        <v>8.5532298915372706</v>
      </c>
      <c r="AA1673">
        <v>1.2222268737128004</v>
      </c>
      <c r="AB1673">
        <v>0</v>
      </c>
      <c r="AC1673">
        <v>65.293392509915392</v>
      </c>
      <c r="AF1673">
        <v>2.519599891862665</v>
      </c>
      <c r="AG1673">
        <v>3.2719870826656225</v>
      </c>
      <c r="AH1673">
        <v>4.7210300429184562</v>
      </c>
      <c r="AI1673">
        <v>178</v>
      </c>
      <c r="AJ1673">
        <v>113.17191011235948</v>
      </c>
      <c r="AK1673">
        <v>23.680978738177718</v>
      </c>
    </row>
    <row r="1674" spans="1:37">
      <c r="A1674">
        <v>17</v>
      </c>
      <c r="B1674">
        <v>299</v>
      </c>
      <c r="C1674">
        <v>2023</v>
      </c>
      <c r="D1674">
        <v>11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10</v>
      </c>
      <c r="N1674">
        <v>99</v>
      </c>
      <c r="O1674">
        <v>99</v>
      </c>
      <c r="P1674">
        <v>99</v>
      </c>
      <c r="Q1674">
        <v>176</v>
      </c>
      <c r="R1674">
        <v>214</v>
      </c>
      <c r="S1674">
        <v>8.7383177570093462</v>
      </c>
      <c r="T1674">
        <v>10</v>
      </c>
      <c r="U1674">
        <v>33.887383177570101</v>
      </c>
      <c r="V1674">
        <v>0</v>
      </c>
      <c r="W1674">
        <v>100</v>
      </c>
      <c r="X1674">
        <v>98.130841121495365</v>
      </c>
      <c r="Y1674">
        <v>85.981308411214982</v>
      </c>
      <c r="Z1674">
        <v>9.0256632900379028</v>
      </c>
      <c r="AA1674">
        <v>1.348841306823414</v>
      </c>
      <c r="AB1674">
        <v>0</v>
      </c>
      <c r="AC1674">
        <v>70.023036919995107</v>
      </c>
      <c r="AF1674">
        <v>2.4501946416304095</v>
      </c>
      <c r="AG1674">
        <v>3.1585012852821017</v>
      </c>
      <c r="AH1674">
        <v>9.3457943925233611</v>
      </c>
      <c r="AI1674">
        <v>61</v>
      </c>
      <c r="AJ1674">
        <v>111.07213114754101</v>
      </c>
      <c r="AK1674">
        <v>23.84499242189213</v>
      </c>
    </row>
    <row r="1675" spans="1:37">
      <c r="A1675">
        <v>17</v>
      </c>
      <c r="B1675">
        <v>300</v>
      </c>
      <c r="C1675">
        <v>2023</v>
      </c>
      <c r="D1675">
        <v>12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10</v>
      </c>
      <c r="N1675">
        <v>99</v>
      </c>
      <c r="O1675">
        <v>99</v>
      </c>
      <c r="P1675">
        <v>99</v>
      </c>
      <c r="Q1675">
        <v>11</v>
      </c>
      <c r="R1675">
        <v>12</v>
      </c>
      <c r="S1675">
        <v>8.4166666666666643</v>
      </c>
      <c r="T1675">
        <v>10</v>
      </c>
      <c r="U1675">
        <v>32.708333333333336</v>
      </c>
      <c r="V1675">
        <v>0</v>
      </c>
      <c r="W1675">
        <v>100</v>
      </c>
      <c r="X1675">
        <v>100</v>
      </c>
      <c r="Y1675">
        <v>75</v>
      </c>
      <c r="Z1675">
        <v>10.369623774381703</v>
      </c>
      <c r="AA1675">
        <v>1.0374916331657302</v>
      </c>
      <c r="AB1675">
        <v>0</v>
      </c>
      <c r="AC1675">
        <v>77.813888756513379</v>
      </c>
      <c r="AF1675">
        <v>2.2429906542056077</v>
      </c>
      <c r="AG1675">
        <v>2.9030850363532821</v>
      </c>
      <c r="AH1675">
        <v>0</v>
      </c>
      <c r="AI1675">
        <v>5</v>
      </c>
      <c r="AJ1675">
        <v>108.5</v>
      </c>
      <c r="AK1675">
        <v>21.753537194459081</v>
      </c>
    </row>
    <row r="1676" spans="1:37">
      <c r="A1676">
        <v>17</v>
      </c>
      <c r="B1676">
        <v>301</v>
      </c>
      <c r="C1676">
        <v>2023</v>
      </c>
      <c r="D1676">
        <v>1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11</v>
      </c>
      <c r="N1676">
        <v>99</v>
      </c>
      <c r="O1676">
        <v>99</v>
      </c>
      <c r="P1676">
        <v>99</v>
      </c>
      <c r="Q1676">
        <v>4</v>
      </c>
      <c r="R1676">
        <v>4</v>
      </c>
      <c r="S1676">
        <v>8.25</v>
      </c>
      <c r="T1676">
        <v>11</v>
      </c>
      <c r="U1676">
        <v>39.050000000000011</v>
      </c>
      <c r="V1676">
        <v>0</v>
      </c>
      <c r="W1676">
        <v>100</v>
      </c>
      <c r="X1676">
        <v>100</v>
      </c>
      <c r="Y1676">
        <v>100</v>
      </c>
      <c r="Z1676">
        <v>11.0996621570208</v>
      </c>
      <c r="AA1676">
        <v>0.82915619758885006</v>
      </c>
      <c r="AB1676">
        <v>0</v>
      </c>
      <c r="AC1676">
        <v>96.568058992314747</v>
      </c>
      <c r="AF1676">
        <v>1.149425287356322</v>
      </c>
      <c r="AG1676">
        <v>1.6773334478759501</v>
      </c>
      <c r="AH1676">
        <v>0</v>
      </c>
      <c r="AI1676">
        <v>0</v>
      </c>
    </row>
    <row r="1677" spans="1:37">
      <c r="A1677">
        <v>17</v>
      </c>
      <c r="B1677">
        <v>302</v>
      </c>
      <c r="C1677">
        <v>2023</v>
      </c>
      <c r="D1677">
        <v>2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11</v>
      </c>
      <c r="N1677">
        <v>99</v>
      </c>
      <c r="O1677">
        <v>99</v>
      </c>
      <c r="P1677">
        <v>99</v>
      </c>
      <c r="Q1677">
        <v>9</v>
      </c>
      <c r="R1677">
        <v>9</v>
      </c>
      <c r="S1677">
        <v>8.7777777777777768</v>
      </c>
      <c r="T1677">
        <v>11</v>
      </c>
      <c r="U1677">
        <v>36.200000000000003</v>
      </c>
      <c r="V1677">
        <v>0</v>
      </c>
      <c r="W1677">
        <v>100</v>
      </c>
      <c r="X1677">
        <v>100</v>
      </c>
      <c r="Y1677">
        <v>100</v>
      </c>
      <c r="Z1677">
        <v>5.2727812606083084</v>
      </c>
      <c r="AA1677">
        <v>0.41573970964153201</v>
      </c>
      <c r="AB1677">
        <v>0</v>
      </c>
      <c r="AC1677">
        <v>21.795391908423998</v>
      </c>
      <c r="AF1677">
        <v>1.6666666666666672</v>
      </c>
      <c r="AG1677">
        <v>2.0411231815960607</v>
      </c>
      <c r="AH1677">
        <v>0</v>
      </c>
      <c r="AI1677">
        <v>2</v>
      </c>
      <c r="AJ1677">
        <v>108.45</v>
      </c>
      <c r="AK1677">
        <v>25.016514719653046</v>
      </c>
    </row>
    <row r="1678" spans="1:37">
      <c r="A1678">
        <v>17</v>
      </c>
      <c r="B1678">
        <v>303</v>
      </c>
      <c r="C1678">
        <v>2023</v>
      </c>
      <c r="D1678">
        <v>3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11</v>
      </c>
      <c r="N1678">
        <v>99</v>
      </c>
      <c r="O1678">
        <v>99</v>
      </c>
      <c r="P1678">
        <v>99</v>
      </c>
      <c r="Q1678">
        <v>82</v>
      </c>
      <c r="R1678">
        <v>87</v>
      </c>
      <c r="S1678">
        <v>9.206896551724137</v>
      </c>
      <c r="T1678">
        <v>11</v>
      </c>
      <c r="U1678">
        <v>41.247126436781599</v>
      </c>
      <c r="V1678">
        <v>0</v>
      </c>
      <c r="W1678">
        <v>100</v>
      </c>
      <c r="X1678">
        <v>100</v>
      </c>
      <c r="Y1678">
        <v>100</v>
      </c>
      <c r="Z1678">
        <v>6.7849535879702989</v>
      </c>
      <c r="AA1678">
        <v>1.0628300005118829</v>
      </c>
      <c r="AB1678">
        <v>0</v>
      </c>
      <c r="AC1678">
        <v>51.63573426214775</v>
      </c>
      <c r="AF1678">
        <v>2.6589242053789737</v>
      </c>
      <c r="AG1678">
        <v>3.6331992503773929</v>
      </c>
      <c r="AH1678">
        <v>2.298850574712644</v>
      </c>
      <c r="AI1678">
        <v>13</v>
      </c>
      <c r="AJ1678">
        <v>115.3153846153846</v>
      </c>
      <c r="AK1678">
        <v>25.588843621356297</v>
      </c>
    </row>
    <row r="1679" spans="1:37">
      <c r="A1679">
        <v>17</v>
      </c>
      <c r="B1679">
        <v>304</v>
      </c>
      <c r="C1679">
        <v>2023</v>
      </c>
      <c r="D1679">
        <v>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11</v>
      </c>
      <c r="N1679">
        <v>99</v>
      </c>
      <c r="O1679">
        <v>99</v>
      </c>
      <c r="P1679">
        <v>99</v>
      </c>
      <c r="Q1679">
        <v>4</v>
      </c>
      <c r="R1679">
        <v>4</v>
      </c>
      <c r="S1679">
        <v>9.75</v>
      </c>
      <c r="T1679">
        <v>11</v>
      </c>
      <c r="U1679">
        <v>47.6</v>
      </c>
      <c r="V1679">
        <v>0</v>
      </c>
      <c r="W1679">
        <v>100</v>
      </c>
      <c r="X1679">
        <v>100</v>
      </c>
      <c r="Y1679">
        <v>100</v>
      </c>
      <c r="Z1679">
        <v>4.4732538492689828</v>
      </c>
      <c r="AA1679">
        <v>0.82915619758885006</v>
      </c>
      <c r="AB1679">
        <v>0</v>
      </c>
      <c r="AC1679">
        <v>82.905859208335926</v>
      </c>
      <c r="AF1679">
        <v>0.65466448445171854</v>
      </c>
      <c r="AG1679">
        <v>1.4586573304425765</v>
      </c>
      <c r="AH1679">
        <v>25</v>
      </c>
      <c r="AI1679">
        <v>0</v>
      </c>
    </row>
    <row r="1680" spans="1:37">
      <c r="A1680">
        <v>17</v>
      </c>
      <c r="B1680">
        <v>305</v>
      </c>
      <c r="C1680">
        <v>2023</v>
      </c>
      <c r="D1680">
        <v>5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11</v>
      </c>
      <c r="N1680">
        <v>99</v>
      </c>
      <c r="O1680">
        <v>99</v>
      </c>
      <c r="P1680">
        <v>99</v>
      </c>
      <c r="Q1680">
        <v>15</v>
      </c>
      <c r="R1680">
        <v>16</v>
      </c>
      <c r="S1680">
        <v>8.75</v>
      </c>
      <c r="T1680">
        <v>11</v>
      </c>
      <c r="U1680">
        <v>36.400000000000006</v>
      </c>
      <c r="V1680">
        <v>0</v>
      </c>
      <c r="W1680">
        <v>100</v>
      </c>
      <c r="X1680">
        <v>100</v>
      </c>
      <c r="Y1680">
        <v>93.75</v>
      </c>
      <c r="Z1680">
        <v>7.2319603151565692</v>
      </c>
      <c r="AA1680">
        <v>1.1456439237389602</v>
      </c>
      <c r="AB1680">
        <v>0</v>
      </c>
      <c r="AC1680">
        <v>61.555163010014894</v>
      </c>
      <c r="AF1680">
        <v>1.1118832522585127</v>
      </c>
      <c r="AG1680">
        <v>1.7455992854552389</v>
      </c>
      <c r="AH1680">
        <v>0</v>
      </c>
      <c r="AI1680">
        <v>6</v>
      </c>
      <c r="AJ1680">
        <v>112.9166666666667</v>
      </c>
      <c r="AK1680">
        <v>25.055100286561565</v>
      </c>
    </row>
    <row r="1681" spans="1:37">
      <c r="A1681">
        <v>17</v>
      </c>
      <c r="B1681">
        <v>306</v>
      </c>
      <c r="C1681">
        <v>2023</v>
      </c>
      <c r="D1681">
        <v>6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11</v>
      </c>
      <c r="N1681">
        <v>99</v>
      </c>
      <c r="O1681">
        <v>99</v>
      </c>
      <c r="P1681">
        <v>99</v>
      </c>
      <c r="Q1681">
        <v>13</v>
      </c>
      <c r="R1681">
        <v>13</v>
      </c>
      <c r="S1681">
        <v>9.1538461538461569</v>
      </c>
      <c r="T1681">
        <v>11</v>
      </c>
      <c r="U1681">
        <v>41.100000000000009</v>
      </c>
      <c r="V1681">
        <v>0</v>
      </c>
      <c r="W1681">
        <v>100</v>
      </c>
      <c r="X1681">
        <v>100</v>
      </c>
      <c r="Y1681">
        <v>100</v>
      </c>
      <c r="Z1681">
        <v>6.1971457449873641</v>
      </c>
      <c r="AA1681">
        <v>1.0262818510866467</v>
      </c>
      <c r="AB1681">
        <v>0</v>
      </c>
      <c r="AC1681">
        <v>59.869204520975664</v>
      </c>
      <c r="AF1681">
        <v>1.1353711790393013</v>
      </c>
      <c r="AG1681">
        <v>1.9764000887770965</v>
      </c>
      <c r="AH1681">
        <v>0</v>
      </c>
      <c r="AI1681">
        <v>7</v>
      </c>
      <c r="AJ1681">
        <v>114.97142857142852</v>
      </c>
      <c r="AK1681">
        <v>27.356918916228238</v>
      </c>
    </row>
    <row r="1682" spans="1:37">
      <c r="A1682">
        <v>17</v>
      </c>
      <c r="B1682">
        <v>307</v>
      </c>
      <c r="C1682">
        <v>2023</v>
      </c>
      <c r="D1682">
        <v>7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11</v>
      </c>
      <c r="N1682">
        <v>99</v>
      </c>
      <c r="O1682">
        <v>99</v>
      </c>
      <c r="P1682">
        <v>99</v>
      </c>
      <c r="Q1682">
        <v>2</v>
      </c>
      <c r="R1682">
        <v>3</v>
      </c>
      <c r="S1682">
        <v>9</v>
      </c>
      <c r="T1682">
        <v>11</v>
      </c>
      <c r="U1682">
        <v>38.9</v>
      </c>
      <c r="V1682">
        <v>0</v>
      </c>
      <c r="W1682">
        <v>100</v>
      </c>
      <c r="X1682">
        <v>100</v>
      </c>
      <c r="Y1682">
        <v>100</v>
      </c>
      <c r="Z1682">
        <v>9.1923881554251192</v>
      </c>
      <c r="AA1682">
        <v>0</v>
      </c>
      <c r="AB1682">
        <v>0</v>
      </c>
      <c r="AF1682">
        <v>0.94339622641509413</v>
      </c>
      <c r="AG1682">
        <v>1.4443248060000742</v>
      </c>
      <c r="AH1682">
        <v>0</v>
      </c>
      <c r="AI1682">
        <v>1</v>
      </c>
      <c r="AJ1682">
        <v>123.6</v>
      </c>
      <c r="AK1682">
        <v>26.426833797293209</v>
      </c>
    </row>
    <row r="1683" spans="1:37">
      <c r="A1683">
        <v>17</v>
      </c>
      <c r="B1683">
        <v>308</v>
      </c>
      <c r="C1683">
        <v>2023</v>
      </c>
      <c r="D1683">
        <v>8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11</v>
      </c>
      <c r="N1683">
        <v>99</v>
      </c>
      <c r="O1683">
        <v>99</v>
      </c>
      <c r="P1683">
        <v>99</v>
      </c>
      <c r="Q1683">
        <v>59</v>
      </c>
      <c r="R1683">
        <v>73</v>
      </c>
      <c r="S1683">
        <v>9.0410958904109595</v>
      </c>
      <c r="T1683">
        <v>11</v>
      </c>
      <c r="U1683">
        <v>39.368493150684927</v>
      </c>
      <c r="V1683">
        <v>0</v>
      </c>
      <c r="W1683">
        <v>100</v>
      </c>
      <c r="X1683">
        <v>100</v>
      </c>
      <c r="Y1683">
        <v>95.890410958904098</v>
      </c>
      <c r="Z1683">
        <v>9.6362738878538536</v>
      </c>
      <c r="AA1683">
        <v>1.2212541966039765</v>
      </c>
      <c r="AB1683">
        <v>0</v>
      </c>
      <c r="AC1683">
        <v>47.666145061910797</v>
      </c>
      <c r="AF1683">
        <v>1.1300309597523219</v>
      </c>
      <c r="AG1683">
        <v>1.7468934424784623</v>
      </c>
      <c r="AH1683">
        <v>4.1095890410958908</v>
      </c>
      <c r="AI1683">
        <v>38</v>
      </c>
      <c r="AJ1683">
        <v>115.34473684210523</v>
      </c>
      <c r="AK1683">
        <v>26.429123286546329</v>
      </c>
    </row>
    <row r="1684" spans="1:37">
      <c r="A1684">
        <v>17</v>
      </c>
      <c r="B1684">
        <v>309</v>
      </c>
      <c r="C1684">
        <v>2023</v>
      </c>
      <c r="D1684">
        <v>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11</v>
      </c>
      <c r="N1684">
        <v>99</v>
      </c>
      <c r="O1684">
        <v>99</v>
      </c>
      <c r="P1684">
        <v>99</v>
      </c>
      <c r="Q1684">
        <v>90</v>
      </c>
      <c r="R1684">
        <v>96</v>
      </c>
      <c r="S1684">
        <v>8.7083333333333357</v>
      </c>
      <c r="T1684">
        <v>11</v>
      </c>
      <c r="U1684">
        <v>36.032291666666659</v>
      </c>
      <c r="V1684">
        <v>0</v>
      </c>
      <c r="W1684">
        <v>100</v>
      </c>
      <c r="X1684">
        <v>100</v>
      </c>
      <c r="Y1684">
        <v>86.458333333333314</v>
      </c>
      <c r="Z1684">
        <v>8.8652704272494685</v>
      </c>
      <c r="AA1684">
        <v>1.3378828631668556</v>
      </c>
      <c r="AB1684">
        <v>0</v>
      </c>
      <c r="AC1684">
        <v>68.70594722992881</v>
      </c>
      <c r="AF1684">
        <v>1.3737836290784202</v>
      </c>
      <c r="AG1684">
        <v>1.98670856304645</v>
      </c>
      <c r="AH1684">
        <v>4.1666666666666679</v>
      </c>
      <c r="AI1684">
        <v>23</v>
      </c>
      <c r="AJ1684">
        <v>113.8</v>
      </c>
      <c r="AK1684">
        <v>24.45426818130688</v>
      </c>
    </row>
    <row r="1685" spans="1:37">
      <c r="A1685">
        <v>17</v>
      </c>
      <c r="B1685">
        <v>310</v>
      </c>
      <c r="C1685">
        <v>2023</v>
      </c>
      <c r="D1685">
        <v>10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11</v>
      </c>
      <c r="N1685">
        <v>99</v>
      </c>
      <c r="O1685">
        <v>99</v>
      </c>
      <c r="P1685">
        <v>99</v>
      </c>
      <c r="Q1685">
        <v>267</v>
      </c>
      <c r="R1685">
        <v>304</v>
      </c>
      <c r="S1685">
        <v>8.9835526315789451</v>
      </c>
      <c r="T1685">
        <v>11</v>
      </c>
      <c r="U1685">
        <v>35.908552631578935</v>
      </c>
      <c r="V1685">
        <v>0</v>
      </c>
      <c r="W1685">
        <v>100</v>
      </c>
      <c r="X1685">
        <v>99.671052631578945</v>
      </c>
      <c r="Y1685">
        <v>93.09210526315789</v>
      </c>
      <c r="Z1685">
        <v>8.398166655186289</v>
      </c>
      <c r="AA1685">
        <v>1.2551443657240673</v>
      </c>
      <c r="AB1685">
        <v>0</v>
      </c>
      <c r="AC1685">
        <v>59.637393248430001</v>
      </c>
      <c r="AF1685">
        <v>1.6436874831035413</v>
      </c>
      <c r="AG1685">
        <v>2.2140466884321821</v>
      </c>
      <c r="AH1685">
        <v>2.3026315789473681</v>
      </c>
      <c r="AI1685">
        <v>123</v>
      </c>
      <c r="AJ1685">
        <v>113.89837398373984</v>
      </c>
      <c r="AK1685">
        <v>24.290676780186288</v>
      </c>
    </row>
    <row r="1686" spans="1:37">
      <c r="A1686">
        <v>17</v>
      </c>
      <c r="B1686">
        <v>311</v>
      </c>
      <c r="C1686">
        <v>2023</v>
      </c>
      <c r="D1686">
        <v>11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11</v>
      </c>
      <c r="N1686">
        <v>99</v>
      </c>
      <c r="O1686">
        <v>99</v>
      </c>
      <c r="P1686">
        <v>99</v>
      </c>
      <c r="Q1686">
        <v>99</v>
      </c>
      <c r="R1686">
        <v>111</v>
      </c>
      <c r="S1686">
        <v>8.8738738738738761</v>
      </c>
      <c r="T1686">
        <v>11</v>
      </c>
      <c r="U1686">
        <v>36.274774774774762</v>
      </c>
      <c r="V1686">
        <v>0</v>
      </c>
      <c r="W1686">
        <v>100</v>
      </c>
      <c r="X1686">
        <v>99.099099099099107</v>
      </c>
      <c r="Y1686">
        <v>92.792792792792795</v>
      </c>
      <c r="Z1686">
        <v>8.3866525064885025</v>
      </c>
      <c r="AA1686">
        <v>1.1787695303636856</v>
      </c>
      <c r="AB1686">
        <v>0</v>
      </c>
      <c r="AC1686">
        <v>70.52035475760043</v>
      </c>
      <c r="AF1686">
        <v>1.2708953514998855</v>
      </c>
      <c r="AG1686">
        <v>1.7537066734494937</v>
      </c>
      <c r="AH1686">
        <v>4.5045045045045029</v>
      </c>
      <c r="AI1686">
        <v>43</v>
      </c>
      <c r="AJ1686">
        <v>112.56046511627906</v>
      </c>
      <c r="AK1686">
        <v>24.785518043406874</v>
      </c>
    </row>
    <row r="1687" spans="1:37">
      <c r="A1687">
        <v>17</v>
      </c>
      <c r="B1687">
        <v>312</v>
      </c>
      <c r="C1687">
        <v>2023</v>
      </c>
      <c r="D1687">
        <v>12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11</v>
      </c>
      <c r="N1687">
        <v>99</v>
      </c>
      <c r="O1687">
        <v>99</v>
      </c>
      <c r="P1687">
        <v>99</v>
      </c>
      <c r="Q1687">
        <v>2</v>
      </c>
      <c r="R1687">
        <v>2</v>
      </c>
      <c r="S1687">
        <v>8</v>
      </c>
      <c r="T1687">
        <v>11</v>
      </c>
      <c r="U1687">
        <v>31.65</v>
      </c>
      <c r="V1687">
        <v>0</v>
      </c>
      <c r="W1687">
        <v>100</v>
      </c>
      <c r="X1687">
        <v>100</v>
      </c>
      <c r="Y1687">
        <v>100</v>
      </c>
      <c r="Z1687">
        <v>2.0500000000000238</v>
      </c>
      <c r="AA1687">
        <v>0</v>
      </c>
      <c r="AB1687">
        <v>0</v>
      </c>
      <c r="AF1687">
        <v>0.37383177570093445</v>
      </c>
      <c r="AG1687">
        <v>0.46819180331506438</v>
      </c>
      <c r="AH1687">
        <v>0</v>
      </c>
      <c r="AI1687">
        <v>2</v>
      </c>
      <c r="AJ1687">
        <v>111.45</v>
      </c>
      <c r="AK1687">
        <v>22.82841250347748</v>
      </c>
    </row>
    <row r="1688" spans="1:37">
      <c r="A1688">
        <v>17</v>
      </c>
      <c r="B1688">
        <v>313</v>
      </c>
      <c r="C1688">
        <v>2023</v>
      </c>
      <c r="D1688">
        <v>1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12</v>
      </c>
      <c r="N1688">
        <v>99</v>
      </c>
      <c r="O1688">
        <v>99</v>
      </c>
      <c r="P1688">
        <v>99</v>
      </c>
      <c r="Q1688">
        <v>2</v>
      </c>
      <c r="R1688">
        <v>3</v>
      </c>
      <c r="S1688">
        <v>8.6666666666666643</v>
      </c>
      <c r="T1688">
        <v>12</v>
      </c>
      <c r="U1688">
        <v>39.6</v>
      </c>
      <c r="V1688">
        <v>0</v>
      </c>
      <c r="W1688">
        <v>100</v>
      </c>
      <c r="X1688">
        <v>100</v>
      </c>
      <c r="Y1688">
        <v>100</v>
      </c>
      <c r="Z1688">
        <v>1.4445299120013888</v>
      </c>
      <c r="AA1688">
        <v>0.4714045207910384</v>
      </c>
      <c r="AB1688">
        <v>0</v>
      </c>
      <c r="AC1688">
        <v>93.006234975990864</v>
      </c>
      <c r="AF1688">
        <v>0.86206896551724133</v>
      </c>
      <c r="AG1688">
        <v>1.2757183969760753</v>
      </c>
      <c r="AH1688">
        <v>0</v>
      </c>
      <c r="AI1688">
        <v>0</v>
      </c>
    </row>
    <row r="1689" spans="1:37">
      <c r="A1689">
        <v>17</v>
      </c>
      <c r="B1689">
        <v>314</v>
      </c>
      <c r="C1689">
        <v>2023</v>
      </c>
      <c r="D1689">
        <v>2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12</v>
      </c>
      <c r="N1689">
        <v>99</v>
      </c>
      <c r="O1689">
        <v>99</v>
      </c>
      <c r="P1689">
        <v>99</v>
      </c>
      <c r="Q1689">
        <v>5</v>
      </c>
      <c r="R1689">
        <v>6</v>
      </c>
      <c r="S1689">
        <v>10</v>
      </c>
      <c r="T1689">
        <v>12</v>
      </c>
      <c r="U1689">
        <v>41.300000000000011</v>
      </c>
      <c r="V1689">
        <v>0</v>
      </c>
      <c r="W1689">
        <v>100</v>
      </c>
      <c r="X1689">
        <v>100</v>
      </c>
      <c r="Y1689">
        <v>100</v>
      </c>
      <c r="Z1689">
        <v>5.0787137479221425</v>
      </c>
      <c r="AA1689">
        <v>1.4142135623730951</v>
      </c>
      <c r="AB1689">
        <v>0</v>
      </c>
      <c r="AC1689">
        <v>89.803028188370234</v>
      </c>
      <c r="AF1689">
        <v>1.1111111111111112</v>
      </c>
      <c r="AG1689">
        <v>1.5524564898695643</v>
      </c>
      <c r="AH1689">
        <v>0</v>
      </c>
      <c r="AI1689">
        <v>3</v>
      </c>
      <c r="AJ1689">
        <v>111.7</v>
      </c>
      <c r="AK1689">
        <v>28.384839070815591</v>
      </c>
    </row>
    <row r="1690" spans="1:37">
      <c r="A1690">
        <v>17</v>
      </c>
      <c r="B1690">
        <v>315</v>
      </c>
      <c r="C1690">
        <v>2023</v>
      </c>
      <c r="D1690">
        <v>3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12</v>
      </c>
      <c r="N1690">
        <v>99</v>
      </c>
      <c r="O1690">
        <v>99</v>
      </c>
      <c r="P1690">
        <v>99</v>
      </c>
      <c r="Q1690">
        <v>25</v>
      </c>
      <c r="R1690">
        <v>25</v>
      </c>
      <c r="S1690">
        <v>9.32</v>
      </c>
      <c r="T1690">
        <v>12</v>
      </c>
      <c r="U1690">
        <v>41.624000000000002</v>
      </c>
      <c r="V1690">
        <v>0</v>
      </c>
      <c r="W1690">
        <v>100</v>
      </c>
      <c r="X1690">
        <v>100</v>
      </c>
      <c r="Y1690">
        <v>100</v>
      </c>
      <c r="Z1690">
        <v>5.3768600502523993</v>
      </c>
      <c r="AA1690">
        <v>1.0087616170334717</v>
      </c>
      <c r="AB1690">
        <v>0</v>
      </c>
      <c r="AC1690">
        <v>48.383748088582578</v>
      </c>
      <c r="AF1690">
        <v>0.76405867970660146</v>
      </c>
      <c r="AG1690">
        <v>1.0535619729532437</v>
      </c>
      <c r="AH1690">
        <v>8</v>
      </c>
      <c r="AI1690">
        <v>5</v>
      </c>
      <c r="AJ1690">
        <v>114.16000000000003</v>
      </c>
      <c r="AK1690">
        <v>27.91702851769486</v>
      </c>
    </row>
    <row r="1691" spans="1:37">
      <c r="A1691">
        <v>17</v>
      </c>
      <c r="B1691">
        <v>316</v>
      </c>
      <c r="C1691">
        <v>2023</v>
      </c>
      <c r="D1691">
        <v>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12</v>
      </c>
      <c r="N1691">
        <v>99</v>
      </c>
      <c r="O1691">
        <v>99</v>
      </c>
      <c r="P1691">
        <v>99</v>
      </c>
      <c r="Q1691">
        <v>3</v>
      </c>
      <c r="R1691">
        <v>3</v>
      </c>
      <c r="S1691">
        <v>8.6666666666666643</v>
      </c>
      <c r="T1691">
        <v>12</v>
      </c>
      <c r="U1691">
        <v>47.333333333333343</v>
      </c>
      <c r="V1691">
        <v>0</v>
      </c>
      <c r="W1691">
        <v>100</v>
      </c>
      <c r="X1691">
        <v>100</v>
      </c>
      <c r="Y1691">
        <v>100</v>
      </c>
      <c r="Z1691">
        <v>6.8006535633635243</v>
      </c>
      <c r="AA1691">
        <v>0.4714045207910384</v>
      </c>
      <c r="AB1691">
        <v>0</v>
      </c>
      <c r="AC1691">
        <v>-60.999428133039849</v>
      </c>
      <c r="AF1691">
        <v>0.49099836333878893</v>
      </c>
      <c r="AG1691">
        <v>1.0878641855191491</v>
      </c>
      <c r="AH1691">
        <v>0</v>
      </c>
      <c r="AI1691">
        <v>0</v>
      </c>
    </row>
    <row r="1692" spans="1:37">
      <c r="A1692">
        <v>17</v>
      </c>
      <c r="B1692">
        <v>317</v>
      </c>
      <c r="C1692">
        <v>2023</v>
      </c>
      <c r="D1692">
        <v>5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12</v>
      </c>
      <c r="N1692">
        <v>99</v>
      </c>
      <c r="O1692">
        <v>99</v>
      </c>
      <c r="P1692">
        <v>99</v>
      </c>
      <c r="Q1692">
        <v>7</v>
      </c>
      <c r="R1692">
        <v>7</v>
      </c>
      <c r="S1692">
        <v>9</v>
      </c>
      <c r="T1692">
        <v>12</v>
      </c>
      <c r="U1692">
        <v>43.199999999999989</v>
      </c>
      <c r="V1692">
        <v>0</v>
      </c>
      <c r="W1692">
        <v>100</v>
      </c>
      <c r="X1692">
        <v>100</v>
      </c>
      <c r="Y1692">
        <v>100</v>
      </c>
      <c r="Z1692">
        <v>5.6472496466358795</v>
      </c>
      <c r="AA1692">
        <v>1.0690449676496976</v>
      </c>
      <c r="AB1692">
        <v>0</v>
      </c>
      <c r="AC1692">
        <v>92.758788246665759</v>
      </c>
      <c r="AF1692">
        <v>0.48644892286309926</v>
      </c>
      <c r="AG1692">
        <v>0.90636885975560444</v>
      </c>
      <c r="AH1692">
        <v>0</v>
      </c>
      <c r="AI1692">
        <v>2</v>
      </c>
      <c r="AJ1692">
        <v>120.5</v>
      </c>
      <c r="AK1692">
        <v>24.572686497346176</v>
      </c>
    </row>
    <row r="1693" spans="1:37">
      <c r="A1693">
        <v>17</v>
      </c>
      <c r="B1693">
        <v>318</v>
      </c>
      <c r="C1693">
        <v>2023</v>
      </c>
      <c r="D1693">
        <v>6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12</v>
      </c>
      <c r="N1693">
        <v>99</v>
      </c>
      <c r="O1693">
        <v>99</v>
      </c>
      <c r="P1693">
        <v>99</v>
      </c>
      <c r="Q1693">
        <v>3</v>
      </c>
      <c r="R1693">
        <v>3</v>
      </c>
      <c r="S1693">
        <v>9</v>
      </c>
      <c r="T1693">
        <v>12</v>
      </c>
      <c r="U1693">
        <v>42.76666666666668</v>
      </c>
      <c r="V1693">
        <v>0</v>
      </c>
      <c r="W1693">
        <v>100</v>
      </c>
      <c r="X1693">
        <v>100</v>
      </c>
      <c r="Y1693">
        <v>100</v>
      </c>
      <c r="Z1693">
        <v>8.614845068575244</v>
      </c>
      <c r="AA1693">
        <v>0</v>
      </c>
      <c r="AB1693">
        <v>0</v>
      </c>
      <c r="AF1693">
        <v>0.26200873362445409</v>
      </c>
      <c r="AG1693">
        <v>0.47458755641044625</v>
      </c>
      <c r="AH1693">
        <v>0</v>
      </c>
      <c r="AI1693">
        <v>2</v>
      </c>
      <c r="AJ1693">
        <v>115.25</v>
      </c>
      <c r="AK1693">
        <v>30.112838348046797</v>
      </c>
    </row>
    <row r="1694" spans="1:37">
      <c r="A1694">
        <v>17</v>
      </c>
      <c r="B1694">
        <v>319</v>
      </c>
      <c r="C1694">
        <v>2023</v>
      </c>
      <c r="D1694">
        <v>7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12</v>
      </c>
      <c r="N1694">
        <v>99</v>
      </c>
      <c r="O1694">
        <v>99</v>
      </c>
      <c r="P1694">
        <v>99</v>
      </c>
      <c r="Q1694">
        <v>1</v>
      </c>
      <c r="R1694">
        <v>1</v>
      </c>
      <c r="S1694">
        <v>8</v>
      </c>
      <c r="T1694">
        <v>12</v>
      </c>
      <c r="U1694">
        <v>43.1</v>
      </c>
      <c r="V1694">
        <v>0</v>
      </c>
      <c r="W1694">
        <v>100</v>
      </c>
      <c r="X1694">
        <v>100</v>
      </c>
      <c r="Y1694">
        <v>100</v>
      </c>
      <c r="Z1694">
        <v>0</v>
      </c>
      <c r="AA1694">
        <v>0</v>
      </c>
      <c r="AB1694">
        <v>0</v>
      </c>
      <c r="AF1694">
        <v>0.31446540880503127</v>
      </c>
      <c r="AG1694">
        <v>0.53342244334707112</v>
      </c>
      <c r="AH1694">
        <v>0</v>
      </c>
      <c r="AI1694">
        <v>0</v>
      </c>
    </row>
    <row r="1695" spans="1:37">
      <c r="A1695">
        <v>17</v>
      </c>
      <c r="B1695">
        <v>320</v>
      </c>
      <c r="C1695">
        <v>2023</v>
      </c>
      <c r="D1695">
        <v>8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12</v>
      </c>
      <c r="N1695">
        <v>99</v>
      </c>
      <c r="O1695">
        <v>99</v>
      </c>
      <c r="P1695">
        <v>99</v>
      </c>
      <c r="Q1695">
        <v>31</v>
      </c>
      <c r="R1695">
        <v>35</v>
      </c>
      <c r="S1695">
        <v>9.4</v>
      </c>
      <c r="T1695">
        <v>12</v>
      </c>
      <c r="U1695">
        <v>41.651428571428561</v>
      </c>
      <c r="V1695">
        <v>0</v>
      </c>
      <c r="W1695">
        <v>100</v>
      </c>
      <c r="X1695">
        <v>100</v>
      </c>
      <c r="Y1695">
        <v>100</v>
      </c>
      <c r="Z1695">
        <v>8.3962703090146551</v>
      </c>
      <c r="AA1695">
        <v>1.2694205652298849</v>
      </c>
      <c r="AB1695">
        <v>0</v>
      </c>
      <c r="AC1695">
        <v>50.230008154177312</v>
      </c>
      <c r="AF1695">
        <v>0.54179566563467485</v>
      </c>
      <c r="AG1695">
        <v>0.88612034533042305</v>
      </c>
      <c r="AH1695">
        <v>5.7142857142857153</v>
      </c>
      <c r="AI1695">
        <v>18</v>
      </c>
      <c r="AJ1695">
        <v>115.93333333333337</v>
      </c>
      <c r="AK1695">
        <v>28.400586466097444</v>
      </c>
    </row>
    <row r="1696" spans="1:37">
      <c r="A1696">
        <v>17</v>
      </c>
      <c r="B1696">
        <v>321</v>
      </c>
      <c r="C1696">
        <v>2023</v>
      </c>
      <c r="D1696">
        <v>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12</v>
      </c>
      <c r="N1696">
        <v>99</v>
      </c>
      <c r="O1696">
        <v>99</v>
      </c>
      <c r="P1696">
        <v>99</v>
      </c>
      <c r="Q1696">
        <v>56</v>
      </c>
      <c r="R1696">
        <v>61</v>
      </c>
      <c r="S1696">
        <v>9.1147540983606561</v>
      </c>
      <c r="T1696">
        <v>12</v>
      </c>
      <c r="U1696">
        <v>40.645901639344252</v>
      </c>
      <c r="V1696">
        <v>0</v>
      </c>
      <c r="W1696">
        <v>100</v>
      </c>
      <c r="X1696">
        <v>100</v>
      </c>
      <c r="Y1696">
        <v>96.721311475409834</v>
      </c>
      <c r="Z1696">
        <v>7.7008105549637058</v>
      </c>
      <c r="AA1696">
        <v>1.2943554716820875</v>
      </c>
      <c r="AB1696">
        <v>0</v>
      </c>
      <c r="AC1696">
        <v>60.652118799457689</v>
      </c>
      <c r="AF1696">
        <v>0.87292501431024605</v>
      </c>
      <c r="AG1696">
        <v>1.4240250964752017</v>
      </c>
      <c r="AH1696">
        <v>6.5573770491803289</v>
      </c>
      <c r="AI1696">
        <v>23</v>
      </c>
      <c r="AJ1696">
        <v>115.28260869565219</v>
      </c>
      <c r="AK1696">
        <v>27.26578842205781</v>
      </c>
    </row>
    <row r="1697" spans="1:37">
      <c r="A1697">
        <v>17</v>
      </c>
      <c r="B1697">
        <v>322</v>
      </c>
      <c r="C1697">
        <v>2023</v>
      </c>
      <c r="D1697">
        <v>10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12</v>
      </c>
      <c r="N1697">
        <v>99</v>
      </c>
      <c r="O1697">
        <v>99</v>
      </c>
      <c r="P1697">
        <v>99</v>
      </c>
      <c r="Q1697">
        <v>115</v>
      </c>
      <c r="R1697">
        <v>126</v>
      </c>
      <c r="S1697">
        <v>9.2301587301587276</v>
      </c>
      <c r="T1697">
        <v>12</v>
      </c>
      <c r="U1697">
        <v>38.85396825396824</v>
      </c>
      <c r="V1697">
        <v>0</v>
      </c>
      <c r="W1697">
        <v>100</v>
      </c>
      <c r="X1697">
        <v>100</v>
      </c>
      <c r="Y1697">
        <v>94.444444444444443</v>
      </c>
      <c r="Z1697">
        <v>9.4818008703529308</v>
      </c>
      <c r="AA1697">
        <v>1.4038648377750853</v>
      </c>
      <c r="AB1697">
        <v>0</v>
      </c>
      <c r="AC1697">
        <v>67.68007203619851</v>
      </c>
      <c r="AF1697">
        <v>0.68126520681265212</v>
      </c>
      <c r="AG1697">
        <v>0.99293590882253757</v>
      </c>
      <c r="AH1697">
        <v>3.1746031746031735</v>
      </c>
      <c r="AI1697">
        <v>50</v>
      </c>
      <c r="AJ1697">
        <v>112.99400000000001</v>
      </c>
      <c r="AK1697">
        <v>25.969260712540059</v>
      </c>
    </row>
    <row r="1698" spans="1:37">
      <c r="A1698">
        <v>17</v>
      </c>
      <c r="B1698">
        <v>323</v>
      </c>
      <c r="C1698">
        <v>2023</v>
      </c>
      <c r="D1698">
        <v>11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12</v>
      </c>
      <c r="N1698">
        <v>99</v>
      </c>
      <c r="O1698">
        <v>99</v>
      </c>
      <c r="P1698">
        <v>99</v>
      </c>
      <c r="Q1698">
        <v>42</v>
      </c>
      <c r="R1698">
        <v>46</v>
      </c>
      <c r="S1698">
        <v>9.1304347826086953</v>
      </c>
      <c r="T1698">
        <v>12</v>
      </c>
      <c r="U1698">
        <v>39.143478260869578</v>
      </c>
      <c r="V1698">
        <v>0</v>
      </c>
      <c r="W1698">
        <v>100</v>
      </c>
      <c r="X1698">
        <v>100</v>
      </c>
      <c r="Y1698">
        <v>95.652173913043484</v>
      </c>
      <c r="Z1698">
        <v>8.6703555960854395</v>
      </c>
      <c r="AA1698">
        <v>0.94658874161206075</v>
      </c>
      <c r="AB1698">
        <v>0</v>
      </c>
      <c r="AC1698">
        <v>70.202717224879763</v>
      </c>
      <c r="AF1698">
        <v>0.52667735287382644</v>
      </c>
      <c r="AG1698">
        <v>0.78423549887325439</v>
      </c>
      <c r="AH1698">
        <v>2.1739130434782608</v>
      </c>
      <c r="AI1698">
        <v>14</v>
      </c>
      <c r="AJ1698">
        <v>117.39285714285712</v>
      </c>
      <c r="AK1698">
        <v>26.913515952762378</v>
      </c>
    </row>
    <row r="1699" spans="1:37">
      <c r="A1699">
        <v>17</v>
      </c>
      <c r="B1699">
        <v>324</v>
      </c>
      <c r="C1699">
        <v>2023</v>
      </c>
      <c r="D1699">
        <v>12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12</v>
      </c>
      <c r="N1699">
        <v>99</v>
      </c>
      <c r="O1699">
        <v>99</v>
      </c>
      <c r="P1699">
        <v>99</v>
      </c>
      <c r="Q1699">
        <v>1</v>
      </c>
      <c r="R1699">
        <v>1</v>
      </c>
      <c r="S1699">
        <v>9</v>
      </c>
      <c r="T1699">
        <v>12</v>
      </c>
      <c r="U1699">
        <v>35.800000000000011</v>
      </c>
      <c r="V1699">
        <v>0</v>
      </c>
      <c r="W1699">
        <v>100</v>
      </c>
      <c r="X1699">
        <v>100</v>
      </c>
      <c r="Y1699">
        <v>100</v>
      </c>
      <c r="Z1699">
        <v>0</v>
      </c>
      <c r="AA1699">
        <v>0</v>
      </c>
      <c r="AB1699">
        <v>0</v>
      </c>
      <c r="AF1699">
        <v>0.18691588785046723</v>
      </c>
      <c r="AG1699">
        <v>0.26479094089540767</v>
      </c>
      <c r="AH1699">
        <v>0</v>
      </c>
      <c r="AI1699">
        <v>1</v>
      </c>
      <c r="AJ1699">
        <v>111.9</v>
      </c>
      <c r="AK1699">
        <v>25.550109578246555</v>
      </c>
    </row>
    <row r="1700" spans="1:37">
      <c r="A1700">
        <v>17</v>
      </c>
      <c r="B1700">
        <v>325</v>
      </c>
      <c r="C1700">
        <v>2023</v>
      </c>
      <c r="D1700">
        <v>1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13</v>
      </c>
      <c r="N1700">
        <v>99</v>
      </c>
      <c r="O1700">
        <v>99</v>
      </c>
      <c r="P1700">
        <v>99</v>
      </c>
      <c r="Q1700">
        <v>2</v>
      </c>
      <c r="R1700">
        <v>2</v>
      </c>
      <c r="S1700">
        <v>9.5</v>
      </c>
      <c r="T1700">
        <v>13</v>
      </c>
      <c r="U1700">
        <v>54.45</v>
      </c>
      <c r="V1700">
        <v>0</v>
      </c>
      <c r="W1700">
        <v>100</v>
      </c>
      <c r="X1700">
        <v>100</v>
      </c>
      <c r="Y1700">
        <v>100</v>
      </c>
      <c r="Z1700">
        <v>0.54999999999980165</v>
      </c>
      <c r="AA1700">
        <v>1.5</v>
      </c>
      <c r="AB1700">
        <v>0</v>
      </c>
      <c r="AC1700">
        <v>-100.00000000002782</v>
      </c>
      <c r="AF1700">
        <v>0.57471264367816099</v>
      </c>
      <c r="AG1700">
        <v>1.1694085305614021</v>
      </c>
      <c r="AH1700">
        <v>0</v>
      </c>
      <c r="AI1700">
        <v>0</v>
      </c>
    </row>
    <row r="1701" spans="1:37">
      <c r="A1701">
        <v>17</v>
      </c>
      <c r="B1701">
        <v>326</v>
      </c>
      <c r="C1701">
        <v>2023</v>
      </c>
      <c r="D1701">
        <v>2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13</v>
      </c>
      <c r="N1701">
        <v>99</v>
      </c>
      <c r="O1701">
        <v>99</v>
      </c>
      <c r="P1701">
        <v>99</v>
      </c>
      <c r="Q1701">
        <v>3</v>
      </c>
      <c r="R1701">
        <v>4</v>
      </c>
      <c r="S1701">
        <v>8.75</v>
      </c>
      <c r="T1701">
        <v>13</v>
      </c>
      <c r="U1701">
        <v>32.375</v>
      </c>
      <c r="V1701">
        <v>0</v>
      </c>
      <c r="W1701">
        <v>100</v>
      </c>
      <c r="X1701">
        <v>100</v>
      </c>
      <c r="Y1701">
        <v>100</v>
      </c>
      <c r="Z1701">
        <v>8.3646204337076817</v>
      </c>
      <c r="AA1701">
        <v>1.0897247358851685</v>
      </c>
      <c r="AB1701">
        <v>0</v>
      </c>
      <c r="AC1701">
        <v>47.928534010132736</v>
      </c>
      <c r="AF1701">
        <v>0.74074074074074081</v>
      </c>
      <c r="AG1701">
        <v>0.81131200741770981</v>
      </c>
      <c r="AH1701">
        <v>0</v>
      </c>
      <c r="AI1701">
        <v>2</v>
      </c>
      <c r="AJ1701">
        <v>98.5</v>
      </c>
      <c r="AK1701">
        <v>27.372361123691313</v>
      </c>
    </row>
    <row r="1702" spans="1:37">
      <c r="A1702">
        <v>17</v>
      </c>
      <c r="B1702">
        <v>327</v>
      </c>
      <c r="C1702">
        <v>2023</v>
      </c>
      <c r="D1702">
        <v>3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13</v>
      </c>
      <c r="N1702">
        <v>99</v>
      </c>
      <c r="O1702">
        <v>99</v>
      </c>
      <c r="P1702">
        <v>99</v>
      </c>
      <c r="Q1702">
        <v>7</v>
      </c>
      <c r="R1702">
        <v>7</v>
      </c>
      <c r="S1702">
        <v>10</v>
      </c>
      <c r="T1702">
        <v>13</v>
      </c>
      <c r="U1702">
        <v>43.014285714285741</v>
      </c>
      <c r="V1702">
        <v>0</v>
      </c>
      <c r="W1702">
        <v>100</v>
      </c>
      <c r="X1702">
        <v>100</v>
      </c>
      <c r="Y1702">
        <v>100</v>
      </c>
      <c r="Z1702">
        <v>6.7674491019096985</v>
      </c>
      <c r="AA1702">
        <v>1.309307341415954</v>
      </c>
      <c r="AB1702">
        <v>0</v>
      </c>
      <c r="AC1702">
        <v>91.092748631491588</v>
      </c>
      <c r="AF1702">
        <v>0.2139364303178484</v>
      </c>
      <c r="AG1702">
        <v>0.30485057664445686</v>
      </c>
      <c r="AH1702">
        <v>0</v>
      </c>
      <c r="AI1702">
        <v>1</v>
      </c>
      <c r="AJ1702">
        <v>112.3</v>
      </c>
      <c r="AK1702">
        <v>25.20745190996994</v>
      </c>
    </row>
    <row r="1703" spans="1:37">
      <c r="A1703">
        <v>17</v>
      </c>
      <c r="B1703">
        <v>328</v>
      </c>
      <c r="C1703">
        <v>2023</v>
      </c>
      <c r="D1703">
        <v>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13</v>
      </c>
      <c r="N1703">
        <v>99</v>
      </c>
      <c r="O1703">
        <v>99</v>
      </c>
      <c r="P1703">
        <v>99</v>
      </c>
      <c r="Q1703">
        <v>1</v>
      </c>
      <c r="R1703">
        <v>1</v>
      </c>
      <c r="S1703">
        <v>8</v>
      </c>
      <c r="T1703">
        <v>13</v>
      </c>
      <c r="U1703">
        <v>35.300000000000011</v>
      </c>
      <c r="V1703">
        <v>0</v>
      </c>
      <c r="W1703">
        <v>100</v>
      </c>
      <c r="X1703">
        <v>100</v>
      </c>
      <c r="Y1703">
        <v>100</v>
      </c>
      <c r="Z1703">
        <v>0</v>
      </c>
      <c r="AA1703">
        <v>0</v>
      </c>
      <c r="AB1703">
        <v>0</v>
      </c>
      <c r="AF1703">
        <v>0.16366612111292964</v>
      </c>
      <c r="AG1703">
        <v>0.27043384330159143</v>
      </c>
      <c r="AH1703">
        <v>0</v>
      </c>
      <c r="AI1703">
        <v>0</v>
      </c>
    </row>
    <row r="1704" spans="1:37">
      <c r="A1704">
        <v>17</v>
      </c>
      <c r="B1704">
        <v>329</v>
      </c>
      <c r="C1704">
        <v>2023</v>
      </c>
      <c r="D1704">
        <v>5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13</v>
      </c>
      <c r="N1704">
        <v>99</v>
      </c>
      <c r="O1704">
        <v>99</v>
      </c>
      <c r="P1704">
        <v>99</v>
      </c>
      <c r="Q1704">
        <v>2</v>
      </c>
      <c r="R1704">
        <v>2</v>
      </c>
      <c r="S1704">
        <v>10</v>
      </c>
      <c r="T1704">
        <v>13</v>
      </c>
      <c r="U1704">
        <v>52.3</v>
      </c>
      <c r="V1704">
        <v>0</v>
      </c>
      <c r="W1704">
        <v>100</v>
      </c>
      <c r="X1704">
        <v>100</v>
      </c>
      <c r="Y1704">
        <v>100</v>
      </c>
      <c r="Z1704">
        <v>1.1000000000002237</v>
      </c>
      <c r="AA1704">
        <v>1</v>
      </c>
      <c r="AB1704">
        <v>0</v>
      </c>
      <c r="AC1704">
        <v>99.999999999981796</v>
      </c>
      <c r="AF1704">
        <v>0.13898540653231409</v>
      </c>
      <c r="AG1704">
        <v>0.31351250902922034</v>
      </c>
      <c r="AH1704">
        <v>0</v>
      </c>
      <c r="AI1704">
        <v>1</v>
      </c>
      <c r="AJ1704">
        <v>116.9</v>
      </c>
      <c r="AK1704">
        <v>33.427024797692489</v>
      </c>
    </row>
    <row r="1705" spans="1:37">
      <c r="A1705">
        <v>17</v>
      </c>
      <c r="B1705">
        <v>330</v>
      </c>
      <c r="C1705">
        <v>2023</v>
      </c>
      <c r="D1705">
        <v>6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13</v>
      </c>
      <c r="N1705">
        <v>99</v>
      </c>
      <c r="O1705">
        <v>99</v>
      </c>
      <c r="P1705">
        <v>99</v>
      </c>
      <c r="Q1705">
        <v>2</v>
      </c>
      <c r="R1705">
        <v>2</v>
      </c>
      <c r="S1705">
        <v>8</v>
      </c>
      <c r="T1705">
        <v>13</v>
      </c>
      <c r="U1705">
        <v>30.9</v>
      </c>
      <c r="V1705">
        <v>0</v>
      </c>
      <c r="W1705">
        <v>100</v>
      </c>
      <c r="X1705">
        <v>100</v>
      </c>
      <c r="Y1705">
        <v>100</v>
      </c>
      <c r="Z1705">
        <v>3.7000000000000073</v>
      </c>
      <c r="AA1705">
        <v>1</v>
      </c>
      <c r="AB1705">
        <v>0</v>
      </c>
      <c r="AC1705">
        <v>100.00000000000107</v>
      </c>
      <c r="AF1705">
        <v>0.17467248908296937</v>
      </c>
      <c r="AG1705">
        <v>0.2286010209365984</v>
      </c>
      <c r="AH1705">
        <v>50</v>
      </c>
      <c r="AI1705">
        <v>0</v>
      </c>
    </row>
    <row r="1706" spans="1:37">
      <c r="A1706">
        <v>17</v>
      </c>
      <c r="B1706">
        <v>331</v>
      </c>
      <c r="C1706">
        <v>2023</v>
      </c>
      <c r="D1706">
        <v>7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13</v>
      </c>
      <c r="N1706">
        <v>99</v>
      </c>
      <c r="O1706">
        <v>99</v>
      </c>
      <c r="P1706">
        <v>99</v>
      </c>
      <c r="Q1706">
        <v>1</v>
      </c>
      <c r="R1706">
        <v>1</v>
      </c>
      <c r="S1706">
        <v>9</v>
      </c>
      <c r="T1706">
        <v>13</v>
      </c>
      <c r="U1706">
        <v>44.5</v>
      </c>
      <c r="V1706">
        <v>0</v>
      </c>
      <c r="W1706">
        <v>100</v>
      </c>
      <c r="X1706">
        <v>100</v>
      </c>
      <c r="Y1706">
        <v>100</v>
      </c>
      <c r="Z1706">
        <v>0</v>
      </c>
      <c r="AA1706">
        <v>0</v>
      </c>
      <c r="AB1706">
        <v>0</v>
      </c>
      <c r="AF1706">
        <v>0.31446540880503127</v>
      </c>
      <c r="AG1706">
        <v>0.55074939046275317</v>
      </c>
      <c r="AH1706">
        <v>0</v>
      </c>
      <c r="AI1706">
        <v>0</v>
      </c>
    </row>
    <row r="1707" spans="1:37">
      <c r="A1707">
        <v>17</v>
      </c>
      <c r="B1707">
        <v>332</v>
      </c>
      <c r="C1707">
        <v>2023</v>
      </c>
      <c r="D1707">
        <v>8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13</v>
      </c>
      <c r="N1707">
        <v>99</v>
      </c>
      <c r="O1707">
        <v>99</v>
      </c>
      <c r="P1707">
        <v>99</v>
      </c>
      <c r="Q1707">
        <v>11</v>
      </c>
      <c r="R1707">
        <v>11</v>
      </c>
      <c r="S1707">
        <v>9.0909090909090917</v>
      </c>
      <c r="T1707">
        <v>13</v>
      </c>
      <c r="U1707">
        <v>40.390909090909091</v>
      </c>
      <c r="V1707">
        <v>0</v>
      </c>
      <c r="W1707">
        <v>100</v>
      </c>
      <c r="X1707">
        <v>100</v>
      </c>
      <c r="Y1707">
        <v>100</v>
      </c>
      <c r="Z1707">
        <v>7.797371881888342</v>
      </c>
      <c r="AA1707">
        <v>1.3111095547141689</v>
      </c>
      <c r="AB1707">
        <v>0</v>
      </c>
      <c r="AC1707">
        <v>77.994628630927494</v>
      </c>
      <c r="AF1707">
        <v>0.17027863777089786</v>
      </c>
      <c r="AG1707">
        <v>0.27006672343963983</v>
      </c>
      <c r="AH1707">
        <v>9.0909090909090917</v>
      </c>
      <c r="AI1707">
        <v>6</v>
      </c>
      <c r="AJ1707">
        <v>116.15</v>
      </c>
      <c r="AK1707">
        <v>27.966128267280343</v>
      </c>
    </row>
    <row r="1708" spans="1:37">
      <c r="A1708">
        <v>17</v>
      </c>
      <c r="B1708">
        <v>333</v>
      </c>
      <c r="C1708">
        <v>2023</v>
      </c>
      <c r="D1708">
        <v>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13</v>
      </c>
      <c r="N1708">
        <v>99</v>
      </c>
      <c r="O1708">
        <v>99</v>
      </c>
      <c r="P1708">
        <v>99</v>
      </c>
      <c r="Q1708">
        <v>15</v>
      </c>
      <c r="R1708">
        <v>17</v>
      </c>
      <c r="S1708">
        <v>9.4705882352941178</v>
      </c>
      <c r="T1708">
        <v>13</v>
      </c>
      <c r="U1708">
        <v>42.952941176470574</v>
      </c>
      <c r="V1708">
        <v>0</v>
      </c>
      <c r="W1708">
        <v>100</v>
      </c>
      <c r="X1708">
        <v>100</v>
      </c>
      <c r="Y1708">
        <v>100</v>
      </c>
      <c r="Z1708">
        <v>6.7554002491304397</v>
      </c>
      <c r="AA1708">
        <v>1.1939872429520264</v>
      </c>
      <c r="AB1708">
        <v>0</v>
      </c>
      <c r="AC1708">
        <v>65.32723143722869</v>
      </c>
      <c r="AF1708">
        <v>0.24327418431597023</v>
      </c>
      <c r="AG1708">
        <v>0.41938498243373057</v>
      </c>
      <c r="AH1708">
        <v>5.882352941176471</v>
      </c>
      <c r="AI1708">
        <v>8</v>
      </c>
      <c r="AJ1708">
        <v>112.66249999999999</v>
      </c>
      <c r="AK1708">
        <v>29.55865211448705</v>
      </c>
    </row>
    <row r="1709" spans="1:37">
      <c r="A1709">
        <v>17</v>
      </c>
      <c r="B1709">
        <v>334</v>
      </c>
      <c r="C1709">
        <v>2023</v>
      </c>
      <c r="D1709">
        <v>10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13</v>
      </c>
      <c r="N1709">
        <v>99</v>
      </c>
      <c r="O1709">
        <v>99</v>
      </c>
      <c r="P1709">
        <v>99</v>
      </c>
      <c r="Q1709">
        <v>33</v>
      </c>
      <c r="R1709">
        <v>38</v>
      </c>
      <c r="S1709">
        <v>9.5789473684210567</v>
      </c>
      <c r="T1709">
        <v>13</v>
      </c>
      <c r="U1709">
        <v>41.586842105263152</v>
      </c>
      <c r="V1709">
        <v>0</v>
      </c>
      <c r="W1709">
        <v>100</v>
      </c>
      <c r="X1709">
        <v>100</v>
      </c>
      <c r="Y1709">
        <v>97.368421052631547</v>
      </c>
      <c r="Z1709">
        <v>9.3414517933054135</v>
      </c>
      <c r="AA1709">
        <v>1.183918092547571</v>
      </c>
      <c r="AB1709">
        <v>0</v>
      </c>
      <c r="AC1709">
        <v>52.536209262533163</v>
      </c>
      <c r="AF1709">
        <v>0.20546093538794263</v>
      </c>
      <c r="AG1709">
        <v>0.32051977627098954</v>
      </c>
      <c r="AH1709">
        <v>0</v>
      </c>
      <c r="AI1709">
        <v>11</v>
      </c>
      <c r="AJ1709">
        <v>115.01818181818184</v>
      </c>
      <c r="AK1709">
        <v>25.745450650955721</v>
      </c>
    </row>
    <row r="1710" spans="1:37">
      <c r="A1710">
        <v>17</v>
      </c>
      <c r="B1710">
        <v>335</v>
      </c>
      <c r="C1710">
        <v>2023</v>
      </c>
      <c r="D1710">
        <v>11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13</v>
      </c>
      <c r="N1710">
        <v>99</v>
      </c>
      <c r="O1710">
        <v>99</v>
      </c>
      <c r="P1710">
        <v>99</v>
      </c>
      <c r="Q1710">
        <v>12</v>
      </c>
      <c r="R1710">
        <v>12</v>
      </c>
      <c r="S1710">
        <v>8.9166666666666643</v>
      </c>
      <c r="T1710">
        <v>13</v>
      </c>
      <c r="U1710">
        <v>38.016666666666659</v>
      </c>
      <c r="V1710">
        <v>0</v>
      </c>
      <c r="W1710">
        <v>100</v>
      </c>
      <c r="X1710">
        <v>100</v>
      </c>
      <c r="Y1710">
        <v>100</v>
      </c>
      <c r="Z1710">
        <v>7.067158001787031</v>
      </c>
      <c r="AA1710">
        <v>0.86200670273239244</v>
      </c>
      <c r="AB1710">
        <v>0</v>
      </c>
      <c r="AC1710">
        <v>35.041761324884874</v>
      </c>
      <c r="AF1710">
        <v>0.13739409205404171</v>
      </c>
      <c r="AG1710">
        <v>0.1986938990258684</v>
      </c>
      <c r="AH1710">
        <v>0</v>
      </c>
      <c r="AI1710">
        <v>3</v>
      </c>
      <c r="AJ1710">
        <v>114.6</v>
      </c>
      <c r="AK1710">
        <v>27.067230641921967</v>
      </c>
    </row>
    <row r="1711" spans="1:37">
      <c r="A1711">
        <v>17</v>
      </c>
      <c r="B1711">
        <v>336</v>
      </c>
      <c r="C1711">
        <v>2023</v>
      </c>
      <c r="D1711">
        <v>12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13</v>
      </c>
      <c r="N1711">
        <v>99</v>
      </c>
      <c r="O1711">
        <v>99</v>
      </c>
      <c r="P1711">
        <v>99</v>
      </c>
      <c r="Q1711">
        <v>1</v>
      </c>
      <c r="R1711">
        <v>2</v>
      </c>
      <c r="S1711">
        <v>8.5</v>
      </c>
      <c r="T1711">
        <v>13</v>
      </c>
      <c r="U1711">
        <v>31.95</v>
      </c>
      <c r="V1711">
        <v>0</v>
      </c>
      <c r="W1711">
        <v>100</v>
      </c>
      <c r="X1711">
        <v>100</v>
      </c>
      <c r="Y1711">
        <v>100</v>
      </c>
      <c r="Z1711">
        <v>2.9500000000000193</v>
      </c>
      <c r="AA1711">
        <v>0.5</v>
      </c>
      <c r="AB1711">
        <v>0</v>
      </c>
      <c r="AC1711">
        <v>99.999999999997101</v>
      </c>
      <c r="AF1711">
        <v>0.37383177570093445</v>
      </c>
      <c r="AG1711">
        <v>0.47262964031331134</v>
      </c>
      <c r="AH1711">
        <v>0</v>
      </c>
      <c r="AI1711">
        <v>2</v>
      </c>
      <c r="AJ1711">
        <v>110.1</v>
      </c>
      <c r="AK1711">
        <v>23.922157676636282</v>
      </c>
    </row>
    <row r="1712" spans="1:37">
      <c r="A1712">
        <v>17</v>
      </c>
      <c r="B1712">
        <v>337</v>
      </c>
      <c r="C1712">
        <v>2023</v>
      </c>
      <c r="D1712">
        <v>1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14</v>
      </c>
      <c r="N1712">
        <v>99</v>
      </c>
      <c r="O1712">
        <v>99</v>
      </c>
      <c r="P1712">
        <v>99</v>
      </c>
      <c r="Q1712">
        <v>1</v>
      </c>
      <c r="R1712">
        <v>1</v>
      </c>
      <c r="S1712">
        <v>8</v>
      </c>
      <c r="T1712">
        <v>14</v>
      </c>
      <c r="U1712">
        <v>37.4</v>
      </c>
      <c r="V1712">
        <v>0</v>
      </c>
      <c r="W1712">
        <v>100</v>
      </c>
      <c r="X1712">
        <v>100</v>
      </c>
      <c r="Y1712">
        <v>100</v>
      </c>
      <c r="Z1712">
        <v>0</v>
      </c>
      <c r="AA1712">
        <v>0</v>
      </c>
      <c r="AB1712">
        <v>0</v>
      </c>
      <c r="AF1712">
        <v>0.2873563218390805</v>
      </c>
      <c r="AG1712">
        <v>0.40161505089987554</v>
      </c>
      <c r="AH1712">
        <v>0</v>
      </c>
      <c r="AI1712">
        <v>0</v>
      </c>
    </row>
    <row r="1713" spans="1:37">
      <c r="A1713">
        <v>17</v>
      </c>
      <c r="B1713">
        <v>338</v>
      </c>
      <c r="C1713">
        <v>2023</v>
      </c>
      <c r="D1713">
        <v>2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14</v>
      </c>
      <c r="N1713">
        <v>99</v>
      </c>
      <c r="O1713">
        <v>99</v>
      </c>
      <c r="P1713">
        <v>99</v>
      </c>
      <c r="R1713">
        <v>0</v>
      </c>
    </row>
    <row r="1714" spans="1:37">
      <c r="A1714">
        <v>17</v>
      </c>
      <c r="B1714">
        <v>339</v>
      </c>
      <c r="C1714">
        <v>2023</v>
      </c>
      <c r="D1714">
        <v>3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14</v>
      </c>
      <c r="N1714">
        <v>99</v>
      </c>
      <c r="O1714">
        <v>99</v>
      </c>
      <c r="P1714">
        <v>99</v>
      </c>
      <c r="Q1714">
        <v>4</v>
      </c>
      <c r="R1714">
        <v>4</v>
      </c>
      <c r="S1714">
        <v>10.5</v>
      </c>
      <c r="T1714">
        <v>14</v>
      </c>
      <c r="U1714">
        <v>55.274999999999999</v>
      </c>
      <c r="V1714">
        <v>0</v>
      </c>
      <c r="W1714">
        <v>100</v>
      </c>
      <c r="X1714">
        <v>100</v>
      </c>
      <c r="Y1714">
        <v>100</v>
      </c>
      <c r="Z1714">
        <v>8.6998204004449988</v>
      </c>
      <c r="AA1714">
        <v>1.5</v>
      </c>
      <c r="AB1714">
        <v>0</v>
      </c>
      <c r="AC1714">
        <v>90.135960350004382</v>
      </c>
      <c r="AF1714">
        <v>0.12224938875305624</v>
      </c>
      <c r="AG1714">
        <v>0.22385407670571036</v>
      </c>
      <c r="AH1714">
        <v>0</v>
      </c>
      <c r="AI1714">
        <v>1</v>
      </c>
      <c r="AJ1714">
        <v>120.5</v>
      </c>
      <c r="AK1714">
        <v>26.633287422822939</v>
      </c>
    </row>
    <row r="1715" spans="1:37">
      <c r="A1715">
        <v>17</v>
      </c>
      <c r="B1715">
        <v>340</v>
      </c>
      <c r="C1715">
        <v>2023</v>
      </c>
      <c r="D1715">
        <v>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14</v>
      </c>
      <c r="N1715">
        <v>99</v>
      </c>
      <c r="O1715">
        <v>99</v>
      </c>
      <c r="P1715">
        <v>99</v>
      </c>
      <c r="R1715">
        <v>0</v>
      </c>
    </row>
    <row r="1716" spans="1:37">
      <c r="A1716">
        <v>17</v>
      </c>
      <c r="B1716">
        <v>341</v>
      </c>
      <c r="C1716">
        <v>2023</v>
      </c>
      <c r="D1716">
        <v>5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14</v>
      </c>
      <c r="N1716">
        <v>99</v>
      </c>
      <c r="O1716">
        <v>99</v>
      </c>
      <c r="P1716">
        <v>99</v>
      </c>
      <c r="Q1716">
        <v>1</v>
      </c>
      <c r="R1716">
        <v>1</v>
      </c>
      <c r="S1716">
        <v>9</v>
      </c>
      <c r="T1716">
        <v>14</v>
      </c>
      <c r="U1716">
        <v>42.1</v>
      </c>
      <c r="V1716">
        <v>0</v>
      </c>
      <c r="W1716">
        <v>100</v>
      </c>
      <c r="X1716">
        <v>100</v>
      </c>
      <c r="Y1716">
        <v>100</v>
      </c>
      <c r="Z1716">
        <v>0</v>
      </c>
      <c r="AA1716">
        <v>0</v>
      </c>
      <c r="AB1716">
        <v>0</v>
      </c>
      <c r="AF1716">
        <v>6.9492703266157044E-2</v>
      </c>
      <c r="AG1716">
        <v>0.12618428900698062</v>
      </c>
      <c r="AH1716">
        <v>0</v>
      </c>
      <c r="AI1716">
        <v>0</v>
      </c>
    </row>
    <row r="1717" spans="1:37">
      <c r="A1717">
        <v>17</v>
      </c>
      <c r="B1717">
        <v>342</v>
      </c>
      <c r="C1717">
        <v>2023</v>
      </c>
      <c r="D1717">
        <v>6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14</v>
      </c>
      <c r="N1717">
        <v>99</v>
      </c>
      <c r="O1717">
        <v>99</v>
      </c>
      <c r="P1717">
        <v>99</v>
      </c>
      <c r="R1717">
        <v>0</v>
      </c>
    </row>
    <row r="1718" spans="1:37">
      <c r="A1718">
        <v>17</v>
      </c>
      <c r="B1718">
        <v>343</v>
      </c>
      <c r="C1718">
        <v>2023</v>
      </c>
      <c r="D1718">
        <v>7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14</v>
      </c>
      <c r="N1718">
        <v>99</v>
      </c>
      <c r="O1718">
        <v>99</v>
      </c>
      <c r="P1718">
        <v>99</v>
      </c>
      <c r="Q1718">
        <v>1</v>
      </c>
      <c r="R1718">
        <v>1</v>
      </c>
      <c r="S1718">
        <v>10</v>
      </c>
      <c r="T1718">
        <v>14</v>
      </c>
      <c r="U1718">
        <v>42.9</v>
      </c>
      <c r="V1718">
        <v>0</v>
      </c>
      <c r="W1718">
        <v>100</v>
      </c>
      <c r="X1718">
        <v>100</v>
      </c>
      <c r="Y1718">
        <v>100</v>
      </c>
      <c r="Z1718">
        <v>0</v>
      </c>
      <c r="AA1718">
        <v>0</v>
      </c>
      <c r="AB1718">
        <v>0</v>
      </c>
      <c r="AF1718">
        <v>0.31446540880503127</v>
      </c>
      <c r="AG1718">
        <v>0.53094716518768803</v>
      </c>
      <c r="AH1718">
        <v>0</v>
      </c>
      <c r="AI1718">
        <v>0</v>
      </c>
    </row>
    <row r="1719" spans="1:37">
      <c r="A1719">
        <v>17</v>
      </c>
      <c r="B1719">
        <v>344</v>
      </c>
      <c r="C1719">
        <v>2023</v>
      </c>
      <c r="D1719">
        <v>8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14</v>
      </c>
      <c r="N1719">
        <v>99</v>
      </c>
      <c r="O1719">
        <v>99</v>
      </c>
      <c r="P1719">
        <v>99</v>
      </c>
      <c r="Q1719">
        <v>9</v>
      </c>
      <c r="R1719">
        <v>10</v>
      </c>
      <c r="S1719">
        <v>9.1999999999999993</v>
      </c>
      <c r="T1719">
        <v>14</v>
      </c>
      <c r="U1719">
        <v>42.22</v>
      </c>
      <c r="V1719">
        <v>0</v>
      </c>
      <c r="W1719">
        <v>100</v>
      </c>
      <c r="X1719">
        <v>100</v>
      </c>
      <c r="Y1719">
        <v>100</v>
      </c>
      <c r="Z1719">
        <v>9.3611751399063277</v>
      </c>
      <c r="AA1719">
        <v>1.166190378969066</v>
      </c>
      <c r="AB1719">
        <v>0</v>
      </c>
      <c r="AC1719">
        <v>89.091124467132573</v>
      </c>
      <c r="AF1719">
        <v>0.15479876160990719</v>
      </c>
      <c r="AG1719">
        <v>0.25663328975065497</v>
      </c>
      <c r="AH1719">
        <v>20</v>
      </c>
      <c r="AI1719">
        <v>5</v>
      </c>
      <c r="AJ1719">
        <v>119.68</v>
      </c>
      <c r="AK1719">
        <v>28.308550929769872</v>
      </c>
    </row>
    <row r="1720" spans="1:37">
      <c r="A1720">
        <v>17</v>
      </c>
      <c r="B1720">
        <v>345</v>
      </c>
      <c r="C1720">
        <v>2023</v>
      </c>
      <c r="D1720">
        <v>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14</v>
      </c>
      <c r="N1720">
        <v>99</v>
      </c>
      <c r="O1720">
        <v>99</v>
      </c>
      <c r="P1720">
        <v>99</v>
      </c>
      <c r="Q1720">
        <v>7</v>
      </c>
      <c r="R1720">
        <v>8</v>
      </c>
      <c r="S1720">
        <v>9.25</v>
      </c>
      <c r="T1720">
        <v>14</v>
      </c>
      <c r="U1720">
        <v>42.375</v>
      </c>
      <c r="V1720">
        <v>0</v>
      </c>
      <c r="W1720">
        <v>100</v>
      </c>
      <c r="X1720">
        <v>100</v>
      </c>
      <c r="Y1720">
        <v>87.5</v>
      </c>
      <c r="Z1720">
        <v>9.0498273464193897</v>
      </c>
      <c r="AA1720">
        <v>1.9843134832984433</v>
      </c>
      <c r="AB1720">
        <v>0</v>
      </c>
      <c r="AC1720">
        <v>56.904576713148913</v>
      </c>
      <c r="AF1720">
        <v>0.11448196908986838</v>
      </c>
      <c r="AG1720">
        <v>0.19470214878805089</v>
      </c>
      <c r="AH1720">
        <v>12.5</v>
      </c>
      <c r="AI1720">
        <v>3</v>
      </c>
      <c r="AJ1720">
        <v>117.46666666666664</v>
      </c>
      <c r="AK1720">
        <v>27.365225602060139</v>
      </c>
    </row>
    <row r="1721" spans="1:37">
      <c r="A1721">
        <v>17</v>
      </c>
      <c r="B1721">
        <v>346</v>
      </c>
      <c r="C1721">
        <v>2023</v>
      </c>
      <c r="D1721">
        <v>10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14</v>
      </c>
      <c r="N1721">
        <v>99</v>
      </c>
      <c r="O1721">
        <v>99</v>
      </c>
      <c r="P1721">
        <v>99</v>
      </c>
      <c r="Q1721">
        <v>23</v>
      </c>
      <c r="R1721">
        <v>25</v>
      </c>
      <c r="S1721">
        <v>10.56</v>
      </c>
      <c r="T1721">
        <v>14</v>
      </c>
      <c r="U1721">
        <v>45.635999999999989</v>
      </c>
      <c r="V1721">
        <v>0</v>
      </c>
      <c r="W1721">
        <v>100</v>
      </c>
      <c r="X1721">
        <v>100</v>
      </c>
      <c r="Y1721">
        <v>100</v>
      </c>
      <c r="Z1721">
        <v>8.5716220168647759</v>
      </c>
      <c r="AA1721">
        <v>1.8128430709799437</v>
      </c>
      <c r="AB1721">
        <v>0</v>
      </c>
      <c r="AC1721">
        <v>75.319105456872578</v>
      </c>
      <c r="AF1721">
        <v>0.13517166801838337</v>
      </c>
      <c r="AG1721">
        <v>0.23139974229423024</v>
      </c>
      <c r="AH1721">
        <v>0</v>
      </c>
      <c r="AI1721">
        <v>11</v>
      </c>
      <c r="AJ1721">
        <v>116.75454545454544</v>
      </c>
      <c r="AK1721">
        <v>28.715771563469623</v>
      </c>
    </row>
    <row r="1722" spans="1:37">
      <c r="A1722">
        <v>17</v>
      </c>
      <c r="B1722">
        <v>347</v>
      </c>
      <c r="C1722">
        <v>2023</v>
      </c>
      <c r="D1722">
        <v>11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14</v>
      </c>
      <c r="N1722">
        <v>99</v>
      </c>
      <c r="O1722">
        <v>99</v>
      </c>
      <c r="P1722">
        <v>99</v>
      </c>
      <c r="Q1722">
        <v>5</v>
      </c>
      <c r="R1722">
        <v>5</v>
      </c>
      <c r="S1722">
        <v>9.4</v>
      </c>
      <c r="T1722">
        <v>14</v>
      </c>
      <c r="U1722">
        <v>41.62</v>
      </c>
      <c r="V1722">
        <v>0</v>
      </c>
      <c r="W1722">
        <v>100</v>
      </c>
      <c r="X1722">
        <v>100</v>
      </c>
      <c r="Y1722">
        <v>100</v>
      </c>
      <c r="Z1722">
        <v>6.8848819888215917</v>
      </c>
      <c r="AA1722">
        <v>0.79999999999999138</v>
      </c>
      <c r="AB1722">
        <v>0</v>
      </c>
      <c r="AC1722">
        <v>83.371073161741506</v>
      </c>
      <c r="AF1722">
        <v>5.7247538355850704E-2</v>
      </c>
      <c r="AG1722">
        <v>9.0636125355728292E-2</v>
      </c>
      <c r="AH1722">
        <v>0</v>
      </c>
      <c r="AI1722">
        <v>2</v>
      </c>
      <c r="AJ1722">
        <v>114.65</v>
      </c>
      <c r="AK1722">
        <v>24.193568099782087</v>
      </c>
    </row>
    <row r="1723" spans="1:37">
      <c r="A1723">
        <v>17</v>
      </c>
      <c r="B1723">
        <v>348</v>
      </c>
      <c r="C1723">
        <v>2023</v>
      </c>
      <c r="D1723">
        <v>12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14</v>
      </c>
      <c r="N1723">
        <v>99</v>
      </c>
      <c r="O1723">
        <v>99</v>
      </c>
      <c r="P1723">
        <v>99</v>
      </c>
      <c r="Q1723">
        <v>1</v>
      </c>
      <c r="R1723">
        <v>1</v>
      </c>
      <c r="S1723">
        <v>8</v>
      </c>
      <c r="T1723">
        <v>14</v>
      </c>
      <c r="U1723">
        <v>29</v>
      </c>
      <c r="V1723">
        <v>0</v>
      </c>
      <c r="W1723">
        <v>100</v>
      </c>
      <c r="X1723">
        <v>100</v>
      </c>
      <c r="Y1723">
        <v>100</v>
      </c>
      <c r="Z1723">
        <v>0</v>
      </c>
      <c r="AA1723">
        <v>0</v>
      </c>
      <c r="AB1723">
        <v>0</v>
      </c>
      <c r="AF1723">
        <v>0.18691588785046723</v>
      </c>
      <c r="AG1723">
        <v>0.21449545491527436</v>
      </c>
      <c r="AH1723">
        <v>0</v>
      </c>
      <c r="AI1723">
        <v>1</v>
      </c>
      <c r="AJ1723">
        <v>109</v>
      </c>
      <c r="AK1723">
        <v>22.393320921770862</v>
      </c>
    </row>
    <row r="1724" spans="1:37">
      <c r="A1724">
        <v>17</v>
      </c>
      <c r="B1724">
        <v>349</v>
      </c>
      <c r="C1724">
        <v>2023</v>
      </c>
      <c r="D1724">
        <v>1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15</v>
      </c>
      <c r="N1724">
        <v>99</v>
      </c>
      <c r="O1724">
        <v>99</v>
      </c>
      <c r="P1724">
        <v>99</v>
      </c>
      <c r="R1724">
        <v>0</v>
      </c>
    </row>
    <row r="1725" spans="1:37">
      <c r="A1725">
        <v>17</v>
      </c>
      <c r="B1725">
        <v>350</v>
      </c>
      <c r="C1725">
        <v>2023</v>
      </c>
      <c r="D1725">
        <v>2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15</v>
      </c>
      <c r="N1725">
        <v>99</v>
      </c>
      <c r="O1725">
        <v>99</v>
      </c>
      <c r="P1725">
        <v>99</v>
      </c>
      <c r="R1725">
        <v>0</v>
      </c>
    </row>
    <row r="1726" spans="1:37">
      <c r="A1726">
        <v>17</v>
      </c>
      <c r="B1726">
        <v>351</v>
      </c>
      <c r="C1726">
        <v>2023</v>
      </c>
      <c r="D1726">
        <v>3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15</v>
      </c>
      <c r="N1726">
        <v>99</v>
      </c>
      <c r="O1726">
        <v>99</v>
      </c>
      <c r="P1726">
        <v>99</v>
      </c>
      <c r="R1726">
        <v>0</v>
      </c>
    </row>
    <row r="1727" spans="1:37">
      <c r="A1727">
        <v>17</v>
      </c>
      <c r="B1727">
        <v>352</v>
      </c>
      <c r="C1727">
        <v>2023</v>
      </c>
      <c r="D1727">
        <v>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15</v>
      </c>
      <c r="N1727">
        <v>99</v>
      </c>
      <c r="O1727">
        <v>99</v>
      </c>
      <c r="P1727">
        <v>99</v>
      </c>
      <c r="R1727">
        <v>0</v>
      </c>
    </row>
    <row r="1728" spans="1:37">
      <c r="A1728">
        <v>17</v>
      </c>
      <c r="B1728">
        <v>353</v>
      </c>
      <c r="C1728">
        <v>2023</v>
      </c>
      <c r="D1728">
        <v>5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15</v>
      </c>
      <c r="N1728">
        <v>99</v>
      </c>
      <c r="O1728">
        <v>99</v>
      </c>
      <c r="P1728">
        <v>99</v>
      </c>
      <c r="Q1728">
        <v>1</v>
      </c>
      <c r="R1728">
        <v>1</v>
      </c>
      <c r="S1728">
        <v>9</v>
      </c>
      <c r="T1728">
        <v>15</v>
      </c>
      <c r="U1728">
        <v>46.6</v>
      </c>
      <c r="V1728">
        <v>0</v>
      </c>
      <c r="W1728">
        <v>100</v>
      </c>
      <c r="X1728">
        <v>100</v>
      </c>
      <c r="Y1728">
        <v>100</v>
      </c>
      <c r="Z1728">
        <v>0</v>
      </c>
      <c r="AA1728">
        <v>0</v>
      </c>
      <c r="AB1728">
        <v>0</v>
      </c>
      <c r="AF1728">
        <v>6.9492703266157044E-2</v>
      </c>
      <c r="AG1728">
        <v>0.1396719208485819</v>
      </c>
      <c r="AH1728">
        <v>0</v>
      </c>
      <c r="AI1728">
        <v>0</v>
      </c>
    </row>
    <row r="1729" spans="1:37">
      <c r="A1729">
        <v>17</v>
      </c>
      <c r="B1729">
        <v>354</v>
      </c>
      <c r="C1729">
        <v>2023</v>
      </c>
      <c r="D1729">
        <v>6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15</v>
      </c>
      <c r="N1729">
        <v>99</v>
      </c>
      <c r="O1729">
        <v>99</v>
      </c>
      <c r="P1729">
        <v>99</v>
      </c>
      <c r="R1729">
        <v>0</v>
      </c>
    </row>
    <row r="1730" spans="1:37">
      <c r="A1730">
        <v>17</v>
      </c>
      <c r="B1730">
        <v>355</v>
      </c>
      <c r="C1730">
        <v>2023</v>
      </c>
      <c r="D1730">
        <v>7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15</v>
      </c>
      <c r="N1730">
        <v>99</v>
      </c>
      <c r="O1730">
        <v>99</v>
      </c>
      <c r="P1730">
        <v>99</v>
      </c>
      <c r="R1730">
        <v>0</v>
      </c>
    </row>
    <row r="1731" spans="1:37">
      <c r="A1731">
        <v>17</v>
      </c>
      <c r="B1731">
        <v>356</v>
      </c>
      <c r="C1731">
        <v>2023</v>
      </c>
      <c r="D1731">
        <v>8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15</v>
      </c>
      <c r="N1731">
        <v>99</v>
      </c>
      <c r="O1731">
        <v>99</v>
      </c>
      <c r="P1731">
        <v>99</v>
      </c>
      <c r="Q1731">
        <v>3</v>
      </c>
      <c r="R1731">
        <v>3</v>
      </c>
      <c r="S1731">
        <v>10.666666666666664</v>
      </c>
      <c r="T1731">
        <v>15</v>
      </c>
      <c r="U1731">
        <v>52.333333333333343</v>
      </c>
      <c r="V1731">
        <v>0</v>
      </c>
      <c r="W1731">
        <v>100</v>
      </c>
      <c r="X1731">
        <v>100</v>
      </c>
      <c r="Y1731">
        <v>100</v>
      </c>
      <c r="Z1731">
        <v>8.2269205795499385</v>
      </c>
      <c r="AA1731">
        <v>1.6996731711975963</v>
      </c>
      <c r="AB1731">
        <v>0</v>
      </c>
      <c r="AC1731">
        <v>97.816657731858299</v>
      </c>
      <c r="AF1731">
        <v>4.6439628482972152E-2</v>
      </c>
      <c r="AG1731">
        <v>9.5432085482834716E-2</v>
      </c>
      <c r="AH1731">
        <v>0</v>
      </c>
      <c r="AI1731">
        <v>3</v>
      </c>
      <c r="AJ1731">
        <v>118.4</v>
      </c>
      <c r="AK1731">
        <v>31.340613573313433</v>
      </c>
    </row>
    <row r="1732" spans="1:37">
      <c r="A1732">
        <v>17</v>
      </c>
      <c r="B1732">
        <v>357</v>
      </c>
      <c r="C1732">
        <v>2023</v>
      </c>
      <c r="D1732">
        <v>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15</v>
      </c>
      <c r="N1732">
        <v>99</v>
      </c>
      <c r="O1732">
        <v>99</v>
      </c>
      <c r="P1732">
        <v>99</v>
      </c>
      <c r="Q1732">
        <v>3</v>
      </c>
      <c r="R1732">
        <v>4</v>
      </c>
      <c r="S1732">
        <v>8.75</v>
      </c>
      <c r="T1732">
        <v>15</v>
      </c>
      <c r="U1732">
        <v>40.6</v>
      </c>
      <c r="V1732">
        <v>0</v>
      </c>
      <c r="W1732">
        <v>100</v>
      </c>
      <c r="X1732">
        <v>100</v>
      </c>
      <c r="Y1732">
        <v>100</v>
      </c>
      <c r="Z1732">
        <v>7.1017603451538482</v>
      </c>
      <c r="AA1732">
        <v>1.0897247358851685</v>
      </c>
      <c r="AB1732">
        <v>0</v>
      </c>
      <c r="AC1732">
        <v>83.667530562365059</v>
      </c>
      <c r="AF1732">
        <v>5.724098454493419E-2</v>
      </c>
      <c r="AG1732">
        <v>9.3273241779290431E-2</v>
      </c>
      <c r="AH1732">
        <v>0</v>
      </c>
      <c r="AI1732">
        <v>2</v>
      </c>
      <c r="AJ1732">
        <v>109.6</v>
      </c>
      <c r="AK1732">
        <v>31.70849487644238</v>
      </c>
    </row>
    <row r="1733" spans="1:37">
      <c r="A1733">
        <v>17</v>
      </c>
      <c r="B1733">
        <v>358</v>
      </c>
      <c r="C1733">
        <v>2023</v>
      </c>
      <c r="D1733">
        <v>10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15</v>
      </c>
      <c r="N1733">
        <v>99</v>
      </c>
      <c r="O1733">
        <v>99</v>
      </c>
      <c r="P1733">
        <v>99</v>
      </c>
      <c r="Q1733">
        <v>9</v>
      </c>
      <c r="R1733">
        <v>13</v>
      </c>
      <c r="S1733">
        <v>10.230769230769228</v>
      </c>
      <c r="T1733">
        <v>15</v>
      </c>
      <c r="U1733">
        <v>44.861538461538473</v>
      </c>
      <c r="V1733">
        <v>0</v>
      </c>
      <c r="W1733">
        <v>100</v>
      </c>
      <c r="X1733">
        <v>100</v>
      </c>
      <c r="Y1733">
        <v>100</v>
      </c>
      <c r="Z1733">
        <v>11.711108366486828</v>
      </c>
      <c r="AA1733">
        <v>1.3674145257408616</v>
      </c>
      <c r="AB1733">
        <v>0</v>
      </c>
      <c r="AC1733">
        <v>72.252140466987484</v>
      </c>
      <c r="AF1733">
        <v>7.0289267369559358E-2</v>
      </c>
      <c r="AG1733">
        <v>0.11828585301603564</v>
      </c>
      <c r="AH1733">
        <v>0</v>
      </c>
      <c r="AI1733">
        <v>9</v>
      </c>
      <c r="AJ1733">
        <v>118.22222222222221</v>
      </c>
      <c r="AK1733">
        <v>29.433498952953322</v>
      </c>
    </row>
    <row r="1734" spans="1:37">
      <c r="A1734">
        <v>17</v>
      </c>
      <c r="B1734">
        <v>359</v>
      </c>
      <c r="C1734">
        <v>2023</v>
      </c>
      <c r="D1734">
        <v>11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15</v>
      </c>
      <c r="N1734">
        <v>99</v>
      </c>
      <c r="O1734">
        <v>99</v>
      </c>
      <c r="P1734">
        <v>99</v>
      </c>
      <c r="Q1734">
        <v>1</v>
      </c>
      <c r="R1734">
        <v>1</v>
      </c>
      <c r="S1734">
        <v>13</v>
      </c>
      <c r="T1734">
        <v>15</v>
      </c>
      <c r="U1734">
        <v>62.7</v>
      </c>
      <c r="V1734">
        <v>0</v>
      </c>
      <c r="W1734">
        <v>100</v>
      </c>
      <c r="X1734">
        <v>100</v>
      </c>
      <c r="Y1734">
        <v>100</v>
      </c>
      <c r="Z1734">
        <v>0</v>
      </c>
      <c r="AA1734">
        <v>0</v>
      </c>
      <c r="AB1734">
        <v>0</v>
      </c>
      <c r="AF1734">
        <v>1.144950767117014E-2</v>
      </c>
      <c r="AG1734">
        <v>2.7308433732840743E-2</v>
      </c>
      <c r="AH1734">
        <v>0</v>
      </c>
      <c r="AI1734">
        <v>0</v>
      </c>
    </row>
    <row r="1735" spans="1:37">
      <c r="A1735">
        <v>17</v>
      </c>
      <c r="B1735">
        <v>360</v>
      </c>
      <c r="C1735">
        <v>2023</v>
      </c>
      <c r="D1735">
        <v>12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15</v>
      </c>
      <c r="N1735">
        <v>99</v>
      </c>
      <c r="O1735">
        <v>99</v>
      </c>
      <c r="P1735">
        <v>99</v>
      </c>
      <c r="R1735">
        <v>0</v>
      </c>
    </row>
    <row r="1736" spans="1:37" s="514" customFormat="1">
      <c r="A1736" s="514">
        <v>18</v>
      </c>
      <c r="B1736" s="514">
        <v>1</v>
      </c>
      <c r="C1736" s="514">
        <v>2024</v>
      </c>
      <c r="E1736" s="514">
        <v>99</v>
      </c>
      <c r="G1736" s="514">
        <v>99</v>
      </c>
      <c r="H1736" s="514">
        <v>1</v>
      </c>
      <c r="I1736" s="514">
        <v>99</v>
      </c>
      <c r="J1736" s="514">
        <v>103</v>
      </c>
      <c r="K1736" s="514">
        <v>99</v>
      </c>
      <c r="L1736" s="514">
        <v>1</v>
      </c>
      <c r="M1736" s="514">
        <v>99</v>
      </c>
      <c r="N1736" s="514">
        <v>99</v>
      </c>
      <c r="O1736" s="514">
        <v>99</v>
      </c>
      <c r="P1736" s="514">
        <v>99</v>
      </c>
      <c r="R1736" s="514">
        <v>0</v>
      </c>
    </row>
    <row r="1737" spans="1:37" s="514" customFormat="1">
      <c r="A1737" s="514">
        <v>18</v>
      </c>
      <c r="B1737" s="514">
        <v>2</v>
      </c>
      <c r="C1737" s="514">
        <v>2024</v>
      </c>
      <c r="E1737" s="514">
        <v>99</v>
      </c>
      <c r="G1737" s="514">
        <v>99</v>
      </c>
      <c r="H1737" s="514">
        <v>2</v>
      </c>
      <c r="I1737" s="514">
        <v>99</v>
      </c>
      <c r="J1737" s="514">
        <v>106</v>
      </c>
      <c r="K1737" s="514">
        <v>99</v>
      </c>
      <c r="L1737" s="514">
        <v>1</v>
      </c>
      <c r="M1737" s="514">
        <v>99</v>
      </c>
      <c r="N1737" s="514">
        <v>99</v>
      </c>
      <c r="O1737" s="514">
        <v>99</v>
      </c>
      <c r="P1737" s="514">
        <v>99</v>
      </c>
      <c r="R1737" s="514">
        <v>0</v>
      </c>
    </row>
    <row r="1738" spans="1:37" s="514" customFormat="1">
      <c r="A1738" s="514">
        <v>18</v>
      </c>
      <c r="B1738" s="514">
        <v>3</v>
      </c>
      <c r="C1738" s="514">
        <v>2024</v>
      </c>
      <c r="E1738" s="514">
        <v>99</v>
      </c>
      <c r="G1738" s="514">
        <v>99</v>
      </c>
      <c r="H1738" s="514">
        <v>1</v>
      </c>
      <c r="I1738" s="514">
        <v>99</v>
      </c>
      <c r="J1738" s="514">
        <v>110</v>
      </c>
      <c r="K1738" s="514">
        <v>99</v>
      </c>
      <c r="L1738" s="514">
        <v>1</v>
      </c>
      <c r="M1738" s="514">
        <v>99</v>
      </c>
      <c r="N1738" s="514">
        <v>99</v>
      </c>
      <c r="O1738" s="514">
        <v>99</v>
      </c>
      <c r="P1738" s="514">
        <v>99</v>
      </c>
      <c r="Q1738" s="514">
        <v>1</v>
      </c>
      <c r="R1738" s="514">
        <v>1</v>
      </c>
      <c r="S1738" s="514">
        <v>1</v>
      </c>
      <c r="T1738" s="514">
        <v>2</v>
      </c>
      <c r="U1738" s="514">
        <v>14.1</v>
      </c>
      <c r="V1738" s="514">
        <v>0</v>
      </c>
      <c r="W1738" s="514">
        <v>0</v>
      </c>
      <c r="X1738" s="514">
        <v>0</v>
      </c>
      <c r="Y1738" s="514">
        <v>0</v>
      </c>
      <c r="Z1738" s="514">
        <v>0</v>
      </c>
      <c r="AA1738" s="514">
        <v>0</v>
      </c>
      <c r="AB1738" s="514">
        <v>0</v>
      </c>
      <c r="AF1738" s="514">
        <v>1.8109380659181457E-2</v>
      </c>
      <c r="AG1738" s="514">
        <v>9.0976722218386701E-3</v>
      </c>
      <c r="AH1738" s="514">
        <v>0</v>
      </c>
      <c r="AI1738" s="514">
        <v>1</v>
      </c>
      <c r="AJ1738" s="514">
        <v>103.9</v>
      </c>
      <c r="AK1738" s="514">
        <v>12.571076521168976</v>
      </c>
    </row>
    <row r="1739" spans="1:37" s="514" customFormat="1">
      <c r="A1739" s="514">
        <v>18</v>
      </c>
      <c r="B1739" s="514">
        <v>4</v>
      </c>
      <c r="C1739" s="514">
        <v>2024</v>
      </c>
      <c r="E1739" s="514">
        <v>99</v>
      </c>
      <c r="G1739" s="514">
        <v>99</v>
      </c>
      <c r="H1739" s="514">
        <v>1</v>
      </c>
      <c r="I1739" s="514">
        <v>99</v>
      </c>
      <c r="J1739" s="514">
        <v>111</v>
      </c>
      <c r="K1739" s="514">
        <v>99</v>
      </c>
      <c r="L1739" s="514">
        <v>1</v>
      </c>
      <c r="M1739" s="514">
        <v>99</v>
      </c>
      <c r="N1739" s="514">
        <v>99</v>
      </c>
      <c r="O1739" s="514">
        <v>99</v>
      </c>
      <c r="P1739" s="514">
        <v>99</v>
      </c>
      <c r="Q1739" s="514">
        <v>2</v>
      </c>
      <c r="R1739" s="514">
        <v>2</v>
      </c>
      <c r="S1739" s="514">
        <v>1</v>
      </c>
      <c r="T1739" s="514">
        <v>2.5</v>
      </c>
      <c r="U1739" s="514">
        <v>10.5</v>
      </c>
      <c r="V1739" s="514">
        <v>0</v>
      </c>
      <c r="W1739" s="514">
        <v>0</v>
      </c>
      <c r="X1739" s="514">
        <v>0</v>
      </c>
      <c r="Y1739" s="514">
        <v>0</v>
      </c>
      <c r="Z1739" s="514">
        <v>2.0999999999999996</v>
      </c>
      <c r="AA1739" s="514">
        <v>0</v>
      </c>
      <c r="AB1739" s="514">
        <v>0.5</v>
      </c>
      <c r="AD1739" s="514">
        <v>99.999999999999758</v>
      </c>
      <c r="AF1739" s="514">
        <v>5.129520389843549E-2</v>
      </c>
      <c r="AG1739" s="514">
        <v>1.8389129747569795E-2</v>
      </c>
      <c r="AH1739" s="514">
        <v>0</v>
      </c>
      <c r="AI1739" s="514">
        <v>2</v>
      </c>
      <c r="AJ1739" s="514">
        <v>100</v>
      </c>
      <c r="AK1739" s="514">
        <v>10.342008215815149</v>
      </c>
    </row>
    <row r="1740" spans="1:37">
      <c r="A1740">
        <v>18</v>
      </c>
      <c r="B1740">
        <v>5</v>
      </c>
      <c r="C1740">
        <v>2024</v>
      </c>
      <c r="E1740">
        <v>99</v>
      </c>
      <c r="G1740">
        <v>99</v>
      </c>
      <c r="H1740">
        <v>1</v>
      </c>
      <c r="I1740">
        <v>99</v>
      </c>
      <c r="J1740">
        <v>116</v>
      </c>
      <c r="K1740">
        <v>99</v>
      </c>
      <c r="L1740">
        <v>1</v>
      </c>
      <c r="M1740">
        <v>99</v>
      </c>
      <c r="N1740">
        <v>99</v>
      </c>
      <c r="O1740">
        <v>99</v>
      </c>
      <c r="P1740">
        <v>99</v>
      </c>
      <c r="Q1740">
        <v>1</v>
      </c>
      <c r="R1740">
        <v>1</v>
      </c>
      <c r="S1740">
        <v>1</v>
      </c>
      <c r="T1740">
        <v>3</v>
      </c>
      <c r="U1740">
        <v>8.4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F1740">
        <v>3.3145508783559818E-2</v>
      </c>
      <c r="AG1740">
        <v>1.0800080229167414E-2</v>
      </c>
      <c r="AH1740">
        <v>0</v>
      </c>
      <c r="AI1740">
        <v>1</v>
      </c>
      <c r="AJ1740">
        <v>94.2</v>
      </c>
      <c r="AK1740">
        <v>10.04908634137659</v>
      </c>
    </row>
    <row r="1741" spans="1:37">
      <c r="A1741">
        <v>18</v>
      </c>
      <c r="B1741">
        <v>6</v>
      </c>
      <c r="C1741">
        <v>2024</v>
      </c>
      <c r="E1741">
        <v>99</v>
      </c>
      <c r="G1741">
        <v>99</v>
      </c>
      <c r="H1741">
        <v>2</v>
      </c>
      <c r="I1741">
        <v>99</v>
      </c>
      <c r="J1741">
        <v>117</v>
      </c>
      <c r="K1741">
        <v>99</v>
      </c>
      <c r="L1741">
        <v>1</v>
      </c>
      <c r="M1741">
        <v>99</v>
      </c>
      <c r="N1741">
        <v>99</v>
      </c>
      <c r="O1741">
        <v>99</v>
      </c>
      <c r="P1741">
        <v>99</v>
      </c>
      <c r="Q1741">
        <v>4</v>
      </c>
      <c r="R1741">
        <v>6</v>
      </c>
      <c r="S1741">
        <v>1</v>
      </c>
      <c r="T1741">
        <v>1.8333333333333328</v>
      </c>
      <c r="U1741">
        <v>7.9666666666666659</v>
      </c>
      <c r="V1741">
        <v>0</v>
      </c>
      <c r="W1741">
        <v>0</v>
      </c>
      <c r="X1741">
        <v>0</v>
      </c>
      <c r="Y1741">
        <v>0</v>
      </c>
      <c r="Z1741">
        <v>1.9232495649002299</v>
      </c>
      <c r="AA1741">
        <v>0</v>
      </c>
      <c r="AB1741">
        <v>0.3726779962499655</v>
      </c>
      <c r="AD1741">
        <v>-98.437782360711495</v>
      </c>
      <c r="AF1741">
        <v>0.2713704206241519</v>
      </c>
      <c r="AG1741">
        <v>8.3509787067513649E-2</v>
      </c>
      <c r="AH1741">
        <v>16.666666666666671</v>
      </c>
      <c r="AI1741">
        <v>6</v>
      </c>
      <c r="AJ1741">
        <v>92.21666666666664</v>
      </c>
      <c r="AK1741">
        <v>10.002289698189102</v>
      </c>
    </row>
    <row r="1742" spans="1:37">
      <c r="A1742">
        <v>18</v>
      </c>
      <c r="B1742">
        <v>7</v>
      </c>
      <c r="C1742">
        <v>2024</v>
      </c>
      <c r="E1742">
        <v>99</v>
      </c>
      <c r="G1742">
        <v>99</v>
      </c>
      <c r="H1742">
        <v>1</v>
      </c>
      <c r="I1742">
        <v>99</v>
      </c>
      <c r="J1742">
        <v>134</v>
      </c>
      <c r="K1742">
        <v>99</v>
      </c>
      <c r="L1742">
        <v>1</v>
      </c>
      <c r="M1742">
        <v>99</v>
      </c>
      <c r="N1742">
        <v>99</v>
      </c>
      <c r="O1742">
        <v>99</v>
      </c>
      <c r="P1742">
        <v>99</v>
      </c>
      <c r="Q1742">
        <v>5</v>
      </c>
      <c r="R1742">
        <v>9</v>
      </c>
      <c r="S1742">
        <v>1</v>
      </c>
      <c r="T1742">
        <v>2.3333333333333339</v>
      </c>
      <c r="U1742">
        <v>7.844444444444445</v>
      </c>
      <c r="V1742">
        <v>0</v>
      </c>
      <c r="W1742">
        <v>0</v>
      </c>
      <c r="X1742">
        <v>0</v>
      </c>
      <c r="Y1742">
        <v>0</v>
      </c>
      <c r="Z1742">
        <v>1.6007714189735067</v>
      </c>
      <c r="AA1742">
        <v>0</v>
      </c>
      <c r="AB1742">
        <v>0.4714045207910309</v>
      </c>
      <c r="AD1742">
        <v>-19.632389534346878</v>
      </c>
      <c r="AF1742">
        <v>0.17284424812752061</v>
      </c>
      <c r="AG1742">
        <v>5.4983310306800655E-2</v>
      </c>
      <c r="AH1742">
        <v>0</v>
      </c>
      <c r="AI1742">
        <v>9</v>
      </c>
      <c r="AJ1742">
        <v>92.188888888888883</v>
      </c>
      <c r="AK1742">
        <v>9.8943183014543763</v>
      </c>
    </row>
    <row r="1743" spans="1:37">
      <c r="A1743">
        <v>18</v>
      </c>
      <c r="B1743">
        <v>8</v>
      </c>
      <c r="C1743">
        <v>2024</v>
      </c>
      <c r="E1743">
        <v>99</v>
      </c>
      <c r="G1743">
        <v>99</v>
      </c>
      <c r="H1743">
        <v>2</v>
      </c>
      <c r="I1743">
        <v>99</v>
      </c>
      <c r="J1743">
        <v>141</v>
      </c>
      <c r="K1743">
        <v>99</v>
      </c>
      <c r="L1743">
        <v>1</v>
      </c>
      <c r="M1743">
        <v>99</v>
      </c>
      <c r="N1743">
        <v>99</v>
      </c>
      <c r="O1743">
        <v>99</v>
      </c>
      <c r="P1743">
        <v>99</v>
      </c>
      <c r="Q1743">
        <v>13</v>
      </c>
      <c r="R1743">
        <v>21</v>
      </c>
      <c r="S1743">
        <v>1</v>
      </c>
      <c r="T1743">
        <v>2.2380952380952386</v>
      </c>
      <c r="U1743">
        <v>7.4809523809523775</v>
      </c>
      <c r="V1743">
        <v>0</v>
      </c>
      <c r="W1743">
        <v>0</v>
      </c>
      <c r="X1743">
        <v>0</v>
      </c>
      <c r="Y1743">
        <v>0</v>
      </c>
      <c r="Z1743">
        <v>1.3293818999172771</v>
      </c>
      <c r="AA1743">
        <v>0</v>
      </c>
      <c r="AB1743">
        <v>0.52596957224701191</v>
      </c>
      <c r="AD1743">
        <v>17.674516038240785</v>
      </c>
      <c r="AF1743">
        <v>0.40045766590389009</v>
      </c>
      <c r="AG1743">
        <v>0.13866320199900972</v>
      </c>
      <c r="AH1743">
        <v>4.7619047619047636</v>
      </c>
      <c r="AI1743">
        <v>21</v>
      </c>
      <c r="AJ1743">
        <v>90.909523809523819</v>
      </c>
      <c r="AK1743">
        <v>9.8748297664171485</v>
      </c>
    </row>
    <row r="1744" spans="1:37">
      <c r="A1744">
        <v>18</v>
      </c>
      <c r="B1744">
        <v>9</v>
      </c>
      <c r="C1744">
        <v>2024</v>
      </c>
      <c r="E1744">
        <v>99</v>
      </c>
      <c r="G1744">
        <v>99</v>
      </c>
      <c r="H1744">
        <v>2</v>
      </c>
      <c r="I1744">
        <v>99</v>
      </c>
      <c r="J1744">
        <v>143</v>
      </c>
      <c r="K1744">
        <v>99</v>
      </c>
      <c r="L1744">
        <v>1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37">
      <c r="A1745">
        <v>18</v>
      </c>
      <c r="B1745">
        <v>10</v>
      </c>
      <c r="C1745">
        <v>2024</v>
      </c>
      <c r="E1745">
        <v>99</v>
      </c>
      <c r="G1745">
        <v>99</v>
      </c>
      <c r="H1745">
        <v>2</v>
      </c>
      <c r="I1745">
        <v>99</v>
      </c>
      <c r="J1745">
        <v>147</v>
      </c>
      <c r="K1745">
        <v>99</v>
      </c>
      <c r="L1745">
        <v>1</v>
      </c>
      <c r="M1745">
        <v>99</v>
      </c>
      <c r="N1745">
        <v>99</v>
      </c>
      <c r="O1745">
        <v>99</v>
      </c>
      <c r="P1745">
        <v>99</v>
      </c>
      <c r="Q1745">
        <v>1</v>
      </c>
      <c r="R1745">
        <v>32</v>
      </c>
      <c r="S1745">
        <v>1</v>
      </c>
      <c r="T1745">
        <v>2.625</v>
      </c>
      <c r="U1745">
        <v>6.8343749999999996</v>
      </c>
      <c r="V1745">
        <v>0</v>
      </c>
      <c r="W1745">
        <v>0</v>
      </c>
      <c r="X1745">
        <v>0</v>
      </c>
      <c r="Y1745">
        <v>0</v>
      </c>
      <c r="Z1745">
        <v>1.2320230758289417</v>
      </c>
      <c r="AA1745">
        <v>0</v>
      </c>
      <c r="AB1745">
        <v>0.48412291827592702</v>
      </c>
      <c r="AD1745">
        <v>-4.1259703179481395</v>
      </c>
      <c r="AF1745">
        <v>3.7079953650057935</v>
      </c>
      <c r="AG1745">
        <v>1.3058821421960556</v>
      </c>
      <c r="AH1745">
        <v>0</v>
      </c>
      <c r="AI1745">
        <v>32</v>
      </c>
      <c r="AJ1745">
        <v>88.346874999999983</v>
      </c>
      <c r="AK1745">
        <v>9.845140137253976</v>
      </c>
    </row>
    <row r="1746" spans="1:37">
      <c r="A1746">
        <v>18</v>
      </c>
      <c r="B1746">
        <v>11</v>
      </c>
      <c r="C1746">
        <v>2024</v>
      </c>
      <c r="E1746">
        <v>99</v>
      </c>
      <c r="G1746">
        <v>99</v>
      </c>
      <c r="H1746">
        <v>1</v>
      </c>
      <c r="I1746">
        <v>99</v>
      </c>
      <c r="J1746">
        <v>155</v>
      </c>
      <c r="K1746">
        <v>99</v>
      </c>
      <c r="L1746">
        <v>1</v>
      </c>
      <c r="M1746">
        <v>99</v>
      </c>
      <c r="N1746">
        <v>99</v>
      </c>
      <c r="O1746">
        <v>99</v>
      </c>
      <c r="P1746">
        <v>99</v>
      </c>
      <c r="R1746">
        <v>0</v>
      </c>
    </row>
    <row r="1747" spans="1:37">
      <c r="A1747">
        <v>18</v>
      </c>
      <c r="B1747">
        <v>12</v>
      </c>
      <c r="C1747">
        <v>2024</v>
      </c>
      <c r="E1747">
        <v>99</v>
      </c>
      <c r="G1747">
        <v>99</v>
      </c>
      <c r="H1747">
        <v>2</v>
      </c>
      <c r="I1747">
        <v>99</v>
      </c>
      <c r="J1747">
        <v>160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37">
      <c r="A1748">
        <v>18</v>
      </c>
      <c r="B1748">
        <v>13</v>
      </c>
      <c r="C1748">
        <v>2024</v>
      </c>
      <c r="E1748">
        <v>99</v>
      </c>
      <c r="G1748">
        <v>99</v>
      </c>
      <c r="H1748">
        <v>1</v>
      </c>
      <c r="I1748">
        <v>99</v>
      </c>
      <c r="J1748">
        <v>171</v>
      </c>
      <c r="K1748">
        <v>99</v>
      </c>
      <c r="L1748">
        <v>1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37">
      <c r="A1749">
        <v>18</v>
      </c>
      <c r="B1749">
        <v>14</v>
      </c>
      <c r="C1749">
        <v>2024</v>
      </c>
      <c r="E1749">
        <v>99</v>
      </c>
      <c r="G1749">
        <v>99</v>
      </c>
      <c r="H1749">
        <v>2</v>
      </c>
      <c r="I1749">
        <v>99</v>
      </c>
      <c r="J1749">
        <v>175</v>
      </c>
      <c r="K1749">
        <v>99</v>
      </c>
      <c r="L1749">
        <v>1</v>
      </c>
      <c r="M1749">
        <v>99</v>
      </c>
      <c r="N1749">
        <v>99</v>
      </c>
      <c r="O1749">
        <v>99</v>
      </c>
      <c r="P1749">
        <v>99</v>
      </c>
      <c r="Q1749">
        <v>1</v>
      </c>
      <c r="R1749">
        <v>2</v>
      </c>
      <c r="S1749">
        <v>1</v>
      </c>
      <c r="T1749">
        <v>2</v>
      </c>
      <c r="U1749">
        <v>7.2</v>
      </c>
      <c r="V1749">
        <v>0</v>
      </c>
      <c r="W1749">
        <v>0</v>
      </c>
      <c r="X1749">
        <v>0</v>
      </c>
      <c r="Y1749">
        <v>0</v>
      </c>
      <c r="Z1749">
        <v>0.69999999999999618</v>
      </c>
      <c r="AA1749">
        <v>0</v>
      </c>
      <c r="AB1749">
        <v>0</v>
      </c>
      <c r="AF1749">
        <v>0.23094688221709003</v>
      </c>
      <c r="AG1749">
        <v>6.9508804448563485E-2</v>
      </c>
      <c r="AH1749">
        <v>0</v>
      </c>
      <c r="AI1749">
        <v>2</v>
      </c>
      <c r="AJ1749">
        <v>87.95</v>
      </c>
      <c r="AK1749">
        <v>10.555813697702868</v>
      </c>
    </row>
    <row r="1750" spans="1:37">
      <c r="A1750">
        <v>18</v>
      </c>
      <c r="B1750">
        <v>15</v>
      </c>
      <c r="C1750">
        <v>2024</v>
      </c>
      <c r="E1750">
        <v>99</v>
      </c>
      <c r="G1750">
        <v>99</v>
      </c>
      <c r="H1750">
        <v>2</v>
      </c>
      <c r="I1750">
        <v>99</v>
      </c>
      <c r="J1750">
        <v>177</v>
      </c>
      <c r="K1750">
        <v>99</v>
      </c>
      <c r="L1750">
        <v>1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7">
      <c r="A1751">
        <v>18</v>
      </c>
      <c r="B1751">
        <v>16</v>
      </c>
      <c r="C1751">
        <v>2024</v>
      </c>
      <c r="E1751">
        <v>99</v>
      </c>
      <c r="G1751">
        <v>99</v>
      </c>
      <c r="H1751">
        <v>2</v>
      </c>
      <c r="I1751">
        <v>99</v>
      </c>
      <c r="J1751">
        <v>178</v>
      </c>
      <c r="K1751">
        <v>99</v>
      </c>
      <c r="L1751">
        <v>1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37">
      <c r="A1752">
        <v>18</v>
      </c>
      <c r="B1752">
        <v>17</v>
      </c>
      <c r="C1752">
        <v>2024</v>
      </c>
      <c r="E1752">
        <v>99</v>
      </c>
      <c r="G1752">
        <v>99</v>
      </c>
      <c r="H1752">
        <v>2</v>
      </c>
      <c r="I1752">
        <v>99</v>
      </c>
      <c r="J1752">
        <v>181</v>
      </c>
      <c r="K1752">
        <v>99</v>
      </c>
      <c r="L1752">
        <v>1</v>
      </c>
      <c r="M1752">
        <v>99</v>
      </c>
      <c r="N1752">
        <v>99</v>
      </c>
      <c r="O1752">
        <v>99</v>
      </c>
      <c r="P1752">
        <v>99</v>
      </c>
      <c r="Q1752">
        <v>1</v>
      </c>
      <c r="R1752">
        <v>1</v>
      </c>
      <c r="S1752">
        <v>1</v>
      </c>
      <c r="T1752">
        <v>2</v>
      </c>
      <c r="U1752">
        <v>7.3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F1752">
        <v>9.6711798839458393E-2</v>
      </c>
      <c r="AG1752">
        <v>2.6983469852441089E-2</v>
      </c>
      <c r="AH1752">
        <v>0</v>
      </c>
      <c r="AI1752">
        <v>1</v>
      </c>
      <c r="AJ1752">
        <v>88.7</v>
      </c>
      <c r="AK1752">
        <v>10.460489325383739</v>
      </c>
    </row>
    <row r="1753" spans="1:37">
      <c r="A1753">
        <v>18</v>
      </c>
      <c r="B1753">
        <v>18</v>
      </c>
      <c r="C1753">
        <v>2024</v>
      </c>
      <c r="E1753">
        <v>99</v>
      </c>
      <c r="G1753">
        <v>99</v>
      </c>
      <c r="H1753">
        <v>1</v>
      </c>
      <c r="I1753">
        <v>99</v>
      </c>
      <c r="J1753">
        <v>262</v>
      </c>
      <c r="K1753">
        <v>99</v>
      </c>
      <c r="L1753">
        <v>1</v>
      </c>
      <c r="M1753">
        <v>99</v>
      </c>
      <c r="N1753">
        <v>99</v>
      </c>
      <c r="O1753">
        <v>99</v>
      </c>
      <c r="P1753">
        <v>99</v>
      </c>
      <c r="R1753">
        <v>0</v>
      </c>
    </row>
    <row r="1754" spans="1:37">
      <c r="A1754">
        <v>18</v>
      </c>
      <c r="B1754">
        <v>19</v>
      </c>
      <c r="C1754">
        <v>2024</v>
      </c>
      <c r="E1754">
        <v>99</v>
      </c>
      <c r="G1754">
        <v>99</v>
      </c>
      <c r="H1754">
        <v>2</v>
      </c>
      <c r="I1754">
        <v>99</v>
      </c>
      <c r="J1754">
        <v>267</v>
      </c>
      <c r="K1754">
        <v>99</v>
      </c>
      <c r="L1754">
        <v>1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37">
      <c r="A1755">
        <v>18</v>
      </c>
      <c r="B1755">
        <v>20</v>
      </c>
      <c r="C1755">
        <v>2024</v>
      </c>
      <c r="E1755">
        <v>99</v>
      </c>
      <c r="G1755">
        <v>99</v>
      </c>
      <c r="H1755">
        <v>1</v>
      </c>
      <c r="I1755">
        <v>99</v>
      </c>
      <c r="J1755">
        <v>309</v>
      </c>
      <c r="K1755">
        <v>99</v>
      </c>
      <c r="L1755">
        <v>1</v>
      </c>
      <c r="M1755">
        <v>99</v>
      </c>
      <c r="N1755">
        <v>99</v>
      </c>
      <c r="O1755">
        <v>99</v>
      </c>
      <c r="P1755">
        <v>99</v>
      </c>
      <c r="Q1755">
        <v>6</v>
      </c>
      <c r="R1755">
        <v>7</v>
      </c>
      <c r="S1755">
        <v>1</v>
      </c>
      <c r="T1755">
        <v>2.7142857142857153</v>
      </c>
      <c r="U1755">
        <v>10.228571428571424</v>
      </c>
      <c r="V1755">
        <v>0</v>
      </c>
      <c r="W1755">
        <v>0</v>
      </c>
      <c r="X1755">
        <v>0</v>
      </c>
      <c r="Y1755">
        <v>0</v>
      </c>
      <c r="Z1755">
        <v>2.4341113284284472</v>
      </c>
      <c r="AA1755">
        <v>0</v>
      </c>
      <c r="AB1755">
        <v>0.45175395145262487</v>
      </c>
      <c r="AD1755">
        <v>-25.240643959051958</v>
      </c>
      <c r="AF1755">
        <v>0.17023346303501949</v>
      </c>
      <c r="AG1755">
        <v>6.5001620501293197E-2</v>
      </c>
      <c r="AH1755">
        <v>0</v>
      </c>
      <c r="AI1755">
        <v>7</v>
      </c>
      <c r="AJ1755">
        <v>97.914285714285754</v>
      </c>
      <c r="AK1755">
        <v>10.709548723286659</v>
      </c>
    </row>
    <row r="1756" spans="1:37">
      <c r="A1756">
        <v>18</v>
      </c>
      <c r="B1756">
        <v>21</v>
      </c>
      <c r="C1756">
        <v>2024</v>
      </c>
      <c r="E1756">
        <v>99</v>
      </c>
      <c r="G1756">
        <v>99</v>
      </c>
      <c r="H1756">
        <v>2</v>
      </c>
      <c r="I1756">
        <v>99</v>
      </c>
      <c r="J1756">
        <v>470</v>
      </c>
      <c r="K1756">
        <v>99</v>
      </c>
      <c r="L1756">
        <v>1</v>
      </c>
      <c r="M1756">
        <v>99</v>
      </c>
      <c r="N1756">
        <v>99</v>
      </c>
      <c r="O1756">
        <v>99</v>
      </c>
      <c r="P1756">
        <v>99</v>
      </c>
      <c r="Q1756">
        <v>1</v>
      </c>
      <c r="R1756">
        <v>2</v>
      </c>
      <c r="S1756">
        <v>1</v>
      </c>
      <c r="T1756">
        <v>2</v>
      </c>
      <c r="U1756">
        <v>7.25</v>
      </c>
      <c r="V1756">
        <v>0</v>
      </c>
      <c r="W1756">
        <v>0</v>
      </c>
      <c r="X1756">
        <v>0</v>
      </c>
      <c r="Y1756">
        <v>0</v>
      </c>
      <c r="Z1756">
        <v>0.15000000000002656</v>
      </c>
      <c r="AA1756">
        <v>0</v>
      </c>
      <c r="AB1756">
        <v>0</v>
      </c>
      <c r="AF1756">
        <v>0.36968576709796674</v>
      </c>
      <c r="AG1756">
        <v>0.13095625158050647</v>
      </c>
      <c r="AH1756">
        <v>100</v>
      </c>
      <c r="AI1756">
        <v>2</v>
      </c>
      <c r="AJ1756">
        <v>89.35</v>
      </c>
      <c r="AK1756">
        <v>10.164130592281889</v>
      </c>
    </row>
    <row r="1757" spans="1:37">
      <c r="A1757">
        <v>18</v>
      </c>
      <c r="B1757">
        <v>22</v>
      </c>
      <c r="C1757">
        <v>2024</v>
      </c>
      <c r="E1757">
        <v>99</v>
      </c>
      <c r="G1757">
        <v>99</v>
      </c>
      <c r="H1757">
        <v>2</v>
      </c>
      <c r="I1757">
        <v>99</v>
      </c>
      <c r="J1757">
        <v>629</v>
      </c>
      <c r="K1757">
        <v>99</v>
      </c>
      <c r="L1757">
        <v>1</v>
      </c>
      <c r="M1757">
        <v>99</v>
      </c>
      <c r="N1757">
        <v>99</v>
      </c>
      <c r="O1757">
        <v>99</v>
      </c>
      <c r="P1757">
        <v>99</v>
      </c>
      <c r="R1757">
        <v>0</v>
      </c>
    </row>
    <row r="1758" spans="1:37">
      <c r="A1758">
        <v>18</v>
      </c>
      <c r="B1758">
        <v>23</v>
      </c>
      <c r="C1758">
        <v>2024</v>
      </c>
      <c r="E1758">
        <v>99</v>
      </c>
      <c r="G1758">
        <v>99</v>
      </c>
      <c r="H1758">
        <v>1</v>
      </c>
      <c r="I1758">
        <v>99</v>
      </c>
      <c r="J1758">
        <v>643</v>
      </c>
      <c r="K1758">
        <v>99</v>
      </c>
      <c r="L1758">
        <v>1</v>
      </c>
      <c r="M1758">
        <v>99</v>
      </c>
      <c r="N1758">
        <v>99</v>
      </c>
      <c r="O1758">
        <v>99</v>
      </c>
      <c r="P1758">
        <v>99</v>
      </c>
      <c r="Q1758">
        <v>2</v>
      </c>
      <c r="R1758">
        <v>2</v>
      </c>
      <c r="S1758">
        <v>1</v>
      </c>
      <c r="T1758">
        <v>2.5</v>
      </c>
      <c r="U1758">
        <v>6.9</v>
      </c>
      <c r="V1758">
        <v>0</v>
      </c>
      <c r="W1758">
        <v>0</v>
      </c>
      <c r="X1758">
        <v>0</v>
      </c>
      <c r="Y1758">
        <v>0</v>
      </c>
      <c r="Z1758">
        <v>0.89999999999999691</v>
      </c>
      <c r="AA1758">
        <v>0</v>
      </c>
      <c r="AB1758">
        <v>0.5</v>
      </c>
      <c r="AD1758">
        <v>-100.00000000000016</v>
      </c>
      <c r="AF1758">
        <v>8.9928057553956817E-2</v>
      </c>
      <c r="AG1758">
        <v>2.5035103569134982E-2</v>
      </c>
      <c r="AH1758">
        <v>0</v>
      </c>
      <c r="AI1758">
        <v>2</v>
      </c>
      <c r="AJ1758">
        <v>90.55</v>
      </c>
      <c r="AK1758">
        <v>9.3714722274031672</v>
      </c>
    </row>
    <row r="1759" spans="1:37">
      <c r="A1759">
        <v>18</v>
      </c>
      <c r="B1759">
        <v>24</v>
      </c>
      <c r="C1759">
        <v>2024</v>
      </c>
      <c r="E1759">
        <v>99</v>
      </c>
      <c r="G1759">
        <v>99</v>
      </c>
      <c r="H1759">
        <v>2</v>
      </c>
      <c r="I1759">
        <v>99</v>
      </c>
      <c r="J1759">
        <v>704</v>
      </c>
      <c r="K1759">
        <v>99</v>
      </c>
      <c r="L1759">
        <v>1</v>
      </c>
      <c r="M1759">
        <v>99</v>
      </c>
      <c r="N1759">
        <v>99</v>
      </c>
      <c r="O1759">
        <v>99</v>
      </c>
      <c r="P1759">
        <v>99</v>
      </c>
      <c r="R1759">
        <v>0</v>
      </c>
    </row>
    <row r="1760" spans="1:37">
      <c r="A1760">
        <v>18</v>
      </c>
      <c r="B1760">
        <v>25</v>
      </c>
      <c r="C1760">
        <v>2024</v>
      </c>
      <c r="E1760">
        <v>99</v>
      </c>
      <c r="G1760">
        <v>99</v>
      </c>
      <c r="H1760">
        <v>1</v>
      </c>
      <c r="I1760">
        <v>99</v>
      </c>
      <c r="J1760">
        <v>802</v>
      </c>
      <c r="K1760">
        <v>99</v>
      </c>
      <c r="L1760">
        <v>1</v>
      </c>
      <c r="M1760">
        <v>99</v>
      </c>
      <c r="N1760">
        <v>99</v>
      </c>
      <c r="O1760">
        <v>99</v>
      </c>
      <c r="P1760">
        <v>99</v>
      </c>
      <c r="Q1760">
        <v>2</v>
      </c>
      <c r="R1760">
        <v>17</v>
      </c>
      <c r="S1760">
        <v>1</v>
      </c>
      <c r="T1760">
        <v>2.0588235294117654</v>
      </c>
      <c r="U1760">
        <v>6.3352941176470594</v>
      </c>
      <c r="V1760">
        <v>0</v>
      </c>
      <c r="W1760">
        <v>0</v>
      </c>
      <c r="X1760">
        <v>0</v>
      </c>
      <c r="Y1760">
        <v>0</v>
      </c>
      <c r="Z1760">
        <v>0.71615080277712972</v>
      </c>
      <c r="AA1760">
        <v>0</v>
      </c>
      <c r="AB1760">
        <v>0.23529411764706015</v>
      </c>
      <c r="AD1760">
        <v>-11.704731613327297</v>
      </c>
      <c r="AF1760">
        <v>2.791461412151067</v>
      </c>
      <c r="AG1760">
        <v>0.76167441071011854</v>
      </c>
      <c r="AH1760">
        <v>0</v>
      </c>
      <c r="AI1760">
        <v>17</v>
      </c>
      <c r="AJ1760">
        <v>88.188235294117618</v>
      </c>
      <c r="AK1760">
        <v>9.355605391235212</v>
      </c>
    </row>
    <row r="1761" spans="1:37">
      <c r="A1761">
        <v>18</v>
      </c>
      <c r="B1761">
        <v>26</v>
      </c>
      <c r="C1761">
        <v>2024</v>
      </c>
      <c r="E1761">
        <v>99</v>
      </c>
      <c r="G1761">
        <v>99</v>
      </c>
      <c r="H1761">
        <v>1</v>
      </c>
      <c r="I1761">
        <v>99</v>
      </c>
      <c r="J1761">
        <v>103</v>
      </c>
      <c r="K1761">
        <v>99</v>
      </c>
      <c r="L1761">
        <v>2</v>
      </c>
      <c r="M1761">
        <v>99</v>
      </c>
      <c r="N1761">
        <v>99</v>
      </c>
      <c r="O1761">
        <v>99</v>
      </c>
      <c r="P1761">
        <v>99</v>
      </c>
      <c r="R1761">
        <v>0</v>
      </c>
    </row>
    <row r="1762" spans="1:37">
      <c r="A1762">
        <v>18</v>
      </c>
      <c r="B1762">
        <v>27</v>
      </c>
      <c r="C1762">
        <v>2024</v>
      </c>
      <c r="E1762">
        <v>99</v>
      </c>
      <c r="G1762">
        <v>99</v>
      </c>
      <c r="H1762">
        <v>2</v>
      </c>
      <c r="I1762">
        <v>99</v>
      </c>
      <c r="J1762">
        <v>106</v>
      </c>
      <c r="K1762">
        <v>99</v>
      </c>
      <c r="L1762">
        <v>2</v>
      </c>
      <c r="M1762">
        <v>99</v>
      </c>
      <c r="N1762">
        <v>99</v>
      </c>
      <c r="O1762">
        <v>99</v>
      </c>
      <c r="P1762">
        <v>99</v>
      </c>
      <c r="Q1762">
        <v>5</v>
      </c>
      <c r="R1762">
        <v>5</v>
      </c>
      <c r="S1762">
        <v>2</v>
      </c>
      <c r="T1762">
        <v>3</v>
      </c>
      <c r="U1762">
        <v>13.28</v>
      </c>
      <c r="V1762">
        <v>0</v>
      </c>
      <c r="W1762">
        <v>0</v>
      </c>
      <c r="X1762">
        <v>20</v>
      </c>
      <c r="Y1762">
        <v>0</v>
      </c>
      <c r="Z1762">
        <v>2.728662676110766</v>
      </c>
      <c r="AA1762">
        <v>0</v>
      </c>
      <c r="AB1762">
        <v>1.0954451150103319</v>
      </c>
      <c r="AD1762">
        <v>70.924353779412584</v>
      </c>
      <c r="AF1762">
        <v>0.29429075927015896</v>
      </c>
      <c r="AG1762">
        <v>0.14168325683717745</v>
      </c>
      <c r="AH1762">
        <v>0</v>
      </c>
      <c r="AI1762">
        <v>5</v>
      </c>
      <c r="AJ1762">
        <v>101.72</v>
      </c>
      <c r="AK1762">
        <v>12.428311404592248</v>
      </c>
    </row>
    <row r="1763" spans="1:37">
      <c r="A1763">
        <v>18</v>
      </c>
      <c r="B1763">
        <v>28</v>
      </c>
      <c r="C1763">
        <v>2024</v>
      </c>
      <c r="E1763">
        <v>99</v>
      </c>
      <c r="G1763">
        <v>99</v>
      </c>
      <c r="H1763">
        <v>1</v>
      </c>
      <c r="I1763">
        <v>99</v>
      </c>
      <c r="J1763">
        <v>110</v>
      </c>
      <c r="K1763">
        <v>99</v>
      </c>
      <c r="L1763">
        <v>2</v>
      </c>
      <c r="M1763">
        <v>99</v>
      </c>
      <c r="N1763">
        <v>99</v>
      </c>
      <c r="O1763">
        <v>99</v>
      </c>
      <c r="P1763">
        <v>99</v>
      </c>
      <c r="Q1763">
        <v>6</v>
      </c>
      <c r="R1763">
        <v>6</v>
      </c>
      <c r="S1763">
        <v>2</v>
      </c>
      <c r="T1763">
        <v>2.3333333333333339</v>
      </c>
      <c r="U1763">
        <v>11.68333333333333</v>
      </c>
      <c r="V1763">
        <v>0</v>
      </c>
      <c r="W1763">
        <v>0</v>
      </c>
      <c r="X1763">
        <v>16.666666666666671</v>
      </c>
      <c r="Y1763">
        <v>0</v>
      </c>
      <c r="Z1763">
        <v>2.7703289014523622</v>
      </c>
      <c r="AA1763">
        <v>0</v>
      </c>
      <c r="AB1763">
        <v>0.4714045207910309</v>
      </c>
      <c r="AD1763">
        <v>-27.65131410511643</v>
      </c>
      <c r="AF1763">
        <v>0.10865628395508872</v>
      </c>
      <c r="AG1763">
        <v>4.5230271117084463E-2</v>
      </c>
      <c r="AH1763">
        <v>0</v>
      </c>
      <c r="AI1763">
        <v>6</v>
      </c>
      <c r="AJ1763">
        <v>98.100000000000023</v>
      </c>
      <c r="AK1763">
        <v>12.177340492163696</v>
      </c>
    </row>
    <row r="1764" spans="1:37">
      <c r="A1764">
        <v>18</v>
      </c>
      <c r="B1764">
        <v>29</v>
      </c>
      <c r="C1764">
        <v>2024</v>
      </c>
      <c r="E1764">
        <v>99</v>
      </c>
      <c r="G1764">
        <v>99</v>
      </c>
      <c r="H1764">
        <v>1</v>
      </c>
      <c r="I1764">
        <v>99</v>
      </c>
      <c r="J1764">
        <v>111</v>
      </c>
      <c r="K1764">
        <v>99</v>
      </c>
      <c r="L1764">
        <v>2</v>
      </c>
      <c r="M1764">
        <v>99</v>
      </c>
      <c r="N1764">
        <v>99</v>
      </c>
      <c r="O1764">
        <v>99</v>
      </c>
      <c r="P1764">
        <v>99</v>
      </c>
      <c r="Q1764">
        <v>8</v>
      </c>
      <c r="R1764">
        <v>14</v>
      </c>
      <c r="S1764">
        <v>2</v>
      </c>
      <c r="T1764">
        <v>2.6428571428571423</v>
      </c>
      <c r="U1764">
        <v>11.971428571428577</v>
      </c>
      <c r="V1764">
        <v>0</v>
      </c>
      <c r="W1764">
        <v>0</v>
      </c>
      <c r="X1764">
        <v>7.1428571428571441</v>
      </c>
      <c r="Y1764">
        <v>0</v>
      </c>
      <c r="Z1764">
        <v>2.6086199338316209</v>
      </c>
      <c r="AA1764">
        <v>0</v>
      </c>
      <c r="AB1764">
        <v>0.47915742374995535</v>
      </c>
      <c r="AD1764">
        <v>38.042654333406929</v>
      </c>
      <c r="AF1764">
        <v>0.35906642728904842</v>
      </c>
      <c r="AG1764">
        <v>0.14676276884250938</v>
      </c>
      <c r="AH1764">
        <v>0</v>
      </c>
      <c r="AI1764">
        <v>14</v>
      </c>
      <c r="AJ1764">
        <v>100.67142857142861</v>
      </c>
      <c r="AK1764">
        <v>11.568863451447783</v>
      </c>
    </row>
    <row r="1765" spans="1:37">
      <c r="A1765">
        <v>18</v>
      </c>
      <c r="B1765">
        <v>30</v>
      </c>
      <c r="C1765">
        <v>2024</v>
      </c>
      <c r="E1765">
        <v>99</v>
      </c>
      <c r="G1765">
        <v>99</v>
      </c>
      <c r="H1765">
        <v>1</v>
      </c>
      <c r="I1765">
        <v>99</v>
      </c>
      <c r="J1765">
        <v>116</v>
      </c>
      <c r="K1765">
        <v>99</v>
      </c>
      <c r="L1765">
        <v>2</v>
      </c>
      <c r="M1765">
        <v>99</v>
      </c>
      <c r="N1765">
        <v>99</v>
      </c>
      <c r="O1765">
        <v>99</v>
      </c>
      <c r="P1765">
        <v>99</v>
      </c>
      <c r="Q1765">
        <v>12</v>
      </c>
      <c r="R1765">
        <v>14</v>
      </c>
      <c r="S1765">
        <v>2</v>
      </c>
      <c r="T1765">
        <v>2.7142857142857153</v>
      </c>
      <c r="U1765">
        <v>10.707142857142861</v>
      </c>
      <c r="V1765">
        <v>0</v>
      </c>
      <c r="W1765">
        <v>0</v>
      </c>
      <c r="X1765">
        <v>7.1428571428571441</v>
      </c>
      <c r="Y1765">
        <v>0</v>
      </c>
      <c r="Z1765">
        <v>3.0825463235342774</v>
      </c>
      <c r="AA1765">
        <v>0</v>
      </c>
      <c r="AB1765">
        <v>0.45175395145262487</v>
      </c>
      <c r="AD1765">
        <v>-9.0862365234298377</v>
      </c>
      <c r="AF1765">
        <v>0.46403712296983762</v>
      </c>
      <c r="AG1765">
        <v>0.19273000313716612</v>
      </c>
      <c r="AH1765">
        <v>7.1428571428571441</v>
      </c>
      <c r="AI1765">
        <v>14</v>
      </c>
      <c r="AJ1765">
        <v>96.214285714285694</v>
      </c>
      <c r="AK1765">
        <v>11.748357117542891</v>
      </c>
    </row>
    <row r="1766" spans="1:37">
      <c r="A1766">
        <v>18</v>
      </c>
      <c r="B1766">
        <v>31</v>
      </c>
      <c r="C1766">
        <v>2024</v>
      </c>
      <c r="E1766">
        <v>99</v>
      </c>
      <c r="G1766">
        <v>99</v>
      </c>
      <c r="H1766">
        <v>2</v>
      </c>
      <c r="I1766">
        <v>99</v>
      </c>
      <c r="J1766">
        <v>117</v>
      </c>
      <c r="K1766">
        <v>99</v>
      </c>
      <c r="L1766">
        <v>2</v>
      </c>
      <c r="M1766">
        <v>99</v>
      </c>
      <c r="N1766">
        <v>99</v>
      </c>
      <c r="O1766">
        <v>99</v>
      </c>
      <c r="P1766">
        <v>99</v>
      </c>
      <c r="Q1766">
        <v>13</v>
      </c>
      <c r="R1766">
        <v>21</v>
      </c>
      <c r="S1766">
        <v>2</v>
      </c>
      <c r="T1766">
        <v>2.3809523809523818</v>
      </c>
      <c r="U1766">
        <v>10.390476190476187</v>
      </c>
      <c r="V1766">
        <v>0</v>
      </c>
      <c r="W1766">
        <v>0</v>
      </c>
      <c r="X1766">
        <v>4.7619047619047636</v>
      </c>
      <c r="Y1766">
        <v>0</v>
      </c>
      <c r="Z1766">
        <v>2.6720608707610225</v>
      </c>
      <c r="AA1766">
        <v>0</v>
      </c>
      <c r="AB1766">
        <v>0.78535345249860256</v>
      </c>
      <c r="AD1766">
        <v>-1.188618789033896</v>
      </c>
      <c r="AF1766">
        <v>0.94979647218453189</v>
      </c>
      <c r="AG1766">
        <v>0.38120994849647438</v>
      </c>
      <c r="AH1766">
        <v>9.5238095238095273</v>
      </c>
      <c r="AI1766">
        <v>21</v>
      </c>
      <c r="AJ1766">
        <v>95.776190476190436</v>
      </c>
      <c r="AK1766">
        <v>11.605214596448191</v>
      </c>
    </row>
    <row r="1767" spans="1:37">
      <c r="A1767">
        <v>18</v>
      </c>
      <c r="B1767">
        <v>32</v>
      </c>
      <c r="C1767">
        <v>2024</v>
      </c>
      <c r="E1767">
        <v>99</v>
      </c>
      <c r="G1767">
        <v>99</v>
      </c>
      <c r="H1767">
        <v>1</v>
      </c>
      <c r="I1767">
        <v>99</v>
      </c>
      <c r="J1767">
        <v>134</v>
      </c>
      <c r="K1767">
        <v>99</v>
      </c>
      <c r="L1767">
        <v>2</v>
      </c>
      <c r="M1767">
        <v>99</v>
      </c>
      <c r="N1767">
        <v>99</v>
      </c>
      <c r="O1767">
        <v>99</v>
      </c>
      <c r="P1767">
        <v>99</v>
      </c>
      <c r="Q1767">
        <v>17</v>
      </c>
      <c r="R1767">
        <v>31</v>
      </c>
      <c r="S1767">
        <v>2</v>
      </c>
      <c r="T1767">
        <v>2.5806451612903221</v>
      </c>
      <c r="U1767">
        <v>9.4</v>
      </c>
      <c r="V1767">
        <v>0</v>
      </c>
      <c r="W1767">
        <v>0</v>
      </c>
      <c r="X1767">
        <v>0</v>
      </c>
      <c r="Y1767">
        <v>0</v>
      </c>
      <c r="Z1767">
        <v>1.2881594772036884</v>
      </c>
      <c r="AA1767">
        <v>0</v>
      </c>
      <c r="AB1767">
        <v>0.4934535013154312</v>
      </c>
      <c r="AD1767">
        <v>38.568791453413127</v>
      </c>
      <c r="AF1767">
        <v>0.59535241021701579</v>
      </c>
      <c r="AG1767">
        <v>0.22694244509067579</v>
      </c>
      <c r="AH1767">
        <v>12.90322580645161</v>
      </c>
      <c r="AI1767">
        <v>31</v>
      </c>
      <c r="AJ1767">
        <v>92.88709677419358</v>
      </c>
      <c r="AK1767">
        <v>11.678028822813118</v>
      </c>
    </row>
    <row r="1768" spans="1:37">
      <c r="A1768">
        <v>18</v>
      </c>
      <c r="B1768">
        <v>33</v>
      </c>
      <c r="C1768">
        <v>2024</v>
      </c>
      <c r="E1768">
        <v>99</v>
      </c>
      <c r="G1768">
        <v>99</v>
      </c>
      <c r="H1768">
        <v>2</v>
      </c>
      <c r="I1768">
        <v>99</v>
      </c>
      <c r="J1768">
        <v>141</v>
      </c>
      <c r="K1768">
        <v>99</v>
      </c>
      <c r="L1768">
        <v>2</v>
      </c>
      <c r="M1768">
        <v>99</v>
      </c>
      <c r="N1768">
        <v>99</v>
      </c>
      <c r="O1768">
        <v>99</v>
      </c>
      <c r="P1768">
        <v>99</v>
      </c>
      <c r="Q1768">
        <v>44</v>
      </c>
      <c r="R1768">
        <v>91</v>
      </c>
      <c r="S1768">
        <v>2</v>
      </c>
      <c r="T1768">
        <v>2.6373626373626369</v>
      </c>
      <c r="U1768">
        <v>8.9505494505494489</v>
      </c>
      <c r="V1768">
        <v>0</v>
      </c>
      <c r="W1768">
        <v>0</v>
      </c>
      <c r="X1768">
        <v>0</v>
      </c>
      <c r="Y1768">
        <v>0</v>
      </c>
      <c r="Z1768">
        <v>1.5806782259992314</v>
      </c>
      <c r="AA1768">
        <v>0</v>
      </c>
      <c r="AB1768">
        <v>0.48076138141158992</v>
      </c>
      <c r="AD1768">
        <v>15.282126353044761</v>
      </c>
      <c r="AF1768">
        <v>1.735316552250191</v>
      </c>
      <c r="AG1768">
        <v>0.71891265453974118</v>
      </c>
      <c r="AH1768">
        <v>7.6923076923076898</v>
      </c>
      <c r="AI1768">
        <v>91</v>
      </c>
      <c r="AJ1768">
        <v>91.081318681318692</v>
      </c>
      <c r="AK1768">
        <v>11.737898088274839</v>
      </c>
    </row>
    <row r="1769" spans="1:37">
      <c r="A1769">
        <v>18</v>
      </c>
      <c r="B1769">
        <v>34</v>
      </c>
      <c r="C1769">
        <v>2024</v>
      </c>
      <c r="E1769">
        <v>99</v>
      </c>
      <c r="G1769">
        <v>99</v>
      </c>
      <c r="H1769">
        <v>2</v>
      </c>
      <c r="I1769">
        <v>99</v>
      </c>
      <c r="J1769">
        <v>143</v>
      </c>
      <c r="K1769">
        <v>99</v>
      </c>
      <c r="L1769">
        <v>2</v>
      </c>
      <c r="M1769">
        <v>99</v>
      </c>
      <c r="N1769">
        <v>99</v>
      </c>
      <c r="O1769">
        <v>99</v>
      </c>
      <c r="P1769">
        <v>99</v>
      </c>
      <c r="R1769">
        <v>0</v>
      </c>
    </row>
    <row r="1770" spans="1:37">
      <c r="A1770">
        <v>18</v>
      </c>
      <c r="B1770">
        <v>35</v>
      </c>
      <c r="C1770">
        <v>2024</v>
      </c>
      <c r="E1770">
        <v>99</v>
      </c>
      <c r="G1770">
        <v>99</v>
      </c>
      <c r="H1770">
        <v>2</v>
      </c>
      <c r="I1770">
        <v>99</v>
      </c>
      <c r="J1770">
        <v>147</v>
      </c>
      <c r="K1770">
        <v>99</v>
      </c>
      <c r="L1770">
        <v>2</v>
      </c>
      <c r="M1770">
        <v>99</v>
      </c>
      <c r="N1770">
        <v>99</v>
      </c>
      <c r="O1770">
        <v>99</v>
      </c>
      <c r="P1770">
        <v>99</v>
      </c>
      <c r="Q1770">
        <v>3</v>
      </c>
      <c r="R1770">
        <v>29</v>
      </c>
      <c r="S1770">
        <v>2</v>
      </c>
      <c r="T1770">
        <v>2.8965517241379319</v>
      </c>
      <c r="U1770">
        <v>7.768965517241381</v>
      </c>
      <c r="V1770">
        <v>0</v>
      </c>
      <c r="W1770">
        <v>0</v>
      </c>
      <c r="X1770">
        <v>0</v>
      </c>
      <c r="Y1770">
        <v>0</v>
      </c>
      <c r="Z1770">
        <v>1.5261182329295098</v>
      </c>
      <c r="AA1770">
        <v>0</v>
      </c>
      <c r="AB1770">
        <v>0.40213461343760631</v>
      </c>
      <c r="AD1770">
        <v>13.523832698489745</v>
      </c>
      <c r="AF1770">
        <v>3.3603707995365002</v>
      </c>
      <c r="AG1770">
        <v>1.3452914798206277</v>
      </c>
      <c r="AH1770">
        <v>10.344827586206899</v>
      </c>
      <c r="AI1770">
        <v>29</v>
      </c>
      <c r="AJ1770">
        <v>87.524137931034502</v>
      </c>
      <c r="AK1770">
        <v>11.492568232622464</v>
      </c>
    </row>
    <row r="1771" spans="1:37">
      <c r="A1771">
        <v>18</v>
      </c>
      <c r="B1771">
        <v>36</v>
      </c>
      <c r="C1771">
        <v>2024</v>
      </c>
      <c r="E1771">
        <v>99</v>
      </c>
      <c r="G1771">
        <v>99</v>
      </c>
      <c r="H1771">
        <v>1</v>
      </c>
      <c r="I1771">
        <v>99</v>
      </c>
      <c r="J1771">
        <v>155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</v>
      </c>
      <c r="Q1771">
        <v>5</v>
      </c>
      <c r="R1771">
        <v>7</v>
      </c>
      <c r="S1771">
        <v>2</v>
      </c>
      <c r="T1771">
        <v>2.7142857142857153</v>
      </c>
      <c r="U1771">
        <v>9.5285714285714231</v>
      </c>
      <c r="V1771">
        <v>0</v>
      </c>
      <c r="W1771">
        <v>0</v>
      </c>
      <c r="X1771">
        <v>0</v>
      </c>
      <c r="Y1771">
        <v>0</v>
      </c>
      <c r="Z1771">
        <v>2.5588581637208478</v>
      </c>
      <c r="AA1771">
        <v>0</v>
      </c>
      <c r="AB1771">
        <v>0.45175395145262487</v>
      </c>
      <c r="AD1771">
        <v>21.715051196067453</v>
      </c>
      <c r="AF1771">
        <v>0.32422417786012042</v>
      </c>
      <c r="AG1771">
        <v>0.10812633435515702</v>
      </c>
      <c r="AH1771">
        <v>0</v>
      </c>
      <c r="AI1771">
        <v>7</v>
      </c>
      <c r="AJ1771">
        <v>92.985714285714238</v>
      </c>
      <c r="AK1771">
        <v>11.566552024635545</v>
      </c>
    </row>
    <row r="1772" spans="1:37">
      <c r="A1772">
        <v>18</v>
      </c>
      <c r="B1772">
        <v>37</v>
      </c>
      <c r="C1772">
        <v>2024</v>
      </c>
      <c r="E1772">
        <v>99</v>
      </c>
      <c r="G1772">
        <v>99</v>
      </c>
      <c r="H1772">
        <v>2</v>
      </c>
      <c r="I1772">
        <v>99</v>
      </c>
      <c r="J1772">
        <v>160</v>
      </c>
      <c r="K1772">
        <v>99</v>
      </c>
      <c r="L1772">
        <v>2</v>
      </c>
      <c r="M1772">
        <v>99</v>
      </c>
      <c r="N1772">
        <v>99</v>
      </c>
      <c r="O1772">
        <v>99</v>
      </c>
      <c r="P1772">
        <v>99</v>
      </c>
      <c r="Q1772">
        <v>4</v>
      </c>
      <c r="R1772">
        <v>5</v>
      </c>
      <c r="S1772">
        <v>2</v>
      </c>
      <c r="T1772">
        <v>2.6</v>
      </c>
      <c r="U1772">
        <v>11.86</v>
      </c>
      <c r="V1772">
        <v>0</v>
      </c>
      <c r="W1772">
        <v>0</v>
      </c>
      <c r="X1772">
        <v>0</v>
      </c>
      <c r="Y1772">
        <v>0</v>
      </c>
      <c r="Z1772">
        <v>2.2321290285285844</v>
      </c>
      <c r="AA1772">
        <v>0</v>
      </c>
      <c r="AB1772">
        <v>0.79999999999999938</v>
      </c>
      <c r="AD1772">
        <v>48.384299751342162</v>
      </c>
      <c r="AF1772">
        <v>0.32237266279819465</v>
      </c>
      <c r="AG1772">
        <v>0.14235610150734229</v>
      </c>
      <c r="AH1772">
        <v>0</v>
      </c>
      <c r="AI1772">
        <v>5</v>
      </c>
      <c r="AJ1772">
        <v>101.76</v>
      </c>
      <c r="AK1772">
        <v>11.170006424508189</v>
      </c>
    </row>
    <row r="1773" spans="1:37">
      <c r="A1773">
        <v>18</v>
      </c>
      <c r="B1773">
        <v>38</v>
      </c>
      <c r="C1773">
        <v>2024</v>
      </c>
      <c r="E1773">
        <v>99</v>
      </c>
      <c r="G1773">
        <v>99</v>
      </c>
      <c r="H1773">
        <v>1</v>
      </c>
      <c r="I1773">
        <v>99</v>
      </c>
      <c r="J1773">
        <v>171</v>
      </c>
      <c r="K1773">
        <v>99</v>
      </c>
      <c r="L1773">
        <v>2</v>
      </c>
      <c r="M1773">
        <v>99</v>
      </c>
      <c r="N1773">
        <v>99</v>
      </c>
      <c r="O1773">
        <v>99</v>
      </c>
      <c r="P1773">
        <v>99</v>
      </c>
      <c r="Q1773">
        <v>1</v>
      </c>
      <c r="R1773">
        <v>2</v>
      </c>
      <c r="S1773">
        <v>2</v>
      </c>
      <c r="T1773">
        <v>2.5</v>
      </c>
      <c r="U1773">
        <v>7.6</v>
      </c>
      <c r="V1773">
        <v>0</v>
      </c>
      <c r="W1773">
        <v>0</v>
      </c>
      <c r="X1773">
        <v>0</v>
      </c>
      <c r="Y1773">
        <v>0</v>
      </c>
      <c r="Z1773">
        <v>0.19999999999999785</v>
      </c>
      <c r="AA1773">
        <v>0</v>
      </c>
      <c r="AB1773">
        <v>0.5</v>
      </c>
      <c r="AD1773">
        <v>-99.99999999999892</v>
      </c>
      <c r="AF1773">
        <v>0.29717682020802377</v>
      </c>
      <c r="AG1773">
        <v>7.4244489056264629E-2</v>
      </c>
      <c r="AH1773">
        <v>0</v>
      </c>
      <c r="AI1773">
        <v>2</v>
      </c>
      <c r="AJ1773">
        <v>86.1</v>
      </c>
      <c r="AK1773">
        <v>11.909140961708813</v>
      </c>
    </row>
    <row r="1774" spans="1:37">
      <c r="A1774">
        <v>18</v>
      </c>
      <c r="B1774">
        <v>39</v>
      </c>
      <c r="C1774">
        <v>2024</v>
      </c>
      <c r="E1774">
        <v>99</v>
      </c>
      <c r="G1774">
        <v>99</v>
      </c>
      <c r="H1774">
        <v>2</v>
      </c>
      <c r="I1774">
        <v>99</v>
      </c>
      <c r="J1774">
        <v>175</v>
      </c>
      <c r="K1774">
        <v>99</v>
      </c>
      <c r="L1774">
        <v>2</v>
      </c>
      <c r="M1774">
        <v>99</v>
      </c>
      <c r="N1774">
        <v>99</v>
      </c>
      <c r="O1774">
        <v>99</v>
      </c>
      <c r="P1774">
        <v>99</v>
      </c>
      <c r="Q1774">
        <v>6</v>
      </c>
      <c r="R1774">
        <v>11</v>
      </c>
      <c r="S1774">
        <v>2</v>
      </c>
      <c r="T1774">
        <v>2.8181818181818179</v>
      </c>
      <c r="U1774">
        <v>8.2363636363636381</v>
      </c>
      <c r="V1774">
        <v>0</v>
      </c>
      <c r="W1774">
        <v>0</v>
      </c>
      <c r="X1774">
        <v>0</v>
      </c>
      <c r="Y1774">
        <v>0</v>
      </c>
      <c r="Z1774">
        <v>0.88036431226739131</v>
      </c>
      <c r="AA1774">
        <v>0</v>
      </c>
      <c r="AB1774">
        <v>0.38569460791993376</v>
      </c>
      <c r="AD1774">
        <v>20.688431177085658</v>
      </c>
      <c r="AF1774">
        <v>1.2702078521939957</v>
      </c>
      <c r="AG1774">
        <v>0.43732622798887871</v>
      </c>
      <c r="AH1774">
        <v>0</v>
      </c>
      <c r="AI1774">
        <v>11</v>
      </c>
      <c r="AJ1774">
        <v>88.072727272727263</v>
      </c>
      <c r="AK1774">
        <v>12.011320958615416</v>
      </c>
    </row>
    <row r="1775" spans="1:37">
      <c r="A1775">
        <v>18</v>
      </c>
      <c r="B1775">
        <v>40</v>
      </c>
      <c r="C1775">
        <v>2024</v>
      </c>
      <c r="E1775">
        <v>99</v>
      </c>
      <c r="G1775">
        <v>99</v>
      </c>
      <c r="H1775">
        <v>2</v>
      </c>
      <c r="I1775">
        <v>99</v>
      </c>
      <c r="J1775">
        <v>177</v>
      </c>
      <c r="K1775">
        <v>99</v>
      </c>
      <c r="L1775">
        <v>2</v>
      </c>
      <c r="M1775">
        <v>99</v>
      </c>
      <c r="N1775">
        <v>99</v>
      </c>
      <c r="O1775">
        <v>99</v>
      </c>
      <c r="P1775">
        <v>99</v>
      </c>
      <c r="Q1775">
        <v>1</v>
      </c>
      <c r="R1775">
        <v>1</v>
      </c>
      <c r="S1775">
        <v>2</v>
      </c>
      <c r="T1775">
        <v>3</v>
      </c>
      <c r="U1775">
        <v>6.3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F1775">
        <v>8.9365504915102756E-2</v>
      </c>
      <c r="AG1775">
        <v>2.1536473556287111E-2</v>
      </c>
      <c r="AH1775">
        <v>0</v>
      </c>
      <c r="AI1775">
        <v>1</v>
      </c>
      <c r="AJ1775">
        <v>82.9</v>
      </c>
      <c r="AK1775">
        <v>11.058009476956345</v>
      </c>
    </row>
    <row r="1776" spans="1:37">
      <c r="A1776">
        <v>18</v>
      </c>
      <c r="B1776">
        <v>41</v>
      </c>
      <c r="C1776">
        <v>2024</v>
      </c>
      <c r="E1776">
        <v>99</v>
      </c>
      <c r="G1776">
        <v>99</v>
      </c>
      <c r="H1776">
        <v>2</v>
      </c>
      <c r="I1776">
        <v>99</v>
      </c>
      <c r="J1776">
        <v>178</v>
      </c>
      <c r="K1776">
        <v>99</v>
      </c>
      <c r="L1776">
        <v>2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7">
      <c r="A1777">
        <v>18</v>
      </c>
      <c r="B1777">
        <v>42</v>
      </c>
      <c r="C1777">
        <v>2024</v>
      </c>
      <c r="E1777">
        <v>99</v>
      </c>
      <c r="G1777">
        <v>99</v>
      </c>
      <c r="H1777">
        <v>2</v>
      </c>
      <c r="I1777">
        <v>99</v>
      </c>
      <c r="J1777">
        <v>181</v>
      </c>
      <c r="K1777">
        <v>99</v>
      </c>
      <c r="L1777">
        <v>2</v>
      </c>
      <c r="M1777">
        <v>99</v>
      </c>
      <c r="N1777">
        <v>99</v>
      </c>
      <c r="O1777">
        <v>99</v>
      </c>
      <c r="P1777">
        <v>99</v>
      </c>
      <c r="Q1777">
        <v>7</v>
      </c>
      <c r="R1777">
        <v>11</v>
      </c>
      <c r="S1777">
        <v>2</v>
      </c>
      <c r="T1777">
        <v>3.0909090909090904</v>
      </c>
      <c r="U1777">
        <v>9.6363636363636385</v>
      </c>
      <c r="V1777">
        <v>0</v>
      </c>
      <c r="W1777">
        <v>0</v>
      </c>
      <c r="X1777">
        <v>0</v>
      </c>
      <c r="Y1777">
        <v>0</v>
      </c>
      <c r="Z1777">
        <v>1.0772631376634738</v>
      </c>
      <c r="AA1777">
        <v>0</v>
      </c>
      <c r="AB1777">
        <v>0.28747978728803625</v>
      </c>
      <c r="AD1777">
        <v>1.8680287486482621</v>
      </c>
      <c r="AF1777">
        <v>1.0638297872340428</v>
      </c>
      <c r="AG1777">
        <v>0.39181476772037754</v>
      </c>
      <c r="AH1777">
        <v>0</v>
      </c>
      <c r="AI1777">
        <v>11</v>
      </c>
      <c r="AJ1777">
        <v>93.118181818181824</v>
      </c>
      <c r="AK1777">
        <v>11.891596166774718</v>
      </c>
    </row>
    <row r="1778" spans="1:37">
      <c r="A1778">
        <v>18</v>
      </c>
      <c r="B1778">
        <v>43</v>
      </c>
      <c r="C1778">
        <v>2024</v>
      </c>
      <c r="E1778">
        <v>99</v>
      </c>
      <c r="G1778">
        <v>99</v>
      </c>
      <c r="H1778">
        <v>1</v>
      </c>
      <c r="I1778">
        <v>99</v>
      </c>
      <c r="J1778">
        <v>262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</v>
      </c>
      <c r="R1778">
        <v>0</v>
      </c>
    </row>
    <row r="1779" spans="1:37">
      <c r="A1779">
        <v>18</v>
      </c>
      <c r="B1779">
        <v>44</v>
      </c>
      <c r="C1779">
        <v>2024</v>
      </c>
      <c r="E1779">
        <v>99</v>
      </c>
      <c r="G1779">
        <v>99</v>
      </c>
      <c r="H1779">
        <v>2</v>
      </c>
      <c r="I1779">
        <v>99</v>
      </c>
      <c r="J1779">
        <v>267</v>
      </c>
      <c r="K1779">
        <v>99</v>
      </c>
      <c r="L1779">
        <v>2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7">
      <c r="A1780">
        <v>18</v>
      </c>
      <c r="B1780">
        <v>45</v>
      </c>
      <c r="C1780">
        <v>2024</v>
      </c>
      <c r="E1780">
        <v>99</v>
      </c>
      <c r="G1780">
        <v>99</v>
      </c>
      <c r="H1780">
        <v>1</v>
      </c>
      <c r="I1780">
        <v>99</v>
      </c>
      <c r="J1780">
        <v>309</v>
      </c>
      <c r="K1780">
        <v>99</v>
      </c>
      <c r="L1780">
        <v>2</v>
      </c>
      <c r="M1780">
        <v>99</v>
      </c>
      <c r="N1780">
        <v>99</v>
      </c>
      <c r="O1780">
        <v>99</v>
      </c>
      <c r="P1780">
        <v>99</v>
      </c>
      <c r="Q1780">
        <v>17</v>
      </c>
      <c r="R1780">
        <v>34</v>
      </c>
      <c r="S1780">
        <v>2</v>
      </c>
      <c r="T1780">
        <v>2.9705882352941178</v>
      </c>
      <c r="U1780">
        <v>10.461764705882349</v>
      </c>
      <c r="V1780">
        <v>0</v>
      </c>
      <c r="W1780">
        <v>0</v>
      </c>
      <c r="X1780">
        <v>0</v>
      </c>
      <c r="Y1780">
        <v>0</v>
      </c>
      <c r="Z1780">
        <v>2.1733702082902902</v>
      </c>
      <c r="AA1780">
        <v>0</v>
      </c>
      <c r="AB1780">
        <v>0.5136543881344986</v>
      </c>
      <c r="AD1780">
        <v>-3.7891893917652273</v>
      </c>
      <c r="AF1780">
        <v>0.82684824902723741</v>
      </c>
      <c r="AG1780">
        <v>0.3229200616244412</v>
      </c>
      <c r="AH1780">
        <v>2.9411764705882355</v>
      </c>
      <c r="AI1780">
        <v>34</v>
      </c>
      <c r="AJ1780">
        <v>96.476470588235301</v>
      </c>
      <c r="AK1780">
        <v>11.477162133659204</v>
      </c>
    </row>
    <row r="1781" spans="1:37">
      <c r="A1781">
        <v>18</v>
      </c>
      <c r="B1781">
        <v>46</v>
      </c>
      <c r="C1781">
        <v>2024</v>
      </c>
      <c r="E1781">
        <v>99</v>
      </c>
      <c r="G1781">
        <v>99</v>
      </c>
      <c r="H1781">
        <v>2</v>
      </c>
      <c r="I1781">
        <v>99</v>
      </c>
      <c r="J1781">
        <v>470</v>
      </c>
      <c r="K1781">
        <v>99</v>
      </c>
      <c r="L1781">
        <v>2</v>
      </c>
      <c r="M1781">
        <v>99</v>
      </c>
      <c r="N1781">
        <v>99</v>
      </c>
      <c r="O1781">
        <v>99</v>
      </c>
      <c r="P1781">
        <v>99</v>
      </c>
      <c r="Q1781">
        <v>9</v>
      </c>
      <c r="R1781">
        <v>16</v>
      </c>
      <c r="S1781">
        <v>2</v>
      </c>
      <c r="T1781">
        <v>2.625</v>
      </c>
      <c r="U1781">
        <v>11.074999999999999</v>
      </c>
      <c r="V1781">
        <v>0</v>
      </c>
      <c r="W1781">
        <v>0</v>
      </c>
      <c r="X1781">
        <v>12.5</v>
      </c>
      <c r="Y1781">
        <v>0</v>
      </c>
      <c r="Z1781">
        <v>4.1139245253164347</v>
      </c>
      <c r="AA1781">
        <v>0</v>
      </c>
      <c r="AB1781">
        <v>0.69597054535375247</v>
      </c>
      <c r="AD1781">
        <v>8.1858560901600406</v>
      </c>
      <c r="AF1781">
        <v>2.9574861367837335</v>
      </c>
      <c r="AG1781">
        <v>1.6003757089700512</v>
      </c>
      <c r="AH1781">
        <v>43.75</v>
      </c>
      <c r="AI1781">
        <v>16</v>
      </c>
      <c r="AJ1781">
        <v>95.337500000000006</v>
      </c>
      <c r="AK1781">
        <v>12.24625351574536</v>
      </c>
    </row>
    <row r="1782" spans="1:37">
      <c r="A1782">
        <v>18</v>
      </c>
      <c r="B1782">
        <v>47</v>
      </c>
      <c r="C1782">
        <v>2024</v>
      </c>
      <c r="E1782">
        <v>99</v>
      </c>
      <c r="G1782">
        <v>99</v>
      </c>
      <c r="H1782">
        <v>2</v>
      </c>
      <c r="I1782">
        <v>99</v>
      </c>
      <c r="J1782">
        <v>629</v>
      </c>
      <c r="K1782">
        <v>99</v>
      </c>
      <c r="L1782">
        <v>2</v>
      </c>
      <c r="M1782">
        <v>99</v>
      </c>
      <c r="N1782">
        <v>99</v>
      </c>
      <c r="O1782">
        <v>99</v>
      </c>
      <c r="P1782">
        <v>99</v>
      </c>
      <c r="R1782">
        <v>0</v>
      </c>
    </row>
    <row r="1783" spans="1:37">
      <c r="A1783">
        <v>18</v>
      </c>
      <c r="B1783">
        <v>48</v>
      </c>
      <c r="C1783">
        <v>2024</v>
      </c>
      <c r="E1783">
        <v>99</v>
      </c>
      <c r="G1783">
        <v>99</v>
      </c>
      <c r="H1783">
        <v>1</v>
      </c>
      <c r="I1783">
        <v>99</v>
      </c>
      <c r="J1783">
        <v>643</v>
      </c>
      <c r="K1783">
        <v>99</v>
      </c>
      <c r="L1783">
        <v>2</v>
      </c>
      <c r="M1783">
        <v>99</v>
      </c>
      <c r="N1783">
        <v>99</v>
      </c>
      <c r="O1783">
        <v>99</v>
      </c>
      <c r="P1783">
        <v>99</v>
      </c>
      <c r="Q1783">
        <v>7</v>
      </c>
      <c r="R1783">
        <v>11</v>
      </c>
      <c r="S1783">
        <v>2</v>
      </c>
      <c r="T1783">
        <v>2.6363636363636358</v>
      </c>
      <c r="U1783">
        <v>9.9454545454545435</v>
      </c>
      <c r="V1783">
        <v>0</v>
      </c>
      <c r="W1783">
        <v>0</v>
      </c>
      <c r="X1783">
        <v>0</v>
      </c>
      <c r="Y1783">
        <v>0</v>
      </c>
      <c r="Z1783">
        <v>2.4253823077698455</v>
      </c>
      <c r="AA1783">
        <v>0</v>
      </c>
      <c r="AB1783">
        <v>0.48104569292083482</v>
      </c>
      <c r="AD1783">
        <v>-25.075601299231561</v>
      </c>
      <c r="AF1783">
        <v>0.49460431654676257</v>
      </c>
      <c r="AG1783">
        <v>0.19846669061328737</v>
      </c>
      <c r="AH1783">
        <v>27.272727272727277</v>
      </c>
      <c r="AI1783">
        <v>11</v>
      </c>
      <c r="AJ1783">
        <v>94.890909090909105</v>
      </c>
      <c r="AK1783">
        <v>11.444261869076909</v>
      </c>
    </row>
    <row r="1784" spans="1:37">
      <c r="A1784">
        <v>18</v>
      </c>
      <c r="B1784">
        <v>49</v>
      </c>
      <c r="C1784">
        <v>2024</v>
      </c>
      <c r="E1784">
        <v>99</v>
      </c>
      <c r="G1784">
        <v>99</v>
      </c>
      <c r="H1784">
        <v>2</v>
      </c>
      <c r="I1784">
        <v>99</v>
      </c>
      <c r="J1784">
        <v>704</v>
      </c>
      <c r="K1784">
        <v>99</v>
      </c>
      <c r="L1784">
        <v>2</v>
      </c>
      <c r="M1784">
        <v>99</v>
      </c>
      <c r="N1784">
        <v>99</v>
      </c>
      <c r="O1784">
        <v>99</v>
      </c>
      <c r="P1784">
        <v>99</v>
      </c>
      <c r="R1784">
        <v>0</v>
      </c>
    </row>
    <row r="1785" spans="1:37">
      <c r="A1785">
        <v>18</v>
      </c>
      <c r="B1785">
        <v>50</v>
      </c>
      <c r="C1785">
        <v>2024</v>
      </c>
      <c r="E1785">
        <v>99</v>
      </c>
      <c r="G1785">
        <v>99</v>
      </c>
      <c r="H1785">
        <v>1</v>
      </c>
      <c r="I1785">
        <v>99</v>
      </c>
      <c r="J1785">
        <v>802</v>
      </c>
      <c r="K1785">
        <v>99</v>
      </c>
      <c r="L1785">
        <v>2</v>
      </c>
      <c r="M1785">
        <v>99</v>
      </c>
      <c r="N1785">
        <v>99</v>
      </c>
      <c r="O1785">
        <v>99</v>
      </c>
      <c r="P1785">
        <v>99</v>
      </c>
      <c r="Q1785">
        <v>3</v>
      </c>
      <c r="R1785">
        <v>26</v>
      </c>
      <c r="S1785">
        <v>2</v>
      </c>
      <c r="T1785">
        <v>2.3461538461538471</v>
      </c>
      <c r="U1785">
        <v>8.5153846153846171</v>
      </c>
      <c r="V1785">
        <v>0</v>
      </c>
      <c r="W1785">
        <v>0</v>
      </c>
      <c r="X1785">
        <v>3.8461538461538449</v>
      </c>
      <c r="Y1785">
        <v>0</v>
      </c>
      <c r="Z1785">
        <v>2.5131488534830684</v>
      </c>
      <c r="AA1785">
        <v>0</v>
      </c>
      <c r="AB1785">
        <v>0.47574295680203799</v>
      </c>
      <c r="AD1785">
        <v>36.870496691756472</v>
      </c>
      <c r="AF1785">
        <v>4.2692939244663375</v>
      </c>
      <c r="AG1785">
        <v>1.5657819362230299</v>
      </c>
      <c r="AH1785">
        <v>0</v>
      </c>
      <c r="AI1785">
        <v>25</v>
      </c>
      <c r="AJ1785">
        <v>91.572000000000003</v>
      </c>
      <c r="AK1785">
        <v>10.93662583759993</v>
      </c>
    </row>
    <row r="1786" spans="1:37">
      <c r="A1786">
        <v>18</v>
      </c>
      <c r="B1786">
        <v>51</v>
      </c>
      <c r="C1786">
        <v>2024</v>
      </c>
      <c r="E1786">
        <v>99</v>
      </c>
      <c r="G1786">
        <v>99</v>
      </c>
      <c r="H1786">
        <v>1</v>
      </c>
      <c r="I1786">
        <v>99</v>
      </c>
      <c r="J1786">
        <v>103</v>
      </c>
      <c r="K1786">
        <v>99</v>
      </c>
      <c r="L1786">
        <v>3</v>
      </c>
      <c r="M1786">
        <v>99</v>
      </c>
      <c r="N1786">
        <v>99</v>
      </c>
      <c r="O1786">
        <v>99</v>
      </c>
      <c r="P1786">
        <v>99</v>
      </c>
      <c r="R1786">
        <v>0</v>
      </c>
    </row>
    <row r="1787" spans="1:37">
      <c r="A1787">
        <v>18</v>
      </c>
      <c r="B1787">
        <v>52</v>
      </c>
      <c r="C1787">
        <v>2024</v>
      </c>
      <c r="E1787">
        <v>99</v>
      </c>
      <c r="G1787">
        <v>99</v>
      </c>
      <c r="H1787">
        <v>2</v>
      </c>
      <c r="I1787">
        <v>99</v>
      </c>
      <c r="J1787">
        <v>106</v>
      </c>
      <c r="K1787">
        <v>99</v>
      </c>
      <c r="L1787">
        <v>3</v>
      </c>
      <c r="M1787">
        <v>99</v>
      </c>
      <c r="N1787">
        <v>99</v>
      </c>
      <c r="O1787">
        <v>99</v>
      </c>
      <c r="P1787">
        <v>99</v>
      </c>
      <c r="Q1787">
        <v>8</v>
      </c>
      <c r="R1787">
        <v>11</v>
      </c>
      <c r="S1787">
        <v>3</v>
      </c>
      <c r="T1787">
        <v>2.5454545454545454</v>
      </c>
      <c r="U1787">
        <v>13.290909090909098</v>
      </c>
      <c r="V1787">
        <v>0</v>
      </c>
      <c r="W1787">
        <v>0</v>
      </c>
      <c r="X1787">
        <v>18.181818181818183</v>
      </c>
      <c r="Y1787">
        <v>0</v>
      </c>
      <c r="Z1787">
        <v>2.5684995780892352</v>
      </c>
      <c r="AA1787">
        <v>0</v>
      </c>
      <c r="AB1787">
        <v>0.4979295977319696</v>
      </c>
      <c r="AD1787">
        <v>-35.864119412837262</v>
      </c>
      <c r="AF1787">
        <v>0.64743967039434958</v>
      </c>
      <c r="AG1787">
        <v>0.31195921912041158</v>
      </c>
      <c r="AH1787">
        <v>0</v>
      </c>
      <c r="AI1787">
        <v>11</v>
      </c>
      <c r="AJ1787">
        <v>97.927272727272666</v>
      </c>
      <c r="AK1787">
        <v>13.996633237549648</v>
      </c>
    </row>
    <row r="1788" spans="1:37">
      <c r="A1788">
        <v>18</v>
      </c>
      <c r="B1788">
        <v>53</v>
      </c>
      <c r="C1788">
        <v>2024</v>
      </c>
      <c r="E1788">
        <v>99</v>
      </c>
      <c r="G1788">
        <v>99</v>
      </c>
      <c r="H1788">
        <v>1</v>
      </c>
      <c r="I1788">
        <v>99</v>
      </c>
      <c r="J1788">
        <v>110</v>
      </c>
      <c r="K1788">
        <v>99</v>
      </c>
      <c r="L1788">
        <v>3</v>
      </c>
      <c r="M1788">
        <v>99</v>
      </c>
      <c r="N1788">
        <v>99</v>
      </c>
      <c r="O1788">
        <v>99</v>
      </c>
      <c r="P1788">
        <v>99</v>
      </c>
      <c r="Q1788">
        <v>41</v>
      </c>
      <c r="R1788">
        <v>58</v>
      </c>
      <c r="S1788">
        <v>3</v>
      </c>
      <c r="T1788">
        <v>2.7068965517241392</v>
      </c>
      <c r="U1788">
        <v>15.713793103448278</v>
      </c>
      <c r="V1788">
        <v>0</v>
      </c>
      <c r="W1788">
        <v>0</v>
      </c>
      <c r="X1788">
        <v>51.724137931034491</v>
      </c>
      <c r="Y1788">
        <v>1.7241379310344827</v>
      </c>
      <c r="Z1788">
        <v>3.161047855284786</v>
      </c>
      <c r="AA1788">
        <v>0</v>
      </c>
      <c r="AB1788">
        <v>0.61612304776571181</v>
      </c>
      <c r="AD1788">
        <v>2.0666367665868872</v>
      </c>
      <c r="AF1788">
        <v>1.0503440782325244</v>
      </c>
      <c r="AG1788">
        <v>0.58805804702012521</v>
      </c>
      <c r="AH1788">
        <v>1.7241379310344827</v>
      </c>
      <c r="AI1788">
        <v>58</v>
      </c>
      <c r="AJ1788">
        <v>104.51896551724138</v>
      </c>
      <c r="AK1788">
        <v>13.608978149141876</v>
      </c>
    </row>
    <row r="1789" spans="1:37">
      <c r="A1789">
        <v>18</v>
      </c>
      <c r="B1789">
        <v>54</v>
      </c>
      <c r="C1789">
        <v>2024</v>
      </c>
      <c r="E1789">
        <v>99</v>
      </c>
      <c r="G1789">
        <v>99</v>
      </c>
      <c r="H1789">
        <v>1</v>
      </c>
      <c r="I1789">
        <v>99</v>
      </c>
      <c r="J1789">
        <v>111</v>
      </c>
      <c r="K1789">
        <v>99</v>
      </c>
      <c r="L1789">
        <v>3</v>
      </c>
      <c r="M1789">
        <v>99</v>
      </c>
      <c r="N1789">
        <v>99</v>
      </c>
      <c r="O1789">
        <v>99</v>
      </c>
      <c r="P1789">
        <v>99</v>
      </c>
      <c r="Q1789">
        <v>19</v>
      </c>
      <c r="R1789">
        <v>33</v>
      </c>
      <c r="S1789">
        <v>3</v>
      </c>
      <c r="T1789">
        <v>2.6969696969696968</v>
      </c>
      <c r="U1789">
        <v>14.509090909090908</v>
      </c>
      <c r="V1789">
        <v>0</v>
      </c>
      <c r="W1789">
        <v>0</v>
      </c>
      <c r="X1789">
        <v>30.303030303030305</v>
      </c>
      <c r="Y1789">
        <v>0</v>
      </c>
      <c r="Z1789">
        <v>3.1564617356630911</v>
      </c>
      <c r="AA1789">
        <v>0</v>
      </c>
      <c r="AB1789">
        <v>0.57655447243759028</v>
      </c>
      <c r="AD1789">
        <v>-10.172361223166618</v>
      </c>
      <c r="AF1789">
        <v>0.84637086432418573</v>
      </c>
      <c r="AG1789">
        <v>0.4192721582445913</v>
      </c>
      <c r="AH1789">
        <v>3.0303030303030303</v>
      </c>
      <c r="AI1789">
        <v>33</v>
      </c>
      <c r="AJ1789">
        <v>102.73636363636363</v>
      </c>
      <c r="AK1789">
        <v>13.200682350588378</v>
      </c>
    </row>
    <row r="1790" spans="1:37">
      <c r="A1790">
        <v>18</v>
      </c>
      <c r="B1790">
        <v>55</v>
      </c>
      <c r="C1790">
        <v>2024</v>
      </c>
      <c r="E1790">
        <v>99</v>
      </c>
      <c r="G1790">
        <v>99</v>
      </c>
      <c r="H1790">
        <v>1</v>
      </c>
      <c r="I1790">
        <v>99</v>
      </c>
      <c r="J1790">
        <v>116</v>
      </c>
      <c r="K1790">
        <v>99</v>
      </c>
      <c r="L1790">
        <v>3</v>
      </c>
      <c r="M1790">
        <v>99</v>
      </c>
      <c r="N1790">
        <v>99</v>
      </c>
      <c r="O1790">
        <v>99</v>
      </c>
      <c r="P1790">
        <v>99</v>
      </c>
      <c r="Q1790">
        <v>32</v>
      </c>
      <c r="R1790">
        <v>55</v>
      </c>
      <c r="S1790">
        <v>3</v>
      </c>
      <c r="T1790">
        <v>3.2727272727272725</v>
      </c>
      <c r="U1790">
        <v>12.447272727272724</v>
      </c>
      <c r="V1790">
        <v>0</v>
      </c>
      <c r="W1790">
        <v>0</v>
      </c>
      <c r="X1790">
        <v>12.727272727272728</v>
      </c>
      <c r="Y1790">
        <v>0</v>
      </c>
      <c r="Z1790">
        <v>3.1045921732143009</v>
      </c>
      <c r="AA1790">
        <v>0</v>
      </c>
      <c r="AB1790">
        <v>0.99917321192975028</v>
      </c>
      <c r="AD1790">
        <v>-43.027074260558656</v>
      </c>
      <c r="AF1790">
        <v>1.8230029830957903</v>
      </c>
      <c r="AG1790">
        <v>0.88020653867714405</v>
      </c>
      <c r="AH1790">
        <v>3.6363636363636358</v>
      </c>
      <c r="AI1790">
        <v>54</v>
      </c>
      <c r="AJ1790">
        <v>98.048148148148158</v>
      </c>
      <c r="AK1790">
        <v>13.128696392125825</v>
      </c>
    </row>
    <row r="1791" spans="1:37">
      <c r="A1791">
        <v>18</v>
      </c>
      <c r="B1791">
        <v>56</v>
      </c>
      <c r="C1791">
        <v>2024</v>
      </c>
      <c r="E1791">
        <v>99</v>
      </c>
      <c r="G1791">
        <v>99</v>
      </c>
      <c r="H1791">
        <v>2</v>
      </c>
      <c r="I1791">
        <v>99</v>
      </c>
      <c r="J1791">
        <v>117</v>
      </c>
      <c r="K1791">
        <v>99</v>
      </c>
      <c r="L1791">
        <v>3</v>
      </c>
      <c r="M1791">
        <v>99</v>
      </c>
      <c r="N1791">
        <v>99</v>
      </c>
      <c r="O1791">
        <v>99</v>
      </c>
      <c r="P1791">
        <v>99</v>
      </c>
      <c r="Q1791">
        <v>35</v>
      </c>
      <c r="R1791">
        <v>47</v>
      </c>
      <c r="S1791">
        <v>3</v>
      </c>
      <c r="T1791">
        <v>2.5531914893617031</v>
      </c>
      <c r="U1791">
        <v>13.423404255319152</v>
      </c>
      <c r="V1791">
        <v>0</v>
      </c>
      <c r="W1791">
        <v>0</v>
      </c>
      <c r="X1791">
        <v>27.659574468085101</v>
      </c>
      <c r="Y1791">
        <v>0</v>
      </c>
      <c r="Z1791">
        <v>3.6883492684315242</v>
      </c>
      <c r="AA1791">
        <v>0</v>
      </c>
      <c r="AB1791">
        <v>0.57643477379336405</v>
      </c>
      <c r="AD1791">
        <v>-44.441236950846651</v>
      </c>
      <c r="AF1791">
        <v>2.1257349615558563</v>
      </c>
      <c r="AG1791">
        <v>1.1022243652906769</v>
      </c>
      <c r="AH1791">
        <v>14.893617021276597</v>
      </c>
      <c r="AI1791">
        <v>47</v>
      </c>
      <c r="AJ1791">
        <v>99.17021276595743</v>
      </c>
      <c r="AK1791">
        <v>13.461048263384111</v>
      </c>
    </row>
    <row r="1792" spans="1:37">
      <c r="A1792">
        <v>18</v>
      </c>
      <c r="B1792">
        <v>57</v>
      </c>
      <c r="C1792">
        <v>2024</v>
      </c>
      <c r="E1792">
        <v>99</v>
      </c>
      <c r="G1792">
        <v>99</v>
      </c>
      <c r="H1792">
        <v>1</v>
      </c>
      <c r="I1792">
        <v>99</v>
      </c>
      <c r="J1792">
        <v>134</v>
      </c>
      <c r="K1792">
        <v>99</v>
      </c>
      <c r="L1792">
        <v>3</v>
      </c>
      <c r="M1792">
        <v>99</v>
      </c>
      <c r="N1792">
        <v>99</v>
      </c>
      <c r="O1792">
        <v>99</v>
      </c>
      <c r="P1792">
        <v>99</v>
      </c>
      <c r="Q1792">
        <v>49</v>
      </c>
      <c r="R1792">
        <v>71</v>
      </c>
      <c r="S1792">
        <v>3</v>
      </c>
      <c r="T1792">
        <v>3.1690140845070434</v>
      </c>
      <c r="U1792">
        <v>11.526760563380279</v>
      </c>
      <c r="V1792">
        <v>0</v>
      </c>
      <c r="W1792">
        <v>0</v>
      </c>
      <c r="X1792">
        <v>5.6338028169014063</v>
      </c>
      <c r="Y1792">
        <v>0</v>
      </c>
      <c r="Z1792">
        <v>2.9028862638725399</v>
      </c>
      <c r="AA1792">
        <v>0</v>
      </c>
      <c r="AB1792">
        <v>0.60481438179109459</v>
      </c>
      <c r="AD1792">
        <v>-13.734784951873625</v>
      </c>
      <c r="AF1792">
        <v>1.3635490685615519</v>
      </c>
      <c r="AG1792">
        <v>0.63737027131849366</v>
      </c>
      <c r="AH1792">
        <v>4.2253521126760551</v>
      </c>
      <c r="AI1792">
        <v>69</v>
      </c>
      <c r="AJ1792">
        <v>94.85362318840582</v>
      </c>
      <c r="AK1792">
        <v>13.254221283568201</v>
      </c>
    </row>
    <row r="1793" spans="1:37">
      <c r="A1793">
        <v>18</v>
      </c>
      <c r="B1793">
        <v>58</v>
      </c>
      <c r="C1793">
        <v>2024</v>
      </c>
      <c r="E1793">
        <v>99</v>
      </c>
      <c r="G1793">
        <v>99</v>
      </c>
      <c r="H1793">
        <v>2</v>
      </c>
      <c r="I1793">
        <v>99</v>
      </c>
      <c r="J1793">
        <v>141</v>
      </c>
      <c r="K1793">
        <v>99</v>
      </c>
      <c r="L1793">
        <v>3</v>
      </c>
      <c r="M1793">
        <v>99</v>
      </c>
      <c r="N1793">
        <v>99</v>
      </c>
      <c r="O1793">
        <v>99</v>
      </c>
      <c r="P1793">
        <v>99</v>
      </c>
      <c r="Q1793">
        <v>76</v>
      </c>
      <c r="R1793">
        <v>128</v>
      </c>
      <c r="S1793">
        <v>3</v>
      </c>
      <c r="T1793">
        <v>3.203125</v>
      </c>
      <c r="U1793">
        <v>11.614843749999999</v>
      </c>
      <c r="V1793">
        <v>0</v>
      </c>
      <c r="W1793">
        <v>0</v>
      </c>
      <c r="X1793">
        <v>10.15625</v>
      </c>
      <c r="Y1793">
        <v>0.78125</v>
      </c>
      <c r="Z1793">
        <v>3.2911360558454761</v>
      </c>
      <c r="AA1793">
        <v>0</v>
      </c>
      <c r="AB1793">
        <v>0.66566901262939948</v>
      </c>
      <c r="AD1793">
        <v>-24.921584364310625</v>
      </c>
      <c r="AF1793">
        <v>2.4408848207475202</v>
      </c>
      <c r="AG1793">
        <v>1.31222522222742</v>
      </c>
      <c r="AH1793">
        <v>4.6875</v>
      </c>
      <c r="AI1793">
        <v>128</v>
      </c>
      <c r="AJ1793">
        <v>95.460156250000011</v>
      </c>
      <c r="AK1793">
        <v>13.126401256490116</v>
      </c>
    </row>
    <row r="1794" spans="1:37">
      <c r="A1794">
        <v>18</v>
      </c>
      <c r="B1794">
        <v>59</v>
      </c>
      <c r="C1794">
        <v>2024</v>
      </c>
      <c r="E1794">
        <v>99</v>
      </c>
      <c r="G1794">
        <v>99</v>
      </c>
      <c r="H1794">
        <v>2</v>
      </c>
      <c r="I1794">
        <v>99</v>
      </c>
      <c r="J1794">
        <v>143</v>
      </c>
      <c r="K1794">
        <v>99</v>
      </c>
      <c r="L1794">
        <v>3</v>
      </c>
      <c r="M1794">
        <v>99</v>
      </c>
      <c r="N1794">
        <v>99</v>
      </c>
      <c r="O1794">
        <v>99</v>
      </c>
      <c r="P1794">
        <v>99</v>
      </c>
      <c r="R1794">
        <v>0</v>
      </c>
    </row>
    <row r="1795" spans="1:37">
      <c r="A1795">
        <v>18</v>
      </c>
      <c r="B1795">
        <v>60</v>
      </c>
      <c r="C1795">
        <v>2024</v>
      </c>
      <c r="E1795">
        <v>99</v>
      </c>
      <c r="G1795">
        <v>99</v>
      </c>
      <c r="H1795">
        <v>2</v>
      </c>
      <c r="I1795">
        <v>99</v>
      </c>
      <c r="J1795">
        <v>147</v>
      </c>
      <c r="K1795">
        <v>99</v>
      </c>
      <c r="L1795">
        <v>3</v>
      </c>
      <c r="M1795">
        <v>99</v>
      </c>
      <c r="N1795">
        <v>99</v>
      </c>
      <c r="O1795">
        <v>99</v>
      </c>
      <c r="P1795">
        <v>99</v>
      </c>
      <c r="Q1795">
        <v>6</v>
      </c>
      <c r="R1795">
        <v>22</v>
      </c>
      <c r="S1795">
        <v>3</v>
      </c>
      <c r="T1795">
        <v>3.7272727272727271</v>
      </c>
      <c r="U1795">
        <v>10.700000000000003</v>
      </c>
      <c r="V1795">
        <v>0</v>
      </c>
      <c r="W1795">
        <v>0</v>
      </c>
      <c r="X1795">
        <v>18.181818181818183</v>
      </c>
      <c r="Y1795">
        <v>0</v>
      </c>
      <c r="Z1795">
        <v>4.21178001670207</v>
      </c>
      <c r="AA1795">
        <v>0</v>
      </c>
      <c r="AB1795">
        <v>0.68634858502461582</v>
      </c>
      <c r="AD1795">
        <v>-58.493800112334746</v>
      </c>
      <c r="AF1795">
        <v>2.5492468134414823</v>
      </c>
      <c r="AG1795">
        <v>1.4055997086097465</v>
      </c>
      <c r="AH1795">
        <v>9.0909090909090917</v>
      </c>
      <c r="AI1795">
        <v>22</v>
      </c>
      <c r="AJ1795">
        <v>93.754545454545479</v>
      </c>
      <c r="AK1795">
        <v>12.33861835301248</v>
      </c>
    </row>
    <row r="1796" spans="1:37">
      <c r="A1796">
        <v>18</v>
      </c>
      <c r="B1796">
        <v>61</v>
      </c>
      <c r="C1796">
        <v>2024</v>
      </c>
      <c r="E1796">
        <v>99</v>
      </c>
      <c r="G1796">
        <v>99</v>
      </c>
      <c r="H1796">
        <v>1</v>
      </c>
      <c r="I1796">
        <v>99</v>
      </c>
      <c r="J1796">
        <v>155</v>
      </c>
      <c r="K1796">
        <v>99</v>
      </c>
      <c r="L1796">
        <v>3</v>
      </c>
      <c r="M1796">
        <v>99</v>
      </c>
      <c r="N1796">
        <v>99</v>
      </c>
      <c r="O1796">
        <v>99</v>
      </c>
      <c r="P1796">
        <v>99</v>
      </c>
      <c r="Q1796">
        <v>11</v>
      </c>
      <c r="R1796">
        <v>31</v>
      </c>
      <c r="S1796">
        <v>3</v>
      </c>
      <c r="T1796">
        <v>3.9677419354838719</v>
      </c>
      <c r="U1796">
        <v>10.712903225806448</v>
      </c>
      <c r="V1796">
        <v>0</v>
      </c>
      <c r="W1796">
        <v>0</v>
      </c>
      <c r="X1796">
        <v>12.90322580645161</v>
      </c>
      <c r="Y1796">
        <v>0</v>
      </c>
      <c r="Z1796">
        <v>3.466777060063599</v>
      </c>
      <c r="AA1796">
        <v>0</v>
      </c>
      <c r="AB1796">
        <v>0.93269885772909378</v>
      </c>
      <c r="AD1796">
        <v>-31.811630323009656</v>
      </c>
      <c r="AF1796">
        <v>1.4358499305233909</v>
      </c>
      <c r="AG1796">
        <v>0.53836215351345773</v>
      </c>
      <c r="AH1796">
        <v>35.483870967741943</v>
      </c>
      <c r="AI1796">
        <v>30</v>
      </c>
      <c r="AJ1796">
        <v>93.773333333333355</v>
      </c>
      <c r="AK1796">
        <v>12.542666949790371</v>
      </c>
    </row>
    <row r="1797" spans="1:37">
      <c r="A1797">
        <v>18</v>
      </c>
      <c r="B1797">
        <v>62</v>
      </c>
      <c r="C1797">
        <v>2024</v>
      </c>
      <c r="E1797">
        <v>99</v>
      </c>
      <c r="G1797">
        <v>99</v>
      </c>
      <c r="H1797">
        <v>2</v>
      </c>
      <c r="I1797">
        <v>99</v>
      </c>
      <c r="J1797">
        <v>160</v>
      </c>
      <c r="K1797">
        <v>99</v>
      </c>
      <c r="L1797">
        <v>3</v>
      </c>
      <c r="M1797">
        <v>99</v>
      </c>
      <c r="N1797">
        <v>99</v>
      </c>
      <c r="O1797">
        <v>99</v>
      </c>
      <c r="P1797">
        <v>99</v>
      </c>
      <c r="Q1797">
        <v>9</v>
      </c>
      <c r="R1797">
        <v>20</v>
      </c>
      <c r="S1797">
        <v>3</v>
      </c>
      <c r="T1797">
        <v>2.9</v>
      </c>
      <c r="U1797">
        <v>13.225</v>
      </c>
      <c r="V1797">
        <v>0</v>
      </c>
      <c r="W1797">
        <v>0</v>
      </c>
      <c r="X1797">
        <v>25</v>
      </c>
      <c r="Y1797">
        <v>0</v>
      </c>
      <c r="Z1797">
        <v>3.3484138035792488</v>
      </c>
      <c r="AA1797">
        <v>0</v>
      </c>
      <c r="AB1797">
        <v>0.30000000000000104</v>
      </c>
      <c r="AD1797">
        <v>4.7286071143325188</v>
      </c>
      <c r="AF1797">
        <v>1.2894906511927784</v>
      </c>
      <c r="AG1797">
        <v>0.63496102611622296</v>
      </c>
      <c r="AH1797">
        <v>0</v>
      </c>
      <c r="AI1797">
        <v>20</v>
      </c>
      <c r="AJ1797">
        <v>98.094999999999999</v>
      </c>
      <c r="AK1797">
        <v>13.733678193744852</v>
      </c>
    </row>
    <row r="1798" spans="1:37">
      <c r="A1798">
        <v>18</v>
      </c>
      <c r="B1798">
        <v>63</v>
      </c>
      <c r="C1798">
        <v>2024</v>
      </c>
      <c r="E1798">
        <v>99</v>
      </c>
      <c r="G1798">
        <v>99</v>
      </c>
      <c r="H1798">
        <v>1</v>
      </c>
      <c r="I1798">
        <v>99</v>
      </c>
      <c r="J1798">
        <v>171</v>
      </c>
      <c r="K1798">
        <v>99</v>
      </c>
      <c r="L1798">
        <v>3</v>
      </c>
      <c r="M1798">
        <v>99</v>
      </c>
      <c r="N1798">
        <v>99</v>
      </c>
      <c r="O1798">
        <v>99</v>
      </c>
      <c r="P1798">
        <v>99</v>
      </c>
      <c r="Q1798">
        <v>7</v>
      </c>
      <c r="R1798">
        <v>7</v>
      </c>
      <c r="S1798">
        <v>3</v>
      </c>
      <c r="T1798">
        <v>2.7142857142857153</v>
      </c>
      <c r="U1798">
        <v>16.942857142857147</v>
      </c>
      <c r="V1798">
        <v>0</v>
      </c>
      <c r="W1798">
        <v>0</v>
      </c>
      <c r="X1798">
        <v>71.428571428571445</v>
      </c>
      <c r="Y1798">
        <v>0</v>
      </c>
      <c r="Z1798">
        <v>4.104651418245659</v>
      </c>
      <c r="AA1798">
        <v>0</v>
      </c>
      <c r="AB1798">
        <v>0.69985421222376443</v>
      </c>
      <c r="AD1798">
        <v>-11.508933283619829</v>
      </c>
      <c r="AF1798">
        <v>1.0401188707280833</v>
      </c>
      <c r="AG1798">
        <v>0.57930239487322277</v>
      </c>
      <c r="AH1798">
        <v>0</v>
      </c>
      <c r="AI1798">
        <v>7</v>
      </c>
      <c r="AJ1798">
        <v>108.3857142857143</v>
      </c>
      <c r="AK1798">
        <v>12.986215058993595</v>
      </c>
    </row>
    <row r="1799" spans="1:37">
      <c r="A1799">
        <v>18</v>
      </c>
      <c r="B1799">
        <v>64</v>
      </c>
      <c r="C1799">
        <v>2024</v>
      </c>
      <c r="E1799">
        <v>99</v>
      </c>
      <c r="G1799">
        <v>99</v>
      </c>
      <c r="H1799">
        <v>2</v>
      </c>
      <c r="I1799">
        <v>99</v>
      </c>
      <c r="J1799">
        <v>175</v>
      </c>
      <c r="K1799">
        <v>99</v>
      </c>
      <c r="L1799">
        <v>3</v>
      </c>
      <c r="M1799">
        <v>99</v>
      </c>
      <c r="N1799">
        <v>99</v>
      </c>
      <c r="O1799">
        <v>99</v>
      </c>
      <c r="P1799">
        <v>99</v>
      </c>
      <c r="Q1799">
        <v>11</v>
      </c>
      <c r="R1799">
        <v>15</v>
      </c>
      <c r="S1799">
        <v>3</v>
      </c>
      <c r="T1799">
        <v>3.2</v>
      </c>
      <c r="U1799">
        <v>11.126666666666663</v>
      </c>
      <c r="V1799">
        <v>0</v>
      </c>
      <c r="W1799">
        <v>0</v>
      </c>
      <c r="X1799">
        <v>13.333333333333337</v>
      </c>
      <c r="Y1799">
        <v>0</v>
      </c>
      <c r="Z1799">
        <v>3.6710519231171679</v>
      </c>
      <c r="AA1799">
        <v>0</v>
      </c>
      <c r="AB1799">
        <v>0.39999999999999808</v>
      </c>
      <c r="AD1799">
        <v>-39.407415012486943</v>
      </c>
      <c r="AF1799">
        <v>1.7321016166281755</v>
      </c>
      <c r="AG1799">
        <v>0.80562635156008611</v>
      </c>
      <c r="AH1799">
        <v>0</v>
      </c>
      <c r="AI1799">
        <v>14</v>
      </c>
      <c r="AJ1799">
        <v>93.271428571428615</v>
      </c>
      <c r="AK1799">
        <v>13.410576636158188</v>
      </c>
    </row>
    <row r="1800" spans="1:37">
      <c r="A1800">
        <v>18</v>
      </c>
      <c r="B1800">
        <v>65</v>
      </c>
      <c r="C1800">
        <v>2024</v>
      </c>
      <c r="E1800">
        <v>99</v>
      </c>
      <c r="G1800">
        <v>99</v>
      </c>
      <c r="H1800">
        <v>2</v>
      </c>
      <c r="I1800">
        <v>99</v>
      </c>
      <c r="J1800">
        <v>177</v>
      </c>
      <c r="K1800">
        <v>99</v>
      </c>
      <c r="L1800">
        <v>3</v>
      </c>
      <c r="M1800">
        <v>99</v>
      </c>
      <c r="N1800">
        <v>99</v>
      </c>
      <c r="O1800">
        <v>99</v>
      </c>
      <c r="P1800">
        <v>99</v>
      </c>
      <c r="Q1800">
        <v>4</v>
      </c>
      <c r="R1800">
        <v>4</v>
      </c>
      <c r="S1800">
        <v>3</v>
      </c>
      <c r="T1800">
        <v>3.25</v>
      </c>
      <c r="U1800">
        <v>12.725000000000001</v>
      </c>
      <c r="V1800">
        <v>0</v>
      </c>
      <c r="W1800">
        <v>0</v>
      </c>
      <c r="X1800">
        <v>25</v>
      </c>
      <c r="Y1800">
        <v>0</v>
      </c>
      <c r="Z1800">
        <v>3.0638007441738071</v>
      </c>
      <c r="AA1800">
        <v>0</v>
      </c>
      <c r="AB1800">
        <v>0.82915619758885006</v>
      </c>
      <c r="AD1800">
        <v>-76.022409136509097</v>
      </c>
      <c r="AF1800">
        <v>0.35746201966041102</v>
      </c>
      <c r="AG1800">
        <v>0.17400103238333556</v>
      </c>
      <c r="AH1800">
        <v>0</v>
      </c>
      <c r="AI1800">
        <v>4</v>
      </c>
      <c r="AJ1800">
        <v>100.45</v>
      </c>
      <c r="AK1800">
        <v>12.268663708802762</v>
      </c>
    </row>
    <row r="1801" spans="1:37">
      <c r="A1801">
        <v>18</v>
      </c>
      <c r="B1801">
        <v>66</v>
      </c>
      <c r="C1801">
        <v>2024</v>
      </c>
      <c r="E1801">
        <v>99</v>
      </c>
      <c r="G1801">
        <v>99</v>
      </c>
      <c r="H1801">
        <v>2</v>
      </c>
      <c r="I1801">
        <v>99</v>
      </c>
      <c r="J1801">
        <v>178</v>
      </c>
      <c r="K1801">
        <v>99</v>
      </c>
      <c r="L1801">
        <v>3</v>
      </c>
      <c r="M1801">
        <v>99</v>
      </c>
      <c r="N1801">
        <v>99</v>
      </c>
      <c r="O1801">
        <v>99</v>
      </c>
      <c r="P1801">
        <v>99</v>
      </c>
      <c r="Q1801">
        <v>2</v>
      </c>
      <c r="R1801">
        <v>2</v>
      </c>
      <c r="S1801">
        <v>3</v>
      </c>
      <c r="T1801">
        <v>3</v>
      </c>
      <c r="U1801">
        <v>17.150000000000006</v>
      </c>
      <c r="V1801">
        <v>0</v>
      </c>
      <c r="W1801">
        <v>0</v>
      </c>
      <c r="X1801">
        <v>50</v>
      </c>
      <c r="Y1801">
        <v>0</v>
      </c>
      <c r="Z1801">
        <v>1.4499999999999875</v>
      </c>
      <c r="AA1801">
        <v>0</v>
      </c>
      <c r="AB1801">
        <v>0</v>
      </c>
      <c r="AF1801">
        <v>0.33726812816188873</v>
      </c>
      <c r="AG1801">
        <v>0.20595776364695356</v>
      </c>
      <c r="AH1801">
        <v>0</v>
      </c>
      <c r="AI1801">
        <v>2</v>
      </c>
      <c r="AJ1801">
        <v>109.8</v>
      </c>
      <c r="AK1801">
        <v>12.935767574108905</v>
      </c>
    </row>
    <row r="1802" spans="1:37">
      <c r="A1802">
        <v>18</v>
      </c>
      <c r="B1802">
        <v>67</v>
      </c>
      <c r="C1802">
        <v>2024</v>
      </c>
      <c r="E1802">
        <v>99</v>
      </c>
      <c r="G1802">
        <v>99</v>
      </c>
      <c r="H1802">
        <v>2</v>
      </c>
      <c r="I1802">
        <v>99</v>
      </c>
      <c r="J1802">
        <v>181</v>
      </c>
      <c r="K1802">
        <v>99</v>
      </c>
      <c r="L1802">
        <v>3</v>
      </c>
      <c r="M1802">
        <v>99</v>
      </c>
      <c r="N1802">
        <v>99</v>
      </c>
      <c r="O1802">
        <v>99</v>
      </c>
      <c r="P1802">
        <v>99</v>
      </c>
      <c r="Q1802">
        <v>12</v>
      </c>
      <c r="R1802">
        <v>17</v>
      </c>
      <c r="S1802">
        <v>3</v>
      </c>
      <c r="T1802">
        <v>2.9411764705882355</v>
      </c>
      <c r="U1802">
        <v>13.423529411764704</v>
      </c>
      <c r="V1802">
        <v>0</v>
      </c>
      <c r="W1802">
        <v>0</v>
      </c>
      <c r="X1802">
        <v>17.647058823529413</v>
      </c>
      <c r="Y1802">
        <v>0</v>
      </c>
      <c r="Z1802">
        <v>2.8179110769096849</v>
      </c>
      <c r="AA1802">
        <v>0</v>
      </c>
      <c r="AB1802">
        <v>0.41594516540384913</v>
      </c>
      <c r="AD1802">
        <v>-1.8893776176250705</v>
      </c>
      <c r="AF1802">
        <v>1.6441005802707935</v>
      </c>
      <c r="AG1802">
        <v>0.84351066031877509</v>
      </c>
      <c r="AH1802">
        <v>0</v>
      </c>
      <c r="AI1802">
        <v>17</v>
      </c>
      <c r="AJ1802">
        <v>99.747058823529414</v>
      </c>
      <c r="AK1802">
        <v>13.34122674690466</v>
      </c>
    </row>
    <row r="1803" spans="1:37">
      <c r="A1803">
        <v>18</v>
      </c>
      <c r="B1803">
        <v>68</v>
      </c>
      <c r="C1803">
        <v>2024</v>
      </c>
      <c r="E1803">
        <v>99</v>
      </c>
      <c r="G1803">
        <v>99</v>
      </c>
      <c r="H1803">
        <v>1</v>
      </c>
      <c r="I1803">
        <v>99</v>
      </c>
      <c r="J1803">
        <v>262</v>
      </c>
      <c r="K1803">
        <v>99</v>
      </c>
      <c r="L1803">
        <v>3</v>
      </c>
      <c r="M1803">
        <v>99</v>
      </c>
      <c r="N1803">
        <v>99</v>
      </c>
      <c r="O1803">
        <v>99</v>
      </c>
      <c r="P1803">
        <v>99</v>
      </c>
      <c r="R1803">
        <v>0</v>
      </c>
    </row>
    <row r="1804" spans="1:37">
      <c r="A1804">
        <v>18</v>
      </c>
      <c r="B1804">
        <v>69</v>
      </c>
      <c r="C1804">
        <v>2024</v>
      </c>
      <c r="E1804">
        <v>99</v>
      </c>
      <c r="G1804">
        <v>99</v>
      </c>
      <c r="H1804">
        <v>2</v>
      </c>
      <c r="I1804">
        <v>99</v>
      </c>
      <c r="J1804">
        <v>267</v>
      </c>
      <c r="K1804">
        <v>99</v>
      </c>
      <c r="L1804">
        <v>3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7">
      <c r="A1805">
        <v>18</v>
      </c>
      <c r="B1805">
        <v>70</v>
      </c>
      <c r="C1805">
        <v>2024</v>
      </c>
      <c r="E1805">
        <v>99</v>
      </c>
      <c r="G1805">
        <v>99</v>
      </c>
      <c r="H1805">
        <v>1</v>
      </c>
      <c r="I1805">
        <v>99</v>
      </c>
      <c r="J1805">
        <v>309</v>
      </c>
      <c r="K1805">
        <v>99</v>
      </c>
      <c r="L1805">
        <v>3</v>
      </c>
      <c r="M1805">
        <v>99</v>
      </c>
      <c r="N1805">
        <v>99</v>
      </c>
      <c r="O1805">
        <v>99</v>
      </c>
      <c r="P1805">
        <v>99</v>
      </c>
      <c r="Q1805">
        <v>26</v>
      </c>
      <c r="R1805">
        <v>38</v>
      </c>
      <c r="S1805">
        <v>3</v>
      </c>
      <c r="T1805">
        <v>3.5263157894736845</v>
      </c>
      <c r="U1805">
        <v>11.723684210526311</v>
      </c>
      <c r="V1805">
        <v>0</v>
      </c>
      <c r="W1805">
        <v>0</v>
      </c>
      <c r="X1805">
        <v>18.421052631578945</v>
      </c>
      <c r="Y1805">
        <v>0</v>
      </c>
      <c r="Z1805">
        <v>3.8525749564432656</v>
      </c>
      <c r="AA1805">
        <v>0</v>
      </c>
      <c r="AB1805">
        <v>0.85028918007386944</v>
      </c>
      <c r="AD1805">
        <v>-50.428525725794785</v>
      </c>
      <c r="AF1805">
        <v>0.92412451361867676</v>
      </c>
      <c r="AG1805">
        <v>0.40444444040958277</v>
      </c>
      <c r="AH1805">
        <v>2.6315789473684221</v>
      </c>
      <c r="AI1805">
        <v>38</v>
      </c>
      <c r="AJ1805">
        <v>96.47631578947373</v>
      </c>
      <c r="AK1805">
        <v>12.61429660752086</v>
      </c>
    </row>
    <row r="1806" spans="1:37">
      <c r="A1806">
        <v>18</v>
      </c>
      <c r="B1806">
        <v>71</v>
      </c>
      <c r="C1806">
        <v>2024</v>
      </c>
      <c r="E1806">
        <v>99</v>
      </c>
      <c r="G1806">
        <v>99</v>
      </c>
      <c r="H1806">
        <v>2</v>
      </c>
      <c r="I1806">
        <v>99</v>
      </c>
      <c r="J1806">
        <v>470</v>
      </c>
      <c r="K1806">
        <v>99</v>
      </c>
      <c r="L1806">
        <v>3</v>
      </c>
      <c r="M1806">
        <v>99</v>
      </c>
      <c r="N1806">
        <v>99</v>
      </c>
      <c r="O1806">
        <v>99</v>
      </c>
      <c r="P1806">
        <v>99</v>
      </c>
      <c r="Q1806">
        <v>6</v>
      </c>
      <c r="R1806">
        <v>8</v>
      </c>
      <c r="S1806">
        <v>3</v>
      </c>
      <c r="T1806">
        <v>3.25</v>
      </c>
      <c r="U1806">
        <v>10.5375</v>
      </c>
      <c r="V1806">
        <v>0</v>
      </c>
      <c r="W1806">
        <v>0</v>
      </c>
      <c r="X1806">
        <v>0</v>
      </c>
      <c r="Y1806">
        <v>0</v>
      </c>
      <c r="Z1806">
        <v>1.7102174569334765</v>
      </c>
      <c r="AA1806">
        <v>0</v>
      </c>
      <c r="AB1806">
        <v>0.82915619758885006</v>
      </c>
      <c r="AD1806">
        <v>-67.655126552843285</v>
      </c>
      <c r="AF1806">
        <v>1.4787430683918668</v>
      </c>
      <c r="AG1806">
        <v>0.76135255229218579</v>
      </c>
      <c r="AH1806">
        <v>62.5</v>
      </c>
      <c r="AI1806">
        <v>8</v>
      </c>
      <c r="AJ1806">
        <v>93.362499999999997</v>
      </c>
      <c r="AK1806">
        <v>12.897594003217238</v>
      </c>
    </row>
    <row r="1807" spans="1:37">
      <c r="A1807">
        <v>18</v>
      </c>
      <c r="B1807">
        <v>72</v>
      </c>
      <c r="C1807">
        <v>2024</v>
      </c>
      <c r="E1807">
        <v>99</v>
      </c>
      <c r="G1807">
        <v>99</v>
      </c>
      <c r="H1807">
        <v>2</v>
      </c>
      <c r="I1807">
        <v>99</v>
      </c>
      <c r="J1807">
        <v>629</v>
      </c>
      <c r="K1807">
        <v>99</v>
      </c>
      <c r="L1807">
        <v>3</v>
      </c>
      <c r="M1807">
        <v>99</v>
      </c>
      <c r="N1807">
        <v>99</v>
      </c>
      <c r="O1807">
        <v>99</v>
      </c>
      <c r="P1807">
        <v>99</v>
      </c>
      <c r="R1807">
        <v>0</v>
      </c>
    </row>
    <row r="1808" spans="1:37">
      <c r="A1808">
        <v>18</v>
      </c>
      <c r="B1808">
        <v>73</v>
      </c>
      <c r="C1808">
        <v>2024</v>
      </c>
      <c r="E1808">
        <v>99</v>
      </c>
      <c r="G1808">
        <v>99</v>
      </c>
      <c r="H1808">
        <v>1</v>
      </c>
      <c r="I1808">
        <v>99</v>
      </c>
      <c r="J1808">
        <v>643</v>
      </c>
      <c r="K1808">
        <v>99</v>
      </c>
      <c r="L1808">
        <v>3</v>
      </c>
      <c r="M1808">
        <v>99</v>
      </c>
      <c r="N1808">
        <v>99</v>
      </c>
      <c r="O1808">
        <v>99</v>
      </c>
      <c r="P1808">
        <v>99</v>
      </c>
      <c r="Q1808">
        <v>22</v>
      </c>
      <c r="R1808">
        <v>48</v>
      </c>
      <c r="S1808">
        <v>3</v>
      </c>
      <c r="T1808">
        <v>2.8541666666666661</v>
      </c>
      <c r="U1808">
        <v>13.672916666666662</v>
      </c>
      <c r="V1808">
        <v>0</v>
      </c>
      <c r="W1808">
        <v>0</v>
      </c>
      <c r="X1808">
        <v>29.166666666666675</v>
      </c>
      <c r="Y1808">
        <v>0</v>
      </c>
      <c r="Z1808">
        <v>3.2965726888778901</v>
      </c>
      <c r="AA1808">
        <v>0</v>
      </c>
      <c r="AB1808">
        <v>0.64516094030008453</v>
      </c>
      <c r="AD1808">
        <v>-42.698317059703911</v>
      </c>
      <c r="AF1808">
        <v>2.1582733812949644</v>
      </c>
      <c r="AG1808">
        <v>1.1906187298857449</v>
      </c>
      <c r="AH1808">
        <v>8.3333333333333357</v>
      </c>
      <c r="AI1808">
        <v>47</v>
      </c>
      <c r="AJ1808">
        <v>101.08936170212768</v>
      </c>
      <c r="AK1808">
        <v>13.090621597561857</v>
      </c>
    </row>
    <row r="1809" spans="1:37">
      <c r="A1809">
        <v>18</v>
      </c>
      <c r="B1809">
        <v>74</v>
      </c>
      <c r="C1809">
        <v>2024</v>
      </c>
      <c r="E1809">
        <v>99</v>
      </c>
      <c r="G1809">
        <v>99</v>
      </c>
      <c r="H1809">
        <v>2</v>
      </c>
      <c r="I1809">
        <v>99</v>
      </c>
      <c r="J1809">
        <v>704</v>
      </c>
      <c r="K1809">
        <v>99</v>
      </c>
      <c r="L1809">
        <v>3</v>
      </c>
      <c r="M1809">
        <v>99</v>
      </c>
      <c r="N1809">
        <v>99</v>
      </c>
      <c r="O1809">
        <v>99</v>
      </c>
      <c r="P1809">
        <v>99</v>
      </c>
      <c r="R1809">
        <v>0</v>
      </c>
    </row>
    <row r="1810" spans="1:37">
      <c r="A1810">
        <v>18</v>
      </c>
      <c r="B1810">
        <v>75</v>
      </c>
      <c r="C1810">
        <v>2024</v>
      </c>
      <c r="E1810">
        <v>99</v>
      </c>
      <c r="G1810">
        <v>99</v>
      </c>
      <c r="H1810">
        <v>1</v>
      </c>
      <c r="I1810">
        <v>99</v>
      </c>
      <c r="J1810">
        <v>802</v>
      </c>
      <c r="K1810">
        <v>99</v>
      </c>
      <c r="L1810">
        <v>3</v>
      </c>
      <c r="M1810">
        <v>99</v>
      </c>
      <c r="N1810">
        <v>99</v>
      </c>
      <c r="O1810">
        <v>99</v>
      </c>
      <c r="P1810">
        <v>99</v>
      </c>
      <c r="Q1810">
        <v>5</v>
      </c>
      <c r="R1810">
        <v>21</v>
      </c>
      <c r="S1810">
        <v>3</v>
      </c>
      <c r="T1810">
        <v>3.1428571428571423</v>
      </c>
      <c r="U1810">
        <v>11.223809523809528</v>
      </c>
      <c r="V1810">
        <v>0</v>
      </c>
      <c r="W1810">
        <v>0</v>
      </c>
      <c r="X1810">
        <v>19.047619047619055</v>
      </c>
      <c r="Y1810">
        <v>0</v>
      </c>
      <c r="Z1810">
        <v>3.9777841117774657</v>
      </c>
      <c r="AA1810">
        <v>0</v>
      </c>
      <c r="AB1810">
        <v>0.77371794329866306</v>
      </c>
      <c r="AD1810">
        <v>-0.72941170406421085</v>
      </c>
      <c r="AF1810">
        <v>3.4482758620689653</v>
      </c>
      <c r="AG1810">
        <v>1.6669141931696847</v>
      </c>
      <c r="AH1810">
        <v>0</v>
      </c>
      <c r="AI1810">
        <v>21</v>
      </c>
      <c r="AJ1810">
        <v>96.590476190476181</v>
      </c>
      <c r="AK1810">
        <v>12.183276275469352</v>
      </c>
    </row>
    <row r="1811" spans="1:37">
      <c r="A1811">
        <v>18</v>
      </c>
      <c r="B1811">
        <v>76</v>
      </c>
      <c r="C1811">
        <v>2024</v>
      </c>
      <c r="E1811">
        <v>99</v>
      </c>
      <c r="G1811">
        <v>99</v>
      </c>
      <c r="H1811">
        <v>1</v>
      </c>
      <c r="I1811">
        <v>99</v>
      </c>
      <c r="J1811">
        <v>103</v>
      </c>
      <c r="K1811">
        <v>99</v>
      </c>
      <c r="L1811">
        <v>4</v>
      </c>
      <c r="M1811">
        <v>99</v>
      </c>
      <c r="N1811">
        <v>99</v>
      </c>
      <c r="O1811">
        <v>99</v>
      </c>
      <c r="P1811">
        <v>99</v>
      </c>
      <c r="Q1811">
        <v>1</v>
      </c>
      <c r="R1811">
        <v>1</v>
      </c>
      <c r="S1811">
        <v>4</v>
      </c>
      <c r="T1811">
        <v>3</v>
      </c>
      <c r="U1811">
        <v>19</v>
      </c>
      <c r="V1811">
        <v>0</v>
      </c>
      <c r="W1811">
        <v>0</v>
      </c>
      <c r="X1811">
        <v>100</v>
      </c>
      <c r="Y1811">
        <v>0</v>
      </c>
      <c r="Z1811">
        <v>0</v>
      </c>
      <c r="AA1811">
        <v>0</v>
      </c>
      <c r="AB1811">
        <v>0</v>
      </c>
      <c r="AF1811">
        <v>3.3333333333333344</v>
      </c>
      <c r="AG1811">
        <v>2.2258669165885663</v>
      </c>
      <c r="AH1811">
        <v>0</v>
      </c>
      <c r="AI1811">
        <v>1</v>
      </c>
      <c r="AJ1811">
        <v>109.3</v>
      </c>
      <c r="AK1811">
        <v>14.551009193398839</v>
      </c>
    </row>
    <row r="1812" spans="1:37">
      <c r="A1812">
        <v>18</v>
      </c>
      <c r="B1812">
        <v>77</v>
      </c>
      <c r="C1812">
        <v>2024</v>
      </c>
      <c r="E1812">
        <v>99</v>
      </c>
      <c r="G1812">
        <v>99</v>
      </c>
      <c r="H1812">
        <v>2</v>
      </c>
      <c r="I1812">
        <v>99</v>
      </c>
      <c r="J1812">
        <v>106</v>
      </c>
      <c r="K1812">
        <v>99</v>
      </c>
      <c r="L1812">
        <v>4</v>
      </c>
      <c r="M1812">
        <v>99</v>
      </c>
      <c r="N1812">
        <v>99</v>
      </c>
      <c r="O1812">
        <v>99</v>
      </c>
      <c r="P1812">
        <v>99</v>
      </c>
      <c r="Q1812">
        <v>18</v>
      </c>
      <c r="R1812">
        <v>33</v>
      </c>
      <c r="S1812">
        <v>4</v>
      </c>
      <c r="T1812">
        <v>2.9090909090909096</v>
      </c>
      <c r="U1812">
        <v>16.372727272727271</v>
      </c>
      <c r="V1812">
        <v>0</v>
      </c>
      <c r="W1812">
        <v>0</v>
      </c>
      <c r="X1812">
        <v>48.484848484848492</v>
      </c>
      <c r="Y1812">
        <v>3.0303030303030303</v>
      </c>
      <c r="Z1812">
        <v>4.0479903526709222</v>
      </c>
      <c r="AA1812">
        <v>0</v>
      </c>
      <c r="AB1812">
        <v>0.86562768830822445</v>
      </c>
      <c r="AD1812">
        <v>1.7453227155559088</v>
      </c>
      <c r="AF1812">
        <v>1.9423190111830488</v>
      </c>
      <c r="AG1812">
        <v>1.1528834889928758</v>
      </c>
      <c r="AH1812">
        <v>0</v>
      </c>
      <c r="AI1812">
        <v>33</v>
      </c>
      <c r="AJ1812">
        <v>103.05151515151516</v>
      </c>
      <c r="AK1812">
        <v>14.677542841421229</v>
      </c>
    </row>
    <row r="1813" spans="1:37">
      <c r="A1813">
        <v>18</v>
      </c>
      <c r="B1813">
        <v>78</v>
      </c>
      <c r="C1813">
        <v>2024</v>
      </c>
      <c r="E1813">
        <v>99</v>
      </c>
      <c r="G1813">
        <v>99</v>
      </c>
      <c r="H1813">
        <v>1</v>
      </c>
      <c r="I1813">
        <v>99</v>
      </c>
      <c r="J1813">
        <v>110</v>
      </c>
      <c r="K1813">
        <v>99</v>
      </c>
      <c r="L1813">
        <v>4</v>
      </c>
      <c r="M1813">
        <v>99</v>
      </c>
      <c r="N1813">
        <v>99</v>
      </c>
      <c r="O1813">
        <v>99</v>
      </c>
      <c r="P1813">
        <v>99</v>
      </c>
      <c r="Q1813">
        <v>69</v>
      </c>
      <c r="R1813">
        <v>89</v>
      </c>
      <c r="S1813">
        <v>4</v>
      </c>
      <c r="T1813">
        <v>3.2134831460674151</v>
      </c>
      <c r="U1813">
        <v>17.380898876404498</v>
      </c>
      <c r="V1813">
        <v>0</v>
      </c>
      <c r="W1813">
        <v>0</v>
      </c>
      <c r="X1813">
        <v>69.662921348314626</v>
      </c>
      <c r="Y1813">
        <v>3.3707865168539315</v>
      </c>
      <c r="Z1813">
        <v>3.6896111790669006</v>
      </c>
      <c r="AA1813">
        <v>0</v>
      </c>
      <c r="AB1813">
        <v>0.9053140259992678</v>
      </c>
      <c r="AD1813">
        <v>-24.534573201305687</v>
      </c>
      <c r="AF1813">
        <v>1.6117348786671497</v>
      </c>
      <c r="AG1813">
        <v>0.9980985219831382</v>
      </c>
      <c r="AH1813">
        <v>5.617977528089888</v>
      </c>
      <c r="AI1813">
        <v>89</v>
      </c>
      <c r="AJ1813">
        <v>105.62584269662923</v>
      </c>
      <c r="AK1813">
        <v>14.751351251327398</v>
      </c>
    </row>
    <row r="1814" spans="1:37">
      <c r="A1814">
        <v>18</v>
      </c>
      <c r="B1814">
        <v>79</v>
      </c>
      <c r="C1814">
        <v>2024</v>
      </c>
      <c r="E1814">
        <v>99</v>
      </c>
      <c r="G1814">
        <v>99</v>
      </c>
      <c r="H1814">
        <v>1</v>
      </c>
      <c r="I1814">
        <v>99</v>
      </c>
      <c r="J1814">
        <v>111</v>
      </c>
      <c r="K1814">
        <v>99</v>
      </c>
      <c r="L1814">
        <v>4</v>
      </c>
      <c r="M1814">
        <v>99</v>
      </c>
      <c r="N1814">
        <v>99</v>
      </c>
      <c r="O1814">
        <v>99</v>
      </c>
      <c r="P1814">
        <v>99</v>
      </c>
      <c r="Q1814">
        <v>55</v>
      </c>
      <c r="R1814">
        <v>68</v>
      </c>
      <c r="S1814">
        <v>4</v>
      </c>
      <c r="T1814">
        <v>3.3088235294117645</v>
      </c>
      <c r="U1814">
        <v>17.232352941176469</v>
      </c>
      <c r="V1814">
        <v>0</v>
      </c>
      <c r="W1814">
        <v>0</v>
      </c>
      <c r="X1814">
        <v>60.294117647058819</v>
      </c>
      <c r="Y1814">
        <v>10.294117647058826</v>
      </c>
      <c r="Z1814">
        <v>4.5744636836551278</v>
      </c>
      <c r="AA1814">
        <v>0</v>
      </c>
      <c r="AB1814">
        <v>0.86189519188780017</v>
      </c>
      <c r="AD1814">
        <v>-58.029465492248065</v>
      </c>
      <c r="AF1814">
        <v>1.7440369325468064</v>
      </c>
      <c r="AG1814">
        <v>1.0261134399143943</v>
      </c>
      <c r="AH1814">
        <v>0</v>
      </c>
      <c r="AI1814">
        <v>67</v>
      </c>
      <c r="AJ1814">
        <v>105.62537313432838</v>
      </c>
      <c r="AK1814">
        <v>14.301861028606725</v>
      </c>
    </row>
    <row r="1815" spans="1:37">
      <c r="A1815">
        <v>18</v>
      </c>
      <c r="B1815">
        <v>80</v>
      </c>
      <c r="C1815">
        <v>2024</v>
      </c>
      <c r="E1815">
        <v>99</v>
      </c>
      <c r="G1815">
        <v>99</v>
      </c>
      <c r="H1815">
        <v>1</v>
      </c>
      <c r="I1815">
        <v>99</v>
      </c>
      <c r="J1815">
        <v>116</v>
      </c>
      <c r="K1815">
        <v>99</v>
      </c>
      <c r="L1815">
        <v>4</v>
      </c>
      <c r="M1815">
        <v>99</v>
      </c>
      <c r="N1815">
        <v>99</v>
      </c>
      <c r="O1815">
        <v>99</v>
      </c>
      <c r="P1815">
        <v>99</v>
      </c>
      <c r="Q1815">
        <v>53</v>
      </c>
      <c r="R1815">
        <v>95</v>
      </c>
      <c r="S1815">
        <v>4</v>
      </c>
      <c r="T1815">
        <v>3.8842105263157887</v>
      </c>
      <c r="U1815">
        <v>13.579999999999998</v>
      </c>
      <c r="V1815">
        <v>0</v>
      </c>
      <c r="W1815">
        <v>0</v>
      </c>
      <c r="X1815">
        <v>27.368421052631579</v>
      </c>
      <c r="Y1815">
        <v>2.1052631578947363</v>
      </c>
      <c r="Z1815">
        <v>4.0241010764746399</v>
      </c>
      <c r="AA1815">
        <v>0</v>
      </c>
      <c r="AB1815">
        <v>1.1595203899138804</v>
      </c>
      <c r="AD1815">
        <v>-54.011911883339536</v>
      </c>
      <c r="AF1815">
        <v>3.1488233344381835</v>
      </c>
      <c r="AG1815">
        <v>1.6587123218629611</v>
      </c>
      <c r="AH1815">
        <v>7.3684210526315779</v>
      </c>
      <c r="AI1815">
        <v>93</v>
      </c>
      <c r="AJ1815">
        <v>98.086021505376394</v>
      </c>
      <c r="AK1815">
        <v>14.112459352736549</v>
      </c>
    </row>
    <row r="1816" spans="1:37">
      <c r="A1816">
        <v>18</v>
      </c>
      <c r="B1816">
        <v>81</v>
      </c>
      <c r="C1816">
        <v>2024</v>
      </c>
      <c r="E1816">
        <v>99</v>
      </c>
      <c r="G1816">
        <v>99</v>
      </c>
      <c r="H1816">
        <v>2</v>
      </c>
      <c r="I1816">
        <v>99</v>
      </c>
      <c r="J1816">
        <v>117</v>
      </c>
      <c r="K1816">
        <v>99</v>
      </c>
      <c r="L1816">
        <v>4</v>
      </c>
      <c r="M1816">
        <v>99</v>
      </c>
      <c r="N1816">
        <v>99</v>
      </c>
      <c r="O1816">
        <v>99</v>
      </c>
      <c r="P1816">
        <v>99</v>
      </c>
      <c r="Q1816">
        <v>58</v>
      </c>
      <c r="R1816">
        <v>99</v>
      </c>
      <c r="S1816">
        <v>4</v>
      </c>
      <c r="T1816">
        <v>3.3333333333333344</v>
      </c>
      <c r="U1816">
        <v>14.426262626262636</v>
      </c>
      <c r="V1816">
        <v>0</v>
      </c>
      <c r="W1816">
        <v>0</v>
      </c>
      <c r="X1816">
        <v>36.363636363636367</v>
      </c>
      <c r="Y1816">
        <v>0</v>
      </c>
      <c r="Z1816">
        <v>3.876804522382379</v>
      </c>
      <c r="AA1816">
        <v>0</v>
      </c>
      <c r="AB1816">
        <v>0.9949366763261811</v>
      </c>
      <c r="AD1816">
        <v>-47.731239523405264</v>
      </c>
      <c r="AF1816">
        <v>4.4776119402985071</v>
      </c>
      <c r="AG1816">
        <v>2.4951606253101062</v>
      </c>
      <c r="AH1816">
        <v>10.101010101010102</v>
      </c>
      <c r="AI1816">
        <v>99</v>
      </c>
      <c r="AJ1816">
        <v>99.519191919191968</v>
      </c>
      <c r="AK1816">
        <v>14.295815347051629</v>
      </c>
    </row>
    <row r="1817" spans="1:37">
      <c r="A1817">
        <v>18</v>
      </c>
      <c r="B1817">
        <v>82</v>
      </c>
      <c r="C1817">
        <v>2024</v>
      </c>
      <c r="E1817">
        <v>99</v>
      </c>
      <c r="G1817">
        <v>99</v>
      </c>
      <c r="H1817">
        <v>1</v>
      </c>
      <c r="I1817">
        <v>99</v>
      </c>
      <c r="J1817">
        <v>134</v>
      </c>
      <c r="K1817">
        <v>99</v>
      </c>
      <c r="L1817">
        <v>4</v>
      </c>
      <c r="M1817">
        <v>99</v>
      </c>
      <c r="N1817">
        <v>99</v>
      </c>
      <c r="O1817">
        <v>99</v>
      </c>
      <c r="P1817">
        <v>99</v>
      </c>
      <c r="Q1817">
        <v>89</v>
      </c>
      <c r="R1817">
        <v>153</v>
      </c>
      <c r="S1817">
        <v>4</v>
      </c>
      <c r="T1817">
        <v>4.3267973856209139</v>
      </c>
      <c r="U1817">
        <v>12.928104575163404</v>
      </c>
      <c r="V1817">
        <v>0</v>
      </c>
      <c r="W1817">
        <v>0.65359477124182996</v>
      </c>
      <c r="X1817">
        <v>22.222222222222225</v>
      </c>
      <c r="Y1817">
        <v>0.65359477124182996</v>
      </c>
      <c r="Z1817">
        <v>3.8999992880230465</v>
      </c>
      <c r="AA1817">
        <v>0</v>
      </c>
      <c r="AB1817">
        <v>2.6341896482102922</v>
      </c>
      <c r="AD1817">
        <v>-26.351939190404767</v>
      </c>
      <c r="AF1817">
        <v>2.9383522181678514</v>
      </c>
      <c r="AG1817">
        <v>1.5404672491055489</v>
      </c>
      <c r="AH1817">
        <v>15.032679738562086</v>
      </c>
      <c r="AI1817">
        <v>152</v>
      </c>
      <c r="AJ1817">
        <v>96.524342105263116</v>
      </c>
      <c r="AK1817">
        <v>13.9673982272882</v>
      </c>
    </row>
    <row r="1818" spans="1:37">
      <c r="A1818">
        <v>18</v>
      </c>
      <c r="B1818">
        <v>83</v>
      </c>
      <c r="C1818">
        <v>2024</v>
      </c>
      <c r="E1818">
        <v>99</v>
      </c>
      <c r="G1818">
        <v>99</v>
      </c>
      <c r="H1818">
        <v>2</v>
      </c>
      <c r="I1818">
        <v>99</v>
      </c>
      <c r="J1818">
        <v>141</v>
      </c>
      <c r="K1818">
        <v>99</v>
      </c>
      <c r="L1818">
        <v>4</v>
      </c>
      <c r="M1818">
        <v>99</v>
      </c>
      <c r="N1818">
        <v>99</v>
      </c>
      <c r="O1818">
        <v>99</v>
      </c>
      <c r="P1818">
        <v>99</v>
      </c>
      <c r="Q1818">
        <v>169</v>
      </c>
      <c r="R1818">
        <v>454</v>
      </c>
      <c r="S1818">
        <v>4</v>
      </c>
      <c r="T1818">
        <v>4.4074889867841405</v>
      </c>
      <c r="U1818">
        <v>11.885903083700448</v>
      </c>
      <c r="V1818">
        <v>0</v>
      </c>
      <c r="W1818">
        <v>0</v>
      </c>
      <c r="X1818">
        <v>10.79295154185022</v>
      </c>
      <c r="Y1818">
        <v>0</v>
      </c>
      <c r="Z1818">
        <v>2.8388547745765003</v>
      </c>
      <c r="AA1818">
        <v>0</v>
      </c>
      <c r="AB1818">
        <v>0.96595634910740635</v>
      </c>
      <c r="AD1818">
        <v>-43.052842890036622</v>
      </c>
      <c r="AF1818">
        <v>8.657513348588866</v>
      </c>
      <c r="AG1818">
        <v>4.762917699726648</v>
      </c>
      <c r="AH1818">
        <v>9.6916299559471373</v>
      </c>
      <c r="AI1818">
        <v>452</v>
      </c>
      <c r="AJ1818">
        <v>95.321460176991124</v>
      </c>
      <c r="AK1818">
        <v>13.493172884114944</v>
      </c>
    </row>
    <row r="1819" spans="1:37">
      <c r="A1819">
        <v>18</v>
      </c>
      <c r="B1819">
        <v>84</v>
      </c>
      <c r="C1819">
        <v>2024</v>
      </c>
      <c r="E1819">
        <v>99</v>
      </c>
      <c r="G1819">
        <v>99</v>
      </c>
      <c r="H1819">
        <v>2</v>
      </c>
      <c r="I1819">
        <v>99</v>
      </c>
      <c r="J1819">
        <v>143</v>
      </c>
      <c r="K1819">
        <v>99</v>
      </c>
      <c r="L1819">
        <v>4</v>
      </c>
      <c r="M1819">
        <v>99</v>
      </c>
      <c r="N1819">
        <v>99</v>
      </c>
      <c r="O1819">
        <v>99</v>
      </c>
      <c r="P1819">
        <v>99</v>
      </c>
      <c r="R1819">
        <v>0</v>
      </c>
    </row>
    <row r="1820" spans="1:37">
      <c r="A1820">
        <v>18</v>
      </c>
      <c r="B1820">
        <v>85</v>
      </c>
      <c r="C1820">
        <v>2024</v>
      </c>
      <c r="E1820">
        <v>99</v>
      </c>
      <c r="G1820">
        <v>99</v>
      </c>
      <c r="H1820">
        <v>2</v>
      </c>
      <c r="I1820">
        <v>99</v>
      </c>
      <c r="J1820">
        <v>147</v>
      </c>
      <c r="K1820">
        <v>99</v>
      </c>
      <c r="L1820">
        <v>4</v>
      </c>
      <c r="M1820">
        <v>99</v>
      </c>
      <c r="N1820">
        <v>99</v>
      </c>
      <c r="O1820">
        <v>99</v>
      </c>
      <c r="P1820">
        <v>99</v>
      </c>
      <c r="Q1820">
        <v>13</v>
      </c>
      <c r="R1820">
        <v>61</v>
      </c>
      <c r="S1820">
        <v>4</v>
      </c>
      <c r="T1820">
        <v>4.557377049180328</v>
      </c>
      <c r="U1820">
        <v>10.68032786885246</v>
      </c>
      <c r="V1820">
        <v>0</v>
      </c>
      <c r="W1820">
        <v>0</v>
      </c>
      <c r="X1820">
        <v>3.2786885245901645</v>
      </c>
      <c r="Y1820">
        <v>0</v>
      </c>
      <c r="Z1820">
        <v>2.4689428063498471</v>
      </c>
      <c r="AA1820">
        <v>0</v>
      </c>
      <c r="AB1820">
        <v>0.6900841042573489</v>
      </c>
      <c r="AD1820">
        <v>-14.174041205123498</v>
      </c>
      <c r="AF1820">
        <v>7.0683661645422955</v>
      </c>
      <c r="AG1820">
        <v>3.8901793124861905</v>
      </c>
      <c r="AH1820">
        <v>29.508196721311474</v>
      </c>
      <c r="AI1820">
        <v>61</v>
      </c>
      <c r="AJ1820">
        <v>92.24262295081968</v>
      </c>
      <c r="AK1820">
        <v>13.401824169337436</v>
      </c>
    </row>
    <row r="1821" spans="1:37">
      <c r="A1821">
        <v>18</v>
      </c>
      <c r="B1821">
        <v>86</v>
      </c>
      <c r="C1821">
        <v>2024</v>
      </c>
      <c r="E1821">
        <v>99</v>
      </c>
      <c r="G1821">
        <v>99</v>
      </c>
      <c r="H1821">
        <v>1</v>
      </c>
      <c r="I1821">
        <v>99</v>
      </c>
      <c r="J1821">
        <v>155</v>
      </c>
      <c r="K1821">
        <v>99</v>
      </c>
      <c r="L1821">
        <v>4</v>
      </c>
      <c r="M1821">
        <v>99</v>
      </c>
      <c r="N1821">
        <v>99</v>
      </c>
      <c r="O1821">
        <v>99</v>
      </c>
      <c r="P1821">
        <v>99</v>
      </c>
      <c r="Q1821">
        <v>20</v>
      </c>
      <c r="R1821">
        <v>58</v>
      </c>
      <c r="S1821">
        <v>4</v>
      </c>
      <c r="T1821">
        <v>4.5172413793103452</v>
      </c>
      <c r="U1821">
        <v>12.793103448275868</v>
      </c>
      <c r="V1821">
        <v>0</v>
      </c>
      <c r="W1821">
        <v>0</v>
      </c>
      <c r="X1821">
        <v>25.862068965517246</v>
      </c>
      <c r="Y1821">
        <v>0</v>
      </c>
      <c r="Z1821">
        <v>4.0150519414755621</v>
      </c>
      <c r="AA1821">
        <v>0</v>
      </c>
      <c r="AB1821">
        <v>1.0866173280406008</v>
      </c>
      <c r="AD1821">
        <v>-65.084807622473235</v>
      </c>
      <c r="AF1821">
        <v>2.6864289022695695</v>
      </c>
      <c r="AG1821">
        <v>1.2028446790333811</v>
      </c>
      <c r="AH1821">
        <v>50</v>
      </c>
      <c r="AI1821">
        <v>58</v>
      </c>
      <c r="AJ1821">
        <v>96.555172413793102</v>
      </c>
      <c r="AK1821">
        <v>13.776295109589825</v>
      </c>
    </row>
    <row r="1822" spans="1:37">
      <c r="A1822">
        <v>18</v>
      </c>
      <c r="B1822">
        <v>87</v>
      </c>
      <c r="C1822">
        <v>2024</v>
      </c>
      <c r="E1822">
        <v>99</v>
      </c>
      <c r="G1822">
        <v>99</v>
      </c>
      <c r="H1822">
        <v>2</v>
      </c>
      <c r="I1822">
        <v>99</v>
      </c>
      <c r="J1822">
        <v>160</v>
      </c>
      <c r="K1822">
        <v>99</v>
      </c>
      <c r="L1822">
        <v>4</v>
      </c>
      <c r="M1822">
        <v>99</v>
      </c>
      <c r="N1822">
        <v>99</v>
      </c>
      <c r="O1822">
        <v>99</v>
      </c>
      <c r="P1822">
        <v>99</v>
      </c>
      <c r="Q1822">
        <v>24</v>
      </c>
      <c r="R1822">
        <v>41</v>
      </c>
      <c r="S1822">
        <v>4</v>
      </c>
      <c r="T1822">
        <v>3.6341463414634152</v>
      </c>
      <c r="U1822">
        <v>16.112195121951221</v>
      </c>
      <c r="V1822">
        <v>0</v>
      </c>
      <c r="W1822">
        <v>0</v>
      </c>
      <c r="X1822">
        <v>53.658536585365837</v>
      </c>
      <c r="Y1822">
        <v>2.4390243902439024</v>
      </c>
      <c r="Z1822">
        <v>3.4054615475984038</v>
      </c>
      <c r="AA1822">
        <v>0</v>
      </c>
      <c r="AB1822">
        <v>0.78882739652664513</v>
      </c>
      <c r="AD1822">
        <v>-16.721636964002457</v>
      </c>
      <c r="AF1822">
        <v>2.643455834945196</v>
      </c>
      <c r="AG1822">
        <v>1.5858421695742038</v>
      </c>
      <c r="AH1822">
        <v>2.4390243902439024</v>
      </c>
      <c r="AI1822">
        <v>41</v>
      </c>
      <c r="AJ1822">
        <v>103.55609756097562</v>
      </c>
      <c r="AK1822">
        <v>14.315061081445903</v>
      </c>
    </row>
    <row r="1823" spans="1:37">
      <c r="A1823">
        <v>18</v>
      </c>
      <c r="B1823">
        <v>88</v>
      </c>
      <c r="C1823">
        <v>2024</v>
      </c>
      <c r="E1823">
        <v>99</v>
      </c>
      <c r="G1823">
        <v>99</v>
      </c>
      <c r="H1823">
        <v>1</v>
      </c>
      <c r="I1823">
        <v>99</v>
      </c>
      <c r="J1823">
        <v>171</v>
      </c>
      <c r="K1823">
        <v>99</v>
      </c>
      <c r="L1823">
        <v>4</v>
      </c>
      <c r="M1823">
        <v>99</v>
      </c>
      <c r="N1823">
        <v>99</v>
      </c>
      <c r="O1823">
        <v>99</v>
      </c>
      <c r="P1823">
        <v>99</v>
      </c>
      <c r="Q1823">
        <v>8</v>
      </c>
      <c r="R1823">
        <v>8</v>
      </c>
      <c r="S1823">
        <v>4</v>
      </c>
      <c r="T1823">
        <v>2.75</v>
      </c>
      <c r="U1823">
        <v>16.562500000000004</v>
      </c>
      <c r="V1823">
        <v>0</v>
      </c>
      <c r="W1823">
        <v>0</v>
      </c>
      <c r="X1823">
        <v>75</v>
      </c>
      <c r="Y1823">
        <v>0</v>
      </c>
      <c r="Z1823">
        <v>2.6133969752029436</v>
      </c>
      <c r="AA1823">
        <v>0</v>
      </c>
      <c r="AB1823">
        <v>0.66143782776614757</v>
      </c>
      <c r="AD1823">
        <v>-62.731414983374862</v>
      </c>
      <c r="AF1823">
        <v>1.1887072808320951</v>
      </c>
      <c r="AG1823">
        <v>0.64719702631283316</v>
      </c>
      <c r="AH1823">
        <v>0</v>
      </c>
      <c r="AI1823">
        <v>8</v>
      </c>
      <c r="AJ1823">
        <v>103.325</v>
      </c>
      <c r="AK1823">
        <v>14.874893603400452</v>
      </c>
    </row>
    <row r="1824" spans="1:37">
      <c r="A1824">
        <v>18</v>
      </c>
      <c r="B1824">
        <v>89</v>
      </c>
      <c r="C1824">
        <v>2024</v>
      </c>
      <c r="E1824">
        <v>99</v>
      </c>
      <c r="G1824">
        <v>99</v>
      </c>
      <c r="H1824">
        <v>2</v>
      </c>
      <c r="I1824">
        <v>99</v>
      </c>
      <c r="J1824">
        <v>175</v>
      </c>
      <c r="K1824">
        <v>99</v>
      </c>
      <c r="L1824">
        <v>4</v>
      </c>
      <c r="M1824">
        <v>99</v>
      </c>
      <c r="N1824">
        <v>99</v>
      </c>
      <c r="O1824">
        <v>99</v>
      </c>
      <c r="P1824">
        <v>99</v>
      </c>
      <c r="Q1824">
        <v>25</v>
      </c>
      <c r="R1824">
        <v>38</v>
      </c>
      <c r="S1824">
        <v>4</v>
      </c>
      <c r="T1824">
        <v>3.9473684210526319</v>
      </c>
      <c r="U1824">
        <v>12.447368421052632</v>
      </c>
      <c r="V1824">
        <v>0</v>
      </c>
      <c r="W1824">
        <v>0</v>
      </c>
      <c r="X1824">
        <v>23.684210526315795</v>
      </c>
      <c r="Y1824">
        <v>0</v>
      </c>
      <c r="Z1824">
        <v>3.5980065271659991</v>
      </c>
      <c r="AA1824">
        <v>0</v>
      </c>
      <c r="AB1824">
        <v>0.91615237818574879</v>
      </c>
      <c r="AD1824">
        <v>-60.997216765555507</v>
      </c>
      <c r="AF1824">
        <v>4.3879907621247112</v>
      </c>
      <c r="AG1824">
        <v>2.2831711461229536</v>
      </c>
      <c r="AH1824">
        <v>0</v>
      </c>
      <c r="AI1824">
        <v>37</v>
      </c>
      <c r="AJ1824">
        <v>95.627027027027026</v>
      </c>
      <c r="AK1824">
        <v>13.912706177004562</v>
      </c>
    </row>
    <row r="1825" spans="1:37">
      <c r="A1825">
        <v>18</v>
      </c>
      <c r="B1825">
        <v>90</v>
      </c>
      <c r="C1825">
        <v>2024</v>
      </c>
      <c r="E1825">
        <v>99</v>
      </c>
      <c r="G1825">
        <v>99</v>
      </c>
      <c r="H1825">
        <v>2</v>
      </c>
      <c r="I1825">
        <v>99</v>
      </c>
      <c r="J1825">
        <v>177</v>
      </c>
      <c r="K1825">
        <v>99</v>
      </c>
      <c r="L1825">
        <v>4</v>
      </c>
      <c r="M1825">
        <v>99</v>
      </c>
      <c r="N1825">
        <v>99</v>
      </c>
      <c r="O1825">
        <v>99</v>
      </c>
      <c r="P1825">
        <v>99</v>
      </c>
      <c r="Q1825">
        <v>15</v>
      </c>
      <c r="R1825">
        <v>18</v>
      </c>
      <c r="S1825">
        <v>4</v>
      </c>
      <c r="T1825">
        <v>4</v>
      </c>
      <c r="U1825">
        <v>14.77222222222222</v>
      </c>
      <c r="V1825">
        <v>0</v>
      </c>
      <c r="W1825">
        <v>0</v>
      </c>
      <c r="X1825">
        <v>27.777777777777779</v>
      </c>
      <c r="Y1825">
        <v>0</v>
      </c>
      <c r="Z1825">
        <v>2.5286811572560506</v>
      </c>
      <c r="AA1825">
        <v>0</v>
      </c>
      <c r="AB1825">
        <v>1.0540925533894598</v>
      </c>
      <c r="AD1825">
        <v>-48.355141905617565</v>
      </c>
      <c r="AF1825">
        <v>1.6085790884718503</v>
      </c>
      <c r="AG1825">
        <v>0.90897592358995905</v>
      </c>
      <c r="AH1825">
        <v>11.111111111111112</v>
      </c>
      <c r="AI1825">
        <v>18</v>
      </c>
      <c r="AJ1825">
        <v>101.88333333333333</v>
      </c>
      <c r="AK1825">
        <v>13.841582930727048</v>
      </c>
    </row>
    <row r="1826" spans="1:37">
      <c r="A1826">
        <v>18</v>
      </c>
      <c r="B1826">
        <v>91</v>
      </c>
      <c r="C1826">
        <v>2024</v>
      </c>
      <c r="E1826">
        <v>99</v>
      </c>
      <c r="G1826">
        <v>99</v>
      </c>
      <c r="H1826">
        <v>2</v>
      </c>
      <c r="I1826">
        <v>99</v>
      </c>
      <c r="J1826">
        <v>178</v>
      </c>
      <c r="K1826">
        <v>99</v>
      </c>
      <c r="L1826">
        <v>4</v>
      </c>
      <c r="M1826">
        <v>99</v>
      </c>
      <c r="N1826">
        <v>99</v>
      </c>
      <c r="O1826">
        <v>99</v>
      </c>
      <c r="P1826">
        <v>99</v>
      </c>
      <c r="Q1826">
        <v>8</v>
      </c>
      <c r="R1826">
        <v>13</v>
      </c>
      <c r="S1826">
        <v>4</v>
      </c>
      <c r="T1826">
        <v>3.538461538461537</v>
      </c>
      <c r="U1826">
        <v>13.553846153846148</v>
      </c>
      <c r="V1826">
        <v>0</v>
      </c>
      <c r="W1826">
        <v>0</v>
      </c>
      <c r="X1826">
        <v>30.769230769230759</v>
      </c>
      <c r="Y1826">
        <v>0</v>
      </c>
      <c r="Z1826">
        <v>3.3985552099080181</v>
      </c>
      <c r="AA1826">
        <v>0</v>
      </c>
      <c r="AB1826">
        <v>1.0088366960464625</v>
      </c>
      <c r="AD1826">
        <v>2.0709963849614823</v>
      </c>
      <c r="AF1826">
        <v>2.1922428330522767</v>
      </c>
      <c r="AG1826">
        <v>1.0580104359939713</v>
      </c>
      <c r="AH1826">
        <v>46.15384615384616</v>
      </c>
      <c r="AI1826">
        <v>13</v>
      </c>
      <c r="AJ1826">
        <v>99.461538461538439</v>
      </c>
      <c r="AK1826">
        <v>13.471855951027941</v>
      </c>
    </row>
    <row r="1827" spans="1:37">
      <c r="A1827">
        <v>18</v>
      </c>
      <c r="B1827">
        <v>92</v>
      </c>
      <c r="C1827">
        <v>2024</v>
      </c>
      <c r="E1827">
        <v>99</v>
      </c>
      <c r="G1827">
        <v>99</v>
      </c>
      <c r="H1827">
        <v>2</v>
      </c>
      <c r="I1827">
        <v>99</v>
      </c>
      <c r="J1827">
        <v>181</v>
      </c>
      <c r="K1827">
        <v>99</v>
      </c>
      <c r="L1827">
        <v>4</v>
      </c>
      <c r="M1827">
        <v>99</v>
      </c>
      <c r="N1827">
        <v>99</v>
      </c>
      <c r="O1827">
        <v>99</v>
      </c>
      <c r="P1827">
        <v>99</v>
      </c>
      <c r="Q1827">
        <v>22</v>
      </c>
      <c r="R1827">
        <v>34</v>
      </c>
      <c r="S1827">
        <v>4</v>
      </c>
      <c r="T1827">
        <v>3.9411764705882351</v>
      </c>
      <c r="U1827">
        <v>14.576470588235296</v>
      </c>
      <c r="V1827">
        <v>0</v>
      </c>
      <c r="W1827">
        <v>0</v>
      </c>
      <c r="X1827">
        <v>29.411764705882355</v>
      </c>
      <c r="Y1827">
        <v>2.9411764705882355</v>
      </c>
      <c r="Z1827">
        <v>3.707865949059344</v>
      </c>
      <c r="AA1827">
        <v>0</v>
      </c>
      <c r="AB1827">
        <v>0.93749279120642315</v>
      </c>
      <c r="AD1827">
        <v>-57.152543755774893</v>
      </c>
      <c r="AF1827">
        <v>3.2882011605415871</v>
      </c>
      <c r="AG1827">
        <v>1.8319188573794247</v>
      </c>
      <c r="AH1827">
        <v>2.9411764705882355</v>
      </c>
      <c r="AI1827">
        <v>34</v>
      </c>
      <c r="AJ1827">
        <v>101.25882352941176</v>
      </c>
      <c r="AK1827">
        <v>13.731074694817419</v>
      </c>
    </row>
    <row r="1828" spans="1:37">
      <c r="A1828">
        <v>18</v>
      </c>
      <c r="B1828">
        <v>93</v>
      </c>
      <c r="C1828">
        <v>2024</v>
      </c>
      <c r="E1828">
        <v>99</v>
      </c>
      <c r="G1828">
        <v>99</v>
      </c>
      <c r="H1828">
        <v>1</v>
      </c>
      <c r="I1828">
        <v>99</v>
      </c>
      <c r="J1828">
        <v>262</v>
      </c>
      <c r="K1828">
        <v>99</v>
      </c>
      <c r="L1828">
        <v>4</v>
      </c>
      <c r="M1828">
        <v>99</v>
      </c>
      <c r="N1828">
        <v>99</v>
      </c>
      <c r="O1828">
        <v>99</v>
      </c>
      <c r="P1828">
        <v>99</v>
      </c>
      <c r="R1828">
        <v>0</v>
      </c>
    </row>
    <row r="1829" spans="1:37">
      <c r="A1829">
        <v>18</v>
      </c>
      <c r="B1829">
        <v>94</v>
      </c>
      <c r="C1829">
        <v>2024</v>
      </c>
      <c r="E1829">
        <v>99</v>
      </c>
      <c r="G1829">
        <v>99</v>
      </c>
      <c r="H1829">
        <v>2</v>
      </c>
      <c r="I1829">
        <v>99</v>
      </c>
      <c r="J1829">
        <v>267</v>
      </c>
      <c r="K1829">
        <v>99</v>
      </c>
      <c r="L1829">
        <v>4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7">
      <c r="A1830">
        <v>18</v>
      </c>
      <c r="B1830">
        <v>95</v>
      </c>
      <c r="C1830">
        <v>2024</v>
      </c>
      <c r="E1830">
        <v>99</v>
      </c>
      <c r="G1830">
        <v>99</v>
      </c>
      <c r="H1830">
        <v>1</v>
      </c>
      <c r="I1830">
        <v>99</v>
      </c>
      <c r="J1830">
        <v>309</v>
      </c>
      <c r="K1830">
        <v>99</v>
      </c>
      <c r="L1830">
        <v>4</v>
      </c>
      <c r="M1830">
        <v>99</v>
      </c>
      <c r="N1830">
        <v>99</v>
      </c>
      <c r="O1830">
        <v>99</v>
      </c>
      <c r="P1830">
        <v>99</v>
      </c>
      <c r="Q1830">
        <v>69</v>
      </c>
      <c r="R1830">
        <v>120</v>
      </c>
      <c r="S1830">
        <v>4</v>
      </c>
      <c r="T1830">
        <v>4.2916666666666679</v>
      </c>
      <c r="U1830">
        <v>13.6625</v>
      </c>
      <c r="V1830">
        <v>0</v>
      </c>
      <c r="W1830">
        <v>0</v>
      </c>
      <c r="X1830">
        <v>29.166666666666675</v>
      </c>
      <c r="Y1830">
        <v>0.83333333333333359</v>
      </c>
      <c r="Z1830">
        <v>4.0285039096418869</v>
      </c>
      <c r="AA1830">
        <v>0</v>
      </c>
      <c r="AB1830">
        <v>1.0115650690335682</v>
      </c>
      <c r="AD1830">
        <v>-52.45022371595649</v>
      </c>
      <c r="AF1830">
        <v>2.9182879377431914</v>
      </c>
      <c r="AG1830">
        <v>1.48841001133897</v>
      </c>
      <c r="AH1830">
        <v>9.1666666666666643</v>
      </c>
      <c r="AI1830">
        <v>120</v>
      </c>
      <c r="AJ1830">
        <v>99.002499999999998</v>
      </c>
      <c r="AK1830">
        <v>13.696033703019189</v>
      </c>
    </row>
    <row r="1831" spans="1:37">
      <c r="A1831">
        <v>18</v>
      </c>
      <c r="B1831">
        <v>96</v>
      </c>
      <c r="C1831">
        <v>2024</v>
      </c>
      <c r="E1831">
        <v>99</v>
      </c>
      <c r="G1831">
        <v>99</v>
      </c>
      <c r="H1831">
        <v>2</v>
      </c>
      <c r="I1831">
        <v>99</v>
      </c>
      <c r="J1831">
        <v>470</v>
      </c>
      <c r="K1831">
        <v>99</v>
      </c>
      <c r="L1831">
        <v>4</v>
      </c>
      <c r="M1831">
        <v>99</v>
      </c>
      <c r="N1831">
        <v>99</v>
      </c>
      <c r="O1831">
        <v>99</v>
      </c>
      <c r="P1831">
        <v>99</v>
      </c>
      <c r="Q1831">
        <v>17</v>
      </c>
      <c r="R1831">
        <v>41</v>
      </c>
      <c r="S1831">
        <v>4</v>
      </c>
      <c r="T1831">
        <v>4.536585365853659</v>
      </c>
      <c r="U1831">
        <v>11.875609756097562</v>
      </c>
      <c r="V1831">
        <v>0</v>
      </c>
      <c r="W1831">
        <v>0</v>
      </c>
      <c r="X1831">
        <v>14.634146341463419</v>
      </c>
      <c r="Y1831">
        <v>0</v>
      </c>
      <c r="Z1831">
        <v>3.173501604391515</v>
      </c>
      <c r="AA1831">
        <v>0</v>
      </c>
      <c r="AB1831">
        <v>0.82926829268292901</v>
      </c>
      <c r="AD1831">
        <v>-44.544796833396177</v>
      </c>
      <c r="AF1831">
        <v>7.5785582255083188</v>
      </c>
      <c r="AG1831">
        <v>4.397420613417145</v>
      </c>
      <c r="AH1831">
        <v>26.829268292682919</v>
      </c>
      <c r="AI1831">
        <v>41</v>
      </c>
      <c r="AJ1831">
        <v>95.504878048780498</v>
      </c>
      <c r="AK1831">
        <v>13.648632181496559</v>
      </c>
    </row>
    <row r="1832" spans="1:37">
      <c r="A1832">
        <v>18</v>
      </c>
      <c r="B1832">
        <v>97</v>
      </c>
      <c r="C1832">
        <v>2024</v>
      </c>
      <c r="E1832">
        <v>99</v>
      </c>
      <c r="G1832">
        <v>99</v>
      </c>
      <c r="H1832">
        <v>2</v>
      </c>
      <c r="I1832">
        <v>99</v>
      </c>
      <c r="J1832">
        <v>629</v>
      </c>
      <c r="K1832">
        <v>99</v>
      </c>
      <c r="L1832">
        <v>4</v>
      </c>
      <c r="M1832">
        <v>99</v>
      </c>
      <c r="N1832">
        <v>99</v>
      </c>
      <c r="O1832">
        <v>99</v>
      </c>
      <c r="P1832">
        <v>99</v>
      </c>
      <c r="R1832">
        <v>0</v>
      </c>
    </row>
    <row r="1833" spans="1:37">
      <c r="A1833">
        <v>18</v>
      </c>
      <c r="B1833">
        <v>98</v>
      </c>
      <c r="C1833">
        <v>2024</v>
      </c>
      <c r="E1833">
        <v>99</v>
      </c>
      <c r="G1833">
        <v>99</v>
      </c>
      <c r="H1833">
        <v>1</v>
      </c>
      <c r="I1833">
        <v>99</v>
      </c>
      <c r="J1833">
        <v>643</v>
      </c>
      <c r="K1833">
        <v>99</v>
      </c>
      <c r="L1833">
        <v>4</v>
      </c>
      <c r="M1833">
        <v>99</v>
      </c>
      <c r="N1833">
        <v>99</v>
      </c>
      <c r="O1833">
        <v>99</v>
      </c>
      <c r="P1833">
        <v>99</v>
      </c>
      <c r="Q1833">
        <v>45</v>
      </c>
      <c r="R1833">
        <v>103</v>
      </c>
      <c r="S1833">
        <v>4</v>
      </c>
      <c r="T1833">
        <v>4.2718446601941755</v>
      </c>
      <c r="U1833">
        <v>12.544660194174758</v>
      </c>
      <c r="V1833">
        <v>0</v>
      </c>
      <c r="W1833">
        <v>0</v>
      </c>
      <c r="X1833">
        <v>23.300970873786408</v>
      </c>
      <c r="Y1833">
        <v>0</v>
      </c>
      <c r="Z1833">
        <v>4.0901189992738969</v>
      </c>
      <c r="AA1833">
        <v>0</v>
      </c>
      <c r="AB1833">
        <v>0.97735699430461409</v>
      </c>
      <c r="AD1833">
        <v>-52.593584125558401</v>
      </c>
      <c r="AF1833">
        <v>4.6312949640287773</v>
      </c>
      <c r="AG1833">
        <v>2.3440476320057462</v>
      </c>
      <c r="AH1833">
        <v>20.388349514563114</v>
      </c>
      <c r="AI1833">
        <v>98</v>
      </c>
      <c r="AJ1833">
        <v>95.610204081632631</v>
      </c>
      <c r="AK1833">
        <v>13.729029868309487</v>
      </c>
    </row>
    <row r="1834" spans="1:37">
      <c r="A1834">
        <v>18</v>
      </c>
      <c r="B1834">
        <v>99</v>
      </c>
      <c r="C1834">
        <v>2024</v>
      </c>
      <c r="E1834">
        <v>99</v>
      </c>
      <c r="G1834">
        <v>99</v>
      </c>
      <c r="H1834">
        <v>2</v>
      </c>
      <c r="I1834">
        <v>99</v>
      </c>
      <c r="J1834">
        <v>704</v>
      </c>
      <c r="K1834">
        <v>99</v>
      </c>
      <c r="L1834">
        <v>4</v>
      </c>
      <c r="M1834">
        <v>99</v>
      </c>
      <c r="N1834">
        <v>99</v>
      </c>
      <c r="O1834">
        <v>99</v>
      </c>
      <c r="P1834">
        <v>99</v>
      </c>
      <c r="R1834">
        <v>0</v>
      </c>
    </row>
    <row r="1835" spans="1:37">
      <c r="A1835">
        <v>18</v>
      </c>
      <c r="B1835">
        <v>100</v>
      </c>
      <c r="C1835">
        <v>2024</v>
      </c>
      <c r="E1835">
        <v>99</v>
      </c>
      <c r="G1835">
        <v>99</v>
      </c>
      <c r="H1835">
        <v>1</v>
      </c>
      <c r="I1835">
        <v>99</v>
      </c>
      <c r="J1835">
        <v>802</v>
      </c>
      <c r="K1835">
        <v>99</v>
      </c>
      <c r="L1835">
        <v>4</v>
      </c>
      <c r="M1835">
        <v>99</v>
      </c>
      <c r="N1835">
        <v>99</v>
      </c>
      <c r="O1835">
        <v>99</v>
      </c>
      <c r="P1835">
        <v>99</v>
      </c>
      <c r="Q1835">
        <v>8</v>
      </c>
      <c r="R1835">
        <v>25</v>
      </c>
      <c r="S1835">
        <v>4</v>
      </c>
      <c r="T1835">
        <v>4.5999999999999996</v>
      </c>
      <c r="U1835">
        <v>12.071999999999997</v>
      </c>
      <c r="V1835">
        <v>0</v>
      </c>
      <c r="W1835">
        <v>0</v>
      </c>
      <c r="X1835">
        <v>20</v>
      </c>
      <c r="Y1835">
        <v>0</v>
      </c>
      <c r="Z1835">
        <v>3.7443845956311761</v>
      </c>
      <c r="AA1835">
        <v>0</v>
      </c>
      <c r="AB1835">
        <v>1.0954451150103341</v>
      </c>
      <c r="AD1835">
        <v>-13.048032562270002</v>
      </c>
      <c r="AF1835">
        <v>4.1050903119868636</v>
      </c>
      <c r="AG1835">
        <v>2.134385674580443</v>
      </c>
      <c r="AH1835">
        <v>0</v>
      </c>
      <c r="AI1835">
        <v>25</v>
      </c>
      <c r="AJ1835">
        <v>96.048000000000002</v>
      </c>
      <c r="AK1835">
        <v>13.232361976425452</v>
      </c>
    </row>
    <row r="1836" spans="1:37">
      <c r="A1836">
        <v>18</v>
      </c>
      <c r="B1836">
        <v>101</v>
      </c>
      <c r="C1836">
        <v>2024</v>
      </c>
      <c r="E1836">
        <v>99</v>
      </c>
      <c r="G1836">
        <v>99</v>
      </c>
      <c r="H1836">
        <v>1</v>
      </c>
      <c r="I1836">
        <v>99</v>
      </c>
      <c r="J1836">
        <v>103</v>
      </c>
      <c r="K1836">
        <v>99</v>
      </c>
      <c r="L1836">
        <v>5</v>
      </c>
      <c r="M1836">
        <v>99</v>
      </c>
      <c r="N1836">
        <v>99</v>
      </c>
      <c r="O1836">
        <v>99</v>
      </c>
      <c r="P1836">
        <v>99</v>
      </c>
      <c r="Q1836">
        <v>1</v>
      </c>
      <c r="R1836">
        <v>1</v>
      </c>
      <c r="S1836">
        <v>5</v>
      </c>
      <c r="T1836">
        <v>4</v>
      </c>
      <c r="U1836">
        <v>21.2</v>
      </c>
      <c r="V1836">
        <v>0</v>
      </c>
      <c r="W1836">
        <v>0</v>
      </c>
      <c r="X1836">
        <v>100</v>
      </c>
      <c r="Y1836">
        <v>0</v>
      </c>
      <c r="Z1836">
        <v>0</v>
      </c>
      <c r="AA1836">
        <v>0</v>
      </c>
      <c r="AB1836">
        <v>0</v>
      </c>
      <c r="AF1836">
        <v>3.3333333333333344</v>
      </c>
      <c r="AG1836">
        <v>2.4835988753514529</v>
      </c>
      <c r="AH1836">
        <v>0</v>
      </c>
      <c r="AI1836">
        <v>1</v>
      </c>
      <c r="AJ1836">
        <v>115.9</v>
      </c>
      <c r="AK1836">
        <v>13.617129041603803</v>
      </c>
    </row>
    <row r="1837" spans="1:37">
      <c r="A1837">
        <v>18</v>
      </c>
      <c r="B1837">
        <v>102</v>
      </c>
      <c r="C1837">
        <v>2024</v>
      </c>
      <c r="E1837">
        <v>99</v>
      </c>
      <c r="G1837">
        <v>99</v>
      </c>
      <c r="H1837">
        <v>2</v>
      </c>
      <c r="I1837">
        <v>99</v>
      </c>
      <c r="J1837">
        <v>106</v>
      </c>
      <c r="K1837">
        <v>99</v>
      </c>
      <c r="L1837">
        <v>5</v>
      </c>
      <c r="M1837">
        <v>99</v>
      </c>
      <c r="N1837">
        <v>99</v>
      </c>
      <c r="O1837">
        <v>99</v>
      </c>
      <c r="P1837">
        <v>99</v>
      </c>
      <c r="Q1837">
        <v>72</v>
      </c>
      <c r="R1837">
        <v>129</v>
      </c>
      <c r="S1837">
        <v>5</v>
      </c>
      <c r="T1837">
        <v>3.7596899224806202</v>
      </c>
      <c r="U1837">
        <v>19.348837209302335</v>
      </c>
      <c r="V1837">
        <v>0</v>
      </c>
      <c r="W1837">
        <v>0</v>
      </c>
      <c r="X1837">
        <v>76.744186046511643</v>
      </c>
      <c r="Y1837">
        <v>17.829457364341089</v>
      </c>
      <c r="Z1837">
        <v>3.8685196631724241</v>
      </c>
      <c r="AA1837">
        <v>0</v>
      </c>
      <c r="AB1837">
        <v>1.2745279947016817</v>
      </c>
      <c r="AD1837">
        <v>-42.966854374823448</v>
      </c>
      <c r="AF1837">
        <v>7.5927015891700993</v>
      </c>
      <c r="AG1837">
        <v>5.3259248353252255</v>
      </c>
      <c r="AH1837">
        <v>0</v>
      </c>
      <c r="AI1837">
        <v>129</v>
      </c>
      <c r="AJ1837">
        <v>106.08914728682164</v>
      </c>
      <c r="AK1837">
        <v>16.010200293273222</v>
      </c>
    </row>
    <row r="1838" spans="1:37">
      <c r="A1838">
        <v>18</v>
      </c>
      <c r="B1838">
        <v>103</v>
      </c>
      <c r="C1838">
        <v>2024</v>
      </c>
      <c r="E1838">
        <v>99</v>
      </c>
      <c r="G1838">
        <v>99</v>
      </c>
      <c r="H1838">
        <v>1</v>
      </c>
      <c r="I1838">
        <v>99</v>
      </c>
      <c r="J1838">
        <v>110</v>
      </c>
      <c r="K1838">
        <v>99</v>
      </c>
      <c r="L1838">
        <v>5</v>
      </c>
      <c r="M1838">
        <v>99</v>
      </c>
      <c r="N1838">
        <v>99</v>
      </c>
      <c r="O1838">
        <v>99</v>
      </c>
      <c r="P1838">
        <v>99</v>
      </c>
      <c r="Q1838">
        <v>205</v>
      </c>
      <c r="R1838">
        <v>351</v>
      </c>
      <c r="S1838">
        <v>5</v>
      </c>
      <c r="T1838">
        <v>3.991452991452991</v>
      </c>
      <c r="U1838">
        <v>18.88803418803418</v>
      </c>
      <c r="V1838">
        <v>0</v>
      </c>
      <c r="W1838">
        <v>0</v>
      </c>
      <c r="X1838">
        <v>75.783475783475765</v>
      </c>
      <c r="Y1838">
        <v>14.529914529914528</v>
      </c>
      <c r="Z1838">
        <v>4.2294819763187643</v>
      </c>
      <c r="AA1838">
        <v>0</v>
      </c>
      <c r="AB1838">
        <v>1.1851098485808409</v>
      </c>
      <c r="AD1838">
        <v>-35.179751680253382</v>
      </c>
      <c r="AF1838">
        <v>6.3563926113726898</v>
      </c>
      <c r="AG1838">
        <v>4.2776480517109103</v>
      </c>
      <c r="AH1838">
        <v>8.2621082621082618</v>
      </c>
      <c r="AI1838">
        <v>351</v>
      </c>
      <c r="AJ1838">
        <v>105.86267806267811</v>
      </c>
      <c r="AK1838">
        <v>15.651187666306537</v>
      </c>
    </row>
    <row r="1839" spans="1:37">
      <c r="A1839">
        <v>18</v>
      </c>
      <c r="B1839">
        <v>104</v>
      </c>
      <c r="C1839">
        <v>2024</v>
      </c>
      <c r="E1839">
        <v>99</v>
      </c>
      <c r="G1839">
        <v>99</v>
      </c>
      <c r="H1839">
        <v>1</v>
      </c>
      <c r="I1839">
        <v>99</v>
      </c>
      <c r="J1839">
        <v>111</v>
      </c>
      <c r="K1839">
        <v>99</v>
      </c>
      <c r="L1839">
        <v>5</v>
      </c>
      <c r="M1839">
        <v>99</v>
      </c>
      <c r="N1839">
        <v>99</v>
      </c>
      <c r="O1839">
        <v>99</v>
      </c>
      <c r="P1839">
        <v>99</v>
      </c>
      <c r="Q1839">
        <v>153</v>
      </c>
      <c r="R1839">
        <v>225</v>
      </c>
      <c r="S1839">
        <v>5</v>
      </c>
      <c r="T1839">
        <v>3.6222222222222222</v>
      </c>
      <c r="U1839">
        <v>19.589777777777776</v>
      </c>
      <c r="V1839">
        <v>0</v>
      </c>
      <c r="W1839">
        <v>0</v>
      </c>
      <c r="X1839">
        <v>78.222222222222229</v>
      </c>
      <c r="Y1839">
        <v>18.666666666666671</v>
      </c>
      <c r="Z1839">
        <v>4.0797203002651106</v>
      </c>
      <c r="AA1839">
        <v>0</v>
      </c>
      <c r="AB1839">
        <v>1.0809232450680273</v>
      </c>
      <c r="AD1839">
        <v>-52.948856736186677</v>
      </c>
      <c r="AF1839">
        <v>5.7707104385739925</v>
      </c>
      <c r="AG1839">
        <v>3.8597031994458737</v>
      </c>
      <c r="AH1839">
        <v>1.7777777777777779</v>
      </c>
      <c r="AI1839">
        <v>224</v>
      </c>
      <c r="AJ1839">
        <v>106.6955357142857</v>
      </c>
      <c r="AK1839">
        <v>15.954793642163196</v>
      </c>
    </row>
    <row r="1840" spans="1:37">
      <c r="A1840">
        <v>18</v>
      </c>
      <c r="B1840">
        <v>105</v>
      </c>
      <c r="C1840">
        <v>2024</v>
      </c>
      <c r="E1840">
        <v>99</v>
      </c>
      <c r="G1840">
        <v>99</v>
      </c>
      <c r="H1840">
        <v>1</v>
      </c>
      <c r="I1840">
        <v>99</v>
      </c>
      <c r="J1840">
        <v>116</v>
      </c>
      <c r="K1840">
        <v>99</v>
      </c>
      <c r="L1840">
        <v>5</v>
      </c>
      <c r="M1840">
        <v>99</v>
      </c>
      <c r="N1840">
        <v>99</v>
      </c>
      <c r="O1840">
        <v>99</v>
      </c>
      <c r="P1840">
        <v>99</v>
      </c>
      <c r="Q1840">
        <v>158</v>
      </c>
      <c r="R1840">
        <v>313</v>
      </c>
      <c r="S1840">
        <v>5</v>
      </c>
      <c r="T1840">
        <v>4.7859424920127802</v>
      </c>
      <c r="U1840">
        <v>16.055910543130995</v>
      </c>
      <c r="V1840">
        <v>0</v>
      </c>
      <c r="W1840">
        <v>0.95846645367412131</v>
      </c>
      <c r="X1840">
        <v>41.214057507987214</v>
      </c>
      <c r="Y1840">
        <v>9.2651757188498394</v>
      </c>
      <c r="Z1840">
        <v>4.6149540115518528</v>
      </c>
      <c r="AA1840">
        <v>0</v>
      </c>
      <c r="AB1840">
        <v>3.2650037780704397</v>
      </c>
      <c r="AD1840">
        <v>-37.386901420099775</v>
      </c>
      <c r="AF1840">
        <v>10.374544249254226</v>
      </c>
      <c r="AG1840">
        <v>6.4614051418667664</v>
      </c>
      <c r="AH1840">
        <v>6.7092651757188495</v>
      </c>
      <c r="AI1840">
        <v>307</v>
      </c>
      <c r="AJ1840">
        <v>99.887622149837114</v>
      </c>
      <c r="AK1840">
        <v>15.64285846163887</v>
      </c>
    </row>
    <row r="1841" spans="1:37">
      <c r="A1841">
        <v>18</v>
      </c>
      <c r="B1841">
        <v>106</v>
      </c>
      <c r="C1841">
        <v>2024</v>
      </c>
      <c r="E1841">
        <v>99</v>
      </c>
      <c r="G1841">
        <v>99</v>
      </c>
      <c r="H1841">
        <v>2</v>
      </c>
      <c r="I1841">
        <v>99</v>
      </c>
      <c r="J1841">
        <v>117</v>
      </c>
      <c r="K1841">
        <v>99</v>
      </c>
      <c r="L1841">
        <v>5</v>
      </c>
      <c r="M1841">
        <v>99</v>
      </c>
      <c r="N1841">
        <v>99</v>
      </c>
      <c r="O1841">
        <v>99</v>
      </c>
      <c r="P1841">
        <v>99</v>
      </c>
      <c r="Q1841">
        <v>120</v>
      </c>
      <c r="R1841">
        <v>270</v>
      </c>
      <c r="S1841">
        <v>5</v>
      </c>
      <c r="T1841">
        <v>4.3629629629629632</v>
      </c>
      <c r="U1841">
        <v>16.761851851851851</v>
      </c>
      <c r="V1841">
        <v>0</v>
      </c>
      <c r="W1841">
        <v>0</v>
      </c>
      <c r="X1841">
        <v>47.037037037037031</v>
      </c>
      <c r="Y1841">
        <v>14.074074074074073</v>
      </c>
      <c r="Z1841">
        <v>4.9741320009864358</v>
      </c>
      <c r="AA1841">
        <v>0</v>
      </c>
      <c r="AB1841">
        <v>1.3477410862867141</v>
      </c>
      <c r="AD1841">
        <v>-49.438840450976194</v>
      </c>
      <c r="AF1841">
        <v>12.211668928086835</v>
      </c>
      <c r="AG1841">
        <v>7.906699651285491</v>
      </c>
      <c r="AH1841">
        <v>9.2592592592592613</v>
      </c>
      <c r="AI1841">
        <v>270</v>
      </c>
      <c r="AJ1841">
        <v>101.85925925925922</v>
      </c>
      <c r="AK1841">
        <v>15.41948327909377</v>
      </c>
    </row>
    <row r="1842" spans="1:37">
      <c r="A1842">
        <v>18</v>
      </c>
      <c r="B1842">
        <v>107</v>
      </c>
      <c r="C1842">
        <v>2024</v>
      </c>
      <c r="E1842">
        <v>99</v>
      </c>
      <c r="G1842">
        <v>99</v>
      </c>
      <c r="H1842">
        <v>1</v>
      </c>
      <c r="I1842">
        <v>99</v>
      </c>
      <c r="J1842">
        <v>134</v>
      </c>
      <c r="K1842">
        <v>99</v>
      </c>
      <c r="L1842">
        <v>5</v>
      </c>
      <c r="M1842">
        <v>99</v>
      </c>
      <c r="N1842">
        <v>99</v>
      </c>
      <c r="O1842">
        <v>99</v>
      </c>
      <c r="P1842">
        <v>99</v>
      </c>
      <c r="Q1842">
        <v>233</v>
      </c>
      <c r="R1842">
        <v>456</v>
      </c>
      <c r="S1842">
        <v>5</v>
      </c>
      <c r="T1842">
        <v>4.8991228070175437</v>
      </c>
      <c r="U1842">
        <v>15.308552631578937</v>
      </c>
      <c r="V1842">
        <v>0</v>
      </c>
      <c r="W1842">
        <v>0.4385964912280701</v>
      </c>
      <c r="X1842">
        <v>34.868421052631597</v>
      </c>
      <c r="Y1842">
        <v>5.7017543859649118</v>
      </c>
      <c r="Z1842">
        <v>4.0029256419022756</v>
      </c>
      <c r="AA1842">
        <v>0</v>
      </c>
      <c r="AB1842">
        <v>1.3073339426290511</v>
      </c>
      <c r="AD1842">
        <v>-59.711432365976599</v>
      </c>
      <c r="AF1842">
        <v>8.7574419051277115</v>
      </c>
      <c r="AG1842">
        <v>5.4365721566385687</v>
      </c>
      <c r="AH1842">
        <v>14.692982456140347</v>
      </c>
      <c r="AI1842">
        <v>450</v>
      </c>
      <c r="AJ1842">
        <v>98.963333333333367</v>
      </c>
      <c r="AK1842">
        <v>15.449127844067776</v>
      </c>
    </row>
    <row r="1843" spans="1:37">
      <c r="A1843">
        <v>18</v>
      </c>
      <c r="B1843">
        <v>108</v>
      </c>
      <c r="C1843">
        <v>2024</v>
      </c>
      <c r="E1843">
        <v>99</v>
      </c>
      <c r="G1843">
        <v>99</v>
      </c>
      <c r="H1843">
        <v>2</v>
      </c>
      <c r="I1843">
        <v>99</v>
      </c>
      <c r="J1843">
        <v>141</v>
      </c>
      <c r="K1843">
        <v>99</v>
      </c>
      <c r="L1843">
        <v>5</v>
      </c>
      <c r="M1843">
        <v>99</v>
      </c>
      <c r="N1843">
        <v>99</v>
      </c>
      <c r="O1843">
        <v>99</v>
      </c>
      <c r="P1843">
        <v>99</v>
      </c>
      <c r="Q1843">
        <v>297</v>
      </c>
      <c r="R1843">
        <v>839</v>
      </c>
      <c r="S1843">
        <v>5</v>
      </c>
      <c r="T1843">
        <v>5.1525625744934445</v>
      </c>
      <c r="U1843">
        <v>14.229320619785462</v>
      </c>
      <c r="V1843">
        <v>0</v>
      </c>
      <c r="W1843">
        <v>0</v>
      </c>
      <c r="X1843">
        <v>22.169249106078674</v>
      </c>
      <c r="Y1843">
        <v>2.383790226460071</v>
      </c>
      <c r="Z1843">
        <v>3.3186687439582347</v>
      </c>
      <c r="AA1843">
        <v>0</v>
      </c>
      <c r="AB1843">
        <v>1.1189514877867013</v>
      </c>
      <c r="AD1843">
        <v>-27.694894127017456</v>
      </c>
      <c r="AF1843">
        <v>15.999237223493516</v>
      </c>
      <c r="AG1843">
        <v>10.537344180426336</v>
      </c>
      <c r="AH1843">
        <v>7.3897497020262204</v>
      </c>
      <c r="AI1843">
        <v>835</v>
      </c>
      <c r="AJ1843">
        <v>97.561197604790365</v>
      </c>
      <c r="AK1843">
        <v>15.097464859178304</v>
      </c>
    </row>
    <row r="1844" spans="1:37">
      <c r="A1844">
        <v>18</v>
      </c>
      <c r="B1844">
        <v>109</v>
      </c>
      <c r="C1844">
        <v>2024</v>
      </c>
      <c r="E1844">
        <v>99</v>
      </c>
      <c r="G1844">
        <v>99</v>
      </c>
      <c r="H1844">
        <v>2</v>
      </c>
      <c r="I1844">
        <v>99</v>
      </c>
      <c r="J1844">
        <v>143</v>
      </c>
      <c r="K1844">
        <v>99</v>
      </c>
      <c r="L1844">
        <v>5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37">
      <c r="A1845">
        <v>18</v>
      </c>
      <c r="B1845">
        <v>110</v>
      </c>
      <c r="C1845">
        <v>2024</v>
      </c>
      <c r="E1845">
        <v>99</v>
      </c>
      <c r="G1845">
        <v>99</v>
      </c>
      <c r="H1845">
        <v>2</v>
      </c>
      <c r="I1845">
        <v>99</v>
      </c>
      <c r="J1845">
        <v>147</v>
      </c>
      <c r="K1845">
        <v>99</v>
      </c>
      <c r="L1845">
        <v>5</v>
      </c>
      <c r="M1845">
        <v>99</v>
      </c>
      <c r="N1845">
        <v>99</v>
      </c>
      <c r="O1845">
        <v>99</v>
      </c>
      <c r="P1845">
        <v>99</v>
      </c>
      <c r="Q1845">
        <v>31</v>
      </c>
      <c r="R1845">
        <v>137</v>
      </c>
      <c r="S1845">
        <v>5</v>
      </c>
      <c r="T1845">
        <v>5.445255474452555</v>
      </c>
      <c r="U1845">
        <v>13.516058394160584</v>
      </c>
      <c r="V1845">
        <v>0</v>
      </c>
      <c r="W1845">
        <v>0</v>
      </c>
      <c r="X1845">
        <v>16.058394160583941</v>
      </c>
      <c r="Y1845">
        <v>2.1897810218978111</v>
      </c>
      <c r="Z1845">
        <v>3.1440416031645557</v>
      </c>
      <c r="AA1845">
        <v>0</v>
      </c>
      <c r="AB1845">
        <v>1.0103096875017132</v>
      </c>
      <c r="AD1845">
        <v>-27.455556657689996</v>
      </c>
      <c r="AF1845">
        <v>15.874855156431057</v>
      </c>
      <c r="AG1845">
        <v>11.056707648397062</v>
      </c>
      <c r="AH1845">
        <v>42.335766423357661</v>
      </c>
      <c r="AI1845">
        <v>137</v>
      </c>
      <c r="AJ1845">
        <v>95.679562043795613</v>
      </c>
      <c r="AK1845">
        <v>15.208429515356981</v>
      </c>
    </row>
    <row r="1846" spans="1:37">
      <c r="A1846">
        <v>18</v>
      </c>
      <c r="B1846">
        <v>111</v>
      </c>
      <c r="C1846">
        <v>2024</v>
      </c>
      <c r="E1846">
        <v>99</v>
      </c>
      <c r="G1846">
        <v>99</v>
      </c>
      <c r="H1846">
        <v>1</v>
      </c>
      <c r="I1846">
        <v>99</v>
      </c>
      <c r="J1846">
        <v>155</v>
      </c>
      <c r="K1846">
        <v>99</v>
      </c>
      <c r="L1846">
        <v>5</v>
      </c>
      <c r="M1846">
        <v>99</v>
      </c>
      <c r="N1846">
        <v>99</v>
      </c>
      <c r="O1846">
        <v>99</v>
      </c>
      <c r="P1846">
        <v>99</v>
      </c>
      <c r="Q1846">
        <v>65</v>
      </c>
      <c r="R1846">
        <v>135</v>
      </c>
      <c r="S1846">
        <v>5</v>
      </c>
      <c r="T1846">
        <v>4.1333333333333346</v>
      </c>
      <c r="U1846">
        <v>17.520740740740724</v>
      </c>
      <c r="V1846">
        <v>0</v>
      </c>
      <c r="W1846">
        <v>0</v>
      </c>
      <c r="X1846">
        <v>55.555555555555557</v>
      </c>
      <c r="Y1846">
        <v>16.296296296296294</v>
      </c>
      <c r="Z1846">
        <v>4.9868433761960738</v>
      </c>
      <c r="AA1846">
        <v>0</v>
      </c>
      <c r="AB1846">
        <v>1.2220201853215555</v>
      </c>
      <c r="AD1846">
        <v>-62.899920704014477</v>
      </c>
      <c r="AF1846">
        <v>6.2528948587308948</v>
      </c>
      <c r="AG1846">
        <v>3.8343511042016911</v>
      </c>
      <c r="AH1846">
        <v>13.333333333333337</v>
      </c>
      <c r="AI1846">
        <v>135</v>
      </c>
      <c r="AJ1846">
        <v>102.64962962962964</v>
      </c>
      <c r="AK1846">
        <v>15.744070242751205</v>
      </c>
    </row>
    <row r="1847" spans="1:37">
      <c r="A1847">
        <v>18</v>
      </c>
      <c r="B1847">
        <v>112</v>
      </c>
      <c r="C1847">
        <v>2024</v>
      </c>
      <c r="E1847">
        <v>99</v>
      </c>
      <c r="G1847">
        <v>99</v>
      </c>
      <c r="H1847">
        <v>2</v>
      </c>
      <c r="I1847">
        <v>99</v>
      </c>
      <c r="J1847">
        <v>160</v>
      </c>
      <c r="K1847">
        <v>99</v>
      </c>
      <c r="L1847">
        <v>5</v>
      </c>
      <c r="M1847">
        <v>99</v>
      </c>
      <c r="N1847">
        <v>99</v>
      </c>
      <c r="O1847">
        <v>99</v>
      </c>
      <c r="P1847">
        <v>99</v>
      </c>
      <c r="Q1847">
        <v>69</v>
      </c>
      <c r="R1847">
        <v>128</v>
      </c>
      <c r="S1847">
        <v>5</v>
      </c>
      <c r="T1847">
        <v>4.359375</v>
      </c>
      <c r="U1847">
        <v>17.916406250000005</v>
      </c>
      <c r="V1847">
        <v>0</v>
      </c>
      <c r="W1847">
        <v>0</v>
      </c>
      <c r="X1847">
        <v>65.625</v>
      </c>
      <c r="Y1847">
        <v>9.375</v>
      </c>
      <c r="Z1847">
        <v>3.7683048523123688</v>
      </c>
      <c r="AA1847">
        <v>0</v>
      </c>
      <c r="AB1847">
        <v>1.1506409558915416</v>
      </c>
      <c r="AD1847">
        <v>-28.586242960299757</v>
      </c>
      <c r="AF1847">
        <v>8.2527401676337817</v>
      </c>
      <c r="AG1847">
        <v>5.5053161481751776</v>
      </c>
      <c r="AH1847">
        <v>7.03125</v>
      </c>
      <c r="AI1847">
        <v>128</v>
      </c>
      <c r="AJ1847">
        <v>104.54375000000007</v>
      </c>
      <c r="AK1847">
        <v>15.474036928343788</v>
      </c>
    </row>
    <row r="1848" spans="1:37">
      <c r="A1848">
        <v>18</v>
      </c>
      <c r="B1848">
        <v>113</v>
      </c>
      <c r="C1848">
        <v>2024</v>
      </c>
      <c r="E1848">
        <v>99</v>
      </c>
      <c r="G1848">
        <v>99</v>
      </c>
      <c r="H1848">
        <v>1</v>
      </c>
      <c r="I1848">
        <v>99</v>
      </c>
      <c r="J1848">
        <v>171</v>
      </c>
      <c r="K1848">
        <v>99</v>
      </c>
      <c r="L1848">
        <v>5</v>
      </c>
      <c r="M1848">
        <v>99</v>
      </c>
      <c r="N1848">
        <v>99</v>
      </c>
      <c r="O1848">
        <v>99</v>
      </c>
      <c r="P1848">
        <v>99</v>
      </c>
      <c r="Q1848">
        <v>17</v>
      </c>
      <c r="R1848">
        <v>24</v>
      </c>
      <c r="S1848">
        <v>5</v>
      </c>
      <c r="T1848">
        <v>4</v>
      </c>
      <c r="U1848">
        <v>20.041666666666671</v>
      </c>
      <c r="V1848">
        <v>0</v>
      </c>
      <c r="W1848">
        <v>0</v>
      </c>
      <c r="X1848">
        <v>83.333333333333314</v>
      </c>
      <c r="Y1848">
        <v>16.666666666666671</v>
      </c>
      <c r="Z1848">
        <v>3.9005252495301246</v>
      </c>
      <c r="AA1848">
        <v>0</v>
      </c>
      <c r="AB1848">
        <v>0.81649658092772603</v>
      </c>
      <c r="AD1848">
        <v>-64.630608247390356</v>
      </c>
      <c r="AF1848">
        <v>3.5661218424962846</v>
      </c>
      <c r="AG1848">
        <v>2.3494473181620581</v>
      </c>
      <c r="AH1848">
        <v>0</v>
      </c>
      <c r="AI1848">
        <v>24</v>
      </c>
      <c r="AJ1848">
        <v>108.91249999999998</v>
      </c>
      <c r="AK1848">
        <v>15.324765959066116</v>
      </c>
    </row>
    <row r="1849" spans="1:37">
      <c r="A1849">
        <v>18</v>
      </c>
      <c r="B1849">
        <v>114</v>
      </c>
      <c r="C1849">
        <v>2024</v>
      </c>
      <c r="E1849">
        <v>99</v>
      </c>
      <c r="G1849">
        <v>99</v>
      </c>
      <c r="H1849">
        <v>2</v>
      </c>
      <c r="I1849">
        <v>99</v>
      </c>
      <c r="J1849">
        <v>175</v>
      </c>
      <c r="K1849">
        <v>99</v>
      </c>
      <c r="L1849">
        <v>5</v>
      </c>
      <c r="M1849">
        <v>99</v>
      </c>
      <c r="N1849">
        <v>99</v>
      </c>
      <c r="O1849">
        <v>99</v>
      </c>
      <c r="P1849">
        <v>99</v>
      </c>
      <c r="Q1849">
        <v>44</v>
      </c>
      <c r="R1849">
        <v>79</v>
      </c>
      <c r="S1849">
        <v>5</v>
      </c>
      <c r="T1849">
        <v>4.5063291139240489</v>
      </c>
      <c r="U1849">
        <v>15.09113924050634</v>
      </c>
      <c r="V1849">
        <v>0</v>
      </c>
      <c r="W1849">
        <v>0</v>
      </c>
      <c r="X1849">
        <v>31.645569620253177</v>
      </c>
      <c r="Y1849">
        <v>7.5949367088607556</v>
      </c>
      <c r="Z1849">
        <v>4.1152138192419994</v>
      </c>
      <c r="AA1849">
        <v>0</v>
      </c>
      <c r="AB1849">
        <v>1.1569647951660598</v>
      </c>
      <c r="AD1849">
        <v>-55.68414265947824</v>
      </c>
      <c r="AF1849">
        <v>9.1224018475750555</v>
      </c>
      <c r="AG1849">
        <v>5.7547497683039852</v>
      </c>
      <c r="AH1849">
        <v>8.8607594936708818</v>
      </c>
      <c r="AI1849">
        <v>73</v>
      </c>
      <c r="AJ1849">
        <v>99.028767123287679</v>
      </c>
      <c r="AK1849">
        <v>15.468977888511413</v>
      </c>
    </row>
    <row r="1850" spans="1:37">
      <c r="A1850">
        <v>18</v>
      </c>
      <c r="B1850">
        <v>115</v>
      </c>
      <c r="C1850">
        <v>2024</v>
      </c>
      <c r="E1850">
        <v>99</v>
      </c>
      <c r="G1850">
        <v>99</v>
      </c>
      <c r="H1850">
        <v>2</v>
      </c>
      <c r="I1850">
        <v>99</v>
      </c>
      <c r="J1850">
        <v>177</v>
      </c>
      <c r="K1850">
        <v>99</v>
      </c>
      <c r="L1850">
        <v>5</v>
      </c>
      <c r="M1850">
        <v>99</v>
      </c>
      <c r="N1850">
        <v>99</v>
      </c>
      <c r="O1850">
        <v>99</v>
      </c>
      <c r="P1850">
        <v>99</v>
      </c>
      <c r="Q1850">
        <v>51</v>
      </c>
      <c r="R1850">
        <v>103</v>
      </c>
      <c r="S1850">
        <v>5</v>
      </c>
      <c r="T1850">
        <v>5.0291262135922352</v>
      </c>
      <c r="U1850">
        <v>15.727184466019413</v>
      </c>
      <c r="V1850">
        <v>0</v>
      </c>
      <c r="W1850">
        <v>0</v>
      </c>
      <c r="X1850">
        <v>48.54368932038836</v>
      </c>
      <c r="Y1850">
        <v>0.97087378640776723</v>
      </c>
      <c r="Z1850">
        <v>2.9834883529821208</v>
      </c>
      <c r="AA1850">
        <v>0</v>
      </c>
      <c r="AB1850">
        <v>0.94977064865208194</v>
      </c>
      <c r="AD1850">
        <v>-7.9768539108097309</v>
      </c>
      <c r="AF1850">
        <v>9.2046470062555841</v>
      </c>
      <c r="AG1850">
        <v>5.5376084942586496</v>
      </c>
      <c r="AH1850">
        <v>6.7961165048543695</v>
      </c>
      <c r="AI1850">
        <v>103</v>
      </c>
      <c r="AJ1850">
        <v>100.82524271844665</v>
      </c>
      <c r="AK1850">
        <v>15.180318521178277</v>
      </c>
    </row>
    <row r="1851" spans="1:37">
      <c r="A1851">
        <v>18</v>
      </c>
      <c r="B1851">
        <v>116</v>
      </c>
      <c r="C1851">
        <v>2024</v>
      </c>
      <c r="E1851">
        <v>99</v>
      </c>
      <c r="G1851">
        <v>99</v>
      </c>
      <c r="H1851">
        <v>2</v>
      </c>
      <c r="I1851">
        <v>99</v>
      </c>
      <c r="J1851">
        <v>178</v>
      </c>
      <c r="K1851">
        <v>99</v>
      </c>
      <c r="L1851">
        <v>5</v>
      </c>
      <c r="M1851">
        <v>99</v>
      </c>
      <c r="N1851">
        <v>99</v>
      </c>
      <c r="O1851">
        <v>99</v>
      </c>
      <c r="P1851">
        <v>99</v>
      </c>
      <c r="Q1851">
        <v>15</v>
      </c>
      <c r="R1851">
        <v>24</v>
      </c>
      <c r="S1851">
        <v>5</v>
      </c>
      <c r="T1851">
        <v>3.7916666666666656</v>
      </c>
      <c r="U1851">
        <v>17.616666666666671</v>
      </c>
      <c r="V1851">
        <v>0</v>
      </c>
      <c r="W1851">
        <v>0</v>
      </c>
      <c r="X1851">
        <v>58.33333333333335</v>
      </c>
      <c r="Y1851">
        <v>12.5</v>
      </c>
      <c r="Z1851">
        <v>6.2905131392880449</v>
      </c>
      <c r="AA1851">
        <v>0</v>
      </c>
      <c r="AB1851">
        <v>0.9565200236040835</v>
      </c>
      <c r="AD1851">
        <v>45.969277141268805</v>
      </c>
      <c r="AF1851">
        <v>4.0472175379426636</v>
      </c>
      <c r="AG1851">
        <v>2.5387446784236718</v>
      </c>
      <c r="AH1851">
        <v>37.5</v>
      </c>
      <c r="AI1851">
        <v>24</v>
      </c>
      <c r="AJ1851">
        <v>104.05</v>
      </c>
      <c r="AK1851">
        <v>14.513241584508853</v>
      </c>
    </row>
    <row r="1852" spans="1:37">
      <c r="A1852">
        <v>18</v>
      </c>
      <c r="B1852">
        <v>117</v>
      </c>
      <c r="C1852">
        <v>2024</v>
      </c>
      <c r="E1852">
        <v>99</v>
      </c>
      <c r="G1852">
        <v>99</v>
      </c>
      <c r="H1852">
        <v>2</v>
      </c>
      <c r="I1852">
        <v>99</v>
      </c>
      <c r="J1852">
        <v>181</v>
      </c>
      <c r="K1852">
        <v>99</v>
      </c>
      <c r="L1852">
        <v>5</v>
      </c>
      <c r="M1852">
        <v>99</v>
      </c>
      <c r="N1852">
        <v>99</v>
      </c>
      <c r="O1852">
        <v>99</v>
      </c>
      <c r="P1852">
        <v>99</v>
      </c>
      <c r="Q1852">
        <v>45</v>
      </c>
      <c r="R1852">
        <v>90</v>
      </c>
      <c r="S1852">
        <v>5</v>
      </c>
      <c r="T1852">
        <v>4.4444444444444446</v>
      </c>
      <c r="U1852">
        <v>16.094444444444434</v>
      </c>
      <c r="V1852">
        <v>0</v>
      </c>
      <c r="W1852">
        <v>0</v>
      </c>
      <c r="X1852">
        <v>45.555555555555557</v>
      </c>
      <c r="Y1852">
        <v>2.2222222222222223</v>
      </c>
      <c r="Z1852">
        <v>3.5497843787760823</v>
      </c>
      <c r="AA1852">
        <v>0</v>
      </c>
      <c r="AB1852">
        <v>0.99007419599757474</v>
      </c>
      <c r="AD1852">
        <v>-41.439723105396574</v>
      </c>
      <c r="AF1852">
        <v>8.7040618955512539</v>
      </c>
      <c r="AG1852">
        <v>5.3541857645562878</v>
      </c>
      <c r="AH1852">
        <v>0</v>
      </c>
      <c r="AI1852">
        <v>87</v>
      </c>
      <c r="AJ1852">
        <v>101.52988505747128</v>
      </c>
      <c r="AK1852">
        <v>15.26725708180158</v>
      </c>
    </row>
    <row r="1853" spans="1:37">
      <c r="A1853">
        <v>18</v>
      </c>
      <c r="B1853">
        <v>118</v>
      </c>
      <c r="C1853">
        <v>2024</v>
      </c>
      <c r="E1853">
        <v>99</v>
      </c>
      <c r="G1853">
        <v>99</v>
      </c>
      <c r="H1853">
        <v>1</v>
      </c>
      <c r="I1853">
        <v>99</v>
      </c>
      <c r="J1853">
        <v>262</v>
      </c>
      <c r="K1853">
        <v>99</v>
      </c>
      <c r="L1853">
        <v>5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37">
      <c r="A1854">
        <v>18</v>
      </c>
      <c r="B1854">
        <v>119</v>
      </c>
      <c r="C1854">
        <v>2024</v>
      </c>
      <c r="E1854">
        <v>99</v>
      </c>
      <c r="G1854">
        <v>99</v>
      </c>
      <c r="H1854">
        <v>2</v>
      </c>
      <c r="I1854">
        <v>99</v>
      </c>
      <c r="J1854">
        <v>267</v>
      </c>
      <c r="K1854">
        <v>99</v>
      </c>
      <c r="L1854">
        <v>5</v>
      </c>
      <c r="M1854">
        <v>99</v>
      </c>
      <c r="N1854">
        <v>99</v>
      </c>
      <c r="O1854">
        <v>99</v>
      </c>
      <c r="P1854">
        <v>99</v>
      </c>
      <c r="Q1854">
        <v>3</v>
      </c>
      <c r="R1854">
        <v>4</v>
      </c>
      <c r="S1854">
        <v>5</v>
      </c>
      <c r="T1854">
        <v>5</v>
      </c>
      <c r="U1854">
        <v>16.149999999999999</v>
      </c>
      <c r="V1854">
        <v>0</v>
      </c>
      <c r="W1854">
        <v>0</v>
      </c>
      <c r="X1854">
        <v>75</v>
      </c>
      <c r="Y1854">
        <v>0</v>
      </c>
      <c r="Z1854">
        <v>2.0621590627301409</v>
      </c>
      <c r="AA1854">
        <v>0</v>
      </c>
      <c r="AB1854">
        <v>0</v>
      </c>
      <c r="AF1854">
        <v>100</v>
      </c>
      <c r="AG1854">
        <v>100</v>
      </c>
      <c r="AH1854">
        <v>50</v>
      </c>
      <c r="AI1854">
        <v>4</v>
      </c>
      <c r="AJ1854">
        <v>98.424999999999983</v>
      </c>
      <c r="AK1854">
        <v>16.904706279667185</v>
      </c>
    </row>
    <row r="1855" spans="1:37">
      <c r="A1855">
        <v>18</v>
      </c>
      <c r="B1855">
        <v>120</v>
      </c>
      <c r="C1855">
        <v>2024</v>
      </c>
      <c r="E1855">
        <v>99</v>
      </c>
      <c r="G1855">
        <v>99</v>
      </c>
      <c r="H1855">
        <v>1</v>
      </c>
      <c r="I1855">
        <v>99</v>
      </c>
      <c r="J1855">
        <v>309</v>
      </c>
      <c r="K1855">
        <v>99</v>
      </c>
      <c r="L1855">
        <v>5</v>
      </c>
      <c r="M1855">
        <v>99</v>
      </c>
      <c r="N1855">
        <v>99</v>
      </c>
      <c r="O1855">
        <v>99</v>
      </c>
      <c r="P1855">
        <v>99</v>
      </c>
      <c r="Q1855">
        <v>165</v>
      </c>
      <c r="R1855">
        <v>328</v>
      </c>
      <c r="S1855">
        <v>5</v>
      </c>
      <c r="T1855">
        <v>4.9847560975609753</v>
      </c>
      <c r="U1855">
        <v>16.831097560975621</v>
      </c>
      <c r="V1855">
        <v>0</v>
      </c>
      <c r="W1855">
        <v>0.3048780487804878</v>
      </c>
      <c r="X1855">
        <v>52.439024390243915</v>
      </c>
      <c r="Y1855">
        <v>10.060975609756097</v>
      </c>
      <c r="Z1855">
        <v>4.2490970363864129</v>
      </c>
      <c r="AA1855">
        <v>0</v>
      </c>
      <c r="AB1855">
        <v>2.0740291443784287</v>
      </c>
      <c r="AD1855">
        <v>-34.707349178234246</v>
      </c>
      <c r="AF1855">
        <v>7.9766536964980546</v>
      </c>
      <c r="AG1855">
        <v>5.0118428231765284</v>
      </c>
      <c r="AH1855">
        <v>5.1829268292682924</v>
      </c>
      <c r="AI1855">
        <v>328</v>
      </c>
      <c r="AJ1855">
        <v>102.63475609756109</v>
      </c>
      <c r="AK1855">
        <v>15.259742928195957</v>
      </c>
    </row>
    <row r="1856" spans="1:37">
      <c r="A1856">
        <v>18</v>
      </c>
      <c r="B1856">
        <v>121</v>
      </c>
      <c r="C1856">
        <v>2024</v>
      </c>
      <c r="E1856">
        <v>99</v>
      </c>
      <c r="G1856">
        <v>99</v>
      </c>
      <c r="H1856">
        <v>2</v>
      </c>
      <c r="I1856">
        <v>99</v>
      </c>
      <c r="J1856">
        <v>470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</v>
      </c>
      <c r="Q1856">
        <v>36</v>
      </c>
      <c r="R1856">
        <v>78</v>
      </c>
      <c r="S1856">
        <v>5</v>
      </c>
      <c r="T1856">
        <v>5.2307692307692317</v>
      </c>
      <c r="U1856">
        <v>14.389743589743585</v>
      </c>
      <c r="V1856">
        <v>0</v>
      </c>
      <c r="W1856">
        <v>0</v>
      </c>
      <c r="X1856">
        <v>24.358974358974361</v>
      </c>
      <c r="Y1856">
        <v>0</v>
      </c>
      <c r="Z1856">
        <v>3.0872604129439529</v>
      </c>
      <c r="AA1856">
        <v>0</v>
      </c>
      <c r="AB1856">
        <v>0.74975341113915051</v>
      </c>
      <c r="AD1856">
        <v>-41.43855433363089</v>
      </c>
      <c r="AF1856">
        <v>14.4177449168207</v>
      </c>
      <c r="AG1856">
        <v>10.136917018893824</v>
      </c>
      <c r="AH1856">
        <v>32.051282051282051</v>
      </c>
      <c r="AI1856">
        <v>78</v>
      </c>
      <c r="AJ1856">
        <v>97.739743589743597</v>
      </c>
      <c r="AK1856">
        <v>15.22597990329734</v>
      </c>
    </row>
    <row r="1857" spans="1:37">
      <c r="A1857">
        <v>18</v>
      </c>
      <c r="B1857">
        <v>122</v>
      </c>
      <c r="C1857">
        <v>2024</v>
      </c>
      <c r="E1857">
        <v>99</v>
      </c>
      <c r="G1857">
        <v>99</v>
      </c>
      <c r="H1857">
        <v>2</v>
      </c>
      <c r="I1857">
        <v>99</v>
      </c>
      <c r="J1857">
        <v>629</v>
      </c>
      <c r="K1857">
        <v>99</v>
      </c>
      <c r="L1857">
        <v>5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37">
      <c r="A1858">
        <v>18</v>
      </c>
      <c r="B1858">
        <v>123</v>
      </c>
      <c r="C1858">
        <v>2024</v>
      </c>
      <c r="E1858">
        <v>99</v>
      </c>
      <c r="G1858">
        <v>99</v>
      </c>
      <c r="H1858">
        <v>1</v>
      </c>
      <c r="I1858">
        <v>99</v>
      </c>
      <c r="J1858">
        <v>643</v>
      </c>
      <c r="K1858">
        <v>99</v>
      </c>
      <c r="L1858">
        <v>5</v>
      </c>
      <c r="M1858">
        <v>99</v>
      </c>
      <c r="N1858">
        <v>99</v>
      </c>
      <c r="O1858">
        <v>99</v>
      </c>
      <c r="P1858">
        <v>99</v>
      </c>
      <c r="Q1858">
        <v>100</v>
      </c>
      <c r="R1858">
        <v>236</v>
      </c>
      <c r="S1858">
        <v>5</v>
      </c>
      <c r="T1858">
        <v>4.7203389830508478</v>
      </c>
      <c r="U1858">
        <v>16.058898305084742</v>
      </c>
      <c r="V1858">
        <v>0</v>
      </c>
      <c r="W1858">
        <v>0</v>
      </c>
      <c r="X1858">
        <v>43.220338983050837</v>
      </c>
      <c r="Y1858">
        <v>8.0508474576271176</v>
      </c>
      <c r="Z1858">
        <v>4.5602516812603939</v>
      </c>
      <c r="AA1858">
        <v>0</v>
      </c>
      <c r="AB1858">
        <v>1.2681602397035887</v>
      </c>
      <c r="AD1858">
        <v>-38.12321238093287</v>
      </c>
      <c r="AF1858">
        <v>10.611510791366911</v>
      </c>
      <c r="AG1858">
        <v>6.8754013780191716</v>
      </c>
      <c r="AH1858">
        <v>10.59322033898305</v>
      </c>
      <c r="AI1858">
        <v>219</v>
      </c>
      <c r="AJ1858">
        <v>100.22191780821917</v>
      </c>
      <c r="AK1858">
        <v>15.433412595984692</v>
      </c>
    </row>
    <row r="1859" spans="1:37">
      <c r="A1859">
        <v>18</v>
      </c>
      <c r="B1859">
        <v>124</v>
      </c>
      <c r="C1859">
        <v>2024</v>
      </c>
      <c r="E1859">
        <v>99</v>
      </c>
      <c r="G1859">
        <v>99</v>
      </c>
      <c r="H1859">
        <v>2</v>
      </c>
      <c r="I1859">
        <v>99</v>
      </c>
      <c r="J1859">
        <v>704</v>
      </c>
      <c r="K1859">
        <v>99</v>
      </c>
      <c r="L1859">
        <v>5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37">
      <c r="A1860">
        <v>18</v>
      </c>
      <c r="B1860">
        <v>125</v>
      </c>
      <c r="C1860">
        <v>2024</v>
      </c>
      <c r="E1860">
        <v>99</v>
      </c>
      <c r="G1860">
        <v>99</v>
      </c>
      <c r="H1860">
        <v>1</v>
      </c>
      <c r="I1860">
        <v>99</v>
      </c>
      <c r="J1860">
        <v>802</v>
      </c>
      <c r="K1860">
        <v>99</v>
      </c>
      <c r="L1860">
        <v>5</v>
      </c>
      <c r="M1860">
        <v>99</v>
      </c>
      <c r="N1860">
        <v>99</v>
      </c>
      <c r="O1860">
        <v>99</v>
      </c>
      <c r="P1860">
        <v>99</v>
      </c>
      <c r="Q1860">
        <v>18</v>
      </c>
      <c r="R1860">
        <v>42</v>
      </c>
      <c r="S1860">
        <v>5</v>
      </c>
      <c r="T1860">
        <v>5.3095238095238084</v>
      </c>
      <c r="U1860">
        <v>15.352380952380944</v>
      </c>
      <c r="V1860">
        <v>0</v>
      </c>
      <c r="W1860">
        <v>0</v>
      </c>
      <c r="X1860">
        <v>28.571428571428577</v>
      </c>
      <c r="Y1860">
        <v>7.1428571428571441</v>
      </c>
      <c r="Z1860">
        <v>3.863765625300859</v>
      </c>
      <c r="AA1860">
        <v>0</v>
      </c>
      <c r="AB1860">
        <v>1.6830824221972314</v>
      </c>
      <c r="AD1860">
        <v>-64.614857319540349</v>
      </c>
      <c r="AF1860">
        <v>6.8965517241379306</v>
      </c>
      <c r="AG1860">
        <v>4.5601454041400595</v>
      </c>
      <c r="AH1860">
        <v>0</v>
      </c>
      <c r="AI1860">
        <v>42</v>
      </c>
      <c r="AJ1860">
        <v>100.03333333333336</v>
      </c>
      <c r="AK1860">
        <v>15.045708569238004</v>
      </c>
    </row>
    <row r="1861" spans="1:37">
      <c r="A1861">
        <v>18</v>
      </c>
      <c r="B1861">
        <v>126</v>
      </c>
      <c r="C1861">
        <v>2024</v>
      </c>
      <c r="E1861">
        <v>99</v>
      </c>
      <c r="G1861">
        <v>99</v>
      </c>
      <c r="H1861">
        <v>1</v>
      </c>
      <c r="I1861">
        <v>99</v>
      </c>
      <c r="J1861">
        <v>103</v>
      </c>
      <c r="K1861">
        <v>99</v>
      </c>
      <c r="L1861">
        <v>6</v>
      </c>
      <c r="M1861">
        <v>99</v>
      </c>
      <c r="N1861">
        <v>99</v>
      </c>
      <c r="O1861">
        <v>99</v>
      </c>
      <c r="P1861">
        <v>99</v>
      </c>
      <c r="Q1861">
        <v>4</v>
      </c>
      <c r="R1861">
        <v>5</v>
      </c>
      <c r="S1861">
        <v>6</v>
      </c>
      <c r="T1861">
        <v>6</v>
      </c>
      <c r="U1861">
        <v>21.26</v>
      </c>
      <c r="V1861">
        <v>0</v>
      </c>
      <c r="W1861">
        <v>0</v>
      </c>
      <c r="X1861">
        <v>100</v>
      </c>
      <c r="Y1861">
        <v>0</v>
      </c>
      <c r="Z1861">
        <v>1.0131140113531658</v>
      </c>
      <c r="AA1861">
        <v>0</v>
      </c>
      <c r="AB1861">
        <v>0.63245553203367599</v>
      </c>
      <c r="AD1861">
        <v>-59.30554199220348</v>
      </c>
      <c r="AF1861">
        <v>16.666666666666671</v>
      </c>
      <c r="AG1861">
        <v>12.453139643861299</v>
      </c>
      <c r="AH1861">
        <v>0</v>
      </c>
      <c r="AI1861">
        <v>5</v>
      </c>
      <c r="AJ1861">
        <v>108.1</v>
      </c>
      <c r="AK1861">
        <v>16.827061640908838</v>
      </c>
    </row>
    <row r="1862" spans="1:37">
      <c r="A1862">
        <v>18</v>
      </c>
      <c r="B1862">
        <v>127</v>
      </c>
      <c r="C1862">
        <v>2024</v>
      </c>
      <c r="E1862">
        <v>99</v>
      </c>
      <c r="G1862">
        <v>99</v>
      </c>
      <c r="H1862">
        <v>2</v>
      </c>
      <c r="I1862">
        <v>99</v>
      </c>
      <c r="J1862">
        <v>106</v>
      </c>
      <c r="K1862">
        <v>99</v>
      </c>
      <c r="L1862">
        <v>6</v>
      </c>
      <c r="M1862">
        <v>99</v>
      </c>
      <c r="N1862">
        <v>99</v>
      </c>
      <c r="O1862">
        <v>99</v>
      </c>
      <c r="P1862">
        <v>99</v>
      </c>
      <c r="Q1862">
        <v>107</v>
      </c>
      <c r="R1862">
        <v>253</v>
      </c>
      <c r="S1862">
        <v>6</v>
      </c>
      <c r="T1862">
        <v>4.4466403162055324</v>
      </c>
      <c r="U1862">
        <v>22.309881422924882</v>
      </c>
      <c r="V1862">
        <v>26.877470355731223</v>
      </c>
      <c r="W1862">
        <v>1.5810276679841897</v>
      </c>
      <c r="X1862">
        <v>90.118577075098813</v>
      </c>
      <c r="Y1862">
        <v>47.826086956521742</v>
      </c>
      <c r="Z1862">
        <v>4.5762599709706837</v>
      </c>
      <c r="AA1862">
        <v>0</v>
      </c>
      <c r="AB1862">
        <v>1.4831459517208121</v>
      </c>
      <c r="AD1862">
        <v>-28.769111078557511</v>
      </c>
      <c r="AF1862">
        <v>14.891112419070042</v>
      </c>
      <c r="AG1862">
        <v>12.043930344755472</v>
      </c>
      <c r="AH1862">
        <v>0</v>
      </c>
      <c r="AI1862">
        <v>253</v>
      </c>
      <c r="AJ1862">
        <v>107.83833992094863</v>
      </c>
      <c r="AK1862">
        <v>17.558411038322738</v>
      </c>
    </row>
    <row r="1863" spans="1:37">
      <c r="A1863">
        <v>18</v>
      </c>
      <c r="B1863">
        <v>128</v>
      </c>
      <c r="C1863">
        <v>2024</v>
      </c>
      <c r="E1863">
        <v>99</v>
      </c>
      <c r="G1863">
        <v>99</v>
      </c>
      <c r="H1863">
        <v>1</v>
      </c>
      <c r="I1863">
        <v>99</v>
      </c>
      <c r="J1863">
        <v>110</v>
      </c>
      <c r="K1863">
        <v>99</v>
      </c>
      <c r="L1863">
        <v>6</v>
      </c>
      <c r="M1863">
        <v>99</v>
      </c>
      <c r="N1863">
        <v>99</v>
      </c>
      <c r="O1863">
        <v>99</v>
      </c>
      <c r="P1863">
        <v>99</v>
      </c>
      <c r="Q1863">
        <v>377</v>
      </c>
      <c r="R1863">
        <v>752</v>
      </c>
      <c r="S1863">
        <v>6</v>
      </c>
      <c r="T1863">
        <v>4.8736702127659592</v>
      </c>
      <c r="U1863">
        <v>21.747872340425562</v>
      </c>
      <c r="V1863">
        <v>21.143617021276597</v>
      </c>
      <c r="W1863">
        <v>0.39893617021276606</v>
      </c>
      <c r="X1863">
        <v>90.957446808510639</v>
      </c>
      <c r="Y1863">
        <v>37.89893617021275</v>
      </c>
      <c r="Z1863">
        <v>4.1575419477777853</v>
      </c>
      <c r="AA1863">
        <v>0</v>
      </c>
      <c r="AB1863">
        <v>1.3957566154377528</v>
      </c>
      <c r="AD1863">
        <v>-35.3901297974164</v>
      </c>
      <c r="AF1863">
        <v>13.618254255704452</v>
      </c>
      <c r="AG1863">
        <v>10.552267417364439</v>
      </c>
      <c r="AH1863">
        <v>7.4468085106382995</v>
      </c>
      <c r="AI1863">
        <v>751</v>
      </c>
      <c r="AJ1863">
        <v>107.98761651131824</v>
      </c>
      <c r="AK1863">
        <v>17.069221704319236</v>
      </c>
    </row>
    <row r="1864" spans="1:37">
      <c r="A1864">
        <v>18</v>
      </c>
      <c r="B1864">
        <v>129</v>
      </c>
      <c r="C1864">
        <v>2024</v>
      </c>
      <c r="E1864">
        <v>99</v>
      </c>
      <c r="G1864">
        <v>99</v>
      </c>
      <c r="H1864">
        <v>1</v>
      </c>
      <c r="I1864">
        <v>99</v>
      </c>
      <c r="J1864">
        <v>111</v>
      </c>
      <c r="K1864">
        <v>99</v>
      </c>
      <c r="L1864">
        <v>6</v>
      </c>
      <c r="M1864">
        <v>99</v>
      </c>
      <c r="N1864">
        <v>99</v>
      </c>
      <c r="O1864">
        <v>99</v>
      </c>
      <c r="P1864">
        <v>99</v>
      </c>
      <c r="Q1864">
        <v>266</v>
      </c>
      <c r="R1864">
        <v>483</v>
      </c>
      <c r="S1864">
        <v>6</v>
      </c>
      <c r="T1864">
        <v>4.5424430641821951</v>
      </c>
      <c r="U1864">
        <v>22.187370600414063</v>
      </c>
      <c r="V1864">
        <v>24.016563146997928</v>
      </c>
      <c r="W1864">
        <v>0.20703933747412012</v>
      </c>
      <c r="X1864">
        <v>89.440993788819867</v>
      </c>
      <c r="Y1864">
        <v>45.755693581780555</v>
      </c>
      <c r="Z1864">
        <v>4.1003037206755808</v>
      </c>
      <c r="AA1864">
        <v>0</v>
      </c>
      <c r="AB1864">
        <v>1.1985843246948795</v>
      </c>
      <c r="AD1864">
        <v>-30.525391462632076</v>
      </c>
      <c r="AF1864">
        <v>12.387791741472171</v>
      </c>
      <c r="AG1864">
        <v>9.3841480447538856</v>
      </c>
      <c r="AH1864">
        <v>1.2422360248447204</v>
      </c>
      <c r="AI1864">
        <v>479</v>
      </c>
      <c r="AJ1864">
        <v>108.31294363256778</v>
      </c>
      <c r="AK1864">
        <v>17.320050012275964</v>
      </c>
    </row>
    <row r="1865" spans="1:37">
      <c r="A1865">
        <v>18</v>
      </c>
      <c r="B1865">
        <v>130</v>
      </c>
      <c r="C1865">
        <v>2024</v>
      </c>
      <c r="E1865">
        <v>99</v>
      </c>
      <c r="G1865">
        <v>99</v>
      </c>
      <c r="H1865">
        <v>1</v>
      </c>
      <c r="I1865">
        <v>99</v>
      </c>
      <c r="J1865">
        <v>116</v>
      </c>
      <c r="K1865">
        <v>99</v>
      </c>
      <c r="L1865">
        <v>6</v>
      </c>
      <c r="M1865">
        <v>99</v>
      </c>
      <c r="N1865">
        <v>99</v>
      </c>
      <c r="O1865">
        <v>99</v>
      </c>
      <c r="P1865">
        <v>99</v>
      </c>
      <c r="Q1865">
        <v>249</v>
      </c>
      <c r="R1865">
        <v>498</v>
      </c>
      <c r="S1865">
        <v>6</v>
      </c>
      <c r="T1865">
        <v>5.0582329317269057</v>
      </c>
      <c r="U1865">
        <v>19.494176706827311</v>
      </c>
      <c r="V1865">
        <v>16.46586345381526</v>
      </c>
      <c r="W1865">
        <v>0.4016064257028113</v>
      </c>
      <c r="X1865">
        <v>66.064257028112493</v>
      </c>
      <c r="Y1865">
        <v>26.104417670682736</v>
      </c>
      <c r="Z1865">
        <v>5.0587061841869909</v>
      </c>
      <c r="AA1865">
        <v>0</v>
      </c>
      <c r="AB1865">
        <v>1.9363938065009565</v>
      </c>
      <c r="AD1865">
        <v>-37.356382133416069</v>
      </c>
      <c r="AF1865">
        <v>16.506463374212796</v>
      </c>
      <c r="AG1865">
        <v>12.481935580092877</v>
      </c>
      <c r="AH1865">
        <v>2.2088353413654627</v>
      </c>
      <c r="AI1865">
        <v>478</v>
      </c>
      <c r="AJ1865">
        <v>102.88682008368195</v>
      </c>
      <c r="AK1865">
        <v>17.205427647008662</v>
      </c>
    </row>
    <row r="1866" spans="1:37">
      <c r="A1866">
        <v>18</v>
      </c>
      <c r="B1866">
        <v>131</v>
      </c>
      <c r="C1866">
        <v>2024</v>
      </c>
      <c r="E1866">
        <v>99</v>
      </c>
      <c r="G1866">
        <v>99</v>
      </c>
      <c r="H1866">
        <v>2</v>
      </c>
      <c r="I1866">
        <v>99</v>
      </c>
      <c r="J1866">
        <v>117</v>
      </c>
      <c r="K1866">
        <v>99</v>
      </c>
      <c r="L1866">
        <v>6</v>
      </c>
      <c r="M1866">
        <v>99</v>
      </c>
      <c r="N1866">
        <v>99</v>
      </c>
      <c r="O1866">
        <v>99</v>
      </c>
      <c r="P1866">
        <v>99</v>
      </c>
      <c r="Q1866">
        <v>165</v>
      </c>
      <c r="R1866">
        <v>366</v>
      </c>
      <c r="S1866">
        <v>6</v>
      </c>
      <c r="T1866">
        <v>5.4398907103825138</v>
      </c>
      <c r="U1866">
        <v>19.720218579234956</v>
      </c>
      <c r="V1866">
        <v>15.300546448087429</v>
      </c>
      <c r="W1866">
        <v>1.0928961748633883</v>
      </c>
      <c r="X1866">
        <v>70.218579234972694</v>
      </c>
      <c r="Y1866">
        <v>29.78142076502732</v>
      </c>
      <c r="Z1866">
        <v>4.9627548268425743</v>
      </c>
      <c r="AA1866">
        <v>0</v>
      </c>
      <c r="AB1866">
        <v>1.5078823819095653</v>
      </c>
      <c r="AD1866">
        <v>-41.719954322507625</v>
      </c>
      <c r="AF1866">
        <v>16.553595658073274</v>
      </c>
      <c r="AG1866">
        <v>12.609628433859539</v>
      </c>
      <c r="AH1866">
        <v>12.568306010928964</v>
      </c>
      <c r="AI1866">
        <v>366</v>
      </c>
      <c r="AJ1866">
        <v>104.26830601092894</v>
      </c>
      <c r="AK1866">
        <v>17.052375580594457</v>
      </c>
    </row>
    <row r="1867" spans="1:37">
      <c r="A1867">
        <v>18</v>
      </c>
      <c r="B1867">
        <v>132</v>
      </c>
      <c r="C1867">
        <v>2024</v>
      </c>
      <c r="E1867">
        <v>99</v>
      </c>
      <c r="G1867">
        <v>99</v>
      </c>
      <c r="H1867">
        <v>1</v>
      </c>
      <c r="I1867">
        <v>99</v>
      </c>
      <c r="J1867">
        <v>134</v>
      </c>
      <c r="K1867">
        <v>99</v>
      </c>
      <c r="L1867">
        <v>6</v>
      </c>
      <c r="M1867">
        <v>99</v>
      </c>
      <c r="N1867">
        <v>99</v>
      </c>
      <c r="O1867">
        <v>99</v>
      </c>
      <c r="P1867">
        <v>99</v>
      </c>
      <c r="Q1867">
        <v>393</v>
      </c>
      <c r="R1867">
        <v>814</v>
      </c>
      <c r="S1867">
        <v>6</v>
      </c>
      <c r="T1867">
        <v>5.5675675675675667</v>
      </c>
      <c r="U1867">
        <v>18.165847665847661</v>
      </c>
      <c r="V1867">
        <v>8.1081081081081106</v>
      </c>
      <c r="W1867">
        <v>1.7199017199017197</v>
      </c>
      <c r="X1867">
        <v>59.705159705159723</v>
      </c>
      <c r="Y1867">
        <v>18.058968058968063</v>
      </c>
      <c r="Z1867">
        <v>4.5709195314010191</v>
      </c>
      <c r="AA1867">
        <v>0</v>
      </c>
      <c r="AB1867">
        <v>1.51153784707001</v>
      </c>
      <c r="AD1867">
        <v>-62.820196234054222</v>
      </c>
      <c r="AF1867">
        <v>15.632801997311303</v>
      </c>
      <c r="AG1867">
        <v>11.516121947686417</v>
      </c>
      <c r="AH1867">
        <v>11.302211302211305</v>
      </c>
      <c r="AI1867">
        <v>806</v>
      </c>
      <c r="AJ1867">
        <v>101.34119106699757</v>
      </c>
      <c r="AK1867">
        <v>17.128177970177443</v>
      </c>
    </row>
    <row r="1868" spans="1:37">
      <c r="A1868">
        <v>18</v>
      </c>
      <c r="B1868">
        <v>133</v>
      </c>
      <c r="C1868">
        <v>2024</v>
      </c>
      <c r="E1868">
        <v>99</v>
      </c>
      <c r="G1868">
        <v>99</v>
      </c>
      <c r="H1868">
        <v>2</v>
      </c>
      <c r="I1868">
        <v>99</v>
      </c>
      <c r="J1868">
        <v>141</v>
      </c>
      <c r="K1868">
        <v>99</v>
      </c>
      <c r="L1868">
        <v>6</v>
      </c>
      <c r="M1868">
        <v>99</v>
      </c>
      <c r="N1868">
        <v>99</v>
      </c>
      <c r="O1868">
        <v>99</v>
      </c>
      <c r="P1868">
        <v>99</v>
      </c>
      <c r="Q1868">
        <v>441</v>
      </c>
      <c r="R1868">
        <v>1047</v>
      </c>
      <c r="S1868">
        <v>6</v>
      </c>
      <c r="T1868">
        <v>5.8557784145176708</v>
      </c>
      <c r="U1868">
        <v>18.329990448901636</v>
      </c>
      <c r="V1868">
        <v>7.8319006685768864</v>
      </c>
      <c r="W1868">
        <v>0.47755491881566392</v>
      </c>
      <c r="X1868">
        <v>63.037249283667634</v>
      </c>
      <c r="Y1868">
        <v>16.141356255969438</v>
      </c>
      <c r="Z1868">
        <v>4.2354575399800387</v>
      </c>
      <c r="AA1868">
        <v>0</v>
      </c>
      <c r="AB1868">
        <v>1.3006583229864521</v>
      </c>
      <c r="AD1868">
        <v>-44.751398638540643</v>
      </c>
      <c r="AF1868">
        <v>19.965675057208237</v>
      </c>
      <c r="AG1868">
        <v>16.939241509637153</v>
      </c>
      <c r="AH1868">
        <v>5.6351480420248317</v>
      </c>
      <c r="AI1868">
        <v>1044</v>
      </c>
      <c r="AJ1868">
        <v>102.51513409961684</v>
      </c>
      <c r="AK1868">
        <v>16.762078602243736</v>
      </c>
    </row>
    <row r="1869" spans="1:37">
      <c r="A1869">
        <v>18</v>
      </c>
      <c r="B1869">
        <v>134</v>
      </c>
      <c r="C1869">
        <v>2024</v>
      </c>
      <c r="E1869">
        <v>99</v>
      </c>
      <c r="G1869">
        <v>99</v>
      </c>
      <c r="H1869">
        <v>2</v>
      </c>
      <c r="I1869">
        <v>99</v>
      </c>
      <c r="J1869">
        <v>143</v>
      </c>
      <c r="K1869">
        <v>99</v>
      </c>
      <c r="L1869">
        <v>6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37">
      <c r="A1870">
        <v>18</v>
      </c>
      <c r="B1870">
        <v>135</v>
      </c>
      <c r="C1870">
        <v>2024</v>
      </c>
      <c r="E1870">
        <v>99</v>
      </c>
      <c r="G1870">
        <v>99</v>
      </c>
      <c r="H1870">
        <v>2</v>
      </c>
      <c r="I1870">
        <v>99</v>
      </c>
      <c r="J1870">
        <v>147</v>
      </c>
      <c r="K1870">
        <v>99</v>
      </c>
      <c r="L1870">
        <v>6</v>
      </c>
      <c r="M1870">
        <v>99</v>
      </c>
      <c r="N1870">
        <v>99</v>
      </c>
      <c r="O1870">
        <v>99</v>
      </c>
      <c r="P1870">
        <v>99</v>
      </c>
      <c r="Q1870">
        <v>49</v>
      </c>
      <c r="R1870">
        <v>166</v>
      </c>
      <c r="S1870">
        <v>6</v>
      </c>
      <c r="T1870">
        <v>5.933734939759038</v>
      </c>
      <c r="U1870">
        <v>17.355421686746997</v>
      </c>
      <c r="V1870">
        <v>6.6265060240963853</v>
      </c>
      <c r="W1870">
        <v>1.2048192771084336</v>
      </c>
      <c r="X1870">
        <v>47.590361445783117</v>
      </c>
      <c r="Y1870">
        <v>15.060240963855421</v>
      </c>
      <c r="Z1870">
        <v>4.454826893775512</v>
      </c>
      <c r="AA1870">
        <v>0</v>
      </c>
      <c r="AB1870">
        <v>1.2327632892544405</v>
      </c>
      <c r="AD1870">
        <v>-57.972023192427045</v>
      </c>
      <c r="AF1870">
        <v>19.235225955967557</v>
      </c>
      <c r="AG1870">
        <v>17.202772984301951</v>
      </c>
      <c r="AH1870">
        <v>36.144578313253007</v>
      </c>
      <c r="AI1870">
        <v>165</v>
      </c>
      <c r="AJ1870">
        <v>100.21272727272726</v>
      </c>
      <c r="AK1870">
        <v>16.871672092762022</v>
      </c>
    </row>
    <row r="1871" spans="1:37">
      <c r="A1871">
        <v>18</v>
      </c>
      <c r="B1871">
        <v>136</v>
      </c>
      <c r="C1871">
        <v>2024</v>
      </c>
      <c r="E1871">
        <v>99</v>
      </c>
      <c r="G1871">
        <v>99</v>
      </c>
      <c r="H1871">
        <v>1</v>
      </c>
      <c r="I1871">
        <v>99</v>
      </c>
      <c r="J1871">
        <v>155</v>
      </c>
      <c r="K1871">
        <v>99</v>
      </c>
      <c r="L1871">
        <v>6</v>
      </c>
      <c r="M1871">
        <v>99</v>
      </c>
      <c r="N1871">
        <v>99</v>
      </c>
      <c r="O1871">
        <v>99</v>
      </c>
      <c r="P1871">
        <v>99</v>
      </c>
      <c r="Q1871">
        <v>123</v>
      </c>
      <c r="R1871">
        <v>245</v>
      </c>
      <c r="S1871">
        <v>6</v>
      </c>
      <c r="T1871">
        <v>4.4408163265306131</v>
      </c>
      <c r="U1871">
        <v>22.204897959183658</v>
      </c>
      <c r="V1871">
        <v>29.387755102040821</v>
      </c>
      <c r="W1871">
        <v>0.40816326530612246</v>
      </c>
      <c r="X1871">
        <v>90.2040816326531</v>
      </c>
      <c r="Y1871">
        <v>46.530612244897959</v>
      </c>
      <c r="Z1871">
        <v>4.6278809548696636</v>
      </c>
      <c r="AA1871">
        <v>0</v>
      </c>
      <c r="AB1871">
        <v>1.4906399621894959</v>
      </c>
      <c r="AD1871">
        <v>-62.612151488936718</v>
      </c>
      <c r="AF1871">
        <v>11.347846225104218</v>
      </c>
      <c r="AG1871">
        <v>8.8190237505086184</v>
      </c>
      <c r="AH1871">
        <v>2.0408163265306123</v>
      </c>
      <c r="AI1871">
        <v>241</v>
      </c>
      <c r="AJ1871">
        <v>107.4290456431535</v>
      </c>
      <c r="AK1871">
        <v>17.684048045358796</v>
      </c>
    </row>
    <row r="1872" spans="1:37">
      <c r="A1872">
        <v>18</v>
      </c>
      <c r="B1872">
        <v>137</v>
      </c>
      <c r="C1872">
        <v>2024</v>
      </c>
      <c r="E1872">
        <v>99</v>
      </c>
      <c r="G1872">
        <v>99</v>
      </c>
      <c r="H1872">
        <v>2</v>
      </c>
      <c r="I1872">
        <v>99</v>
      </c>
      <c r="J1872">
        <v>160</v>
      </c>
      <c r="K1872">
        <v>99</v>
      </c>
      <c r="L1872">
        <v>6</v>
      </c>
      <c r="M1872">
        <v>99</v>
      </c>
      <c r="N1872">
        <v>99</v>
      </c>
      <c r="O1872">
        <v>99</v>
      </c>
      <c r="P1872">
        <v>99</v>
      </c>
      <c r="Q1872">
        <v>123</v>
      </c>
      <c r="R1872">
        <v>278</v>
      </c>
      <c r="S1872">
        <v>6</v>
      </c>
      <c r="T1872">
        <v>5.14388489208633</v>
      </c>
      <c r="U1872">
        <v>21.182014388489183</v>
      </c>
      <c r="V1872">
        <v>18.705035971223023</v>
      </c>
      <c r="W1872">
        <v>2.1582733812949644</v>
      </c>
      <c r="X1872">
        <v>89.568345323741013</v>
      </c>
      <c r="Y1872">
        <v>33.812949640287776</v>
      </c>
      <c r="Z1872">
        <v>4.1209894704574994</v>
      </c>
      <c r="AA1872">
        <v>0</v>
      </c>
      <c r="AB1872">
        <v>1.4521685648391525</v>
      </c>
      <c r="AD1872">
        <v>-30.4498530415616</v>
      </c>
      <c r="AF1872">
        <v>17.923920051579621</v>
      </c>
      <c r="AG1872">
        <v>14.13622494664645</v>
      </c>
      <c r="AH1872">
        <v>7.5539568345323742</v>
      </c>
      <c r="AI1872">
        <v>278</v>
      </c>
      <c r="AJ1872">
        <v>107.15035971223024</v>
      </c>
      <c r="AK1872">
        <v>17.026562665091628</v>
      </c>
    </row>
    <row r="1873" spans="1:37">
      <c r="A1873">
        <v>18</v>
      </c>
      <c r="B1873">
        <v>138</v>
      </c>
      <c r="C1873">
        <v>2024</v>
      </c>
      <c r="E1873">
        <v>99</v>
      </c>
      <c r="G1873">
        <v>99</v>
      </c>
      <c r="H1873">
        <v>1</v>
      </c>
      <c r="I1873">
        <v>99</v>
      </c>
      <c r="J1873">
        <v>171</v>
      </c>
      <c r="K1873">
        <v>99</v>
      </c>
      <c r="L1873">
        <v>6</v>
      </c>
      <c r="M1873">
        <v>99</v>
      </c>
      <c r="N1873">
        <v>99</v>
      </c>
      <c r="O1873">
        <v>99</v>
      </c>
      <c r="P1873">
        <v>99</v>
      </c>
      <c r="Q1873">
        <v>34</v>
      </c>
      <c r="R1873">
        <v>70</v>
      </c>
      <c r="S1873">
        <v>6</v>
      </c>
      <c r="T1873">
        <v>4.3285714285714283</v>
      </c>
      <c r="U1873">
        <v>22.442857142857154</v>
      </c>
      <c r="V1873">
        <v>22.857142857142861</v>
      </c>
      <c r="W1873">
        <v>0</v>
      </c>
      <c r="X1873">
        <v>94.285714285714306</v>
      </c>
      <c r="Y1873">
        <v>47.142857142857153</v>
      </c>
      <c r="Z1873">
        <v>3.5871425726801718</v>
      </c>
      <c r="AA1873">
        <v>0</v>
      </c>
      <c r="AB1873">
        <v>0.99601245791733584</v>
      </c>
      <c r="AD1873">
        <v>-10.790025451848479</v>
      </c>
      <c r="AF1873">
        <v>10.401188707280832</v>
      </c>
      <c r="AG1873">
        <v>7.6735587044336668</v>
      </c>
      <c r="AH1873">
        <v>0</v>
      </c>
      <c r="AI1873">
        <v>69</v>
      </c>
      <c r="AJ1873">
        <v>109.04637681159416</v>
      </c>
      <c r="AK1873">
        <v>17.27337861871689</v>
      </c>
    </row>
    <row r="1874" spans="1:37">
      <c r="A1874">
        <v>18</v>
      </c>
      <c r="B1874">
        <v>139</v>
      </c>
      <c r="C1874">
        <v>2024</v>
      </c>
      <c r="E1874">
        <v>99</v>
      </c>
      <c r="G1874">
        <v>99</v>
      </c>
      <c r="H1874">
        <v>2</v>
      </c>
      <c r="I1874">
        <v>99</v>
      </c>
      <c r="J1874">
        <v>175</v>
      </c>
      <c r="K1874">
        <v>99</v>
      </c>
      <c r="L1874">
        <v>6</v>
      </c>
      <c r="M1874">
        <v>99</v>
      </c>
      <c r="N1874">
        <v>99</v>
      </c>
      <c r="O1874">
        <v>99</v>
      </c>
      <c r="P1874">
        <v>99</v>
      </c>
      <c r="Q1874">
        <v>78</v>
      </c>
      <c r="R1874">
        <v>152</v>
      </c>
      <c r="S1874">
        <v>6</v>
      </c>
      <c r="T1874">
        <v>5.3157894736842097</v>
      </c>
      <c r="U1874">
        <v>18.046710526315781</v>
      </c>
      <c r="V1874">
        <v>8.5526315789473699</v>
      </c>
      <c r="W1874">
        <v>0.65789473684210542</v>
      </c>
      <c r="X1874">
        <v>55.263157894736842</v>
      </c>
      <c r="Y1874">
        <v>14.47368421052631</v>
      </c>
      <c r="Z1874">
        <v>4.5711900696697567</v>
      </c>
      <c r="AA1874">
        <v>0</v>
      </c>
      <c r="AB1874">
        <v>1.4115177191477772</v>
      </c>
      <c r="AD1874">
        <v>-56.328420028157154</v>
      </c>
      <c r="AF1874">
        <v>17.551963048498845</v>
      </c>
      <c r="AG1874">
        <v>13.24094454742044</v>
      </c>
      <c r="AH1874">
        <v>9.2105263157894726</v>
      </c>
      <c r="AI1874">
        <v>137</v>
      </c>
      <c r="AJ1874">
        <v>101.42408759124093</v>
      </c>
      <c r="AK1874">
        <v>17.168315735340652</v>
      </c>
    </row>
    <row r="1875" spans="1:37">
      <c r="A1875">
        <v>18</v>
      </c>
      <c r="B1875">
        <v>140</v>
      </c>
      <c r="C1875">
        <v>2024</v>
      </c>
      <c r="E1875">
        <v>99</v>
      </c>
      <c r="G1875">
        <v>99</v>
      </c>
      <c r="H1875">
        <v>2</v>
      </c>
      <c r="I1875">
        <v>99</v>
      </c>
      <c r="J1875">
        <v>177</v>
      </c>
      <c r="K1875">
        <v>99</v>
      </c>
      <c r="L1875">
        <v>6</v>
      </c>
      <c r="M1875">
        <v>99</v>
      </c>
      <c r="N1875">
        <v>99</v>
      </c>
      <c r="O1875">
        <v>99</v>
      </c>
      <c r="P1875">
        <v>99</v>
      </c>
      <c r="Q1875">
        <v>91</v>
      </c>
      <c r="R1875">
        <v>194</v>
      </c>
      <c r="S1875">
        <v>6</v>
      </c>
      <c r="T1875">
        <v>5.4742268041237123</v>
      </c>
      <c r="U1875">
        <v>19.548969072164951</v>
      </c>
      <c r="V1875">
        <v>9.7938144329896897</v>
      </c>
      <c r="W1875">
        <v>0</v>
      </c>
      <c r="X1875">
        <v>78.350515463917517</v>
      </c>
      <c r="Y1875">
        <v>23.195876288659782</v>
      </c>
      <c r="Z1875">
        <v>4.0799514815530564</v>
      </c>
      <c r="AA1875">
        <v>0</v>
      </c>
      <c r="AB1875">
        <v>1.1450726668982252</v>
      </c>
      <c r="AD1875">
        <v>-36.04675793397795</v>
      </c>
      <c r="AF1875">
        <v>17.336907953529938</v>
      </c>
      <c r="AG1875">
        <v>12.964615232098238</v>
      </c>
      <c r="AH1875">
        <v>3.6082474226804129</v>
      </c>
      <c r="AI1875">
        <v>193</v>
      </c>
      <c r="AJ1875">
        <v>104.2911917098446</v>
      </c>
      <c r="AK1875">
        <v>17.018880243405075</v>
      </c>
    </row>
    <row r="1876" spans="1:37">
      <c r="A1876">
        <v>18</v>
      </c>
      <c r="B1876">
        <v>141</v>
      </c>
      <c r="C1876">
        <v>2024</v>
      </c>
      <c r="E1876">
        <v>99</v>
      </c>
      <c r="G1876">
        <v>99</v>
      </c>
      <c r="H1876">
        <v>2</v>
      </c>
      <c r="I1876">
        <v>99</v>
      </c>
      <c r="J1876">
        <v>178</v>
      </c>
      <c r="K1876">
        <v>99</v>
      </c>
      <c r="L1876">
        <v>6</v>
      </c>
      <c r="M1876">
        <v>99</v>
      </c>
      <c r="N1876">
        <v>99</v>
      </c>
      <c r="O1876">
        <v>99</v>
      </c>
      <c r="P1876">
        <v>99</v>
      </c>
      <c r="Q1876">
        <v>43</v>
      </c>
      <c r="R1876">
        <v>77</v>
      </c>
      <c r="S1876">
        <v>6</v>
      </c>
      <c r="T1876">
        <v>4.7402597402597406</v>
      </c>
      <c r="U1876">
        <v>21.759740259740266</v>
      </c>
      <c r="V1876">
        <v>16.883116883116884</v>
      </c>
      <c r="W1876">
        <v>0</v>
      </c>
      <c r="X1876">
        <v>94.805194805194816</v>
      </c>
      <c r="Y1876">
        <v>37.662337662337656</v>
      </c>
      <c r="Z1876">
        <v>3.6791536202102351</v>
      </c>
      <c r="AA1876">
        <v>0</v>
      </c>
      <c r="AB1876">
        <v>1.1666646587779577</v>
      </c>
      <c r="AD1876">
        <v>-11.983052570040361</v>
      </c>
      <c r="AF1876">
        <v>12.984822934232715</v>
      </c>
      <c r="AG1876">
        <v>10.060706501179904</v>
      </c>
      <c r="AH1876">
        <v>6.4935064935064917</v>
      </c>
      <c r="AI1876">
        <v>77</v>
      </c>
      <c r="AJ1876">
        <v>108.27012987012986</v>
      </c>
      <c r="AK1876">
        <v>17.000955953357089</v>
      </c>
    </row>
    <row r="1877" spans="1:37">
      <c r="A1877">
        <v>18</v>
      </c>
      <c r="B1877">
        <v>142</v>
      </c>
      <c r="C1877">
        <v>2024</v>
      </c>
      <c r="E1877">
        <v>99</v>
      </c>
      <c r="G1877">
        <v>99</v>
      </c>
      <c r="H1877">
        <v>2</v>
      </c>
      <c r="I1877">
        <v>99</v>
      </c>
      <c r="J1877">
        <v>181</v>
      </c>
      <c r="K1877">
        <v>99</v>
      </c>
      <c r="L1877">
        <v>6</v>
      </c>
      <c r="M1877">
        <v>99</v>
      </c>
      <c r="N1877">
        <v>99</v>
      </c>
      <c r="O1877">
        <v>99</v>
      </c>
      <c r="P1877">
        <v>99</v>
      </c>
      <c r="Q1877">
        <v>71</v>
      </c>
      <c r="R1877">
        <v>151</v>
      </c>
      <c r="S1877">
        <v>6</v>
      </c>
      <c r="T1877">
        <v>5.2913907284768209</v>
      </c>
      <c r="U1877">
        <v>19.733112582781448</v>
      </c>
      <c r="V1877">
        <v>12.582781456953642</v>
      </c>
      <c r="W1877">
        <v>0</v>
      </c>
      <c r="X1877">
        <v>80.132450331125824</v>
      </c>
      <c r="Y1877">
        <v>23.178807947019859</v>
      </c>
      <c r="Z1877">
        <v>3.9957878791803751</v>
      </c>
      <c r="AA1877">
        <v>0</v>
      </c>
      <c r="AB1877">
        <v>1.176983482829917</v>
      </c>
      <c r="AD1877">
        <v>-39.520830849738111</v>
      </c>
      <c r="AF1877">
        <v>14.603481624758221</v>
      </c>
      <c r="AG1877">
        <v>11.014060975249137</v>
      </c>
      <c r="AH1877">
        <v>0.66225165562913901</v>
      </c>
      <c r="AI1877">
        <v>134</v>
      </c>
      <c r="AJ1877">
        <v>104.78208955223882</v>
      </c>
      <c r="AK1877">
        <v>17.106731228601625</v>
      </c>
    </row>
    <row r="1878" spans="1:37">
      <c r="A1878">
        <v>18</v>
      </c>
      <c r="B1878">
        <v>143</v>
      </c>
      <c r="C1878">
        <v>2024</v>
      </c>
      <c r="E1878">
        <v>99</v>
      </c>
      <c r="G1878">
        <v>99</v>
      </c>
      <c r="H1878">
        <v>1</v>
      </c>
      <c r="I1878">
        <v>99</v>
      </c>
      <c r="J1878">
        <v>262</v>
      </c>
      <c r="K1878">
        <v>99</v>
      </c>
      <c r="L1878">
        <v>6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37">
      <c r="A1879">
        <v>18</v>
      </c>
      <c r="B1879">
        <v>144</v>
      </c>
      <c r="C1879">
        <v>2024</v>
      </c>
      <c r="E1879">
        <v>99</v>
      </c>
      <c r="G1879">
        <v>99</v>
      </c>
      <c r="H1879">
        <v>2</v>
      </c>
      <c r="I1879">
        <v>99</v>
      </c>
      <c r="J1879">
        <v>267</v>
      </c>
      <c r="K1879">
        <v>99</v>
      </c>
      <c r="L1879">
        <v>6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7">
      <c r="A1880">
        <v>18</v>
      </c>
      <c r="B1880">
        <v>145</v>
      </c>
      <c r="C1880">
        <v>2024</v>
      </c>
      <c r="E1880">
        <v>99</v>
      </c>
      <c r="G1880">
        <v>99</v>
      </c>
      <c r="H1880">
        <v>1</v>
      </c>
      <c r="I1880">
        <v>99</v>
      </c>
      <c r="J1880">
        <v>309</v>
      </c>
      <c r="K1880">
        <v>99</v>
      </c>
      <c r="L1880">
        <v>6</v>
      </c>
      <c r="M1880">
        <v>99</v>
      </c>
      <c r="N1880">
        <v>99</v>
      </c>
      <c r="O1880">
        <v>99</v>
      </c>
      <c r="P1880">
        <v>99</v>
      </c>
      <c r="Q1880">
        <v>300</v>
      </c>
      <c r="R1880">
        <v>610</v>
      </c>
      <c r="S1880">
        <v>6</v>
      </c>
      <c r="T1880">
        <v>5.4065573770491806</v>
      </c>
      <c r="U1880">
        <v>20.335737704918046</v>
      </c>
      <c r="V1880">
        <v>13.770491803278684</v>
      </c>
      <c r="W1880">
        <v>1.4754098360655739</v>
      </c>
      <c r="X1880">
        <v>81.803278688524614</v>
      </c>
      <c r="Y1880">
        <v>28.032786885245901</v>
      </c>
      <c r="Z1880">
        <v>4.0658636729003668</v>
      </c>
      <c r="AA1880">
        <v>0</v>
      </c>
      <c r="AB1880">
        <v>1.3064617279920112</v>
      </c>
      <c r="AD1880">
        <v>-43.868845481929938</v>
      </c>
      <c r="AF1880">
        <v>14.83463035019455</v>
      </c>
      <c r="AG1880">
        <v>11.261621536235232</v>
      </c>
      <c r="AH1880">
        <v>5.4098360655737698</v>
      </c>
      <c r="AI1880">
        <v>609</v>
      </c>
      <c r="AJ1880">
        <v>105.8018062397372</v>
      </c>
      <c r="AK1880">
        <v>16.9616570950873</v>
      </c>
    </row>
    <row r="1881" spans="1:37">
      <c r="A1881">
        <v>18</v>
      </c>
      <c r="B1881">
        <v>146</v>
      </c>
      <c r="C1881">
        <v>2024</v>
      </c>
      <c r="E1881">
        <v>99</v>
      </c>
      <c r="G1881">
        <v>99</v>
      </c>
      <c r="H1881">
        <v>2</v>
      </c>
      <c r="I1881">
        <v>99</v>
      </c>
      <c r="J1881">
        <v>470</v>
      </c>
      <c r="K1881">
        <v>99</v>
      </c>
      <c r="L1881">
        <v>6</v>
      </c>
      <c r="M1881">
        <v>99</v>
      </c>
      <c r="N1881">
        <v>99</v>
      </c>
      <c r="O1881">
        <v>99</v>
      </c>
      <c r="P1881">
        <v>99</v>
      </c>
      <c r="Q1881">
        <v>54</v>
      </c>
      <c r="R1881">
        <v>103</v>
      </c>
      <c r="S1881">
        <v>6</v>
      </c>
      <c r="T1881">
        <v>5.8155339805825239</v>
      </c>
      <c r="U1881">
        <v>17.967961165048539</v>
      </c>
      <c r="V1881">
        <v>6.7961165048543695</v>
      </c>
      <c r="W1881">
        <v>0.97087378640776723</v>
      </c>
      <c r="X1881">
        <v>62.135922330097102</v>
      </c>
      <c r="Y1881">
        <v>12.621359223300969</v>
      </c>
      <c r="Z1881">
        <v>4.2115931905129882</v>
      </c>
      <c r="AA1881">
        <v>0</v>
      </c>
      <c r="AB1881">
        <v>1.163753325341494</v>
      </c>
      <c r="AD1881">
        <v>-30.665559677964954</v>
      </c>
      <c r="AF1881">
        <v>19.038817005545283</v>
      </c>
      <c r="AG1881">
        <v>16.714533434485745</v>
      </c>
      <c r="AH1881">
        <v>26.213592233009713</v>
      </c>
      <c r="AI1881">
        <v>103</v>
      </c>
      <c r="AJ1881">
        <v>101.05339805825243</v>
      </c>
      <c r="AK1881">
        <v>17.109226565755758</v>
      </c>
    </row>
    <row r="1882" spans="1:37">
      <c r="A1882">
        <v>18</v>
      </c>
      <c r="B1882">
        <v>147</v>
      </c>
      <c r="C1882">
        <v>2024</v>
      </c>
      <c r="E1882">
        <v>99</v>
      </c>
      <c r="G1882">
        <v>99</v>
      </c>
      <c r="H1882">
        <v>2</v>
      </c>
      <c r="I1882">
        <v>99</v>
      </c>
      <c r="J1882">
        <v>629</v>
      </c>
      <c r="K1882">
        <v>99</v>
      </c>
      <c r="L1882">
        <v>6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37">
      <c r="A1883">
        <v>18</v>
      </c>
      <c r="B1883">
        <v>148</v>
      </c>
      <c r="C1883">
        <v>2024</v>
      </c>
      <c r="E1883">
        <v>99</v>
      </c>
      <c r="G1883">
        <v>99</v>
      </c>
      <c r="H1883">
        <v>1</v>
      </c>
      <c r="I1883">
        <v>99</v>
      </c>
      <c r="J1883">
        <v>643</v>
      </c>
      <c r="K1883">
        <v>99</v>
      </c>
      <c r="L1883">
        <v>6</v>
      </c>
      <c r="M1883">
        <v>99</v>
      </c>
      <c r="N1883">
        <v>99</v>
      </c>
      <c r="O1883">
        <v>99</v>
      </c>
      <c r="P1883">
        <v>99</v>
      </c>
      <c r="Q1883">
        <v>166</v>
      </c>
      <c r="R1883">
        <v>355</v>
      </c>
      <c r="S1883">
        <v>6</v>
      </c>
      <c r="T1883">
        <v>5.5943661971830974</v>
      </c>
      <c r="U1883">
        <v>19.03436619718309</v>
      </c>
      <c r="V1883">
        <v>9.2957746478873222</v>
      </c>
      <c r="W1883">
        <v>2.253521126760563</v>
      </c>
      <c r="X1883">
        <v>69.859154929577457</v>
      </c>
      <c r="Y1883">
        <v>20.281690140845075</v>
      </c>
      <c r="Z1883">
        <v>4.7617965400083309</v>
      </c>
      <c r="AA1883">
        <v>0</v>
      </c>
      <c r="AB1883">
        <v>1.5286823308707831</v>
      </c>
      <c r="AD1883">
        <v>-33.486981341719002</v>
      </c>
      <c r="AF1883">
        <v>15.96223021582734</v>
      </c>
      <c r="AG1883">
        <v>12.258492886765124</v>
      </c>
      <c r="AH1883">
        <v>2.8169014084507031</v>
      </c>
      <c r="AI1883">
        <v>311</v>
      </c>
      <c r="AJ1883">
        <v>103.25112540192924</v>
      </c>
      <c r="AK1883">
        <v>16.985259796937914</v>
      </c>
    </row>
    <row r="1884" spans="1:37">
      <c r="A1884">
        <v>18</v>
      </c>
      <c r="B1884">
        <v>149</v>
      </c>
      <c r="C1884">
        <v>2024</v>
      </c>
      <c r="E1884">
        <v>99</v>
      </c>
      <c r="G1884">
        <v>99</v>
      </c>
      <c r="H1884">
        <v>2</v>
      </c>
      <c r="I1884">
        <v>99</v>
      </c>
      <c r="J1884">
        <v>704</v>
      </c>
      <c r="K1884">
        <v>99</v>
      </c>
      <c r="L1884">
        <v>6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37">
      <c r="A1885">
        <v>18</v>
      </c>
      <c r="B1885">
        <v>150</v>
      </c>
      <c r="C1885">
        <v>2024</v>
      </c>
      <c r="E1885">
        <v>99</v>
      </c>
      <c r="G1885">
        <v>99</v>
      </c>
      <c r="H1885">
        <v>1</v>
      </c>
      <c r="I1885">
        <v>99</v>
      </c>
      <c r="J1885">
        <v>802</v>
      </c>
      <c r="K1885">
        <v>99</v>
      </c>
      <c r="L1885">
        <v>6</v>
      </c>
      <c r="M1885">
        <v>99</v>
      </c>
      <c r="N1885">
        <v>99</v>
      </c>
      <c r="O1885">
        <v>99</v>
      </c>
      <c r="P1885">
        <v>99</v>
      </c>
      <c r="Q1885">
        <v>30</v>
      </c>
      <c r="R1885">
        <v>92</v>
      </c>
      <c r="S1885">
        <v>6</v>
      </c>
      <c r="T1885">
        <v>6.4130434782608692</v>
      </c>
      <c r="U1885">
        <v>18.374999999999979</v>
      </c>
      <c r="V1885">
        <v>4.3478260869565215</v>
      </c>
      <c r="W1885">
        <v>4.3478260869565215</v>
      </c>
      <c r="X1885">
        <v>64.130434782608702</v>
      </c>
      <c r="Y1885">
        <v>16.304347826086957</v>
      </c>
      <c r="Z1885">
        <v>3.8399678723747441</v>
      </c>
      <c r="AA1885">
        <v>0</v>
      </c>
      <c r="AB1885">
        <v>1.5958654045419964</v>
      </c>
      <c r="AD1885">
        <v>-60.404487839146448</v>
      </c>
      <c r="AF1885">
        <v>15.10673234811166</v>
      </c>
      <c r="AG1885">
        <v>11.955530095686672</v>
      </c>
      <c r="AH1885">
        <v>2.1739130434782608</v>
      </c>
      <c r="AI1885">
        <v>92</v>
      </c>
      <c r="AJ1885">
        <v>103.36304347826091</v>
      </c>
      <c r="AK1885">
        <v>16.411581248051426</v>
      </c>
    </row>
    <row r="1886" spans="1:37">
      <c r="A1886">
        <v>18</v>
      </c>
      <c r="B1886">
        <v>151</v>
      </c>
      <c r="C1886">
        <v>2024</v>
      </c>
      <c r="E1886">
        <v>99</v>
      </c>
      <c r="G1886">
        <v>99</v>
      </c>
      <c r="H1886">
        <v>1</v>
      </c>
      <c r="I1886">
        <v>99</v>
      </c>
      <c r="J1886">
        <v>103</v>
      </c>
      <c r="K1886">
        <v>99</v>
      </c>
      <c r="L1886">
        <v>7</v>
      </c>
      <c r="M1886">
        <v>99</v>
      </c>
      <c r="N1886">
        <v>99</v>
      </c>
      <c r="O1886">
        <v>99</v>
      </c>
      <c r="P1886">
        <v>99</v>
      </c>
      <c r="Q1886">
        <v>7</v>
      </c>
      <c r="R1886">
        <v>10</v>
      </c>
      <c r="S1886">
        <v>7</v>
      </c>
      <c r="T1886">
        <v>6.3</v>
      </c>
      <c r="U1886">
        <v>27.65</v>
      </c>
      <c r="V1886">
        <v>80</v>
      </c>
      <c r="W1886">
        <v>0</v>
      </c>
      <c r="X1886">
        <v>100</v>
      </c>
      <c r="Y1886">
        <v>100</v>
      </c>
      <c r="Z1886">
        <v>2.3534017931496578</v>
      </c>
      <c r="AA1886">
        <v>0</v>
      </c>
      <c r="AB1886">
        <v>1.1874342087037928</v>
      </c>
      <c r="AD1886">
        <v>-66.380157358834197</v>
      </c>
      <c r="AF1886">
        <v>33.333333333333343</v>
      </c>
      <c r="AG1886">
        <v>32.392221180880981</v>
      </c>
      <c r="AH1886">
        <v>30</v>
      </c>
      <c r="AI1886">
        <v>10</v>
      </c>
      <c r="AJ1886">
        <v>114.28</v>
      </c>
      <c r="AK1886">
        <v>18.491470693022094</v>
      </c>
    </row>
    <row r="1887" spans="1:37">
      <c r="A1887">
        <v>18</v>
      </c>
      <c r="B1887">
        <v>152</v>
      </c>
      <c r="C1887">
        <v>2024</v>
      </c>
      <c r="E1887">
        <v>99</v>
      </c>
      <c r="G1887">
        <v>99</v>
      </c>
      <c r="H1887">
        <v>2</v>
      </c>
      <c r="I1887">
        <v>99</v>
      </c>
      <c r="J1887">
        <v>106</v>
      </c>
      <c r="K1887">
        <v>99</v>
      </c>
      <c r="L1887">
        <v>7</v>
      </c>
      <c r="M1887">
        <v>99</v>
      </c>
      <c r="N1887">
        <v>99</v>
      </c>
      <c r="O1887">
        <v>99</v>
      </c>
      <c r="P1887">
        <v>99</v>
      </c>
      <c r="Q1887">
        <v>163</v>
      </c>
      <c r="R1887">
        <v>419</v>
      </c>
      <c r="S1887">
        <v>7</v>
      </c>
      <c r="T1887">
        <v>5.3341288782816241</v>
      </c>
      <c r="U1887">
        <v>25.80310262529833</v>
      </c>
      <c r="V1887">
        <v>56.801909307875903</v>
      </c>
      <c r="W1887">
        <v>3.3412887828162292</v>
      </c>
      <c r="X1887">
        <v>97.613365155131234</v>
      </c>
      <c r="Y1887">
        <v>76.372315035799502</v>
      </c>
      <c r="Z1887">
        <v>4.194565744130144</v>
      </c>
      <c r="AA1887">
        <v>0</v>
      </c>
      <c r="AB1887">
        <v>1.5869560459393979</v>
      </c>
      <c r="AD1887">
        <v>-11.001149713448452</v>
      </c>
      <c r="AF1887">
        <v>24.661565626839312</v>
      </c>
      <c r="AG1887">
        <v>23.069405591794329</v>
      </c>
      <c r="AH1887">
        <v>0</v>
      </c>
      <c r="AI1887">
        <v>416</v>
      </c>
      <c r="AJ1887">
        <v>110.26394230769237</v>
      </c>
      <c r="AK1887">
        <v>19.152547576475449</v>
      </c>
    </row>
    <row r="1888" spans="1:37">
      <c r="A1888">
        <v>18</v>
      </c>
      <c r="B1888">
        <v>153</v>
      </c>
      <c r="C1888">
        <v>2024</v>
      </c>
      <c r="E1888">
        <v>99</v>
      </c>
      <c r="G1888">
        <v>99</v>
      </c>
      <c r="H1888">
        <v>1</v>
      </c>
      <c r="I1888">
        <v>99</v>
      </c>
      <c r="J1888">
        <v>110</v>
      </c>
      <c r="K1888">
        <v>99</v>
      </c>
      <c r="L1888">
        <v>7</v>
      </c>
      <c r="M1888">
        <v>99</v>
      </c>
      <c r="N1888">
        <v>99</v>
      </c>
      <c r="O1888">
        <v>99</v>
      </c>
      <c r="P1888">
        <v>99</v>
      </c>
      <c r="Q1888">
        <v>587</v>
      </c>
      <c r="R1888">
        <v>1390</v>
      </c>
      <c r="S1888">
        <v>7</v>
      </c>
      <c r="T1888">
        <v>5.3546762589928045</v>
      </c>
      <c r="U1888">
        <v>25.484388489208602</v>
      </c>
      <c r="V1888">
        <v>54.676258992805749</v>
      </c>
      <c r="W1888">
        <v>2.5899280575539563</v>
      </c>
      <c r="X1888">
        <v>98.705035971223026</v>
      </c>
      <c r="Y1888">
        <v>72.949640287769782</v>
      </c>
      <c r="Z1888">
        <v>4.0897037966144127</v>
      </c>
      <c r="AA1888">
        <v>0</v>
      </c>
      <c r="AB1888">
        <v>1.4808476583626349</v>
      </c>
      <c r="AD1888">
        <v>-29.770214890718798</v>
      </c>
      <c r="AF1888">
        <v>25.172039116262219</v>
      </c>
      <c r="AG1888">
        <v>22.855998043677832</v>
      </c>
      <c r="AH1888">
        <v>4.3884892086330947</v>
      </c>
      <c r="AI1888">
        <v>1389</v>
      </c>
      <c r="AJ1888">
        <v>110.21252699784029</v>
      </c>
      <c r="AK1888">
        <v>18.884039389009494</v>
      </c>
    </row>
    <row r="1889" spans="1:37">
      <c r="A1889">
        <v>18</v>
      </c>
      <c r="B1889">
        <v>154</v>
      </c>
      <c r="C1889">
        <v>2024</v>
      </c>
      <c r="E1889">
        <v>99</v>
      </c>
      <c r="G1889">
        <v>99</v>
      </c>
      <c r="H1889">
        <v>1</v>
      </c>
      <c r="I1889">
        <v>99</v>
      </c>
      <c r="J1889">
        <v>111</v>
      </c>
      <c r="K1889">
        <v>99</v>
      </c>
      <c r="L1889">
        <v>7</v>
      </c>
      <c r="M1889">
        <v>99</v>
      </c>
      <c r="N1889">
        <v>99</v>
      </c>
      <c r="O1889">
        <v>99</v>
      </c>
      <c r="P1889">
        <v>99</v>
      </c>
      <c r="Q1889">
        <v>417</v>
      </c>
      <c r="R1889">
        <v>825</v>
      </c>
      <c r="S1889">
        <v>7</v>
      </c>
      <c r="T1889">
        <v>5.0993939393939396</v>
      </c>
      <c r="U1889">
        <v>25.723515151515127</v>
      </c>
      <c r="V1889">
        <v>58.909090909090899</v>
      </c>
      <c r="W1889">
        <v>1.8181818181818179</v>
      </c>
      <c r="X1889">
        <v>97.575757575757578</v>
      </c>
      <c r="Y1889">
        <v>77.090909090909108</v>
      </c>
      <c r="Z1889">
        <v>4.1664698822952877</v>
      </c>
      <c r="AA1889">
        <v>0</v>
      </c>
      <c r="AB1889">
        <v>1.3365943592486789</v>
      </c>
      <c r="AD1889">
        <v>-21.895011730900674</v>
      </c>
      <c r="AF1889">
        <v>21.159271608104643</v>
      </c>
      <c r="AG1889">
        <v>18.583441551902432</v>
      </c>
      <c r="AH1889">
        <v>1.5757575757575757</v>
      </c>
      <c r="AI1889">
        <v>823</v>
      </c>
      <c r="AJ1889">
        <v>110.23377885783702</v>
      </c>
      <c r="AK1889">
        <v>19.07294160568394</v>
      </c>
    </row>
    <row r="1890" spans="1:37">
      <c r="A1890">
        <v>18</v>
      </c>
      <c r="B1890">
        <v>155</v>
      </c>
      <c r="C1890">
        <v>2024</v>
      </c>
      <c r="E1890">
        <v>99</v>
      </c>
      <c r="G1890">
        <v>99</v>
      </c>
      <c r="H1890">
        <v>1</v>
      </c>
      <c r="I1890">
        <v>99</v>
      </c>
      <c r="J1890">
        <v>116</v>
      </c>
      <c r="K1890">
        <v>99</v>
      </c>
      <c r="L1890">
        <v>7</v>
      </c>
      <c r="M1890">
        <v>99</v>
      </c>
      <c r="N1890">
        <v>99</v>
      </c>
      <c r="O1890">
        <v>99</v>
      </c>
      <c r="P1890">
        <v>99</v>
      </c>
      <c r="Q1890">
        <v>355</v>
      </c>
      <c r="R1890">
        <v>650</v>
      </c>
      <c r="S1890">
        <v>7</v>
      </c>
      <c r="T1890">
        <v>5.8184615384615403</v>
      </c>
      <c r="U1890">
        <v>24.157846153846151</v>
      </c>
      <c r="V1890">
        <v>44.923076923076913</v>
      </c>
      <c r="W1890">
        <v>4.9230769230769216</v>
      </c>
      <c r="X1890">
        <v>93.384615384615358</v>
      </c>
      <c r="Y1890">
        <v>61.230769230769241</v>
      </c>
      <c r="Z1890">
        <v>4.9201196021446876</v>
      </c>
      <c r="AA1890">
        <v>0</v>
      </c>
      <c r="AB1890">
        <v>2.04660261128552</v>
      </c>
      <c r="AD1890">
        <v>-31.308072358129547</v>
      </c>
      <c r="AF1890">
        <v>21.544580709313887</v>
      </c>
      <c r="AG1890">
        <v>20.189207119824314</v>
      </c>
      <c r="AH1890">
        <v>0.6153846153846152</v>
      </c>
      <c r="AI1890">
        <v>616</v>
      </c>
      <c r="AJ1890">
        <v>107.47629870129862</v>
      </c>
      <c r="AK1890">
        <v>19.102771957720364</v>
      </c>
    </row>
    <row r="1891" spans="1:37">
      <c r="A1891">
        <v>18</v>
      </c>
      <c r="B1891">
        <v>156</v>
      </c>
      <c r="C1891">
        <v>2024</v>
      </c>
      <c r="E1891">
        <v>99</v>
      </c>
      <c r="G1891">
        <v>99</v>
      </c>
      <c r="H1891">
        <v>2</v>
      </c>
      <c r="I1891">
        <v>99</v>
      </c>
      <c r="J1891">
        <v>117</v>
      </c>
      <c r="K1891">
        <v>99</v>
      </c>
      <c r="L1891">
        <v>7</v>
      </c>
      <c r="M1891">
        <v>99</v>
      </c>
      <c r="N1891">
        <v>99</v>
      </c>
      <c r="O1891">
        <v>99</v>
      </c>
      <c r="P1891">
        <v>99</v>
      </c>
      <c r="Q1891">
        <v>220</v>
      </c>
      <c r="R1891">
        <v>418</v>
      </c>
      <c r="S1891">
        <v>7</v>
      </c>
      <c r="T1891">
        <v>6.1842105263157885</v>
      </c>
      <c r="U1891">
        <v>24.365311004784697</v>
      </c>
      <c r="V1891">
        <v>39.952153110047846</v>
      </c>
      <c r="W1891">
        <v>5.0239234449760755</v>
      </c>
      <c r="X1891">
        <v>95.454545454545439</v>
      </c>
      <c r="Y1891">
        <v>63.397129186602882</v>
      </c>
      <c r="Z1891">
        <v>5.0743625732977122</v>
      </c>
      <c r="AA1891">
        <v>0</v>
      </c>
      <c r="AB1891">
        <v>1.5809994639344347</v>
      </c>
      <c r="AD1891">
        <v>-21.969401949530859</v>
      </c>
      <c r="AF1891">
        <v>18.905472636815919</v>
      </c>
      <c r="AG1891">
        <v>17.79334996540808</v>
      </c>
      <c r="AH1891">
        <v>7.6555023923444994</v>
      </c>
      <c r="AI1891">
        <v>418</v>
      </c>
      <c r="AJ1891">
        <v>108.47655502392335</v>
      </c>
      <c r="AK1891">
        <v>18.777406267754895</v>
      </c>
    </row>
    <row r="1892" spans="1:37">
      <c r="A1892">
        <v>18</v>
      </c>
      <c r="B1892">
        <v>157</v>
      </c>
      <c r="C1892">
        <v>2024</v>
      </c>
      <c r="E1892">
        <v>99</v>
      </c>
      <c r="G1892">
        <v>99</v>
      </c>
      <c r="H1892">
        <v>1</v>
      </c>
      <c r="I1892">
        <v>99</v>
      </c>
      <c r="J1892">
        <v>134</v>
      </c>
      <c r="K1892">
        <v>99</v>
      </c>
      <c r="L1892">
        <v>7</v>
      </c>
      <c r="M1892">
        <v>99</v>
      </c>
      <c r="N1892">
        <v>99</v>
      </c>
      <c r="O1892">
        <v>99</v>
      </c>
      <c r="P1892">
        <v>99</v>
      </c>
      <c r="Q1892">
        <v>585</v>
      </c>
      <c r="R1892">
        <v>1221</v>
      </c>
      <c r="S1892">
        <v>7</v>
      </c>
      <c r="T1892">
        <v>6.031122031122031</v>
      </c>
      <c r="U1892">
        <v>22.481244881244905</v>
      </c>
      <c r="V1892">
        <v>30.794430794430806</v>
      </c>
      <c r="W1892">
        <v>5.2416052416052406</v>
      </c>
      <c r="X1892">
        <v>91.564291564291551</v>
      </c>
      <c r="Y1892">
        <v>47.256347256347247</v>
      </c>
      <c r="Z1892">
        <v>4.4013567735202965</v>
      </c>
      <c r="AA1892">
        <v>0</v>
      </c>
      <c r="AB1892">
        <v>2.7697348413843725</v>
      </c>
      <c r="AD1892">
        <v>-37.575381758215251</v>
      </c>
      <c r="AF1892">
        <v>23.449202995966967</v>
      </c>
      <c r="AG1892">
        <v>21.377760263421479</v>
      </c>
      <c r="AH1892">
        <v>4.5864045864045853</v>
      </c>
      <c r="AI1892">
        <v>1213</v>
      </c>
      <c r="AJ1892">
        <v>105.31129431162404</v>
      </c>
      <c r="AK1892">
        <v>19.020887475815833</v>
      </c>
    </row>
    <row r="1893" spans="1:37">
      <c r="A1893">
        <v>18</v>
      </c>
      <c r="B1893">
        <v>158</v>
      </c>
      <c r="C1893">
        <v>2024</v>
      </c>
      <c r="E1893">
        <v>99</v>
      </c>
      <c r="G1893">
        <v>99</v>
      </c>
      <c r="H1893">
        <v>2</v>
      </c>
      <c r="I1893">
        <v>99</v>
      </c>
      <c r="J1893">
        <v>141</v>
      </c>
      <c r="K1893">
        <v>99</v>
      </c>
      <c r="L1893">
        <v>7</v>
      </c>
      <c r="M1893">
        <v>99</v>
      </c>
      <c r="N1893">
        <v>99</v>
      </c>
      <c r="O1893">
        <v>99</v>
      </c>
      <c r="P1893">
        <v>99</v>
      </c>
      <c r="Q1893">
        <v>504</v>
      </c>
      <c r="R1893">
        <v>1133</v>
      </c>
      <c r="S1893">
        <v>7</v>
      </c>
      <c r="T1893">
        <v>6.3662842012356586</v>
      </c>
      <c r="U1893">
        <v>22.807325684024711</v>
      </c>
      <c r="V1893">
        <v>31.332744924977941</v>
      </c>
      <c r="W1893">
        <v>3.4421888790820825</v>
      </c>
      <c r="X1893">
        <v>91.615180935569299</v>
      </c>
      <c r="Y1893">
        <v>47.661076787290355</v>
      </c>
      <c r="Z1893">
        <v>4.9594622531168513</v>
      </c>
      <c r="AA1893">
        <v>0</v>
      </c>
      <c r="AB1893">
        <v>1.3963108803448687</v>
      </c>
      <c r="AD1893">
        <v>-43.527318257380095</v>
      </c>
      <c r="AF1893">
        <v>21.605644546147975</v>
      </c>
      <c r="AG1893">
        <v>22.808110782277581</v>
      </c>
      <c r="AH1893">
        <v>4.0600176522506626</v>
      </c>
      <c r="AI1893">
        <v>1121</v>
      </c>
      <c r="AJ1893">
        <v>106.342194469224</v>
      </c>
      <c r="AK1893">
        <v>18.738956608467262</v>
      </c>
    </row>
    <row r="1894" spans="1:37">
      <c r="A1894">
        <v>18</v>
      </c>
      <c r="B1894">
        <v>159</v>
      </c>
      <c r="C1894">
        <v>2024</v>
      </c>
      <c r="E1894">
        <v>99</v>
      </c>
      <c r="G1894">
        <v>99</v>
      </c>
      <c r="H1894">
        <v>2</v>
      </c>
      <c r="I1894">
        <v>99</v>
      </c>
      <c r="J1894">
        <v>143</v>
      </c>
      <c r="K1894">
        <v>99</v>
      </c>
      <c r="L1894">
        <v>7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37">
      <c r="A1895">
        <v>18</v>
      </c>
      <c r="B1895">
        <v>160</v>
      </c>
      <c r="C1895">
        <v>2024</v>
      </c>
      <c r="E1895">
        <v>99</v>
      </c>
      <c r="G1895">
        <v>99</v>
      </c>
      <c r="H1895">
        <v>2</v>
      </c>
      <c r="I1895">
        <v>99</v>
      </c>
      <c r="J1895">
        <v>147</v>
      </c>
      <c r="K1895">
        <v>99</v>
      </c>
      <c r="L1895">
        <v>7</v>
      </c>
      <c r="M1895">
        <v>99</v>
      </c>
      <c r="N1895">
        <v>99</v>
      </c>
      <c r="O1895">
        <v>99</v>
      </c>
      <c r="P1895">
        <v>99</v>
      </c>
      <c r="Q1895">
        <v>49</v>
      </c>
      <c r="R1895">
        <v>186</v>
      </c>
      <c r="S1895">
        <v>7</v>
      </c>
      <c r="T1895">
        <v>6.3763440860215059</v>
      </c>
      <c r="U1895">
        <v>21.366129032258055</v>
      </c>
      <c r="V1895">
        <v>23.118279569892472</v>
      </c>
      <c r="W1895">
        <v>5.3763440860215059</v>
      </c>
      <c r="X1895">
        <v>81.182795698924721</v>
      </c>
      <c r="Y1895">
        <v>38.172043010752688</v>
      </c>
      <c r="Z1895">
        <v>4.8611675070643612</v>
      </c>
      <c r="AA1895">
        <v>0</v>
      </c>
      <c r="AB1895">
        <v>1.2819170665358115</v>
      </c>
      <c r="AD1895">
        <v>-53.044566763311522</v>
      </c>
      <c r="AF1895">
        <v>21.552723059096188</v>
      </c>
      <c r="AG1895">
        <v>23.729795250577695</v>
      </c>
      <c r="AH1895">
        <v>31.182795698924728</v>
      </c>
      <c r="AI1895">
        <v>186</v>
      </c>
      <c r="AJ1895">
        <v>103.69731182795702</v>
      </c>
      <c r="AK1895">
        <v>18.83996610357822</v>
      </c>
    </row>
    <row r="1896" spans="1:37">
      <c r="A1896">
        <v>18</v>
      </c>
      <c r="B1896">
        <v>161</v>
      </c>
      <c r="C1896">
        <v>2024</v>
      </c>
      <c r="E1896">
        <v>99</v>
      </c>
      <c r="G1896">
        <v>99</v>
      </c>
      <c r="H1896">
        <v>1</v>
      </c>
      <c r="I1896">
        <v>99</v>
      </c>
      <c r="J1896">
        <v>155</v>
      </c>
      <c r="K1896">
        <v>99</v>
      </c>
      <c r="L1896">
        <v>7</v>
      </c>
      <c r="M1896">
        <v>99</v>
      </c>
      <c r="N1896">
        <v>99</v>
      </c>
      <c r="O1896">
        <v>99</v>
      </c>
      <c r="P1896">
        <v>99</v>
      </c>
      <c r="Q1896">
        <v>166</v>
      </c>
      <c r="R1896">
        <v>362</v>
      </c>
      <c r="S1896">
        <v>7</v>
      </c>
      <c r="T1896">
        <v>4.9834254143646399</v>
      </c>
      <c r="U1896">
        <v>25.559944751381202</v>
      </c>
      <c r="V1896">
        <v>59.392265193370157</v>
      </c>
      <c r="W1896">
        <v>0.82872928176795602</v>
      </c>
      <c r="X1896">
        <v>97.513812154696126</v>
      </c>
      <c r="Y1896">
        <v>73.480662983425447</v>
      </c>
      <c r="Z1896">
        <v>4.3272582003920093</v>
      </c>
      <c r="AA1896">
        <v>0</v>
      </c>
      <c r="AB1896">
        <v>1.3522035959421828</v>
      </c>
      <c r="AD1896">
        <v>-48.935354450012383</v>
      </c>
      <c r="AF1896">
        <v>16.767021769337656</v>
      </c>
      <c r="AG1896">
        <v>14.999408304167321</v>
      </c>
      <c r="AH1896">
        <v>2.4861878453038671</v>
      </c>
      <c r="AI1896">
        <v>353</v>
      </c>
      <c r="AJ1896">
        <v>109.46713881019822</v>
      </c>
      <c r="AK1896">
        <v>19.361870067539275</v>
      </c>
    </row>
    <row r="1897" spans="1:37">
      <c r="A1897">
        <v>18</v>
      </c>
      <c r="B1897">
        <v>162</v>
      </c>
      <c r="C1897">
        <v>2024</v>
      </c>
      <c r="E1897">
        <v>99</v>
      </c>
      <c r="G1897">
        <v>99</v>
      </c>
      <c r="H1897">
        <v>2</v>
      </c>
      <c r="I1897">
        <v>99</v>
      </c>
      <c r="J1897">
        <v>160</v>
      </c>
      <c r="K1897">
        <v>99</v>
      </c>
      <c r="L1897">
        <v>7</v>
      </c>
      <c r="M1897">
        <v>99</v>
      </c>
      <c r="N1897">
        <v>99</v>
      </c>
      <c r="O1897">
        <v>99</v>
      </c>
      <c r="P1897">
        <v>99</v>
      </c>
      <c r="Q1897">
        <v>165</v>
      </c>
      <c r="R1897">
        <v>383</v>
      </c>
      <c r="S1897">
        <v>7</v>
      </c>
      <c r="T1897">
        <v>5.6214099216710194</v>
      </c>
      <c r="U1897">
        <v>25.692950391644914</v>
      </c>
      <c r="V1897">
        <v>53.52480417754569</v>
      </c>
      <c r="W1897">
        <v>4.6997389033942572</v>
      </c>
      <c r="X1897">
        <v>98.172323759791126</v>
      </c>
      <c r="Y1897">
        <v>71.018276762402067</v>
      </c>
      <c r="Z1897">
        <v>4.4259179001236992</v>
      </c>
      <c r="AA1897">
        <v>0</v>
      </c>
      <c r="AB1897">
        <v>1.5947895239491332</v>
      </c>
      <c r="AD1897">
        <v>-21.769945562276064</v>
      </c>
      <c r="AF1897">
        <v>24.693745970341713</v>
      </c>
      <c r="AG1897">
        <v>23.62295078031789</v>
      </c>
      <c r="AH1897">
        <v>8.8772845953002584</v>
      </c>
      <c r="AI1897">
        <v>382</v>
      </c>
      <c r="AJ1897">
        <v>110.22670157068062</v>
      </c>
      <c r="AK1897">
        <v>19.010181091717879</v>
      </c>
    </row>
    <row r="1898" spans="1:37">
      <c r="A1898">
        <v>18</v>
      </c>
      <c r="B1898">
        <v>163</v>
      </c>
      <c r="C1898">
        <v>2024</v>
      </c>
      <c r="E1898">
        <v>99</v>
      </c>
      <c r="G1898">
        <v>99</v>
      </c>
      <c r="H1898">
        <v>1</v>
      </c>
      <c r="I1898">
        <v>99</v>
      </c>
      <c r="J1898">
        <v>171</v>
      </c>
      <c r="K1898">
        <v>99</v>
      </c>
      <c r="L1898">
        <v>7</v>
      </c>
      <c r="M1898">
        <v>99</v>
      </c>
      <c r="N1898">
        <v>99</v>
      </c>
      <c r="O1898">
        <v>99</v>
      </c>
      <c r="P1898">
        <v>99</v>
      </c>
      <c r="Q1898">
        <v>62</v>
      </c>
      <c r="R1898">
        <v>136</v>
      </c>
      <c r="S1898">
        <v>7</v>
      </c>
      <c r="T1898">
        <v>4.9632352941176476</v>
      </c>
      <c r="U1898">
        <v>26.516176470588235</v>
      </c>
      <c r="V1898">
        <v>72.794117647058812</v>
      </c>
      <c r="W1898">
        <v>0</v>
      </c>
      <c r="X1898">
        <v>97.058823529411754</v>
      </c>
      <c r="Y1898">
        <v>84.558823529411754</v>
      </c>
      <c r="Z1898">
        <v>4.2350988006434154</v>
      </c>
      <c r="AA1898">
        <v>0</v>
      </c>
      <c r="AB1898">
        <v>1.2450377281980971</v>
      </c>
      <c r="AD1898">
        <v>-0.28156369619670646</v>
      </c>
      <c r="AF1898">
        <v>20.208023774145619</v>
      </c>
      <c r="AG1898">
        <v>17.614505028598781</v>
      </c>
      <c r="AH1898">
        <v>0</v>
      </c>
      <c r="AI1898">
        <v>133</v>
      </c>
      <c r="AJ1898">
        <v>111.67593984962404</v>
      </c>
      <c r="AK1898">
        <v>19.023636007933721</v>
      </c>
    </row>
    <row r="1899" spans="1:37">
      <c r="A1899">
        <v>18</v>
      </c>
      <c r="B1899">
        <v>164</v>
      </c>
      <c r="C1899">
        <v>2024</v>
      </c>
      <c r="E1899">
        <v>99</v>
      </c>
      <c r="G1899">
        <v>99</v>
      </c>
      <c r="H1899">
        <v>2</v>
      </c>
      <c r="I1899">
        <v>99</v>
      </c>
      <c r="J1899">
        <v>175</v>
      </c>
      <c r="K1899">
        <v>99</v>
      </c>
      <c r="L1899">
        <v>7</v>
      </c>
      <c r="M1899">
        <v>99</v>
      </c>
      <c r="N1899">
        <v>99</v>
      </c>
      <c r="O1899">
        <v>99</v>
      </c>
      <c r="P1899">
        <v>99</v>
      </c>
      <c r="Q1899">
        <v>93</v>
      </c>
      <c r="R1899">
        <v>183</v>
      </c>
      <c r="S1899">
        <v>7</v>
      </c>
      <c r="T1899">
        <v>6.0765027322404377</v>
      </c>
      <c r="U1899">
        <v>21.877049180327877</v>
      </c>
      <c r="V1899">
        <v>29.508196721311474</v>
      </c>
      <c r="W1899">
        <v>3.8251366120218577</v>
      </c>
      <c r="X1899">
        <v>79.234972677595621</v>
      </c>
      <c r="Y1899">
        <v>44.808743169398895</v>
      </c>
      <c r="Z1899">
        <v>5.2751109622686956</v>
      </c>
      <c r="AA1899">
        <v>0</v>
      </c>
      <c r="AB1899">
        <v>1.5309716221785536</v>
      </c>
      <c r="AD1899">
        <v>-50.95543666451519</v>
      </c>
      <c r="AF1899">
        <v>21.131639722863746</v>
      </c>
      <c r="AG1899">
        <v>19.324895736793327</v>
      </c>
      <c r="AH1899">
        <v>4.3715846994535532</v>
      </c>
      <c r="AI1899">
        <v>173</v>
      </c>
      <c r="AJ1899">
        <v>104.72196531791901</v>
      </c>
      <c r="AK1899">
        <v>18.917049667369898</v>
      </c>
    </row>
    <row r="1900" spans="1:37">
      <c r="A1900">
        <v>18</v>
      </c>
      <c r="B1900">
        <v>165</v>
      </c>
      <c r="C1900">
        <v>2024</v>
      </c>
      <c r="E1900">
        <v>99</v>
      </c>
      <c r="G1900">
        <v>99</v>
      </c>
      <c r="H1900">
        <v>2</v>
      </c>
      <c r="I1900">
        <v>99</v>
      </c>
      <c r="J1900">
        <v>177</v>
      </c>
      <c r="K1900">
        <v>99</v>
      </c>
      <c r="L1900">
        <v>7</v>
      </c>
      <c r="M1900">
        <v>99</v>
      </c>
      <c r="N1900">
        <v>99</v>
      </c>
      <c r="O1900">
        <v>99</v>
      </c>
      <c r="P1900">
        <v>99</v>
      </c>
      <c r="Q1900">
        <v>135</v>
      </c>
      <c r="R1900">
        <v>289</v>
      </c>
      <c r="S1900">
        <v>7</v>
      </c>
      <c r="T1900">
        <v>5.9204152249134951</v>
      </c>
      <c r="U1900">
        <v>24.367474048442912</v>
      </c>
      <c r="V1900">
        <v>43.598615916955026</v>
      </c>
      <c r="W1900">
        <v>3.4602076124567476</v>
      </c>
      <c r="X1900">
        <v>97.231833910034624</v>
      </c>
      <c r="Y1900">
        <v>65.051903114186871</v>
      </c>
      <c r="Z1900">
        <v>4.126089771558469</v>
      </c>
      <c r="AA1900">
        <v>0</v>
      </c>
      <c r="AB1900">
        <v>1.3734627143058029</v>
      </c>
      <c r="AD1900">
        <v>-21.09867177108984</v>
      </c>
      <c r="AF1900">
        <v>25.826630920464705</v>
      </c>
      <c r="AG1900">
        <v>24.073675250489703</v>
      </c>
      <c r="AH1900">
        <v>3.4602076124567476</v>
      </c>
      <c r="AI1900">
        <v>289</v>
      </c>
      <c r="AJ1900">
        <v>108.76297577854672</v>
      </c>
      <c r="AK1900">
        <v>18.777965319173575</v>
      </c>
    </row>
    <row r="1901" spans="1:37">
      <c r="A1901">
        <v>18</v>
      </c>
      <c r="B1901">
        <v>166</v>
      </c>
      <c r="C1901">
        <v>2024</v>
      </c>
      <c r="E1901">
        <v>99</v>
      </c>
      <c r="G1901">
        <v>99</v>
      </c>
      <c r="H1901">
        <v>2</v>
      </c>
      <c r="I1901">
        <v>99</v>
      </c>
      <c r="J1901">
        <v>178</v>
      </c>
      <c r="K1901">
        <v>99</v>
      </c>
      <c r="L1901">
        <v>7</v>
      </c>
      <c r="M1901">
        <v>99</v>
      </c>
      <c r="N1901">
        <v>99</v>
      </c>
      <c r="O1901">
        <v>99</v>
      </c>
      <c r="P1901">
        <v>99</v>
      </c>
      <c r="Q1901">
        <v>54</v>
      </c>
      <c r="R1901">
        <v>150</v>
      </c>
      <c r="S1901">
        <v>7</v>
      </c>
      <c r="T1901">
        <v>5.6066666666666647</v>
      </c>
      <c r="U1901">
        <v>25.195333333333341</v>
      </c>
      <c r="V1901">
        <v>51.333333333333343</v>
      </c>
      <c r="W1901">
        <v>0.66666666666666652</v>
      </c>
      <c r="X1901">
        <v>98.666666666666686</v>
      </c>
      <c r="Y1901">
        <v>71.333333333333314</v>
      </c>
      <c r="Z1901">
        <v>3.8400058449029513</v>
      </c>
      <c r="AA1901">
        <v>0</v>
      </c>
      <c r="AB1901">
        <v>1.1826335959299596</v>
      </c>
      <c r="AD1901">
        <v>-15.615920068714336</v>
      </c>
      <c r="AF1901">
        <v>25.295109612141644</v>
      </c>
      <c r="AG1901">
        <v>22.693182978161278</v>
      </c>
      <c r="AH1901">
        <v>2.6666666666666661</v>
      </c>
      <c r="AI1901">
        <v>150</v>
      </c>
      <c r="AJ1901">
        <v>110.42133333333337</v>
      </c>
      <c r="AK1901">
        <v>18.584041692857145</v>
      </c>
    </row>
    <row r="1902" spans="1:37">
      <c r="A1902">
        <v>18</v>
      </c>
      <c r="B1902">
        <v>167</v>
      </c>
      <c r="C1902">
        <v>2024</v>
      </c>
      <c r="E1902">
        <v>99</v>
      </c>
      <c r="G1902">
        <v>99</v>
      </c>
      <c r="H1902">
        <v>2</v>
      </c>
      <c r="I1902">
        <v>99</v>
      </c>
      <c r="J1902">
        <v>181</v>
      </c>
      <c r="K1902">
        <v>99</v>
      </c>
      <c r="L1902">
        <v>7</v>
      </c>
      <c r="M1902">
        <v>99</v>
      </c>
      <c r="N1902">
        <v>99</v>
      </c>
      <c r="O1902">
        <v>99</v>
      </c>
      <c r="P1902">
        <v>99</v>
      </c>
      <c r="Q1902">
        <v>108</v>
      </c>
      <c r="R1902">
        <v>253</v>
      </c>
      <c r="S1902">
        <v>7</v>
      </c>
      <c r="T1902">
        <v>5.6482213438735185</v>
      </c>
      <c r="U1902">
        <v>24.600395256916975</v>
      </c>
      <c r="V1902">
        <v>48.221343873517803</v>
      </c>
      <c r="W1902">
        <v>0</v>
      </c>
      <c r="X1902">
        <v>94.861660079051376</v>
      </c>
      <c r="Y1902">
        <v>68.379446640316189</v>
      </c>
      <c r="Z1902">
        <v>4.49098788417301</v>
      </c>
      <c r="AA1902">
        <v>0</v>
      </c>
      <c r="AB1902">
        <v>1.2442622456649264</v>
      </c>
      <c r="AD1902">
        <v>-30.356366545673225</v>
      </c>
      <c r="AF1902">
        <v>24.468085106382969</v>
      </c>
      <c r="AG1902">
        <v>23.005810686932595</v>
      </c>
      <c r="AH1902">
        <v>0.79051383399209485</v>
      </c>
      <c r="AI1902">
        <v>231</v>
      </c>
      <c r="AJ1902">
        <v>109.26233766233769</v>
      </c>
      <c r="AK1902">
        <v>18.894464034965825</v>
      </c>
    </row>
    <row r="1903" spans="1:37">
      <c r="A1903">
        <v>18</v>
      </c>
      <c r="B1903">
        <v>168</v>
      </c>
      <c r="C1903">
        <v>2024</v>
      </c>
      <c r="E1903">
        <v>99</v>
      </c>
      <c r="G1903">
        <v>99</v>
      </c>
      <c r="H1903">
        <v>1</v>
      </c>
      <c r="I1903">
        <v>99</v>
      </c>
      <c r="J1903">
        <v>262</v>
      </c>
      <c r="K1903">
        <v>99</v>
      </c>
      <c r="L1903">
        <v>7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7">
      <c r="A1904">
        <v>18</v>
      </c>
      <c r="B1904">
        <v>169</v>
      </c>
      <c r="C1904">
        <v>2024</v>
      </c>
      <c r="E1904">
        <v>99</v>
      </c>
      <c r="G1904">
        <v>99</v>
      </c>
      <c r="H1904">
        <v>2</v>
      </c>
      <c r="I1904">
        <v>99</v>
      </c>
      <c r="J1904">
        <v>267</v>
      </c>
      <c r="K1904">
        <v>99</v>
      </c>
      <c r="L1904">
        <v>7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7">
      <c r="A1905">
        <v>18</v>
      </c>
      <c r="B1905">
        <v>170</v>
      </c>
      <c r="C1905">
        <v>2024</v>
      </c>
      <c r="E1905">
        <v>99</v>
      </c>
      <c r="G1905">
        <v>99</v>
      </c>
      <c r="H1905">
        <v>2</v>
      </c>
      <c r="I1905">
        <v>99</v>
      </c>
      <c r="J1905">
        <v>470</v>
      </c>
      <c r="K1905">
        <v>99</v>
      </c>
      <c r="L1905">
        <v>7</v>
      </c>
      <c r="M1905">
        <v>99</v>
      </c>
      <c r="N1905">
        <v>99</v>
      </c>
      <c r="O1905">
        <v>99</v>
      </c>
      <c r="P1905">
        <v>99</v>
      </c>
      <c r="Q1905">
        <v>58</v>
      </c>
      <c r="R1905">
        <v>142</v>
      </c>
      <c r="S1905">
        <v>7</v>
      </c>
      <c r="T1905">
        <v>6.7464788732394352</v>
      </c>
      <c r="U1905">
        <v>21.311267605633809</v>
      </c>
      <c r="V1905">
        <v>19.014084507042249</v>
      </c>
      <c r="W1905">
        <v>16.901408450704221</v>
      </c>
      <c r="X1905">
        <v>88.028169014084497</v>
      </c>
      <c r="Y1905">
        <v>35.915492957746473</v>
      </c>
      <c r="Z1905">
        <v>4.7571754341715282</v>
      </c>
      <c r="AA1905">
        <v>0</v>
      </c>
      <c r="AB1905">
        <v>1.7338251277153978</v>
      </c>
      <c r="AD1905">
        <v>-39.735466585484339</v>
      </c>
      <c r="AF1905">
        <v>26.247689463955631</v>
      </c>
      <c r="AG1905">
        <v>27.331021278133015</v>
      </c>
      <c r="AH1905">
        <v>17.605633802816897</v>
      </c>
      <c r="AI1905">
        <v>142</v>
      </c>
      <c r="AJ1905">
        <v>103.69718309859159</v>
      </c>
      <c r="AK1905">
        <v>18.805575216972564</v>
      </c>
    </row>
    <row r="1906" spans="1:37">
      <c r="A1906">
        <v>18</v>
      </c>
      <c r="B1906">
        <v>171</v>
      </c>
      <c r="C1906">
        <v>2024</v>
      </c>
      <c r="E1906">
        <v>99</v>
      </c>
      <c r="G1906">
        <v>99</v>
      </c>
      <c r="H1906">
        <v>2</v>
      </c>
      <c r="I1906">
        <v>99</v>
      </c>
      <c r="J1906">
        <v>629</v>
      </c>
      <c r="K1906">
        <v>99</v>
      </c>
      <c r="L1906">
        <v>7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7">
      <c r="A1907">
        <v>18</v>
      </c>
      <c r="B1907">
        <v>172</v>
      </c>
      <c r="C1907">
        <v>2024</v>
      </c>
      <c r="E1907">
        <v>99</v>
      </c>
      <c r="G1907">
        <v>99</v>
      </c>
      <c r="H1907">
        <v>1</v>
      </c>
      <c r="I1907">
        <v>99</v>
      </c>
      <c r="J1907">
        <v>643</v>
      </c>
      <c r="K1907">
        <v>99</v>
      </c>
      <c r="L1907">
        <v>7</v>
      </c>
      <c r="M1907">
        <v>99</v>
      </c>
      <c r="N1907">
        <v>99</v>
      </c>
      <c r="O1907">
        <v>99</v>
      </c>
      <c r="P1907">
        <v>99</v>
      </c>
      <c r="Q1907">
        <v>208</v>
      </c>
      <c r="R1907">
        <v>449</v>
      </c>
      <c r="S1907">
        <v>7</v>
      </c>
      <c r="T1907">
        <v>5.8240534521158116</v>
      </c>
      <c r="U1907">
        <v>23.578396436525654</v>
      </c>
      <c r="V1907">
        <v>35.41202672605791</v>
      </c>
      <c r="W1907">
        <v>5.3452115812917596</v>
      </c>
      <c r="X1907">
        <v>95.322939866369694</v>
      </c>
      <c r="Y1907">
        <v>55.233853006681521</v>
      </c>
      <c r="Z1907">
        <v>4.5689229224560117</v>
      </c>
      <c r="AA1907">
        <v>0</v>
      </c>
      <c r="AB1907">
        <v>1.6011550832778039</v>
      </c>
      <c r="AD1907">
        <v>-35.449581929596931</v>
      </c>
      <c r="AF1907">
        <v>20.188848920863311</v>
      </c>
      <c r="AG1907">
        <v>19.205734127200124</v>
      </c>
      <c r="AH1907">
        <v>4.2316258351893117</v>
      </c>
      <c r="AI1907">
        <v>414</v>
      </c>
      <c r="AJ1907">
        <v>106.95434782608702</v>
      </c>
      <c r="AK1907">
        <v>18.962661424276188</v>
      </c>
    </row>
    <row r="1908" spans="1:37">
      <c r="A1908">
        <v>18</v>
      </c>
      <c r="B1908">
        <v>173</v>
      </c>
      <c r="C1908">
        <v>2024</v>
      </c>
      <c r="E1908">
        <v>99</v>
      </c>
      <c r="G1908">
        <v>99</v>
      </c>
      <c r="H1908">
        <v>2</v>
      </c>
      <c r="I1908">
        <v>99</v>
      </c>
      <c r="J1908">
        <v>704</v>
      </c>
      <c r="K1908">
        <v>99</v>
      </c>
      <c r="L1908">
        <v>7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37">
      <c r="A1909">
        <v>18</v>
      </c>
      <c r="B1909">
        <v>174</v>
      </c>
      <c r="C1909">
        <v>2024</v>
      </c>
      <c r="E1909">
        <v>99</v>
      </c>
      <c r="G1909">
        <v>99</v>
      </c>
      <c r="H1909">
        <v>1</v>
      </c>
      <c r="I1909">
        <v>99</v>
      </c>
      <c r="J1909">
        <v>802</v>
      </c>
      <c r="K1909">
        <v>99</v>
      </c>
      <c r="L1909">
        <v>7</v>
      </c>
      <c r="M1909">
        <v>99</v>
      </c>
      <c r="N1909">
        <v>99</v>
      </c>
      <c r="O1909">
        <v>99</v>
      </c>
      <c r="P1909">
        <v>99</v>
      </c>
      <c r="Q1909">
        <v>41</v>
      </c>
      <c r="R1909">
        <v>142</v>
      </c>
      <c r="S1909">
        <v>7</v>
      </c>
      <c r="T1909">
        <v>6.352112676056338</v>
      </c>
      <c r="U1909">
        <v>23.152816901408421</v>
      </c>
      <c r="V1909">
        <v>33.802816901408441</v>
      </c>
      <c r="W1909">
        <v>14.08450704225352</v>
      </c>
      <c r="X1909">
        <v>94.366197183098592</v>
      </c>
      <c r="Y1909">
        <v>54.225352112676063</v>
      </c>
      <c r="Z1909">
        <v>4.1995421222912555</v>
      </c>
      <c r="AA1909">
        <v>0</v>
      </c>
      <c r="AB1909">
        <v>1.7769937546895087</v>
      </c>
      <c r="AD1909">
        <v>-55.907336865707535</v>
      </c>
      <c r="AF1909">
        <v>23.31691297208539</v>
      </c>
      <c r="AG1909">
        <v>23.251225256189912</v>
      </c>
      <c r="AH1909">
        <v>7.0422535211267601</v>
      </c>
      <c r="AI1909">
        <v>142</v>
      </c>
      <c r="AJ1909">
        <v>107.34436619718304</v>
      </c>
      <c r="AK1909">
        <v>18.544348812826048</v>
      </c>
    </row>
    <row r="1910" spans="1:37">
      <c r="A1910">
        <v>18</v>
      </c>
      <c r="B1910">
        <v>175</v>
      </c>
      <c r="C1910">
        <v>2024</v>
      </c>
      <c r="E1910">
        <v>99</v>
      </c>
      <c r="G1910">
        <v>99</v>
      </c>
      <c r="H1910">
        <v>1</v>
      </c>
      <c r="I1910">
        <v>99</v>
      </c>
      <c r="J1910">
        <v>103</v>
      </c>
      <c r="K1910">
        <v>99</v>
      </c>
      <c r="L1910">
        <v>8</v>
      </c>
      <c r="M1910">
        <v>99</v>
      </c>
      <c r="N1910">
        <v>99</v>
      </c>
      <c r="O1910">
        <v>99</v>
      </c>
      <c r="P1910">
        <v>99</v>
      </c>
      <c r="Q1910">
        <v>5</v>
      </c>
      <c r="R1910">
        <v>8</v>
      </c>
      <c r="S1910">
        <v>8</v>
      </c>
      <c r="T1910">
        <v>7.375</v>
      </c>
      <c r="U1910">
        <v>30.475000000000001</v>
      </c>
      <c r="V1910">
        <v>25</v>
      </c>
      <c r="W1910">
        <v>25</v>
      </c>
      <c r="X1910">
        <v>100</v>
      </c>
      <c r="Y1910">
        <v>100</v>
      </c>
      <c r="Z1910">
        <v>3.3618261406562766</v>
      </c>
      <c r="AA1910">
        <v>0</v>
      </c>
      <c r="AB1910">
        <v>1.5761900266148117</v>
      </c>
      <c r="AD1910">
        <v>3.2436119083463275</v>
      </c>
      <c r="AF1910">
        <v>26.666666666666675</v>
      </c>
      <c r="AG1910">
        <v>28.561387066541712</v>
      </c>
      <c r="AH1910">
        <v>37.5</v>
      </c>
      <c r="AI1910">
        <v>8</v>
      </c>
      <c r="AJ1910">
        <v>113.9</v>
      </c>
      <c r="AK1910">
        <v>20.579516703999936</v>
      </c>
    </row>
    <row r="1911" spans="1:37">
      <c r="A1911">
        <v>18</v>
      </c>
      <c r="B1911">
        <v>176</v>
      </c>
      <c r="C1911">
        <v>2024</v>
      </c>
      <c r="E1911">
        <v>99</v>
      </c>
      <c r="G1911">
        <v>99</v>
      </c>
      <c r="H1911">
        <v>2</v>
      </c>
      <c r="I1911">
        <v>99</v>
      </c>
      <c r="J1911">
        <v>106</v>
      </c>
      <c r="K1911">
        <v>99</v>
      </c>
      <c r="L1911">
        <v>8</v>
      </c>
      <c r="M1911">
        <v>99</v>
      </c>
      <c r="N1911">
        <v>99</v>
      </c>
      <c r="O1911">
        <v>99</v>
      </c>
      <c r="P1911">
        <v>99</v>
      </c>
      <c r="Q1911">
        <v>169</v>
      </c>
      <c r="R1911">
        <v>441</v>
      </c>
      <c r="S1911">
        <v>8</v>
      </c>
      <c r="T1911">
        <v>6.3628117913832174</v>
      </c>
      <c r="U1911">
        <v>29.009070294784568</v>
      </c>
      <c r="V1911">
        <v>61.678004535147409</v>
      </c>
      <c r="W1911">
        <v>9.2970521541950095</v>
      </c>
      <c r="X1911">
        <v>99.319727891156447</v>
      </c>
      <c r="Y1911">
        <v>90.702947845804985</v>
      </c>
      <c r="Z1911">
        <v>4.3984030597234574</v>
      </c>
      <c r="AA1911">
        <v>0</v>
      </c>
      <c r="AB1911">
        <v>1.6063579129891521</v>
      </c>
      <c r="AD1911">
        <v>-2.3188327046925221</v>
      </c>
      <c r="AF1911">
        <v>25.956444967628016</v>
      </c>
      <c r="AG1911">
        <v>27.297498565030271</v>
      </c>
      <c r="AH1911">
        <v>0</v>
      </c>
      <c r="AI1911">
        <v>436</v>
      </c>
      <c r="AJ1911">
        <v>110.86949541284397</v>
      </c>
      <c r="AK1911">
        <v>21.192934906932297</v>
      </c>
    </row>
    <row r="1912" spans="1:37">
      <c r="A1912">
        <v>18</v>
      </c>
      <c r="B1912">
        <v>177</v>
      </c>
      <c r="C1912">
        <v>2024</v>
      </c>
      <c r="E1912">
        <v>99</v>
      </c>
      <c r="G1912">
        <v>99</v>
      </c>
      <c r="H1912">
        <v>1</v>
      </c>
      <c r="I1912">
        <v>99</v>
      </c>
      <c r="J1912">
        <v>110</v>
      </c>
      <c r="K1912">
        <v>99</v>
      </c>
      <c r="L1912">
        <v>8</v>
      </c>
      <c r="M1912">
        <v>99</v>
      </c>
      <c r="N1912">
        <v>99</v>
      </c>
      <c r="O1912">
        <v>99</v>
      </c>
      <c r="P1912">
        <v>99</v>
      </c>
      <c r="Q1912">
        <v>600</v>
      </c>
      <c r="R1912">
        <v>1491</v>
      </c>
      <c r="S1912">
        <v>8</v>
      </c>
      <c r="T1912">
        <v>5.9429912810194478</v>
      </c>
      <c r="U1912">
        <v>29.373641851106616</v>
      </c>
      <c r="V1912">
        <v>65.057008718980555</v>
      </c>
      <c r="W1912">
        <v>6.9081153588195852</v>
      </c>
      <c r="X1912">
        <v>99.329309188464123</v>
      </c>
      <c r="Y1912">
        <v>90.1408450704225</v>
      </c>
      <c r="Z1912">
        <v>4.6111021453085508</v>
      </c>
      <c r="AA1912">
        <v>0</v>
      </c>
      <c r="AB1912">
        <v>1.5448046373126123</v>
      </c>
      <c r="AD1912">
        <v>-10.086279751648849</v>
      </c>
      <c r="AF1912">
        <v>27.001086562839557</v>
      </c>
      <c r="AG1912">
        <v>28.258337758501295</v>
      </c>
      <c r="AH1912">
        <v>3.0181086519114682</v>
      </c>
      <c r="AI1912">
        <v>1489</v>
      </c>
      <c r="AJ1912">
        <v>111.31497649429139</v>
      </c>
      <c r="AK1912">
        <v>21.169467557483795</v>
      </c>
    </row>
    <row r="1913" spans="1:37">
      <c r="A1913">
        <v>18</v>
      </c>
      <c r="B1913">
        <v>178</v>
      </c>
      <c r="C1913">
        <v>2024</v>
      </c>
      <c r="E1913">
        <v>99</v>
      </c>
      <c r="G1913">
        <v>99</v>
      </c>
      <c r="H1913">
        <v>1</v>
      </c>
      <c r="I1913">
        <v>99</v>
      </c>
      <c r="J1913">
        <v>111</v>
      </c>
      <c r="K1913">
        <v>99</v>
      </c>
      <c r="L1913">
        <v>8</v>
      </c>
      <c r="M1913">
        <v>99</v>
      </c>
      <c r="N1913">
        <v>99</v>
      </c>
      <c r="O1913">
        <v>99</v>
      </c>
      <c r="P1913">
        <v>99</v>
      </c>
      <c r="Q1913">
        <v>482</v>
      </c>
      <c r="R1913">
        <v>982</v>
      </c>
      <c r="S1913">
        <v>8</v>
      </c>
      <c r="T1913">
        <v>5.8676171079429746</v>
      </c>
      <c r="U1913">
        <v>29.968228105906316</v>
      </c>
      <c r="V1913">
        <v>67.515274949083505</v>
      </c>
      <c r="W1913">
        <v>5.8044806517311596</v>
      </c>
      <c r="X1913">
        <v>99.592668024439917</v>
      </c>
      <c r="Y1913">
        <v>93.177189409368637</v>
      </c>
      <c r="Z1913">
        <v>4.5250253138002989</v>
      </c>
      <c r="AA1913">
        <v>0</v>
      </c>
      <c r="AB1913">
        <v>1.5112578971853465</v>
      </c>
      <c r="AD1913">
        <v>-2.722558357438527</v>
      </c>
      <c r="AF1913">
        <v>25.185945114131833</v>
      </c>
      <c r="AG1913">
        <v>25.770001024537237</v>
      </c>
      <c r="AH1913">
        <v>0.50916496945010192</v>
      </c>
      <c r="AI1913">
        <v>973</v>
      </c>
      <c r="AJ1913">
        <v>111.80770811921894</v>
      </c>
      <c r="AK1913">
        <v>21.363131314110703</v>
      </c>
    </row>
    <row r="1914" spans="1:37">
      <c r="A1914">
        <v>18</v>
      </c>
      <c r="B1914">
        <v>179</v>
      </c>
      <c r="C1914">
        <v>2024</v>
      </c>
      <c r="E1914">
        <v>99</v>
      </c>
      <c r="G1914">
        <v>99</v>
      </c>
      <c r="H1914">
        <v>1</v>
      </c>
      <c r="I1914">
        <v>99</v>
      </c>
      <c r="J1914">
        <v>116</v>
      </c>
      <c r="K1914">
        <v>99</v>
      </c>
      <c r="L1914">
        <v>8</v>
      </c>
      <c r="M1914">
        <v>99</v>
      </c>
      <c r="N1914">
        <v>99</v>
      </c>
      <c r="O1914">
        <v>99</v>
      </c>
      <c r="P1914">
        <v>99</v>
      </c>
      <c r="Q1914">
        <v>362</v>
      </c>
      <c r="R1914">
        <v>666</v>
      </c>
      <c r="S1914">
        <v>8</v>
      </c>
      <c r="T1914">
        <v>6.3168168168168179</v>
      </c>
      <c r="U1914">
        <v>28.940390390390423</v>
      </c>
      <c r="V1914">
        <v>62.312312312312301</v>
      </c>
      <c r="W1914">
        <v>9.0090090090090058</v>
      </c>
      <c r="X1914">
        <v>99.249249249249246</v>
      </c>
      <c r="Y1914">
        <v>89.789789789789808</v>
      </c>
      <c r="Z1914">
        <v>4.6160256650809108</v>
      </c>
      <c r="AA1914">
        <v>0</v>
      </c>
      <c r="AB1914">
        <v>2.0187379176747382</v>
      </c>
      <c r="AD1914">
        <v>-21.097170093130377</v>
      </c>
      <c r="AF1914">
        <v>22.074908849850846</v>
      </c>
      <c r="AG1914">
        <v>24.781426947743064</v>
      </c>
      <c r="AH1914">
        <v>0.7507507507507506</v>
      </c>
      <c r="AI1914">
        <v>590</v>
      </c>
      <c r="AJ1914">
        <v>109.91796610169484</v>
      </c>
      <c r="AK1914">
        <v>21.055301426152106</v>
      </c>
    </row>
    <row r="1915" spans="1:37">
      <c r="A1915">
        <v>18</v>
      </c>
      <c r="B1915">
        <v>180</v>
      </c>
      <c r="C1915">
        <v>2024</v>
      </c>
      <c r="E1915">
        <v>99</v>
      </c>
      <c r="G1915">
        <v>99</v>
      </c>
      <c r="H1915">
        <v>2</v>
      </c>
      <c r="I1915">
        <v>99</v>
      </c>
      <c r="J1915">
        <v>117</v>
      </c>
      <c r="K1915">
        <v>99</v>
      </c>
      <c r="L1915">
        <v>8</v>
      </c>
      <c r="M1915">
        <v>99</v>
      </c>
      <c r="N1915">
        <v>99</v>
      </c>
      <c r="O1915">
        <v>99</v>
      </c>
      <c r="P1915">
        <v>99</v>
      </c>
      <c r="Q1915">
        <v>197</v>
      </c>
      <c r="R1915">
        <v>392</v>
      </c>
      <c r="S1915">
        <v>8</v>
      </c>
      <c r="T1915">
        <v>7.125</v>
      </c>
      <c r="U1915">
        <v>28.822704081632654</v>
      </c>
      <c r="V1915">
        <v>43.877551020408163</v>
      </c>
      <c r="W1915">
        <v>20.153061224489797</v>
      </c>
      <c r="X1915">
        <v>99.744897959183675</v>
      </c>
      <c r="Y1915">
        <v>85.969387755102062</v>
      </c>
      <c r="Z1915">
        <v>4.7569358421478238</v>
      </c>
      <c r="AA1915">
        <v>0</v>
      </c>
      <c r="AB1915">
        <v>1.6497332808545702</v>
      </c>
      <c r="AD1915">
        <v>-12.333448881668478</v>
      </c>
      <c r="AF1915">
        <v>17.729534147444596</v>
      </c>
      <c r="AG1915">
        <v>19.73923282808164</v>
      </c>
      <c r="AH1915">
        <v>3.3163265306122445</v>
      </c>
      <c r="AI1915">
        <v>391</v>
      </c>
      <c r="AJ1915">
        <v>111.18286445012789</v>
      </c>
      <c r="AK1915">
        <v>20.803091266351405</v>
      </c>
    </row>
    <row r="1916" spans="1:37">
      <c r="A1916">
        <v>18</v>
      </c>
      <c r="B1916">
        <v>181</v>
      </c>
      <c r="C1916">
        <v>2024</v>
      </c>
      <c r="E1916">
        <v>99</v>
      </c>
      <c r="G1916">
        <v>99</v>
      </c>
      <c r="H1916">
        <v>1</v>
      </c>
      <c r="I1916">
        <v>99</v>
      </c>
      <c r="J1916">
        <v>134</v>
      </c>
      <c r="K1916">
        <v>99</v>
      </c>
      <c r="L1916">
        <v>8</v>
      </c>
      <c r="M1916">
        <v>99</v>
      </c>
      <c r="N1916">
        <v>99</v>
      </c>
      <c r="O1916">
        <v>99</v>
      </c>
      <c r="P1916">
        <v>99</v>
      </c>
      <c r="Q1916">
        <v>600</v>
      </c>
      <c r="R1916">
        <v>1190</v>
      </c>
      <c r="S1916">
        <v>8</v>
      </c>
      <c r="T1916">
        <v>6.1336134453781508</v>
      </c>
      <c r="U1916">
        <v>27.716050420168045</v>
      </c>
      <c r="V1916">
        <v>61.596638655462193</v>
      </c>
      <c r="W1916">
        <v>6.8067226890756301</v>
      </c>
      <c r="X1916">
        <v>99.327731092436963</v>
      </c>
      <c r="Y1916">
        <v>83.697478991596654</v>
      </c>
      <c r="Z1916">
        <v>4.6862684656250622</v>
      </c>
      <c r="AA1916">
        <v>0</v>
      </c>
      <c r="AB1916">
        <v>1.516784375635561</v>
      </c>
      <c r="AD1916">
        <v>-33.328864865453298</v>
      </c>
      <c r="AF1916">
        <v>22.853850585749957</v>
      </c>
      <c r="AG1916">
        <v>25.686473638384264</v>
      </c>
      <c r="AH1916">
        <v>2.9411764705882355</v>
      </c>
      <c r="AI1916">
        <v>1177</v>
      </c>
      <c r="AJ1916">
        <v>108.69711129991488</v>
      </c>
      <c r="AK1916">
        <v>21.429874968683141</v>
      </c>
    </row>
    <row r="1917" spans="1:37">
      <c r="A1917">
        <v>18</v>
      </c>
      <c r="B1917">
        <v>182</v>
      </c>
      <c r="C1917">
        <v>2024</v>
      </c>
      <c r="E1917">
        <v>99</v>
      </c>
      <c r="G1917">
        <v>99</v>
      </c>
      <c r="H1917">
        <v>2</v>
      </c>
      <c r="I1917">
        <v>99</v>
      </c>
      <c r="J1917">
        <v>141</v>
      </c>
      <c r="K1917">
        <v>99</v>
      </c>
      <c r="L1917">
        <v>8</v>
      </c>
      <c r="M1917">
        <v>99</v>
      </c>
      <c r="N1917">
        <v>99</v>
      </c>
      <c r="O1917">
        <v>99</v>
      </c>
      <c r="P1917">
        <v>99</v>
      </c>
      <c r="Q1917">
        <v>409</v>
      </c>
      <c r="R1917">
        <v>811</v>
      </c>
      <c r="S1917">
        <v>8</v>
      </c>
      <c r="T1917">
        <v>6.866831072749692</v>
      </c>
      <c r="U1917">
        <v>27.794327990135596</v>
      </c>
      <c r="V1917">
        <v>45.006165228113446</v>
      </c>
      <c r="W1917">
        <v>12.577065351418002</v>
      </c>
      <c r="X1917">
        <v>99.876695437731215</v>
      </c>
      <c r="Y1917">
        <v>80.024660912453754</v>
      </c>
      <c r="Z1917">
        <v>4.9055435448809073</v>
      </c>
      <c r="AA1917">
        <v>0</v>
      </c>
      <c r="AB1917">
        <v>1.4313806273804848</v>
      </c>
      <c r="AD1917">
        <v>-29.630052382912169</v>
      </c>
      <c r="AF1917">
        <v>15.465293668954995</v>
      </c>
      <c r="AG1917">
        <v>19.895830483132222</v>
      </c>
      <c r="AH1917">
        <v>1.4796547472256474</v>
      </c>
      <c r="AI1917">
        <v>808</v>
      </c>
      <c r="AJ1917">
        <v>109.68217821782189</v>
      </c>
      <c r="AK1917">
        <v>20.88873354537029</v>
      </c>
    </row>
    <row r="1918" spans="1:37">
      <c r="A1918">
        <v>18</v>
      </c>
      <c r="B1918">
        <v>183</v>
      </c>
      <c r="C1918">
        <v>2024</v>
      </c>
      <c r="E1918">
        <v>99</v>
      </c>
      <c r="G1918">
        <v>99</v>
      </c>
      <c r="H1918">
        <v>2</v>
      </c>
      <c r="I1918">
        <v>99</v>
      </c>
      <c r="J1918">
        <v>143</v>
      </c>
      <c r="K1918">
        <v>99</v>
      </c>
      <c r="L1918">
        <v>8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37">
      <c r="A1919">
        <v>18</v>
      </c>
      <c r="B1919">
        <v>184</v>
      </c>
      <c r="C1919">
        <v>2024</v>
      </c>
      <c r="E1919">
        <v>99</v>
      </c>
      <c r="G1919">
        <v>99</v>
      </c>
      <c r="H1919">
        <v>2</v>
      </c>
      <c r="I1919">
        <v>99</v>
      </c>
      <c r="J1919">
        <v>147</v>
      </c>
      <c r="K1919">
        <v>99</v>
      </c>
      <c r="L1919">
        <v>8</v>
      </c>
      <c r="M1919">
        <v>99</v>
      </c>
      <c r="N1919">
        <v>99</v>
      </c>
      <c r="O1919">
        <v>99</v>
      </c>
      <c r="P1919">
        <v>99</v>
      </c>
      <c r="Q1919">
        <v>46</v>
      </c>
      <c r="R1919">
        <v>140</v>
      </c>
      <c r="S1919">
        <v>8</v>
      </c>
      <c r="T1919">
        <v>6.5928571428571443</v>
      </c>
      <c r="U1919">
        <v>26.394285714285704</v>
      </c>
      <c r="V1919">
        <v>53.571428571428562</v>
      </c>
      <c r="W1919">
        <v>3.5714285714285721</v>
      </c>
      <c r="X1919">
        <v>96.428571428571445</v>
      </c>
      <c r="Y1919">
        <v>71.428571428571445</v>
      </c>
      <c r="Z1919">
        <v>5.5737749637870069</v>
      </c>
      <c r="AA1919">
        <v>0</v>
      </c>
      <c r="AB1919">
        <v>1.027454750977449</v>
      </c>
      <c r="AD1919">
        <v>-33.043340306691562</v>
      </c>
      <c r="AF1919">
        <v>16.222479721900349</v>
      </c>
      <c r="AG1919">
        <v>22.064452180351452</v>
      </c>
      <c r="AH1919">
        <v>19.285714285714281</v>
      </c>
      <c r="AI1919">
        <v>140</v>
      </c>
      <c r="AJ1919">
        <v>107.17928571428564</v>
      </c>
      <c r="AK1919">
        <v>21.146755797151656</v>
      </c>
    </row>
    <row r="1920" spans="1:37">
      <c r="A1920">
        <v>18</v>
      </c>
      <c r="B1920">
        <v>185</v>
      </c>
      <c r="C1920">
        <v>2024</v>
      </c>
      <c r="E1920">
        <v>99</v>
      </c>
      <c r="G1920">
        <v>99</v>
      </c>
      <c r="H1920">
        <v>1</v>
      </c>
      <c r="I1920">
        <v>99</v>
      </c>
      <c r="J1920">
        <v>155</v>
      </c>
      <c r="K1920">
        <v>99</v>
      </c>
      <c r="L1920">
        <v>8</v>
      </c>
      <c r="M1920">
        <v>99</v>
      </c>
      <c r="N1920">
        <v>99</v>
      </c>
      <c r="O1920">
        <v>99</v>
      </c>
      <c r="P1920">
        <v>99</v>
      </c>
      <c r="Q1920">
        <v>193</v>
      </c>
      <c r="R1920">
        <v>606</v>
      </c>
      <c r="S1920">
        <v>8</v>
      </c>
      <c r="T1920">
        <v>5.3151815181518156</v>
      </c>
      <c r="U1920">
        <v>29.567491749174881</v>
      </c>
      <c r="V1920">
        <v>70.95709570957095</v>
      </c>
      <c r="W1920">
        <v>2.4752475247524752</v>
      </c>
      <c r="X1920">
        <v>99.669966996699685</v>
      </c>
      <c r="Y1920">
        <v>92.904290429042874</v>
      </c>
      <c r="Z1920">
        <v>4.4833850931521297</v>
      </c>
      <c r="AA1920">
        <v>0</v>
      </c>
      <c r="AB1920">
        <v>1.2643893437528302</v>
      </c>
      <c r="AD1920">
        <v>-15.337734760241162</v>
      </c>
      <c r="AF1920">
        <v>28.068550254747567</v>
      </c>
      <c r="AG1920">
        <v>29.04642948039379</v>
      </c>
      <c r="AH1920">
        <v>2.6402640264026402</v>
      </c>
      <c r="AI1920">
        <v>555</v>
      </c>
      <c r="AJ1920">
        <v>111.37063063063064</v>
      </c>
      <c r="AK1920">
        <v>21.43967749438308</v>
      </c>
    </row>
    <row r="1921" spans="1:37">
      <c r="A1921">
        <v>18</v>
      </c>
      <c r="B1921">
        <v>186</v>
      </c>
      <c r="C1921">
        <v>2024</v>
      </c>
      <c r="E1921">
        <v>99</v>
      </c>
      <c r="G1921">
        <v>99</v>
      </c>
      <c r="H1921">
        <v>2</v>
      </c>
      <c r="I1921">
        <v>99</v>
      </c>
      <c r="J1921">
        <v>160</v>
      </c>
      <c r="K1921">
        <v>99</v>
      </c>
      <c r="L1921">
        <v>8</v>
      </c>
      <c r="M1921">
        <v>99</v>
      </c>
      <c r="N1921">
        <v>99</v>
      </c>
      <c r="O1921">
        <v>99</v>
      </c>
      <c r="P1921">
        <v>99</v>
      </c>
      <c r="Q1921">
        <v>157</v>
      </c>
      <c r="R1921">
        <v>376</v>
      </c>
      <c r="S1921">
        <v>8</v>
      </c>
      <c r="T1921">
        <v>6.6781914893617005</v>
      </c>
      <c r="U1921">
        <v>29.344680851063838</v>
      </c>
      <c r="V1921">
        <v>54.787234042553209</v>
      </c>
      <c r="W1921">
        <v>14.09574468085107</v>
      </c>
      <c r="X1921">
        <v>100</v>
      </c>
      <c r="Y1921">
        <v>91.489361702127681</v>
      </c>
      <c r="Z1921">
        <v>4.6026615108272884</v>
      </c>
      <c r="AA1921">
        <v>0</v>
      </c>
      <c r="AB1921">
        <v>1.621055909339391</v>
      </c>
      <c r="AD1921">
        <v>-18.41781985197855</v>
      </c>
      <c r="AF1921">
        <v>24.242424242424246</v>
      </c>
      <c r="AG1921">
        <v>26.487357193784327</v>
      </c>
      <c r="AH1921">
        <v>7.9787234042553212</v>
      </c>
      <c r="AI1921">
        <v>375</v>
      </c>
      <c r="AJ1921">
        <v>111.5402666666667</v>
      </c>
      <c r="AK1921">
        <v>21.006263493349685</v>
      </c>
    </row>
    <row r="1922" spans="1:37">
      <c r="A1922">
        <v>18</v>
      </c>
      <c r="B1922">
        <v>187</v>
      </c>
      <c r="C1922">
        <v>2024</v>
      </c>
      <c r="E1922">
        <v>99</v>
      </c>
      <c r="G1922">
        <v>99</v>
      </c>
      <c r="H1922">
        <v>1</v>
      </c>
      <c r="I1922">
        <v>99</v>
      </c>
      <c r="J1922">
        <v>171</v>
      </c>
      <c r="K1922">
        <v>99</v>
      </c>
      <c r="L1922">
        <v>8</v>
      </c>
      <c r="M1922">
        <v>99</v>
      </c>
      <c r="N1922">
        <v>99</v>
      </c>
      <c r="O1922">
        <v>99</v>
      </c>
      <c r="P1922">
        <v>99</v>
      </c>
      <c r="Q1922">
        <v>67</v>
      </c>
      <c r="R1922">
        <v>194</v>
      </c>
      <c r="S1922">
        <v>8</v>
      </c>
      <c r="T1922">
        <v>5.8402061855670118</v>
      </c>
      <c r="U1922">
        <v>30.587113402061878</v>
      </c>
      <c r="V1922">
        <v>66.494845360824726</v>
      </c>
      <c r="W1922">
        <v>3.6082474226804129</v>
      </c>
      <c r="X1922">
        <v>100</v>
      </c>
      <c r="Y1922">
        <v>95.360824742268036</v>
      </c>
      <c r="Z1922">
        <v>4.4446526330385741</v>
      </c>
      <c r="AA1922">
        <v>0</v>
      </c>
      <c r="AB1922">
        <v>1.4106487352968975</v>
      </c>
      <c r="AD1922">
        <v>24.146059704416793</v>
      </c>
      <c r="AF1922">
        <v>28.826151560178296</v>
      </c>
      <c r="AG1922">
        <v>28.984169316511096</v>
      </c>
      <c r="AH1922">
        <v>0</v>
      </c>
      <c r="AI1922">
        <v>194</v>
      </c>
      <c r="AJ1922">
        <v>112.6128865979382</v>
      </c>
      <c r="AK1922">
        <v>21.295644828862336</v>
      </c>
    </row>
    <row r="1923" spans="1:37">
      <c r="A1923">
        <v>18</v>
      </c>
      <c r="B1923">
        <v>188</v>
      </c>
      <c r="C1923">
        <v>2024</v>
      </c>
      <c r="E1923">
        <v>99</v>
      </c>
      <c r="G1923">
        <v>99</v>
      </c>
      <c r="H1923">
        <v>2</v>
      </c>
      <c r="I1923">
        <v>99</v>
      </c>
      <c r="J1923">
        <v>175</v>
      </c>
      <c r="K1923">
        <v>99</v>
      </c>
      <c r="L1923">
        <v>8</v>
      </c>
      <c r="M1923">
        <v>99</v>
      </c>
      <c r="N1923">
        <v>99</v>
      </c>
      <c r="O1923">
        <v>99</v>
      </c>
      <c r="P1923">
        <v>99</v>
      </c>
      <c r="Q1923">
        <v>103</v>
      </c>
      <c r="R1923">
        <v>202</v>
      </c>
      <c r="S1923">
        <v>8</v>
      </c>
      <c r="T1923">
        <v>6.4257425742574252</v>
      </c>
      <c r="U1923">
        <v>27.950495049504955</v>
      </c>
      <c r="V1923">
        <v>54.950495049504944</v>
      </c>
      <c r="W1923">
        <v>7.9207920792079198</v>
      </c>
      <c r="X1923">
        <v>98.514851485148512</v>
      </c>
      <c r="Y1923">
        <v>82.67326732673267</v>
      </c>
      <c r="Z1923">
        <v>5.1567148142705763</v>
      </c>
      <c r="AA1923">
        <v>0</v>
      </c>
      <c r="AB1923">
        <v>1.5405189729468496</v>
      </c>
      <c r="AD1923">
        <v>-29.653213297503129</v>
      </c>
      <c r="AF1923">
        <v>23.325635103926096</v>
      </c>
      <c r="AG1923">
        <v>27.253243744207609</v>
      </c>
      <c r="AH1923">
        <v>2.9702970297029703</v>
      </c>
      <c r="AI1923">
        <v>185</v>
      </c>
      <c r="AJ1923">
        <v>109.48702702702703</v>
      </c>
      <c r="AK1923">
        <v>21.213974465032592</v>
      </c>
    </row>
    <row r="1924" spans="1:37">
      <c r="A1924">
        <v>18</v>
      </c>
      <c r="B1924">
        <v>189</v>
      </c>
      <c r="C1924">
        <v>2024</v>
      </c>
      <c r="E1924">
        <v>99</v>
      </c>
      <c r="G1924">
        <v>99</v>
      </c>
      <c r="H1924">
        <v>2</v>
      </c>
      <c r="I1924">
        <v>99</v>
      </c>
      <c r="J1924">
        <v>177</v>
      </c>
      <c r="K1924">
        <v>99</v>
      </c>
      <c r="L1924">
        <v>8</v>
      </c>
      <c r="M1924">
        <v>99</v>
      </c>
      <c r="N1924">
        <v>99</v>
      </c>
      <c r="O1924">
        <v>99</v>
      </c>
      <c r="P1924">
        <v>99</v>
      </c>
      <c r="Q1924">
        <v>118</v>
      </c>
      <c r="R1924">
        <v>248</v>
      </c>
      <c r="S1924">
        <v>8</v>
      </c>
      <c r="T1924">
        <v>6.5282258064516112</v>
      </c>
      <c r="U1924">
        <v>28.65564516129032</v>
      </c>
      <c r="V1924">
        <v>58.064516129032242</v>
      </c>
      <c r="W1924">
        <v>6.0483870967741948</v>
      </c>
      <c r="X1924">
        <v>99.596774193548399</v>
      </c>
      <c r="Y1924">
        <v>91.532258064516128</v>
      </c>
      <c r="Z1924">
        <v>4.1828914682764804</v>
      </c>
      <c r="AA1924">
        <v>0</v>
      </c>
      <c r="AB1924">
        <v>1.4698617711985018</v>
      </c>
      <c r="AD1924">
        <v>8.9331733961924105</v>
      </c>
      <c r="AF1924">
        <v>22.162645218945489</v>
      </c>
      <c r="AG1924">
        <v>24.293825869065081</v>
      </c>
      <c r="AH1924">
        <v>2.0161290322580641</v>
      </c>
      <c r="AI1924">
        <v>247</v>
      </c>
      <c r="AJ1924">
        <v>111.23765182186236</v>
      </c>
      <c r="AK1924">
        <v>20.706532876959152</v>
      </c>
    </row>
    <row r="1925" spans="1:37">
      <c r="A1925">
        <v>18</v>
      </c>
      <c r="B1925">
        <v>190</v>
      </c>
      <c r="C1925">
        <v>2024</v>
      </c>
      <c r="E1925">
        <v>99</v>
      </c>
      <c r="G1925">
        <v>99</v>
      </c>
      <c r="H1925">
        <v>2</v>
      </c>
      <c r="I1925">
        <v>99</v>
      </c>
      <c r="J1925">
        <v>178</v>
      </c>
      <c r="K1925">
        <v>99</v>
      </c>
      <c r="L1925">
        <v>8</v>
      </c>
      <c r="M1925">
        <v>99</v>
      </c>
      <c r="N1925">
        <v>99</v>
      </c>
      <c r="O1925">
        <v>99</v>
      </c>
      <c r="P1925">
        <v>99</v>
      </c>
      <c r="Q1925">
        <v>66</v>
      </c>
      <c r="R1925">
        <v>159</v>
      </c>
      <c r="S1925">
        <v>8</v>
      </c>
      <c r="T1925">
        <v>6.421383647798744</v>
      </c>
      <c r="U1925">
        <v>29.115723270440256</v>
      </c>
      <c r="V1925">
        <v>54.716981132075489</v>
      </c>
      <c r="W1925">
        <v>8.1761006289308185</v>
      </c>
      <c r="X1925">
        <v>100</v>
      </c>
      <c r="Y1925">
        <v>91.823899371069189</v>
      </c>
      <c r="Z1925">
        <v>4.3281372028496099</v>
      </c>
      <c r="AA1925">
        <v>0</v>
      </c>
      <c r="AB1925">
        <v>1.5352612208794869</v>
      </c>
      <c r="AD1925">
        <v>-3.5354964197896743</v>
      </c>
      <c r="AF1925">
        <v>26.812816188870151</v>
      </c>
      <c r="AG1925">
        <v>27.797693032863179</v>
      </c>
      <c r="AH1925">
        <v>3.1446540880503129</v>
      </c>
      <c r="AI1925">
        <v>158</v>
      </c>
      <c r="AJ1925">
        <v>111.93544303797476</v>
      </c>
      <c r="AK1925">
        <v>20.648270815676295</v>
      </c>
    </row>
    <row r="1926" spans="1:37">
      <c r="A1926">
        <v>18</v>
      </c>
      <c r="B1926">
        <v>191</v>
      </c>
      <c r="C1926">
        <v>2024</v>
      </c>
      <c r="E1926">
        <v>99</v>
      </c>
      <c r="G1926">
        <v>99</v>
      </c>
      <c r="H1926">
        <v>2</v>
      </c>
      <c r="I1926">
        <v>99</v>
      </c>
      <c r="J1926">
        <v>181</v>
      </c>
      <c r="K1926">
        <v>99</v>
      </c>
      <c r="L1926">
        <v>8</v>
      </c>
      <c r="M1926">
        <v>99</v>
      </c>
      <c r="N1926">
        <v>99</v>
      </c>
      <c r="O1926">
        <v>99</v>
      </c>
      <c r="P1926">
        <v>99</v>
      </c>
      <c r="Q1926">
        <v>99</v>
      </c>
      <c r="R1926">
        <v>239</v>
      </c>
      <c r="S1926">
        <v>8</v>
      </c>
      <c r="T1926">
        <v>6.4769874476987441</v>
      </c>
      <c r="U1926">
        <v>29.358995815899572</v>
      </c>
      <c r="V1926">
        <v>65.271966527196653</v>
      </c>
      <c r="W1926">
        <v>2.9288702928870296</v>
      </c>
      <c r="X1926">
        <v>99.163179916317986</v>
      </c>
      <c r="Y1926">
        <v>93.305439330543933</v>
      </c>
      <c r="Z1926">
        <v>4.2041014836111827</v>
      </c>
      <c r="AA1926">
        <v>0</v>
      </c>
      <c r="AB1926">
        <v>1.2569862192923869</v>
      </c>
      <c r="AD1926">
        <v>5.2632417777842191</v>
      </c>
      <c r="AF1926">
        <v>23.114119922630561</v>
      </c>
      <c r="AG1926">
        <v>25.936659076795696</v>
      </c>
      <c r="AH1926">
        <v>0.83682008368200811</v>
      </c>
      <c r="AI1926">
        <v>177</v>
      </c>
      <c r="AJ1926">
        <v>111.07627118644071</v>
      </c>
      <c r="AK1926">
        <v>21.021750831087047</v>
      </c>
    </row>
    <row r="1927" spans="1:37">
      <c r="A1927">
        <v>18</v>
      </c>
      <c r="B1927">
        <v>192</v>
      </c>
      <c r="C1927">
        <v>2024</v>
      </c>
      <c r="E1927">
        <v>99</v>
      </c>
      <c r="G1927">
        <v>99</v>
      </c>
      <c r="H1927">
        <v>1</v>
      </c>
      <c r="I1927">
        <v>99</v>
      </c>
      <c r="J1927">
        <v>262</v>
      </c>
      <c r="K1927">
        <v>99</v>
      </c>
      <c r="L1927">
        <v>8</v>
      </c>
      <c r="M1927">
        <v>99</v>
      </c>
      <c r="N1927">
        <v>99</v>
      </c>
      <c r="O1927">
        <v>99</v>
      </c>
      <c r="P1927">
        <v>99</v>
      </c>
      <c r="R1927">
        <v>0</v>
      </c>
    </row>
    <row r="1928" spans="1:37">
      <c r="A1928">
        <v>18</v>
      </c>
      <c r="B1928">
        <v>193</v>
      </c>
      <c r="C1928">
        <v>2024</v>
      </c>
      <c r="E1928">
        <v>99</v>
      </c>
      <c r="G1928">
        <v>99</v>
      </c>
      <c r="H1928">
        <v>2</v>
      </c>
      <c r="I1928">
        <v>99</v>
      </c>
      <c r="J1928">
        <v>267</v>
      </c>
      <c r="K1928">
        <v>99</v>
      </c>
      <c r="L1928">
        <v>8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37">
      <c r="A1929">
        <v>18</v>
      </c>
      <c r="B1929">
        <v>194</v>
      </c>
      <c r="C1929">
        <v>2024</v>
      </c>
      <c r="E1929">
        <v>99</v>
      </c>
      <c r="G1929">
        <v>99</v>
      </c>
      <c r="H1929">
        <v>1</v>
      </c>
      <c r="I1929">
        <v>99</v>
      </c>
      <c r="J1929">
        <v>309</v>
      </c>
      <c r="K1929">
        <v>99</v>
      </c>
      <c r="L1929">
        <v>8</v>
      </c>
      <c r="M1929">
        <v>99</v>
      </c>
      <c r="N1929">
        <v>99</v>
      </c>
      <c r="O1929">
        <v>99</v>
      </c>
      <c r="P1929">
        <v>99</v>
      </c>
      <c r="Q1929">
        <v>400</v>
      </c>
      <c r="R1929">
        <v>898</v>
      </c>
      <c r="S1929">
        <v>8</v>
      </c>
      <c r="T1929">
        <v>6.30957683741648</v>
      </c>
      <c r="U1929">
        <v>28.909131403118007</v>
      </c>
      <c r="V1929">
        <v>65.701559020044542</v>
      </c>
      <c r="W1929">
        <v>6.570155902004454</v>
      </c>
      <c r="X1929">
        <v>99.443207126948778</v>
      </c>
      <c r="Y1929">
        <v>90.979955456570138</v>
      </c>
      <c r="Z1929">
        <v>4.3828712358498301</v>
      </c>
      <c r="AA1929">
        <v>0</v>
      </c>
      <c r="AB1929">
        <v>1.6557713195982879</v>
      </c>
      <c r="AD1929">
        <v>-13.975208832705585</v>
      </c>
      <c r="AF1929">
        <v>21.838521400778205</v>
      </c>
      <c r="AG1929">
        <v>23.56798978857222</v>
      </c>
      <c r="AH1929">
        <v>4.0089086859688194</v>
      </c>
      <c r="AI1929">
        <v>898</v>
      </c>
      <c r="AJ1929">
        <v>110.75902004454343</v>
      </c>
      <c r="AK1929">
        <v>21.129496929607004</v>
      </c>
    </row>
    <row r="1930" spans="1:37">
      <c r="A1930">
        <v>18</v>
      </c>
      <c r="B1930">
        <v>195</v>
      </c>
      <c r="C1930">
        <v>2024</v>
      </c>
      <c r="E1930">
        <v>99</v>
      </c>
      <c r="G1930">
        <v>99</v>
      </c>
      <c r="H1930">
        <v>2</v>
      </c>
      <c r="I1930">
        <v>99</v>
      </c>
      <c r="J1930">
        <v>470</v>
      </c>
      <c r="K1930">
        <v>99</v>
      </c>
      <c r="L1930">
        <v>8</v>
      </c>
      <c r="M1930">
        <v>99</v>
      </c>
      <c r="N1930">
        <v>99</v>
      </c>
      <c r="O1930">
        <v>99</v>
      </c>
      <c r="P1930">
        <v>99</v>
      </c>
      <c r="Q1930">
        <v>36</v>
      </c>
      <c r="R1930">
        <v>81</v>
      </c>
      <c r="S1930">
        <v>8</v>
      </c>
      <c r="T1930">
        <v>6.9753086419753068</v>
      </c>
      <c r="U1930">
        <v>26.406172839506159</v>
      </c>
      <c r="V1930">
        <v>28.395061728395056</v>
      </c>
      <c r="W1930">
        <v>20.987654320987655</v>
      </c>
      <c r="X1930">
        <v>100</v>
      </c>
      <c r="Y1930">
        <v>67.901234567901241</v>
      </c>
      <c r="Z1930">
        <v>5.2485235002893713</v>
      </c>
      <c r="AA1930">
        <v>0</v>
      </c>
      <c r="AB1930">
        <v>1.7706475668451638</v>
      </c>
      <c r="AD1930">
        <v>-1.9777526920630319</v>
      </c>
      <c r="AF1930">
        <v>14.972273567467653</v>
      </c>
      <c r="AG1930">
        <v>19.317401827968641</v>
      </c>
      <c r="AH1930">
        <v>12.345679012345681</v>
      </c>
      <c r="AI1930">
        <v>78</v>
      </c>
      <c r="AJ1930">
        <v>107.06794871794874</v>
      </c>
      <c r="AK1930">
        <v>20.958906227204981</v>
      </c>
    </row>
    <row r="1931" spans="1:37">
      <c r="A1931">
        <v>18</v>
      </c>
      <c r="B1931">
        <v>196</v>
      </c>
      <c r="C1931">
        <v>2024</v>
      </c>
      <c r="E1931">
        <v>99</v>
      </c>
      <c r="G1931">
        <v>99</v>
      </c>
      <c r="H1931">
        <v>2</v>
      </c>
      <c r="I1931">
        <v>99</v>
      </c>
      <c r="J1931">
        <v>629</v>
      </c>
      <c r="K1931">
        <v>99</v>
      </c>
      <c r="L1931">
        <v>8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37">
      <c r="A1932">
        <v>18</v>
      </c>
      <c r="B1932">
        <v>197</v>
      </c>
      <c r="C1932">
        <v>2024</v>
      </c>
      <c r="E1932">
        <v>99</v>
      </c>
      <c r="G1932">
        <v>99</v>
      </c>
      <c r="H1932">
        <v>1</v>
      </c>
      <c r="I1932">
        <v>99</v>
      </c>
      <c r="J1932">
        <v>643</v>
      </c>
      <c r="K1932">
        <v>99</v>
      </c>
      <c r="L1932">
        <v>8</v>
      </c>
      <c r="M1932">
        <v>99</v>
      </c>
      <c r="N1932">
        <v>99</v>
      </c>
      <c r="O1932">
        <v>99</v>
      </c>
      <c r="P1932">
        <v>99</v>
      </c>
      <c r="Q1932">
        <v>204</v>
      </c>
      <c r="R1932">
        <v>516</v>
      </c>
      <c r="S1932">
        <v>8</v>
      </c>
      <c r="T1932">
        <v>6.2616279069767442</v>
      </c>
      <c r="U1932">
        <v>28.33875968992248</v>
      </c>
      <c r="V1932">
        <v>56.589147286821699</v>
      </c>
      <c r="W1932">
        <v>8.9147286821705443</v>
      </c>
      <c r="X1932">
        <v>99.224806201550379</v>
      </c>
      <c r="Y1932">
        <v>86.627906976744143</v>
      </c>
      <c r="Z1932">
        <v>4.6815994761864248</v>
      </c>
      <c r="AA1932">
        <v>0</v>
      </c>
      <c r="AB1932">
        <v>1.5821682162929325</v>
      </c>
      <c r="AD1932">
        <v>-20.665143183255125</v>
      </c>
      <c r="AF1932">
        <v>23.201438848920859</v>
      </c>
      <c r="AG1932">
        <v>26.527776265996156</v>
      </c>
      <c r="AH1932">
        <v>1.7441860465116277</v>
      </c>
      <c r="AI1932">
        <v>432</v>
      </c>
      <c r="AJ1932">
        <v>109.58518518518518</v>
      </c>
      <c r="AK1932">
        <v>21.145854646290232</v>
      </c>
    </row>
    <row r="1933" spans="1:37">
      <c r="A1933">
        <v>18</v>
      </c>
      <c r="B1933">
        <v>198</v>
      </c>
      <c r="C1933">
        <v>2024</v>
      </c>
      <c r="E1933">
        <v>99</v>
      </c>
      <c r="G1933">
        <v>99</v>
      </c>
      <c r="H1933">
        <v>2</v>
      </c>
      <c r="I1933">
        <v>99</v>
      </c>
      <c r="J1933">
        <v>704</v>
      </c>
      <c r="K1933">
        <v>99</v>
      </c>
      <c r="L1933">
        <v>8</v>
      </c>
      <c r="M1933">
        <v>99</v>
      </c>
      <c r="N1933">
        <v>99</v>
      </c>
      <c r="O1933">
        <v>99</v>
      </c>
      <c r="P1933">
        <v>99</v>
      </c>
      <c r="R1933">
        <v>0</v>
      </c>
    </row>
    <row r="1934" spans="1:37">
      <c r="A1934">
        <v>18</v>
      </c>
      <c r="B1934">
        <v>199</v>
      </c>
      <c r="C1934">
        <v>2024</v>
      </c>
      <c r="E1934">
        <v>99</v>
      </c>
      <c r="G1934">
        <v>99</v>
      </c>
      <c r="H1934">
        <v>1</v>
      </c>
      <c r="I1934">
        <v>99</v>
      </c>
      <c r="J1934">
        <v>802</v>
      </c>
      <c r="K1934">
        <v>99</v>
      </c>
      <c r="L1934">
        <v>8</v>
      </c>
      <c r="M1934">
        <v>99</v>
      </c>
      <c r="N1934">
        <v>99</v>
      </c>
      <c r="O1934">
        <v>99</v>
      </c>
      <c r="P1934">
        <v>99</v>
      </c>
      <c r="Q1934">
        <v>43</v>
      </c>
      <c r="R1934">
        <v>119</v>
      </c>
      <c r="S1934">
        <v>8</v>
      </c>
      <c r="T1934">
        <v>6.8067226890756301</v>
      </c>
      <c r="U1934">
        <v>28.10756302521008</v>
      </c>
      <c r="V1934">
        <v>52.100840336134461</v>
      </c>
      <c r="W1934">
        <v>16.80672268907562</v>
      </c>
      <c r="X1934">
        <v>100</v>
      </c>
      <c r="Y1934">
        <v>84.87394957983193</v>
      </c>
      <c r="Z1934">
        <v>4.7080685198077106</v>
      </c>
      <c r="AA1934">
        <v>0</v>
      </c>
      <c r="AB1934">
        <v>1.7212332442414211</v>
      </c>
      <c r="AD1934">
        <v>-8.4852008620492345</v>
      </c>
      <c r="AF1934">
        <v>19.540229885057471</v>
      </c>
      <c r="AG1934">
        <v>23.65504706539652</v>
      </c>
      <c r="AH1934">
        <v>4.201680672268906</v>
      </c>
      <c r="AI1934">
        <v>119</v>
      </c>
      <c r="AJ1934">
        <v>111.04705882352935</v>
      </c>
      <c r="AK1934">
        <v>20.446267699513353</v>
      </c>
    </row>
    <row r="1935" spans="1:37">
      <c r="A1935">
        <v>18</v>
      </c>
      <c r="B1935">
        <v>200</v>
      </c>
      <c r="C1935">
        <v>2024</v>
      </c>
      <c r="E1935">
        <v>99</v>
      </c>
      <c r="G1935">
        <v>99</v>
      </c>
      <c r="H1935">
        <v>1</v>
      </c>
      <c r="I1935">
        <v>99</v>
      </c>
      <c r="J1935">
        <v>103</v>
      </c>
      <c r="K1935">
        <v>99</v>
      </c>
      <c r="L1935">
        <v>9</v>
      </c>
      <c r="M1935">
        <v>99</v>
      </c>
      <c r="N1935">
        <v>99</v>
      </c>
      <c r="O1935">
        <v>99</v>
      </c>
      <c r="P1935">
        <v>99</v>
      </c>
      <c r="Q1935">
        <v>2</v>
      </c>
      <c r="R1935">
        <v>4</v>
      </c>
      <c r="S1935">
        <v>9</v>
      </c>
      <c r="T1935">
        <v>7.75</v>
      </c>
      <c r="U1935">
        <v>36</v>
      </c>
      <c r="V1935">
        <v>0</v>
      </c>
      <c r="W1935">
        <v>0</v>
      </c>
      <c r="X1935">
        <v>100</v>
      </c>
      <c r="Y1935">
        <v>100</v>
      </c>
      <c r="Z1935">
        <v>4.5431266766402301</v>
      </c>
      <c r="AA1935">
        <v>0</v>
      </c>
      <c r="AB1935">
        <v>0.4330127018922193</v>
      </c>
      <c r="AD1935">
        <v>-25.416428388767393</v>
      </c>
      <c r="AF1935">
        <v>13.333333333333337</v>
      </c>
      <c r="AG1935">
        <v>16.869728209934401</v>
      </c>
      <c r="AH1935">
        <v>0</v>
      </c>
      <c r="AI1935">
        <v>4</v>
      </c>
      <c r="AJ1935">
        <v>117.25</v>
      </c>
      <c r="AK1935">
        <v>22.207353679134751</v>
      </c>
    </row>
    <row r="1936" spans="1:37">
      <c r="A1936">
        <v>18</v>
      </c>
      <c r="B1936">
        <v>201</v>
      </c>
      <c r="C1936">
        <v>2024</v>
      </c>
      <c r="E1936">
        <v>99</v>
      </c>
      <c r="G1936">
        <v>99</v>
      </c>
      <c r="H1936">
        <v>2</v>
      </c>
      <c r="I1936">
        <v>99</v>
      </c>
      <c r="J1936">
        <v>106</v>
      </c>
      <c r="K1936">
        <v>99</v>
      </c>
      <c r="L1936">
        <v>9</v>
      </c>
      <c r="M1936">
        <v>99</v>
      </c>
      <c r="N1936">
        <v>99</v>
      </c>
      <c r="O1936">
        <v>99</v>
      </c>
      <c r="P1936">
        <v>99</v>
      </c>
      <c r="Q1936">
        <v>132</v>
      </c>
      <c r="R1936">
        <v>270</v>
      </c>
      <c r="S1936">
        <v>9</v>
      </c>
      <c r="T1936">
        <v>7.5518518518518531</v>
      </c>
      <c r="U1936">
        <v>33.197407407407411</v>
      </c>
      <c r="V1936">
        <v>28.518518518518512</v>
      </c>
      <c r="W1936">
        <v>20.740740740740744</v>
      </c>
      <c r="X1936">
        <v>100</v>
      </c>
      <c r="Y1936">
        <v>96.296296296296291</v>
      </c>
      <c r="Z1936">
        <v>4.7868369612175679</v>
      </c>
      <c r="AA1936">
        <v>0</v>
      </c>
      <c r="AB1936">
        <v>1.3807862415011181</v>
      </c>
      <c r="AD1936">
        <v>10.192040218271778</v>
      </c>
      <c r="AF1936">
        <v>15.891701000588579</v>
      </c>
      <c r="AG1936">
        <v>19.125746024226988</v>
      </c>
      <c r="AH1936">
        <v>0.37037037037037041</v>
      </c>
      <c r="AI1936">
        <v>267</v>
      </c>
      <c r="AJ1936">
        <v>112.27565543071164</v>
      </c>
      <c r="AK1936">
        <v>23.331079181713314</v>
      </c>
    </row>
    <row r="1937" spans="1:37">
      <c r="A1937">
        <v>18</v>
      </c>
      <c r="B1937">
        <v>202</v>
      </c>
      <c r="C1937">
        <v>2024</v>
      </c>
      <c r="E1937">
        <v>99</v>
      </c>
      <c r="G1937">
        <v>99</v>
      </c>
      <c r="H1937">
        <v>1</v>
      </c>
      <c r="I1937">
        <v>99</v>
      </c>
      <c r="J1937">
        <v>110</v>
      </c>
      <c r="K1937">
        <v>99</v>
      </c>
      <c r="L1937">
        <v>9</v>
      </c>
      <c r="M1937">
        <v>99</v>
      </c>
      <c r="N1937">
        <v>99</v>
      </c>
      <c r="O1937">
        <v>99</v>
      </c>
      <c r="P1937">
        <v>99</v>
      </c>
      <c r="Q1937">
        <v>435</v>
      </c>
      <c r="R1937">
        <v>868</v>
      </c>
      <c r="S1937">
        <v>9</v>
      </c>
      <c r="T1937">
        <v>7.1417050691244244</v>
      </c>
      <c r="U1937">
        <v>34.080414746543795</v>
      </c>
      <c r="V1937">
        <v>32.718894009216598</v>
      </c>
      <c r="W1937">
        <v>14.631336405529956</v>
      </c>
      <c r="X1937">
        <v>100</v>
      </c>
      <c r="Y1937">
        <v>98.271889400921637</v>
      </c>
      <c r="Z1937">
        <v>4.5381748715083905</v>
      </c>
      <c r="AA1937">
        <v>0</v>
      </c>
      <c r="AB1937">
        <v>1.4526197042521722</v>
      </c>
      <c r="AD1937">
        <v>-7.0742105237016064</v>
      </c>
      <c r="AF1937">
        <v>15.7189424121695</v>
      </c>
      <c r="AG1937">
        <v>19.086916321417544</v>
      </c>
      <c r="AH1937">
        <v>2.5345622119815672</v>
      </c>
      <c r="AI1937">
        <v>868</v>
      </c>
      <c r="AJ1937">
        <v>113.1582949308757</v>
      </c>
      <c r="AK1937">
        <v>23.411702123987943</v>
      </c>
    </row>
    <row r="1938" spans="1:37">
      <c r="A1938">
        <v>18</v>
      </c>
      <c r="B1938">
        <v>203</v>
      </c>
      <c r="C1938">
        <v>2024</v>
      </c>
      <c r="E1938">
        <v>99</v>
      </c>
      <c r="G1938">
        <v>99</v>
      </c>
      <c r="H1938">
        <v>1</v>
      </c>
      <c r="I1938">
        <v>99</v>
      </c>
      <c r="J1938">
        <v>111</v>
      </c>
      <c r="K1938">
        <v>99</v>
      </c>
      <c r="L1938">
        <v>9</v>
      </c>
      <c r="M1938">
        <v>99</v>
      </c>
      <c r="N1938">
        <v>99</v>
      </c>
      <c r="O1938">
        <v>99</v>
      </c>
      <c r="P1938">
        <v>99</v>
      </c>
      <c r="Q1938">
        <v>421</v>
      </c>
      <c r="R1938">
        <v>733</v>
      </c>
      <c r="S1938">
        <v>9</v>
      </c>
      <c r="T1938">
        <v>7.0695770804911309</v>
      </c>
      <c r="U1938">
        <v>34.279945429740792</v>
      </c>
      <c r="V1938">
        <v>36.834924965893578</v>
      </c>
      <c r="W1938">
        <v>18.144611186903138</v>
      </c>
      <c r="X1938">
        <v>100</v>
      </c>
      <c r="Y1938">
        <v>98.635743519781727</v>
      </c>
      <c r="Z1938">
        <v>4.8333927138840034</v>
      </c>
      <c r="AA1938">
        <v>0</v>
      </c>
      <c r="AB1938">
        <v>1.6046706933084716</v>
      </c>
      <c r="AD1938">
        <v>16.923435095983557</v>
      </c>
      <c r="AF1938">
        <v>18.799692228776607</v>
      </c>
      <c r="AG1938">
        <v>22.003206713958832</v>
      </c>
      <c r="AH1938">
        <v>0.40927694406548432</v>
      </c>
      <c r="AI1938">
        <v>728</v>
      </c>
      <c r="AJ1938">
        <v>112.82293956043959</v>
      </c>
      <c r="AK1938">
        <v>23.761875374580839</v>
      </c>
    </row>
    <row r="1939" spans="1:37">
      <c r="A1939">
        <v>18</v>
      </c>
      <c r="B1939">
        <v>204</v>
      </c>
      <c r="C1939">
        <v>2024</v>
      </c>
      <c r="E1939">
        <v>99</v>
      </c>
      <c r="G1939">
        <v>99</v>
      </c>
      <c r="H1939">
        <v>1</v>
      </c>
      <c r="I1939">
        <v>99</v>
      </c>
      <c r="J1939">
        <v>116</v>
      </c>
      <c r="K1939">
        <v>99</v>
      </c>
      <c r="L1939">
        <v>9</v>
      </c>
      <c r="M1939">
        <v>99</v>
      </c>
      <c r="N1939">
        <v>99</v>
      </c>
      <c r="O1939">
        <v>99</v>
      </c>
      <c r="P1939">
        <v>99</v>
      </c>
      <c r="Q1939">
        <v>284</v>
      </c>
      <c r="R1939">
        <v>460</v>
      </c>
      <c r="S1939">
        <v>9</v>
      </c>
      <c r="T1939">
        <v>7.2282608695652177</v>
      </c>
      <c r="U1939">
        <v>33.264347826086954</v>
      </c>
      <c r="V1939">
        <v>31.521739130434774</v>
      </c>
      <c r="W1939">
        <v>21.521739130434781</v>
      </c>
      <c r="X1939">
        <v>100</v>
      </c>
      <c r="Y1939">
        <v>97.608695652173907</v>
      </c>
      <c r="Z1939">
        <v>5.1921754057653207</v>
      </c>
      <c r="AA1939">
        <v>0</v>
      </c>
      <c r="AB1939">
        <v>1.6752888191590263</v>
      </c>
      <c r="AD1939">
        <v>-15.70896092699425</v>
      </c>
      <c r="AF1939">
        <v>15.24693404043752</v>
      </c>
      <c r="AG1939">
        <v>19.673631861265253</v>
      </c>
      <c r="AH1939">
        <v>0.21739130434782608</v>
      </c>
      <c r="AI1939">
        <v>394</v>
      </c>
      <c r="AJ1939">
        <v>111.57690355329952</v>
      </c>
      <c r="AK1939">
        <v>23.4520076552155</v>
      </c>
    </row>
    <row r="1940" spans="1:37">
      <c r="A1940">
        <v>18</v>
      </c>
      <c r="B1940">
        <v>205</v>
      </c>
      <c r="C1940">
        <v>2024</v>
      </c>
      <c r="E1940">
        <v>99</v>
      </c>
      <c r="G1940">
        <v>99</v>
      </c>
      <c r="H1940">
        <v>2</v>
      </c>
      <c r="I1940">
        <v>99</v>
      </c>
      <c r="J1940">
        <v>117</v>
      </c>
      <c r="K1940">
        <v>99</v>
      </c>
      <c r="L1940">
        <v>9</v>
      </c>
      <c r="M1940">
        <v>99</v>
      </c>
      <c r="N1940">
        <v>99</v>
      </c>
      <c r="O1940">
        <v>99</v>
      </c>
      <c r="P1940">
        <v>99</v>
      </c>
      <c r="Q1940">
        <v>170</v>
      </c>
      <c r="R1940">
        <v>293</v>
      </c>
      <c r="S1940">
        <v>9</v>
      </c>
      <c r="T1940">
        <v>8.1160409556313979</v>
      </c>
      <c r="U1940">
        <v>33.836860068259398</v>
      </c>
      <c r="V1940">
        <v>22.525597269624576</v>
      </c>
      <c r="W1940">
        <v>40.273037542662117</v>
      </c>
      <c r="X1940">
        <v>100</v>
      </c>
      <c r="Y1940">
        <v>98.634812286689439</v>
      </c>
      <c r="Z1940">
        <v>5.01328675279425</v>
      </c>
      <c r="AA1940">
        <v>0</v>
      </c>
      <c r="AB1940">
        <v>1.7072967350953772</v>
      </c>
      <c r="AD1940">
        <v>-8.0090253873595998</v>
      </c>
      <c r="AF1940">
        <v>13.251922207146093</v>
      </c>
      <c r="AG1940">
        <v>17.320768429806346</v>
      </c>
      <c r="AH1940">
        <v>0.68259385665529004</v>
      </c>
      <c r="AI1940">
        <v>293</v>
      </c>
      <c r="AJ1940">
        <v>113.37781569965863</v>
      </c>
      <c r="AK1940">
        <v>23.033385703621505</v>
      </c>
    </row>
    <row r="1941" spans="1:37">
      <c r="A1941">
        <v>18</v>
      </c>
      <c r="B1941">
        <v>206</v>
      </c>
      <c r="C1941">
        <v>2024</v>
      </c>
      <c r="E1941">
        <v>99</v>
      </c>
      <c r="G1941">
        <v>99</v>
      </c>
      <c r="H1941">
        <v>1</v>
      </c>
      <c r="I1941">
        <v>99</v>
      </c>
      <c r="J1941">
        <v>134</v>
      </c>
      <c r="K1941">
        <v>99</v>
      </c>
      <c r="L1941">
        <v>9</v>
      </c>
      <c r="M1941">
        <v>99</v>
      </c>
      <c r="N1941">
        <v>99</v>
      </c>
      <c r="O1941">
        <v>99</v>
      </c>
      <c r="P1941">
        <v>99</v>
      </c>
      <c r="Q1941">
        <v>462</v>
      </c>
      <c r="R1941">
        <v>794</v>
      </c>
      <c r="S1941">
        <v>9</v>
      </c>
      <c r="T1941">
        <v>7.1901763224181376</v>
      </c>
      <c r="U1941">
        <v>31.67896725440805</v>
      </c>
      <c r="V1941">
        <v>42.94710327455919</v>
      </c>
      <c r="W1941">
        <v>15.36523929471033</v>
      </c>
      <c r="X1941">
        <v>100</v>
      </c>
      <c r="Y1941">
        <v>96.221662468513841</v>
      </c>
      <c r="Z1941">
        <v>4.6754758042802624</v>
      </c>
      <c r="AA1941">
        <v>0</v>
      </c>
      <c r="AB1941">
        <v>2.1299954988998411</v>
      </c>
      <c r="AD1941">
        <v>-19.030961166320822</v>
      </c>
      <c r="AF1941">
        <v>15.24870366813904</v>
      </c>
      <c r="AG1941">
        <v>19.58924507759188</v>
      </c>
      <c r="AH1941">
        <v>1.385390428211587</v>
      </c>
      <c r="AI1941">
        <v>790</v>
      </c>
      <c r="AJ1941">
        <v>110.13000000000008</v>
      </c>
      <c r="AK1941">
        <v>23.593364352726081</v>
      </c>
    </row>
    <row r="1942" spans="1:37">
      <c r="A1942">
        <v>18</v>
      </c>
      <c r="B1942">
        <v>207</v>
      </c>
      <c r="C1942">
        <v>2024</v>
      </c>
      <c r="E1942">
        <v>99</v>
      </c>
      <c r="G1942">
        <v>99</v>
      </c>
      <c r="H1942">
        <v>2</v>
      </c>
      <c r="I1942">
        <v>99</v>
      </c>
      <c r="J1942">
        <v>141</v>
      </c>
      <c r="K1942">
        <v>99</v>
      </c>
      <c r="L1942">
        <v>9</v>
      </c>
      <c r="M1942">
        <v>99</v>
      </c>
      <c r="N1942">
        <v>99</v>
      </c>
      <c r="O1942">
        <v>99</v>
      </c>
      <c r="P1942">
        <v>99</v>
      </c>
      <c r="Q1942">
        <v>271</v>
      </c>
      <c r="R1942">
        <v>433</v>
      </c>
      <c r="S1942">
        <v>9</v>
      </c>
      <c r="T1942">
        <v>7.8244803695150145</v>
      </c>
      <c r="U1942">
        <v>33.358660508083155</v>
      </c>
      <c r="V1942">
        <v>21.70900692840647</v>
      </c>
      <c r="W1942">
        <v>27.944572748267895</v>
      </c>
      <c r="X1942">
        <v>100</v>
      </c>
      <c r="Y1942">
        <v>97.228637413394907</v>
      </c>
      <c r="Z1942">
        <v>5.099501860174855</v>
      </c>
      <c r="AA1942">
        <v>0</v>
      </c>
      <c r="AB1942">
        <v>1.4293690431878949</v>
      </c>
      <c r="AD1942">
        <v>-13.774358360702264</v>
      </c>
      <c r="AF1942">
        <v>8.2570556826849693</v>
      </c>
      <c r="AG1942">
        <v>12.74915906196242</v>
      </c>
      <c r="AH1942">
        <v>0.69284064665127021</v>
      </c>
      <c r="AI1942">
        <v>433</v>
      </c>
      <c r="AJ1942">
        <v>112.53256351039261</v>
      </c>
      <c r="AK1942">
        <v>23.238570985862815</v>
      </c>
    </row>
    <row r="1943" spans="1:37">
      <c r="A1943">
        <v>18</v>
      </c>
      <c r="B1943">
        <v>208</v>
      </c>
      <c r="C1943">
        <v>2024</v>
      </c>
      <c r="E1943">
        <v>99</v>
      </c>
      <c r="G1943">
        <v>99</v>
      </c>
      <c r="H1943">
        <v>2</v>
      </c>
      <c r="I1943">
        <v>99</v>
      </c>
      <c r="J1943">
        <v>143</v>
      </c>
      <c r="K1943">
        <v>99</v>
      </c>
      <c r="L1943">
        <v>9</v>
      </c>
      <c r="M1943">
        <v>99</v>
      </c>
      <c r="N1943">
        <v>99</v>
      </c>
      <c r="O1943">
        <v>99</v>
      </c>
      <c r="P1943">
        <v>99</v>
      </c>
      <c r="R1943">
        <v>0</v>
      </c>
    </row>
    <row r="1944" spans="1:37">
      <c r="A1944">
        <v>18</v>
      </c>
      <c r="B1944">
        <v>209</v>
      </c>
      <c r="C1944">
        <v>2024</v>
      </c>
      <c r="E1944">
        <v>99</v>
      </c>
      <c r="G1944">
        <v>99</v>
      </c>
      <c r="H1944">
        <v>2</v>
      </c>
      <c r="I1944">
        <v>99</v>
      </c>
      <c r="J1944">
        <v>147</v>
      </c>
      <c r="K1944">
        <v>99</v>
      </c>
      <c r="L1944">
        <v>9</v>
      </c>
      <c r="M1944">
        <v>99</v>
      </c>
      <c r="N1944">
        <v>99</v>
      </c>
      <c r="O1944">
        <v>99</v>
      </c>
      <c r="P1944">
        <v>99</v>
      </c>
      <c r="Q1944">
        <v>31</v>
      </c>
      <c r="R1944">
        <v>66</v>
      </c>
      <c r="S1944">
        <v>9</v>
      </c>
      <c r="T1944">
        <v>7.3333333333333313</v>
      </c>
      <c r="U1944">
        <v>31.56969696969697</v>
      </c>
      <c r="V1944">
        <v>46.969696969696962</v>
      </c>
      <c r="W1944">
        <v>15.151515151515152</v>
      </c>
      <c r="X1944">
        <v>100</v>
      </c>
      <c r="Y1944">
        <v>93.939393939393923</v>
      </c>
      <c r="Z1944">
        <v>3.9672893462233154</v>
      </c>
      <c r="AA1944">
        <v>0</v>
      </c>
      <c r="AB1944">
        <v>1.145919418253883</v>
      </c>
      <c r="AD1944">
        <v>6.7211289773154004</v>
      </c>
      <c r="AF1944">
        <v>7.6477404403244496</v>
      </c>
      <c r="AG1944">
        <v>12.441408465842258</v>
      </c>
      <c r="AH1944">
        <v>1.5151515151515151</v>
      </c>
      <c r="AI1944">
        <v>66</v>
      </c>
      <c r="AJ1944">
        <v>110.59090909090909</v>
      </c>
      <c r="AK1944">
        <v>23.257491360759005</v>
      </c>
    </row>
    <row r="1945" spans="1:37">
      <c r="A1945">
        <v>18</v>
      </c>
      <c r="B1945">
        <v>210</v>
      </c>
      <c r="C1945">
        <v>2024</v>
      </c>
      <c r="E1945">
        <v>99</v>
      </c>
      <c r="G1945">
        <v>99</v>
      </c>
      <c r="H1945">
        <v>1</v>
      </c>
      <c r="I1945">
        <v>99</v>
      </c>
      <c r="J1945">
        <v>155</v>
      </c>
      <c r="K1945">
        <v>99</v>
      </c>
      <c r="L1945">
        <v>9</v>
      </c>
      <c r="M1945">
        <v>99</v>
      </c>
      <c r="N1945">
        <v>99</v>
      </c>
      <c r="O1945">
        <v>99</v>
      </c>
      <c r="P1945">
        <v>99</v>
      </c>
      <c r="Q1945">
        <v>173</v>
      </c>
      <c r="R1945">
        <v>456</v>
      </c>
      <c r="S1945">
        <v>9</v>
      </c>
      <c r="T1945">
        <v>6.5043859649122799</v>
      </c>
      <c r="U1945">
        <v>33.409210526315775</v>
      </c>
      <c r="V1945">
        <v>45.833333333333343</v>
      </c>
      <c r="W1945">
        <v>9.2105263157894726</v>
      </c>
      <c r="X1945">
        <v>99.561403508771903</v>
      </c>
      <c r="Y1945">
        <v>96.710526315789508</v>
      </c>
      <c r="Z1945">
        <v>5.1992959450391236</v>
      </c>
      <c r="AA1945">
        <v>0</v>
      </c>
      <c r="AB1945">
        <v>1.4882516736135536</v>
      </c>
      <c r="AD1945">
        <v>15.524644462128636</v>
      </c>
      <c r="AF1945">
        <v>21.120889300602137</v>
      </c>
      <c r="AG1945">
        <v>24.696573513749239</v>
      </c>
      <c r="AH1945">
        <v>1.5350877192982459</v>
      </c>
      <c r="AI1945">
        <v>421</v>
      </c>
      <c r="AJ1945">
        <v>111.91947743467929</v>
      </c>
      <c r="AK1945">
        <v>23.859963227371985</v>
      </c>
    </row>
    <row r="1946" spans="1:37">
      <c r="A1946">
        <v>18</v>
      </c>
      <c r="B1946">
        <v>211</v>
      </c>
      <c r="C1946">
        <v>2024</v>
      </c>
      <c r="E1946">
        <v>99</v>
      </c>
      <c r="G1946">
        <v>99</v>
      </c>
      <c r="H1946">
        <v>2</v>
      </c>
      <c r="I1946">
        <v>99</v>
      </c>
      <c r="J1946">
        <v>160</v>
      </c>
      <c r="K1946">
        <v>99</v>
      </c>
      <c r="L1946">
        <v>9</v>
      </c>
      <c r="M1946">
        <v>99</v>
      </c>
      <c r="N1946">
        <v>99</v>
      </c>
      <c r="O1946">
        <v>99</v>
      </c>
      <c r="P1946">
        <v>99</v>
      </c>
      <c r="Q1946">
        <v>106</v>
      </c>
      <c r="R1946">
        <v>207</v>
      </c>
      <c r="S1946">
        <v>9</v>
      </c>
      <c r="T1946">
        <v>7.8550724637681153</v>
      </c>
      <c r="U1946">
        <v>33.880676328502432</v>
      </c>
      <c r="V1946">
        <v>26.086956521739129</v>
      </c>
      <c r="W1946">
        <v>33.816425120772941</v>
      </c>
      <c r="X1946">
        <v>100</v>
      </c>
      <c r="Y1946">
        <v>98.550724637681157</v>
      </c>
      <c r="Z1946">
        <v>4.8354281843651963</v>
      </c>
      <c r="AA1946">
        <v>0</v>
      </c>
      <c r="AB1946">
        <v>1.4836503063269222</v>
      </c>
      <c r="AD1946">
        <v>-1.9447151453453249</v>
      </c>
      <c r="AF1946">
        <v>13.346228239845262</v>
      </c>
      <c r="AG1946">
        <v>16.836189657697197</v>
      </c>
      <c r="AH1946">
        <v>4.8309178743961345</v>
      </c>
      <c r="AI1946">
        <v>207</v>
      </c>
      <c r="AJ1946">
        <v>113.22270531400964</v>
      </c>
      <c r="AK1946">
        <v>23.229049665043249</v>
      </c>
    </row>
    <row r="1947" spans="1:37">
      <c r="A1947">
        <v>18</v>
      </c>
      <c r="B1947">
        <v>212</v>
      </c>
      <c r="C1947">
        <v>2024</v>
      </c>
      <c r="E1947">
        <v>99</v>
      </c>
      <c r="G1947">
        <v>99</v>
      </c>
      <c r="H1947">
        <v>1</v>
      </c>
      <c r="I1947">
        <v>99</v>
      </c>
      <c r="J1947">
        <v>171</v>
      </c>
      <c r="K1947">
        <v>99</v>
      </c>
      <c r="L1947">
        <v>9</v>
      </c>
      <c r="M1947">
        <v>99</v>
      </c>
      <c r="N1947">
        <v>99</v>
      </c>
      <c r="O1947">
        <v>99</v>
      </c>
      <c r="P1947">
        <v>99</v>
      </c>
      <c r="Q1947">
        <v>58</v>
      </c>
      <c r="R1947">
        <v>141</v>
      </c>
      <c r="S1947">
        <v>9</v>
      </c>
      <c r="T1947">
        <v>7.0780141843971611</v>
      </c>
      <c r="U1947">
        <v>34.491489361702136</v>
      </c>
      <c r="V1947">
        <v>29.078014184397158</v>
      </c>
      <c r="W1947">
        <v>22.695035460992905</v>
      </c>
      <c r="X1947">
        <v>100</v>
      </c>
      <c r="Y1947">
        <v>99.290780141843982</v>
      </c>
      <c r="Z1947">
        <v>4.8112086825948142</v>
      </c>
      <c r="AA1947">
        <v>0</v>
      </c>
      <c r="AB1947">
        <v>1.5348015880537862</v>
      </c>
      <c r="AD1947">
        <v>18.804984613164724</v>
      </c>
      <c r="AF1947">
        <v>20.950965824665676</v>
      </c>
      <c r="AG1947">
        <v>23.754817343903401</v>
      </c>
      <c r="AH1947">
        <v>0</v>
      </c>
      <c r="AI1947">
        <v>139</v>
      </c>
      <c r="AJ1947">
        <v>113.0546762589928</v>
      </c>
      <c r="AK1947">
        <v>23.825350670450632</v>
      </c>
    </row>
    <row r="1948" spans="1:37">
      <c r="A1948">
        <v>18</v>
      </c>
      <c r="B1948">
        <v>213</v>
      </c>
      <c r="C1948">
        <v>2024</v>
      </c>
      <c r="E1948">
        <v>99</v>
      </c>
      <c r="G1948">
        <v>99</v>
      </c>
      <c r="H1948">
        <v>2</v>
      </c>
      <c r="I1948">
        <v>99</v>
      </c>
      <c r="J1948">
        <v>175</v>
      </c>
      <c r="K1948">
        <v>99</v>
      </c>
      <c r="L1948">
        <v>9</v>
      </c>
      <c r="M1948">
        <v>99</v>
      </c>
      <c r="N1948">
        <v>99</v>
      </c>
      <c r="O1948">
        <v>99</v>
      </c>
      <c r="P1948">
        <v>99</v>
      </c>
      <c r="Q1948">
        <v>62</v>
      </c>
      <c r="R1948">
        <v>122</v>
      </c>
      <c r="S1948">
        <v>9</v>
      </c>
      <c r="T1948">
        <v>7.3196721311475388</v>
      </c>
      <c r="U1948">
        <v>32.425409836065576</v>
      </c>
      <c r="V1948">
        <v>35.245901639344261</v>
      </c>
      <c r="W1948">
        <v>15.57377049180328</v>
      </c>
      <c r="X1948">
        <v>100</v>
      </c>
      <c r="Y1948">
        <v>96.721311475409834</v>
      </c>
      <c r="Z1948">
        <v>4.4612275285556198</v>
      </c>
      <c r="AA1948">
        <v>0</v>
      </c>
      <c r="AB1948">
        <v>1.478071369883482</v>
      </c>
      <c r="AD1948">
        <v>-23.244010191028902</v>
      </c>
      <c r="AF1948">
        <v>14.087759815242498</v>
      </c>
      <c r="AG1948">
        <v>19.09513052208835</v>
      </c>
      <c r="AH1948">
        <v>2.459016393442623</v>
      </c>
      <c r="AI1948">
        <v>110</v>
      </c>
      <c r="AJ1948">
        <v>110.90727272727275</v>
      </c>
      <c r="AK1948">
        <v>23.510881456269672</v>
      </c>
    </row>
    <row r="1949" spans="1:37">
      <c r="A1949">
        <v>18</v>
      </c>
      <c r="B1949">
        <v>214</v>
      </c>
      <c r="C1949">
        <v>2024</v>
      </c>
      <c r="E1949">
        <v>99</v>
      </c>
      <c r="G1949">
        <v>99</v>
      </c>
      <c r="H1949">
        <v>2</v>
      </c>
      <c r="I1949">
        <v>99</v>
      </c>
      <c r="J1949">
        <v>177</v>
      </c>
      <c r="K1949">
        <v>99</v>
      </c>
      <c r="L1949">
        <v>9</v>
      </c>
      <c r="M1949">
        <v>99</v>
      </c>
      <c r="N1949">
        <v>99</v>
      </c>
      <c r="O1949">
        <v>99</v>
      </c>
      <c r="P1949">
        <v>99</v>
      </c>
      <c r="Q1949">
        <v>86</v>
      </c>
      <c r="R1949">
        <v>180</v>
      </c>
      <c r="S1949">
        <v>9</v>
      </c>
      <c r="T1949">
        <v>7.6166666666666654</v>
      </c>
      <c r="U1949">
        <v>34.00611111111111</v>
      </c>
      <c r="V1949">
        <v>22.777777777777779</v>
      </c>
      <c r="W1949">
        <v>23.333333333333329</v>
      </c>
      <c r="X1949">
        <v>100</v>
      </c>
      <c r="Y1949">
        <v>100</v>
      </c>
      <c r="Z1949">
        <v>4.2102542004132202</v>
      </c>
      <c r="AA1949">
        <v>0</v>
      </c>
      <c r="AB1949">
        <v>1.2617228080860119</v>
      </c>
      <c r="AD1949">
        <v>-0.41606040919729859</v>
      </c>
      <c r="AF1949">
        <v>16.085790884718502</v>
      </c>
      <c r="AG1949">
        <v>20.924906077045879</v>
      </c>
      <c r="AH1949">
        <v>2.2222222222222223</v>
      </c>
      <c r="AI1949">
        <v>180</v>
      </c>
      <c r="AJ1949">
        <v>113.59499999999998</v>
      </c>
      <c r="AK1949">
        <v>23.114185216027433</v>
      </c>
    </row>
    <row r="1950" spans="1:37">
      <c r="A1950">
        <v>18</v>
      </c>
      <c r="B1950">
        <v>215</v>
      </c>
      <c r="C1950">
        <v>2024</v>
      </c>
      <c r="E1950">
        <v>99</v>
      </c>
      <c r="G1950">
        <v>99</v>
      </c>
      <c r="H1950">
        <v>2</v>
      </c>
      <c r="I1950">
        <v>99</v>
      </c>
      <c r="J1950">
        <v>178</v>
      </c>
      <c r="K1950">
        <v>99</v>
      </c>
      <c r="L1950">
        <v>9</v>
      </c>
      <c r="M1950">
        <v>99</v>
      </c>
      <c r="N1950">
        <v>99</v>
      </c>
      <c r="O1950">
        <v>99</v>
      </c>
      <c r="P1950">
        <v>99</v>
      </c>
      <c r="Q1950">
        <v>46</v>
      </c>
      <c r="R1950">
        <v>112</v>
      </c>
      <c r="S1950">
        <v>9</v>
      </c>
      <c r="T1950">
        <v>7.5267857142857117</v>
      </c>
      <c r="U1950">
        <v>33.687500000000007</v>
      </c>
      <c r="V1950">
        <v>32.142857142857153</v>
      </c>
      <c r="W1950">
        <v>19.642857142857139</v>
      </c>
      <c r="X1950">
        <v>100</v>
      </c>
      <c r="Y1950">
        <v>98.214285714285694</v>
      </c>
      <c r="Z1950">
        <v>4.2693075090865724</v>
      </c>
      <c r="AA1950">
        <v>0</v>
      </c>
      <c r="AB1950">
        <v>1.1874328659863227</v>
      </c>
      <c r="AD1950">
        <v>2.032016307175601</v>
      </c>
      <c r="AF1950">
        <v>18.887015177065763</v>
      </c>
      <c r="AG1950">
        <v>22.655354001164898</v>
      </c>
      <c r="AH1950">
        <v>3.5714285714285721</v>
      </c>
      <c r="AI1950">
        <v>112</v>
      </c>
      <c r="AJ1950">
        <v>113.35446428571436</v>
      </c>
      <c r="AK1950">
        <v>23.024455430875275</v>
      </c>
    </row>
    <row r="1951" spans="1:37">
      <c r="A1951">
        <v>18</v>
      </c>
      <c r="B1951">
        <v>216</v>
      </c>
      <c r="C1951">
        <v>2024</v>
      </c>
      <c r="E1951">
        <v>99</v>
      </c>
      <c r="G1951">
        <v>99</v>
      </c>
      <c r="H1951">
        <v>2</v>
      </c>
      <c r="I1951">
        <v>99</v>
      </c>
      <c r="J1951">
        <v>181</v>
      </c>
      <c r="K1951">
        <v>99</v>
      </c>
      <c r="L1951">
        <v>9</v>
      </c>
      <c r="M1951">
        <v>99</v>
      </c>
      <c r="N1951">
        <v>99</v>
      </c>
      <c r="O1951">
        <v>99</v>
      </c>
      <c r="P1951">
        <v>99</v>
      </c>
      <c r="Q1951">
        <v>69</v>
      </c>
      <c r="R1951">
        <v>162</v>
      </c>
      <c r="S1951">
        <v>9</v>
      </c>
      <c r="T1951">
        <v>7.5493827160493856</v>
      </c>
      <c r="U1951">
        <v>34.035802469135803</v>
      </c>
      <c r="V1951">
        <v>37.037037037037038</v>
      </c>
      <c r="W1951">
        <v>22.222222222222225</v>
      </c>
      <c r="X1951">
        <v>100</v>
      </c>
      <c r="Y1951">
        <v>100</v>
      </c>
      <c r="Z1951">
        <v>4.4441335625153799</v>
      </c>
      <c r="AA1951">
        <v>0</v>
      </c>
      <c r="AB1951">
        <v>1.3007712296172715</v>
      </c>
      <c r="AD1951">
        <v>16.200238842711656</v>
      </c>
      <c r="AF1951">
        <v>15.667311411992262</v>
      </c>
      <c r="AG1951">
        <v>20.381021379779412</v>
      </c>
      <c r="AH1951">
        <v>0.61728395061728403</v>
      </c>
      <c r="AI1951">
        <v>118</v>
      </c>
      <c r="AJ1951">
        <v>112.49237288135591</v>
      </c>
      <c r="AK1951">
        <v>23.244663393549061</v>
      </c>
    </row>
    <row r="1952" spans="1:37">
      <c r="A1952">
        <v>18</v>
      </c>
      <c r="B1952">
        <v>217</v>
      </c>
      <c r="C1952">
        <v>2024</v>
      </c>
      <c r="E1952">
        <v>99</v>
      </c>
      <c r="G1952">
        <v>99</v>
      </c>
      <c r="H1952">
        <v>1</v>
      </c>
      <c r="I1952">
        <v>99</v>
      </c>
      <c r="J1952">
        <v>262</v>
      </c>
      <c r="K1952">
        <v>99</v>
      </c>
      <c r="L1952">
        <v>9</v>
      </c>
      <c r="M1952">
        <v>99</v>
      </c>
      <c r="N1952">
        <v>99</v>
      </c>
      <c r="O1952">
        <v>99</v>
      </c>
      <c r="P1952">
        <v>99</v>
      </c>
      <c r="R1952">
        <v>0</v>
      </c>
    </row>
    <row r="1953" spans="1:37">
      <c r="A1953">
        <v>18</v>
      </c>
      <c r="B1953">
        <v>218</v>
      </c>
      <c r="C1953">
        <v>2024</v>
      </c>
      <c r="E1953">
        <v>99</v>
      </c>
      <c r="G1953">
        <v>99</v>
      </c>
      <c r="H1953">
        <v>2</v>
      </c>
      <c r="I1953">
        <v>99</v>
      </c>
      <c r="J1953">
        <v>267</v>
      </c>
      <c r="K1953">
        <v>99</v>
      </c>
      <c r="L1953">
        <v>9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37">
      <c r="A1954">
        <v>18</v>
      </c>
      <c r="B1954">
        <v>219</v>
      </c>
      <c r="C1954">
        <v>2024</v>
      </c>
      <c r="E1954">
        <v>99</v>
      </c>
      <c r="G1954">
        <v>99</v>
      </c>
      <c r="H1954">
        <v>1</v>
      </c>
      <c r="I1954">
        <v>99</v>
      </c>
      <c r="J1954">
        <v>309</v>
      </c>
      <c r="K1954">
        <v>99</v>
      </c>
      <c r="L1954">
        <v>9</v>
      </c>
      <c r="M1954">
        <v>99</v>
      </c>
      <c r="N1954">
        <v>99</v>
      </c>
      <c r="O1954">
        <v>99</v>
      </c>
      <c r="P1954">
        <v>99</v>
      </c>
      <c r="Q1954">
        <v>342</v>
      </c>
      <c r="R1954">
        <v>731</v>
      </c>
      <c r="S1954">
        <v>9</v>
      </c>
      <c r="T1954">
        <v>7.2640218878248977</v>
      </c>
      <c r="U1954">
        <v>33.323119015047901</v>
      </c>
      <c r="V1954">
        <v>37.346101231190154</v>
      </c>
      <c r="W1954">
        <v>16.552667578659371</v>
      </c>
      <c r="X1954">
        <v>99.452804377564973</v>
      </c>
      <c r="Y1954">
        <v>97.67441860465118</v>
      </c>
      <c r="Z1954">
        <v>4.947209592063361</v>
      </c>
      <c r="AA1954">
        <v>0</v>
      </c>
      <c r="AB1954">
        <v>1.3024462807188641</v>
      </c>
      <c r="AD1954">
        <v>17.58187637918039</v>
      </c>
      <c r="AF1954">
        <v>17.777237354085599</v>
      </c>
      <c r="AG1954">
        <v>22.114350197138304</v>
      </c>
      <c r="AH1954">
        <v>2.7359781121751032</v>
      </c>
      <c r="AI1954">
        <v>731</v>
      </c>
      <c r="AJ1954">
        <v>112.24350205198363</v>
      </c>
      <c r="AK1954">
        <v>23.417525977847006</v>
      </c>
    </row>
    <row r="1955" spans="1:37">
      <c r="A1955">
        <v>18</v>
      </c>
      <c r="B1955">
        <v>220</v>
      </c>
      <c r="C1955">
        <v>2024</v>
      </c>
      <c r="E1955">
        <v>99</v>
      </c>
      <c r="G1955">
        <v>99</v>
      </c>
      <c r="H1955">
        <v>2</v>
      </c>
      <c r="I1955">
        <v>99</v>
      </c>
      <c r="J1955">
        <v>470</v>
      </c>
      <c r="K1955">
        <v>99</v>
      </c>
      <c r="L1955">
        <v>9</v>
      </c>
      <c r="M1955">
        <v>99</v>
      </c>
      <c r="N1955">
        <v>99</v>
      </c>
      <c r="O1955">
        <v>99</v>
      </c>
      <c r="P1955">
        <v>99</v>
      </c>
      <c r="Q1955">
        <v>37</v>
      </c>
      <c r="R1955">
        <v>52</v>
      </c>
      <c r="S1955">
        <v>9</v>
      </c>
      <c r="T1955">
        <v>8.0192307692307718</v>
      </c>
      <c r="U1955">
        <v>30.267307692307689</v>
      </c>
      <c r="V1955">
        <v>21.153846153846157</v>
      </c>
      <c r="W1955">
        <v>32.692307692307701</v>
      </c>
      <c r="X1955">
        <v>100</v>
      </c>
      <c r="Y1955">
        <v>84.615384615384627</v>
      </c>
      <c r="Z1955">
        <v>6.4427275982557042</v>
      </c>
      <c r="AA1955">
        <v>0</v>
      </c>
      <c r="AB1955">
        <v>1.7919733923954422</v>
      </c>
      <c r="AD1955">
        <v>-33.9080927788197</v>
      </c>
      <c r="AF1955">
        <v>9.6118299445471376</v>
      </c>
      <c r="AG1955">
        <v>14.214623749142001</v>
      </c>
      <c r="AH1955">
        <v>5.7692307692307692</v>
      </c>
      <c r="AI1955">
        <v>52</v>
      </c>
      <c r="AJ1955">
        <v>109.4769230769231</v>
      </c>
      <c r="AK1955">
        <v>22.731016737461523</v>
      </c>
    </row>
    <row r="1956" spans="1:37">
      <c r="A1956">
        <v>18</v>
      </c>
      <c r="B1956">
        <v>221</v>
      </c>
      <c r="C1956">
        <v>2024</v>
      </c>
      <c r="E1956">
        <v>99</v>
      </c>
      <c r="G1956">
        <v>99</v>
      </c>
      <c r="H1956">
        <v>2</v>
      </c>
      <c r="I1956">
        <v>99</v>
      </c>
      <c r="J1956">
        <v>629</v>
      </c>
      <c r="K1956">
        <v>99</v>
      </c>
      <c r="L1956">
        <v>9</v>
      </c>
      <c r="M1956">
        <v>99</v>
      </c>
      <c r="N1956">
        <v>99</v>
      </c>
      <c r="O1956">
        <v>99</v>
      </c>
      <c r="P1956">
        <v>99</v>
      </c>
      <c r="R1956">
        <v>0</v>
      </c>
    </row>
    <row r="1957" spans="1:37">
      <c r="A1957">
        <v>18</v>
      </c>
      <c r="B1957">
        <v>222</v>
      </c>
      <c r="C1957">
        <v>2024</v>
      </c>
      <c r="E1957">
        <v>99</v>
      </c>
      <c r="G1957">
        <v>99</v>
      </c>
      <c r="H1957">
        <v>1</v>
      </c>
      <c r="I1957">
        <v>99</v>
      </c>
      <c r="J1957">
        <v>643</v>
      </c>
      <c r="K1957">
        <v>99</v>
      </c>
      <c r="L1957">
        <v>9</v>
      </c>
      <c r="M1957">
        <v>99</v>
      </c>
      <c r="N1957">
        <v>99</v>
      </c>
      <c r="O1957">
        <v>99</v>
      </c>
      <c r="P1957">
        <v>99</v>
      </c>
      <c r="Q1957">
        <v>148</v>
      </c>
      <c r="R1957">
        <v>308</v>
      </c>
      <c r="S1957">
        <v>9</v>
      </c>
      <c r="T1957">
        <v>6.9967532467532463</v>
      </c>
      <c r="U1957">
        <v>32.537337662337677</v>
      </c>
      <c r="V1957">
        <v>40.584415584415595</v>
      </c>
      <c r="W1957">
        <v>18.831168831168828</v>
      </c>
      <c r="X1957">
        <v>100</v>
      </c>
      <c r="Y1957">
        <v>99.025974025974051</v>
      </c>
      <c r="Z1957">
        <v>5.2058473045902556</v>
      </c>
      <c r="AA1957">
        <v>0</v>
      </c>
      <c r="AB1957">
        <v>1.9162639120620275</v>
      </c>
      <c r="AD1957">
        <v>26.725038372113275</v>
      </c>
      <c r="AF1957">
        <v>13.848920863309353</v>
      </c>
      <c r="AG1957">
        <v>18.180383363629449</v>
      </c>
      <c r="AH1957">
        <v>0.32467532467532462</v>
      </c>
      <c r="AI1957">
        <v>264</v>
      </c>
      <c r="AJ1957">
        <v>110.99128787878789</v>
      </c>
      <c r="AK1957">
        <v>23.610990784435423</v>
      </c>
    </row>
    <row r="1958" spans="1:37">
      <c r="A1958">
        <v>18</v>
      </c>
      <c r="B1958">
        <v>223</v>
      </c>
      <c r="C1958">
        <v>2024</v>
      </c>
      <c r="E1958">
        <v>99</v>
      </c>
      <c r="G1958">
        <v>99</v>
      </c>
      <c r="H1958">
        <v>2</v>
      </c>
      <c r="I1958">
        <v>99</v>
      </c>
      <c r="J1958">
        <v>704</v>
      </c>
      <c r="K1958">
        <v>99</v>
      </c>
      <c r="L1958">
        <v>9</v>
      </c>
      <c r="M1958">
        <v>99</v>
      </c>
      <c r="N1958">
        <v>99</v>
      </c>
      <c r="O1958">
        <v>99</v>
      </c>
      <c r="P1958">
        <v>99</v>
      </c>
      <c r="R1958">
        <v>0</v>
      </c>
    </row>
    <row r="1959" spans="1:37">
      <c r="A1959">
        <v>18</v>
      </c>
      <c r="B1959">
        <v>224</v>
      </c>
      <c r="C1959">
        <v>2024</v>
      </c>
      <c r="E1959">
        <v>99</v>
      </c>
      <c r="G1959">
        <v>99</v>
      </c>
      <c r="H1959">
        <v>1</v>
      </c>
      <c r="I1959">
        <v>99</v>
      </c>
      <c r="J1959">
        <v>802</v>
      </c>
      <c r="K1959">
        <v>99</v>
      </c>
      <c r="L1959">
        <v>9</v>
      </c>
      <c r="M1959">
        <v>99</v>
      </c>
      <c r="N1959">
        <v>99</v>
      </c>
      <c r="O1959">
        <v>99</v>
      </c>
      <c r="P1959">
        <v>99</v>
      </c>
      <c r="Q1959">
        <v>39</v>
      </c>
      <c r="R1959">
        <v>80</v>
      </c>
      <c r="S1959">
        <v>9</v>
      </c>
      <c r="T1959">
        <v>7.8</v>
      </c>
      <c r="U1959">
        <v>32.895000000000032</v>
      </c>
      <c r="V1959">
        <v>23.75</v>
      </c>
      <c r="W1959">
        <v>22.5</v>
      </c>
      <c r="X1959">
        <v>100</v>
      </c>
      <c r="Y1959">
        <v>97.5</v>
      </c>
      <c r="Z1959">
        <v>4.3818346614173578</v>
      </c>
      <c r="AA1959">
        <v>0</v>
      </c>
      <c r="AB1959">
        <v>1.1874342087037928</v>
      </c>
      <c r="AD1959">
        <v>-25.48460938444283</v>
      </c>
      <c r="AF1959">
        <v>13.136288998357964</v>
      </c>
      <c r="AG1959">
        <v>18.611164152504642</v>
      </c>
      <c r="AH1959">
        <v>3.75</v>
      </c>
      <c r="AI1959">
        <v>80</v>
      </c>
      <c r="AJ1959">
        <v>113.3775</v>
      </c>
      <c r="AK1959">
        <v>22.705534902698766</v>
      </c>
    </row>
    <row r="1960" spans="1:37">
      <c r="A1960">
        <v>18</v>
      </c>
      <c r="B1960">
        <v>225</v>
      </c>
      <c r="C1960">
        <v>2024</v>
      </c>
      <c r="E1960">
        <v>99</v>
      </c>
      <c r="G1960">
        <v>99</v>
      </c>
      <c r="H1960">
        <v>1</v>
      </c>
      <c r="I1960">
        <v>99</v>
      </c>
      <c r="J1960">
        <v>103</v>
      </c>
      <c r="K1960">
        <v>99</v>
      </c>
      <c r="L1960">
        <v>10</v>
      </c>
      <c r="M1960">
        <v>99</v>
      </c>
      <c r="N1960">
        <v>99</v>
      </c>
      <c r="O1960">
        <v>99</v>
      </c>
      <c r="P1960">
        <v>99</v>
      </c>
      <c r="Q1960">
        <v>1</v>
      </c>
      <c r="R1960">
        <v>1</v>
      </c>
      <c r="S1960">
        <v>10</v>
      </c>
      <c r="T1960">
        <v>10</v>
      </c>
      <c r="U1960">
        <v>42.800000000000011</v>
      </c>
      <c r="V1960">
        <v>0</v>
      </c>
      <c r="W1960">
        <v>100</v>
      </c>
      <c r="X1960">
        <v>100</v>
      </c>
      <c r="Y1960">
        <v>100</v>
      </c>
      <c r="Z1960">
        <v>0</v>
      </c>
      <c r="AA1960">
        <v>0</v>
      </c>
      <c r="AB1960">
        <v>0</v>
      </c>
      <c r="AF1960">
        <v>3.3333333333333344</v>
      </c>
      <c r="AG1960">
        <v>5.0140581068416132</v>
      </c>
      <c r="AH1960">
        <v>0</v>
      </c>
      <c r="AI1960">
        <v>1</v>
      </c>
      <c r="AJ1960">
        <v>119.2</v>
      </c>
      <c r="AK1960">
        <v>25.270567956156523</v>
      </c>
    </row>
    <row r="1961" spans="1:37">
      <c r="A1961">
        <v>18</v>
      </c>
      <c r="B1961">
        <v>226</v>
      </c>
      <c r="C1961">
        <v>2024</v>
      </c>
      <c r="E1961">
        <v>99</v>
      </c>
      <c r="G1961">
        <v>99</v>
      </c>
      <c r="H1961">
        <v>2</v>
      </c>
      <c r="I1961">
        <v>99</v>
      </c>
      <c r="J1961">
        <v>106</v>
      </c>
      <c r="K1961">
        <v>99</v>
      </c>
      <c r="L1961">
        <v>10</v>
      </c>
      <c r="M1961">
        <v>99</v>
      </c>
      <c r="N1961">
        <v>99</v>
      </c>
      <c r="O1961">
        <v>99</v>
      </c>
      <c r="P1961">
        <v>99</v>
      </c>
      <c r="Q1961">
        <v>69</v>
      </c>
      <c r="R1961">
        <v>100</v>
      </c>
      <c r="S1961">
        <v>10</v>
      </c>
      <c r="T1961">
        <v>8.59</v>
      </c>
      <c r="U1961">
        <v>37.832000000000008</v>
      </c>
      <c r="V1961">
        <v>5</v>
      </c>
      <c r="W1961">
        <v>50</v>
      </c>
      <c r="X1961">
        <v>100</v>
      </c>
      <c r="Y1961">
        <v>99</v>
      </c>
      <c r="Z1961">
        <v>4.6025618952926211</v>
      </c>
      <c r="AA1961">
        <v>0</v>
      </c>
      <c r="AB1961">
        <v>1.1144056711987764</v>
      </c>
      <c r="AD1961">
        <v>-22.711103564327242</v>
      </c>
      <c r="AF1961">
        <v>5.8858151854031791</v>
      </c>
      <c r="AG1961">
        <v>8.0725315853374937</v>
      </c>
      <c r="AH1961">
        <v>1</v>
      </c>
      <c r="AI1961">
        <v>100</v>
      </c>
      <c r="AJ1961">
        <v>113.82899999999998</v>
      </c>
      <c r="AK1961">
        <v>25.552301986956127</v>
      </c>
    </row>
    <row r="1962" spans="1:37">
      <c r="A1962">
        <v>18</v>
      </c>
      <c r="B1962">
        <v>227</v>
      </c>
      <c r="C1962">
        <v>2024</v>
      </c>
      <c r="E1962">
        <v>99</v>
      </c>
      <c r="G1962">
        <v>99</v>
      </c>
      <c r="H1962">
        <v>1</v>
      </c>
      <c r="I1962">
        <v>99</v>
      </c>
      <c r="J1962">
        <v>110</v>
      </c>
      <c r="K1962">
        <v>99</v>
      </c>
      <c r="L1962">
        <v>10</v>
      </c>
      <c r="M1962">
        <v>99</v>
      </c>
      <c r="N1962">
        <v>99</v>
      </c>
      <c r="O1962">
        <v>99</v>
      </c>
      <c r="P1962">
        <v>99</v>
      </c>
      <c r="Q1962">
        <v>254</v>
      </c>
      <c r="R1962">
        <v>381</v>
      </c>
      <c r="S1962">
        <v>10</v>
      </c>
      <c r="T1962">
        <v>8.21259842519685</v>
      </c>
      <c r="U1962">
        <v>38.700000000000003</v>
      </c>
      <c r="V1962">
        <v>7.0866141732283436</v>
      </c>
      <c r="W1962">
        <v>35.958005249343842</v>
      </c>
      <c r="X1962">
        <v>100</v>
      </c>
      <c r="Y1962">
        <v>99.737532808398981</v>
      </c>
      <c r="Z1962">
        <v>5.1271445804224909</v>
      </c>
      <c r="AA1962">
        <v>0</v>
      </c>
      <c r="AB1962">
        <v>1.3877789876373361</v>
      </c>
      <c r="AD1962">
        <v>8.4841236321715377E-2</v>
      </c>
      <c r="AF1962">
        <v>6.8996740311481348</v>
      </c>
      <c r="AG1962">
        <v>9.5136487666201912</v>
      </c>
      <c r="AH1962">
        <v>3.4120734908136487</v>
      </c>
      <c r="AI1962">
        <v>381</v>
      </c>
      <c r="AJ1962">
        <v>114.09790026246711</v>
      </c>
      <c r="AK1962">
        <v>25.945228771171763</v>
      </c>
    </row>
    <row r="1963" spans="1:37">
      <c r="A1963">
        <v>18</v>
      </c>
      <c r="B1963">
        <v>228</v>
      </c>
      <c r="C1963">
        <v>2024</v>
      </c>
      <c r="E1963">
        <v>99</v>
      </c>
      <c r="G1963">
        <v>99</v>
      </c>
      <c r="H1963">
        <v>1</v>
      </c>
      <c r="I1963">
        <v>99</v>
      </c>
      <c r="J1963">
        <v>111</v>
      </c>
      <c r="K1963">
        <v>99</v>
      </c>
      <c r="L1963">
        <v>10</v>
      </c>
      <c r="M1963">
        <v>99</v>
      </c>
      <c r="N1963">
        <v>99</v>
      </c>
      <c r="O1963">
        <v>99</v>
      </c>
      <c r="P1963">
        <v>99</v>
      </c>
      <c r="Q1963">
        <v>230</v>
      </c>
      <c r="R1963">
        <v>373</v>
      </c>
      <c r="S1963">
        <v>10</v>
      </c>
      <c r="T1963">
        <v>8.3083109919571054</v>
      </c>
      <c r="U1963">
        <v>38.738873994638055</v>
      </c>
      <c r="V1963">
        <v>5.6300268096514756</v>
      </c>
      <c r="W1963">
        <v>40.750670241286862</v>
      </c>
      <c r="X1963">
        <v>100</v>
      </c>
      <c r="Y1963">
        <v>99.195710455764058</v>
      </c>
      <c r="Z1963">
        <v>4.9040625296907665</v>
      </c>
      <c r="AA1963">
        <v>0</v>
      </c>
      <c r="AB1963">
        <v>1.4363569458662235</v>
      </c>
      <c r="AD1963">
        <v>-6.6175726330971045</v>
      </c>
      <c r="AF1963">
        <v>9.5665555270582203</v>
      </c>
      <c r="AG1963">
        <v>12.653122342880202</v>
      </c>
      <c r="AH1963">
        <v>0.26809651474530832</v>
      </c>
      <c r="AI1963">
        <v>370</v>
      </c>
      <c r="AJ1963">
        <v>113.5667567567568</v>
      </c>
      <c r="AK1963">
        <v>26.345260977072304</v>
      </c>
    </row>
    <row r="1964" spans="1:37">
      <c r="A1964">
        <v>18</v>
      </c>
      <c r="B1964">
        <v>229</v>
      </c>
      <c r="C1964">
        <v>2024</v>
      </c>
      <c r="E1964">
        <v>99</v>
      </c>
      <c r="G1964">
        <v>99</v>
      </c>
      <c r="H1964">
        <v>1</v>
      </c>
      <c r="I1964">
        <v>99</v>
      </c>
      <c r="J1964">
        <v>116</v>
      </c>
      <c r="K1964">
        <v>99</v>
      </c>
      <c r="L1964">
        <v>10</v>
      </c>
      <c r="M1964">
        <v>99</v>
      </c>
      <c r="N1964">
        <v>99</v>
      </c>
      <c r="O1964">
        <v>99</v>
      </c>
      <c r="P1964">
        <v>99</v>
      </c>
      <c r="Q1964">
        <v>128</v>
      </c>
      <c r="R1964">
        <v>168</v>
      </c>
      <c r="S1964">
        <v>10</v>
      </c>
      <c r="T1964">
        <v>8.1607142857142883</v>
      </c>
      <c r="U1964">
        <v>37.705952380952368</v>
      </c>
      <c r="V1964">
        <v>10.714285714285712</v>
      </c>
      <c r="W1964">
        <v>40.476190476190474</v>
      </c>
      <c r="X1964">
        <v>100</v>
      </c>
      <c r="Y1964">
        <v>99.404761904761884</v>
      </c>
      <c r="Z1964">
        <v>5.2513796643058512</v>
      </c>
      <c r="AA1964">
        <v>0</v>
      </c>
      <c r="AB1964">
        <v>1.6268958067394421</v>
      </c>
      <c r="AD1964">
        <v>-27.705771538481791</v>
      </c>
      <c r="AF1964">
        <v>5.5684454756380513</v>
      </c>
      <c r="AG1964">
        <v>8.1445462166290312</v>
      </c>
      <c r="AH1964">
        <v>0</v>
      </c>
      <c r="AI1964">
        <v>145</v>
      </c>
      <c r="AJ1964">
        <v>113.30275862068969</v>
      </c>
      <c r="AK1964">
        <v>25.7062170832736</v>
      </c>
    </row>
    <row r="1965" spans="1:37">
      <c r="A1965">
        <v>18</v>
      </c>
      <c r="B1965">
        <v>230</v>
      </c>
      <c r="C1965">
        <v>2024</v>
      </c>
      <c r="E1965">
        <v>99</v>
      </c>
      <c r="G1965">
        <v>99</v>
      </c>
      <c r="H1965">
        <v>2</v>
      </c>
      <c r="I1965">
        <v>99</v>
      </c>
      <c r="J1965">
        <v>117</v>
      </c>
      <c r="K1965">
        <v>99</v>
      </c>
      <c r="L1965">
        <v>10</v>
      </c>
      <c r="M1965">
        <v>99</v>
      </c>
      <c r="N1965">
        <v>99</v>
      </c>
      <c r="O1965">
        <v>99</v>
      </c>
      <c r="P1965">
        <v>99</v>
      </c>
      <c r="Q1965">
        <v>114</v>
      </c>
      <c r="R1965">
        <v>192</v>
      </c>
      <c r="S1965">
        <v>10</v>
      </c>
      <c r="T1965">
        <v>9.1510416666666643</v>
      </c>
      <c r="U1965">
        <v>37.38697916666667</v>
      </c>
      <c r="V1965">
        <v>3.6458333333333344</v>
      </c>
      <c r="W1965">
        <v>60.9375</v>
      </c>
      <c r="X1965">
        <v>100</v>
      </c>
      <c r="Y1965">
        <v>99.479166666666686</v>
      </c>
      <c r="Z1965">
        <v>5.5294464799441485</v>
      </c>
      <c r="AA1965">
        <v>0</v>
      </c>
      <c r="AB1965">
        <v>1.6050373043215862</v>
      </c>
      <c r="AD1965">
        <v>8.1618607763190898</v>
      </c>
      <c r="AF1965">
        <v>8.6838534599728607</v>
      </c>
      <c r="AG1965">
        <v>12.540968713529985</v>
      </c>
      <c r="AH1965">
        <v>0</v>
      </c>
      <c r="AI1965">
        <v>192</v>
      </c>
      <c r="AJ1965">
        <v>113.65208333333337</v>
      </c>
      <c r="AK1965">
        <v>25.33294234451029</v>
      </c>
    </row>
    <row r="1966" spans="1:37">
      <c r="A1966">
        <v>18</v>
      </c>
      <c r="B1966">
        <v>231</v>
      </c>
      <c r="C1966">
        <v>2024</v>
      </c>
      <c r="E1966">
        <v>99</v>
      </c>
      <c r="G1966">
        <v>99</v>
      </c>
      <c r="H1966">
        <v>1</v>
      </c>
      <c r="I1966">
        <v>99</v>
      </c>
      <c r="J1966">
        <v>134</v>
      </c>
      <c r="K1966">
        <v>99</v>
      </c>
      <c r="L1966">
        <v>10</v>
      </c>
      <c r="M1966">
        <v>99</v>
      </c>
      <c r="N1966">
        <v>99</v>
      </c>
      <c r="O1966">
        <v>99</v>
      </c>
      <c r="P1966">
        <v>99</v>
      </c>
      <c r="Q1966">
        <v>241</v>
      </c>
      <c r="R1966">
        <v>327</v>
      </c>
      <c r="S1966">
        <v>10</v>
      </c>
      <c r="T1966">
        <v>8.0948012232415909</v>
      </c>
      <c r="U1966">
        <v>37.257492354740045</v>
      </c>
      <c r="V1966">
        <v>10.091743119266056</v>
      </c>
      <c r="W1966">
        <v>35.474006116207946</v>
      </c>
      <c r="X1966">
        <v>100</v>
      </c>
      <c r="Y1966">
        <v>100</v>
      </c>
      <c r="Z1966">
        <v>4.4944271111323779</v>
      </c>
      <c r="AA1966">
        <v>0</v>
      </c>
      <c r="AB1966">
        <v>1.4250502025380862</v>
      </c>
      <c r="AD1966">
        <v>-16.419408868020845</v>
      </c>
      <c r="AF1966">
        <v>6.2800076819665813</v>
      </c>
      <c r="AG1966">
        <v>9.4882813899407026</v>
      </c>
      <c r="AH1966">
        <v>0.3058103975535168</v>
      </c>
      <c r="AI1966">
        <v>326</v>
      </c>
      <c r="AJ1966">
        <v>112.37730061349689</v>
      </c>
      <c r="AK1966">
        <v>26.168162958756557</v>
      </c>
    </row>
    <row r="1967" spans="1:37">
      <c r="A1967">
        <v>18</v>
      </c>
      <c r="B1967">
        <v>232</v>
      </c>
      <c r="C1967">
        <v>2024</v>
      </c>
      <c r="E1967">
        <v>99</v>
      </c>
      <c r="G1967">
        <v>99</v>
      </c>
      <c r="H1967">
        <v>2</v>
      </c>
      <c r="I1967">
        <v>99</v>
      </c>
      <c r="J1967">
        <v>141</v>
      </c>
      <c r="K1967">
        <v>99</v>
      </c>
      <c r="L1967">
        <v>10</v>
      </c>
      <c r="M1967">
        <v>99</v>
      </c>
      <c r="N1967">
        <v>99</v>
      </c>
      <c r="O1967">
        <v>99</v>
      </c>
      <c r="P1967">
        <v>99</v>
      </c>
      <c r="Q1967">
        <v>144</v>
      </c>
      <c r="R1967">
        <v>191</v>
      </c>
      <c r="S1967">
        <v>10</v>
      </c>
      <c r="T1967">
        <v>8.63350785340314</v>
      </c>
      <c r="U1967">
        <v>38.996335078534031</v>
      </c>
      <c r="V1967">
        <v>2.6178010471204192</v>
      </c>
      <c r="W1967">
        <v>43.979057591623054</v>
      </c>
      <c r="X1967">
        <v>100</v>
      </c>
      <c r="Y1967">
        <v>100</v>
      </c>
      <c r="Z1967">
        <v>5.0242383364589918</v>
      </c>
      <c r="AA1967">
        <v>0</v>
      </c>
      <c r="AB1967">
        <v>1.3543522045307796</v>
      </c>
      <c r="AD1967">
        <v>-9.5913527732018427</v>
      </c>
      <c r="AF1967">
        <v>3.6422578184591914</v>
      </c>
      <c r="AG1967">
        <v>6.5741892262840436</v>
      </c>
      <c r="AH1967">
        <v>0.52356020942408388</v>
      </c>
      <c r="AI1967">
        <v>191</v>
      </c>
      <c r="AJ1967">
        <v>114.71151832460733</v>
      </c>
      <c r="AK1967">
        <v>25.670302206756912</v>
      </c>
    </row>
    <row r="1968" spans="1:37">
      <c r="A1968">
        <v>18</v>
      </c>
      <c r="B1968">
        <v>233</v>
      </c>
      <c r="C1968">
        <v>2024</v>
      </c>
      <c r="E1968">
        <v>99</v>
      </c>
      <c r="G1968">
        <v>99</v>
      </c>
      <c r="H1968">
        <v>2</v>
      </c>
      <c r="I1968">
        <v>99</v>
      </c>
      <c r="J1968">
        <v>143</v>
      </c>
      <c r="K1968">
        <v>99</v>
      </c>
      <c r="L1968">
        <v>10</v>
      </c>
      <c r="M1968">
        <v>99</v>
      </c>
      <c r="N1968">
        <v>99</v>
      </c>
      <c r="O1968">
        <v>99</v>
      </c>
      <c r="P1968">
        <v>99</v>
      </c>
      <c r="R1968">
        <v>0</v>
      </c>
    </row>
    <row r="1969" spans="1:37">
      <c r="A1969">
        <v>18</v>
      </c>
      <c r="B1969">
        <v>234</v>
      </c>
      <c r="C1969">
        <v>2024</v>
      </c>
      <c r="E1969">
        <v>99</v>
      </c>
      <c r="G1969">
        <v>99</v>
      </c>
      <c r="H1969">
        <v>2</v>
      </c>
      <c r="I1969">
        <v>99</v>
      </c>
      <c r="J1969">
        <v>147</v>
      </c>
      <c r="K1969">
        <v>99</v>
      </c>
      <c r="L1969">
        <v>10</v>
      </c>
      <c r="M1969">
        <v>99</v>
      </c>
      <c r="N1969">
        <v>99</v>
      </c>
      <c r="O1969">
        <v>99</v>
      </c>
      <c r="P1969">
        <v>99</v>
      </c>
      <c r="Q1969">
        <v>14</v>
      </c>
      <c r="R1969">
        <v>18</v>
      </c>
      <c r="S1969">
        <v>10</v>
      </c>
      <c r="T1969">
        <v>8.1111111111111107</v>
      </c>
      <c r="U1969">
        <v>37.011111111111127</v>
      </c>
      <c r="V1969">
        <v>22.222222222222225</v>
      </c>
      <c r="W1969">
        <v>38.888888888888886</v>
      </c>
      <c r="X1969">
        <v>100</v>
      </c>
      <c r="Y1969">
        <v>100</v>
      </c>
      <c r="Z1969">
        <v>4.624078153041058</v>
      </c>
      <c r="AA1969">
        <v>0</v>
      </c>
      <c r="AB1969">
        <v>0.9362388636862703</v>
      </c>
      <c r="AD1969">
        <v>31.9247311422168</v>
      </c>
      <c r="AF1969">
        <v>2.0857473928157595</v>
      </c>
      <c r="AG1969">
        <v>3.9779546553772871</v>
      </c>
      <c r="AH1969">
        <v>0</v>
      </c>
      <c r="AI1969">
        <v>18</v>
      </c>
      <c r="AJ1969">
        <v>112.06666666666663</v>
      </c>
      <c r="AK1969">
        <v>26.200268884220598</v>
      </c>
    </row>
    <row r="1970" spans="1:37">
      <c r="A1970">
        <v>18</v>
      </c>
      <c r="B1970">
        <v>235</v>
      </c>
      <c r="C1970">
        <v>2024</v>
      </c>
      <c r="E1970">
        <v>99</v>
      </c>
      <c r="G1970">
        <v>99</v>
      </c>
      <c r="H1970">
        <v>1</v>
      </c>
      <c r="I1970">
        <v>99</v>
      </c>
      <c r="J1970">
        <v>155</v>
      </c>
      <c r="K1970">
        <v>99</v>
      </c>
      <c r="L1970">
        <v>10</v>
      </c>
      <c r="M1970">
        <v>99</v>
      </c>
      <c r="N1970">
        <v>99</v>
      </c>
      <c r="O1970">
        <v>99</v>
      </c>
      <c r="P1970">
        <v>99</v>
      </c>
      <c r="Q1970">
        <v>103</v>
      </c>
      <c r="R1970">
        <v>172</v>
      </c>
      <c r="S1970">
        <v>10</v>
      </c>
      <c r="T1970">
        <v>7.732558139534885</v>
      </c>
      <c r="U1970">
        <v>38.638372093023264</v>
      </c>
      <c r="V1970">
        <v>11.046511627906982</v>
      </c>
      <c r="W1970">
        <v>23.255813953488367</v>
      </c>
      <c r="X1970">
        <v>100</v>
      </c>
      <c r="Y1970">
        <v>99.418604651162795</v>
      </c>
      <c r="Z1970">
        <v>4.6762554241378611</v>
      </c>
      <c r="AA1970">
        <v>0</v>
      </c>
      <c r="AB1970">
        <v>1.5052189719760145</v>
      </c>
      <c r="AD1970">
        <v>4.4574528882492075</v>
      </c>
      <c r="AF1970">
        <v>7.966651227420102</v>
      </c>
      <c r="AG1970">
        <v>10.773403191266906</v>
      </c>
      <c r="AH1970">
        <v>1.7441860465116277</v>
      </c>
      <c r="AI1970">
        <v>166</v>
      </c>
      <c r="AJ1970">
        <v>113.5367469879518</v>
      </c>
      <c r="AK1970">
        <v>26.217964398379195</v>
      </c>
    </row>
    <row r="1971" spans="1:37">
      <c r="A1971">
        <v>18</v>
      </c>
      <c r="B1971">
        <v>236</v>
      </c>
      <c r="C1971">
        <v>2024</v>
      </c>
      <c r="E1971">
        <v>99</v>
      </c>
      <c r="G1971">
        <v>99</v>
      </c>
      <c r="H1971">
        <v>2</v>
      </c>
      <c r="I1971">
        <v>99</v>
      </c>
      <c r="J1971">
        <v>160</v>
      </c>
      <c r="K1971">
        <v>99</v>
      </c>
      <c r="L1971">
        <v>10</v>
      </c>
      <c r="M1971">
        <v>99</v>
      </c>
      <c r="N1971">
        <v>99</v>
      </c>
      <c r="O1971">
        <v>99</v>
      </c>
      <c r="P1971">
        <v>99</v>
      </c>
      <c r="Q1971">
        <v>57</v>
      </c>
      <c r="R1971">
        <v>78</v>
      </c>
      <c r="S1971">
        <v>10</v>
      </c>
      <c r="T1971">
        <v>8.8974358974358996</v>
      </c>
      <c r="U1971">
        <v>38.901282051282053</v>
      </c>
      <c r="V1971">
        <v>1.2820512820512819</v>
      </c>
      <c r="W1971">
        <v>56.410256410256402</v>
      </c>
      <c r="X1971">
        <v>100</v>
      </c>
      <c r="Y1971">
        <v>100</v>
      </c>
      <c r="Z1971">
        <v>4.6943636031303448</v>
      </c>
      <c r="AA1971">
        <v>0</v>
      </c>
      <c r="AB1971">
        <v>1.4013706073784278</v>
      </c>
      <c r="AD1971">
        <v>-5.8445142339283631</v>
      </c>
      <c r="AF1971">
        <v>5.0290135396518387</v>
      </c>
      <c r="AG1971">
        <v>7.2841672648183584</v>
      </c>
      <c r="AH1971">
        <v>1.2820512820512819</v>
      </c>
      <c r="AI1971">
        <v>78</v>
      </c>
      <c r="AJ1971">
        <v>114.88589743589748</v>
      </c>
      <c r="AK1971">
        <v>25.565218487916631</v>
      </c>
    </row>
    <row r="1972" spans="1:37">
      <c r="A1972">
        <v>18</v>
      </c>
      <c r="B1972">
        <v>237</v>
      </c>
      <c r="C1972">
        <v>2024</v>
      </c>
      <c r="E1972">
        <v>99</v>
      </c>
      <c r="G1972">
        <v>99</v>
      </c>
      <c r="H1972">
        <v>1</v>
      </c>
      <c r="I1972">
        <v>99</v>
      </c>
      <c r="J1972">
        <v>171</v>
      </c>
      <c r="K1972">
        <v>99</v>
      </c>
      <c r="L1972">
        <v>10</v>
      </c>
      <c r="M1972">
        <v>99</v>
      </c>
      <c r="N1972">
        <v>99</v>
      </c>
      <c r="O1972">
        <v>99</v>
      </c>
      <c r="P1972">
        <v>99</v>
      </c>
      <c r="Q1972">
        <v>37</v>
      </c>
      <c r="R1972">
        <v>61</v>
      </c>
      <c r="S1972">
        <v>10</v>
      </c>
      <c r="T1972">
        <v>8.2622950819672134</v>
      </c>
      <c r="U1972">
        <v>40.316393442622953</v>
      </c>
      <c r="V1972">
        <v>4.918032786885246</v>
      </c>
      <c r="W1972">
        <v>42.622950819672127</v>
      </c>
      <c r="X1972">
        <v>100</v>
      </c>
      <c r="Y1972">
        <v>100</v>
      </c>
      <c r="Z1972">
        <v>4.2888410421169851</v>
      </c>
      <c r="AA1972">
        <v>0</v>
      </c>
      <c r="AB1972">
        <v>1.4810457021790444</v>
      </c>
      <c r="AD1972">
        <v>19.417677944534471</v>
      </c>
      <c r="AF1972">
        <v>9.0638930163447231</v>
      </c>
      <c r="AG1972">
        <v>12.01246525895208</v>
      </c>
      <c r="AH1972">
        <v>0</v>
      </c>
      <c r="AI1972">
        <v>61</v>
      </c>
      <c r="AJ1972">
        <v>115.78360655737704</v>
      </c>
      <c r="AK1972">
        <v>25.949094641596741</v>
      </c>
    </row>
    <row r="1973" spans="1:37">
      <c r="A1973">
        <v>18</v>
      </c>
      <c r="B1973">
        <v>238</v>
      </c>
      <c r="C1973">
        <v>2024</v>
      </c>
      <c r="E1973">
        <v>99</v>
      </c>
      <c r="G1973">
        <v>99</v>
      </c>
      <c r="H1973">
        <v>2</v>
      </c>
      <c r="I1973">
        <v>99</v>
      </c>
      <c r="J1973">
        <v>175</v>
      </c>
      <c r="K1973">
        <v>99</v>
      </c>
      <c r="L1973">
        <v>10</v>
      </c>
      <c r="M1973">
        <v>99</v>
      </c>
      <c r="N1973">
        <v>99</v>
      </c>
      <c r="O1973">
        <v>99</v>
      </c>
      <c r="P1973">
        <v>99</v>
      </c>
      <c r="Q1973">
        <v>33</v>
      </c>
      <c r="R1973">
        <v>41</v>
      </c>
      <c r="S1973">
        <v>10</v>
      </c>
      <c r="T1973">
        <v>7.9024390243902447</v>
      </c>
      <c r="U1973">
        <v>37.292682926829286</v>
      </c>
      <c r="V1973">
        <v>12.195121951219512</v>
      </c>
      <c r="W1973">
        <v>29.268292682926838</v>
      </c>
      <c r="X1973">
        <v>100</v>
      </c>
      <c r="Y1973">
        <v>100</v>
      </c>
      <c r="Z1973">
        <v>4.706165662291113</v>
      </c>
      <c r="AA1973">
        <v>0</v>
      </c>
      <c r="AB1973">
        <v>1.3934494494717744</v>
      </c>
      <c r="AD1973">
        <v>16.800215007713472</v>
      </c>
      <c r="AF1973">
        <v>4.7344110854503443</v>
      </c>
      <c r="AG1973">
        <v>7.3804834723509423</v>
      </c>
      <c r="AH1973">
        <v>0</v>
      </c>
      <c r="AI1973">
        <v>38</v>
      </c>
      <c r="AJ1973">
        <v>111.81842105263161</v>
      </c>
      <c r="AK1973">
        <v>26.354051702787888</v>
      </c>
    </row>
    <row r="1974" spans="1:37">
      <c r="A1974">
        <v>18</v>
      </c>
      <c r="B1974">
        <v>239</v>
      </c>
      <c r="C1974">
        <v>2024</v>
      </c>
      <c r="E1974">
        <v>99</v>
      </c>
      <c r="G1974">
        <v>99</v>
      </c>
      <c r="H1974">
        <v>2</v>
      </c>
      <c r="I1974">
        <v>99</v>
      </c>
      <c r="J1974">
        <v>177</v>
      </c>
      <c r="K1974">
        <v>99</v>
      </c>
      <c r="L1974">
        <v>10</v>
      </c>
      <c r="M1974">
        <v>99</v>
      </c>
      <c r="N1974">
        <v>99</v>
      </c>
      <c r="O1974">
        <v>99</v>
      </c>
      <c r="P1974">
        <v>99</v>
      </c>
      <c r="Q1974">
        <v>47</v>
      </c>
      <c r="R1974">
        <v>70</v>
      </c>
      <c r="S1974">
        <v>10</v>
      </c>
      <c r="T1974">
        <v>8.5285714285714249</v>
      </c>
      <c r="U1974">
        <v>38.997142857142869</v>
      </c>
      <c r="V1974">
        <v>5.7142857142857153</v>
      </c>
      <c r="W1974">
        <v>47.142857142857153</v>
      </c>
      <c r="X1974">
        <v>100</v>
      </c>
      <c r="Y1974">
        <v>100</v>
      </c>
      <c r="Z1974">
        <v>4.3984403543779411</v>
      </c>
      <c r="AA1974">
        <v>0</v>
      </c>
      <c r="AB1974">
        <v>1.1048132171991656</v>
      </c>
      <c r="AD1974">
        <v>-9.1704244513721314</v>
      </c>
      <c r="AF1974">
        <v>6.2555853440571951</v>
      </c>
      <c r="AG1974">
        <v>9.331788176817863</v>
      </c>
      <c r="AH1974">
        <v>0</v>
      </c>
      <c r="AI1974">
        <v>70</v>
      </c>
      <c r="AJ1974">
        <v>115.09142857142859</v>
      </c>
      <c r="AK1974">
        <v>25.496636631958641</v>
      </c>
    </row>
    <row r="1975" spans="1:37">
      <c r="A1975">
        <v>18</v>
      </c>
      <c r="B1975">
        <v>240</v>
      </c>
      <c r="C1975">
        <v>2024</v>
      </c>
      <c r="E1975">
        <v>99</v>
      </c>
      <c r="G1975">
        <v>99</v>
      </c>
      <c r="H1975">
        <v>2</v>
      </c>
      <c r="I1975">
        <v>99</v>
      </c>
      <c r="J1975">
        <v>178</v>
      </c>
      <c r="K1975">
        <v>99</v>
      </c>
      <c r="L1975">
        <v>10</v>
      </c>
      <c r="M1975">
        <v>99</v>
      </c>
      <c r="N1975">
        <v>99</v>
      </c>
      <c r="O1975">
        <v>99</v>
      </c>
      <c r="P1975">
        <v>99</v>
      </c>
      <c r="Q1975">
        <v>20</v>
      </c>
      <c r="R1975">
        <v>39</v>
      </c>
      <c r="S1975">
        <v>10</v>
      </c>
      <c r="T1975">
        <v>8.5897435897435912</v>
      </c>
      <c r="U1975">
        <v>38.5948717948718</v>
      </c>
      <c r="V1975">
        <v>0</v>
      </c>
      <c r="W1975">
        <v>51.282051282051277</v>
      </c>
      <c r="X1975">
        <v>100</v>
      </c>
      <c r="Y1975">
        <v>97.435897435897445</v>
      </c>
      <c r="Z1975">
        <v>4.841431697442391</v>
      </c>
      <c r="AA1975">
        <v>0</v>
      </c>
      <c r="AB1975">
        <v>1.2953159938784711</v>
      </c>
      <c r="AD1975">
        <v>6.8763643425007119</v>
      </c>
      <c r="AF1975">
        <v>6.5767284991568307</v>
      </c>
      <c r="AG1975">
        <v>9.0381232023730167</v>
      </c>
      <c r="AH1975">
        <v>5.1282051282051277</v>
      </c>
      <c r="AI1975">
        <v>39</v>
      </c>
      <c r="AJ1975">
        <v>114.88717948717949</v>
      </c>
      <c r="AK1975">
        <v>25.320012635742497</v>
      </c>
    </row>
    <row r="1976" spans="1:37">
      <c r="A1976">
        <v>18</v>
      </c>
      <c r="B1976">
        <v>241</v>
      </c>
      <c r="C1976">
        <v>2024</v>
      </c>
      <c r="E1976">
        <v>99</v>
      </c>
      <c r="G1976">
        <v>99</v>
      </c>
      <c r="H1976">
        <v>2</v>
      </c>
      <c r="I1976">
        <v>99</v>
      </c>
      <c r="J1976">
        <v>181</v>
      </c>
      <c r="K1976">
        <v>99</v>
      </c>
      <c r="L1976">
        <v>10</v>
      </c>
      <c r="M1976">
        <v>99</v>
      </c>
      <c r="N1976">
        <v>99</v>
      </c>
      <c r="O1976">
        <v>99</v>
      </c>
      <c r="P1976">
        <v>99</v>
      </c>
      <c r="Q1976">
        <v>34</v>
      </c>
      <c r="R1976">
        <v>57</v>
      </c>
      <c r="S1976">
        <v>10</v>
      </c>
      <c r="T1976">
        <v>8.368421052631577</v>
      </c>
      <c r="U1976">
        <v>38.563157894736847</v>
      </c>
      <c r="V1976">
        <v>12.280701754385968</v>
      </c>
      <c r="W1976">
        <v>40.350877192982473</v>
      </c>
      <c r="X1976">
        <v>100</v>
      </c>
      <c r="Y1976">
        <v>100</v>
      </c>
      <c r="Z1976">
        <v>4.5928484292830865</v>
      </c>
      <c r="AA1976">
        <v>0</v>
      </c>
      <c r="AB1976">
        <v>1.6715533163442182</v>
      </c>
      <c r="AD1976">
        <v>15.533295602300282</v>
      </c>
      <c r="AF1976">
        <v>5.5125725338491316</v>
      </c>
      <c r="AG1976">
        <v>8.124981518171337</v>
      </c>
      <c r="AH1976">
        <v>1.7543859649122804</v>
      </c>
      <c r="AI1976">
        <v>43</v>
      </c>
      <c r="AJ1976">
        <v>114.31627906976748</v>
      </c>
      <c r="AK1976">
        <v>25.737875654757843</v>
      </c>
    </row>
    <row r="1977" spans="1:37">
      <c r="A1977">
        <v>18</v>
      </c>
      <c r="B1977">
        <v>242</v>
      </c>
      <c r="C1977">
        <v>2024</v>
      </c>
      <c r="E1977">
        <v>99</v>
      </c>
      <c r="G1977">
        <v>99</v>
      </c>
      <c r="H1977">
        <v>1</v>
      </c>
      <c r="I1977">
        <v>99</v>
      </c>
      <c r="J1977">
        <v>262</v>
      </c>
      <c r="K1977">
        <v>99</v>
      </c>
      <c r="L1977">
        <v>10</v>
      </c>
      <c r="M1977">
        <v>99</v>
      </c>
      <c r="N1977">
        <v>99</v>
      </c>
      <c r="O1977">
        <v>99</v>
      </c>
      <c r="P1977">
        <v>99</v>
      </c>
      <c r="R1977">
        <v>0</v>
      </c>
    </row>
    <row r="1978" spans="1:37">
      <c r="A1978">
        <v>18</v>
      </c>
      <c r="B1978">
        <v>243</v>
      </c>
      <c r="C1978">
        <v>2024</v>
      </c>
      <c r="E1978">
        <v>99</v>
      </c>
      <c r="G1978">
        <v>99</v>
      </c>
      <c r="H1978">
        <v>2</v>
      </c>
      <c r="I1978">
        <v>99</v>
      </c>
      <c r="J1978">
        <v>267</v>
      </c>
      <c r="K1978">
        <v>99</v>
      </c>
      <c r="L1978">
        <v>10</v>
      </c>
      <c r="M1978">
        <v>99</v>
      </c>
      <c r="N1978">
        <v>99</v>
      </c>
      <c r="O1978">
        <v>99</v>
      </c>
      <c r="P1978">
        <v>99</v>
      </c>
      <c r="R1978">
        <v>0</v>
      </c>
    </row>
    <row r="1979" spans="1:37">
      <c r="A1979">
        <v>18</v>
      </c>
      <c r="B1979">
        <v>244</v>
      </c>
      <c r="C1979">
        <v>2024</v>
      </c>
      <c r="E1979">
        <v>99</v>
      </c>
      <c r="G1979">
        <v>99</v>
      </c>
      <c r="H1979">
        <v>1</v>
      </c>
      <c r="I1979">
        <v>99</v>
      </c>
      <c r="J1979">
        <v>309</v>
      </c>
      <c r="K1979">
        <v>99</v>
      </c>
      <c r="L1979">
        <v>10</v>
      </c>
      <c r="M1979">
        <v>99</v>
      </c>
      <c r="N1979">
        <v>99</v>
      </c>
      <c r="O1979">
        <v>99</v>
      </c>
      <c r="P1979">
        <v>99</v>
      </c>
      <c r="Q1979">
        <v>180</v>
      </c>
      <c r="R1979">
        <v>305</v>
      </c>
      <c r="S1979">
        <v>10</v>
      </c>
      <c r="T1979">
        <v>8.3344262295081979</v>
      </c>
      <c r="U1979">
        <v>38.561967213114777</v>
      </c>
      <c r="V1979">
        <v>6.5573770491803289</v>
      </c>
      <c r="W1979">
        <v>38.688524590163937</v>
      </c>
      <c r="X1979">
        <v>100</v>
      </c>
      <c r="Y1979">
        <v>99.672131147540995</v>
      </c>
      <c r="Z1979">
        <v>5.012181495435506</v>
      </c>
      <c r="AA1979">
        <v>0</v>
      </c>
      <c r="AB1979">
        <v>2.0194858334346337</v>
      </c>
      <c r="AD1979">
        <v>2.7169871695563379</v>
      </c>
      <c r="AF1979">
        <v>7.4173151750972748</v>
      </c>
      <c r="AG1979">
        <v>10.67751479558534</v>
      </c>
      <c r="AH1979">
        <v>0.65573770491803285</v>
      </c>
      <c r="AI1979">
        <v>305</v>
      </c>
      <c r="AJ1979">
        <v>113.96918032786883</v>
      </c>
      <c r="AK1979">
        <v>25.935188774248079</v>
      </c>
    </row>
    <row r="1980" spans="1:37">
      <c r="A1980">
        <v>18</v>
      </c>
      <c r="B1980">
        <v>245</v>
      </c>
      <c r="C1980">
        <v>2024</v>
      </c>
      <c r="E1980">
        <v>99</v>
      </c>
      <c r="G1980">
        <v>99</v>
      </c>
      <c r="H1980">
        <v>2</v>
      </c>
      <c r="I1980">
        <v>99</v>
      </c>
      <c r="J1980">
        <v>470</v>
      </c>
      <c r="K1980">
        <v>99</v>
      </c>
      <c r="L1980">
        <v>10</v>
      </c>
      <c r="M1980">
        <v>99</v>
      </c>
      <c r="N1980">
        <v>99</v>
      </c>
      <c r="O1980">
        <v>99</v>
      </c>
      <c r="P1980">
        <v>99</v>
      </c>
      <c r="Q1980">
        <v>11</v>
      </c>
      <c r="R1980">
        <v>13</v>
      </c>
      <c r="S1980">
        <v>10</v>
      </c>
      <c r="T1980">
        <v>9.5384615384615365</v>
      </c>
      <c r="U1980">
        <v>32.638461538461542</v>
      </c>
      <c r="V1980">
        <v>7.6923076923076898</v>
      </c>
      <c r="W1980">
        <v>46.15384615384616</v>
      </c>
      <c r="X1980">
        <v>100</v>
      </c>
      <c r="Y1980">
        <v>84.615384615384627</v>
      </c>
      <c r="Z1980">
        <v>6.8696140818197362</v>
      </c>
      <c r="AA1980">
        <v>0</v>
      </c>
      <c r="AB1980">
        <v>2.5903781908434982</v>
      </c>
      <c r="AD1980">
        <v>-55.145117872417643</v>
      </c>
      <c r="AF1980">
        <v>2.4029574861367844</v>
      </c>
      <c r="AG1980">
        <v>3.8320508652144074</v>
      </c>
      <c r="AH1980">
        <v>15.38461538461538</v>
      </c>
      <c r="AI1980">
        <v>13</v>
      </c>
      <c r="AJ1980">
        <v>108.39230769230768</v>
      </c>
      <c r="AK1980">
        <v>25.19227251590312</v>
      </c>
    </row>
    <row r="1981" spans="1:37">
      <c r="A1981">
        <v>18</v>
      </c>
      <c r="B1981">
        <v>246</v>
      </c>
      <c r="C1981">
        <v>2024</v>
      </c>
      <c r="E1981">
        <v>99</v>
      </c>
      <c r="G1981">
        <v>99</v>
      </c>
      <c r="H1981">
        <v>1</v>
      </c>
      <c r="I1981">
        <v>99</v>
      </c>
      <c r="J1981">
        <v>629</v>
      </c>
      <c r="K1981">
        <v>99</v>
      </c>
      <c r="L1981">
        <v>10</v>
      </c>
      <c r="M1981">
        <v>99</v>
      </c>
      <c r="N1981">
        <v>99</v>
      </c>
      <c r="O1981">
        <v>99</v>
      </c>
      <c r="P1981">
        <v>99</v>
      </c>
      <c r="R1981">
        <v>0</v>
      </c>
    </row>
    <row r="1982" spans="1:37">
      <c r="A1982">
        <v>18</v>
      </c>
      <c r="B1982">
        <v>247</v>
      </c>
      <c r="C1982">
        <v>2024</v>
      </c>
      <c r="E1982">
        <v>99</v>
      </c>
      <c r="G1982">
        <v>99</v>
      </c>
      <c r="H1982">
        <v>1</v>
      </c>
      <c r="I1982">
        <v>99</v>
      </c>
      <c r="J1982">
        <v>643</v>
      </c>
      <c r="K1982">
        <v>99</v>
      </c>
      <c r="L1982">
        <v>10</v>
      </c>
      <c r="M1982">
        <v>99</v>
      </c>
      <c r="N1982">
        <v>99</v>
      </c>
      <c r="O1982">
        <v>99</v>
      </c>
      <c r="P1982">
        <v>99</v>
      </c>
      <c r="Q1982">
        <v>87</v>
      </c>
      <c r="R1982">
        <v>151</v>
      </c>
      <c r="S1982">
        <v>10</v>
      </c>
      <c r="T1982">
        <v>7.6556291390728477</v>
      </c>
      <c r="U1982">
        <v>36.936423841059579</v>
      </c>
      <c r="V1982">
        <v>11.920529801324502</v>
      </c>
      <c r="W1982">
        <v>34.437086092715241</v>
      </c>
      <c r="X1982">
        <v>100</v>
      </c>
      <c r="Y1982">
        <v>98.675496688741703</v>
      </c>
      <c r="Z1982">
        <v>8.1039397126778585</v>
      </c>
      <c r="AA1982">
        <v>0</v>
      </c>
      <c r="AB1982">
        <v>2.287444444708489</v>
      </c>
      <c r="AD1982">
        <v>61.079390367202713</v>
      </c>
      <c r="AF1982">
        <v>6.7895683453237403</v>
      </c>
      <c r="AG1982">
        <v>10.11817294539807</v>
      </c>
      <c r="AH1982">
        <v>0</v>
      </c>
      <c r="AI1982">
        <v>145</v>
      </c>
      <c r="AJ1982">
        <v>112.94896551724138</v>
      </c>
      <c r="AK1982">
        <v>26.025177982787245</v>
      </c>
    </row>
    <row r="1983" spans="1:37">
      <c r="A1983">
        <v>18</v>
      </c>
      <c r="B1983">
        <v>248</v>
      </c>
      <c r="C1983">
        <v>2024</v>
      </c>
      <c r="E1983">
        <v>99</v>
      </c>
      <c r="G1983">
        <v>99</v>
      </c>
      <c r="H1983">
        <v>2</v>
      </c>
      <c r="I1983">
        <v>99</v>
      </c>
      <c r="J1983">
        <v>704</v>
      </c>
      <c r="K1983">
        <v>99</v>
      </c>
      <c r="L1983">
        <v>10</v>
      </c>
      <c r="M1983">
        <v>99</v>
      </c>
      <c r="N1983">
        <v>99</v>
      </c>
      <c r="O1983">
        <v>99</v>
      </c>
      <c r="P1983">
        <v>99</v>
      </c>
      <c r="R1983">
        <v>0</v>
      </c>
    </row>
    <row r="1984" spans="1:37">
      <c r="A1984">
        <v>18</v>
      </c>
      <c r="B1984">
        <v>249</v>
      </c>
      <c r="C1984">
        <v>2024</v>
      </c>
      <c r="E1984">
        <v>99</v>
      </c>
      <c r="G1984">
        <v>99</v>
      </c>
      <c r="H1984">
        <v>1</v>
      </c>
      <c r="I1984">
        <v>99</v>
      </c>
      <c r="J1984">
        <v>802</v>
      </c>
      <c r="K1984">
        <v>99</v>
      </c>
      <c r="L1984">
        <v>10</v>
      </c>
      <c r="M1984">
        <v>99</v>
      </c>
      <c r="N1984">
        <v>99</v>
      </c>
      <c r="O1984">
        <v>99</v>
      </c>
      <c r="P1984">
        <v>99</v>
      </c>
      <c r="Q1984">
        <v>23</v>
      </c>
      <c r="R1984">
        <v>37</v>
      </c>
      <c r="S1984">
        <v>10</v>
      </c>
      <c r="T1984">
        <v>9.0270270270270281</v>
      </c>
      <c r="U1984">
        <v>36.318918918918904</v>
      </c>
      <c r="V1984">
        <v>8.1081081081081106</v>
      </c>
      <c r="W1984">
        <v>64.864864864864884</v>
      </c>
      <c r="X1984">
        <v>100</v>
      </c>
      <c r="Y1984">
        <v>100</v>
      </c>
      <c r="Z1984">
        <v>5.2238454220455743</v>
      </c>
      <c r="AA1984">
        <v>0</v>
      </c>
      <c r="AB1984">
        <v>1.6355259751791673</v>
      </c>
      <c r="AD1984">
        <v>-41.920687548538979</v>
      </c>
      <c r="AF1984">
        <v>6.0755336617405549</v>
      </c>
      <c r="AG1984">
        <v>9.5036032786653433</v>
      </c>
      <c r="AH1984">
        <v>2.7027027027027031</v>
      </c>
      <c r="AI1984">
        <v>37</v>
      </c>
      <c r="AJ1984">
        <v>112.29459459459461</v>
      </c>
      <c r="AK1984">
        <v>25.490256085012245</v>
      </c>
    </row>
    <row r="1985" spans="1:37">
      <c r="A1985">
        <v>18</v>
      </c>
      <c r="B1985">
        <v>250</v>
      </c>
      <c r="C1985">
        <v>2024</v>
      </c>
      <c r="E1985">
        <v>99</v>
      </c>
      <c r="G1985">
        <v>99</v>
      </c>
      <c r="H1985">
        <v>1</v>
      </c>
      <c r="I1985">
        <v>99</v>
      </c>
      <c r="J1985">
        <v>103</v>
      </c>
      <c r="K1985">
        <v>99</v>
      </c>
      <c r="L1985">
        <v>11</v>
      </c>
      <c r="M1985">
        <v>99</v>
      </c>
      <c r="N1985">
        <v>99</v>
      </c>
      <c r="O1985">
        <v>99</v>
      </c>
      <c r="P1985">
        <v>99</v>
      </c>
      <c r="R1985">
        <v>0</v>
      </c>
    </row>
    <row r="1986" spans="1:37">
      <c r="A1986">
        <v>18</v>
      </c>
      <c r="B1986">
        <v>251</v>
      </c>
      <c r="C1986">
        <v>2024</v>
      </c>
      <c r="E1986">
        <v>99</v>
      </c>
      <c r="G1986">
        <v>99</v>
      </c>
      <c r="H1986">
        <v>2</v>
      </c>
      <c r="I1986">
        <v>99</v>
      </c>
      <c r="J1986">
        <v>106</v>
      </c>
      <c r="K1986">
        <v>99</v>
      </c>
      <c r="L1986">
        <v>11</v>
      </c>
      <c r="M1986">
        <v>99</v>
      </c>
      <c r="N1986">
        <v>99</v>
      </c>
      <c r="O1986">
        <v>99</v>
      </c>
      <c r="P1986">
        <v>99</v>
      </c>
      <c r="Q1986">
        <v>22</v>
      </c>
      <c r="R1986">
        <v>27</v>
      </c>
      <c r="S1986">
        <v>11</v>
      </c>
      <c r="T1986">
        <v>9.7777777777777768</v>
      </c>
      <c r="U1986">
        <v>42.911111111111111</v>
      </c>
      <c r="V1986">
        <v>0</v>
      </c>
      <c r="W1986">
        <v>81.481481481481467</v>
      </c>
      <c r="X1986">
        <v>100</v>
      </c>
      <c r="Y1986">
        <v>100</v>
      </c>
      <c r="Z1986">
        <v>4.9184711064204034</v>
      </c>
      <c r="AA1986">
        <v>0</v>
      </c>
      <c r="AB1986">
        <v>1.4229164972072978</v>
      </c>
      <c r="AD1986">
        <v>26.971986118023775</v>
      </c>
      <c r="AF1986">
        <v>1.5891701000588581</v>
      </c>
      <c r="AG1986">
        <v>2.4722021290896641</v>
      </c>
      <c r="AH1986">
        <v>0</v>
      </c>
      <c r="AI1986">
        <v>27</v>
      </c>
      <c r="AJ1986">
        <v>114.84074074074076</v>
      </c>
      <c r="AK1986">
        <v>28.233883146133195</v>
      </c>
    </row>
    <row r="1987" spans="1:37">
      <c r="A1987">
        <v>18</v>
      </c>
      <c r="B1987">
        <v>252</v>
      </c>
      <c r="C1987">
        <v>2024</v>
      </c>
      <c r="E1987">
        <v>99</v>
      </c>
      <c r="G1987">
        <v>99</v>
      </c>
      <c r="H1987">
        <v>1</v>
      </c>
      <c r="I1987">
        <v>99</v>
      </c>
      <c r="J1987">
        <v>110</v>
      </c>
      <c r="K1987">
        <v>99</v>
      </c>
      <c r="L1987">
        <v>11</v>
      </c>
      <c r="M1987">
        <v>99</v>
      </c>
      <c r="N1987">
        <v>99</v>
      </c>
      <c r="O1987">
        <v>99</v>
      </c>
      <c r="P1987">
        <v>99</v>
      </c>
      <c r="Q1987">
        <v>93</v>
      </c>
      <c r="R1987">
        <v>109</v>
      </c>
      <c r="S1987">
        <v>11</v>
      </c>
      <c r="T1987">
        <v>9.5688073394495383</v>
      </c>
      <c r="U1987">
        <v>43.480733944954153</v>
      </c>
      <c r="V1987">
        <v>0</v>
      </c>
      <c r="W1987">
        <v>77.981651376146786</v>
      </c>
      <c r="X1987">
        <v>100</v>
      </c>
      <c r="Y1987">
        <v>100</v>
      </c>
      <c r="Z1987">
        <v>5.0390489321123244</v>
      </c>
      <c r="AA1987">
        <v>0</v>
      </c>
      <c r="AB1987">
        <v>1.4422648631090489</v>
      </c>
      <c r="AD1987">
        <v>-1.4271507620198571</v>
      </c>
      <c r="AF1987">
        <v>1.9739224918507785</v>
      </c>
      <c r="AG1987">
        <v>3.0579792715022847</v>
      </c>
      <c r="AH1987">
        <v>4.5871559633027532</v>
      </c>
      <c r="AI1987">
        <v>109</v>
      </c>
      <c r="AJ1987">
        <v>115.16697247706421</v>
      </c>
      <c r="AK1987">
        <v>28.382270221019041</v>
      </c>
    </row>
    <row r="1988" spans="1:37">
      <c r="A1988">
        <v>18</v>
      </c>
      <c r="B1988">
        <v>253</v>
      </c>
      <c r="C1988">
        <v>2024</v>
      </c>
      <c r="E1988">
        <v>99</v>
      </c>
      <c r="G1988">
        <v>99</v>
      </c>
      <c r="H1988">
        <v>1</v>
      </c>
      <c r="I1988">
        <v>99</v>
      </c>
      <c r="J1988">
        <v>111</v>
      </c>
      <c r="K1988">
        <v>99</v>
      </c>
      <c r="L1988">
        <v>11</v>
      </c>
      <c r="M1988">
        <v>99</v>
      </c>
      <c r="N1988">
        <v>99</v>
      </c>
      <c r="O1988">
        <v>99</v>
      </c>
      <c r="P1988">
        <v>99</v>
      </c>
      <c r="Q1988">
        <v>90</v>
      </c>
      <c r="R1988">
        <v>120</v>
      </c>
      <c r="S1988">
        <v>11</v>
      </c>
      <c r="T1988">
        <v>9.5666666666666647</v>
      </c>
      <c r="U1988">
        <v>44.600833333333355</v>
      </c>
      <c r="V1988">
        <v>0</v>
      </c>
      <c r="W1988">
        <v>75</v>
      </c>
      <c r="X1988">
        <v>100</v>
      </c>
      <c r="Y1988">
        <v>100</v>
      </c>
      <c r="Z1988">
        <v>4.6205969281274228</v>
      </c>
      <c r="AA1988">
        <v>0</v>
      </c>
      <c r="AB1988">
        <v>1.584999123729167</v>
      </c>
      <c r="AD1988">
        <v>-11.259956175285817</v>
      </c>
      <c r="AF1988">
        <v>3.07771223390613</v>
      </c>
      <c r="AG1988">
        <v>4.6866886343794443</v>
      </c>
      <c r="AH1988">
        <v>0</v>
      </c>
      <c r="AI1988">
        <v>119</v>
      </c>
      <c r="AJ1988">
        <v>115.62857142857148</v>
      </c>
      <c r="AK1988">
        <v>28.8551782985394</v>
      </c>
    </row>
    <row r="1989" spans="1:37">
      <c r="A1989">
        <v>18</v>
      </c>
      <c r="B1989">
        <v>254</v>
      </c>
      <c r="C1989">
        <v>2024</v>
      </c>
      <c r="E1989">
        <v>99</v>
      </c>
      <c r="G1989">
        <v>99</v>
      </c>
      <c r="H1989">
        <v>1</v>
      </c>
      <c r="I1989">
        <v>99</v>
      </c>
      <c r="J1989">
        <v>116</v>
      </c>
      <c r="K1989">
        <v>99</v>
      </c>
      <c r="L1989">
        <v>11</v>
      </c>
      <c r="M1989">
        <v>99</v>
      </c>
      <c r="N1989">
        <v>99</v>
      </c>
      <c r="O1989">
        <v>99</v>
      </c>
      <c r="P1989">
        <v>99</v>
      </c>
      <c r="Q1989">
        <v>56</v>
      </c>
      <c r="R1989">
        <v>68</v>
      </c>
      <c r="S1989">
        <v>11</v>
      </c>
      <c r="T1989">
        <v>9.132352941176471</v>
      </c>
      <c r="U1989">
        <v>43.935294117647047</v>
      </c>
      <c r="V1989">
        <v>0</v>
      </c>
      <c r="W1989">
        <v>70.588235294117652</v>
      </c>
      <c r="X1989">
        <v>100</v>
      </c>
      <c r="Y1989">
        <v>100</v>
      </c>
      <c r="Z1989">
        <v>5.809165291510018</v>
      </c>
      <c r="AA1989">
        <v>0</v>
      </c>
      <c r="AB1989">
        <v>1.5895283407416012</v>
      </c>
      <c r="AD1989">
        <v>-20.818205904391924</v>
      </c>
      <c r="AF1989">
        <v>2.2538945972820685</v>
      </c>
      <c r="AG1989">
        <v>3.8412285348405426</v>
      </c>
      <c r="AH1989">
        <v>0</v>
      </c>
      <c r="AI1989">
        <v>58</v>
      </c>
      <c r="AJ1989">
        <v>115.0810344827586</v>
      </c>
      <c r="AK1989">
        <v>28.466802889770559</v>
      </c>
    </row>
    <row r="1990" spans="1:37">
      <c r="A1990">
        <v>18</v>
      </c>
      <c r="B1990">
        <v>255</v>
      </c>
      <c r="C1990">
        <v>2024</v>
      </c>
      <c r="E1990">
        <v>99</v>
      </c>
      <c r="G1990">
        <v>99</v>
      </c>
      <c r="H1990">
        <v>2</v>
      </c>
      <c r="I1990">
        <v>99</v>
      </c>
      <c r="J1990">
        <v>117</v>
      </c>
      <c r="K1990">
        <v>99</v>
      </c>
      <c r="L1990">
        <v>11</v>
      </c>
      <c r="M1990">
        <v>99</v>
      </c>
      <c r="N1990">
        <v>99</v>
      </c>
      <c r="O1990">
        <v>99</v>
      </c>
      <c r="P1990">
        <v>99</v>
      </c>
      <c r="Q1990">
        <v>52</v>
      </c>
      <c r="R1990">
        <v>70</v>
      </c>
      <c r="S1990">
        <v>11</v>
      </c>
      <c r="T1990">
        <v>10.071428571428569</v>
      </c>
      <c r="U1990">
        <v>42.268571428571406</v>
      </c>
      <c r="V1990">
        <v>2.8571428571428577</v>
      </c>
      <c r="W1990">
        <v>82.857142857142875</v>
      </c>
      <c r="X1990">
        <v>100</v>
      </c>
      <c r="Y1990">
        <v>100</v>
      </c>
      <c r="Z1990">
        <v>6.3739770687906923</v>
      </c>
      <c r="AA1990">
        <v>0</v>
      </c>
      <c r="AB1990">
        <v>1.7098156005122589</v>
      </c>
      <c r="AD1990">
        <v>-4.9473992766685191</v>
      </c>
      <c r="AF1990">
        <v>3.1659882406151061</v>
      </c>
      <c r="AG1990">
        <v>5.1692208781455937</v>
      </c>
      <c r="AH1990">
        <v>0</v>
      </c>
      <c r="AI1990">
        <v>70</v>
      </c>
      <c r="AJ1990">
        <v>114.51857142857143</v>
      </c>
      <c r="AK1990">
        <v>28.008423274337847</v>
      </c>
    </row>
    <row r="1991" spans="1:37">
      <c r="A1991">
        <v>18</v>
      </c>
      <c r="B1991">
        <v>256</v>
      </c>
      <c r="C1991">
        <v>2024</v>
      </c>
      <c r="E1991">
        <v>99</v>
      </c>
      <c r="G1991">
        <v>99</v>
      </c>
      <c r="H1991">
        <v>1</v>
      </c>
      <c r="I1991">
        <v>99</v>
      </c>
      <c r="J1991">
        <v>134</v>
      </c>
      <c r="K1991">
        <v>99</v>
      </c>
      <c r="L1991">
        <v>11</v>
      </c>
      <c r="M1991">
        <v>99</v>
      </c>
      <c r="N1991">
        <v>99</v>
      </c>
      <c r="O1991">
        <v>99</v>
      </c>
      <c r="P1991">
        <v>99</v>
      </c>
      <c r="Q1991">
        <v>86</v>
      </c>
      <c r="R1991">
        <v>106</v>
      </c>
      <c r="S1991">
        <v>11</v>
      </c>
      <c r="T1991">
        <v>9.5849056603773608</v>
      </c>
      <c r="U1991">
        <v>42.265094339622635</v>
      </c>
      <c r="V1991">
        <v>0.94339622641509413</v>
      </c>
      <c r="W1991">
        <v>66.037735849056631</v>
      </c>
      <c r="X1991">
        <v>100</v>
      </c>
      <c r="Y1991">
        <v>100</v>
      </c>
      <c r="Z1991">
        <v>5.005149093077125</v>
      </c>
      <c r="AA1991">
        <v>0</v>
      </c>
      <c r="AB1991">
        <v>3.3838348361950517</v>
      </c>
      <c r="AD1991">
        <v>-11.147894418600998</v>
      </c>
      <c r="AF1991">
        <v>2.0357211446130212</v>
      </c>
      <c r="AG1991">
        <v>3.4891038031940158</v>
      </c>
      <c r="AH1991">
        <v>0</v>
      </c>
      <c r="AI1991">
        <v>106</v>
      </c>
      <c r="AJ1991">
        <v>113.54811320754717</v>
      </c>
      <c r="AK1991">
        <v>28.775338428151922</v>
      </c>
    </row>
    <row r="1992" spans="1:37">
      <c r="A1992">
        <v>18</v>
      </c>
      <c r="B1992">
        <v>257</v>
      </c>
      <c r="C1992">
        <v>2024</v>
      </c>
      <c r="E1992">
        <v>99</v>
      </c>
      <c r="G1992">
        <v>99</v>
      </c>
      <c r="H1992">
        <v>2</v>
      </c>
      <c r="I1992">
        <v>99</v>
      </c>
      <c r="J1992">
        <v>141</v>
      </c>
      <c r="K1992">
        <v>99</v>
      </c>
      <c r="L1992">
        <v>11</v>
      </c>
      <c r="M1992">
        <v>99</v>
      </c>
      <c r="N1992">
        <v>99</v>
      </c>
      <c r="O1992">
        <v>99</v>
      </c>
      <c r="P1992">
        <v>99</v>
      </c>
      <c r="Q1992">
        <v>54</v>
      </c>
      <c r="R1992">
        <v>66</v>
      </c>
      <c r="S1992">
        <v>11</v>
      </c>
      <c r="T1992">
        <v>10.151515151515152</v>
      </c>
      <c r="U1992">
        <v>43.246969696969686</v>
      </c>
      <c r="V1992">
        <v>0</v>
      </c>
      <c r="W1992">
        <v>83.333333333333314</v>
      </c>
      <c r="X1992">
        <v>100</v>
      </c>
      <c r="Y1992">
        <v>100</v>
      </c>
      <c r="Z1992">
        <v>6.0769614540684413</v>
      </c>
      <c r="AA1992">
        <v>0</v>
      </c>
      <c r="AB1992">
        <v>1.499923475244185</v>
      </c>
      <c r="AD1992">
        <v>-17.382263533408636</v>
      </c>
      <c r="AF1992">
        <v>1.2585812356979404</v>
      </c>
      <c r="AG1992">
        <v>2.5193276732385312</v>
      </c>
      <c r="AH1992">
        <v>0</v>
      </c>
      <c r="AI1992">
        <v>66</v>
      </c>
      <c r="AJ1992">
        <v>115.43030303030302</v>
      </c>
      <c r="AK1992">
        <v>28.057480258260568</v>
      </c>
    </row>
    <row r="1993" spans="1:37">
      <c r="A1993">
        <v>18</v>
      </c>
      <c r="B1993">
        <v>258</v>
      </c>
      <c r="C1993">
        <v>2024</v>
      </c>
      <c r="E1993">
        <v>99</v>
      </c>
      <c r="G1993">
        <v>99</v>
      </c>
      <c r="H1993">
        <v>2</v>
      </c>
      <c r="I1993">
        <v>99</v>
      </c>
      <c r="J1993">
        <v>143</v>
      </c>
      <c r="K1993">
        <v>99</v>
      </c>
      <c r="L1993">
        <v>11</v>
      </c>
      <c r="M1993">
        <v>99</v>
      </c>
      <c r="N1993">
        <v>99</v>
      </c>
      <c r="O1993">
        <v>99</v>
      </c>
      <c r="P1993">
        <v>99</v>
      </c>
      <c r="R1993">
        <v>0</v>
      </c>
    </row>
    <row r="1994" spans="1:37">
      <c r="A1994">
        <v>18</v>
      </c>
      <c r="B1994">
        <v>259</v>
      </c>
      <c r="C1994">
        <v>2024</v>
      </c>
      <c r="E1994">
        <v>99</v>
      </c>
      <c r="G1994">
        <v>99</v>
      </c>
      <c r="H1994">
        <v>2</v>
      </c>
      <c r="I1994">
        <v>99</v>
      </c>
      <c r="J1994">
        <v>147</v>
      </c>
      <c r="K1994">
        <v>99</v>
      </c>
      <c r="L1994">
        <v>11</v>
      </c>
      <c r="M1994">
        <v>99</v>
      </c>
      <c r="N1994">
        <v>99</v>
      </c>
      <c r="O1994">
        <v>99</v>
      </c>
      <c r="P1994">
        <v>99</v>
      </c>
      <c r="Q1994">
        <v>5</v>
      </c>
      <c r="R1994">
        <v>5</v>
      </c>
      <c r="S1994">
        <v>11</v>
      </c>
      <c r="T1994">
        <v>9.8000000000000007</v>
      </c>
      <c r="U1994">
        <v>41.680000000000007</v>
      </c>
      <c r="V1994">
        <v>0</v>
      </c>
      <c r="W1994">
        <v>80</v>
      </c>
      <c r="X1994">
        <v>100</v>
      </c>
      <c r="Y1994">
        <v>100</v>
      </c>
      <c r="Z1994">
        <v>2.0643643089338219</v>
      </c>
      <c r="AA1994">
        <v>0</v>
      </c>
      <c r="AB1994">
        <v>0.97979589711326065</v>
      </c>
      <c r="AD1994">
        <v>36.387804768885424</v>
      </c>
      <c r="AF1994">
        <v>0.57937427578215528</v>
      </c>
      <c r="AG1994">
        <v>1.2443796910546778</v>
      </c>
      <c r="AH1994">
        <v>0</v>
      </c>
      <c r="AI1994">
        <v>5</v>
      </c>
      <c r="AJ1994">
        <v>115.66000000000003</v>
      </c>
      <c r="AK1994">
        <v>26.960430611947576</v>
      </c>
    </row>
    <row r="1995" spans="1:37">
      <c r="A1995">
        <v>18</v>
      </c>
      <c r="B1995">
        <v>260</v>
      </c>
      <c r="C1995">
        <v>2024</v>
      </c>
      <c r="E1995">
        <v>99</v>
      </c>
      <c r="G1995">
        <v>99</v>
      </c>
      <c r="H1995">
        <v>1</v>
      </c>
      <c r="I1995">
        <v>99</v>
      </c>
      <c r="J1995">
        <v>155</v>
      </c>
      <c r="K1995">
        <v>99</v>
      </c>
      <c r="L1995">
        <v>11</v>
      </c>
      <c r="M1995">
        <v>99</v>
      </c>
      <c r="N1995">
        <v>99</v>
      </c>
      <c r="O1995">
        <v>99</v>
      </c>
      <c r="P1995">
        <v>99</v>
      </c>
      <c r="Q1995">
        <v>51</v>
      </c>
      <c r="R1995">
        <v>65</v>
      </c>
      <c r="S1995">
        <v>11</v>
      </c>
      <c r="T1995">
        <v>9.3230769230769255</v>
      </c>
      <c r="U1995">
        <v>42.661538461538491</v>
      </c>
      <c r="V1995">
        <v>7.6923076923076898</v>
      </c>
      <c r="W1995">
        <v>66.153846153846175</v>
      </c>
      <c r="X1995">
        <v>100</v>
      </c>
      <c r="Y1995">
        <v>98.461538461538439</v>
      </c>
      <c r="Z1995">
        <v>6.5101032086274069</v>
      </c>
      <c r="AA1995">
        <v>0</v>
      </c>
      <c r="AB1995">
        <v>1.701652520867625</v>
      </c>
      <c r="AD1995">
        <v>20.485310776030804</v>
      </c>
      <c r="AF1995">
        <v>3.0106530801296905</v>
      </c>
      <c r="AG1995">
        <v>4.4952672438808179</v>
      </c>
      <c r="AH1995">
        <v>0</v>
      </c>
      <c r="AI1995">
        <v>64</v>
      </c>
      <c r="AJ1995">
        <v>114.19531249999999</v>
      </c>
      <c r="AK1995">
        <v>28.425321685304809</v>
      </c>
    </row>
    <row r="1996" spans="1:37">
      <c r="A1996">
        <v>18</v>
      </c>
      <c r="B1996">
        <v>261</v>
      </c>
      <c r="C1996">
        <v>2024</v>
      </c>
      <c r="E1996">
        <v>99</v>
      </c>
      <c r="G1996">
        <v>99</v>
      </c>
      <c r="H1996">
        <v>2</v>
      </c>
      <c r="I1996">
        <v>99</v>
      </c>
      <c r="J1996">
        <v>160</v>
      </c>
      <c r="K1996">
        <v>99</v>
      </c>
      <c r="L1996">
        <v>11</v>
      </c>
      <c r="M1996">
        <v>99</v>
      </c>
      <c r="N1996">
        <v>99</v>
      </c>
      <c r="O1996">
        <v>99</v>
      </c>
      <c r="P1996">
        <v>99</v>
      </c>
      <c r="Q1996">
        <v>23</v>
      </c>
      <c r="R1996">
        <v>27</v>
      </c>
      <c r="S1996">
        <v>11</v>
      </c>
      <c r="T1996">
        <v>10.296296296296296</v>
      </c>
      <c r="U1996">
        <v>44.196296296296303</v>
      </c>
      <c r="V1996">
        <v>0</v>
      </c>
      <c r="W1996">
        <v>92.592592592592609</v>
      </c>
      <c r="X1996">
        <v>100</v>
      </c>
      <c r="Y1996">
        <v>100</v>
      </c>
      <c r="Z1996">
        <v>4.238490426719582</v>
      </c>
      <c r="AA1996">
        <v>0</v>
      </c>
      <c r="AB1996">
        <v>1.2999947240580916</v>
      </c>
      <c r="AD1996">
        <v>-43.469914670597802</v>
      </c>
      <c r="AF1996">
        <v>1.7408123791102508</v>
      </c>
      <c r="AG1996">
        <v>2.8646464743458946</v>
      </c>
      <c r="AH1996">
        <v>7.4074074074074083</v>
      </c>
      <c r="AI1996">
        <v>26</v>
      </c>
      <c r="AJ1996">
        <v>116.3346153846154</v>
      </c>
      <c r="AK1996">
        <v>27.934526277898438</v>
      </c>
    </row>
    <row r="1997" spans="1:37">
      <c r="A1997">
        <v>18</v>
      </c>
      <c r="B1997">
        <v>262</v>
      </c>
      <c r="C1997">
        <v>2024</v>
      </c>
      <c r="E1997">
        <v>99</v>
      </c>
      <c r="G1997">
        <v>99</v>
      </c>
      <c r="H1997">
        <v>1</v>
      </c>
      <c r="I1997">
        <v>99</v>
      </c>
      <c r="J1997">
        <v>171</v>
      </c>
      <c r="K1997">
        <v>99</v>
      </c>
      <c r="L1997">
        <v>11</v>
      </c>
      <c r="M1997">
        <v>99</v>
      </c>
      <c r="N1997">
        <v>99</v>
      </c>
      <c r="O1997">
        <v>99</v>
      </c>
      <c r="P1997">
        <v>99</v>
      </c>
      <c r="Q1997">
        <v>18</v>
      </c>
      <c r="R1997">
        <v>25</v>
      </c>
      <c r="S1997">
        <v>11</v>
      </c>
      <c r="T1997">
        <v>9.6</v>
      </c>
      <c r="U1997">
        <v>43.887999999999998</v>
      </c>
      <c r="V1997">
        <v>0</v>
      </c>
      <c r="W1997">
        <v>80</v>
      </c>
      <c r="X1997">
        <v>100</v>
      </c>
      <c r="Y1997">
        <v>100</v>
      </c>
      <c r="Z1997">
        <v>3.9157446290584654</v>
      </c>
      <c r="AA1997">
        <v>0</v>
      </c>
      <c r="AB1997">
        <v>1.3564659966250536</v>
      </c>
      <c r="AD1997">
        <v>-12.064219510501941</v>
      </c>
      <c r="AF1997">
        <v>3.7147102526002977</v>
      </c>
      <c r="AG1997">
        <v>5.3592798284561551</v>
      </c>
      <c r="AH1997">
        <v>0</v>
      </c>
      <c r="AI1997">
        <v>25</v>
      </c>
      <c r="AJ1997">
        <v>115.47600000000001</v>
      </c>
      <c r="AK1997">
        <v>28.586499393042377</v>
      </c>
    </row>
    <row r="1998" spans="1:37">
      <c r="A1998">
        <v>18</v>
      </c>
      <c r="B1998">
        <v>263</v>
      </c>
      <c r="C1998">
        <v>2024</v>
      </c>
      <c r="E1998">
        <v>99</v>
      </c>
      <c r="G1998">
        <v>99</v>
      </c>
      <c r="H1998">
        <v>2</v>
      </c>
      <c r="I1998">
        <v>99</v>
      </c>
      <c r="J1998">
        <v>175</v>
      </c>
      <c r="K1998">
        <v>99</v>
      </c>
      <c r="L1998">
        <v>11</v>
      </c>
      <c r="M1998">
        <v>99</v>
      </c>
      <c r="N1998">
        <v>99</v>
      </c>
      <c r="O1998">
        <v>99</v>
      </c>
      <c r="P1998">
        <v>99</v>
      </c>
      <c r="Q1998">
        <v>16</v>
      </c>
      <c r="R1998">
        <v>19</v>
      </c>
      <c r="S1998">
        <v>11</v>
      </c>
      <c r="T1998">
        <v>9.8421052631578974</v>
      </c>
      <c r="U1998">
        <v>42.721052631578971</v>
      </c>
      <c r="V1998">
        <v>0</v>
      </c>
      <c r="W1998">
        <v>89.473684210526301</v>
      </c>
      <c r="X1998">
        <v>100</v>
      </c>
      <c r="Y1998">
        <v>100</v>
      </c>
      <c r="Z1998">
        <v>4.0390956449195645</v>
      </c>
      <c r="AA1998">
        <v>0</v>
      </c>
      <c r="AB1998">
        <v>1.2675362714518172</v>
      </c>
      <c r="AD1998">
        <v>19.905727422852888</v>
      </c>
      <c r="AF1998">
        <v>2.1939953810623556</v>
      </c>
      <c r="AG1998">
        <v>3.9180761507568742</v>
      </c>
      <c r="AH1998">
        <v>0</v>
      </c>
      <c r="AI1998">
        <v>18</v>
      </c>
      <c r="AJ1998">
        <v>114.71111111111104</v>
      </c>
      <c r="AK1998">
        <v>28.295955822676845</v>
      </c>
    </row>
    <row r="1999" spans="1:37">
      <c r="A1999">
        <v>18</v>
      </c>
      <c r="B1999">
        <v>264</v>
      </c>
      <c r="C1999">
        <v>2024</v>
      </c>
      <c r="E1999">
        <v>99</v>
      </c>
      <c r="G1999">
        <v>99</v>
      </c>
      <c r="H1999">
        <v>2</v>
      </c>
      <c r="I1999">
        <v>99</v>
      </c>
      <c r="J1999">
        <v>177</v>
      </c>
      <c r="K1999">
        <v>99</v>
      </c>
      <c r="L1999">
        <v>11</v>
      </c>
      <c r="M1999">
        <v>99</v>
      </c>
      <c r="N1999">
        <v>99</v>
      </c>
      <c r="O1999">
        <v>99</v>
      </c>
      <c r="P1999">
        <v>99</v>
      </c>
      <c r="Q1999">
        <v>10</v>
      </c>
      <c r="R1999">
        <v>11</v>
      </c>
      <c r="S1999">
        <v>11</v>
      </c>
      <c r="T1999">
        <v>9.6363636363636385</v>
      </c>
      <c r="U1999">
        <v>42.809090909090905</v>
      </c>
      <c r="V1999">
        <v>0</v>
      </c>
      <c r="W1999">
        <v>63.636363636363633</v>
      </c>
      <c r="X1999">
        <v>100</v>
      </c>
      <c r="Y1999">
        <v>100</v>
      </c>
      <c r="Z1999">
        <v>4.5767107175061481</v>
      </c>
      <c r="AA1999">
        <v>0</v>
      </c>
      <c r="AB1999">
        <v>1.6663911618021221</v>
      </c>
      <c r="AD1999">
        <v>98.025890650925888</v>
      </c>
      <c r="AF1999">
        <v>0.98302055406613043</v>
      </c>
      <c r="AG1999">
        <v>1.6097659361358096</v>
      </c>
      <c r="AH1999">
        <v>0</v>
      </c>
      <c r="AI1999">
        <v>11</v>
      </c>
      <c r="AJ1999">
        <v>115.40909090909091</v>
      </c>
      <c r="AK1999">
        <v>27.853326580824472</v>
      </c>
    </row>
    <row r="2000" spans="1:37">
      <c r="A2000">
        <v>18</v>
      </c>
      <c r="B2000">
        <v>265</v>
      </c>
      <c r="C2000">
        <v>2024</v>
      </c>
      <c r="E2000">
        <v>99</v>
      </c>
      <c r="G2000">
        <v>99</v>
      </c>
      <c r="H2000">
        <v>2</v>
      </c>
      <c r="I2000">
        <v>99</v>
      </c>
      <c r="J2000">
        <v>178</v>
      </c>
      <c r="K2000">
        <v>99</v>
      </c>
      <c r="L2000">
        <v>11</v>
      </c>
      <c r="M2000">
        <v>99</v>
      </c>
      <c r="N2000">
        <v>99</v>
      </c>
      <c r="O2000">
        <v>99</v>
      </c>
      <c r="P2000">
        <v>99</v>
      </c>
      <c r="Q2000">
        <v>10</v>
      </c>
      <c r="R2000">
        <v>10</v>
      </c>
      <c r="S2000">
        <v>11</v>
      </c>
      <c r="T2000">
        <v>9.9</v>
      </c>
      <c r="U2000">
        <v>38.769999999999989</v>
      </c>
      <c r="V2000">
        <v>10</v>
      </c>
      <c r="W2000">
        <v>80</v>
      </c>
      <c r="X2000">
        <v>100</v>
      </c>
      <c r="Y2000">
        <v>100</v>
      </c>
      <c r="Z2000">
        <v>3.6441871521644313</v>
      </c>
      <c r="AA2000">
        <v>0</v>
      </c>
      <c r="AB2000">
        <v>2.1189620100417086</v>
      </c>
      <c r="AD2000">
        <v>8.2492713450258606</v>
      </c>
      <c r="AF2000">
        <v>1.6863406408094437</v>
      </c>
      <c r="AG2000">
        <v>2.3279832351581304</v>
      </c>
      <c r="AH2000">
        <v>0</v>
      </c>
      <c r="AI2000">
        <v>10</v>
      </c>
      <c r="AJ2000">
        <v>111.77</v>
      </c>
      <c r="AK2000">
        <v>27.716362579992047</v>
      </c>
    </row>
    <row r="2001" spans="1:37">
      <c r="A2001">
        <v>18</v>
      </c>
      <c r="B2001">
        <v>266</v>
      </c>
      <c r="C2001">
        <v>2024</v>
      </c>
      <c r="E2001">
        <v>99</v>
      </c>
      <c r="G2001">
        <v>99</v>
      </c>
      <c r="H2001">
        <v>2</v>
      </c>
      <c r="I2001">
        <v>99</v>
      </c>
      <c r="J2001">
        <v>181</v>
      </c>
      <c r="K2001">
        <v>99</v>
      </c>
      <c r="L2001">
        <v>11</v>
      </c>
      <c r="M2001">
        <v>99</v>
      </c>
      <c r="N2001">
        <v>99</v>
      </c>
      <c r="O2001">
        <v>99</v>
      </c>
      <c r="P2001">
        <v>99</v>
      </c>
      <c r="Q2001">
        <v>15</v>
      </c>
      <c r="R2001">
        <v>16</v>
      </c>
      <c r="S2001">
        <v>11</v>
      </c>
      <c r="T2001">
        <v>10.6875</v>
      </c>
      <c r="U2001">
        <v>43.35</v>
      </c>
      <c r="V2001">
        <v>0</v>
      </c>
      <c r="W2001">
        <v>87.5</v>
      </c>
      <c r="X2001">
        <v>100</v>
      </c>
      <c r="Y2001">
        <v>100</v>
      </c>
      <c r="Z2001">
        <v>6.0315835400000974</v>
      </c>
      <c r="AA2001">
        <v>0</v>
      </c>
      <c r="AB2001">
        <v>1.792998535972631</v>
      </c>
      <c r="AD2001">
        <v>23.319126270495683</v>
      </c>
      <c r="AF2001">
        <v>1.5473887814313343</v>
      </c>
      <c r="AG2001">
        <v>2.5637992725552246</v>
      </c>
      <c r="AH2001">
        <v>0</v>
      </c>
      <c r="AI2001">
        <v>12</v>
      </c>
      <c r="AJ2001">
        <v>115.72499999999999</v>
      </c>
      <c r="AK2001">
        <v>26.947334211679554</v>
      </c>
    </row>
    <row r="2002" spans="1:37">
      <c r="A2002">
        <v>18</v>
      </c>
      <c r="B2002">
        <v>267</v>
      </c>
      <c r="C2002">
        <v>2024</v>
      </c>
      <c r="E2002">
        <v>99</v>
      </c>
      <c r="G2002">
        <v>99</v>
      </c>
      <c r="H2002">
        <v>1</v>
      </c>
      <c r="I2002">
        <v>99</v>
      </c>
      <c r="J2002">
        <v>262</v>
      </c>
      <c r="K2002">
        <v>99</v>
      </c>
      <c r="L2002">
        <v>11</v>
      </c>
      <c r="M2002">
        <v>99</v>
      </c>
      <c r="N2002">
        <v>99</v>
      </c>
      <c r="O2002">
        <v>99</v>
      </c>
      <c r="P2002">
        <v>99</v>
      </c>
      <c r="R2002">
        <v>0</v>
      </c>
    </row>
    <row r="2003" spans="1:37">
      <c r="A2003">
        <v>18</v>
      </c>
      <c r="B2003">
        <v>268</v>
      </c>
      <c r="C2003">
        <v>2024</v>
      </c>
      <c r="E2003">
        <v>99</v>
      </c>
      <c r="G2003">
        <v>99</v>
      </c>
      <c r="H2003">
        <v>2</v>
      </c>
      <c r="I2003">
        <v>99</v>
      </c>
      <c r="J2003">
        <v>267</v>
      </c>
      <c r="K2003">
        <v>99</v>
      </c>
      <c r="L2003">
        <v>11</v>
      </c>
      <c r="M2003">
        <v>99</v>
      </c>
      <c r="N2003">
        <v>99</v>
      </c>
      <c r="O2003">
        <v>99</v>
      </c>
      <c r="P2003">
        <v>99</v>
      </c>
      <c r="R2003">
        <v>0</v>
      </c>
    </row>
    <row r="2004" spans="1:37">
      <c r="A2004">
        <v>18</v>
      </c>
      <c r="B2004">
        <v>269</v>
      </c>
      <c r="C2004">
        <v>2024</v>
      </c>
      <c r="E2004">
        <v>99</v>
      </c>
      <c r="G2004">
        <v>99</v>
      </c>
      <c r="H2004">
        <v>1</v>
      </c>
      <c r="I2004">
        <v>99</v>
      </c>
      <c r="J2004">
        <v>309</v>
      </c>
      <c r="K2004">
        <v>99</v>
      </c>
      <c r="L2004">
        <v>11</v>
      </c>
      <c r="M2004">
        <v>99</v>
      </c>
      <c r="N2004">
        <v>99</v>
      </c>
      <c r="O2004">
        <v>99</v>
      </c>
      <c r="P2004">
        <v>99</v>
      </c>
      <c r="Q2004">
        <v>66</v>
      </c>
      <c r="R2004">
        <v>84</v>
      </c>
      <c r="S2004">
        <v>11</v>
      </c>
      <c r="T2004">
        <v>9.1666666666666643</v>
      </c>
      <c r="U2004">
        <v>43.013095238095225</v>
      </c>
      <c r="V2004">
        <v>1.1904761904761909</v>
      </c>
      <c r="W2004">
        <v>66.666666666666686</v>
      </c>
      <c r="X2004">
        <v>100</v>
      </c>
      <c r="Y2004">
        <v>100</v>
      </c>
      <c r="Z2004">
        <v>4.9097517094118732</v>
      </c>
      <c r="AA2004">
        <v>0</v>
      </c>
      <c r="AB2004">
        <v>1.2614554456142497</v>
      </c>
      <c r="AD2004">
        <v>14.803826486170465</v>
      </c>
      <c r="AF2004">
        <v>2.0428015564202329</v>
      </c>
      <c r="AG2004">
        <v>3.2801306568885824</v>
      </c>
      <c r="AH2004">
        <v>0</v>
      </c>
      <c r="AI2004">
        <v>84</v>
      </c>
      <c r="AJ2004">
        <v>114.31190476190471</v>
      </c>
      <c r="AK2004">
        <v>28.712260519009124</v>
      </c>
    </row>
    <row r="2005" spans="1:37">
      <c r="A2005">
        <v>18</v>
      </c>
      <c r="B2005">
        <v>270</v>
      </c>
      <c r="C2005">
        <v>2024</v>
      </c>
      <c r="E2005">
        <v>99</v>
      </c>
      <c r="G2005">
        <v>99</v>
      </c>
      <c r="H2005">
        <v>2</v>
      </c>
      <c r="I2005">
        <v>99</v>
      </c>
      <c r="J2005">
        <v>470</v>
      </c>
      <c r="K2005">
        <v>99</v>
      </c>
      <c r="L2005">
        <v>11</v>
      </c>
      <c r="M2005">
        <v>99</v>
      </c>
      <c r="N2005">
        <v>99</v>
      </c>
      <c r="O2005">
        <v>99</v>
      </c>
      <c r="P2005">
        <v>99</v>
      </c>
      <c r="Q2005">
        <v>3</v>
      </c>
      <c r="R2005">
        <v>3</v>
      </c>
      <c r="S2005">
        <v>11</v>
      </c>
      <c r="T2005">
        <v>12.333333333333336</v>
      </c>
      <c r="U2005">
        <v>31.233333333333324</v>
      </c>
      <c r="V2005">
        <v>0</v>
      </c>
      <c r="W2005">
        <v>66.666666666666686</v>
      </c>
      <c r="X2005">
        <v>100</v>
      </c>
      <c r="Y2005">
        <v>100</v>
      </c>
      <c r="Z2005">
        <v>8.3075601445644516</v>
      </c>
      <c r="AA2005">
        <v>0</v>
      </c>
      <c r="AB2005">
        <v>3.0912061651652341</v>
      </c>
      <c r="AD2005">
        <v>-99.98986246128095</v>
      </c>
      <c r="AF2005">
        <v>0.55452865064695012</v>
      </c>
      <c r="AG2005">
        <v>0.84624832917885884</v>
      </c>
      <c r="AH2005">
        <v>0</v>
      </c>
      <c r="AI2005">
        <v>3</v>
      </c>
      <c r="AJ2005">
        <v>106.03333333333336</v>
      </c>
      <c r="AK2005">
        <v>25.64983022112968</v>
      </c>
    </row>
    <row r="2006" spans="1:37">
      <c r="A2006">
        <v>18</v>
      </c>
      <c r="B2006">
        <v>271</v>
      </c>
      <c r="C2006">
        <v>2024</v>
      </c>
      <c r="E2006">
        <v>99</v>
      </c>
      <c r="G2006">
        <v>99</v>
      </c>
      <c r="H2006">
        <v>2</v>
      </c>
      <c r="I2006">
        <v>99</v>
      </c>
      <c r="J2006">
        <v>629</v>
      </c>
      <c r="K2006">
        <v>99</v>
      </c>
      <c r="L2006">
        <v>11</v>
      </c>
      <c r="M2006">
        <v>99</v>
      </c>
      <c r="N2006">
        <v>99</v>
      </c>
      <c r="O2006">
        <v>99</v>
      </c>
      <c r="P2006">
        <v>99</v>
      </c>
      <c r="R2006">
        <v>0</v>
      </c>
    </row>
    <row r="2007" spans="1:37">
      <c r="A2007">
        <v>18</v>
      </c>
      <c r="B2007">
        <v>272</v>
      </c>
      <c r="C2007">
        <v>2024</v>
      </c>
      <c r="E2007">
        <v>99</v>
      </c>
      <c r="G2007">
        <v>99</v>
      </c>
      <c r="H2007">
        <v>1</v>
      </c>
      <c r="I2007">
        <v>99</v>
      </c>
      <c r="J2007">
        <v>643</v>
      </c>
      <c r="K2007">
        <v>99</v>
      </c>
      <c r="L2007">
        <v>11</v>
      </c>
      <c r="M2007">
        <v>99</v>
      </c>
      <c r="N2007">
        <v>99</v>
      </c>
      <c r="O2007">
        <v>99</v>
      </c>
      <c r="P2007">
        <v>99</v>
      </c>
      <c r="Q2007">
        <v>22</v>
      </c>
      <c r="R2007">
        <v>32</v>
      </c>
      <c r="S2007">
        <v>11</v>
      </c>
      <c r="T2007">
        <v>8.84375</v>
      </c>
      <c r="U2007">
        <v>37.25</v>
      </c>
      <c r="V2007">
        <v>0</v>
      </c>
      <c r="W2007">
        <v>78.125</v>
      </c>
      <c r="X2007">
        <v>100</v>
      </c>
      <c r="Y2007">
        <v>100</v>
      </c>
      <c r="Z2007">
        <v>16.621729001520876</v>
      </c>
      <c r="AA2007">
        <v>0</v>
      </c>
      <c r="AB2007">
        <v>4.9377966683025747</v>
      </c>
      <c r="AD2007">
        <v>86.881580788411114</v>
      </c>
      <c r="AF2007">
        <v>1.4388489208633091</v>
      </c>
      <c r="AG2007">
        <v>2.1624524242325278</v>
      </c>
      <c r="AH2007">
        <v>0</v>
      </c>
      <c r="AI2007">
        <v>30</v>
      </c>
      <c r="AJ2007">
        <v>111.06999999999998</v>
      </c>
      <c r="AK2007">
        <v>28.74512965227386</v>
      </c>
    </row>
    <row r="2008" spans="1:37">
      <c r="A2008">
        <v>18</v>
      </c>
      <c r="B2008">
        <v>273</v>
      </c>
      <c r="C2008">
        <v>2024</v>
      </c>
      <c r="E2008">
        <v>99</v>
      </c>
      <c r="G2008">
        <v>99</v>
      </c>
      <c r="H2008">
        <v>2</v>
      </c>
      <c r="I2008">
        <v>99</v>
      </c>
      <c r="J2008">
        <v>704</v>
      </c>
      <c r="K2008">
        <v>99</v>
      </c>
      <c r="L2008">
        <v>11</v>
      </c>
      <c r="M2008">
        <v>99</v>
      </c>
      <c r="N2008">
        <v>99</v>
      </c>
      <c r="O2008">
        <v>99</v>
      </c>
      <c r="P2008">
        <v>99</v>
      </c>
      <c r="R2008">
        <v>0</v>
      </c>
    </row>
    <row r="2009" spans="1:37">
      <c r="A2009">
        <v>18</v>
      </c>
      <c r="B2009">
        <v>274</v>
      </c>
      <c r="C2009">
        <v>2024</v>
      </c>
      <c r="E2009">
        <v>99</v>
      </c>
      <c r="G2009">
        <v>99</v>
      </c>
      <c r="H2009">
        <v>1</v>
      </c>
      <c r="I2009">
        <v>99</v>
      </c>
      <c r="J2009">
        <v>802</v>
      </c>
      <c r="K2009">
        <v>99</v>
      </c>
      <c r="L2009">
        <v>11</v>
      </c>
      <c r="M2009">
        <v>99</v>
      </c>
      <c r="N2009">
        <v>99</v>
      </c>
      <c r="O2009">
        <v>99</v>
      </c>
      <c r="P2009">
        <v>99</v>
      </c>
      <c r="Q2009">
        <v>7</v>
      </c>
      <c r="R2009">
        <v>7</v>
      </c>
      <c r="S2009">
        <v>11</v>
      </c>
      <c r="T2009">
        <v>10.285714285714288</v>
      </c>
      <c r="U2009">
        <v>45.114285714285742</v>
      </c>
      <c r="V2009">
        <v>0</v>
      </c>
      <c r="W2009">
        <v>100</v>
      </c>
      <c r="X2009">
        <v>100</v>
      </c>
      <c r="Y2009">
        <v>100</v>
      </c>
      <c r="Z2009">
        <v>4.3874589363738714</v>
      </c>
      <c r="AA2009">
        <v>0</v>
      </c>
      <c r="AB2009">
        <v>0.4517539514526101</v>
      </c>
      <c r="AD2009">
        <v>43.760051581481825</v>
      </c>
      <c r="AF2009">
        <v>1.149425287356322</v>
      </c>
      <c r="AG2009">
        <v>2.233396275786959</v>
      </c>
      <c r="AH2009">
        <v>14.285714285714288</v>
      </c>
      <c r="AI2009">
        <v>7</v>
      </c>
      <c r="AJ2009">
        <v>117.7571428571428</v>
      </c>
      <c r="AK2009">
        <v>27.57596717380078</v>
      </c>
    </row>
    <row r="2010" spans="1:37">
      <c r="A2010">
        <v>18</v>
      </c>
      <c r="B2010">
        <v>275</v>
      </c>
      <c r="C2010">
        <v>2024</v>
      </c>
      <c r="E2010">
        <v>99</v>
      </c>
      <c r="G2010">
        <v>99</v>
      </c>
      <c r="H2010">
        <v>1</v>
      </c>
      <c r="I2010">
        <v>99</v>
      </c>
      <c r="J2010">
        <v>103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</row>
    <row r="2011" spans="1:37">
      <c r="A2011">
        <v>18</v>
      </c>
      <c r="B2011">
        <v>276</v>
      </c>
      <c r="C2011">
        <v>2024</v>
      </c>
      <c r="E2011">
        <v>99</v>
      </c>
      <c r="G2011">
        <v>99</v>
      </c>
      <c r="H2011">
        <v>2</v>
      </c>
      <c r="I2011">
        <v>99</v>
      </c>
      <c r="J2011">
        <v>106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Q2011">
        <v>7</v>
      </c>
      <c r="R2011">
        <v>8</v>
      </c>
      <c r="S2011">
        <v>12</v>
      </c>
      <c r="T2011">
        <v>10.75</v>
      </c>
      <c r="U2011">
        <v>48.45</v>
      </c>
      <c r="V2011">
        <v>0</v>
      </c>
      <c r="W2011">
        <v>100</v>
      </c>
      <c r="X2011">
        <v>100</v>
      </c>
      <c r="Y2011">
        <v>100</v>
      </c>
      <c r="Z2011">
        <v>3.1827660925679258</v>
      </c>
      <c r="AA2011">
        <v>0</v>
      </c>
      <c r="AB2011">
        <v>0.66143782776614757</v>
      </c>
      <c r="AD2011">
        <v>65.90816805857807</v>
      </c>
      <c r="AF2011">
        <v>0.4708652148322543</v>
      </c>
      <c r="AG2011">
        <v>0.82705467394713761</v>
      </c>
      <c r="AH2011">
        <v>0</v>
      </c>
      <c r="AI2011">
        <v>8</v>
      </c>
      <c r="AJ2011">
        <v>116.71250000000001</v>
      </c>
      <c r="AK2011">
        <v>30.513822009652685</v>
      </c>
    </row>
    <row r="2012" spans="1:37">
      <c r="A2012">
        <v>18</v>
      </c>
      <c r="B2012">
        <v>277</v>
      </c>
      <c r="C2012">
        <v>2024</v>
      </c>
      <c r="E2012">
        <v>99</v>
      </c>
      <c r="G2012">
        <v>99</v>
      </c>
      <c r="H2012">
        <v>1</v>
      </c>
      <c r="I2012">
        <v>99</v>
      </c>
      <c r="J2012">
        <v>110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Q2012">
        <v>14</v>
      </c>
      <c r="R2012">
        <v>15</v>
      </c>
      <c r="S2012">
        <v>12</v>
      </c>
      <c r="T2012">
        <v>10.866666666666671</v>
      </c>
      <c r="U2012">
        <v>48.033333333333317</v>
      </c>
      <c r="V2012">
        <v>0</v>
      </c>
      <c r="W2012">
        <v>93.333333333333314</v>
      </c>
      <c r="X2012">
        <v>100</v>
      </c>
      <c r="Y2012">
        <v>100</v>
      </c>
      <c r="Z2012">
        <v>5.4695114549250006</v>
      </c>
      <c r="AA2012">
        <v>0</v>
      </c>
      <c r="AB2012">
        <v>2.0286832072937222</v>
      </c>
      <c r="AD2012">
        <v>31.10256249872911</v>
      </c>
      <c r="AF2012">
        <v>0.27164070988772182</v>
      </c>
      <c r="AG2012">
        <v>0.46488459828615353</v>
      </c>
      <c r="AH2012">
        <v>6.6666666666666687</v>
      </c>
      <c r="AI2012">
        <v>15</v>
      </c>
      <c r="AJ2012">
        <v>115.11999999999998</v>
      </c>
      <c r="AK2012">
        <v>31.425470517511393</v>
      </c>
    </row>
    <row r="2013" spans="1:37">
      <c r="A2013">
        <v>18</v>
      </c>
      <c r="B2013">
        <v>278</v>
      </c>
      <c r="C2013">
        <v>2024</v>
      </c>
      <c r="E2013">
        <v>99</v>
      </c>
      <c r="G2013">
        <v>99</v>
      </c>
      <c r="H2013">
        <v>1</v>
      </c>
      <c r="I2013">
        <v>99</v>
      </c>
      <c r="J2013">
        <v>111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Q2013">
        <v>20</v>
      </c>
      <c r="R2013">
        <v>20</v>
      </c>
      <c r="S2013">
        <v>12</v>
      </c>
      <c r="T2013">
        <v>11.05</v>
      </c>
      <c r="U2013">
        <v>47.505000000000003</v>
      </c>
      <c r="V2013">
        <v>5</v>
      </c>
      <c r="W2013">
        <v>90</v>
      </c>
      <c r="X2013">
        <v>100</v>
      </c>
      <c r="Y2013">
        <v>100</v>
      </c>
      <c r="Z2013">
        <v>6.5572459920305306</v>
      </c>
      <c r="AA2013">
        <v>0</v>
      </c>
      <c r="AB2013">
        <v>1.7457090250096063</v>
      </c>
      <c r="AD2013">
        <v>37.037947809174845</v>
      </c>
      <c r="AF2013">
        <v>0.51295203898435493</v>
      </c>
      <c r="AG2013">
        <v>0.83197677015076477</v>
      </c>
      <c r="AH2013">
        <v>0</v>
      </c>
      <c r="AI2013">
        <v>20</v>
      </c>
      <c r="AJ2013">
        <v>115.29</v>
      </c>
      <c r="AK2013">
        <v>30.947793424105175</v>
      </c>
    </row>
    <row r="2014" spans="1:37">
      <c r="A2014">
        <v>18</v>
      </c>
      <c r="B2014">
        <v>279</v>
      </c>
      <c r="C2014">
        <v>2024</v>
      </c>
      <c r="E2014">
        <v>99</v>
      </c>
      <c r="G2014">
        <v>99</v>
      </c>
      <c r="H2014">
        <v>1</v>
      </c>
      <c r="I2014">
        <v>99</v>
      </c>
      <c r="J2014">
        <v>116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Q2014">
        <v>16</v>
      </c>
      <c r="R2014">
        <v>19</v>
      </c>
      <c r="S2014">
        <v>12</v>
      </c>
      <c r="T2014">
        <v>10.631578947368419</v>
      </c>
      <c r="U2014">
        <v>47.347368421052643</v>
      </c>
      <c r="V2014">
        <v>0</v>
      </c>
      <c r="W2014">
        <v>78.947368421052644</v>
      </c>
      <c r="X2014">
        <v>100</v>
      </c>
      <c r="Y2014">
        <v>100</v>
      </c>
      <c r="Z2014">
        <v>8.0268869512049132</v>
      </c>
      <c r="AA2014">
        <v>0</v>
      </c>
      <c r="AB2014">
        <v>2.3217626315908162</v>
      </c>
      <c r="AD2014">
        <v>1.7598657406446969</v>
      </c>
      <c r="AF2014">
        <v>0.62976466688763688</v>
      </c>
      <c r="AG2014">
        <v>1.1566371635903578</v>
      </c>
      <c r="AH2014">
        <v>0</v>
      </c>
      <c r="AI2014">
        <v>17</v>
      </c>
      <c r="AJ2014">
        <v>115.12352941176469</v>
      </c>
      <c r="AK2014">
        <v>31.020629050857952</v>
      </c>
    </row>
    <row r="2015" spans="1:37">
      <c r="A2015">
        <v>18</v>
      </c>
      <c r="B2015">
        <v>280</v>
      </c>
      <c r="C2015">
        <v>2024</v>
      </c>
      <c r="E2015">
        <v>99</v>
      </c>
      <c r="G2015">
        <v>99</v>
      </c>
      <c r="H2015">
        <v>2</v>
      </c>
      <c r="I2015">
        <v>99</v>
      </c>
      <c r="J2015">
        <v>117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Q2015">
        <v>27</v>
      </c>
      <c r="R2015">
        <v>28</v>
      </c>
      <c r="S2015">
        <v>12</v>
      </c>
      <c r="T2015">
        <v>12.214285714285712</v>
      </c>
      <c r="U2015">
        <v>46.703571428571443</v>
      </c>
      <c r="V2015">
        <v>0</v>
      </c>
      <c r="W2015">
        <v>100</v>
      </c>
      <c r="X2015">
        <v>100</v>
      </c>
      <c r="Y2015">
        <v>100</v>
      </c>
      <c r="Z2015">
        <v>4.4826237647527449</v>
      </c>
      <c r="AA2015">
        <v>0</v>
      </c>
      <c r="AB2015">
        <v>1.5891853900919337</v>
      </c>
      <c r="AD2015">
        <v>-19.412724323427074</v>
      </c>
      <c r="AF2015">
        <v>1.2663952962460423</v>
      </c>
      <c r="AG2015">
        <v>2.2846390909662686</v>
      </c>
      <c r="AH2015">
        <v>0</v>
      </c>
      <c r="AI2015">
        <v>28</v>
      </c>
      <c r="AJ2015">
        <v>116.19285714285721</v>
      </c>
      <c r="AK2015">
        <v>29.711765838993781</v>
      </c>
    </row>
    <row r="2016" spans="1:37">
      <c r="A2016">
        <v>18</v>
      </c>
      <c r="B2016">
        <v>281</v>
      </c>
      <c r="C2016">
        <v>2024</v>
      </c>
      <c r="E2016">
        <v>99</v>
      </c>
      <c r="G2016">
        <v>99</v>
      </c>
      <c r="H2016">
        <v>1</v>
      </c>
      <c r="I2016">
        <v>99</v>
      </c>
      <c r="J2016">
        <v>134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Q2016">
        <v>16</v>
      </c>
      <c r="R2016">
        <v>17</v>
      </c>
      <c r="S2016">
        <v>12</v>
      </c>
      <c r="T2016">
        <v>10.823529411764707</v>
      </c>
      <c r="U2016">
        <v>47.511764705882349</v>
      </c>
      <c r="V2016">
        <v>0</v>
      </c>
      <c r="W2016">
        <v>94.117647058823522</v>
      </c>
      <c r="X2016">
        <v>100</v>
      </c>
      <c r="Y2016">
        <v>100</v>
      </c>
      <c r="Z2016">
        <v>4.7514557958515118</v>
      </c>
      <c r="AA2016">
        <v>0</v>
      </c>
      <c r="AB2016">
        <v>1.1496953109230519</v>
      </c>
      <c r="AD2016">
        <v>-50.572361325531922</v>
      </c>
      <c r="AF2016">
        <v>0.32648357979642778</v>
      </c>
      <c r="AG2016">
        <v>0.62903710672525326</v>
      </c>
      <c r="AH2016">
        <v>0</v>
      </c>
      <c r="AI2016">
        <v>17</v>
      </c>
      <c r="AJ2016">
        <v>114.72352941176467</v>
      </c>
      <c r="AK2016">
        <v>31.381512613650855</v>
      </c>
    </row>
    <row r="2017" spans="1:37">
      <c r="A2017">
        <v>18</v>
      </c>
      <c r="B2017">
        <v>282</v>
      </c>
      <c r="C2017">
        <v>2024</v>
      </c>
      <c r="E2017">
        <v>99</v>
      </c>
      <c r="G2017">
        <v>99</v>
      </c>
      <c r="H2017">
        <v>2</v>
      </c>
      <c r="I2017">
        <v>99</v>
      </c>
      <c r="J2017">
        <v>141</v>
      </c>
      <c r="K2017">
        <v>99</v>
      </c>
      <c r="L2017">
        <v>12</v>
      </c>
      <c r="M2017">
        <v>99</v>
      </c>
      <c r="N2017">
        <v>99</v>
      </c>
      <c r="O2017">
        <v>99</v>
      </c>
      <c r="P2017">
        <v>99</v>
      </c>
      <c r="Q2017">
        <v>19</v>
      </c>
      <c r="R2017">
        <v>19</v>
      </c>
      <c r="S2017">
        <v>12</v>
      </c>
      <c r="T2017">
        <v>11.473684210526311</v>
      </c>
      <c r="U2017">
        <v>48.357894736842098</v>
      </c>
      <c r="V2017">
        <v>0</v>
      </c>
      <c r="W2017">
        <v>100</v>
      </c>
      <c r="X2017">
        <v>100</v>
      </c>
      <c r="Y2017">
        <v>100</v>
      </c>
      <c r="Z2017">
        <v>6.0583405570097604</v>
      </c>
      <c r="AA2017">
        <v>0</v>
      </c>
      <c r="AB2017">
        <v>1.6015920057582149</v>
      </c>
      <c r="AD2017">
        <v>-59.895294813917502</v>
      </c>
      <c r="AF2017">
        <v>0.36231884057971009</v>
      </c>
      <c r="AG2017">
        <v>0.81097231060910302</v>
      </c>
      <c r="AH2017">
        <v>0</v>
      </c>
      <c r="AI2017">
        <v>19</v>
      </c>
      <c r="AJ2017">
        <v>116.7578947368421</v>
      </c>
      <c r="AK2017">
        <v>30.238728099809592</v>
      </c>
    </row>
    <row r="2018" spans="1:37">
      <c r="A2018">
        <v>18</v>
      </c>
      <c r="B2018">
        <v>283</v>
      </c>
      <c r="C2018">
        <v>2024</v>
      </c>
      <c r="E2018">
        <v>99</v>
      </c>
      <c r="G2018">
        <v>99</v>
      </c>
      <c r="H2018">
        <v>2</v>
      </c>
      <c r="I2018">
        <v>99</v>
      </c>
      <c r="J2018">
        <v>143</v>
      </c>
      <c r="K2018">
        <v>99</v>
      </c>
      <c r="L2018">
        <v>12</v>
      </c>
      <c r="M2018">
        <v>99</v>
      </c>
      <c r="N2018">
        <v>99</v>
      </c>
      <c r="O2018">
        <v>99</v>
      </c>
      <c r="P2018">
        <v>99</v>
      </c>
      <c r="R2018">
        <v>0</v>
      </c>
    </row>
    <row r="2019" spans="1:37">
      <c r="A2019">
        <v>18</v>
      </c>
      <c r="B2019">
        <v>284</v>
      </c>
      <c r="C2019">
        <v>2024</v>
      </c>
      <c r="E2019">
        <v>99</v>
      </c>
      <c r="G2019">
        <v>99</v>
      </c>
      <c r="H2019">
        <v>2</v>
      </c>
      <c r="I2019">
        <v>99</v>
      </c>
      <c r="J2019">
        <v>147</v>
      </c>
      <c r="K2019">
        <v>99</v>
      </c>
      <c r="L2019">
        <v>12</v>
      </c>
      <c r="M2019">
        <v>99</v>
      </c>
      <c r="N2019">
        <v>99</v>
      </c>
      <c r="O2019">
        <v>99</v>
      </c>
      <c r="P2019">
        <v>99</v>
      </c>
      <c r="Q2019">
        <v>1</v>
      </c>
      <c r="R2019">
        <v>1</v>
      </c>
      <c r="S2019">
        <v>12</v>
      </c>
      <c r="T2019">
        <v>12</v>
      </c>
      <c r="U2019">
        <v>56.2</v>
      </c>
      <c r="V2019">
        <v>0</v>
      </c>
      <c r="W2019">
        <v>100</v>
      </c>
      <c r="X2019">
        <v>100</v>
      </c>
      <c r="Y2019">
        <v>100</v>
      </c>
      <c r="Z2019">
        <v>0</v>
      </c>
      <c r="AA2019">
        <v>0</v>
      </c>
      <c r="AB2019">
        <v>0</v>
      </c>
      <c r="AF2019">
        <v>0.11587485515643103</v>
      </c>
      <c r="AG2019">
        <v>0.33557648098499465</v>
      </c>
      <c r="AH2019">
        <v>0</v>
      </c>
      <c r="AI2019">
        <v>1</v>
      </c>
      <c r="AJ2019">
        <v>123.5</v>
      </c>
      <c r="AK2019">
        <v>29.835645806024647</v>
      </c>
    </row>
    <row r="2020" spans="1:37">
      <c r="A2020">
        <v>18</v>
      </c>
      <c r="B2020">
        <v>285</v>
      </c>
      <c r="C2020">
        <v>2024</v>
      </c>
      <c r="E2020">
        <v>99</v>
      </c>
      <c r="G2020">
        <v>99</v>
      </c>
      <c r="H2020">
        <v>1</v>
      </c>
      <c r="I2020">
        <v>99</v>
      </c>
      <c r="J2020">
        <v>155</v>
      </c>
      <c r="K2020">
        <v>99</v>
      </c>
      <c r="L2020">
        <v>12</v>
      </c>
      <c r="M2020">
        <v>99</v>
      </c>
      <c r="N2020">
        <v>99</v>
      </c>
      <c r="O2020">
        <v>99</v>
      </c>
      <c r="P2020">
        <v>99</v>
      </c>
      <c r="Q2020">
        <v>8</v>
      </c>
      <c r="R2020">
        <v>10</v>
      </c>
      <c r="S2020">
        <v>12</v>
      </c>
      <c r="T2020">
        <v>11</v>
      </c>
      <c r="U2020">
        <v>48.07</v>
      </c>
      <c r="V2020">
        <v>0</v>
      </c>
      <c r="W2020">
        <v>90</v>
      </c>
      <c r="X2020">
        <v>100</v>
      </c>
      <c r="Y2020">
        <v>100</v>
      </c>
      <c r="Z2020">
        <v>5.9358318709343214</v>
      </c>
      <c r="AA2020">
        <v>0</v>
      </c>
      <c r="AB2020">
        <v>2.0493901531919194</v>
      </c>
      <c r="AD2020">
        <v>65.434506481797726</v>
      </c>
      <c r="AF2020">
        <v>0.46317739694302912</v>
      </c>
      <c r="AG2020">
        <v>0.77925530621475214</v>
      </c>
      <c r="AH2020">
        <v>0</v>
      </c>
      <c r="AI2020">
        <v>10</v>
      </c>
      <c r="AJ2020">
        <v>117.31999999999998</v>
      </c>
      <c r="AK2020">
        <v>29.76344948768449</v>
      </c>
    </row>
    <row r="2021" spans="1:37">
      <c r="A2021">
        <v>18</v>
      </c>
      <c r="B2021">
        <v>286</v>
      </c>
      <c r="C2021">
        <v>2024</v>
      </c>
      <c r="E2021">
        <v>99</v>
      </c>
      <c r="G2021">
        <v>99</v>
      </c>
      <c r="H2021">
        <v>2</v>
      </c>
      <c r="I2021">
        <v>99</v>
      </c>
      <c r="J2021">
        <v>160</v>
      </c>
      <c r="K2021">
        <v>99</v>
      </c>
      <c r="L2021">
        <v>12</v>
      </c>
      <c r="M2021">
        <v>99</v>
      </c>
      <c r="N2021">
        <v>99</v>
      </c>
      <c r="O2021">
        <v>99</v>
      </c>
      <c r="P2021">
        <v>99</v>
      </c>
      <c r="Q2021">
        <v>6</v>
      </c>
      <c r="R2021">
        <v>6</v>
      </c>
      <c r="S2021">
        <v>12</v>
      </c>
      <c r="T2021">
        <v>11.333333333333336</v>
      </c>
      <c r="U2021">
        <v>50.916666666666657</v>
      </c>
      <c r="V2021">
        <v>0</v>
      </c>
      <c r="W2021">
        <v>100</v>
      </c>
      <c r="X2021">
        <v>100</v>
      </c>
      <c r="Y2021">
        <v>100</v>
      </c>
      <c r="Z2021">
        <v>6.0658653316919695</v>
      </c>
      <c r="AA2021">
        <v>0</v>
      </c>
      <c r="AB2021">
        <v>1.5986105077709027</v>
      </c>
      <c r="AD2021">
        <v>-12.947934878224396</v>
      </c>
      <c r="AF2021">
        <v>0.38684719535783357</v>
      </c>
      <c r="AG2021">
        <v>0.73338598668622357</v>
      </c>
      <c r="AH2021">
        <v>16.666666666666671</v>
      </c>
      <c r="AI2021">
        <v>6</v>
      </c>
      <c r="AJ2021">
        <v>117.7</v>
      </c>
      <c r="AK2021">
        <v>31.169719821156743</v>
      </c>
    </row>
    <row r="2022" spans="1:37">
      <c r="A2022">
        <v>18</v>
      </c>
      <c r="B2022">
        <v>287</v>
      </c>
      <c r="C2022">
        <v>2024</v>
      </c>
      <c r="E2022">
        <v>99</v>
      </c>
      <c r="G2022">
        <v>99</v>
      </c>
      <c r="H2022">
        <v>1</v>
      </c>
      <c r="I2022">
        <v>99</v>
      </c>
      <c r="J2022">
        <v>171</v>
      </c>
      <c r="K2022">
        <v>99</v>
      </c>
      <c r="L2022">
        <v>12</v>
      </c>
      <c r="M2022">
        <v>99</v>
      </c>
      <c r="N2022">
        <v>99</v>
      </c>
      <c r="O2022">
        <v>99</v>
      </c>
      <c r="P2022">
        <v>99</v>
      </c>
      <c r="Q2022">
        <v>2</v>
      </c>
      <c r="R2022">
        <v>3</v>
      </c>
      <c r="S2022">
        <v>12</v>
      </c>
      <c r="T2022">
        <v>11.666666666666664</v>
      </c>
      <c r="U2022">
        <v>45.26666666666668</v>
      </c>
      <c r="V2022">
        <v>0</v>
      </c>
      <c r="W2022">
        <v>100</v>
      </c>
      <c r="X2022">
        <v>100</v>
      </c>
      <c r="Y2022">
        <v>100</v>
      </c>
      <c r="Z2022">
        <v>1.5084944665312185</v>
      </c>
      <c r="AA2022">
        <v>0</v>
      </c>
      <c r="AB2022">
        <v>0.47140452079105849</v>
      </c>
      <c r="AD2022">
        <v>49.99999999999708</v>
      </c>
      <c r="AF2022">
        <v>0.44576523031203558</v>
      </c>
      <c r="AG2022">
        <v>0.66331589564741711</v>
      </c>
      <c r="AH2022">
        <v>0</v>
      </c>
      <c r="AI2022">
        <v>3</v>
      </c>
      <c r="AJ2022">
        <v>111.59999999999998</v>
      </c>
      <c r="AK2022">
        <v>32.560563238455174</v>
      </c>
    </row>
    <row r="2023" spans="1:37">
      <c r="A2023">
        <v>18</v>
      </c>
      <c r="B2023">
        <v>288</v>
      </c>
      <c r="C2023">
        <v>2024</v>
      </c>
      <c r="E2023">
        <v>99</v>
      </c>
      <c r="G2023">
        <v>99</v>
      </c>
      <c r="H2023">
        <v>2</v>
      </c>
      <c r="I2023">
        <v>99</v>
      </c>
      <c r="J2023">
        <v>175</v>
      </c>
      <c r="K2023">
        <v>99</v>
      </c>
      <c r="L2023">
        <v>12</v>
      </c>
      <c r="M2023">
        <v>99</v>
      </c>
      <c r="N2023">
        <v>99</v>
      </c>
      <c r="O2023">
        <v>99</v>
      </c>
      <c r="P2023">
        <v>99</v>
      </c>
      <c r="Q2023">
        <v>2</v>
      </c>
      <c r="R2023">
        <v>2</v>
      </c>
      <c r="S2023">
        <v>12</v>
      </c>
      <c r="T2023">
        <v>11</v>
      </c>
      <c r="U2023">
        <v>45.25</v>
      </c>
      <c r="V2023">
        <v>0</v>
      </c>
      <c r="W2023">
        <v>100</v>
      </c>
      <c r="X2023">
        <v>100</v>
      </c>
      <c r="Y2023">
        <v>100</v>
      </c>
      <c r="Z2023">
        <v>5.0000000005093186E-2</v>
      </c>
      <c r="AA2023">
        <v>0</v>
      </c>
      <c r="AB2023">
        <v>1</v>
      </c>
      <c r="AD2023">
        <v>-99.999999989722724</v>
      </c>
      <c r="AF2023">
        <v>0.23094688221709003</v>
      </c>
      <c r="AG2023">
        <v>0.43684352795798576</v>
      </c>
      <c r="AH2023">
        <v>0</v>
      </c>
      <c r="AI2023">
        <v>2</v>
      </c>
      <c r="AJ2023">
        <v>113.95</v>
      </c>
      <c r="AK2023">
        <v>30.584103626164826</v>
      </c>
    </row>
    <row r="2024" spans="1:37">
      <c r="A2024">
        <v>18</v>
      </c>
      <c r="B2024">
        <v>289</v>
      </c>
      <c r="C2024">
        <v>2024</v>
      </c>
      <c r="E2024">
        <v>99</v>
      </c>
      <c r="G2024">
        <v>99</v>
      </c>
      <c r="H2024">
        <v>2</v>
      </c>
      <c r="I2024">
        <v>99</v>
      </c>
      <c r="J2024">
        <v>177</v>
      </c>
      <c r="K2024">
        <v>99</v>
      </c>
      <c r="L2024">
        <v>12</v>
      </c>
      <c r="M2024">
        <v>99</v>
      </c>
      <c r="N2024">
        <v>99</v>
      </c>
      <c r="O2024">
        <v>99</v>
      </c>
      <c r="P2024">
        <v>99</v>
      </c>
      <c r="Q2024">
        <v>1</v>
      </c>
      <c r="R2024">
        <v>1</v>
      </c>
      <c r="S2024">
        <v>12</v>
      </c>
      <c r="T2024">
        <v>11</v>
      </c>
      <c r="U2024">
        <v>46.6</v>
      </c>
      <c r="V2024">
        <v>0</v>
      </c>
      <c r="W2024">
        <v>100</v>
      </c>
      <c r="X2024">
        <v>100</v>
      </c>
      <c r="Y2024">
        <v>100</v>
      </c>
      <c r="Z2024">
        <v>0</v>
      </c>
      <c r="AA2024">
        <v>0</v>
      </c>
      <c r="AB2024">
        <v>0</v>
      </c>
      <c r="AF2024">
        <v>8.9365504915102756E-2</v>
      </c>
      <c r="AG2024">
        <v>0.15930153455920315</v>
      </c>
      <c r="AH2024">
        <v>0</v>
      </c>
      <c r="AI2024">
        <v>1</v>
      </c>
      <c r="AJ2024">
        <v>115.5</v>
      </c>
      <c r="AK2024">
        <v>30.244051158201945</v>
      </c>
    </row>
    <row r="2025" spans="1:37">
      <c r="A2025">
        <v>18</v>
      </c>
      <c r="B2025">
        <v>290</v>
      </c>
      <c r="C2025">
        <v>2024</v>
      </c>
      <c r="E2025">
        <v>99</v>
      </c>
      <c r="G2025">
        <v>99</v>
      </c>
      <c r="H2025">
        <v>2</v>
      </c>
      <c r="I2025">
        <v>99</v>
      </c>
      <c r="J2025">
        <v>178</v>
      </c>
      <c r="K2025">
        <v>99</v>
      </c>
      <c r="L2025">
        <v>12</v>
      </c>
      <c r="M2025">
        <v>99</v>
      </c>
      <c r="N2025">
        <v>99</v>
      </c>
      <c r="O2025">
        <v>99</v>
      </c>
      <c r="P2025">
        <v>99</v>
      </c>
      <c r="Q2025">
        <v>4</v>
      </c>
      <c r="R2025">
        <v>4</v>
      </c>
      <c r="S2025">
        <v>12</v>
      </c>
      <c r="T2025">
        <v>11.75</v>
      </c>
      <c r="U2025">
        <v>47.375</v>
      </c>
      <c r="V2025">
        <v>0</v>
      </c>
      <c r="W2025">
        <v>100</v>
      </c>
      <c r="X2025">
        <v>100</v>
      </c>
      <c r="Y2025">
        <v>100</v>
      </c>
      <c r="Z2025">
        <v>5.052907578810454</v>
      </c>
      <c r="AA2025">
        <v>0</v>
      </c>
      <c r="AB2025">
        <v>1.299038105676658</v>
      </c>
      <c r="AD2025">
        <v>-80.458786988158394</v>
      </c>
      <c r="AF2025">
        <v>0.67453625632377745</v>
      </c>
      <c r="AG2025">
        <v>1.1378716096529939</v>
      </c>
      <c r="AH2025">
        <v>25</v>
      </c>
      <c r="AI2025">
        <v>4</v>
      </c>
      <c r="AJ2025">
        <v>117.925</v>
      </c>
      <c r="AK2025">
        <v>28.781872045712277</v>
      </c>
    </row>
    <row r="2026" spans="1:37">
      <c r="A2026">
        <v>18</v>
      </c>
      <c r="B2026">
        <v>291</v>
      </c>
      <c r="C2026">
        <v>2024</v>
      </c>
      <c r="E2026">
        <v>99</v>
      </c>
      <c r="G2026">
        <v>99</v>
      </c>
      <c r="H2026">
        <v>2</v>
      </c>
      <c r="I2026">
        <v>99</v>
      </c>
      <c r="J2026">
        <v>181</v>
      </c>
      <c r="K2026">
        <v>99</v>
      </c>
      <c r="L2026">
        <v>12</v>
      </c>
      <c r="M2026">
        <v>99</v>
      </c>
      <c r="N2026">
        <v>99</v>
      </c>
      <c r="O2026">
        <v>99</v>
      </c>
      <c r="P2026">
        <v>99</v>
      </c>
      <c r="Q2026">
        <v>2</v>
      </c>
      <c r="R2026">
        <v>2</v>
      </c>
      <c r="S2026">
        <v>12</v>
      </c>
      <c r="T2026">
        <v>10.5</v>
      </c>
      <c r="U2026">
        <v>47.1</v>
      </c>
      <c r="V2026">
        <v>0</v>
      </c>
      <c r="W2026">
        <v>100</v>
      </c>
      <c r="X2026">
        <v>100</v>
      </c>
      <c r="Y2026">
        <v>100</v>
      </c>
      <c r="Z2026">
        <v>6.5999999999999952</v>
      </c>
      <c r="AA2026">
        <v>0</v>
      </c>
      <c r="AB2026">
        <v>0.5</v>
      </c>
      <c r="AD2026">
        <v>-100.00000000000044</v>
      </c>
      <c r="AF2026">
        <v>0.19342359767891679</v>
      </c>
      <c r="AG2026">
        <v>0.3481976520684863</v>
      </c>
      <c r="AH2026">
        <v>0</v>
      </c>
      <c r="AI2026">
        <v>2</v>
      </c>
      <c r="AJ2026">
        <v>115.85</v>
      </c>
      <c r="AK2026">
        <v>30.203757294671998</v>
      </c>
    </row>
    <row r="2027" spans="1:37">
      <c r="A2027">
        <v>18</v>
      </c>
      <c r="B2027">
        <v>292</v>
      </c>
      <c r="C2027">
        <v>2024</v>
      </c>
      <c r="E2027">
        <v>99</v>
      </c>
      <c r="G2027">
        <v>99</v>
      </c>
      <c r="H2027">
        <v>1</v>
      </c>
      <c r="I2027">
        <v>99</v>
      </c>
      <c r="J2027">
        <v>262</v>
      </c>
      <c r="K2027">
        <v>99</v>
      </c>
      <c r="L2027">
        <v>12</v>
      </c>
      <c r="M2027">
        <v>99</v>
      </c>
      <c r="N2027">
        <v>99</v>
      </c>
      <c r="O2027">
        <v>99</v>
      </c>
      <c r="P2027">
        <v>99</v>
      </c>
      <c r="R2027">
        <v>0</v>
      </c>
    </row>
    <row r="2028" spans="1:37">
      <c r="A2028">
        <v>18</v>
      </c>
      <c r="B2028">
        <v>293</v>
      </c>
      <c r="C2028">
        <v>2024</v>
      </c>
      <c r="E2028">
        <v>99</v>
      </c>
      <c r="G2028">
        <v>99</v>
      </c>
      <c r="H2028">
        <v>2</v>
      </c>
      <c r="I2028">
        <v>99</v>
      </c>
      <c r="J2028">
        <v>267</v>
      </c>
      <c r="K2028">
        <v>99</v>
      </c>
      <c r="L2028">
        <v>12</v>
      </c>
      <c r="M2028">
        <v>99</v>
      </c>
      <c r="N2028">
        <v>99</v>
      </c>
      <c r="O2028">
        <v>99</v>
      </c>
      <c r="P2028">
        <v>99</v>
      </c>
      <c r="R2028">
        <v>0</v>
      </c>
    </row>
    <row r="2029" spans="1:37">
      <c r="A2029">
        <v>18</v>
      </c>
      <c r="B2029">
        <v>294</v>
      </c>
      <c r="C2029">
        <v>2024</v>
      </c>
      <c r="E2029">
        <v>99</v>
      </c>
      <c r="G2029">
        <v>99</v>
      </c>
      <c r="H2029">
        <v>1</v>
      </c>
      <c r="I2029">
        <v>99</v>
      </c>
      <c r="J2029">
        <v>309</v>
      </c>
      <c r="K2029">
        <v>99</v>
      </c>
      <c r="L2029">
        <v>12</v>
      </c>
      <c r="M2029">
        <v>99</v>
      </c>
      <c r="N2029">
        <v>99</v>
      </c>
      <c r="O2029">
        <v>99</v>
      </c>
      <c r="P2029">
        <v>99</v>
      </c>
      <c r="Q2029">
        <v>17</v>
      </c>
      <c r="R2029">
        <v>20</v>
      </c>
      <c r="S2029">
        <v>12</v>
      </c>
      <c r="T2029">
        <v>10.55</v>
      </c>
      <c r="U2029">
        <v>48.16</v>
      </c>
      <c r="V2029">
        <v>0</v>
      </c>
      <c r="W2029">
        <v>100</v>
      </c>
      <c r="X2029">
        <v>100</v>
      </c>
      <c r="Y2029">
        <v>100</v>
      </c>
      <c r="Z2029">
        <v>4.2894521794747407</v>
      </c>
      <c r="AA2029">
        <v>0</v>
      </c>
      <c r="AB2029">
        <v>0.73993242934743053</v>
      </c>
      <c r="AD2029">
        <v>34.405569118737553</v>
      </c>
      <c r="AF2029">
        <v>0.48638132295719838</v>
      </c>
      <c r="AG2029">
        <v>0.87443520763750882</v>
      </c>
      <c r="AH2029">
        <v>0</v>
      </c>
      <c r="AI2029">
        <v>20</v>
      </c>
      <c r="AJ2029">
        <v>115.91500000000001</v>
      </c>
      <c r="AK2029">
        <v>30.92282667517474</v>
      </c>
    </row>
    <row r="2030" spans="1:37">
      <c r="A2030">
        <v>18</v>
      </c>
      <c r="B2030">
        <v>295</v>
      </c>
      <c r="C2030">
        <v>2024</v>
      </c>
      <c r="E2030">
        <v>99</v>
      </c>
      <c r="G2030">
        <v>99</v>
      </c>
      <c r="H2030">
        <v>2</v>
      </c>
      <c r="I2030">
        <v>99</v>
      </c>
      <c r="J2030">
        <v>470</v>
      </c>
      <c r="K2030">
        <v>99</v>
      </c>
      <c r="L2030">
        <v>12</v>
      </c>
      <c r="M2030">
        <v>99</v>
      </c>
      <c r="N2030">
        <v>99</v>
      </c>
      <c r="O2030">
        <v>99</v>
      </c>
      <c r="P2030">
        <v>99</v>
      </c>
      <c r="Q2030">
        <v>1</v>
      </c>
      <c r="R2030">
        <v>1</v>
      </c>
      <c r="S2030">
        <v>12</v>
      </c>
      <c r="T2030">
        <v>14</v>
      </c>
      <c r="U2030">
        <v>37.200000000000003</v>
      </c>
      <c r="V2030">
        <v>0</v>
      </c>
      <c r="W2030">
        <v>100</v>
      </c>
      <c r="X2030">
        <v>100</v>
      </c>
      <c r="Y2030">
        <v>100</v>
      </c>
      <c r="Z2030">
        <v>0</v>
      </c>
      <c r="AA2030">
        <v>0</v>
      </c>
      <c r="AB2030">
        <v>0</v>
      </c>
      <c r="AF2030">
        <v>0.18484288354898337</v>
      </c>
      <c r="AG2030">
        <v>0.33597052129619592</v>
      </c>
      <c r="AH2030">
        <v>100</v>
      </c>
      <c r="AI2030">
        <v>1</v>
      </c>
      <c r="AJ2030">
        <v>110.4</v>
      </c>
      <c r="AK2030">
        <v>27.646217455229529</v>
      </c>
    </row>
    <row r="2031" spans="1:37">
      <c r="A2031">
        <v>18</v>
      </c>
      <c r="B2031">
        <v>296</v>
      </c>
      <c r="C2031">
        <v>2024</v>
      </c>
      <c r="E2031">
        <v>99</v>
      </c>
      <c r="G2031">
        <v>99</v>
      </c>
      <c r="H2031">
        <v>2</v>
      </c>
      <c r="I2031">
        <v>99</v>
      </c>
      <c r="J2031">
        <v>629</v>
      </c>
      <c r="K2031">
        <v>99</v>
      </c>
      <c r="L2031">
        <v>12</v>
      </c>
      <c r="M2031">
        <v>99</v>
      </c>
      <c r="N2031">
        <v>99</v>
      </c>
      <c r="O2031">
        <v>99</v>
      </c>
      <c r="P2031">
        <v>99</v>
      </c>
      <c r="R2031">
        <v>0</v>
      </c>
    </row>
    <row r="2032" spans="1:37">
      <c r="A2032">
        <v>18</v>
      </c>
      <c r="B2032">
        <v>297</v>
      </c>
      <c r="C2032">
        <v>2024</v>
      </c>
      <c r="E2032">
        <v>99</v>
      </c>
      <c r="G2032">
        <v>99</v>
      </c>
      <c r="H2032">
        <v>1</v>
      </c>
      <c r="I2032">
        <v>99</v>
      </c>
      <c r="J2032">
        <v>643</v>
      </c>
      <c r="K2032">
        <v>99</v>
      </c>
      <c r="L2032">
        <v>12</v>
      </c>
      <c r="M2032">
        <v>99</v>
      </c>
      <c r="N2032">
        <v>99</v>
      </c>
      <c r="O2032">
        <v>99</v>
      </c>
      <c r="P2032">
        <v>99</v>
      </c>
      <c r="Q2032">
        <v>5</v>
      </c>
      <c r="R2032">
        <v>9</v>
      </c>
      <c r="S2032">
        <v>12</v>
      </c>
      <c r="T2032">
        <v>12.222222222222221</v>
      </c>
      <c r="U2032">
        <v>47.222222222222221</v>
      </c>
      <c r="V2032">
        <v>0</v>
      </c>
      <c r="W2032">
        <v>100</v>
      </c>
      <c r="X2032">
        <v>100</v>
      </c>
      <c r="Y2032">
        <v>100</v>
      </c>
      <c r="Z2032">
        <v>4.687993595411343</v>
      </c>
      <c r="AA2032">
        <v>0</v>
      </c>
      <c r="AB2032">
        <v>1.8121673811444576</v>
      </c>
      <c r="AD2032">
        <v>-61.398304143009582</v>
      </c>
      <c r="AF2032">
        <v>0.40467625899280568</v>
      </c>
      <c r="AG2032">
        <v>0.77100862441176565</v>
      </c>
      <c r="AH2032">
        <v>0</v>
      </c>
      <c r="AI2032">
        <v>9</v>
      </c>
      <c r="AJ2032">
        <v>115.80000000000003</v>
      </c>
      <c r="AK2032">
        <v>30.347128064082323</v>
      </c>
    </row>
    <row r="2033" spans="1:37">
      <c r="A2033">
        <v>18</v>
      </c>
      <c r="B2033">
        <v>298</v>
      </c>
      <c r="C2033">
        <v>2024</v>
      </c>
      <c r="E2033">
        <v>99</v>
      </c>
      <c r="G2033">
        <v>99</v>
      </c>
      <c r="H2033">
        <v>2</v>
      </c>
      <c r="I2033">
        <v>99</v>
      </c>
      <c r="J2033">
        <v>704</v>
      </c>
      <c r="K2033">
        <v>99</v>
      </c>
      <c r="L2033">
        <v>12</v>
      </c>
      <c r="M2033">
        <v>99</v>
      </c>
      <c r="N2033">
        <v>99</v>
      </c>
      <c r="O2033">
        <v>99</v>
      </c>
      <c r="P2033">
        <v>99</v>
      </c>
      <c r="R2033">
        <v>0</v>
      </c>
    </row>
    <row r="2034" spans="1:37">
      <c r="A2034">
        <v>18</v>
      </c>
      <c r="B2034">
        <v>299</v>
      </c>
      <c r="C2034">
        <v>2024</v>
      </c>
      <c r="E2034">
        <v>99</v>
      </c>
      <c r="G2034">
        <v>99</v>
      </c>
      <c r="H2034">
        <v>1</v>
      </c>
      <c r="I2034">
        <v>99</v>
      </c>
      <c r="J2034">
        <v>802</v>
      </c>
      <c r="K2034">
        <v>99</v>
      </c>
      <c r="L2034">
        <v>12</v>
      </c>
      <c r="M2034">
        <v>99</v>
      </c>
      <c r="N2034">
        <v>99</v>
      </c>
      <c r="O2034">
        <v>99</v>
      </c>
      <c r="P2034">
        <v>99</v>
      </c>
      <c r="R2034">
        <v>0</v>
      </c>
    </row>
    <row r="2035" spans="1:37">
      <c r="A2035">
        <v>18</v>
      </c>
      <c r="B2035">
        <v>300</v>
      </c>
      <c r="C2035">
        <v>2024</v>
      </c>
      <c r="E2035">
        <v>99</v>
      </c>
      <c r="G2035">
        <v>99</v>
      </c>
      <c r="H2035">
        <v>1</v>
      </c>
      <c r="I2035">
        <v>99</v>
      </c>
      <c r="J2035">
        <v>103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</row>
    <row r="2036" spans="1:37">
      <c r="A2036">
        <v>18</v>
      </c>
      <c r="B2036">
        <v>301</v>
      </c>
      <c r="C2036">
        <v>2024</v>
      </c>
      <c r="E2036">
        <v>99</v>
      </c>
      <c r="G2036">
        <v>99</v>
      </c>
      <c r="H2036">
        <v>2</v>
      </c>
      <c r="I2036">
        <v>99</v>
      </c>
      <c r="J2036">
        <v>106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</row>
    <row r="2037" spans="1:37">
      <c r="A2037">
        <v>18</v>
      </c>
      <c r="B2037">
        <v>302</v>
      </c>
      <c r="C2037">
        <v>2024</v>
      </c>
      <c r="E2037">
        <v>99</v>
      </c>
      <c r="G2037">
        <v>99</v>
      </c>
      <c r="H2037">
        <v>1</v>
      </c>
      <c r="I2037">
        <v>99</v>
      </c>
      <c r="J2037">
        <v>110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Q2037">
        <v>4</v>
      </c>
      <c r="R2037">
        <v>4</v>
      </c>
      <c r="S2037">
        <v>13</v>
      </c>
      <c r="T2037">
        <v>14</v>
      </c>
      <c r="U2037">
        <v>53.875</v>
      </c>
      <c r="V2037">
        <v>0</v>
      </c>
      <c r="W2037">
        <v>100</v>
      </c>
      <c r="X2037">
        <v>100</v>
      </c>
      <c r="Y2037">
        <v>100</v>
      </c>
      <c r="Z2037">
        <v>2.3742103950576263</v>
      </c>
      <c r="AA2037">
        <v>0</v>
      </c>
      <c r="AB2037">
        <v>0.70710678118654757</v>
      </c>
      <c r="AD2037">
        <v>16.380550370015939</v>
      </c>
      <c r="AF2037">
        <v>7.2437522636725829E-2</v>
      </c>
      <c r="AG2037">
        <v>0.1390459832486691</v>
      </c>
      <c r="AH2037">
        <v>0</v>
      </c>
      <c r="AI2037">
        <v>4</v>
      </c>
      <c r="AJ2037">
        <v>117.55</v>
      </c>
      <c r="AK2037">
        <v>33.220377979332405</v>
      </c>
    </row>
    <row r="2038" spans="1:37">
      <c r="A2038">
        <v>18</v>
      </c>
      <c r="B2038">
        <v>303</v>
      </c>
      <c r="C2038">
        <v>2024</v>
      </c>
      <c r="E2038">
        <v>99</v>
      </c>
      <c r="G2038">
        <v>99</v>
      </c>
      <c r="H2038">
        <v>1</v>
      </c>
      <c r="I2038">
        <v>99</v>
      </c>
      <c r="J2038">
        <v>111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Q2038">
        <v>8</v>
      </c>
      <c r="R2038">
        <v>8</v>
      </c>
      <c r="S2038">
        <v>13</v>
      </c>
      <c r="T2038">
        <v>12.5</v>
      </c>
      <c r="U2038">
        <v>46.4375</v>
      </c>
      <c r="V2038">
        <v>0</v>
      </c>
      <c r="W2038">
        <v>87.5</v>
      </c>
      <c r="X2038">
        <v>100</v>
      </c>
      <c r="Y2038">
        <v>100</v>
      </c>
      <c r="Z2038">
        <v>9.1271487196166632</v>
      </c>
      <c r="AA2038">
        <v>0</v>
      </c>
      <c r="AB2038">
        <v>3.2787192621510002</v>
      </c>
      <c r="AD2038">
        <v>88.658086296787019</v>
      </c>
      <c r="AF2038">
        <v>0.20518081559374196</v>
      </c>
      <c r="AG2038">
        <v>0.32531246196296076</v>
      </c>
      <c r="AH2038">
        <v>0</v>
      </c>
      <c r="AI2038">
        <v>8</v>
      </c>
      <c r="AJ2038">
        <v>112.1</v>
      </c>
      <c r="AK2038">
        <v>32.42103144993041</v>
      </c>
    </row>
    <row r="2039" spans="1:37">
      <c r="A2039">
        <v>18</v>
      </c>
      <c r="B2039">
        <v>304</v>
      </c>
      <c r="C2039">
        <v>2024</v>
      </c>
      <c r="E2039">
        <v>99</v>
      </c>
      <c r="G2039">
        <v>99</v>
      </c>
      <c r="H2039">
        <v>1</v>
      </c>
      <c r="I2039">
        <v>99</v>
      </c>
      <c r="J2039">
        <v>116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Q2039">
        <v>5</v>
      </c>
      <c r="R2039">
        <v>6</v>
      </c>
      <c r="S2039">
        <v>13</v>
      </c>
      <c r="T2039">
        <v>13.666666666666663</v>
      </c>
      <c r="U2039">
        <v>46.800000000000011</v>
      </c>
      <c r="V2039">
        <v>0</v>
      </c>
      <c r="W2039">
        <v>100</v>
      </c>
      <c r="X2039">
        <v>100</v>
      </c>
      <c r="Y2039">
        <v>100</v>
      </c>
      <c r="Z2039">
        <v>7.8181412965827937</v>
      </c>
      <c r="AA2039">
        <v>0</v>
      </c>
      <c r="AB2039">
        <v>1.3743685418725624</v>
      </c>
      <c r="AD2039">
        <v>-60.803432304170606</v>
      </c>
      <c r="AF2039">
        <v>0.19887305270135897</v>
      </c>
      <c r="AG2039">
        <v>0.36103125337502495</v>
      </c>
      <c r="AH2039">
        <v>0</v>
      </c>
      <c r="AI2039">
        <v>6</v>
      </c>
      <c r="AJ2039">
        <v>112.8833333333333</v>
      </c>
      <c r="AK2039">
        <v>32.250488653545382</v>
      </c>
    </row>
    <row r="2040" spans="1:37">
      <c r="A2040">
        <v>18</v>
      </c>
      <c r="B2040">
        <v>305</v>
      </c>
      <c r="C2040">
        <v>2024</v>
      </c>
      <c r="E2040">
        <v>99</v>
      </c>
      <c r="G2040">
        <v>99</v>
      </c>
      <c r="H2040">
        <v>2</v>
      </c>
      <c r="I2040">
        <v>99</v>
      </c>
      <c r="J2040">
        <v>117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Q2040">
        <v>4</v>
      </c>
      <c r="R2040">
        <v>6</v>
      </c>
      <c r="S2040">
        <v>13</v>
      </c>
      <c r="T2040">
        <v>14.5</v>
      </c>
      <c r="U2040">
        <v>47.416666666666657</v>
      </c>
      <c r="V2040">
        <v>0</v>
      </c>
      <c r="W2040">
        <v>100</v>
      </c>
      <c r="X2040">
        <v>100</v>
      </c>
      <c r="Y2040">
        <v>100</v>
      </c>
      <c r="Z2040">
        <v>4.0026727181833506</v>
      </c>
      <c r="AA2040">
        <v>0</v>
      </c>
      <c r="AB2040">
        <v>0.5</v>
      </c>
      <c r="AD2040">
        <v>0.41638844442649342</v>
      </c>
      <c r="AF2040">
        <v>0.2713704206241519</v>
      </c>
      <c r="AG2040">
        <v>0.49704046905246085</v>
      </c>
      <c r="AH2040">
        <v>0</v>
      </c>
      <c r="AI2040">
        <v>6</v>
      </c>
      <c r="AJ2040">
        <v>111.9666666666667</v>
      </c>
      <c r="AK2040">
        <v>33.782699165695448</v>
      </c>
    </row>
    <row r="2041" spans="1:37">
      <c r="A2041">
        <v>18</v>
      </c>
      <c r="B2041">
        <v>306</v>
      </c>
      <c r="C2041">
        <v>2024</v>
      </c>
      <c r="E2041">
        <v>99</v>
      </c>
      <c r="G2041">
        <v>99</v>
      </c>
      <c r="H2041">
        <v>1</v>
      </c>
      <c r="I2041">
        <v>99</v>
      </c>
      <c r="J2041">
        <v>134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</row>
    <row r="2042" spans="1:37">
      <c r="A2042">
        <v>18</v>
      </c>
      <c r="B2042">
        <v>307</v>
      </c>
      <c r="C2042">
        <v>2024</v>
      </c>
      <c r="E2042">
        <v>99</v>
      </c>
      <c r="G2042">
        <v>99</v>
      </c>
      <c r="H2042">
        <v>2</v>
      </c>
      <c r="I2042">
        <v>99</v>
      </c>
      <c r="J2042">
        <v>141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Q2042">
        <v>2</v>
      </c>
      <c r="R2042">
        <v>2</v>
      </c>
      <c r="S2042">
        <v>13</v>
      </c>
      <c r="T2042">
        <v>14</v>
      </c>
      <c r="U2042">
        <v>43.9</v>
      </c>
      <c r="V2042">
        <v>0</v>
      </c>
      <c r="W2042">
        <v>100</v>
      </c>
      <c r="X2042">
        <v>100</v>
      </c>
      <c r="Y2042">
        <v>100</v>
      </c>
      <c r="Z2042">
        <v>6.5000000000000195</v>
      </c>
      <c r="AA2042">
        <v>0</v>
      </c>
      <c r="AB2042">
        <v>1</v>
      </c>
      <c r="AD2042">
        <v>99.999999999999702</v>
      </c>
      <c r="AF2042">
        <v>3.813882532418001E-2</v>
      </c>
      <c r="AG2042">
        <v>7.7496047966346598E-2</v>
      </c>
      <c r="AH2042">
        <v>0</v>
      </c>
      <c r="AI2042">
        <v>2</v>
      </c>
      <c r="AJ2042">
        <v>112</v>
      </c>
      <c r="AK2042">
        <v>31.062551319786913</v>
      </c>
    </row>
    <row r="2043" spans="1:37">
      <c r="A2043">
        <v>18</v>
      </c>
      <c r="B2043">
        <v>308</v>
      </c>
      <c r="C2043">
        <v>2024</v>
      </c>
      <c r="E2043">
        <v>99</v>
      </c>
      <c r="G2043">
        <v>99</v>
      </c>
      <c r="H2043">
        <v>2</v>
      </c>
      <c r="I2043">
        <v>99</v>
      </c>
      <c r="J2043">
        <v>143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</row>
    <row r="2044" spans="1:37">
      <c r="A2044">
        <v>18</v>
      </c>
      <c r="B2044">
        <v>309</v>
      </c>
      <c r="C2044">
        <v>2024</v>
      </c>
      <c r="E2044">
        <v>99</v>
      </c>
      <c r="G2044">
        <v>99</v>
      </c>
      <c r="H2044">
        <v>2</v>
      </c>
      <c r="I2044">
        <v>99</v>
      </c>
      <c r="J2044">
        <v>147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</row>
    <row r="2045" spans="1:37">
      <c r="A2045">
        <v>18</v>
      </c>
      <c r="B2045">
        <v>310</v>
      </c>
      <c r="C2045">
        <v>2024</v>
      </c>
      <c r="E2045">
        <v>99</v>
      </c>
      <c r="G2045">
        <v>99</v>
      </c>
      <c r="H2045">
        <v>1</v>
      </c>
      <c r="I2045">
        <v>99</v>
      </c>
      <c r="J2045">
        <v>155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Q2045">
        <v>7</v>
      </c>
      <c r="R2045">
        <v>7</v>
      </c>
      <c r="S2045">
        <v>13</v>
      </c>
      <c r="T2045">
        <v>12.285714285714288</v>
      </c>
      <c r="U2045">
        <v>47.771428571428594</v>
      </c>
      <c r="V2045">
        <v>0</v>
      </c>
      <c r="W2045">
        <v>100</v>
      </c>
      <c r="X2045">
        <v>100</v>
      </c>
      <c r="Y2045">
        <v>100</v>
      </c>
      <c r="Z2045">
        <v>6.4439815300156722</v>
      </c>
      <c r="AA2045">
        <v>0</v>
      </c>
      <c r="AB2045">
        <v>1.7496355305594089</v>
      </c>
      <c r="AD2045">
        <v>33.7764251787126</v>
      </c>
      <c r="AF2045">
        <v>0.32422417786012042</v>
      </c>
      <c r="AG2045">
        <v>0.54209064780156679</v>
      </c>
      <c r="AH2045">
        <v>0</v>
      </c>
      <c r="AI2045">
        <v>7</v>
      </c>
      <c r="AJ2045">
        <v>112.6</v>
      </c>
      <c r="AK2045">
        <v>33.321429172192161</v>
      </c>
    </row>
    <row r="2046" spans="1:37">
      <c r="A2046">
        <v>18</v>
      </c>
      <c r="B2046">
        <v>311</v>
      </c>
      <c r="C2046">
        <v>2024</v>
      </c>
      <c r="E2046">
        <v>99</v>
      </c>
      <c r="G2046">
        <v>99</v>
      </c>
      <c r="H2046">
        <v>2</v>
      </c>
      <c r="I2046">
        <v>99</v>
      </c>
      <c r="J2046">
        <v>160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Q2046">
        <v>1</v>
      </c>
      <c r="R2046">
        <v>1</v>
      </c>
      <c r="S2046">
        <v>13</v>
      </c>
      <c r="T2046">
        <v>14</v>
      </c>
      <c r="U2046">
        <v>39.5</v>
      </c>
      <c r="V2046">
        <v>0</v>
      </c>
      <c r="W2046">
        <v>100</v>
      </c>
      <c r="X2046">
        <v>100</v>
      </c>
      <c r="Y2046">
        <v>100</v>
      </c>
      <c r="Z2046">
        <v>0</v>
      </c>
      <c r="AA2046">
        <v>0</v>
      </c>
      <c r="AB2046">
        <v>0</v>
      </c>
      <c r="AF2046">
        <v>6.4474532559638933E-2</v>
      </c>
      <c r="AG2046">
        <v>9.4824047378415141E-2</v>
      </c>
      <c r="AH2046">
        <v>0</v>
      </c>
      <c r="AI2046">
        <v>1</v>
      </c>
      <c r="AJ2046">
        <v>108</v>
      </c>
      <c r="AK2046">
        <v>31.356373520296696</v>
      </c>
    </row>
    <row r="2047" spans="1:37">
      <c r="A2047">
        <v>18</v>
      </c>
      <c r="B2047">
        <v>312</v>
      </c>
      <c r="C2047">
        <v>2024</v>
      </c>
      <c r="E2047">
        <v>99</v>
      </c>
      <c r="G2047">
        <v>99</v>
      </c>
      <c r="H2047">
        <v>1</v>
      </c>
      <c r="I2047">
        <v>99</v>
      </c>
      <c r="J2047">
        <v>171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</row>
    <row r="2048" spans="1:37">
      <c r="A2048">
        <v>18</v>
      </c>
      <c r="B2048">
        <v>313</v>
      </c>
      <c r="C2048">
        <v>2024</v>
      </c>
      <c r="E2048">
        <v>99</v>
      </c>
      <c r="G2048">
        <v>99</v>
      </c>
      <c r="H2048">
        <v>2</v>
      </c>
      <c r="I2048">
        <v>99</v>
      </c>
      <c r="J2048">
        <v>175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</row>
    <row r="2049" spans="1:37">
      <c r="A2049">
        <v>18</v>
      </c>
      <c r="B2049">
        <v>314</v>
      </c>
      <c r="C2049">
        <v>2024</v>
      </c>
      <c r="E2049">
        <v>99</v>
      </c>
      <c r="G2049">
        <v>99</v>
      </c>
      <c r="H2049">
        <v>2</v>
      </c>
      <c r="I2049">
        <v>99</v>
      </c>
      <c r="J2049">
        <v>177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</row>
    <row r="2050" spans="1:37">
      <c r="A2050">
        <v>18</v>
      </c>
      <c r="B2050">
        <v>315</v>
      </c>
      <c r="C2050">
        <v>2024</v>
      </c>
      <c r="E2050">
        <v>99</v>
      </c>
      <c r="G2050">
        <v>99</v>
      </c>
      <c r="H2050">
        <v>2</v>
      </c>
      <c r="I2050">
        <v>99</v>
      </c>
      <c r="J2050">
        <v>178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Q2050">
        <v>1</v>
      </c>
      <c r="R2050">
        <v>1</v>
      </c>
      <c r="S2050">
        <v>13</v>
      </c>
      <c r="T2050">
        <v>15</v>
      </c>
      <c r="U2050">
        <v>44.2</v>
      </c>
      <c r="V2050">
        <v>0</v>
      </c>
      <c r="W2050">
        <v>100</v>
      </c>
      <c r="X2050">
        <v>100</v>
      </c>
      <c r="Y2050">
        <v>100</v>
      </c>
      <c r="Z2050">
        <v>0</v>
      </c>
      <c r="AA2050">
        <v>0</v>
      </c>
      <c r="AB2050">
        <v>0</v>
      </c>
      <c r="AF2050">
        <v>0.16863406408094436</v>
      </c>
      <c r="AG2050">
        <v>0.26540329892697806</v>
      </c>
      <c r="AH2050">
        <v>0</v>
      </c>
      <c r="AI2050">
        <v>1</v>
      </c>
      <c r="AJ2050">
        <v>110.7</v>
      </c>
      <c r="AK2050">
        <v>32.582125091015158</v>
      </c>
    </row>
    <row r="2051" spans="1:37">
      <c r="A2051">
        <v>18</v>
      </c>
      <c r="B2051">
        <v>316</v>
      </c>
      <c r="C2051">
        <v>2024</v>
      </c>
      <c r="E2051">
        <v>99</v>
      </c>
      <c r="G2051">
        <v>99</v>
      </c>
      <c r="H2051">
        <v>2</v>
      </c>
      <c r="I2051">
        <v>99</v>
      </c>
      <c r="J2051">
        <v>181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Q2051">
        <v>1</v>
      </c>
      <c r="R2051">
        <v>1</v>
      </c>
      <c r="S2051">
        <v>13</v>
      </c>
      <c r="T2051">
        <v>13</v>
      </c>
      <c r="U2051">
        <v>47.9</v>
      </c>
      <c r="V2051">
        <v>0</v>
      </c>
      <c r="W2051">
        <v>100</v>
      </c>
      <c r="X2051">
        <v>100</v>
      </c>
      <c r="Y2051">
        <v>100</v>
      </c>
      <c r="Z2051">
        <v>0</v>
      </c>
      <c r="AA2051">
        <v>0</v>
      </c>
      <c r="AB2051">
        <v>0</v>
      </c>
      <c r="AF2051">
        <v>9.6711798839458393E-2</v>
      </c>
      <c r="AG2051">
        <v>0.17705591862081205</v>
      </c>
      <c r="AH2051">
        <v>0</v>
      </c>
      <c r="AI2051">
        <v>1</v>
      </c>
      <c r="AJ2051">
        <v>115.9</v>
      </c>
      <c r="AK2051">
        <v>30.767003825133113</v>
      </c>
    </row>
    <row r="2052" spans="1:37">
      <c r="A2052">
        <v>18</v>
      </c>
      <c r="B2052">
        <v>317</v>
      </c>
      <c r="C2052">
        <v>2024</v>
      </c>
      <c r="E2052">
        <v>99</v>
      </c>
      <c r="G2052">
        <v>99</v>
      </c>
      <c r="H2052">
        <v>1</v>
      </c>
      <c r="I2052">
        <v>99</v>
      </c>
      <c r="J2052">
        <v>262</v>
      </c>
      <c r="K2052">
        <v>99</v>
      </c>
      <c r="L2052">
        <v>13</v>
      </c>
      <c r="M2052">
        <v>99</v>
      </c>
      <c r="N2052">
        <v>99</v>
      </c>
      <c r="O2052">
        <v>99</v>
      </c>
      <c r="P2052">
        <v>99</v>
      </c>
      <c r="R2052">
        <v>0</v>
      </c>
    </row>
    <row r="2053" spans="1:37">
      <c r="A2053">
        <v>18</v>
      </c>
      <c r="B2053">
        <v>318</v>
      </c>
      <c r="C2053">
        <v>2024</v>
      </c>
      <c r="E2053">
        <v>99</v>
      </c>
      <c r="G2053">
        <v>99</v>
      </c>
      <c r="H2053">
        <v>2</v>
      </c>
      <c r="I2053">
        <v>99</v>
      </c>
      <c r="J2053">
        <v>267</v>
      </c>
      <c r="K2053">
        <v>99</v>
      </c>
      <c r="L2053">
        <v>13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37">
      <c r="A2054">
        <v>18</v>
      </c>
      <c r="B2054">
        <v>319</v>
      </c>
      <c r="C2054">
        <v>2024</v>
      </c>
      <c r="E2054">
        <v>99</v>
      </c>
      <c r="G2054">
        <v>99</v>
      </c>
      <c r="H2054">
        <v>1</v>
      </c>
      <c r="I2054">
        <v>99</v>
      </c>
      <c r="J2054">
        <v>309</v>
      </c>
      <c r="K2054">
        <v>99</v>
      </c>
      <c r="L2054">
        <v>13</v>
      </c>
      <c r="M2054">
        <v>99</v>
      </c>
      <c r="N2054">
        <v>99</v>
      </c>
      <c r="O2054">
        <v>99</v>
      </c>
      <c r="P2054">
        <v>99</v>
      </c>
      <c r="R2054">
        <v>0</v>
      </c>
    </row>
    <row r="2055" spans="1:37">
      <c r="A2055">
        <v>18</v>
      </c>
      <c r="B2055">
        <v>320</v>
      </c>
      <c r="C2055">
        <v>2024</v>
      </c>
      <c r="E2055">
        <v>99</v>
      </c>
      <c r="G2055">
        <v>99</v>
      </c>
      <c r="H2055">
        <v>2</v>
      </c>
      <c r="I2055">
        <v>99</v>
      </c>
      <c r="J2055">
        <v>470</v>
      </c>
      <c r="K2055">
        <v>99</v>
      </c>
      <c r="L2055">
        <v>13</v>
      </c>
      <c r="M2055">
        <v>99</v>
      </c>
      <c r="N2055">
        <v>99</v>
      </c>
      <c r="O2055">
        <v>99</v>
      </c>
      <c r="P2055">
        <v>99</v>
      </c>
      <c r="Q2055">
        <v>1</v>
      </c>
      <c r="R2055">
        <v>1</v>
      </c>
      <c r="S2055">
        <v>13</v>
      </c>
      <c r="T2055">
        <v>15</v>
      </c>
      <c r="U2055">
        <v>42.2</v>
      </c>
      <c r="V2055">
        <v>0</v>
      </c>
      <c r="W2055">
        <v>100</v>
      </c>
      <c r="X2055">
        <v>100</v>
      </c>
      <c r="Y2055">
        <v>100</v>
      </c>
      <c r="Z2055">
        <v>0</v>
      </c>
      <c r="AA2055">
        <v>0</v>
      </c>
      <c r="AB2055">
        <v>0</v>
      </c>
      <c r="AF2055">
        <v>0.18484288354898337</v>
      </c>
      <c r="AG2055">
        <v>0.38112784942740502</v>
      </c>
      <c r="AH2055">
        <v>0</v>
      </c>
      <c r="AI2055">
        <v>1</v>
      </c>
      <c r="AJ2055">
        <v>110</v>
      </c>
      <c r="AK2055">
        <v>31.705484598046581</v>
      </c>
    </row>
    <row r="2056" spans="1:37">
      <c r="A2056">
        <v>18</v>
      </c>
      <c r="B2056">
        <v>321</v>
      </c>
      <c r="C2056">
        <v>2024</v>
      </c>
      <c r="E2056">
        <v>99</v>
      </c>
      <c r="G2056">
        <v>99</v>
      </c>
      <c r="H2056">
        <v>2</v>
      </c>
      <c r="I2056">
        <v>99</v>
      </c>
      <c r="J2056">
        <v>629</v>
      </c>
      <c r="K2056">
        <v>99</v>
      </c>
      <c r="L2056">
        <v>13</v>
      </c>
      <c r="M2056">
        <v>99</v>
      </c>
      <c r="N2056">
        <v>99</v>
      </c>
      <c r="O2056">
        <v>99</v>
      </c>
      <c r="P2056">
        <v>99</v>
      </c>
      <c r="R2056">
        <v>0</v>
      </c>
    </row>
    <row r="2057" spans="1:37">
      <c r="A2057">
        <v>18</v>
      </c>
      <c r="B2057">
        <v>322</v>
      </c>
      <c r="C2057">
        <v>2024</v>
      </c>
      <c r="E2057">
        <v>99</v>
      </c>
      <c r="G2057">
        <v>99</v>
      </c>
      <c r="H2057">
        <v>1</v>
      </c>
      <c r="I2057">
        <v>99</v>
      </c>
      <c r="J2057">
        <v>643</v>
      </c>
      <c r="K2057">
        <v>99</v>
      </c>
      <c r="L2057">
        <v>13</v>
      </c>
      <c r="M2057">
        <v>99</v>
      </c>
      <c r="N2057">
        <v>99</v>
      </c>
      <c r="O2057">
        <v>99</v>
      </c>
      <c r="P2057">
        <v>99</v>
      </c>
      <c r="Q2057">
        <v>1</v>
      </c>
      <c r="R2057">
        <v>1</v>
      </c>
      <c r="S2057">
        <v>13</v>
      </c>
      <c r="T2057">
        <v>14</v>
      </c>
      <c r="U2057">
        <v>41.2</v>
      </c>
      <c r="V2057">
        <v>0</v>
      </c>
      <c r="W2057">
        <v>100</v>
      </c>
      <c r="X2057">
        <v>100</v>
      </c>
      <c r="Y2057">
        <v>100</v>
      </c>
      <c r="Z2057">
        <v>0</v>
      </c>
      <c r="AA2057">
        <v>0</v>
      </c>
      <c r="AB2057">
        <v>0</v>
      </c>
      <c r="AF2057">
        <v>4.4964028776978408E-2</v>
      </c>
      <c r="AG2057">
        <v>7.474248311944641E-2</v>
      </c>
      <c r="AH2057">
        <v>0</v>
      </c>
      <c r="AI2057">
        <v>1</v>
      </c>
      <c r="AJ2057">
        <v>110.1</v>
      </c>
      <c r="AK2057">
        <v>30.869902593566408</v>
      </c>
    </row>
    <row r="2058" spans="1:37">
      <c r="A2058">
        <v>18</v>
      </c>
      <c r="B2058">
        <v>323</v>
      </c>
      <c r="C2058">
        <v>2024</v>
      </c>
      <c r="E2058">
        <v>99</v>
      </c>
      <c r="G2058">
        <v>99</v>
      </c>
      <c r="H2058">
        <v>2</v>
      </c>
      <c r="I2058">
        <v>99</v>
      </c>
      <c r="J2058">
        <v>704</v>
      </c>
      <c r="K2058">
        <v>99</v>
      </c>
      <c r="L2058">
        <v>13</v>
      </c>
      <c r="M2058">
        <v>99</v>
      </c>
      <c r="N2058">
        <v>99</v>
      </c>
      <c r="O2058">
        <v>99</v>
      </c>
      <c r="P2058">
        <v>99</v>
      </c>
      <c r="R2058">
        <v>0</v>
      </c>
    </row>
    <row r="2059" spans="1:37">
      <c r="A2059">
        <v>18</v>
      </c>
      <c r="B2059">
        <v>324</v>
      </c>
      <c r="C2059">
        <v>2024</v>
      </c>
      <c r="E2059">
        <v>99</v>
      </c>
      <c r="G2059">
        <v>99</v>
      </c>
      <c r="H2059">
        <v>1</v>
      </c>
      <c r="I2059">
        <v>99</v>
      </c>
      <c r="J2059">
        <v>802</v>
      </c>
      <c r="K2059">
        <v>99</v>
      </c>
      <c r="L2059">
        <v>13</v>
      </c>
      <c r="M2059">
        <v>99</v>
      </c>
      <c r="N2059">
        <v>99</v>
      </c>
      <c r="O2059">
        <v>99</v>
      </c>
      <c r="P2059">
        <v>99</v>
      </c>
      <c r="R2059">
        <v>0</v>
      </c>
    </row>
    <row r="2060" spans="1:37">
      <c r="A2060">
        <v>18</v>
      </c>
      <c r="B2060">
        <v>325</v>
      </c>
      <c r="C2060">
        <v>2024</v>
      </c>
      <c r="E2060">
        <v>99</v>
      </c>
      <c r="G2060">
        <v>99</v>
      </c>
      <c r="H2060">
        <v>1</v>
      </c>
      <c r="I2060">
        <v>99</v>
      </c>
      <c r="J2060">
        <v>103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</row>
    <row r="2061" spans="1:37">
      <c r="A2061">
        <v>18</v>
      </c>
      <c r="B2061">
        <v>326</v>
      </c>
      <c r="C2061">
        <v>2024</v>
      </c>
      <c r="E2061">
        <v>99</v>
      </c>
      <c r="G2061">
        <v>99</v>
      </c>
      <c r="H2061">
        <v>2</v>
      </c>
      <c r="I2061">
        <v>99</v>
      </c>
      <c r="J2061">
        <v>106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</row>
    <row r="2062" spans="1:37">
      <c r="A2062">
        <v>18</v>
      </c>
      <c r="B2062">
        <v>327</v>
      </c>
      <c r="C2062">
        <v>2024</v>
      </c>
      <c r="E2062">
        <v>99</v>
      </c>
      <c r="G2062">
        <v>99</v>
      </c>
      <c r="H2062">
        <v>1</v>
      </c>
      <c r="I2062">
        <v>99</v>
      </c>
      <c r="J2062">
        <v>110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Q2062">
        <v>1</v>
      </c>
      <c r="R2062">
        <v>3</v>
      </c>
      <c r="S2062">
        <v>14</v>
      </c>
      <c r="T2062">
        <v>14.666666666666663</v>
      </c>
      <c r="U2062">
        <v>57.366666666666681</v>
      </c>
      <c r="V2062">
        <v>0</v>
      </c>
      <c r="W2062">
        <v>100</v>
      </c>
      <c r="X2062">
        <v>100</v>
      </c>
      <c r="Y2062">
        <v>100</v>
      </c>
      <c r="Z2062">
        <v>3.8767110917487906</v>
      </c>
      <c r="AA2062">
        <v>0</v>
      </c>
      <c r="AB2062">
        <v>0.47140452079105849</v>
      </c>
      <c r="AD2062">
        <v>28.575784928011402</v>
      </c>
      <c r="AF2062">
        <v>5.4328141977544361E-2</v>
      </c>
      <c r="AG2062">
        <v>0.11104321910485362</v>
      </c>
      <c r="AH2062">
        <v>0</v>
      </c>
      <c r="AI2062">
        <v>3</v>
      </c>
      <c r="AJ2062">
        <v>117.43333333333337</v>
      </c>
      <c r="AK2062">
        <v>35.381286128148247</v>
      </c>
    </row>
    <row r="2063" spans="1:37">
      <c r="A2063">
        <v>18</v>
      </c>
      <c r="B2063">
        <v>328</v>
      </c>
      <c r="C2063">
        <v>2024</v>
      </c>
      <c r="E2063">
        <v>99</v>
      </c>
      <c r="G2063">
        <v>99</v>
      </c>
      <c r="H2063">
        <v>1</v>
      </c>
      <c r="I2063">
        <v>99</v>
      </c>
      <c r="J2063">
        <v>111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Q2063">
        <v>1</v>
      </c>
      <c r="R2063">
        <v>1</v>
      </c>
      <c r="S2063">
        <v>14</v>
      </c>
      <c r="T2063">
        <v>14</v>
      </c>
      <c r="U2063">
        <v>59.3</v>
      </c>
      <c r="V2063">
        <v>0</v>
      </c>
      <c r="W2063">
        <v>100</v>
      </c>
      <c r="X2063">
        <v>100</v>
      </c>
      <c r="Y2063">
        <v>100</v>
      </c>
      <c r="Z2063">
        <v>0</v>
      </c>
      <c r="AA2063">
        <v>0</v>
      </c>
      <c r="AB2063">
        <v>0</v>
      </c>
      <c r="AF2063">
        <v>2.5647601949217745E-2</v>
      </c>
      <c r="AG2063">
        <v>5.1927399715756592E-2</v>
      </c>
      <c r="AH2063">
        <v>0</v>
      </c>
      <c r="AI2063">
        <v>1</v>
      </c>
      <c r="AJ2063">
        <v>120.5</v>
      </c>
      <c r="AK2063">
        <v>33.891715540201723</v>
      </c>
    </row>
    <row r="2064" spans="1:37">
      <c r="A2064">
        <v>18</v>
      </c>
      <c r="B2064">
        <v>329</v>
      </c>
      <c r="C2064">
        <v>2024</v>
      </c>
      <c r="E2064">
        <v>99</v>
      </c>
      <c r="G2064">
        <v>99</v>
      </c>
      <c r="H2064">
        <v>1</v>
      </c>
      <c r="I2064">
        <v>99</v>
      </c>
      <c r="J2064">
        <v>116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Q2064">
        <v>1</v>
      </c>
      <c r="R2064">
        <v>1</v>
      </c>
      <c r="S2064">
        <v>14</v>
      </c>
      <c r="T2064">
        <v>14</v>
      </c>
      <c r="U2064">
        <v>51.5</v>
      </c>
      <c r="V2064">
        <v>0</v>
      </c>
      <c r="W2064">
        <v>100</v>
      </c>
      <c r="X2064">
        <v>100</v>
      </c>
      <c r="Y2064">
        <v>100</v>
      </c>
      <c r="Z2064">
        <v>0</v>
      </c>
      <c r="AA2064">
        <v>0</v>
      </c>
      <c r="AB2064">
        <v>0</v>
      </c>
      <c r="AF2064">
        <v>3.3145508783559818E-2</v>
      </c>
      <c r="AG2064">
        <v>6.6214777595490659E-2</v>
      </c>
      <c r="AH2064">
        <v>0</v>
      </c>
      <c r="AI2064">
        <v>1</v>
      </c>
      <c r="AJ2064">
        <v>111.6</v>
      </c>
      <c r="AK2064">
        <v>37.052255081687278</v>
      </c>
    </row>
    <row r="2065" spans="1:37">
      <c r="A2065">
        <v>18</v>
      </c>
      <c r="B2065">
        <v>330</v>
      </c>
      <c r="C2065">
        <v>2024</v>
      </c>
      <c r="E2065">
        <v>99</v>
      </c>
      <c r="G2065">
        <v>99</v>
      </c>
      <c r="H2065">
        <v>2</v>
      </c>
      <c r="I2065">
        <v>99</v>
      </c>
      <c r="J2065">
        <v>117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</row>
    <row r="2066" spans="1:37">
      <c r="A2066">
        <v>18</v>
      </c>
      <c r="B2066">
        <v>331</v>
      </c>
      <c r="C2066">
        <v>2024</v>
      </c>
      <c r="E2066">
        <v>99</v>
      </c>
      <c r="G2066">
        <v>99</v>
      </c>
      <c r="H2066">
        <v>1</v>
      </c>
      <c r="I2066">
        <v>99</v>
      </c>
      <c r="J2066">
        <v>134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</row>
    <row r="2067" spans="1:37">
      <c r="A2067">
        <v>18</v>
      </c>
      <c r="B2067">
        <v>332</v>
      </c>
      <c r="C2067">
        <v>2024</v>
      </c>
      <c r="E2067">
        <v>99</v>
      </c>
      <c r="G2067">
        <v>99</v>
      </c>
      <c r="H2067">
        <v>2</v>
      </c>
      <c r="I2067">
        <v>99</v>
      </c>
      <c r="J2067">
        <v>141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Q2067">
        <v>1</v>
      </c>
      <c r="R2067">
        <v>1</v>
      </c>
      <c r="S2067">
        <v>14</v>
      </c>
      <c r="T2067">
        <v>15</v>
      </c>
      <c r="U2067">
        <v>57.2</v>
      </c>
      <c r="V2067">
        <v>0</v>
      </c>
      <c r="W2067">
        <v>100</v>
      </c>
      <c r="X2067">
        <v>100</v>
      </c>
      <c r="Y2067">
        <v>100</v>
      </c>
      <c r="Z2067">
        <v>0</v>
      </c>
      <c r="AA2067">
        <v>0</v>
      </c>
      <c r="AB2067">
        <v>0</v>
      </c>
      <c r="AF2067">
        <v>1.9069412662090005E-2</v>
      </c>
      <c r="AG2067">
        <v>5.0487174757118738E-2</v>
      </c>
      <c r="AH2067">
        <v>0</v>
      </c>
      <c r="AI2067">
        <v>1</v>
      </c>
      <c r="AJ2067">
        <v>118</v>
      </c>
      <c r="AK2067">
        <v>34.813685917255413</v>
      </c>
    </row>
    <row r="2068" spans="1:37">
      <c r="A2068">
        <v>18</v>
      </c>
      <c r="B2068">
        <v>333</v>
      </c>
      <c r="C2068">
        <v>2024</v>
      </c>
      <c r="E2068">
        <v>99</v>
      </c>
      <c r="G2068">
        <v>99</v>
      </c>
      <c r="H2068">
        <v>2</v>
      </c>
      <c r="I2068">
        <v>99</v>
      </c>
      <c r="J2068">
        <v>143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</row>
    <row r="2069" spans="1:37">
      <c r="A2069">
        <v>18</v>
      </c>
      <c r="B2069">
        <v>334</v>
      </c>
      <c r="C2069">
        <v>2024</v>
      </c>
      <c r="E2069">
        <v>99</v>
      </c>
      <c r="G2069">
        <v>99</v>
      </c>
      <c r="H2069">
        <v>2</v>
      </c>
      <c r="I2069">
        <v>99</v>
      </c>
      <c r="J2069">
        <v>147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</row>
    <row r="2070" spans="1:37">
      <c r="A2070">
        <v>18</v>
      </c>
      <c r="B2070">
        <v>335</v>
      </c>
      <c r="C2070">
        <v>2024</v>
      </c>
      <c r="E2070">
        <v>99</v>
      </c>
      <c r="G2070">
        <v>99</v>
      </c>
      <c r="H2070">
        <v>1</v>
      </c>
      <c r="I2070">
        <v>99</v>
      </c>
      <c r="J2070">
        <v>155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</row>
    <row r="2071" spans="1:37">
      <c r="A2071">
        <v>18</v>
      </c>
      <c r="B2071">
        <v>336</v>
      </c>
      <c r="C2071">
        <v>2024</v>
      </c>
      <c r="E2071">
        <v>99</v>
      </c>
      <c r="G2071">
        <v>99</v>
      </c>
      <c r="H2071">
        <v>2</v>
      </c>
      <c r="I2071">
        <v>99</v>
      </c>
      <c r="J2071">
        <v>160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</row>
    <row r="2072" spans="1:37">
      <c r="A2072">
        <v>18</v>
      </c>
      <c r="B2072">
        <v>337</v>
      </c>
      <c r="C2072">
        <v>2024</v>
      </c>
      <c r="E2072">
        <v>99</v>
      </c>
      <c r="G2072">
        <v>99</v>
      </c>
      <c r="H2072">
        <v>1</v>
      </c>
      <c r="I2072">
        <v>99</v>
      </c>
      <c r="J2072">
        <v>171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</row>
    <row r="2073" spans="1:37">
      <c r="A2073">
        <v>18</v>
      </c>
      <c r="B2073">
        <v>338</v>
      </c>
      <c r="C2073">
        <v>2024</v>
      </c>
      <c r="E2073">
        <v>99</v>
      </c>
      <c r="G2073">
        <v>99</v>
      </c>
      <c r="H2073">
        <v>2</v>
      </c>
      <c r="I2073">
        <v>99</v>
      </c>
      <c r="J2073">
        <v>175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</row>
    <row r="2074" spans="1:37">
      <c r="A2074">
        <v>18</v>
      </c>
      <c r="B2074">
        <v>339</v>
      </c>
      <c r="C2074">
        <v>2024</v>
      </c>
      <c r="E2074">
        <v>99</v>
      </c>
      <c r="G2074">
        <v>99</v>
      </c>
      <c r="H2074">
        <v>2</v>
      </c>
      <c r="I2074">
        <v>99</v>
      </c>
      <c r="J2074">
        <v>177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</row>
    <row r="2075" spans="1:37">
      <c r="A2075">
        <v>18</v>
      </c>
      <c r="B2075">
        <v>340</v>
      </c>
      <c r="C2075">
        <v>2024</v>
      </c>
      <c r="E2075">
        <v>99</v>
      </c>
      <c r="G2075">
        <v>99</v>
      </c>
      <c r="H2075">
        <v>2</v>
      </c>
      <c r="I2075">
        <v>99</v>
      </c>
      <c r="J2075">
        <v>178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</row>
    <row r="2076" spans="1:37">
      <c r="A2076">
        <v>18</v>
      </c>
      <c r="B2076">
        <v>341</v>
      </c>
      <c r="C2076">
        <v>2024</v>
      </c>
      <c r="E2076">
        <v>99</v>
      </c>
      <c r="G2076">
        <v>99</v>
      </c>
      <c r="H2076">
        <v>2</v>
      </c>
      <c r="I2076">
        <v>99</v>
      </c>
      <c r="J2076">
        <v>181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</row>
    <row r="2077" spans="1:37">
      <c r="A2077">
        <v>18</v>
      </c>
      <c r="B2077">
        <v>342</v>
      </c>
      <c r="C2077">
        <v>2024</v>
      </c>
      <c r="E2077">
        <v>99</v>
      </c>
      <c r="G2077">
        <v>99</v>
      </c>
      <c r="H2077">
        <v>1</v>
      </c>
      <c r="I2077">
        <v>99</v>
      </c>
      <c r="J2077">
        <v>262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</row>
    <row r="2078" spans="1:37">
      <c r="A2078">
        <v>18</v>
      </c>
      <c r="B2078">
        <v>343</v>
      </c>
      <c r="C2078">
        <v>2024</v>
      </c>
      <c r="E2078">
        <v>99</v>
      </c>
      <c r="G2078">
        <v>99</v>
      </c>
      <c r="H2078">
        <v>2</v>
      </c>
      <c r="I2078">
        <v>99</v>
      </c>
      <c r="J2078">
        <v>267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</row>
    <row r="2079" spans="1:37">
      <c r="A2079">
        <v>18</v>
      </c>
      <c r="B2079">
        <v>344</v>
      </c>
      <c r="C2079">
        <v>2024</v>
      </c>
      <c r="E2079">
        <v>99</v>
      </c>
      <c r="G2079">
        <v>99</v>
      </c>
      <c r="H2079">
        <v>1</v>
      </c>
      <c r="I2079">
        <v>99</v>
      </c>
      <c r="J2079">
        <v>309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</row>
    <row r="2080" spans="1:37">
      <c r="A2080">
        <v>18</v>
      </c>
      <c r="B2080">
        <v>345</v>
      </c>
      <c r="C2080">
        <v>2024</v>
      </c>
      <c r="E2080">
        <v>99</v>
      </c>
      <c r="G2080">
        <v>99</v>
      </c>
      <c r="H2080">
        <v>2</v>
      </c>
      <c r="I2080">
        <v>99</v>
      </c>
      <c r="J2080">
        <v>470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</row>
    <row r="2081" spans="1:18">
      <c r="A2081">
        <v>18</v>
      </c>
      <c r="B2081">
        <v>346</v>
      </c>
      <c r="C2081">
        <v>2024</v>
      </c>
      <c r="E2081">
        <v>99</v>
      </c>
      <c r="G2081">
        <v>99</v>
      </c>
      <c r="H2081">
        <v>2</v>
      </c>
      <c r="I2081">
        <v>99</v>
      </c>
      <c r="J2081">
        <v>629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</row>
    <row r="2082" spans="1:18">
      <c r="A2082">
        <v>18</v>
      </c>
      <c r="B2082">
        <v>347</v>
      </c>
      <c r="C2082">
        <v>2024</v>
      </c>
      <c r="E2082">
        <v>99</v>
      </c>
      <c r="G2082">
        <v>99</v>
      </c>
      <c r="H2082">
        <v>1</v>
      </c>
      <c r="I2082">
        <v>99</v>
      </c>
      <c r="J2082">
        <v>643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</row>
    <row r="2083" spans="1:18">
      <c r="A2083">
        <v>18</v>
      </c>
      <c r="B2083">
        <v>348</v>
      </c>
      <c r="C2083">
        <v>2024</v>
      </c>
      <c r="E2083">
        <v>99</v>
      </c>
      <c r="G2083">
        <v>99</v>
      </c>
      <c r="H2083">
        <v>2</v>
      </c>
      <c r="I2083">
        <v>99</v>
      </c>
      <c r="J2083">
        <v>704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</row>
    <row r="2084" spans="1:18">
      <c r="A2084">
        <v>18</v>
      </c>
      <c r="B2084">
        <v>349</v>
      </c>
      <c r="C2084">
        <v>2024</v>
      </c>
      <c r="E2084">
        <v>99</v>
      </c>
      <c r="G2084">
        <v>99</v>
      </c>
      <c r="H2084">
        <v>1</v>
      </c>
      <c r="I2084">
        <v>99</v>
      </c>
      <c r="J2084">
        <v>802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</row>
    <row r="2085" spans="1:18">
      <c r="A2085">
        <v>18</v>
      </c>
      <c r="B2085">
        <v>350</v>
      </c>
      <c r="C2085">
        <v>2024</v>
      </c>
      <c r="E2085">
        <v>99</v>
      </c>
      <c r="G2085">
        <v>99</v>
      </c>
      <c r="H2085">
        <v>1</v>
      </c>
      <c r="I2085">
        <v>99</v>
      </c>
      <c r="J2085">
        <v>103</v>
      </c>
      <c r="K2085">
        <v>99</v>
      </c>
      <c r="L2085">
        <v>15</v>
      </c>
      <c r="M2085">
        <v>99</v>
      </c>
      <c r="N2085">
        <v>99</v>
      </c>
      <c r="O2085">
        <v>99</v>
      </c>
      <c r="P2085">
        <v>99</v>
      </c>
      <c r="R2085">
        <v>0</v>
      </c>
    </row>
    <row r="2086" spans="1:18">
      <c r="A2086">
        <v>18</v>
      </c>
      <c r="B2086">
        <v>351</v>
      </c>
      <c r="C2086">
        <v>2024</v>
      </c>
      <c r="E2086">
        <v>99</v>
      </c>
      <c r="G2086">
        <v>99</v>
      </c>
      <c r="H2086">
        <v>2</v>
      </c>
      <c r="I2086">
        <v>99</v>
      </c>
      <c r="J2086">
        <v>106</v>
      </c>
      <c r="K2086">
        <v>99</v>
      </c>
      <c r="L2086">
        <v>15</v>
      </c>
      <c r="M2086">
        <v>99</v>
      </c>
      <c r="N2086">
        <v>99</v>
      </c>
      <c r="O2086">
        <v>99</v>
      </c>
      <c r="P2086">
        <v>99</v>
      </c>
      <c r="R2086">
        <v>0</v>
      </c>
    </row>
    <row r="2087" spans="1:18">
      <c r="A2087">
        <v>18</v>
      </c>
      <c r="B2087">
        <v>352</v>
      </c>
      <c r="C2087">
        <v>2024</v>
      </c>
      <c r="E2087">
        <v>99</v>
      </c>
      <c r="G2087">
        <v>99</v>
      </c>
      <c r="H2087">
        <v>1</v>
      </c>
      <c r="I2087">
        <v>99</v>
      </c>
      <c r="J2087">
        <v>110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</row>
    <row r="2088" spans="1:18">
      <c r="A2088">
        <v>18</v>
      </c>
      <c r="B2088">
        <v>353</v>
      </c>
      <c r="C2088">
        <v>2024</v>
      </c>
      <c r="E2088">
        <v>99</v>
      </c>
      <c r="G2088">
        <v>99</v>
      </c>
      <c r="H2088">
        <v>1</v>
      </c>
      <c r="I2088">
        <v>99</v>
      </c>
      <c r="J2088">
        <v>111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</row>
    <row r="2089" spans="1:18">
      <c r="A2089">
        <v>18</v>
      </c>
      <c r="B2089">
        <v>354</v>
      </c>
      <c r="C2089">
        <v>2024</v>
      </c>
      <c r="E2089">
        <v>99</v>
      </c>
      <c r="G2089">
        <v>99</v>
      </c>
      <c r="H2089">
        <v>1</v>
      </c>
      <c r="I2089">
        <v>99</v>
      </c>
      <c r="J2089">
        <v>116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</row>
    <row r="2090" spans="1:18">
      <c r="A2090">
        <v>18</v>
      </c>
      <c r="B2090">
        <v>355</v>
      </c>
      <c r="C2090">
        <v>2024</v>
      </c>
      <c r="E2090">
        <v>99</v>
      </c>
      <c r="G2090">
        <v>99</v>
      </c>
      <c r="H2090">
        <v>2</v>
      </c>
      <c r="I2090">
        <v>99</v>
      </c>
      <c r="J2090">
        <v>117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</row>
    <row r="2091" spans="1:18">
      <c r="A2091">
        <v>18</v>
      </c>
      <c r="B2091">
        <v>356</v>
      </c>
      <c r="C2091">
        <v>2024</v>
      </c>
      <c r="E2091">
        <v>99</v>
      </c>
      <c r="G2091">
        <v>99</v>
      </c>
      <c r="H2091">
        <v>1</v>
      </c>
      <c r="I2091">
        <v>99</v>
      </c>
      <c r="J2091">
        <v>134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</row>
    <row r="2092" spans="1:18">
      <c r="A2092">
        <v>18</v>
      </c>
      <c r="B2092">
        <v>357</v>
      </c>
      <c r="C2092">
        <v>2024</v>
      </c>
      <c r="E2092">
        <v>99</v>
      </c>
      <c r="G2092">
        <v>99</v>
      </c>
      <c r="H2092">
        <v>2</v>
      </c>
      <c r="I2092">
        <v>99</v>
      </c>
      <c r="J2092">
        <v>141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</row>
    <row r="2093" spans="1:18">
      <c r="A2093">
        <v>18</v>
      </c>
      <c r="B2093">
        <v>358</v>
      </c>
      <c r="C2093">
        <v>2024</v>
      </c>
      <c r="E2093">
        <v>99</v>
      </c>
      <c r="G2093">
        <v>99</v>
      </c>
      <c r="H2093">
        <v>2</v>
      </c>
      <c r="I2093">
        <v>99</v>
      </c>
      <c r="J2093">
        <v>143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</row>
    <row r="2094" spans="1:18">
      <c r="A2094">
        <v>18</v>
      </c>
      <c r="B2094">
        <v>359</v>
      </c>
      <c r="C2094">
        <v>2024</v>
      </c>
      <c r="E2094">
        <v>99</v>
      </c>
      <c r="G2094">
        <v>99</v>
      </c>
      <c r="H2094">
        <v>2</v>
      </c>
      <c r="I2094">
        <v>99</v>
      </c>
      <c r="J2094">
        <v>147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</row>
    <row r="2095" spans="1:18">
      <c r="A2095">
        <v>18</v>
      </c>
      <c r="B2095">
        <v>360</v>
      </c>
      <c r="C2095">
        <v>2024</v>
      </c>
      <c r="E2095">
        <v>99</v>
      </c>
      <c r="G2095">
        <v>99</v>
      </c>
      <c r="H2095">
        <v>1</v>
      </c>
      <c r="I2095">
        <v>99</v>
      </c>
      <c r="J2095">
        <v>155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</row>
    <row r="2096" spans="1:18">
      <c r="A2096">
        <v>18</v>
      </c>
      <c r="B2096">
        <v>361</v>
      </c>
      <c r="C2096">
        <v>2024</v>
      </c>
      <c r="E2096">
        <v>99</v>
      </c>
      <c r="G2096">
        <v>99</v>
      </c>
      <c r="H2096">
        <v>2</v>
      </c>
      <c r="I2096">
        <v>99</v>
      </c>
      <c r="J2096">
        <v>160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</row>
    <row r="2097" spans="1:18">
      <c r="A2097">
        <v>18</v>
      </c>
      <c r="B2097">
        <v>362</v>
      </c>
      <c r="C2097">
        <v>2024</v>
      </c>
      <c r="E2097">
        <v>99</v>
      </c>
      <c r="G2097">
        <v>99</v>
      </c>
      <c r="H2097">
        <v>1</v>
      </c>
      <c r="I2097">
        <v>99</v>
      </c>
      <c r="J2097">
        <v>171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</row>
    <row r="2098" spans="1:18">
      <c r="A2098">
        <v>18</v>
      </c>
      <c r="B2098">
        <v>363</v>
      </c>
      <c r="C2098">
        <v>2024</v>
      </c>
      <c r="E2098">
        <v>99</v>
      </c>
      <c r="G2098">
        <v>99</v>
      </c>
      <c r="H2098">
        <v>2</v>
      </c>
      <c r="I2098">
        <v>99</v>
      </c>
      <c r="J2098">
        <v>175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</row>
    <row r="2099" spans="1:18">
      <c r="A2099">
        <v>18</v>
      </c>
      <c r="B2099">
        <v>364</v>
      </c>
      <c r="C2099">
        <v>2024</v>
      </c>
      <c r="E2099">
        <v>99</v>
      </c>
      <c r="G2099">
        <v>99</v>
      </c>
      <c r="H2099">
        <v>2</v>
      </c>
      <c r="I2099">
        <v>99</v>
      </c>
      <c r="J2099">
        <v>177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</row>
    <row r="2100" spans="1:18">
      <c r="A2100">
        <v>18</v>
      </c>
      <c r="B2100">
        <v>365</v>
      </c>
      <c r="C2100">
        <v>2024</v>
      </c>
      <c r="E2100">
        <v>99</v>
      </c>
      <c r="G2100">
        <v>99</v>
      </c>
      <c r="H2100">
        <v>2</v>
      </c>
      <c r="I2100">
        <v>99</v>
      </c>
      <c r="J2100">
        <v>178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</row>
    <row r="2101" spans="1:18">
      <c r="A2101">
        <v>18</v>
      </c>
      <c r="B2101">
        <v>366</v>
      </c>
      <c r="C2101">
        <v>2024</v>
      </c>
      <c r="E2101">
        <v>99</v>
      </c>
      <c r="G2101">
        <v>99</v>
      </c>
      <c r="H2101">
        <v>2</v>
      </c>
      <c r="I2101">
        <v>99</v>
      </c>
      <c r="J2101">
        <v>181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</row>
    <row r="2102" spans="1:18">
      <c r="A2102">
        <v>18</v>
      </c>
      <c r="B2102">
        <v>367</v>
      </c>
      <c r="C2102">
        <v>2024</v>
      </c>
      <c r="E2102">
        <v>99</v>
      </c>
      <c r="G2102">
        <v>99</v>
      </c>
      <c r="H2102">
        <v>1</v>
      </c>
      <c r="I2102">
        <v>99</v>
      </c>
      <c r="J2102">
        <v>262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</row>
    <row r="2103" spans="1:18">
      <c r="A2103">
        <v>18</v>
      </c>
      <c r="B2103">
        <v>368</v>
      </c>
      <c r="C2103">
        <v>2024</v>
      </c>
      <c r="E2103">
        <v>99</v>
      </c>
      <c r="G2103">
        <v>99</v>
      </c>
      <c r="H2103">
        <v>2</v>
      </c>
      <c r="I2103">
        <v>99</v>
      </c>
      <c r="J2103">
        <v>267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</row>
    <row r="2104" spans="1:18">
      <c r="A2104">
        <v>18</v>
      </c>
      <c r="B2104">
        <v>369</v>
      </c>
      <c r="C2104">
        <v>2024</v>
      </c>
      <c r="E2104">
        <v>99</v>
      </c>
      <c r="G2104">
        <v>99</v>
      </c>
      <c r="H2104">
        <v>1</v>
      </c>
      <c r="I2104">
        <v>99</v>
      </c>
      <c r="J2104">
        <v>309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</row>
    <row r="2105" spans="1:18">
      <c r="A2105">
        <v>18</v>
      </c>
      <c r="B2105">
        <v>370</v>
      </c>
      <c r="C2105">
        <v>2024</v>
      </c>
      <c r="E2105">
        <v>99</v>
      </c>
      <c r="G2105">
        <v>99</v>
      </c>
      <c r="H2105">
        <v>2</v>
      </c>
      <c r="I2105">
        <v>99</v>
      </c>
      <c r="J2105">
        <v>470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</row>
    <row r="2106" spans="1:18">
      <c r="A2106">
        <v>18</v>
      </c>
      <c r="B2106">
        <v>371</v>
      </c>
      <c r="C2106">
        <v>2024</v>
      </c>
      <c r="E2106">
        <v>99</v>
      </c>
      <c r="G2106">
        <v>99</v>
      </c>
      <c r="H2106">
        <v>2</v>
      </c>
      <c r="I2106">
        <v>99</v>
      </c>
      <c r="J2106">
        <v>629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</row>
    <row r="2107" spans="1:18">
      <c r="A2107">
        <v>18</v>
      </c>
      <c r="B2107">
        <v>372</v>
      </c>
      <c r="C2107">
        <v>2024</v>
      </c>
      <c r="E2107">
        <v>99</v>
      </c>
      <c r="G2107">
        <v>99</v>
      </c>
      <c r="H2107">
        <v>1</v>
      </c>
      <c r="I2107">
        <v>99</v>
      </c>
      <c r="J2107">
        <v>643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</row>
    <row r="2108" spans="1:18">
      <c r="A2108">
        <v>18</v>
      </c>
      <c r="B2108">
        <v>373</v>
      </c>
      <c r="C2108">
        <v>2024</v>
      </c>
      <c r="E2108">
        <v>99</v>
      </c>
      <c r="G2108">
        <v>99</v>
      </c>
      <c r="H2108">
        <v>2</v>
      </c>
      <c r="I2108">
        <v>99</v>
      </c>
      <c r="J2108">
        <v>704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</row>
    <row r="2109" spans="1:18">
      <c r="A2109">
        <v>18</v>
      </c>
      <c r="B2109">
        <v>374</v>
      </c>
      <c r="C2109">
        <v>2024</v>
      </c>
      <c r="E2109">
        <v>99</v>
      </c>
      <c r="G2109">
        <v>99</v>
      </c>
      <c r="H2109">
        <v>1</v>
      </c>
      <c r="I2109">
        <v>99</v>
      </c>
      <c r="J2109">
        <v>802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60"/>
  <sheetViews>
    <sheetView zoomScale="96" zoomScaleNormal="96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9"/>
      <c r="BA7" s="59"/>
      <c r="BB7" s="59"/>
      <c r="BC7" s="59"/>
      <c r="BD7" s="16"/>
      <c r="BE7" s="16"/>
      <c r="BF7" s="59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9"/>
      <c r="BA8" s="59"/>
      <c r="BB8" s="59"/>
      <c r="BC8" s="59"/>
      <c r="BD8" s="16"/>
      <c r="BE8" s="16"/>
      <c r="BF8" s="59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9"/>
      <c r="BA9" s="59"/>
      <c r="BB9" s="59"/>
      <c r="BC9" s="59"/>
      <c r="BD9" s="16"/>
      <c r="BE9" s="16"/>
      <c r="BF9" s="59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9"/>
      <c r="BA10" s="59"/>
      <c r="BB10" s="59"/>
      <c r="BC10" s="59"/>
      <c r="BD10" s="16"/>
      <c r="BE10" s="16"/>
      <c r="BF10" s="59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9"/>
      <c r="BA11" s="59"/>
      <c r="BB11" s="59"/>
      <c r="BC11" s="59"/>
      <c r="BD11" s="16"/>
      <c r="BE11" s="16"/>
      <c r="BF11" s="59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9"/>
      <c r="BA12" s="59"/>
      <c r="BB12" s="59"/>
      <c r="BC12" s="59"/>
      <c r="BD12" s="16"/>
      <c r="BE12" s="16"/>
      <c r="BF12" s="59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9"/>
      <c r="BA13" s="59"/>
      <c r="BB13" s="59"/>
      <c r="BC13" s="59"/>
      <c r="BD13" s="16"/>
      <c r="BE13" s="16"/>
      <c r="BF13" s="59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9"/>
      <c r="BA14" s="59"/>
      <c r="BB14" s="59"/>
      <c r="BC14" s="59"/>
      <c r="BD14" s="16"/>
      <c r="BE14" s="16"/>
      <c r="BF14" s="59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9"/>
      <c r="BA15" s="59"/>
      <c r="BB15" s="59"/>
      <c r="BC15" s="59"/>
      <c r="BD15" s="16"/>
      <c r="BE15" s="16"/>
      <c r="BF15" s="59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9"/>
      <c r="BA16" s="59"/>
      <c r="BB16" s="59"/>
      <c r="BC16" s="59"/>
      <c r="BD16" s="16"/>
      <c r="BE16" s="16"/>
      <c r="BF16" s="59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9"/>
      <c r="BA17" s="59"/>
      <c r="BB17" s="59"/>
      <c r="BC17" s="59"/>
      <c r="BD17" s="16"/>
      <c r="BE17" s="16"/>
      <c r="BF17" s="59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9"/>
      <c r="BA18" s="59"/>
      <c r="BB18" s="59"/>
      <c r="BC18" s="59"/>
      <c r="BD18" s="16"/>
      <c r="BE18" s="16"/>
      <c r="BF18" s="59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9"/>
      <c r="BA19" s="59"/>
      <c r="BB19" s="59"/>
      <c r="BC19" s="59"/>
      <c r="BD19" s="16"/>
      <c r="BE19" s="16"/>
      <c r="BF19" s="59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9"/>
      <c r="BA20" s="59"/>
      <c r="BB20" s="59"/>
      <c r="BC20" s="59"/>
      <c r="BD20" s="16"/>
      <c r="BE20" s="16"/>
      <c r="BF20" s="59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9"/>
      <c r="BA21" s="59"/>
      <c r="BB21" s="59"/>
      <c r="BC21" s="59"/>
      <c r="BD21" s="16"/>
      <c r="BE21" s="16"/>
      <c r="BF21" s="59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9"/>
      <c r="BA22" s="59"/>
      <c r="BB22" s="59"/>
      <c r="BC22" s="59"/>
      <c r="BD22" s="16"/>
      <c r="BE22" s="16"/>
      <c r="BF22" s="59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9"/>
      <c r="BA23" s="59"/>
      <c r="BB23" s="59"/>
      <c r="BC23" s="59"/>
      <c r="BD23" s="16"/>
      <c r="BE23" s="16"/>
      <c r="BF23" s="59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9"/>
      <c r="BA24" s="59"/>
      <c r="BB24" s="59"/>
      <c r="BC24" s="59"/>
      <c r="BD24" s="16"/>
      <c r="BE24" s="16"/>
      <c r="BF24" s="59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9"/>
      <c r="BA25" s="59"/>
      <c r="BB25" s="59"/>
      <c r="BC25" s="59"/>
      <c r="BD25" s="16"/>
      <c r="BE25" s="16"/>
      <c r="BF25" s="59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9"/>
      <c r="BA26" s="59"/>
      <c r="BB26" s="59"/>
      <c r="BC26" s="59"/>
      <c r="BD26" s="16"/>
      <c r="BE26" s="16"/>
      <c r="BF26" s="59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9"/>
      <c r="BA27" s="59"/>
      <c r="BB27" s="59"/>
      <c r="BC27" s="59"/>
      <c r="BD27" s="16"/>
      <c r="BE27" s="16"/>
      <c r="BF27" s="59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9"/>
      <c r="BA28" s="59"/>
      <c r="BB28" s="59"/>
      <c r="BC28" s="59"/>
      <c r="BD28" s="16"/>
      <c r="BE28" s="16"/>
      <c r="BF28" s="59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9"/>
      <c r="BA29" s="59"/>
      <c r="BB29" s="59"/>
      <c r="BC29" s="59"/>
      <c r="BD29" s="16"/>
      <c r="BE29" s="16"/>
      <c r="BF29" s="59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9"/>
      <c r="BA30" s="59"/>
      <c r="BB30" s="59"/>
      <c r="BC30" s="59"/>
      <c r="BD30" s="16"/>
      <c r="BE30" s="16"/>
      <c r="BF30" s="59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9"/>
      <c r="BA31" s="59"/>
      <c r="BB31" s="59"/>
      <c r="BC31" s="59"/>
      <c r="BD31" s="16"/>
      <c r="BE31" s="16"/>
      <c r="BF31" s="59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9"/>
      <c r="BA32" s="59"/>
      <c r="BB32" s="59"/>
      <c r="BC32" s="59"/>
      <c r="BD32" s="16"/>
      <c r="BE32" s="16"/>
      <c r="BF32" s="59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9"/>
      <c r="BA33" s="59"/>
      <c r="BB33" s="59"/>
      <c r="BC33" s="59"/>
      <c r="BD33" s="16"/>
      <c r="BE33" s="16"/>
      <c r="BF33" s="59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9"/>
      <c r="BA34" s="59"/>
      <c r="BB34" s="59"/>
      <c r="BC34" s="59"/>
      <c r="BD34" s="16"/>
      <c r="BE34" s="16"/>
      <c r="BF34" s="59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9"/>
      <c r="BA35" s="59"/>
      <c r="BB35" s="59"/>
      <c r="BC35" s="59"/>
      <c r="BD35" s="16"/>
      <c r="BE35" s="16"/>
      <c r="BF35" s="59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9"/>
      <c r="BA36" s="59"/>
      <c r="BB36" s="59"/>
      <c r="BC36" s="59"/>
      <c r="BD36" s="16"/>
      <c r="BE36" s="16"/>
      <c r="BF36" s="59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9"/>
      <c r="BA37" s="59"/>
      <c r="BB37" s="59"/>
      <c r="BC37" s="59"/>
      <c r="BD37" s="16"/>
      <c r="BE37" s="16"/>
      <c r="BF37" s="59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9"/>
      <c r="BA38" s="59"/>
      <c r="BB38" s="59"/>
      <c r="BC38" s="59"/>
      <c r="BD38" s="16"/>
      <c r="BE38" s="16"/>
      <c r="BF38" s="59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9"/>
      <c r="BA39" s="59"/>
      <c r="BB39" s="59"/>
      <c r="BC39" s="59"/>
      <c r="BD39" s="16"/>
      <c r="BE39" s="16"/>
      <c r="BF39" s="59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9"/>
      <c r="BA40" s="59"/>
      <c r="BB40" s="59"/>
      <c r="BC40" s="59"/>
      <c r="BD40" s="16"/>
      <c r="BE40" s="16"/>
      <c r="BF40" s="59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9"/>
      <c r="BA41" s="59"/>
      <c r="BB41" s="59"/>
      <c r="BC41" s="59"/>
      <c r="BD41" s="16"/>
      <c r="BE41" s="16"/>
      <c r="BF41" s="59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9"/>
      <c r="BA42" s="59"/>
      <c r="BB42" s="59"/>
      <c r="BC42" s="59"/>
      <c r="BD42" s="16"/>
      <c r="BE42" s="16"/>
      <c r="BF42" s="59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9"/>
      <c r="BA43" s="59"/>
      <c r="BB43" s="59"/>
      <c r="BC43" s="59"/>
      <c r="BD43" s="16"/>
      <c r="BE43" s="16"/>
      <c r="BF43" s="59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9"/>
      <c r="BA44" s="59"/>
      <c r="BB44" s="59"/>
      <c r="BC44" s="59"/>
      <c r="BD44" s="16"/>
      <c r="BE44" s="16"/>
      <c r="BF44" s="59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9"/>
      <c r="BA45" s="59"/>
      <c r="BB45" s="59"/>
      <c r="BC45" s="59"/>
      <c r="BD45" s="16"/>
      <c r="BE45" s="16"/>
      <c r="BF45" s="59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9"/>
      <c r="BA46" s="59"/>
      <c r="BB46" s="59"/>
      <c r="BC46" s="59"/>
      <c r="BD46" s="16"/>
      <c r="BE46" s="16"/>
      <c r="BF46" s="59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9"/>
      <c r="BA47" s="59"/>
      <c r="BB47" s="59"/>
      <c r="BC47" s="59"/>
      <c r="BD47" s="16"/>
      <c r="BE47" s="16"/>
      <c r="BF47" s="59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9"/>
      <c r="BA48" s="59"/>
      <c r="BB48" s="59"/>
      <c r="BC48" s="59"/>
      <c r="BD48" s="16"/>
      <c r="BE48" s="16"/>
      <c r="BF48" s="59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9"/>
      <c r="BA49" s="59"/>
      <c r="BB49" s="59"/>
      <c r="BC49" s="59"/>
      <c r="BD49" s="16"/>
      <c r="BE49" s="16"/>
      <c r="BF49" s="59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9"/>
      <c r="BA50" s="59"/>
      <c r="BB50" s="59"/>
      <c r="BC50" s="59"/>
      <c r="BD50" s="16"/>
      <c r="BE50" s="16"/>
      <c r="BF50" s="59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9"/>
      <c r="BA51" s="59"/>
      <c r="BB51" s="59"/>
      <c r="BC51" s="59"/>
      <c r="BD51" s="16"/>
      <c r="BE51" s="16"/>
      <c r="BF51" s="59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9"/>
      <c r="BA52" s="59"/>
      <c r="BB52" s="59"/>
      <c r="BC52" s="59"/>
      <c r="BD52" s="16"/>
      <c r="BE52" s="16"/>
      <c r="BF52" s="59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9"/>
      <c r="BA53" s="59"/>
      <c r="BB53" s="59"/>
      <c r="BC53" s="59"/>
      <c r="BD53" s="16"/>
      <c r="BE53" s="16"/>
      <c r="BF53" s="59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9"/>
      <c r="BA54" s="59"/>
      <c r="BB54" s="59"/>
      <c r="BC54" s="59"/>
      <c r="BD54" s="16"/>
      <c r="BE54" s="16"/>
      <c r="BF54" s="59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9"/>
      <c r="BA55" s="59"/>
      <c r="BB55" s="59"/>
      <c r="BC55" s="59"/>
      <c r="BD55" s="16"/>
      <c r="BE55" s="16"/>
      <c r="BF55" s="59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9"/>
      <c r="BA56" s="59"/>
      <c r="BB56" s="59"/>
      <c r="BC56" s="59"/>
      <c r="BD56" s="16"/>
      <c r="BE56" s="16"/>
      <c r="BF56" s="59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9"/>
      <c r="BA57" s="59"/>
      <c r="BB57" s="59"/>
      <c r="BC57" s="59"/>
      <c r="BD57" s="16"/>
      <c r="BE57" s="16"/>
      <c r="BF57" s="59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9"/>
      <c r="BA58" s="59"/>
      <c r="BB58" s="59"/>
      <c r="BC58" s="59"/>
      <c r="BD58" s="16"/>
      <c r="BE58" s="16"/>
      <c r="BF58" s="59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9"/>
      <c r="BA59" s="59"/>
      <c r="BB59" s="59"/>
      <c r="BC59" s="59"/>
      <c r="BD59" s="16"/>
      <c r="BE59" s="16"/>
      <c r="BF59" s="59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9"/>
      <c r="BA60" s="59"/>
      <c r="BB60" s="59"/>
      <c r="BC60" s="59"/>
      <c r="BD60" s="16"/>
      <c r="BE60" s="16"/>
      <c r="BF60" s="59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9"/>
      <c r="BA61" s="59"/>
      <c r="BB61" s="59"/>
      <c r="BC61" s="59"/>
      <c r="BD61" s="16"/>
      <c r="BE61" s="16"/>
      <c r="BF61" s="59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9"/>
      <c r="BA62" s="59"/>
      <c r="BB62" s="59"/>
      <c r="BC62" s="59"/>
      <c r="BD62" s="16"/>
      <c r="BE62" s="16"/>
      <c r="BF62" s="59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9"/>
      <c r="BA63" s="59"/>
      <c r="BB63" s="59"/>
      <c r="BC63" s="59"/>
      <c r="BD63" s="16"/>
      <c r="BE63" s="16"/>
      <c r="BF63" s="59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9"/>
      <c r="BA64" s="59"/>
      <c r="BB64" s="59"/>
      <c r="BC64" s="59"/>
      <c r="BD64" s="16"/>
      <c r="BE64" s="16"/>
      <c r="BF64" s="59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9"/>
      <c r="BA65" s="59"/>
      <c r="BB65" s="59"/>
      <c r="BC65" s="59"/>
      <c r="BD65" s="16"/>
      <c r="BE65" s="16"/>
      <c r="BF65" s="59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9"/>
      <c r="BA66" s="59"/>
      <c r="BB66" s="59"/>
      <c r="BC66" s="59"/>
      <c r="BD66" s="16"/>
      <c r="BE66" s="16"/>
      <c r="BF66" s="59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9"/>
      <c r="BA67" s="59"/>
      <c r="BB67" s="59"/>
      <c r="BC67" s="59"/>
      <c r="BD67" s="16"/>
      <c r="BE67" s="16"/>
      <c r="BF67" s="59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9"/>
      <c r="BA68" s="59"/>
      <c r="BB68" s="59"/>
      <c r="BC68" s="59"/>
      <c r="BD68" s="16"/>
      <c r="BE68" s="16"/>
      <c r="BF68" s="59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9"/>
      <c r="BA69" s="59"/>
      <c r="BB69" s="59"/>
      <c r="BC69" s="59"/>
      <c r="BD69" s="16"/>
      <c r="BE69" s="16"/>
      <c r="BF69" s="59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9"/>
      <c r="BA70" s="59"/>
      <c r="BB70" s="59"/>
      <c r="BC70" s="59"/>
      <c r="BD70" s="16"/>
      <c r="BE70" s="16"/>
      <c r="BF70" s="59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9"/>
      <c r="BA71" s="59"/>
      <c r="BB71" s="59"/>
      <c r="BC71" s="59"/>
      <c r="BD71" s="16"/>
      <c r="BE71" s="16"/>
      <c r="BF71" s="59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9"/>
      <c r="BA72" s="59"/>
      <c r="BB72" s="59"/>
      <c r="BC72" s="59"/>
      <c r="BD72" s="16"/>
      <c r="BE72" s="16"/>
      <c r="BF72" s="59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9"/>
      <c r="BA73" s="59"/>
      <c r="BB73" s="59"/>
      <c r="BC73" s="59"/>
      <c r="BD73" s="16"/>
      <c r="BE73" s="16"/>
      <c r="BF73" s="59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9"/>
      <c r="BA74" s="59"/>
      <c r="BB74" s="59"/>
      <c r="BC74" s="59"/>
      <c r="BD74" s="16"/>
      <c r="BE74" s="16"/>
      <c r="BF74" s="59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9"/>
      <c r="BA75" s="59"/>
      <c r="BB75" s="59"/>
      <c r="BC75" s="59"/>
      <c r="BD75" s="16"/>
      <c r="BE75" s="16"/>
      <c r="BF75" s="59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9"/>
      <c r="BA76" s="59"/>
      <c r="BB76" s="59"/>
      <c r="BC76" s="59"/>
      <c r="BD76" s="16"/>
      <c r="BE76" s="16"/>
      <c r="BF76" s="59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9"/>
      <c r="BA77" s="59"/>
      <c r="BB77" s="59"/>
      <c r="BC77" s="59"/>
      <c r="BD77" s="16"/>
      <c r="BE77" s="16"/>
      <c r="BF77" s="59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9"/>
      <c r="BA78" s="59"/>
      <c r="BB78" s="59"/>
      <c r="BC78" s="59"/>
      <c r="BD78" s="16"/>
      <c r="BE78" s="16"/>
      <c r="BF78" s="59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9"/>
      <c r="BA79" s="59"/>
      <c r="BB79" s="59"/>
      <c r="BC79" s="59"/>
      <c r="BD79" s="16"/>
      <c r="BE79" s="16"/>
      <c r="BF79" s="59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9"/>
      <c r="BA80" s="59"/>
      <c r="BB80" s="59"/>
      <c r="BC80" s="59"/>
      <c r="BD80" s="16"/>
      <c r="BE80" s="16"/>
      <c r="BF80" s="59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9"/>
      <c r="BA81" s="59"/>
      <c r="BB81" s="59"/>
      <c r="BC81" s="59"/>
      <c r="BD81" s="16"/>
      <c r="BE81" s="16"/>
      <c r="BF81" s="59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9"/>
      <c r="BA82" s="59"/>
      <c r="BB82" s="59"/>
      <c r="BC82" s="59"/>
      <c r="BD82" s="16"/>
      <c r="BE82" s="16"/>
      <c r="BF82" s="59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9"/>
      <c r="BA83" s="59"/>
      <c r="BB83" s="59"/>
      <c r="BC83" s="59"/>
      <c r="BD83" s="16"/>
      <c r="BE83" s="16"/>
      <c r="BF83" s="59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9"/>
      <c r="BA84" s="59"/>
      <c r="BB84" s="59"/>
      <c r="BC84" s="59"/>
      <c r="BD84" s="16"/>
      <c r="BE84" s="16"/>
      <c r="BF84" s="59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9"/>
      <c r="BA85" s="59"/>
      <c r="BB85" s="59"/>
      <c r="BC85" s="59"/>
      <c r="BD85" s="16"/>
      <c r="BE85" s="16"/>
      <c r="BF85" s="59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9"/>
      <c r="BA86" s="59"/>
      <c r="BB86" s="59"/>
      <c r="BC86" s="59"/>
      <c r="BD86" s="16"/>
      <c r="BE86" s="16"/>
      <c r="BF86" s="59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9"/>
      <c r="BA87" s="59"/>
      <c r="BB87" s="59"/>
      <c r="BC87" s="59"/>
      <c r="BD87" s="16"/>
      <c r="BE87" s="16"/>
      <c r="BF87" s="59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9"/>
      <c r="BA88" s="59"/>
      <c r="BB88" s="59"/>
      <c r="BC88" s="59"/>
      <c r="BD88" s="16"/>
      <c r="BE88" s="16"/>
      <c r="BF88" s="59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9"/>
      <c r="BA89" s="59"/>
      <c r="BB89" s="59"/>
      <c r="BC89" s="59"/>
      <c r="BD89" s="16"/>
      <c r="BE89" s="16"/>
      <c r="BF89" s="59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9"/>
      <c r="BA90" s="59"/>
      <c r="BB90" s="59"/>
      <c r="BC90" s="59"/>
      <c r="BD90" s="16"/>
      <c r="BE90" s="16"/>
      <c r="BF90" s="59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9"/>
      <c r="BA91" s="59"/>
      <c r="BB91" s="59"/>
      <c r="BC91" s="59"/>
      <c r="BD91" s="16"/>
      <c r="BE91" s="16"/>
      <c r="BF91" s="59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9"/>
      <c r="BA92" s="59"/>
      <c r="BB92" s="59"/>
      <c r="BC92" s="59"/>
      <c r="BD92" s="16"/>
      <c r="BE92" s="16"/>
      <c r="BF92" s="59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9"/>
      <c r="BA93" s="59"/>
      <c r="BB93" s="59"/>
      <c r="BC93" s="59"/>
      <c r="BD93" s="16"/>
      <c r="BE93" s="16"/>
      <c r="BF93" s="59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9"/>
      <c r="BA94" s="59"/>
      <c r="BB94" s="59"/>
      <c r="BC94" s="59"/>
      <c r="BD94" s="16"/>
      <c r="BE94" s="16"/>
      <c r="BF94" s="59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9"/>
      <c r="BA95" s="59"/>
      <c r="BB95" s="59"/>
      <c r="BC95" s="59"/>
      <c r="BD95" s="16"/>
      <c r="BE95" s="16"/>
      <c r="BF95" s="59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9"/>
      <c r="BA96" s="59"/>
      <c r="BB96" s="59"/>
      <c r="BC96" s="59"/>
      <c r="BD96" s="16"/>
      <c r="BE96" s="16"/>
      <c r="BF96" s="59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59"/>
      <c r="BA97" s="59"/>
      <c r="BB97" s="59"/>
      <c r="BC97" s="59"/>
      <c r="BD97" s="16"/>
      <c r="BE97" s="16"/>
      <c r="BF97" s="59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59"/>
      <c r="BA98" s="59"/>
      <c r="BB98" s="59"/>
      <c r="BC98" s="59"/>
      <c r="BD98" s="16"/>
      <c r="BE98" s="16"/>
      <c r="BF98" s="59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59"/>
      <c r="BA99" s="59"/>
      <c r="BB99" s="59"/>
      <c r="BC99" s="59"/>
      <c r="BD99" s="16"/>
      <c r="BE99" s="16"/>
      <c r="BF99" s="59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59"/>
      <c r="BA100" s="59"/>
      <c r="BB100" s="59"/>
      <c r="BC100" s="59"/>
      <c r="BD100" s="16"/>
      <c r="BE100" s="16"/>
      <c r="BF100" s="59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59"/>
      <c r="BA101" s="59"/>
      <c r="BB101" s="59"/>
      <c r="BC101" s="59"/>
      <c r="BD101" s="16"/>
      <c r="BE101" s="16"/>
      <c r="BF101" s="59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59"/>
      <c r="BA102" s="59"/>
      <c r="BB102" s="59"/>
      <c r="BC102" s="59"/>
      <c r="BD102" s="16"/>
      <c r="BE102" s="16"/>
      <c r="BF102" s="59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59"/>
      <c r="BA103" s="59"/>
      <c r="BB103" s="59"/>
      <c r="BC103" s="59"/>
      <c r="BD103" s="16"/>
      <c r="BE103" s="16"/>
      <c r="BF103" s="59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59"/>
      <c r="BA104" s="59"/>
      <c r="BB104" s="59"/>
      <c r="BC104" s="59"/>
      <c r="BD104" s="16"/>
      <c r="BE104" s="16"/>
      <c r="BF104" s="59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59"/>
      <c r="BA105" s="59"/>
      <c r="BB105" s="59"/>
      <c r="BC105" s="59"/>
      <c r="BD105" s="16"/>
      <c r="BE105" s="16"/>
      <c r="BF105" s="59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5:89">
      <c r="O106">
        <v>2</v>
      </c>
      <c r="P106" s="284" t="s">
        <v>29</v>
      </c>
      <c r="AU106" s="3"/>
      <c r="AV106" s="3"/>
      <c r="AW106" s="3"/>
      <c r="AX106" s="3"/>
      <c r="AY106" s="3"/>
      <c r="AZ106" s="59"/>
      <c r="BA106" s="59"/>
      <c r="BB106" s="59"/>
      <c r="BC106" s="59"/>
      <c r="BD106" s="16"/>
      <c r="BE106" s="16"/>
      <c r="BF106" s="59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59"/>
      <c r="BA107" s="59"/>
      <c r="BB107" s="59"/>
      <c r="BC107" s="59"/>
      <c r="BD107" s="16"/>
      <c r="BE107" s="16"/>
      <c r="BF107" s="59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59"/>
      <c r="BA108" s="59"/>
      <c r="BB108" s="59"/>
      <c r="BC108" s="59"/>
      <c r="BD108" s="16"/>
      <c r="BE108" s="16"/>
      <c r="BF108" s="59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5:89">
      <c r="O109">
        <v>5</v>
      </c>
      <c r="P109" s="284" t="s">
        <v>401</v>
      </c>
      <c r="AU109" s="3"/>
      <c r="AV109" s="3"/>
      <c r="AW109" s="3"/>
      <c r="AX109" s="3"/>
      <c r="AY109" s="3"/>
      <c r="AZ109" s="59"/>
      <c r="BA109" s="59"/>
      <c r="BB109" s="59"/>
      <c r="BC109" s="59"/>
      <c r="BD109" s="16"/>
      <c r="BE109" s="16"/>
      <c r="BF109" s="59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59"/>
      <c r="BA110" s="59"/>
      <c r="BB110" s="59"/>
      <c r="BC110" s="59"/>
      <c r="BD110" s="16"/>
      <c r="BE110" s="16"/>
      <c r="BF110" s="59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59"/>
      <c r="BA111" s="59"/>
      <c r="BB111" s="59"/>
      <c r="BC111" s="59"/>
      <c r="BD111" s="16"/>
      <c r="BE111" s="16"/>
      <c r="BF111" s="59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5:89">
      <c r="O112">
        <v>8</v>
      </c>
      <c r="P112" s="284" t="s">
        <v>34</v>
      </c>
      <c r="AU112" s="3"/>
      <c r="AV112" s="3"/>
      <c r="AW112" s="3"/>
      <c r="AX112" s="3"/>
      <c r="AY112" s="3"/>
      <c r="AZ112" s="59"/>
      <c r="BA112" s="59"/>
      <c r="BB112" s="59"/>
      <c r="BC112" s="59"/>
      <c r="BD112" s="16"/>
      <c r="BE112" s="16"/>
      <c r="BF112" s="59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59"/>
      <c r="BA113" s="59"/>
      <c r="BB113" s="59"/>
      <c r="BC113" s="59"/>
      <c r="BD113" s="16"/>
      <c r="BE113" s="16"/>
      <c r="BF113" s="59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59"/>
      <c r="BA114" s="59"/>
      <c r="BB114" s="59"/>
      <c r="BC114" s="59"/>
      <c r="BD114" s="16"/>
      <c r="BE114" s="16"/>
      <c r="BF114" s="59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59"/>
      <c r="BA115" s="59"/>
      <c r="BB115" s="59"/>
      <c r="BC115" s="59"/>
      <c r="BD115" s="16"/>
      <c r="BE115" s="16"/>
      <c r="BF115" s="59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59"/>
      <c r="BA116" s="59"/>
      <c r="BB116" s="59"/>
      <c r="BC116" s="59"/>
      <c r="BD116" s="16"/>
      <c r="BE116" s="16"/>
      <c r="BF116" s="59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59"/>
      <c r="BA117" s="59"/>
      <c r="BB117" s="59"/>
      <c r="BC117" s="59"/>
      <c r="BD117" s="16"/>
      <c r="BE117" s="16"/>
      <c r="BF117" s="59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59"/>
      <c r="BA118" s="59"/>
      <c r="BB118" s="59"/>
      <c r="BC118" s="59"/>
      <c r="BD118" s="16"/>
      <c r="BE118" s="16"/>
      <c r="BF118" s="59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59"/>
      <c r="BA119" s="59"/>
      <c r="BB119" s="59"/>
      <c r="BC119" s="59"/>
      <c r="BD119" s="16"/>
      <c r="BE119" s="16"/>
      <c r="BF119" s="59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59"/>
      <c r="BA120" s="59"/>
      <c r="BB120" s="59"/>
      <c r="BC120" s="59"/>
      <c r="BD120" s="16"/>
      <c r="BE120" s="16"/>
      <c r="BF120" s="59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59"/>
      <c r="BA121" s="59"/>
      <c r="BB121" s="59"/>
      <c r="BC121" s="59"/>
      <c r="BD121" s="16"/>
      <c r="BE121" s="16"/>
      <c r="BF121" s="59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59"/>
      <c r="BA122" s="59"/>
      <c r="BB122" s="59"/>
      <c r="BC122" s="59"/>
      <c r="BD122" s="16"/>
      <c r="BE122" s="16"/>
      <c r="BF122" s="59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59"/>
      <c r="BA123" s="59"/>
      <c r="BB123" s="59"/>
      <c r="BC123" s="59"/>
      <c r="BD123" s="16"/>
      <c r="BE123" s="16"/>
      <c r="BF123" s="59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59"/>
      <c r="BA124" s="59"/>
      <c r="BB124" s="59"/>
      <c r="BC124" s="59"/>
      <c r="BD124" s="16"/>
      <c r="BE124" s="16"/>
      <c r="BF124" s="59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59"/>
      <c r="BA125" s="59"/>
      <c r="BB125" s="59"/>
      <c r="BC125" s="59"/>
      <c r="BD125" s="16"/>
      <c r="BE125" s="16"/>
      <c r="BF125" s="59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59"/>
      <c r="BA126" s="59"/>
      <c r="BB126" s="59"/>
      <c r="BC126" s="59"/>
      <c r="BD126" s="16"/>
      <c r="BE126" s="16"/>
      <c r="BF126" s="59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59"/>
      <c r="BA127" s="59"/>
      <c r="BB127" s="59"/>
      <c r="BC127" s="59"/>
      <c r="BD127" s="16"/>
      <c r="BE127" s="16"/>
      <c r="BF127" s="59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59"/>
      <c r="BA128" s="59"/>
      <c r="BB128" s="59"/>
      <c r="BC128" s="59"/>
      <c r="BD128" s="16"/>
      <c r="BE128" s="16"/>
      <c r="BF128" s="59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59"/>
      <c r="BA129" s="59"/>
      <c r="BB129" s="59"/>
      <c r="BC129" s="59"/>
      <c r="BD129" s="16"/>
      <c r="BE129" s="16"/>
      <c r="BF129" s="59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59"/>
      <c r="BA130" s="59"/>
      <c r="BB130" s="59"/>
      <c r="BC130" s="59"/>
      <c r="BD130" s="16"/>
      <c r="BE130" s="16"/>
      <c r="BF130" s="59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59"/>
      <c r="BA131" s="59"/>
      <c r="BB131" s="59"/>
      <c r="BC131" s="59"/>
      <c r="BD131" s="16"/>
      <c r="BE131" s="16"/>
      <c r="BF131" s="59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59"/>
      <c r="BA132" s="59"/>
      <c r="BB132" s="59"/>
      <c r="BC132" s="59"/>
      <c r="BD132" s="16"/>
      <c r="BE132" s="16"/>
      <c r="BF132" s="59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2:76" s="548" customFormat="1">
      <c r="AP133" s="92"/>
      <c r="AQ133" s="92"/>
      <c r="AR133" s="92"/>
      <c r="AS133" s="92"/>
      <c r="AT133" s="1"/>
      <c r="AU133" s="3"/>
      <c r="AV133" s="3"/>
      <c r="AW133" s="3"/>
      <c r="AX133" s="3"/>
      <c r="AY133" s="3"/>
      <c r="AZ133" s="59"/>
      <c r="BA133" s="59"/>
      <c r="BB133" s="59"/>
      <c r="BC133" s="59"/>
      <c r="BD133" s="16"/>
      <c r="BE133" s="16"/>
      <c r="BF133" s="59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2:76" s="548" customFormat="1">
      <c r="AP134" s="92"/>
      <c r="AQ134" s="92"/>
      <c r="AR134" s="92"/>
      <c r="AS134" s="92"/>
      <c r="AT134" s="1"/>
      <c r="AU134" s="3"/>
      <c r="AV134" s="3"/>
      <c r="AW134" s="3"/>
      <c r="AX134" s="3"/>
      <c r="AY134" s="3"/>
      <c r="AZ134" s="59"/>
      <c r="BA134" s="59"/>
      <c r="BB134" s="59"/>
      <c r="BC134" s="59"/>
      <c r="BD134" s="16"/>
      <c r="BE134" s="16"/>
      <c r="BF134" s="59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2:76" s="548" customFormat="1">
      <c r="AP135" s="92"/>
      <c r="AQ135" s="92"/>
      <c r="AR135" s="92"/>
      <c r="AS135" s="92"/>
      <c r="AT135" s="1"/>
      <c r="AU135" s="3"/>
      <c r="AV135" s="3"/>
      <c r="AW135" s="3"/>
      <c r="AX135" s="3"/>
      <c r="AY135" s="3"/>
      <c r="AZ135" s="59"/>
      <c r="BA135" s="59"/>
      <c r="BB135" s="59"/>
      <c r="BC135" s="59"/>
      <c r="BD135" s="16"/>
      <c r="BE135" s="16"/>
      <c r="BF135" s="59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2:76" s="548" customFormat="1">
      <c r="AP136" s="92"/>
      <c r="AQ136" s="92"/>
      <c r="AR136" s="92"/>
      <c r="AS136" s="92"/>
      <c r="AT136" s="1"/>
      <c r="AU136" s="3"/>
      <c r="AV136" s="3"/>
      <c r="AW136" s="3"/>
      <c r="AX136" s="3"/>
      <c r="AY136" s="3"/>
      <c r="AZ136" s="59"/>
      <c r="BA136" s="59"/>
      <c r="BB136" s="59"/>
      <c r="BC136" s="59"/>
      <c r="BD136" s="16"/>
      <c r="BE136" s="16"/>
      <c r="BF136" s="59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2:76" s="548" customFormat="1">
      <c r="AP137" s="92"/>
      <c r="AQ137" s="92"/>
      <c r="AR137" s="92"/>
      <c r="AS137" s="92"/>
      <c r="AT137" s="1"/>
      <c r="AU137" s="3"/>
      <c r="AV137" s="3"/>
      <c r="AW137" s="3"/>
      <c r="AX137" s="3"/>
      <c r="AY137" s="3"/>
      <c r="AZ137" s="59"/>
      <c r="BA137" s="59"/>
      <c r="BB137" s="59"/>
      <c r="BC137" s="59"/>
      <c r="BD137" s="16"/>
      <c r="BE137" s="16"/>
      <c r="BF137" s="59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2:76" s="548" customFormat="1">
      <c r="AP138" s="92"/>
      <c r="AQ138" s="92"/>
      <c r="AR138" s="92"/>
      <c r="AS138" s="92"/>
      <c r="AT138" s="1"/>
      <c r="AU138" s="3"/>
      <c r="AV138" s="3"/>
      <c r="AW138" s="3"/>
      <c r="AX138" s="3"/>
      <c r="AY138" s="3"/>
      <c r="AZ138" s="59"/>
      <c r="BA138" s="59"/>
      <c r="BB138" s="59"/>
      <c r="BC138" s="59"/>
      <c r="BD138" s="16"/>
      <c r="BE138" s="16"/>
      <c r="BF138" s="59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2:76" s="548" customFormat="1">
      <c r="AP139" s="92"/>
      <c r="AQ139" s="92"/>
      <c r="AR139" s="92"/>
      <c r="AS139" s="92"/>
      <c r="AT139" s="1"/>
      <c r="AU139" s="3"/>
      <c r="AV139" s="3"/>
      <c r="AW139" s="3"/>
      <c r="AX139" s="3"/>
      <c r="AY139" s="3"/>
      <c r="AZ139" s="59"/>
      <c r="BA139" s="59"/>
      <c r="BB139" s="59"/>
      <c r="BC139" s="59"/>
      <c r="BD139" s="16"/>
      <c r="BE139" s="16"/>
      <c r="BF139" s="59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2:76" s="548" customFormat="1">
      <c r="AP140" s="92"/>
      <c r="AQ140" s="92"/>
      <c r="AR140" s="92"/>
      <c r="AS140" s="92"/>
      <c r="AT140" s="1"/>
      <c r="AU140" s="3"/>
      <c r="AV140" s="3"/>
      <c r="AW140" s="3"/>
      <c r="AX140" s="3"/>
      <c r="AY140" s="3"/>
      <c r="AZ140" s="59"/>
      <c r="BA140" s="59"/>
      <c r="BB140" s="59"/>
      <c r="BC140" s="59"/>
      <c r="BD140" s="16"/>
      <c r="BE140" s="16"/>
      <c r="BF140" s="59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2:76" s="548" customFormat="1">
      <c r="AP141" s="92"/>
      <c r="AQ141" s="92"/>
      <c r="AR141" s="92"/>
      <c r="AS141" s="92"/>
      <c r="AT141" s="1"/>
      <c r="AU141" s="3"/>
      <c r="AV141" s="3"/>
      <c r="AW141" s="3"/>
      <c r="AX141" s="3"/>
      <c r="AY141" s="3"/>
      <c r="AZ141" s="59"/>
      <c r="BA141" s="59"/>
      <c r="BB141" s="59"/>
      <c r="BC141" s="59"/>
      <c r="BD141" s="16"/>
      <c r="BE141" s="16"/>
      <c r="BF141" s="59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2:76" s="548" customFormat="1">
      <c r="AP142" s="92"/>
      <c r="AQ142" s="92"/>
      <c r="AR142" s="92"/>
      <c r="AS142" s="92"/>
      <c r="AT142" s="1"/>
      <c r="AU142" s="3"/>
      <c r="AV142" s="3"/>
      <c r="AW142" s="3"/>
      <c r="AX142" s="3"/>
      <c r="AY142" s="3"/>
      <c r="AZ142" s="59"/>
      <c r="BA142" s="59"/>
      <c r="BB142" s="59"/>
      <c r="BC142" s="59"/>
      <c r="BD142" s="16"/>
      <c r="BE142" s="16"/>
      <c r="BF142" s="59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2:76" s="548" customFormat="1">
      <c r="AP143" s="92"/>
      <c r="AQ143" s="92"/>
      <c r="AR143" s="92"/>
      <c r="AS143" s="92"/>
      <c r="AT143" s="1"/>
      <c r="AU143" s="3"/>
      <c r="AV143" s="3"/>
      <c r="AW143" s="3"/>
      <c r="AX143" s="3"/>
      <c r="AY143" s="3"/>
      <c r="AZ143" s="59"/>
      <c r="BA143" s="59"/>
      <c r="BB143" s="59"/>
      <c r="BC143" s="59"/>
      <c r="BD143" s="16"/>
      <c r="BE143" s="16"/>
      <c r="BF143" s="59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2:76" s="548" customFormat="1">
      <c r="AP144" s="92"/>
      <c r="AQ144" s="92"/>
      <c r="AR144" s="92"/>
      <c r="AS144" s="92"/>
      <c r="AT144" s="1"/>
      <c r="AU144" s="3"/>
      <c r="AV144" s="3"/>
      <c r="AW144" s="3"/>
      <c r="AX144" s="3"/>
      <c r="AY144" s="3"/>
      <c r="AZ144" s="59"/>
      <c r="BA144" s="59"/>
      <c r="BB144" s="59"/>
      <c r="BC144" s="59"/>
      <c r="BD144" s="16"/>
      <c r="BE144" s="16"/>
      <c r="BF144" s="59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2:76" s="548" customFormat="1">
      <c r="AP145" s="92"/>
      <c r="AQ145" s="92"/>
      <c r="AR145" s="92"/>
      <c r="AS145" s="92"/>
      <c r="AT145" s="1"/>
      <c r="AU145" s="3"/>
      <c r="AV145" s="3"/>
      <c r="AW145" s="3"/>
      <c r="AX145" s="3"/>
      <c r="AY145" s="3"/>
      <c r="AZ145" s="59"/>
      <c r="BA145" s="59"/>
      <c r="BB145" s="59"/>
      <c r="BC145" s="59"/>
      <c r="BD145" s="16"/>
      <c r="BE145" s="16"/>
      <c r="BF145" s="59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2:76" s="548" customFormat="1">
      <c r="AP146" s="92"/>
      <c r="AQ146" s="92"/>
      <c r="AR146" s="92"/>
      <c r="AS146" s="92"/>
      <c r="AT146" s="1"/>
      <c r="AU146" s="3"/>
      <c r="AV146" s="3"/>
      <c r="AW146" s="3"/>
      <c r="AX146" s="3"/>
      <c r="AY146" s="3"/>
      <c r="AZ146" s="59"/>
      <c r="BA146" s="59"/>
      <c r="BB146" s="59"/>
      <c r="BC146" s="59"/>
      <c r="BD146" s="16"/>
      <c r="BE146" s="16"/>
      <c r="BF146" s="59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2:76" s="548" customFormat="1">
      <c r="AP147" s="92"/>
      <c r="AQ147" s="92"/>
      <c r="AR147" s="92"/>
      <c r="AS147" s="92"/>
      <c r="AT147" s="1"/>
      <c r="AU147" s="3"/>
      <c r="AV147" s="3"/>
      <c r="AW147" s="3"/>
      <c r="AX147" s="3"/>
      <c r="AY147" s="3"/>
      <c r="AZ147" s="59"/>
      <c r="BA147" s="59"/>
      <c r="BB147" s="59"/>
      <c r="BC147" s="59"/>
      <c r="BD147" s="16"/>
      <c r="BE147" s="16"/>
      <c r="BF147" s="59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2:76" s="548" customFormat="1">
      <c r="AP148" s="92"/>
      <c r="AQ148" s="92"/>
      <c r="AR148" s="92"/>
      <c r="AS148" s="92"/>
      <c r="AT148" s="1"/>
      <c r="AU148" s="3"/>
      <c r="AV148" s="3"/>
      <c r="AW148" s="3"/>
      <c r="AX148" s="3"/>
      <c r="AY148" s="3"/>
      <c r="AZ148" s="59"/>
      <c r="BA148" s="59"/>
      <c r="BB148" s="59"/>
      <c r="BC148" s="59"/>
      <c r="BD148" s="16"/>
      <c r="BE148" s="16"/>
      <c r="BF148" s="59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2:76" s="548" customFormat="1">
      <c r="AP149" s="92"/>
      <c r="AQ149" s="92"/>
      <c r="AR149" s="92"/>
      <c r="AS149" s="92"/>
      <c r="AT149" s="1"/>
      <c r="AU149" s="3"/>
      <c r="AV149" s="3"/>
      <c r="AW149" s="3"/>
      <c r="AX149" s="3"/>
      <c r="AY149" s="3"/>
      <c r="AZ149" s="59"/>
      <c r="BA149" s="59"/>
      <c r="BB149" s="59"/>
      <c r="BC149" s="59"/>
      <c r="BD149" s="16"/>
      <c r="BE149" s="16"/>
      <c r="BF149" s="59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</row>
    <row r="150" spans="42:76" s="548" customFormat="1">
      <c r="AP150" s="92"/>
      <c r="AQ150" s="92"/>
      <c r="AR150" s="92"/>
      <c r="AS150" s="92"/>
      <c r="AT150" s="1"/>
      <c r="AU150" s="3"/>
      <c r="AV150" s="3"/>
      <c r="AW150" s="3"/>
      <c r="AX150" s="3"/>
      <c r="AY150" s="3"/>
      <c r="AZ150" s="59"/>
      <c r="BA150" s="59"/>
      <c r="BB150" s="59"/>
      <c r="BC150" s="59"/>
      <c r="BD150" s="16"/>
      <c r="BE150" s="16"/>
      <c r="BF150" s="59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</row>
    <row r="151" spans="42:76" s="548" customFormat="1">
      <c r="AP151" s="92"/>
      <c r="AQ151" s="92"/>
      <c r="AR151" s="92"/>
      <c r="AS151" s="92"/>
      <c r="AT151" s="1"/>
      <c r="AU151" s="3"/>
      <c r="AV151" s="3"/>
      <c r="AW151" s="3"/>
      <c r="AX151" s="3"/>
      <c r="AY151" s="3"/>
      <c r="AZ151" s="59"/>
      <c r="BA151" s="59"/>
      <c r="BB151" s="59"/>
      <c r="BC151" s="59"/>
      <c r="BD151" s="16"/>
      <c r="BE151" s="16"/>
      <c r="BF151" s="59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</row>
    <row r="152" spans="42:76" s="548" customFormat="1">
      <c r="AP152" s="92"/>
      <c r="AQ152" s="92"/>
      <c r="AR152" s="92"/>
      <c r="AS152" s="92"/>
      <c r="AT152" s="1"/>
      <c r="AU152" s="3"/>
      <c r="AV152" s="3"/>
      <c r="AW152" s="3"/>
      <c r="AX152" s="3"/>
      <c r="AY152" s="3"/>
      <c r="AZ152" s="59"/>
      <c r="BA152" s="59"/>
      <c r="BB152" s="59"/>
      <c r="BC152" s="59"/>
      <c r="BD152" s="16"/>
      <c r="BE152" s="16"/>
      <c r="BF152" s="59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</row>
    <row r="153" spans="42:76" s="548" customFormat="1">
      <c r="AP153" s="92"/>
      <c r="AQ153" s="92"/>
      <c r="AR153" s="92"/>
      <c r="AS153" s="92"/>
      <c r="AT153" s="1"/>
      <c r="AU153" s="3"/>
      <c r="AV153" s="3"/>
      <c r="AW153" s="3"/>
      <c r="AX153" s="3"/>
      <c r="AY153" s="3"/>
      <c r="AZ153" s="59"/>
      <c r="BA153" s="59"/>
      <c r="BB153" s="59"/>
      <c r="BC153" s="59"/>
      <c r="BD153" s="16"/>
      <c r="BE153" s="16"/>
      <c r="BF153" s="59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</row>
    <row r="154" spans="42:76" s="548" customFormat="1">
      <c r="AP154" s="92"/>
      <c r="AQ154" s="92"/>
      <c r="AR154" s="92"/>
      <c r="AS154" s="92"/>
      <c r="AT154" s="1"/>
      <c r="AU154" s="3"/>
      <c r="AV154" s="3"/>
      <c r="AW154" s="3"/>
      <c r="AX154" s="3"/>
      <c r="AY154" s="3"/>
      <c r="AZ154" s="59"/>
      <c r="BA154" s="59"/>
      <c r="BB154" s="59"/>
      <c r="BC154" s="59"/>
      <c r="BD154" s="16"/>
      <c r="BE154" s="16"/>
      <c r="BF154" s="59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</row>
    <row r="155" spans="42:76" s="548" customFormat="1">
      <c r="AP155" s="92"/>
      <c r="AQ155" s="92"/>
      <c r="AR155" s="92"/>
      <c r="AS155" s="92"/>
      <c r="AT155" s="1"/>
      <c r="AU155" s="3"/>
      <c r="AV155" s="3"/>
      <c r="AW155" s="3"/>
      <c r="AX155" s="3"/>
      <c r="AY155" s="3"/>
      <c r="AZ155" s="59"/>
      <c r="BA155" s="59"/>
      <c r="BB155" s="59"/>
      <c r="BC155" s="59"/>
      <c r="BD155" s="16"/>
      <c r="BE155" s="16"/>
      <c r="BF155" s="59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</row>
    <row r="156" spans="42:76" s="548" customFormat="1">
      <c r="AP156" s="92"/>
      <c r="AQ156" s="92"/>
      <c r="AR156" s="92"/>
      <c r="AS156" s="92"/>
      <c r="AT156" s="1"/>
      <c r="AU156" s="3"/>
      <c r="AV156" s="3"/>
      <c r="AW156" s="3"/>
      <c r="AX156" s="3"/>
      <c r="AY156" s="3"/>
      <c r="AZ156" s="59"/>
      <c r="BA156" s="59"/>
      <c r="BB156" s="59"/>
      <c r="BC156" s="59"/>
      <c r="BD156" s="16"/>
      <c r="BE156" s="16"/>
      <c r="BF156" s="59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</row>
    <row r="157" spans="42:76" s="548" customFormat="1">
      <c r="AP157" s="92"/>
      <c r="AQ157" s="92"/>
      <c r="AR157" s="92"/>
      <c r="AS157" s="92"/>
      <c r="AT157" s="1"/>
      <c r="AU157" s="3"/>
      <c r="AV157" s="3"/>
      <c r="AW157" s="3"/>
      <c r="AX157" s="3"/>
      <c r="AY157" s="3"/>
      <c r="AZ157" s="59"/>
      <c r="BA157" s="59"/>
      <c r="BB157" s="59"/>
      <c r="BC157" s="59"/>
      <c r="BD157" s="16"/>
      <c r="BE157" s="16"/>
      <c r="BF157" s="59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</row>
    <row r="158" spans="42:76" s="548" customFormat="1">
      <c r="AP158" s="92"/>
      <c r="AQ158" s="92"/>
      <c r="AR158" s="92"/>
      <c r="AS158" s="92"/>
      <c r="AT158" s="1"/>
      <c r="AU158" s="3"/>
      <c r="AV158" s="3"/>
      <c r="AW158" s="3"/>
      <c r="AX158" s="3"/>
      <c r="AY158" s="3"/>
      <c r="AZ158" s="59"/>
      <c r="BA158" s="59"/>
      <c r="BB158" s="59"/>
      <c r="BC158" s="59"/>
      <c r="BD158" s="16"/>
      <c r="BE158" s="16"/>
      <c r="BF158" s="59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</row>
    <row r="159" spans="42:76" s="548" customFormat="1">
      <c r="AP159" s="92"/>
      <c r="AQ159" s="92"/>
      <c r="AR159" s="92"/>
      <c r="AS159" s="92"/>
      <c r="AT159" s="1"/>
      <c r="AU159" s="3"/>
      <c r="AV159" s="3"/>
      <c r="AW159" s="3"/>
      <c r="AX159" s="3"/>
      <c r="AY159" s="3"/>
      <c r="AZ159" s="59"/>
      <c r="BA159" s="59"/>
      <c r="BB159" s="59"/>
      <c r="BC159" s="59"/>
      <c r="BD159" s="16"/>
      <c r="BE159" s="16"/>
      <c r="BF159" s="59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</row>
    <row r="160" spans="42:76" s="548" customFormat="1">
      <c r="AP160" s="92"/>
      <c r="AQ160" s="92"/>
      <c r="AR160" s="92"/>
      <c r="AS160" s="92"/>
      <c r="AT160" s="1"/>
      <c r="AU160" s="3"/>
      <c r="AV160" s="3"/>
      <c r="AW160" s="3"/>
      <c r="AX160" s="3"/>
      <c r="AY160" s="3"/>
      <c r="AZ160" s="59"/>
      <c r="BA160" s="59"/>
      <c r="BB160" s="59"/>
      <c r="BC160" s="59"/>
      <c r="BD160" s="16"/>
      <c r="BE160" s="16"/>
      <c r="BF160" s="59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</row>
    <row r="161" spans="42:76" s="548" customFormat="1">
      <c r="AP161" s="92"/>
      <c r="AQ161" s="92"/>
      <c r="AR161" s="92"/>
      <c r="AS161" s="92"/>
      <c r="AT161" s="1"/>
      <c r="AU161" s="3"/>
      <c r="AV161" s="3"/>
      <c r="AW161" s="3"/>
      <c r="AX161" s="3"/>
      <c r="AY161" s="3"/>
      <c r="AZ161" s="59"/>
      <c r="BA161" s="59"/>
      <c r="BB161" s="59"/>
      <c r="BC161" s="59"/>
      <c r="BD161" s="16"/>
      <c r="BE161" s="16"/>
      <c r="BF161" s="59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</row>
    <row r="162" spans="42:76" s="548" customFormat="1">
      <c r="AP162" s="92"/>
      <c r="AQ162" s="92"/>
      <c r="AR162" s="92"/>
      <c r="AS162" s="92"/>
      <c r="AT162" s="1"/>
      <c r="AU162" s="3"/>
      <c r="AV162" s="3"/>
      <c r="AW162" s="3"/>
      <c r="AX162" s="3"/>
      <c r="AY162" s="3"/>
      <c r="AZ162" s="59"/>
      <c r="BA162" s="59"/>
      <c r="BB162" s="59"/>
      <c r="BC162" s="59"/>
      <c r="BD162" s="16"/>
      <c r="BE162" s="16"/>
      <c r="BF162" s="59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</row>
    <row r="163" spans="42:76" s="548" customFormat="1">
      <c r="AP163" s="92"/>
      <c r="AQ163" s="92"/>
      <c r="AR163" s="92"/>
      <c r="AS163" s="92"/>
      <c r="AT163" s="1"/>
      <c r="AU163" s="3"/>
      <c r="AV163" s="3"/>
      <c r="AW163" s="3"/>
      <c r="AX163" s="3"/>
      <c r="AY163" s="3"/>
      <c r="AZ163" s="59"/>
      <c r="BA163" s="59"/>
      <c r="BB163" s="59"/>
      <c r="BC163" s="59"/>
      <c r="BD163" s="16"/>
      <c r="BE163" s="16"/>
      <c r="BF163" s="59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</row>
    <row r="164" spans="42:76" s="548" customFormat="1">
      <c r="AP164" s="92"/>
      <c r="AQ164" s="92"/>
      <c r="AR164" s="92"/>
      <c r="AS164" s="92"/>
      <c r="AT164" s="1"/>
      <c r="AU164" s="3"/>
      <c r="AV164" s="3"/>
      <c r="AW164" s="3"/>
      <c r="AX164" s="3"/>
      <c r="AY164" s="3"/>
      <c r="AZ164" s="59"/>
      <c r="BA164" s="59"/>
      <c r="BB164" s="59"/>
      <c r="BC164" s="59"/>
      <c r="BD164" s="16"/>
      <c r="BE164" s="16"/>
      <c r="BF164" s="59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</row>
    <row r="165" spans="42:76" s="548" customFormat="1">
      <c r="AP165" s="92"/>
      <c r="AQ165" s="92"/>
      <c r="AR165" s="92"/>
      <c r="AS165" s="92"/>
      <c r="AT165" s="1"/>
      <c r="AU165" s="3"/>
      <c r="AV165" s="3"/>
      <c r="AW165" s="3"/>
      <c r="AX165" s="3"/>
      <c r="AY165" s="3"/>
      <c r="AZ165" s="59"/>
      <c r="BA165" s="59"/>
      <c r="BB165" s="59"/>
      <c r="BC165" s="59"/>
      <c r="BD165" s="16"/>
      <c r="BE165" s="16"/>
      <c r="BF165" s="59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</row>
    <row r="166" spans="42:76" s="548" customFormat="1">
      <c r="AP166" s="92"/>
      <c r="AQ166" s="92"/>
      <c r="AR166" s="92"/>
      <c r="AS166" s="92"/>
      <c r="AT166" s="1"/>
      <c r="AU166" s="3"/>
      <c r="AV166" s="3"/>
      <c r="AW166" s="3"/>
      <c r="AX166" s="3"/>
      <c r="AY166" s="3"/>
      <c r="AZ166" s="59"/>
      <c r="BA166" s="59"/>
      <c r="BB166" s="59"/>
      <c r="BC166" s="59"/>
      <c r="BD166" s="16"/>
      <c r="BE166" s="16"/>
      <c r="BF166" s="59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</row>
    <row r="167" spans="42:76" s="548" customFormat="1">
      <c r="AP167" s="92"/>
      <c r="AQ167" s="92"/>
      <c r="AR167" s="92"/>
      <c r="AS167" s="92"/>
      <c r="AT167" s="1"/>
      <c r="AU167" s="3"/>
      <c r="AV167" s="3"/>
      <c r="AW167" s="3"/>
      <c r="AX167" s="3"/>
      <c r="AY167" s="3"/>
      <c r="AZ167" s="59"/>
      <c r="BA167" s="59"/>
      <c r="BB167" s="59"/>
      <c r="BC167" s="59"/>
      <c r="BD167" s="16"/>
      <c r="BE167" s="16"/>
      <c r="BF167" s="59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</row>
    <row r="168" spans="42:76" s="548" customFormat="1">
      <c r="AP168" s="92"/>
      <c r="AQ168" s="92"/>
      <c r="AR168" s="92"/>
      <c r="AS168" s="92"/>
      <c r="AT168" s="1"/>
      <c r="AU168" s="3"/>
      <c r="AV168" s="3"/>
      <c r="AW168" s="3"/>
      <c r="AX168" s="3"/>
      <c r="AY168" s="3"/>
      <c r="AZ168" s="59"/>
      <c r="BA168" s="59"/>
      <c r="BB168" s="59"/>
      <c r="BC168" s="59"/>
      <c r="BD168" s="16"/>
      <c r="BE168" s="16"/>
      <c r="BF168" s="59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</row>
    <row r="169" spans="42:76" s="548" customFormat="1">
      <c r="AP169" s="92"/>
      <c r="AQ169" s="92"/>
      <c r="AR169" s="92"/>
      <c r="AS169" s="92"/>
      <c r="AT169" s="1"/>
      <c r="AU169" s="3"/>
      <c r="AV169" s="3"/>
      <c r="AW169" s="3"/>
      <c r="AX169" s="3"/>
      <c r="AY169" s="3"/>
      <c r="AZ169" s="59"/>
      <c r="BA169" s="59"/>
      <c r="BB169" s="59"/>
      <c r="BC169" s="59"/>
      <c r="BD169" s="16"/>
      <c r="BE169" s="16"/>
      <c r="BF169" s="59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</row>
    <row r="170" spans="42:76" s="548" customFormat="1">
      <c r="AP170" s="92"/>
      <c r="AQ170" s="92"/>
      <c r="AR170" s="92"/>
      <c r="AS170" s="92"/>
      <c r="AT170" s="1"/>
      <c r="AU170" s="3"/>
      <c r="AV170" s="3"/>
      <c r="AW170" s="3"/>
      <c r="AX170" s="3"/>
      <c r="AY170" s="3"/>
      <c r="AZ170" s="59"/>
      <c r="BA170" s="59"/>
      <c r="BB170" s="59"/>
      <c r="BC170" s="59"/>
      <c r="BD170" s="16"/>
      <c r="BE170" s="16"/>
      <c r="BF170" s="59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</row>
    <row r="171" spans="42:76" s="548" customFormat="1">
      <c r="AP171" s="92"/>
      <c r="AQ171" s="92"/>
      <c r="AR171" s="92"/>
      <c r="AS171" s="92"/>
      <c r="AT171" s="1"/>
      <c r="AU171" s="3"/>
      <c r="AV171" s="3"/>
      <c r="AW171" s="3"/>
      <c r="AX171" s="3"/>
      <c r="AY171" s="3"/>
      <c r="AZ171" s="59"/>
      <c r="BA171" s="59"/>
      <c r="BB171" s="59"/>
      <c r="BC171" s="59"/>
      <c r="BD171" s="16"/>
      <c r="BE171" s="16"/>
      <c r="BF171" s="59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</row>
    <row r="172" spans="42:76" s="548" customFormat="1">
      <c r="AP172" s="92"/>
      <c r="AQ172" s="92"/>
      <c r="AR172" s="92"/>
      <c r="AS172" s="92"/>
      <c r="AT172" s="1"/>
      <c r="AU172" s="3"/>
      <c r="AV172" s="3"/>
      <c r="AW172" s="3"/>
      <c r="AX172" s="3"/>
      <c r="AY172" s="3"/>
      <c r="AZ172" s="59"/>
      <c r="BA172" s="59"/>
      <c r="BB172" s="59"/>
      <c r="BC172" s="59"/>
      <c r="BD172" s="16"/>
      <c r="BE172" s="16"/>
      <c r="BF172" s="59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</row>
    <row r="173" spans="42:76" s="548" customFormat="1">
      <c r="AP173" s="92"/>
      <c r="AQ173" s="92"/>
      <c r="AR173" s="92"/>
      <c r="AS173" s="92"/>
      <c r="AT173" s="1"/>
      <c r="AU173" s="3"/>
      <c r="AV173" s="3"/>
      <c r="AW173" s="3"/>
      <c r="AX173" s="3"/>
      <c r="AY173" s="3"/>
      <c r="AZ173" s="59"/>
      <c r="BA173" s="59"/>
      <c r="BB173" s="59"/>
      <c r="BC173" s="59"/>
      <c r="BD173" s="16"/>
      <c r="BE173" s="16"/>
      <c r="BF173" s="59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</row>
    <row r="174" spans="42:76" s="548" customFormat="1">
      <c r="AP174" s="92"/>
      <c r="AQ174" s="92"/>
      <c r="AR174" s="92"/>
      <c r="AS174" s="92"/>
      <c r="AT174" s="1"/>
      <c r="AU174" s="3"/>
      <c r="AV174" s="3"/>
      <c r="AW174" s="3"/>
      <c r="AX174" s="3"/>
      <c r="AY174" s="3"/>
      <c r="AZ174" s="59"/>
      <c r="BA174" s="59"/>
      <c r="BB174" s="59"/>
      <c r="BC174" s="59"/>
      <c r="BD174" s="16"/>
      <c r="BE174" s="16"/>
      <c r="BF174" s="59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</row>
    <row r="175" spans="42:76" s="548" customFormat="1">
      <c r="AP175" s="92"/>
      <c r="AQ175" s="92"/>
      <c r="AR175" s="92"/>
      <c r="AS175" s="92"/>
      <c r="AT175" s="1"/>
      <c r="AU175" s="3"/>
      <c r="AV175" s="3"/>
      <c r="AW175" s="3"/>
      <c r="AX175" s="3"/>
      <c r="AY175" s="3"/>
      <c r="AZ175" s="59"/>
      <c r="BA175" s="59"/>
      <c r="BB175" s="59"/>
      <c r="BC175" s="59"/>
      <c r="BD175" s="16"/>
      <c r="BE175" s="16"/>
      <c r="BF175" s="59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</row>
    <row r="176" spans="42:76" s="548" customFormat="1">
      <c r="AP176" s="92"/>
      <c r="AQ176" s="92"/>
      <c r="AR176" s="92"/>
      <c r="AS176" s="92"/>
      <c r="AT176" s="1"/>
      <c r="AU176" s="3"/>
      <c r="AV176" s="3"/>
      <c r="AW176" s="3"/>
      <c r="AX176" s="3"/>
      <c r="AY176" s="3"/>
      <c r="AZ176" s="59"/>
      <c r="BA176" s="59"/>
      <c r="BB176" s="59"/>
      <c r="BC176" s="59"/>
      <c r="BD176" s="16"/>
      <c r="BE176" s="16"/>
      <c r="BF176" s="59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</row>
    <row r="177" spans="42:76" s="548" customFormat="1">
      <c r="AP177" s="92"/>
      <c r="AQ177" s="92"/>
      <c r="AR177" s="92"/>
      <c r="AS177" s="92"/>
      <c r="AT177" s="1"/>
      <c r="AU177" s="3"/>
      <c r="AV177" s="3"/>
      <c r="AW177" s="3"/>
      <c r="AX177" s="3"/>
      <c r="AY177" s="3"/>
      <c r="AZ177" s="59"/>
      <c r="BA177" s="59"/>
      <c r="BB177" s="59"/>
      <c r="BC177" s="59"/>
      <c r="BD177" s="16"/>
      <c r="BE177" s="16"/>
      <c r="BF177" s="59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</row>
    <row r="178" spans="42:76" s="548" customFormat="1">
      <c r="AP178" s="92"/>
      <c r="AQ178" s="92"/>
      <c r="AR178" s="92"/>
      <c r="AS178" s="92"/>
      <c r="AT178" s="1"/>
      <c r="AU178" s="3"/>
      <c r="AV178" s="3"/>
      <c r="AW178" s="3"/>
      <c r="AX178" s="3"/>
      <c r="AY178" s="3"/>
      <c r="AZ178" s="59"/>
      <c r="BA178" s="59"/>
      <c r="BB178" s="59"/>
      <c r="BC178" s="59"/>
      <c r="BD178" s="16"/>
      <c r="BE178" s="16"/>
      <c r="BF178" s="59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</row>
    <row r="179" spans="42:76" s="548" customFormat="1">
      <c r="AP179" s="92"/>
      <c r="AQ179" s="92"/>
      <c r="AR179" s="92"/>
      <c r="AS179" s="92"/>
      <c r="AT179" s="1"/>
      <c r="AU179" s="3"/>
      <c r="AV179" s="3"/>
      <c r="AW179" s="3"/>
      <c r="AX179" s="3"/>
      <c r="AY179" s="3"/>
      <c r="AZ179" s="59"/>
      <c r="BA179" s="59"/>
      <c r="BB179" s="59"/>
      <c r="BC179" s="59"/>
      <c r="BD179" s="16"/>
      <c r="BE179" s="16"/>
      <c r="BF179" s="59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</row>
    <row r="180" spans="42:76" s="548" customFormat="1">
      <c r="AP180" s="92"/>
      <c r="AQ180" s="92"/>
      <c r="AR180" s="92"/>
      <c r="AS180" s="92"/>
      <c r="AT180" s="1"/>
      <c r="AU180" s="3"/>
      <c r="AV180" s="3"/>
      <c r="AW180" s="3"/>
      <c r="AX180" s="3"/>
      <c r="AY180" s="3"/>
      <c r="AZ180" s="59"/>
      <c r="BA180" s="59"/>
      <c r="BB180" s="59"/>
      <c r="BC180" s="59"/>
      <c r="BD180" s="16"/>
      <c r="BE180" s="16"/>
      <c r="BF180" s="59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</row>
    <row r="181" spans="42:76" s="548" customFormat="1">
      <c r="AP181" s="92"/>
      <c r="AQ181" s="92"/>
      <c r="AR181" s="92"/>
      <c r="AS181" s="92"/>
      <c r="AT181" s="1"/>
      <c r="AU181" s="3"/>
      <c r="AV181" s="3"/>
      <c r="AW181" s="3"/>
      <c r="AX181" s="3"/>
      <c r="AY181" s="3"/>
      <c r="AZ181" s="59"/>
      <c r="BA181" s="59"/>
      <c r="BB181" s="59"/>
      <c r="BC181" s="59"/>
      <c r="BD181" s="16"/>
      <c r="BE181" s="16"/>
      <c r="BF181" s="59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</row>
    <row r="182" spans="42:76" s="548" customFormat="1">
      <c r="AP182" s="92"/>
      <c r="AQ182" s="92"/>
      <c r="AR182" s="92"/>
      <c r="AS182" s="92"/>
      <c r="AT182" s="1"/>
      <c r="AU182" s="3"/>
      <c r="AV182" s="3"/>
      <c r="AW182" s="3"/>
      <c r="AX182" s="3"/>
      <c r="AY182" s="3"/>
      <c r="AZ182" s="59"/>
      <c r="BA182" s="59"/>
      <c r="BB182" s="59"/>
      <c r="BC182" s="59"/>
      <c r="BD182" s="16"/>
      <c r="BE182" s="16"/>
      <c r="BF182" s="59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</row>
    <row r="183" spans="42:76" s="548" customFormat="1">
      <c r="AP183" s="92"/>
      <c r="AQ183" s="92"/>
      <c r="AR183" s="92"/>
      <c r="AS183" s="92"/>
      <c r="AT183" s="1"/>
      <c r="AU183" s="3"/>
      <c r="AV183" s="3"/>
      <c r="AW183" s="3"/>
      <c r="AX183" s="3"/>
      <c r="AY183" s="3"/>
      <c r="AZ183" s="59"/>
      <c r="BA183" s="59"/>
      <c r="BB183" s="59"/>
      <c r="BC183" s="59"/>
      <c r="BD183" s="16"/>
      <c r="BE183" s="16"/>
      <c r="BF183" s="59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</row>
    <row r="184" spans="42:76" s="548" customFormat="1">
      <c r="AP184" s="92"/>
      <c r="AQ184" s="92"/>
      <c r="AR184" s="92"/>
      <c r="AS184" s="92"/>
      <c r="AT184" s="1"/>
      <c r="AU184" s="3"/>
      <c r="AV184" s="3"/>
      <c r="AW184" s="3"/>
      <c r="AX184" s="3"/>
      <c r="AY184" s="3"/>
      <c r="AZ184" s="59"/>
      <c r="BA184" s="59"/>
      <c r="BB184" s="59"/>
      <c r="BC184" s="59"/>
      <c r="BD184" s="16"/>
      <c r="BE184" s="16"/>
      <c r="BF184" s="59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</row>
    <row r="185" spans="42:76" s="548" customFormat="1">
      <c r="AP185" s="92"/>
      <c r="AQ185" s="92"/>
      <c r="AR185" s="92"/>
      <c r="AS185" s="92"/>
      <c r="AT185" s="1"/>
      <c r="AU185" s="3"/>
      <c r="AV185" s="3"/>
      <c r="AW185" s="3"/>
      <c r="AX185" s="3"/>
      <c r="AY185" s="3"/>
      <c r="AZ185" s="59"/>
      <c r="BA185" s="59"/>
      <c r="BB185" s="59"/>
      <c r="BC185" s="59"/>
      <c r="BD185" s="16"/>
      <c r="BE185" s="16"/>
      <c r="BF185" s="59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</row>
    <row r="186" spans="42:76" s="548" customFormat="1">
      <c r="AP186" s="92"/>
      <c r="AQ186" s="92"/>
      <c r="AR186" s="92"/>
      <c r="AS186" s="92"/>
      <c r="AT186" s="1"/>
      <c r="AU186" s="3"/>
      <c r="AV186" s="3"/>
      <c r="AW186" s="3"/>
      <c r="AX186" s="3"/>
      <c r="AY186" s="3"/>
      <c r="AZ186" s="59"/>
      <c r="BA186" s="59"/>
      <c r="BB186" s="59"/>
      <c r="BC186" s="59"/>
      <c r="BD186" s="16"/>
      <c r="BE186" s="16"/>
      <c r="BF186" s="59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</row>
    <row r="187" spans="42:76" s="548" customFormat="1">
      <c r="AP187" s="92"/>
      <c r="AQ187" s="92"/>
      <c r="AR187" s="92"/>
      <c r="AS187" s="92"/>
      <c r="AT187" s="1"/>
      <c r="AU187" s="3"/>
      <c r="AV187" s="3"/>
      <c r="AW187" s="3"/>
      <c r="AX187" s="3"/>
      <c r="AY187" s="3"/>
      <c r="AZ187" s="59"/>
      <c r="BA187" s="59"/>
      <c r="BB187" s="59"/>
      <c r="BC187" s="59"/>
      <c r="BD187" s="16"/>
      <c r="BE187" s="16"/>
      <c r="BF187" s="59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</row>
    <row r="188" spans="42:76" s="548" customFormat="1">
      <c r="AP188" s="92"/>
      <c r="AQ188" s="92"/>
      <c r="AR188" s="92"/>
      <c r="AS188" s="92"/>
      <c r="AT188" s="1"/>
      <c r="AU188" s="3"/>
      <c r="AV188" s="3"/>
      <c r="AW188" s="3"/>
      <c r="AX188" s="3"/>
      <c r="AY188" s="3"/>
      <c r="AZ188" s="59"/>
      <c r="BA188" s="59"/>
      <c r="BB188" s="59"/>
      <c r="BC188" s="59"/>
      <c r="BD188" s="16"/>
      <c r="BE188" s="16"/>
      <c r="BF188" s="59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</row>
    <row r="189" spans="42:76" s="548" customFormat="1">
      <c r="AP189" s="92"/>
      <c r="AQ189" s="92"/>
      <c r="AR189" s="92"/>
      <c r="AS189" s="92"/>
      <c r="AT189" s="1"/>
      <c r="AU189" s="3"/>
      <c r="AV189" s="3"/>
      <c r="AW189" s="3"/>
      <c r="AX189" s="3"/>
      <c r="AY189" s="3"/>
      <c r="AZ189" s="59"/>
      <c r="BA189" s="59"/>
      <c r="BB189" s="59"/>
      <c r="BC189" s="59"/>
      <c r="BD189" s="16"/>
      <c r="BE189" s="16"/>
      <c r="BF189" s="59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</row>
    <row r="190" spans="42:76" s="548" customFormat="1">
      <c r="AP190" s="92"/>
      <c r="AQ190" s="92"/>
      <c r="AR190" s="92"/>
      <c r="AS190" s="92"/>
      <c r="AT190" s="1"/>
      <c r="AU190" s="3"/>
      <c r="AV190" s="3"/>
      <c r="AW190" s="3"/>
      <c r="AX190" s="3"/>
      <c r="AY190" s="3"/>
      <c r="AZ190" s="59"/>
      <c r="BA190" s="59"/>
      <c r="BB190" s="59"/>
      <c r="BC190" s="59"/>
      <c r="BD190" s="16"/>
      <c r="BE190" s="16"/>
      <c r="BF190" s="59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</row>
    <row r="191" spans="42:76" s="548" customFormat="1">
      <c r="AP191" s="92"/>
      <c r="AQ191" s="92"/>
      <c r="AR191" s="92"/>
      <c r="AS191" s="92"/>
      <c r="AT191" s="1"/>
      <c r="AU191" s="3"/>
      <c r="AV191" s="3"/>
      <c r="AW191" s="3"/>
      <c r="AX191" s="3"/>
      <c r="AY191" s="3"/>
      <c r="AZ191" s="59"/>
      <c r="BA191" s="59"/>
      <c r="BB191" s="59"/>
      <c r="BC191" s="59"/>
      <c r="BD191" s="16"/>
      <c r="BE191" s="16"/>
      <c r="BF191" s="59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</row>
    <row r="192" spans="42:76" s="548" customFormat="1">
      <c r="AP192" s="92"/>
      <c r="AQ192" s="92"/>
      <c r="AR192" s="92"/>
      <c r="AS192" s="92"/>
      <c r="AT192" s="1"/>
      <c r="AU192" s="3"/>
      <c r="AV192" s="3"/>
      <c r="AW192" s="3"/>
      <c r="AX192" s="3"/>
      <c r="AY192" s="3"/>
      <c r="AZ192" s="59"/>
      <c r="BA192" s="59"/>
      <c r="BB192" s="59"/>
      <c r="BC192" s="59"/>
      <c r="BD192" s="16"/>
      <c r="BE192" s="16"/>
      <c r="BF192" s="59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</row>
    <row r="193" spans="42:76" s="548" customFormat="1">
      <c r="AP193" s="92"/>
      <c r="AQ193" s="92"/>
      <c r="AR193" s="92"/>
      <c r="AS193" s="92"/>
      <c r="AT193" s="1"/>
      <c r="AU193" s="3"/>
      <c r="AV193" s="3"/>
      <c r="AW193" s="3"/>
      <c r="AX193" s="3"/>
      <c r="AY193" s="3"/>
      <c r="AZ193" s="59"/>
      <c r="BA193" s="59"/>
      <c r="BB193" s="59"/>
      <c r="BC193" s="59"/>
      <c r="BD193" s="16"/>
      <c r="BE193" s="16"/>
      <c r="BF193" s="59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</row>
    <row r="194" spans="42:76" s="548" customFormat="1">
      <c r="AP194" s="92"/>
      <c r="AQ194" s="92"/>
      <c r="AR194" s="92"/>
      <c r="AS194" s="92"/>
      <c r="AT194" s="1"/>
      <c r="AU194" s="3"/>
      <c r="AV194" s="3"/>
      <c r="AW194" s="3"/>
      <c r="AX194" s="3"/>
      <c r="AY194" s="3"/>
      <c r="AZ194" s="59"/>
      <c r="BA194" s="59"/>
      <c r="BB194" s="59"/>
      <c r="BC194" s="59"/>
      <c r="BD194" s="16"/>
      <c r="BE194" s="16"/>
      <c r="BF194" s="59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</row>
    <row r="195" spans="42:76" s="548" customFormat="1">
      <c r="AP195" s="92"/>
      <c r="AQ195" s="92"/>
      <c r="AR195" s="92"/>
      <c r="AS195" s="92"/>
      <c r="AT195" s="1"/>
      <c r="AU195" s="3"/>
      <c r="AV195" s="3"/>
      <c r="AW195" s="3"/>
      <c r="AX195" s="3"/>
      <c r="AY195" s="3"/>
      <c r="AZ195" s="59"/>
      <c r="BA195" s="59"/>
      <c r="BB195" s="59"/>
      <c r="BC195" s="59"/>
      <c r="BD195" s="16"/>
      <c r="BE195" s="16"/>
      <c r="BF195" s="59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</row>
    <row r="196" spans="42:76" s="548" customFormat="1">
      <c r="AP196" s="92"/>
      <c r="AQ196" s="92"/>
      <c r="AR196" s="92"/>
      <c r="AS196" s="92"/>
      <c r="AT196" s="1"/>
      <c r="AU196" s="3"/>
      <c r="AV196" s="3"/>
      <c r="AW196" s="3"/>
      <c r="AX196" s="3"/>
      <c r="AY196" s="3"/>
      <c r="AZ196" s="59"/>
      <c r="BA196" s="59"/>
      <c r="BB196" s="59"/>
      <c r="BC196" s="59"/>
      <c r="BD196" s="16"/>
      <c r="BE196" s="16"/>
      <c r="BF196" s="59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</row>
    <row r="197" spans="42:76" s="548" customFormat="1">
      <c r="AP197" s="92"/>
      <c r="AQ197" s="92"/>
      <c r="AR197" s="92"/>
      <c r="AS197" s="92"/>
      <c r="AT197" s="1"/>
      <c r="AU197" s="3"/>
      <c r="AV197" s="3"/>
      <c r="AW197" s="3"/>
      <c r="AX197" s="3"/>
      <c r="AY197" s="3"/>
      <c r="AZ197" s="59"/>
      <c r="BA197" s="59"/>
      <c r="BB197" s="59"/>
      <c r="BC197" s="59"/>
      <c r="BD197" s="16"/>
      <c r="BE197" s="16"/>
      <c r="BF197" s="59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</row>
    <row r="198" spans="42:76" s="548" customFormat="1">
      <c r="AP198" s="92"/>
      <c r="AQ198" s="92"/>
      <c r="AR198" s="92"/>
      <c r="AS198" s="92"/>
      <c r="AT198" s="1"/>
      <c r="AU198" s="3"/>
      <c r="AV198" s="3"/>
      <c r="AW198" s="3"/>
      <c r="AX198" s="3"/>
      <c r="AY198" s="3"/>
      <c r="AZ198" s="59"/>
      <c r="BA198" s="59"/>
      <c r="BB198" s="59"/>
      <c r="BC198" s="59"/>
      <c r="BD198" s="16"/>
      <c r="BE198" s="16"/>
      <c r="BF198" s="59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59"/>
      <c r="BA199" s="59"/>
      <c r="BB199" s="59"/>
      <c r="BC199" s="59"/>
      <c r="BD199" s="16"/>
      <c r="BE199" s="16"/>
      <c r="BF199" s="59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59"/>
      <c r="BA200" s="59"/>
      <c r="BB200" s="59"/>
      <c r="BC200" s="59"/>
      <c r="BD200" s="16"/>
      <c r="BE200" s="16"/>
      <c r="BF200" s="59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59"/>
      <c r="BA201" s="59"/>
      <c r="BB201" s="59"/>
      <c r="BC201" s="59"/>
      <c r="BD201" s="16"/>
      <c r="BE201" s="16"/>
      <c r="BF201" s="59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59"/>
      <c r="BA202" s="59"/>
      <c r="BB202" s="59"/>
      <c r="BC202" s="59"/>
      <c r="BD202" s="16"/>
      <c r="BE202" s="16"/>
      <c r="BF202" s="59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59"/>
      <c r="BA203" s="59"/>
      <c r="BB203" s="59"/>
      <c r="BC203" s="59"/>
      <c r="BD203" s="16"/>
      <c r="BE203" s="16"/>
      <c r="BF203" s="59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59"/>
      <c r="BA204" s="59"/>
      <c r="BB204" s="59"/>
      <c r="BC204" s="59"/>
      <c r="BD204" s="16"/>
      <c r="BE204" s="16"/>
      <c r="BF204" s="59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59"/>
      <c r="BA205" s="59"/>
      <c r="BB205" s="59"/>
      <c r="BC205" s="59"/>
      <c r="BD205" s="16"/>
      <c r="BE205" s="16"/>
      <c r="BF205" s="59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59"/>
      <c r="BA206" s="59"/>
      <c r="BB206" s="59"/>
      <c r="BC206" s="59"/>
      <c r="BD206" s="16"/>
      <c r="BE206" s="16"/>
      <c r="BF206" s="59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59"/>
      <c r="BA207" s="59"/>
      <c r="BB207" s="59"/>
      <c r="BC207" s="59"/>
      <c r="BD207" s="16"/>
      <c r="BE207" s="16"/>
      <c r="BF207" s="59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59"/>
      <c r="BA208" s="59"/>
      <c r="BB208" s="59"/>
      <c r="BC208" s="59"/>
      <c r="BD208" s="16"/>
      <c r="BE208" s="16"/>
      <c r="BF208" s="59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59"/>
      <c r="BA209" s="59"/>
      <c r="BB209" s="59"/>
      <c r="BC209" s="59"/>
      <c r="BD209" s="16"/>
      <c r="BE209" s="16"/>
      <c r="BF209" s="59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59"/>
      <c r="BA210" s="59"/>
      <c r="BB210" s="59"/>
      <c r="BC210" s="59"/>
      <c r="BD210" s="16"/>
      <c r="BE210" s="16"/>
      <c r="BF210" s="59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59"/>
      <c r="BA211" s="59"/>
      <c r="BB211" s="59"/>
      <c r="BC211" s="59"/>
      <c r="BD211" s="16"/>
      <c r="BE211" s="16"/>
      <c r="BF211" s="59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59"/>
      <c r="BA212" s="59"/>
      <c r="BB212" s="59"/>
      <c r="BC212" s="59"/>
      <c r="BD212" s="16"/>
      <c r="BE212" s="16"/>
      <c r="BF212" s="59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59"/>
      <c r="BA213" s="59"/>
      <c r="BB213" s="59"/>
      <c r="BC213" s="59"/>
      <c r="BD213" s="16"/>
      <c r="BE213" s="16"/>
      <c r="BF213" s="59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59"/>
      <c r="BA214" s="59"/>
      <c r="BB214" s="59"/>
      <c r="BC214" s="59"/>
      <c r="BD214" s="16"/>
      <c r="BE214" s="16"/>
      <c r="BF214" s="59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59"/>
      <c r="BA215" s="59"/>
      <c r="BB215" s="59"/>
      <c r="BC215" s="59"/>
      <c r="BD215" s="16"/>
      <c r="BE215" s="16"/>
      <c r="BF215" s="59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Z215" s="22"/>
    </row>
    <row r="216" spans="47:78">
      <c r="AU216" s="3"/>
      <c r="AV216" s="3"/>
      <c r="AW216" s="3"/>
      <c r="AX216" s="3"/>
      <c r="AY216" s="3"/>
      <c r="AZ216" s="59"/>
      <c r="BA216" s="59"/>
      <c r="BB216" s="59"/>
      <c r="BC216" s="59"/>
      <c r="BD216" s="16"/>
      <c r="BE216" s="16"/>
      <c r="BF216" s="59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Z216" s="22"/>
    </row>
    <row r="217" spans="47:78" ht="12.75" customHeight="1">
      <c r="AU217" s="3"/>
      <c r="AV217" s="3"/>
      <c r="AW217" s="3"/>
      <c r="AX217" s="3"/>
      <c r="AY217" s="3"/>
      <c r="AZ217" s="59"/>
      <c r="BA217" s="59"/>
      <c r="BB217" s="59"/>
      <c r="BC217" s="59"/>
      <c r="BD217" s="16"/>
      <c r="BE217" s="16"/>
      <c r="BF217" s="59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Z217" s="22"/>
    </row>
    <row r="218" spans="47:78">
      <c r="AU218" s="3"/>
      <c r="AV218" s="3"/>
      <c r="AW218" s="3"/>
      <c r="AX218" s="3"/>
      <c r="AY218" s="3"/>
      <c r="AZ218" s="59"/>
      <c r="BA218" s="59"/>
      <c r="BB218" s="59"/>
      <c r="BC218" s="59"/>
      <c r="BD218" s="16"/>
      <c r="BE218" s="16"/>
      <c r="BF218" s="59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Z218" s="22"/>
    </row>
    <row r="219" spans="47:78">
      <c r="AU219" s="3"/>
      <c r="AV219" s="3"/>
      <c r="AW219" s="3"/>
      <c r="AX219" s="3"/>
      <c r="AY219" s="3"/>
      <c r="AZ219" s="59"/>
      <c r="BA219" s="59"/>
      <c r="BB219" s="59"/>
      <c r="BC219" s="59"/>
      <c r="BD219" s="16"/>
      <c r="BE219" s="16"/>
      <c r="BF219" s="59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Z219" s="22"/>
    </row>
    <row r="220" spans="47:78">
      <c r="AU220" s="3"/>
      <c r="AV220" s="3"/>
      <c r="AW220" s="3"/>
      <c r="AX220" s="3"/>
      <c r="AY220" s="3"/>
      <c r="AZ220" s="59"/>
      <c r="BA220" s="59"/>
      <c r="BB220" s="59"/>
      <c r="BC220" s="59"/>
      <c r="BD220" s="16"/>
      <c r="BE220" s="16"/>
      <c r="BF220" s="59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Z220" s="22"/>
    </row>
    <row r="221" spans="47:78">
      <c r="AU221" s="3"/>
      <c r="AV221" s="3"/>
      <c r="AW221" s="3"/>
      <c r="AX221" s="3"/>
      <c r="AY221" s="3"/>
      <c r="AZ221" s="59"/>
      <c r="BA221" s="59"/>
      <c r="BB221" s="59"/>
      <c r="BC221" s="59"/>
      <c r="BD221" s="16"/>
      <c r="BE221" s="16"/>
      <c r="BF221" s="59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Z221" s="22"/>
    </row>
    <row r="222" spans="47:78">
      <c r="AU222" s="3"/>
      <c r="AV222" s="3"/>
      <c r="AW222" s="3"/>
      <c r="AX222" s="3"/>
      <c r="AY222" s="3"/>
      <c r="AZ222" s="59"/>
      <c r="BA222" s="59"/>
      <c r="BB222" s="59"/>
      <c r="BC222" s="59"/>
      <c r="BD222" s="16"/>
      <c r="BE222" s="16"/>
      <c r="BF222" s="59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Z222" s="22"/>
    </row>
    <row r="223" spans="47:78">
      <c r="AU223" s="3"/>
      <c r="AV223" s="3"/>
      <c r="AW223" s="3"/>
      <c r="AX223" s="3"/>
      <c r="AY223" s="3"/>
      <c r="AZ223" s="59"/>
      <c r="BA223" s="59"/>
      <c r="BB223" s="59"/>
      <c r="BC223" s="59"/>
      <c r="BD223" s="16"/>
      <c r="BE223" s="16"/>
      <c r="BF223" s="59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Z223" s="22"/>
    </row>
    <row r="224" spans="47:78">
      <c r="AU224" s="3"/>
      <c r="AV224" s="3"/>
      <c r="AW224" s="3"/>
      <c r="AX224" s="3"/>
      <c r="AY224" s="3"/>
      <c r="AZ224" s="59"/>
      <c r="BA224" s="59"/>
      <c r="BB224" s="59"/>
      <c r="BC224" s="59"/>
      <c r="BD224" s="16"/>
      <c r="BE224" s="16"/>
      <c r="BF224" s="59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Z224" s="22"/>
    </row>
    <row r="225" spans="47:78">
      <c r="AU225" s="3"/>
      <c r="AV225" s="3"/>
      <c r="AW225" s="3"/>
      <c r="AX225" s="3"/>
      <c r="AY225" s="3"/>
      <c r="AZ225" s="59"/>
      <c r="BA225" s="59"/>
      <c r="BB225" s="59"/>
      <c r="BC225" s="59"/>
      <c r="BD225" s="16"/>
      <c r="BE225" s="16"/>
      <c r="BF225" s="59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Z225" s="22"/>
    </row>
    <row r="226" spans="47:78">
      <c r="AU226" s="3"/>
      <c r="AV226" s="3"/>
      <c r="AW226" s="3"/>
      <c r="AX226" s="3"/>
      <c r="AY226" s="3"/>
      <c r="AZ226" s="59"/>
      <c r="BA226" s="59"/>
      <c r="BB226" s="59"/>
      <c r="BC226" s="59"/>
      <c r="BD226" s="16"/>
      <c r="BE226" s="16"/>
      <c r="BF226" s="59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Z226" s="22"/>
    </row>
    <row r="227" spans="47:78">
      <c r="AU227" s="3"/>
      <c r="AV227" s="3"/>
      <c r="AW227" s="3"/>
      <c r="AX227" s="3"/>
      <c r="AY227" s="3"/>
      <c r="AZ227" s="59"/>
      <c r="BA227" s="59"/>
      <c r="BB227" s="59"/>
      <c r="BC227" s="59"/>
      <c r="BD227" s="16"/>
      <c r="BE227" s="16"/>
      <c r="BF227" s="59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Z227" s="22"/>
    </row>
    <row r="228" spans="47:78">
      <c r="AU228" s="3"/>
      <c r="AV228" s="3"/>
      <c r="AW228" s="3"/>
      <c r="AX228" s="3"/>
      <c r="AY228" s="3"/>
      <c r="AZ228" s="59"/>
      <c r="BA228" s="59"/>
      <c r="BB228" s="59"/>
      <c r="BC228" s="59"/>
      <c r="BD228" s="16"/>
      <c r="BE228" s="16"/>
      <c r="BF228" s="59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Z228" s="22"/>
    </row>
    <row r="229" spans="47:78">
      <c r="AU229" s="3"/>
      <c r="AV229" s="3"/>
      <c r="AW229" s="3"/>
      <c r="AX229" s="3"/>
      <c r="AY229" s="3"/>
      <c r="AZ229" s="59"/>
      <c r="BA229" s="59"/>
      <c r="BB229" s="59"/>
      <c r="BC229" s="59"/>
      <c r="BD229" s="16"/>
      <c r="BE229" s="16"/>
      <c r="BF229" s="59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Z229" s="22"/>
    </row>
    <row r="230" spans="47:78">
      <c r="AU230" s="3"/>
      <c r="AV230" s="3"/>
      <c r="AW230" s="3"/>
      <c r="AX230" s="3"/>
      <c r="AY230" s="3"/>
      <c r="AZ230" s="59"/>
      <c r="BA230" s="59"/>
      <c r="BB230" s="59"/>
      <c r="BC230" s="59"/>
      <c r="BD230" s="16"/>
      <c r="BE230" s="16"/>
      <c r="BF230" s="59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Z230" s="22"/>
    </row>
    <row r="231" spans="47:78">
      <c r="AU231" s="3"/>
      <c r="AV231" s="3"/>
      <c r="AW231" s="3"/>
      <c r="AX231" s="3"/>
      <c r="AY231" s="3"/>
      <c r="AZ231" s="59"/>
      <c r="BA231" s="59"/>
      <c r="BB231" s="59"/>
      <c r="BC231" s="59"/>
      <c r="BD231" s="16"/>
      <c r="BE231" s="16"/>
      <c r="BF231" s="59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Z231" s="22"/>
    </row>
    <row r="232" spans="47:78">
      <c r="AU232" s="3"/>
      <c r="AV232" s="3"/>
      <c r="AW232" s="3"/>
      <c r="AX232" s="3"/>
      <c r="AY232" s="3"/>
      <c r="AZ232" s="59"/>
      <c r="BA232" s="59"/>
      <c r="BB232" s="59"/>
      <c r="BC232" s="59"/>
      <c r="BD232" s="16"/>
      <c r="BE232" s="16"/>
      <c r="BF232" s="59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Z232" s="22"/>
    </row>
    <row r="233" spans="47:78">
      <c r="AU233" s="3"/>
      <c r="AV233" s="3"/>
      <c r="AW233" s="3"/>
      <c r="AX233" s="3"/>
      <c r="AY233" s="3"/>
      <c r="AZ233" s="59"/>
      <c r="BA233" s="59"/>
      <c r="BB233" s="59"/>
      <c r="BC233" s="59"/>
      <c r="BD233" s="16"/>
      <c r="BE233" s="16"/>
      <c r="BF233" s="59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Z233" s="22"/>
    </row>
    <row r="234" spans="47:78">
      <c r="AU234" s="3"/>
      <c r="AV234" s="3"/>
      <c r="AW234" s="3"/>
      <c r="AX234" s="3"/>
      <c r="AY234" s="3"/>
      <c r="AZ234" s="59"/>
      <c r="BA234" s="59"/>
      <c r="BB234" s="59"/>
      <c r="BC234" s="59"/>
      <c r="BD234" s="16"/>
      <c r="BE234" s="16"/>
      <c r="BF234" s="59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Z234" s="22"/>
    </row>
    <row r="235" spans="47:78">
      <c r="AU235" s="3"/>
      <c r="AV235" s="3"/>
      <c r="AW235" s="3"/>
      <c r="AX235" s="3"/>
      <c r="AY235" s="3"/>
      <c r="AZ235" s="59"/>
      <c r="BA235" s="59"/>
      <c r="BB235" s="59"/>
      <c r="BC235" s="59"/>
      <c r="BD235" s="16"/>
      <c r="BE235" s="16"/>
      <c r="BF235" s="59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Z235" s="22"/>
    </row>
    <row r="236" spans="47:78">
      <c r="AU236" s="3"/>
      <c r="AV236" s="3"/>
      <c r="AW236" s="3"/>
      <c r="AX236" s="3"/>
      <c r="AY236" s="3"/>
      <c r="AZ236" s="59"/>
      <c r="BA236" s="59"/>
      <c r="BB236" s="59"/>
      <c r="BC236" s="59"/>
      <c r="BD236" s="16"/>
      <c r="BE236" s="16"/>
      <c r="BF236" s="59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Z236" s="22"/>
    </row>
    <row r="237" spans="47:78">
      <c r="AU237" s="3"/>
      <c r="AV237" s="3"/>
      <c r="AW237" s="3"/>
      <c r="AX237" s="3"/>
      <c r="AY237" s="3"/>
      <c r="AZ237" s="59"/>
      <c r="BA237" s="59"/>
      <c r="BB237" s="59"/>
      <c r="BC237" s="59"/>
      <c r="BD237" s="16"/>
      <c r="BE237" s="16"/>
      <c r="BF237" s="59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Z237" s="22"/>
    </row>
    <row r="238" spans="47:78">
      <c r="AU238" s="3"/>
      <c r="AV238" s="3"/>
      <c r="AW238" s="3"/>
      <c r="AX238" s="3"/>
      <c r="AY238" s="3"/>
      <c r="AZ238" s="59"/>
      <c r="BA238" s="59"/>
      <c r="BB238" s="59"/>
      <c r="BC238" s="59"/>
      <c r="BD238" s="16"/>
      <c r="BE238" s="16"/>
      <c r="BF238" s="59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Z238" s="22"/>
    </row>
    <row r="239" spans="47:78">
      <c r="AU239" s="3"/>
      <c r="AV239" s="3"/>
      <c r="AW239" s="3"/>
      <c r="AX239" s="3"/>
      <c r="AY239" s="3"/>
      <c r="AZ239" s="59"/>
      <c r="BA239" s="59"/>
      <c r="BB239" s="59"/>
      <c r="BC239" s="59"/>
      <c r="BD239" s="16"/>
      <c r="BE239" s="16"/>
      <c r="BF239" s="59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Z239" s="22"/>
    </row>
    <row r="240" spans="47:78">
      <c r="AU240" s="3"/>
      <c r="AV240" s="3"/>
      <c r="AW240" s="3"/>
      <c r="AX240" s="3"/>
      <c r="AY240" s="3"/>
      <c r="AZ240" s="59"/>
      <c r="BA240" s="59"/>
      <c r="BB240" s="59"/>
      <c r="BC240" s="59"/>
      <c r="BD240" s="16"/>
      <c r="BE240" s="16"/>
      <c r="BF240" s="59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Z240" s="22"/>
    </row>
    <row r="241" spans="47:78">
      <c r="AU241" s="3"/>
      <c r="AV241" s="3"/>
      <c r="AW241" s="3"/>
      <c r="AX241" s="3"/>
      <c r="AY241" s="3"/>
      <c r="AZ241" s="59"/>
      <c r="BA241" s="59"/>
      <c r="BB241" s="59"/>
      <c r="BC241" s="59"/>
      <c r="BD241" s="16"/>
      <c r="BE241" s="16"/>
      <c r="BF241" s="59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Z241" s="22"/>
    </row>
    <row r="242" spans="47:78">
      <c r="AU242" s="3"/>
      <c r="AV242" s="3"/>
      <c r="AW242" s="3"/>
      <c r="AX242" s="3"/>
      <c r="AY242" s="3"/>
      <c r="AZ242" s="59"/>
      <c r="BA242" s="59"/>
      <c r="BB242" s="59"/>
      <c r="BC242" s="59"/>
      <c r="BD242" s="16"/>
      <c r="BE242" s="16"/>
      <c r="BF242" s="59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Z242" s="22"/>
    </row>
    <row r="243" spans="47:78">
      <c r="AU243" s="3"/>
      <c r="AV243" s="3"/>
      <c r="AW243" s="3"/>
      <c r="AX243" s="3"/>
      <c r="AY243" s="3"/>
      <c r="AZ243" s="59"/>
      <c r="BA243" s="59"/>
      <c r="BB243" s="59"/>
      <c r="BC243" s="59"/>
      <c r="BD243" s="16"/>
      <c r="BE243" s="16"/>
      <c r="BF243" s="59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Z243" s="22"/>
    </row>
    <row r="244" spans="47:78">
      <c r="AU244" s="3"/>
      <c r="AV244" s="3"/>
      <c r="AW244" s="3"/>
      <c r="AX244" s="3"/>
      <c r="AY244" s="3"/>
      <c r="AZ244" s="59"/>
      <c r="BA244" s="59"/>
      <c r="BB244" s="59"/>
      <c r="BC244" s="59"/>
      <c r="BD244" s="16"/>
      <c r="BE244" s="16"/>
      <c r="BF244" s="59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Z244" s="22"/>
    </row>
    <row r="245" spans="47:78">
      <c r="AU245" s="3"/>
      <c r="AV245" s="3"/>
      <c r="AW245" s="3"/>
      <c r="AX245" s="3"/>
      <c r="AY245" s="3"/>
      <c r="AZ245" s="59"/>
      <c r="BA245" s="59"/>
      <c r="BB245" s="59"/>
      <c r="BC245" s="59"/>
      <c r="BD245" s="16"/>
      <c r="BE245" s="16"/>
      <c r="BF245" s="59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Z245" s="22"/>
    </row>
    <row r="246" spans="47:78">
      <c r="AU246" s="3"/>
      <c r="AV246" s="3"/>
      <c r="AW246" s="3"/>
      <c r="AX246" s="3"/>
      <c r="AY246" s="3"/>
      <c r="AZ246" s="59"/>
      <c r="BA246" s="59"/>
      <c r="BB246" s="59"/>
      <c r="BC246" s="59"/>
      <c r="BD246" s="16"/>
      <c r="BE246" s="16"/>
      <c r="BF246" s="59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Z246" s="22"/>
    </row>
    <row r="247" spans="47:78">
      <c r="AU247" s="3"/>
      <c r="AV247" s="3"/>
      <c r="AW247" s="3"/>
      <c r="AX247" s="3"/>
      <c r="AY247" s="3"/>
      <c r="AZ247" s="59"/>
      <c r="BA247" s="59"/>
      <c r="BB247" s="59"/>
      <c r="BC247" s="59"/>
      <c r="BD247" s="16"/>
      <c r="BE247" s="16"/>
      <c r="BF247" s="59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Z247" s="22"/>
    </row>
    <row r="248" spans="47:78">
      <c r="AU248" s="3"/>
      <c r="AV248" s="3"/>
      <c r="AW248" s="3"/>
      <c r="AX248" s="3"/>
      <c r="AY248" s="3"/>
      <c r="AZ248" s="59"/>
      <c r="BA248" s="59"/>
      <c r="BB248" s="59"/>
      <c r="BC248" s="59"/>
      <c r="BD248" s="16"/>
      <c r="BE248" s="16"/>
      <c r="BF248" s="59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Z248" s="22"/>
    </row>
    <row r="249" spans="47:78">
      <c r="AU249" s="3"/>
      <c r="AV249" s="3"/>
      <c r="AW249" s="3"/>
      <c r="AX249" s="3"/>
      <c r="AY249" s="3"/>
      <c r="AZ249" s="59"/>
      <c r="BA249" s="59"/>
      <c r="BB249" s="59"/>
      <c r="BC249" s="59"/>
      <c r="BD249" s="16"/>
      <c r="BE249" s="16"/>
      <c r="BF249" s="59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Z249" s="22"/>
    </row>
    <row r="250" spans="47:78">
      <c r="AU250" s="3"/>
      <c r="AV250" s="3"/>
      <c r="AW250" s="3"/>
      <c r="AX250" s="3"/>
      <c r="AY250" s="3"/>
      <c r="AZ250" s="59"/>
      <c r="BA250" s="59"/>
      <c r="BB250" s="59"/>
      <c r="BC250" s="59"/>
      <c r="BD250" s="16"/>
      <c r="BE250" s="16"/>
      <c r="BF250" s="59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Z250" s="22"/>
    </row>
    <row r="251" spans="47:78">
      <c r="AU251" s="3"/>
      <c r="AV251" s="3"/>
      <c r="AW251" s="3"/>
      <c r="AX251" s="3"/>
      <c r="AY251" s="3"/>
      <c r="AZ251" s="59"/>
      <c r="BA251" s="59"/>
      <c r="BB251" s="59"/>
      <c r="BC251" s="59"/>
      <c r="BD251" s="16"/>
      <c r="BE251" s="16"/>
      <c r="BF251" s="59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2"/>
      <c r="BS251" s="3"/>
      <c r="BT251" s="3"/>
      <c r="BU251" s="3"/>
      <c r="BV251" s="3"/>
      <c r="BW251" s="3"/>
      <c r="BX251" s="3"/>
      <c r="BZ251" s="22"/>
    </row>
    <row r="252" spans="47:78">
      <c r="AU252" s="3"/>
      <c r="AV252" s="3"/>
      <c r="AW252" s="3"/>
      <c r="AX252" s="3"/>
      <c r="AY252" s="3"/>
      <c r="AZ252" s="59"/>
      <c r="BA252" s="59"/>
      <c r="BB252" s="59"/>
      <c r="BC252" s="59"/>
      <c r="BD252" s="16"/>
      <c r="BE252" s="16"/>
      <c r="BF252" s="59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2"/>
      <c r="BS252" s="3"/>
      <c r="BT252" s="3"/>
      <c r="BU252" s="3"/>
      <c r="BV252" s="3"/>
      <c r="BW252" s="3"/>
      <c r="BX252" s="3"/>
      <c r="BZ252" s="22"/>
    </row>
    <row r="253" spans="47:78">
      <c r="AU253" s="3"/>
      <c r="AV253" s="3"/>
      <c r="AW253" s="3"/>
      <c r="AX253" s="3"/>
      <c r="AY253" s="3"/>
      <c r="AZ253" s="59"/>
      <c r="BA253" s="59"/>
      <c r="BB253" s="59"/>
      <c r="BC253" s="59"/>
      <c r="BD253" s="16"/>
      <c r="BE253" s="16"/>
      <c r="BF253" s="59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2"/>
      <c r="BS253" s="3"/>
      <c r="BT253" s="3"/>
      <c r="BU253" s="3"/>
      <c r="BV253" s="3"/>
      <c r="BW253" s="3"/>
      <c r="BX253" s="3"/>
      <c r="BZ253" s="22"/>
    </row>
    <row r="254" spans="47:78">
      <c r="AU254" s="3"/>
      <c r="AV254" s="3"/>
      <c r="AW254" s="3"/>
      <c r="AX254" s="3"/>
      <c r="AY254" s="3"/>
      <c r="AZ254" s="59"/>
      <c r="BA254" s="59"/>
      <c r="BB254" s="59"/>
      <c r="BC254" s="59"/>
      <c r="BD254" s="16"/>
      <c r="BE254" s="16"/>
      <c r="BF254" s="59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2"/>
      <c r="BS254" s="3"/>
      <c r="BT254" s="3"/>
      <c r="BU254" s="3"/>
      <c r="BV254" s="3"/>
      <c r="BW254" s="3"/>
      <c r="BX254" s="3"/>
      <c r="BZ254" s="22"/>
    </row>
    <row r="255" spans="47:78">
      <c r="AU255" s="3"/>
      <c r="AV255" s="3"/>
      <c r="AW255" s="3"/>
      <c r="AX255" s="3"/>
      <c r="AY255" s="3"/>
      <c r="AZ255" s="59"/>
      <c r="BA255" s="59"/>
      <c r="BB255" s="59"/>
      <c r="BC255" s="59"/>
      <c r="BD255" s="16"/>
      <c r="BE255" s="16"/>
      <c r="BF255" s="59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2"/>
      <c r="BS255" s="3"/>
      <c r="BT255" s="3"/>
      <c r="BU255" s="3"/>
      <c r="BV255" s="3"/>
      <c r="BW255" s="3"/>
      <c r="BX255" s="3"/>
      <c r="BZ255" s="22"/>
    </row>
    <row r="256" spans="47:78">
      <c r="AU256" s="3"/>
      <c r="AV256" s="3"/>
      <c r="AW256" s="3"/>
      <c r="AX256" s="3"/>
      <c r="AY256" s="3"/>
      <c r="AZ256" s="59"/>
      <c r="BA256" s="59"/>
      <c r="BB256" s="59"/>
      <c r="BC256" s="59"/>
      <c r="BD256" s="16"/>
      <c r="BE256" s="16"/>
      <c r="BF256" s="59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2"/>
      <c r="BS256" s="3"/>
      <c r="BT256" s="3"/>
      <c r="BU256" s="3"/>
      <c r="BV256" s="3"/>
      <c r="BW256" s="3"/>
      <c r="BX256" s="3"/>
      <c r="BZ256" s="22"/>
    </row>
    <row r="257" spans="43:78">
      <c r="AU257" s="3"/>
      <c r="AV257" s="3"/>
      <c r="AW257" s="3"/>
      <c r="AX257" s="3"/>
      <c r="AY257" s="3"/>
      <c r="AZ257" s="59"/>
      <c r="BA257" s="59"/>
      <c r="BB257" s="59"/>
      <c r="BC257" s="59"/>
      <c r="BD257" s="16"/>
      <c r="BE257" s="16"/>
      <c r="BF257" s="59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2"/>
      <c r="BS257" s="3"/>
      <c r="BT257" s="3"/>
      <c r="BU257" s="3"/>
      <c r="BV257" s="3"/>
      <c r="BW257" s="3"/>
      <c r="BX257" s="3"/>
      <c r="BZ257" s="22"/>
    </row>
    <row r="258" spans="43:78">
      <c r="AU258" s="3"/>
      <c r="AV258" s="3"/>
      <c r="AW258" s="3"/>
      <c r="AX258" s="3"/>
      <c r="AY258" s="3"/>
      <c r="AZ258" s="59"/>
      <c r="BA258" s="59"/>
      <c r="BB258" s="59"/>
      <c r="BC258" s="59"/>
      <c r="BD258" s="16"/>
      <c r="BE258" s="16"/>
      <c r="BF258" s="59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2"/>
      <c r="BS258" s="3"/>
      <c r="BT258" s="3"/>
      <c r="BU258" s="3"/>
      <c r="BV258" s="3"/>
      <c r="BW258" s="3"/>
      <c r="BX258" s="3"/>
      <c r="BZ258" s="22"/>
    </row>
    <row r="259" spans="43:78">
      <c r="AU259" s="3"/>
      <c r="AV259" s="3"/>
      <c r="AW259" s="3"/>
      <c r="AX259" s="3"/>
      <c r="AY259" s="3"/>
      <c r="AZ259" s="59"/>
      <c r="BA259" s="59"/>
      <c r="BB259" s="59"/>
      <c r="BC259" s="59"/>
      <c r="BD259" s="16"/>
      <c r="BE259" s="16"/>
      <c r="BF259" s="59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2"/>
      <c r="BS259" s="3"/>
      <c r="BT259" s="3"/>
      <c r="BU259" s="3"/>
      <c r="BV259" s="3"/>
      <c r="BW259" s="3"/>
      <c r="BX259" s="3"/>
      <c r="BZ259" s="22"/>
    </row>
    <row r="260" spans="43:78">
      <c r="AU260" s="3"/>
      <c r="AV260" s="3"/>
      <c r="AW260" s="3"/>
      <c r="AX260" s="3"/>
      <c r="AY260" s="3"/>
      <c r="AZ260" s="59"/>
      <c r="BA260" s="59"/>
      <c r="BB260" s="59"/>
      <c r="BC260" s="59"/>
      <c r="BD260" s="16"/>
      <c r="BE260" s="16"/>
      <c r="BF260" s="59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2"/>
      <c r="BS260" s="3"/>
      <c r="BT260" s="3"/>
      <c r="BU260" s="3"/>
      <c r="BV260" s="3"/>
      <c r="BW260" s="3"/>
      <c r="BX260" s="3"/>
      <c r="BZ260" s="22"/>
    </row>
    <row r="261" spans="43:78">
      <c r="AU261" s="3"/>
      <c r="AV261" s="3"/>
      <c r="AW261" s="3"/>
      <c r="AX261" s="3"/>
      <c r="AY261" s="3"/>
      <c r="AZ261" s="59"/>
      <c r="BA261" s="59"/>
      <c r="BB261" s="59"/>
      <c r="BC261" s="59"/>
      <c r="BD261" s="16"/>
      <c r="BE261" s="16"/>
      <c r="BF261" s="59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2"/>
      <c r="BS261" s="3"/>
      <c r="BT261" s="3"/>
      <c r="BU261" s="3"/>
      <c r="BV261" s="3"/>
      <c r="BW261" s="3"/>
      <c r="BX261" s="3"/>
      <c r="BZ261" s="22"/>
    </row>
    <row r="262" spans="43:78">
      <c r="AU262" s="3"/>
      <c r="AV262" s="3"/>
      <c r="AW262" s="3"/>
      <c r="AX262" s="3"/>
      <c r="AY262" s="3"/>
      <c r="AZ262" s="59"/>
      <c r="BA262" s="59"/>
      <c r="BB262" s="59"/>
      <c r="BC262" s="59"/>
      <c r="BD262" s="16"/>
      <c r="BE262" s="16"/>
      <c r="BF262" s="59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2"/>
      <c r="BS262" s="3"/>
      <c r="BT262" s="3"/>
      <c r="BU262" s="3"/>
      <c r="BV262" s="3"/>
      <c r="BW262" s="3"/>
      <c r="BX262" s="3"/>
      <c r="BZ262" s="22"/>
    </row>
    <row r="263" spans="43:78">
      <c r="AU263" s="3"/>
      <c r="AV263" s="3"/>
      <c r="AW263" s="3"/>
      <c r="AX263" s="3"/>
      <c r="AY263" s="3"/>
      <c r="AZ263" s="59"/>
      <c r="BA263" s="59"/>
      <c r="BB263" s="59"/>
      <c r="BC263" s="59"/>
      <c r="BD263" s="16"/>
      <c r="BE263" s="16"/>
      <c r="BF263" s="59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2"/>
      <c r="BS263" s="3"/>
      <c r="BT263" s="3"/>
      <c r="BU263" s="3"/>
      <c r="BV263" s="3"/>
      <c r="BW263" s="3"/>
      <c r="BX263" s="3"/>
      <c r="BZ263" s="22"/>
    </row>
    <row r="264" spans="43:78">
      <c r="AU264" s="3"/>
      <c r="AV264" s="3"/>
      <c r="AW264" s="3"/>
      <c r="AX264" s="3"/>
      <c r="AY264" s="3"/>
      <c r="AZ264" s="59"/>
      <c r="BA264" s="59"/>
      <c r="BB264" s="59"/>
      <c r="BC264" s="59"/>
      <c r="BD264" s="16"/>
      <c r="BE264" s="16"/>
      <c r="BF264" s="59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2"/>
      <c r="BS264" s="3"/>
      <c r="BT264" s="3"/>
      <c r="BU264" s="3"/>
      <c r="BV264" s="3"/>
      <c r="BW264" s="3"/>
      <c r="BX264" s="3"/>
      <c r="BZ264" s="22"/>
    </row>
    <row r="265" spans="43:78">
      <c r="AU265" s="3"/>
      <c r="AV265" s="3"/>
      <c r="AW265" s="3"/>
      <c r="AX265" s="3"/>
      <c r="AY265" s="3"/>
      <c r="AZ265" s="59"/>
      <c r="BA265" s="59"/>
      <c r="BB265" s="59"/>
      <c r="BC265" s="59"/>
      <c r="BD265" s="16"/>
      <c r="BE265" s="16"/>
      <c r="BF265" s="59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2"/>
      <c r="BS265" s="3"/>
      <c r="BT265" s="3"/>
      <c r="BU265" s="3"/>
      <c r="BV265" s="3"/>
      <c r="BW265" s="3"/>
      <c r="BX265" s="3"/>
      <c r="BZ265" s="22"/>
    </row>
    <row r="266" spans="43:78">
      <c r="AU266" s="3"/>
      <c r="AV266" s="3"/>
      <c r="AW266" s="3"/>
      <c r="AX266" s="3"/>
      <c r="AY266" s="3"/>
      <c r="AZ266" s="59"/>
      <c r="BA266" s="59"/>
      <c r="BB266" s="59"/>
      <c r="BC266" s="59"/>
      <c r="BD266" s="16"/>
      <c r="BE266" s="16"/>
      <c r="BF266" s="59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2"/>
      <c r="BS266" s="3"/>
      <c r="BT266" s="3"/>
      <c r="BU266" s="3"/>
      <c r="BV266" s="3"/>
      <c r="BW266" s="3"/>
      <c r="BX266" s="3"/>
      <c r="BZ266" s="22"/>
    </row>
    <row r="267" spans="43:78">
      <c r="AQ267" s="149"/>
      <c r="AR267" s="150"/>
      <c r="AS267" s="150"/>
      <c r="AT267" s="22"/>
      <c r="AU267" s="3"/>
      <c r="AV267" s="3"/>
      <c r="AW267" s="3"/>
      <c r="AX267" s="3"/>
      <c r="AY267" s="3"/>
      <c r="AZ267" s="59"/>
      <c r="BA267" s="59"/>
      <c r="BB267" s="59"/>
      <c r="BC267" s="59"/>
      <c r="BD267" s="16"/>
      <c r="BE267" s="16"/>
      <c r="BF267" s="59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2"/>
      <c r="BS267" s="3"/>
      <c r="BT267" s="3"/>
      <c r="BU267" s="3"/>
      <c r="BV267" s="3"/>
      <c r="BW267" s="3"/>
      <c r="BX267" s="3"/>
      <c r="BY267" s="22"/>
      <c r="BZ267" s="22"/>
    </row>
    <row r="268" spans="43:78">
      <c r="AQ268" s="149"/>
      <c r="AR268" s="150"/>
      <c r="AS268" s="150"/>
      <c r="AT268" s="22"/>
      <c r="AU268" s="3"/>
      <c r="AV268" s="3"/>
      <c r="AW268" s="3"/>
      <c r="AX268" s="3"/>
      <c r="AY268" s="3"/>
      <c r="AZ268" s="59"/>
      <c r="BA268" s="59"/>
      <c r="BB268" s="59"/>
      <c r="BC268" s="59"/>
      <c r="BD268" s="16"/>
      <c r="BE268" s="16"/>
      <c r="BF268" s="59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2"/>
      <c r="BS268" s="3"/>
      <c r="BT268" s="3"/>
      <c r="BU268" s="3"/>
      <c r="BV268" s="3"/>
      <c r="BW268" s="3"/>
      <c r="BX268" s="3"/>
      <c r="BY268" s="22"/>
      <c r="BZ268" s="22"/>
    </row>
    <row r="269" spans="43:78">
      <c r="AQ269" s="149"/>
      <c r="AR269" s="150"/>
      <c r="AS269" s="150"/>
      <c r="AT269" s="22"/>
      <c r="AU269" s="3"/>
      <c r="AV269" s="3"/>
      <c r="AW269" s="3"/>
      <c r="AX269" s="3"/>
      <c r="AY269" s="3"/>
      <c r="AZ269" s="59"/>
      <c r="BA269" s="59"/>
      <c r="BB269" s="59"/>
      <c r="BC269" s="59"/>
      <c r="BD269" s="16"/>
      <c r="BE269" s="16"/>
      <c r="BF269" s="59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2"/>
      <c r="BS269" s="3"/>
      <c r="BT269" s="3"/>
      <c r="BU269" s="3"/>
      <c r="BV269" s="3"/>
      <c r="BW269" s="3"/>
      <c r="BX269" s="3"/>
      <c r="BY269" s="22"/>
      <c r="BZ269" s="22"/>
    </row>
    <row r="270" spans="43:78">
      <c r="AQ270" s="149"/>
      <c r="AR270" s="150"/>
      <c r="AS270" s="150"/>
      <c r="AT270" s="22"/>
      <c r="AU270" s="3"/>
      <c r="AV270" s="3"/>
      <c r="AW270" s="3"/>
      <c r="AX270" s="3"/>
      <c r="AY270" s="3"/>
      <c r="AZ270" s="59"/>
      <c r="BA270" s="59"/>
      <c r="BB270" s="59"/>
      <c r="BC270" s="59"/>
      <c r="BD270" s="16"/>
      <c r="BE270" s="16"/>
      <c r="BF270" s="59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2"/>
      <c r="BS270" s="3"/>
      <c r="BT270" s="3"/>
      <c r="BU270" s="3"/>
      <c r="BV270" s="3"/>
      <c r="BW270" s="3"/>
      <c r="BX270" s="3"/>
      <c r="BY270" s="22"/>
      <c r="BZ270" s="22"/>
    </row>
    <row r="271" spans="43:78">
      <c r="AQ271" s="149"/>
      <c r="AR271" s="150"/>
      <c r="AS271" s="150"/>
      <c r="AT271" s="22"/>
      <c r="AU271" s="3"/>
      <c r="AV271" s="3"/>
      <c r="AW271" s="3"/>
      <c r="AX271" s="3"/>
      <c r="AY271" s="3"/>
      <c r="AZ271" s="59"/>
      <c r="BA271" s="59"/>
      <c r="BB271" s="59"/>
      <c r="BC271" s="59"/>
      <c r="BD271" s="16"/>
      <c r="BE271" s="16"/>
      <c r="BF271" s="59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2"/>
      <c r="BS271" s="3"/>
      <c r="BT271" s="3"/>
      <c r="BU271" s="3"/>
      <c r="BV271" s="3"/>
      <c r="BW271" s="3"/>
      <c r="BX271" s="3"/>
      <c r="BY271" s="22"/>
      <c r="BZ271" s="22"/>
    </row>
    <row r="272" spans="43:78">
      <c r="AQ272" s="149"/>
      <c r="AR272" s="150"/>
      <c r="AS272" s="150"/>
      <c r="AT272" s="22"/>
      <c r="AU272" s="3"/>
      <c r="AV272" s="3"/>
      <c r="AW272" s="3"/>
      <c r="AX272" s="3"/>
      <c r="AY272" s="3"/>
      <c r="AZ272" s="59"/>
      <c r="BA272" s="59"/>
      <c r="BB272" s="59"/>
      <c r="BC272" s="59"/>
      <c r="BD272" s="16"/>
      <c r="BE272" s="16"/>
      <c r="BF272" s="59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2"/>
      <c r="BS272" s="3"/>
      <c r="BT272" s="3"/>
      <c r="BU272" s="3"/>
      <c r="BV272" s="3"/>
      <c r="BW272" s="3"/>
      <c r="BX272" s="3"/>
      <c r="BY272" s="22"/>
      <c r="BZ272" s="22"/>
    </row>
    <row r="273" spans="43:78">
      <c r="AQ273" s="149"/>
      <c r="AR273" s="150"/>
      <c r="AS273" s="150"/>
      <c r="AT273" s="22"/>
      <c r="AU273" s="3"/>
      <c r="AV273" s="3"/>
      <c r="AW273" s="3"/>
      <c r="AX273" s="3"/>
      <c r="AY273" s="3"/>
      <c r="AZ273" s="59"/>
      <c r="BA273" s="59"/>
      <c r="BB273" s="59"/>
      <c r="BC273" s="59"/>
      <c r="BD273" s="16"/>
      <c r="BE273" s="16"/>
      <c r="BF273" s="59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2"/>
      <c r="BS273" s="3"/>
      <c r="BT273" s="3"/>
      <c r="BU273" s="3"/>
      <c r="BV273" s="3"/>
      <c r="BW273" s="3"/>
      <c r="BX273" s="3"/>
      <c r="BY273" s="22"/>
      <c r="BZ273" s="22"/>
    </row>
    <row r="274" spans="43:78">
      <c r="AQ274" s="149"/>
      <c r="AR274" s="150"/>
      <c r="AS274" s="150"/>
      <c r="AT274" s="22"/>
      <c r="AU274" s="3"/>
      <c r="AV274" s="3"/>
      <c r="AW274" s="3"/>
      <c r="AX274" s="3"/>
      <c r="AY274" s="3"/>
      <c r="AZ274" s="59"/>
      <c r="BA274" s="59"/>
      <c r="BB274" s="59"/>
      <c r="BC274" s="59"/>
      <c r="BD274" s="16"/>
      <c r="BE274" s="16"/>
      <c r="BF274" s="59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2"/>
      <c r="BS274" s="3"/>
      <c r="BT274" s="3"/>
      <c r="BU274" s="3"/>
      <c r="BV274" s="3"/>
      <c r="BW274" s="3"/>
      <c r="BX274" s="3"/>
      <c r="BY274" s="22"/>
      <c r="BZ274" s="22"/>
    </row>
    <row r="275" spans="43:78">
      <c r="AQ275" s="149"/>
      <c r="AR275" s="150"/>
      <c r="AS275" s="150"/>
      <c r="AT275" s="22"/>
      <c r="AU275" s="3"/>
      <c r="AV275" s="3"/>
      <c r="AW275" s="3"/>
      <c r="AX275" s="3"/>
      <c r="AY275" s="3"/>
      <c r="AZ275" s="59"/>
      <c r="BA275" s="59"/>
      <c r="BB275" s="59"/>
      <c r="BC275" s="59"/>
      <c r="BD275" s="16"/>
      <c r="BE275" s="16"/>
      <c r="BF275" s="59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2"/>
      <c r="BS275" s="3"/>
      <c r="BT275" s="3"/>
      <c r="BU275" s="3"/>
      <c r="BV275" s="3"/>
      <c r="BW275" s="3"/>
      <c r="BX275" s="3"/>
      <c r="BY275" s="22"/>
      <c r="BZ275" s="22"/>
    </row>
    <row r="276" spans="43:78">
      <c r="AQ276" s="149"/>
      <c r="AR276" s="150"/>
      <c r="AS276" s="150"/>
      <c r="AT276" s="22"/>
      <c r="AU276" s="3"/>
      <c r="AV276" s="3"/>
      <c r="AW276" s="3"/>
      <c r="AX276" s="3"/>
      <c r="AY276" s="3"/>
      <c r="AZ276" s="59"/>
      <c r="BA276" s="59"/>
      <c r="BB276" s="59"/>
      <c r="BC276" s="59"/>
      <c r="BD276" s="16"/>
      <c r="BE276" s="16"/>
      <c r="BF276" s="59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2"/>
      <c r="BS276" s="3"/>
      <c r="BT276" s="3"/>
      <c r="BU276" s="3"/>
      <c r="BV276" s="3"/>
      <c r="BW276" s="3"/>
      <c r="BX276" s="3"/>
      <c r="BY276" s="22"/>
      <c r="BZ276" s="22"/>
    </row>
    <row r="277" spans="43:78">
      <c r="AQ277" s="149"/>
      <c r="AR277" s="150"/>
      <c r="AS277" s="150"/>
      <c r="AT277" s="22"/>
      <c r="AU277" s="3"/>
      <c r="AV277" s="3"/>
      <c r="AW277" s="3"/>
      <c r="AX277" s="3"/>
      <c r="AY277" s="3"/>
      <c r="AZ277" s="59"/>
      <c r="BA277" s="59"/>
      <c r="BB277" s="59"/>
      <c r="BC277" s="59"/>
      <c r="BD277" s="16"/>
      <c r="BE277" s="16"/>
      <c r="BF277" s="59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2"/>
      <c r="BS277" s="3"/>
      <c r="BT277" s="3"/>
      <c r="BU277" s="3"/>
      <c r="BV277" s="3"/>
      <c r="BW277" s="3"/>
      <c r="BX277" s="3"/>
      <c r="BY277" s="22"/>
      <c r="BZ277" s="22"/>
    </row>
    <row r="278" spans="43:78">
      <c r="AQ278" s="149"/>
      <c r="AR278" s="150"/>
      <c r="AS278" s="150"/>
      <c r="AT278" s="22"/>
      <c r="AU278" s="3"/>
      <c r="AV278" s="3"/>
      <c r="AW278" s="3"/>
      <c r="AX278" s="3"/>
      <c r="AY278" s="3"/>
      <c r="AZ278" s="59"/>
      <c r="BA278" s="59"/>
      <c r="BB278" s="59"/>
      <c r="BC278" s="59"/>
      <c r="BD278" s="16"/>
      <c r="BE278" s="16"/>
      <c r="BF278" s="59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2"/>
      <c r="BS278" s="3"/>
      <c r="BT278" s="3"/>
      <c r="BU278" s="3"/>
      <c r="BV278" s="3"/>
      <c r="BW278" s="3"/>
      <c r="BX278" s="3"/>
      <c r="BY278" s="22"/>
      <c r="BZ278" s="22"/>
    </row>
    <row r="279" spans="43:78">
      <c r="AQ279" s="149"/>
      <c r="AR279" s="150"/>
      <c r="AS279" s="150"/>
      <c r="AT279" s="22"/>
      <c r="AU279" s="3"/>
      <c r="AV279" s="3"/>
      <c r="AW279" s="3"/>
      <c r="AX279" s="3"/>
      <c r="AY279" s="3"/>
      <c r="AZ279" s="59"/>
      <c r="BA279" s="59"/>
      <c r="BB279" s="59"/>
      <c r="BC279" s="59"/>
      <c r="BD279" s="16"/>
      <c r="BE279" s="16"/>
      <c r="BF279" s="59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2"/>
      <c r="BS279" s="3"/>
      <c r="BT279" s="3"/>
      <c r="BU279" s="3"/>
      <c r="BV279" s="3"/>
      <c r="BW279" s="3"/>
      <c r="BX279" s="3"/>
      <c r="BY279" s="22"/>
      <c r="BZ279" s="22"/>
    </row>
    <row r="280" spans="43:78">
      <c r="AQ280" s="149"/>
      <c r="AR280" s="150"/>
      <c r="AS280" s="150"/>
      <c r="AT280" s="22"/>
      <c r="AU280" s="3"/>
      <c r="AV280" s="3"/>
      <c r="AW280" s="3"/>
      <c r="AX280" s="3"/>
      <c r="AY280" s="3"/>
      <c r="AZ280" s="59"/>
      <c r="BA280" s="59"/>
      <c r="BB280" s="59"/>
      <c r="BC280" s="59"/>
      <c r="BD280" s="16"/>
      <c r="BE280" s="16"/>
      <c r="BF280" s="59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2"/>
      <c r="BS280" s="3"/>
      <c r="BT280" s="3"/>
      <c r="BU280" s="3"/>
      <c r="BV280" s="3"/>
      <c r="BW280" s="3"/>
      <c r="BX280" s="3"/>
      <c r="BY280" s="22"/>
      <c r="BZ280" s="22"/>
    </row>
    <row r="281" spans="43:78">
      <c r="AQ281" s="149"/>
      <c r="AR281" s="150"/>
      <c r="AS281" s="150"/>
      <c r="AT281" s="22"/>
      <c r="AU281" s="3"/>
      <c r="AV281" s="3"/>
      <c r="AW281" s="3"/>
      <c r="AX281" s="3"/>
      <c r="AY281" s="3"/>
      <c r="AZ281" s="59"/>
      <c r="BA281" s="59"/>
      <c r="BB281" s="59"/>
      <c r="BC281" s="59"/>
      <c r="BD281" s="16"/>
      <c r="BE281" s="16"/>
      <c r="BF281" s="59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2"/>
      <c r="BS281" s="3"/>
      <c r="BT281" s="3"/>
      <c r="BU281" s="3"/>
      <c r="BV281" s="3"/>
      <c r="BW281" s="3"/>
      <c r="BX281" s="3"/>
      <c r="BY281" s="22"/>
      <c r="BZ281" s="22"/>
    </row>
    <row r="282" spans="43:78">
      <c r="AQ282" s="149"/>
      <c r="AR282" s="150"/>
      <c r="AS282" s="150"/>
      <c r="AT282" s="22"/>
      <c r="AU282" s="3"/>
      <c r="AV282" s="3"/>
      <c r="AW282" s="3"/>
      <c r="AX282" s="3"/>
      <c r="AY282" s="3"/>
      <c r="AZ282" s="59"/>
      <c r="BA282" s="59"/>
      <c r="BB282" s="59"/>
      <c r="BC282" s="59"/>
      <c r="BD282" s="16"/>
      <c r="BE282" s="16"/>
      <c r="BF282" s="59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2"/>
      <c r="BS282" s="3"/>
      <c r="BT282" s="3"/>
      <c r="BU282" s="3"/>
      <c r="BV282" s="3"/>
      <c r="BW282" s="3"/>
      <c r="BX282" s="3"/>
      <c r="BY282" s="22"/>
      <c r="BZ282" s="22"/>
    </row>
    <row r="283" spans="43:78">
      <c r="AQ283" s="149"/>
      <c r="AR283" s="150"/>
      <c r="AS283" s="150"/>
      <c r="AT283" s="22"/>
      <c r="AU283" s="3"/>
      <c r="AV283" s="3"/>
      <c r="AW283" s="3"/>
      <c r="AX283" s="3"/>
      <c r="AY283" s="3"/>
      <c r="AZ283" s="59"/>
      <c r="BA283" s="59"/>
      <c r="BB283" s="59"/>
      <c r="BC283" s="59"/>
      <c r="BD283" s="16"/>
      <c r="BE283" s="16"/>
      <c r="BF283" s="59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2"/>
      <c r="BS283" s="3"/>
      <c r="BT283" s="3"/>
      <c r="BU283" s="3"/>
      <c r="BV283" s="3"/>
      <c r="BW283" s="3"/>
      <c r="BX283" s="3"/>
      <c r="BY283" s="22"/>
      <c r="BZ283" s="22"/>
    </row>
    <row r="284" spans="43:78">
      <c r="AQ284" s="149"/>
      <c r="AR284" s="150"/>
      <c r="AS284" s="150"/>
      <c r="AT284" s="22"/>
      <c r="AU284" s="3"/>
      <c r="AV284" s="3"/>
      <c r="AW284" s="3"/>
      <c r="AX284" s="3"/>
      <c r="AY284" s="3"/>
      <c r="AZ284" s="59"/>
      <c r="BA284" s="59"/>
      <c r="BB284" s="59"/>
      <c r="BC284" s="59"/>
      <c r="BD284" s="16"/>
      <c r="BE284" s="16"/>
      <c r="BF284" s="59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2"/>
      <c r="BS284" s="3"/>
      <c r="BT284" s="3"/>
      <c r="BU284" s="3"/>
      <c r="BV284" s="3"/>
      <c r="BW284" s="3"/>
      <c r="BX284" s="3"/>
      <c r="BY284" s="22"/>
      <c r="BZ284" s="22"/>
    </row>
    <row r="285" spans="43:78">
      <c r="AQ285" s="149"/>
      <c r="AR285" s="150"/>
      <c r="AS285" s="150"/>
      <c r="AT285" s="22"/>
      <c r="AU285" s="3"/>
      <c r="AV285" s="3"/>
      <c r="AW285" s="3"/>
      <c r="AX285" s="3"/>
      <c r="AY285" s="3"/>
      <c r="AZ285" s="59"/>
      <c r="BA285" s="59"/>
      <c r="BB285" s="59"/>
      <c r="BC285" s="59"/>
      <c r="BD285" s="16"/>
      <c r="BE285" s="16"/>
      <c r="BF285" s="59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2"/>
      <c r="BS285" s="3"/>
      <c r="BT285" s="3"/>
      <c r="BU285" s="3"/>
      <c r="BV285" s="3"/>
      <c r="BW285" s="3"/>
      <c r="BX285" s="3"/>
      <c r="BY285" s="22"/>
      <c r="BZ285" s="22"/>
    </row>
    <row r="286" spans="43:78">
      <c r="AQ286" s="149"/>
      <c r="AR286" s="150"/>
      <c r="AS286" s="150"/>
      <c r="AT286" s="22"/>
      <c r="AU286" s="3"/>
      <c r="AV286" s="3"/>
      <c r="AW286" s="3"/>
      <c r="AX286" s="3"/>
      <c r="AY286" s="3"/>
      <c r="AZ286" s="59"/>
      <c r="BA286" s="59"/>
      <c r="BB286" s="59"/>
      <c r="BC286" s="59"/>
      <c r="BD286" s="16"/>
      <c r="BE286" s="16"/>
      <c r="BF286" s="59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2"/>
      <c r="BS286" s="3"/>
      <c r="BT286" s="3"/>
      <c r="BU286" s="3"/>
      <c r="BV286" s="3"/>
      <c r="BW286" s="3"/>
      <c r="BX286" s="3"/>
      <c r="BY286" s="22"/>
      <c r="BZ286" s="22"/>
    </row>
    <row r="287" spans="43:78">
      <c r="AQ287" s="149"/>
      <c r="AR287" s="150"/>
      <c r="AS287" s="150"/>
      <c r="AT287" s="22"/>
      <c r="AU287" s="3"/>
      <c r="AV287" s="3"/>
      <c r="AW287" s="3"/>
      <c r="AX287" s="3"/>
      <c r="AY287" s="3"/>
      <c r="AZ287" s="59"/>
      <c r="BA287" s="59"/>
      <c r="BB287" s="59"/>
      <c r="BC287" s="59"/>
      <c r="BD287" s="16"/>
      <c r="BE287" s="16"/>
      <c r="BF287" s="59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2"/>
      <c r="BS287" s="3"/>
      <c r="BT287" s="3"/>
      <c r="BU287" s="3"/>
      <c r="BV287" s="3"/>
      <c r="BW287" s="3"/>
      <c r="BX287" s="3"/>
      <c r="BY287" s="22"/>
      <c r="BZ287" s="22"/>
    </row>
    <row r="288" spans="43:78">
      <c r="AQ288" s="149"/>
      <c r="AR288" s="150"/>
      <c r="AS288" s="150"/>
      <c r="AT288" s="22"/>
      <c r="AU288" s="3"/>
      <c r="AV288" s="3"/>
      <c r="AW288" s="3"/>
      <c r="AX288" s="3"/>
      <c r="AY288" s="3"/>
      <c r="AZ288" s="59"/>
      <c r="BA288" s="59"/>
      <c r="BB288" s="59"/>
      <c r="BC288" s="59"/>
      <c r="BD288" s="16"/>
      <c r="BE288" s="16"/>
      <c r="BF288" s="59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2"/>
      <c r="BS288" s="3"/>
      <c r="BT288" s="3"/>
      <c r="BU288" s="3"/>
      <c r="BV288" s="3"/>
      <c r="BW288" s="3"/>
      <c r="BX288" s="3"/>
      <c r="BY288" s="22"/>
      <c r="BZ288" s="22"/>
    </row>
    <row r="289" spans="43:78">
      <c r="AQ289" s="149"/>
      <c r="AR289" s="150"/>
      <c r="AS289" s="150"/>
      <c r="AT289" s="22"/>
      <c r="AU289" s="3"/>
      <c r="AV289" s="3"/>
      <c r="AW289" s="3"/>
      <c r="AX289" s="3"/>
      <c r="AY289" s="3"/>
      <c r="AZ289" s="59"/>
      <c r="BA289" s="59"/>
      <c r="BB289" s="59"/>
      <c r="BC289" s="59"/>
      <c r="BD289" s="16"/>
      <c r="BE289" s="16"/>
      <c r="BF289" s="59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2"/>
      <c r="BS289" s="3"/>
      <c r="BT289" s="3"/>
      <c r="BU289" s="3"/>
      <c r="BV289" s="3"/>
      <c r="BW289" s="3"/>
      <c r="BX289" s="3"/>
      <c r="BY289" s="22"/>
      <c r="BZ289" s="22"/>
    </row>
    <row r="290" spans="43:78">
      <c r="AQ290" s="149"/>
      <c r="AR290" s="150"/>
      <c r="AS290" s="150"/>
      <c r="AT290" s="22"/>
      <c r="AU290" s="3"/>
      <c r="AV290" s="3"/>
      <c r="AW290" s="3"/>
      <c r="AX290" s="3"/>
      <c r="AY290" s="3"/>
      <c r="AZ290" s="59"/>
      <c r="BA290" s="59"/>
      <c r="BB290" s="59"/>
      <c r="BC290" s="59"/>
      <c r="BD290" s="16"/>
      <c r="BE290" s="16"/>
      <c r="BF290" s="59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2"/>
      <c r="BS290" s="3"/>
      <c r="BT290" s="3"/>
      <c r="BU290" s="3"/>
      <c r="BV290" s="3"/>
      <c r="BW290" s="3"/>
      <c r="BX290" s="3"/>
      <c r="BY290" s="22"/>
      <c r="BZ290" s="22"/>
    </row>
    <row r="291" spans="43:78">
      <c r="AQ291" s="149"/>
      <c r="AR291" s="150"/>
      <c r="AS291" s="150"/>
      <c r="AT291" s="22"/>
      <c r="AU291" s="3"/>
      <c r="AV291" s="3"/>
      <c r="AW291" s="3"/>
      <c r="AX291" s="3"/>
      <c r="AY291" s="3"/>
      <c r="AZ291" s="59"/>
      <c r="BA291" s="59"/>
      <c r="BB291" s="59"/>
      <c r="BC291" s="59"/>
      <c r="BD291" s="16"/>
      <c r="BE291" s="16"/>
      <c r="BF291" s="59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2"/>
      <c r="BS291" s="3"/>
      <c r="BT291" s="3"/>
      <c r="BU291" s="3"/>
      <c r="BV291" s="3"/>
      <c r="BW291" s="3"/>
      <c r="BX291" s="3"/>
      <c r="BY291" s="22"/>
      <c r="BZ291" s="22"/>
    </row>
    <row r="292" spans="43:78">
      <c r="AQ292" s="149"/>
      <c r="AR292" s="150"/>
      <c r="AS292" s="150"/>
      <c r="AT292" s="22"/>
      <c r="AU292" s="3"/>
      <c r="AV292" s="3"/>
      <c r="AW292" s="3"/>
      <c r="AX292" s="3"/>
      <c r="AY292" s="3"/>
      <c r="AZ292" s="59"/>
      <c r="BA292" s="59"/>
      <c r="BB292" s="59"/>
      <c r="BC292" s="59"/>
      <c r="BD292" s="16"/>
      <c r="BE292" s="16"/>
      <c r="BF292" s="59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2"/>
      <c r="BS292" s="3"/>
      <c r="BT292" s="3"/>
      <c r="BU292" s="3"/>
      <c r="BV292" s="3"/>
      <c r="BW292" s="3"/>
      <c r="BX292" s="3"/>
      <c r="BY292" s="22"/>
      <c r="BZ292" s="22"/>
    </row>
    <row r="293" spans="43:78">
      <c r="AQ293" s="149"/>
      <c r="AR293" s="150"/>
      <c r="AS293" s="150"/>
      <c r="AT293" s="22"/>
      <c r="AU293" s="3"/>
      <c r="AV293" s="3"/>
      <c r="AW293" s="3"/>
      <c r="AX293" s="3"/>
      <c r="AY293" s="3"/>
      <c r="AZ293" s="59"/>
      <c r="BA293" s="59"/>
      <c r="BB293" s="59"/>
      <c r="BC293" s="59"/>
      <c r="BD293" s="16"/>
      <c r="BE293" s="16"/>
      <c r="BF293" s="59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2"/>
      <c r="BS293" s="3"/>
      <c r="BT293" s="3"/>
      <c r="BU293" s="3"/>
      <c r="BV293" s="3"/>
      <c r="BW293" s="3"/>
      <c r="BX293" s="3"/>
      <c r="BY293" s="22"/>
      <c r="BZ293" s="22"/>
    </row>
    <row r="294" spans="43:78">
      <c r="AQ294" s="149"/>
      <c r="AR294" s="150"/>
      <c r="AS294" s="150"/>
      <c r="AT294" s="22"/>
      <c r="AU294" s="3"/>
      <c r="AV294" s="3"/>
      <c r="AW294" s="3"/>
      <c r="AX294" s="3"/>
      <c r="AY294" s="3"/>
      <c r="AZ294" s="59"/>
      <c r="BA294" s="59"/>
      <c r="BB294" s="59"/>
      <c r="BC294" s="59"/>
      <c r="BD294" s="16"/>
      <c r="BE294" s="16"/>
      <c r="BF294" s="59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2"/>
      <c r="BS294" s="3"/>
      <c r="BT294" s="3"/>
      <c r="BU294" s="3"/>
      <c r="BV294" s="3"/>
      <c r="BW294" s="3"/>
      <c r="BX294" s="3"/>
      <c r="BY294" s="22"/>
      <c r="BZ294" s="22"/>
    </row>
    <row r="295" spans="43:78">
      <c r="AQ295" s="149"/>
      <c r="AR295" s="150"/>
      <c r="AS295" s="150"/>
      <c r="AT295" s="22"/>
      <c r="AU295" s="3"/>
      <c r="AV295" s="3"/>
      <c r="AW295" s="3"/>
      <c r="AX295" s="3"/>
      <c r="AY295" s="3"/>
      <c r="AZ295" s="59"/>
      <c r="BA295" s="59"/>
      <c r="BB295" s="59"/>
      <c r="BC295" s="59"/>
      <c r="BD295" s="16"/>
      <c r="BE295" s="16"/>
      <c r="BF295" s="59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2"/>
      <c r="BS295" s="3"/>
      <c r="BT295" s="3"/>
      <c r="BU295" s="3"/>
      <c r="BV295" s="3"/>
      <c r="BW295" s="3"/>
      <c r="BX295" s="3"/>
      <c r="BY295" s="22"/>
      <c r="BZ295" s="22"/>
    </row>
    <row r="296" spans="43:78">
      <c r="AQ296" s="149"/>
      <c r="AR296" s="150"/>
      <c r="AS296" s="150"/>
      <c r="AT296" s="22"/>
      <c r="AU296" s="3"/>
      <c r="AV296" s="3"/>
      <c r="AW296" s="3"/>
      <c r="AX296" s="3"/>
      <c r="AY296" s="3"/>
      <c r="AZ296" s="59"/>
      <c r="BA296" s="59"/>
      <c r="BB296" s="59"/>
      <c r="BC296" s="59"/>
      <c r="BD296" s="16"/>
      <c r="BE296" s="16"/>
      <c r="BF296" s="59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2"/>
      <c r="BS296" s="3"/>
      <c r="BT296" s="3"/>
      <c r="BU296" s="3"/>
      <c r="BV296" s="3"/>
      <c r="BW296" s="3"/>
      <c r="BX296" s="3"/>
      <c r="BY296" s="22"/>
      <c r="BZ296" s="22"/>
    </row>
    <row r="297" spans="43:78">
      <c r="AQ297" s="149"/>
      <c r="AR297" s="150"/>
      <c r="AS297" s="150"/>
      <c r="AT297" s="22"/>
      <c r="AU297" s="3"/>
      <c r="AV297" s="3"/>
      <c r="AW297" s="3"/>
      <c r="AX297" s="3"/>
      <c r="AY297" s="3"/>
      <c r="AZ297" s="59"/>
      <c r="BA297" s="59"/>
      <c r="BB297" s="59"/>
      <c r="BC297" s="59"/>
      <c r="BD297" s="16"/>
      <c r="BE297" s="16"/>
      <c r="BF297" s="59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2"/>
      <c r="BS297" s="3"/>
      <c r="BT297" s="3"/>
      <c r="BU297" s="3"/>
      <c r="BV297" s="3"/>
      <c r="BW297" s="3"/>
      <c r="BX297" s="3"/>
      <c r="BY297" s="22"/>
      <c r="BZ297" s="22"/>
    </row>
    <row r="298" spans="43:78">
      <c r="AQ298" s="149"/>
      <c r="AR298" s="150"/>
      <c r="AS298" s="150"/>
      <c r="AT298" s="22"/>
      <c r="AU298" s="3"/>
      <c r="AV298" s="3"/>
      <c r="AW298" s="3"/>
      <c r="AX298" s="3"/>
      <c r="AY298" s="3"/>
      <c r="AZ298" s="59"/>
      <c r="BA298" s="59"/>
      <c r="BB298" s="59"/>
      <c r="BC298" s="59"/>
      <c r="BD298" s="16"/>
      <c r="BE298" s="16"/>
      <c r="BF298" s="59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2"/>
      <c r="BS298" s="3"/>
      <c r="BT298" s="3"/>
      <c r="BU298" s="3"/>
      <c r="BV298" s="3"/>
      <c r="BW298" s="3"/>
      <c r="BX298" s="3"/>
      <c r="BY298" s="22"/>
      <c r="BZ298" s="22"/>
    </row>
    <row r="299" spans="43:78">
      <c r="AQ299" s="149"/>
      <c r="AR299" s="150"/>
      <c r="AS299" s="150"/>
      <c r="AT299" s="22"/>
      <c r="AU299" s="3"/>
      <c r="AV299" s="3"/>
      <c r="AW299" s="3"/>
      <c r="AX299" s="3"/>
      <c r="AY299" s="3"/>
      <c r="AZ299" s="59"/>
      <c r="BA299" s="59"/>
      <c r="BB299" s="59"/>
      <c r="BC299" s="59"/>
      <c r="BD299" s="16"/>
      <c r="BE299" s="16"/>
      <c r="BF299" s="59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2"/>
      <c r="BS299" s="3"/>
      <c r="BT299" s="3"/>
      <c r="BU299" s="3"/>
      <c r="BV299" s="3"/>
      <c r="BW299" s="3"/>
      <c r="BX299" s="3"/>
      <c r="BY299" s="22"/>
      <c r="BZ299" s="22"/>
    </row>
    <row r="300" spans="43:78">
      <c r="AQ300" s="149"/>
      <c r="AR300" s="150"/>
      <c r="AS300" s="150"/>
      <c r="AT300" s="22"/>
      <c r="AU300" s="3"/>
      <c r="AV300" s="3"/>
      <c r="AW300" s="3"/>
      <c r="AX300" s="3"/>
      <c r="AY300" s="3"/>
      <c r="AZ300" s="59"/>
      <c r="BA300" s="59"/>
      <c r="BB300" s="59"/>
      <c r="BC300" s="59"/>
      <c r="BD300" s="16"/>
      <c r="BE300" s="16"/>
      <c r="BF300" s="59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2"/>
      <c r="BS300" s="3"/>
      <c r="BT300" s="3"/>
      <c r="BU300" s="3"/>
      <c r="BV300" s="3"/>
      <c r="BW300" s="3"/>
      <c r="BX300" s="3"/>
      <c r="BY300" s="22"/>
      <c r="BZ300" s="22"/>
    </row>
    <row r="301" spans="43:78">
      <c r="AQ301" s="149"/>
      <c r="AR301" s="150"/>
      <c r="AS301" s="150"/>
      <c r="AT301" s="22"/>
      <c r="AU301" s="3"/>
      <c r="AV301" s="3"/>
      <c r="AW301" s="3"/>
      <c r="AX301" s="3"/>
      <c r="AY301" s="3"/>
      <c r="AZ301" s="59"/>
      <c r="BA301" s="59"/>
      <c r="BB301" s="59"/>
      <c r="BC301" s="59"/>
      <c r="BD301" s="16"/>
      <c r="BE301" s="16"/>
      <c r="BF301" s="59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2"/>
      <c r="BS301" s="3"/>
      <c r="BT301" s="3"/>
      <c r="BU301" s="3"/>
      <c r="BV301" s="3"/>
      <c r="BW301" s="3"/>
      <c r="BX301" s="3"/>
      <c r="BY301" s="22"/>
      <c r="BZ301" s="22"/>
    </row>
    <row r="302" spans="43:78">
      <c r="AQ302" s="149"/>
      <c r="AR302" s="150"/>
      <c r="AS302" s="150"/>
      <c r="AT302" s="22"/>
      <c r="AU302" s="3"/>
      <c r="AV302" s="3"/>
      <c r="AW302" s="3"/>
      <c r="AX302" s="3"/>
      <c r="AY302" s="3"/>
      <c r="AZ302" s="59"/>
      <c r="BA302" s="59"/>
      <c r="BB302" s="59"/>
      <c r="BC302" s="59"/>
      <c r="BD302" s="16"/>
      <c r="BE302" s="16"/>
      <c r="BF302" s="59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2"/>
      <c r="BS302" s="3"/>
      <c r="BT302" s="3"/>
      <c r="BU302" s="3"/>
      <c r="BV302" s="3"/>
      <c r="BW302" s="3"/>
      <c r="BX302" s="3"/>
      <c r="BY302" s="22"/>
      <c r="BZ302" s="22"/>
    </row>
    <row r="303" spans="43:78">
      <c r="AQ303" s="149"/>
      <c r="AR303" s="150"/>
      <c r="AS303" s="150"/>
      <c r="AT303" s="22"/>
      <c r="AU303" s="3"/>
      <c r="AV303" s="3"/>
      <c r="AW303" s="3"/>
      <c r="AX303" s="3"/>
      <c r="AY303" s="3"/>
      <c r="AZ303" s="59"/>
      <c r="BA303" s="59"/>
      <c r="BB303" s="59"/>
      <c r="BC303" s="59"/>
      <c r="BD303" s="16"/>
      <c r="BE303" s="16"/>
      <c r="BF303" s="59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2"/>
      <c r="BS303" s="3"/>
      <c r="BT303" s="3"/>
      <c r="BU303" s="3"/>
      <c r="BV303" s="3"/>
      <c r="BW303" s="3"/>
      <c r="BX303" s="3"/>
      <c r="BY303" s="22"/>
      <c r="BZ303" s="22"/>
    </row>
    <row r="304" spans="43:78">
      <c r="AQ304" s="149"/>
      <c r="AR304" s="150"/>
      <c r="AS304" s="150"/>
      <c r="AT304" s="22"/>
      <c r="AU304" s="3"/>
      <c r="AV304" s="3"/>
      <c r="AW304" s="3"/>
      <c r="AX304" s="3"/>
      <c r="AY304" s="3"/>
      <c r="AZ304" s="59"/>
      <c r="BA304" s="59"/>
      <c r="BB304" s="59"/>
      <c r="BC304" s="59"/>
      <c r="BD304" s="16"/>
      <c r="BE304" s="16"/>
      <c r="BF304" s="59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2"/>
      <c r="BS304" s="3"/>
      <c r="BT304" s="3"/>
      <c r="BU304" s="3"/>
      <c r="BV304" s="3"/>
      <c r="BW304" s="3"/>
      <c r="BX304" s="3"/>
      <c r="BY304" s="22"/>
      <c r="BZ304" s="22"/>
    </row>
    <row r="305" spans="16:78">
      <c r="AQ305" s="149"/>
      <c r="AR305" s="150"/>
      <c r="AS305" s="150"/>
      <c r="AT305" s="22"/>
      <c r="AU305" s="3"/>
      <c r="AV305" s="3"/>
      <c r="AW305" s="3"/>
      <c r="AX305" s="3"/>
      <c r="AY305" s="3"/>
      <c r="AZ305" s="59"/>
      <c r="BA305" s="59"/>
      <c r="BB305" s="59"/>
      <c r="BC305" s="59"/>
      <c r="BD305" s="16"/>
      <c r="BE305" s="16"/>
      <c r="BF305" s="59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2"/>
      <c r="BS305" s="3"/>
      <c r="BT305" s="3"/>
      <c r="BU305" s="3"/>
      <c r="BV305" s="3"/>
      <c r="BW305" s="3"/>
      <c r="BX305" s="3"/>
      <c r="BY305" s="22"/>
      <c r="BZ305" s="22"/>
    </row>
    <row r="306" spans="16:78">
      <c r="AQ306" s="149"/>
      <c r="AR306" s="150"/>
      <c r="AS306" s="150"/>
      <c r="AT306" s="22"/>
      <c r="AU306" s="3"/>
      <c r="AV306" s="3"/>
      <c r="AW306" s="3"/>
      <c r="AX306" s="3"/>
      <c r="AY306" s="3"/>
      <c r="AZ306" s="59"/>
      <c r="BA306" s="59"/>
      <c r="BB306" s="59"/>
      <c r="BC306" s="59"/>
      <c r="BD306" s="16"/>
      <c r="BE306" s="16"/>
      <c r="BF306" s="59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2"/>
      <c r="BS306" s="3"/>
      <c r="BT306" s="3"/>
      <c r="BU306" s="3"/>
      <c r="BV306" s="3"/>
      <c r="BW306" s="3"/>
      <c r="BX306" s="3"/>
      <c r="BY306" s="22"/>
      <c r="BZ306" s="22"/>
    </row>
    <row r="307" spans="16:78">
      <c r="AQ307" s="149"/>
      <c r="AR307" s="150"/>
      <c r="AS307" s="150"/>
      <c r="AT307" s="22"/>
      <c r="AU307" s="3"/>
      <c r="AV307" s="3"/>
      <c r="AW307" s="3"/>
      <c r="AX307" s="3"/>
      <c r="AY307" s="3"/>
      <c r="AZ307" s="59"/>
      <c r="BA307" s="59"/>
      <c r="BB307" s="59"/>
      <c r="BC307" s="59"/>
      <c r="BD307" s="16"/>
      <c r="BE307" s="16"/>
      <c r="BF307" s="59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2"/>
      <c r="BS307" s="3"/>
      <c r="BT307" s="3"/>
      <c r="BU307" s="3"/>
      <c r="BV307" s="3"/>
      <c r="BW307" s="3"/>
      <c r="BX307" s="3"/>
      <c r="BY307" s="22"/>
      <c r="BZ307" s="22"/>
    </row>
    <row r="308" spans="16:78">
      <c r="AQ308" s="149"/>
      <c r="AR308" s="150"/>
      <c r="AS308" s="150"/>
      <c r="AT308" s="22"/>
      <c r="AU308" s="3"/>
      <c r="AV308" s="3"/>
      <c r="AW308" s="3"/>
      <c r="AX308" s="3"/>
      <c r="AY308" s="3"/>
      <c r="AZ308" s="59"/>
      <c r="BA308" s="59"/>
      <c r="BB308" s="59"/>
      <c r="BC308" s="59"/>
      <c r="BD308" s="16"/>
      <c r="BE308" s="16"/>
      <c r="BF308" s="59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2"/>
      <c r="BS308" s="3"/>
      <c r="BT308" s="3"/>
      <c r="BU308" s="3"/>
      <c r="BV308" s="3"/>
      <c r="BW308" s="3"/>
      <c r="BX308" s="3"/>
      <c r="BY308" s="22"/>
      <c r="BZ308" s="22"/>
    </row>
    <row r="309" spans="16:78">
      <c r="AQ309" s="149"/>
      <c r="AR309" s="150"/>
      <c r="AS309" s="150"/>
      <c r="AT309" s="22"/>
      <c r="AU309" s="3"/>
      <c r="AV309" s="3"/>
      <c r="AW309" s="3"/>
      <c r="AX309" s="3"/>
      <c r="AY309" s="3"/>
      <c r="AZ309" s="59"/>
      <c r="BA309" s="59"/>
      <c r="BB309" s="59"/>
      <c r="BC309" s="59"/>
      <c r="BD309" s="16"/>
      <c r="BE309" s="16"/>
      <c r="BF309" s="59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2"/>
      <c r="BS309" s="3"/>
      <c r="BT309" s="3"/>
      <c r="BU309" s="3"/>
      <c r="BV309" s="3"/>
      <c r="BW309" s="3"/>
      <c r="BX309" s="3"/>
      <c r="BY309" s="22"/>
      <c r="BZ309" s="22"/>
    </row>
    <row r="310" spans="16:78">
      <c r="AQ310" s="149"/>
      <c r="AR310" s="150"/>
      <c r="AS310" s="150"/>
      <c r="AT310" s="22"/>
      <c r="AU310" s="3"/>
      <c r="AV310" s="3"/>
      <c r="AW310" s="3"/>
      <c r="AX310" s="3"/>
      <c r="AY310" s="3"/>
      <c r="AZ310" s="59"/>
      <c r="BA310" s="59"/>
      <c r="BB310" s="59"/>
      <c r="BC310" s="59"/>
      <c r="BD310" s="16"/>
      <c r="BE310" s="16"/>
      <c r="BF310" s="59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2"/>
      <c r="BS310" s="3"/>
      <c r="BT310" s="3"/>
      <c r="BU310" s="3"/>
      <c r="BV310" s="3"/>
      <c r="BW310" s="3"/>
      <c r="BX310" s="3"/>
      <c r="BY310" s="22"/>
      <c r="BZ310" s="22"/>
    </row>
    <row r="311" spans="16:78">
      <c r="AQ311" s="149"/>
      <c r="AR311" s="150"/>
      <c r="AS311" s="150"/>
      <c r="AT311" s="22"/>
      <c r="AU311" s="3"/>
      <c r="AV311" s="3"/>
      <c r="AW311" s="3"/>
      <c r="AX311" s="3"/>
      <c r="AY311" s="3"/>
      <c r="AZ311" s="59"/>
      <c r="BA311" s="59"/>
      <c r="BB311" s="59"/>
      <c r="BC311" s="59"/>
      <c r="BD311" s="16"/>
      <c r="BE311" s="16"/>
      <c r="BF311" s="59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2"/>
      <c r="BS311" s="3"/>
      <c r="BT311" s="3"/>
      <c r="BU311" s="3"/>
      <c r="BV311" s="3"/>
      <c r="BW311" s="3"/>
      <c r="BX311" s="3"/>
      <c r="BY311" s="22"/>
      <c r="BZ311" s="22"/>
    </row>
    <row r="312" spans="16:78">
      <c r="AQ312" s="149"/>
      <c r="AR312" s="150"/>
      <c r="AS312" s="150"/>
      <c r="AT312" s="22"/>
      <c r="AU312" s="3"/>
      <c r="AV312" s="3"/>
      <c r="AW312" s="3"/>
      <c r="AX312" s="3"/>
      <c r="AY312" s="3"/>
      <c r="AZ312" s="59"/>
      <c r="BA312" s="59"/>
      <c r="BB312" s="59"/>
      <c r="BC312" s="59"/>
      <c r="BD312" s="16"/>
      <c r="BE312" s="16"/>
      <c r="BF312" s="59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2"/>
      <c r="BS312" s="3"/>
      <c r="BT312" s="3"/>
      <c r="BU312" s="3"/>
      <c r="BV312" s="3"/>
      <c r="BW312" s="3"/>
      <c r="BX312" s="3"/>
      <c r="BY312" s="22"/>
      <c r="BZ312" s="22"/>
    </row>
    <row r="313" spans="16:78">
      <c r="AQ313" s="149"/>
      <c r="AR313" s="150"/>
      <c r="AS313" s="150"/>
      <c r="AT313" s="22"/>
      <c r="AU313" s="3"/>
      <c r="AV313" s="3"/>
      <c r="AW313" s="3"/>
      <c r="AX313" s="3"/>
      <c r="AY313" s="3"/>
      <c r="AZ313" s="59"/>
      <c r="BA313" s="59"/>
      <c r="BB313" s="59"/>
      <c r="BC313" s="59"/>
      <c r="BD313" s="16"/>
      <c r="BE313" s="16"/>
      <c r="BF313" s="59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2"/>
      <c r="BS313" s="3"/>
      <c r="BT313" s="3"/>
      <c r="BU313" s="3"/>
      <c r="BV313" s="3"/>
      <c r="BW313" s="3"/>
      <c r="BX313" s="3"/>
      <c r="BY313" s="22"/>
      <c r="BZ313" s="22"/>
    </row>
    <row r="314" spans="16:78">
      <c r="P314" t="s">
        <v>645</v>
      </c>
      <c r="AQ314" s="149"/>
      <c r="AR314" s="150"/>
      <c r="AS314" s="150"/>
      <c r="AT314" s="22"/>
      <c r="AU314" s="3"/>
      <c r="AV314" s="3"/>
      <c r="AW314" s="3"/>
      <c r="AX314" s="3"/>
      <c r="AY314" s="3"/>
      <c r="AZ314" s="59"/>
      <c r="BA314" s="59"/>
      <c r="BB314" s="59"/>
      <c r="BC314" s="59"/>
      <c r="BD314" s="16"/>
      <c r="BE314" s="16"/>
      <c r="BF314" s="59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2"/>
      <c r="BS314" s="3"/>
      <c r="BT314" s="3"/>
      <c r="BU314" s="3"/>
      <c r="BV314" s="3"/>
      <c r="BW314" s="3"/>
      <c r="BX314" s="3"/>
      <c r="BY314" s="22"/>
      <c r="BZ314" s="22"/>
    </row>
    <row r="315" spans="16:78">
      <c r="AQ315" s="149"/>
      <c r="AR315" s="150"/>
      <c r="AS315" s="150"/>
      <c r="AT315" s="22"/>
      <c r="AU315" s="3"/>
      <c r="AV315" s="3"/>
      <c r="AW315" s="3"/>
      <c r="AX315" s="3"/>
      <c r="AY315" s="3"/>
      <c r="AZ315" s="59"/>
      <c r="BA315" s="59"/>
      <c r="BB315" s="59"/>
      <c r="BC315" s="59"/>
      <c r="BD315" s="16"/>
      <c r="BE315" s="16"/>
      <c r="BF315" s="59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2"/>
      <c r="BS315" s="3"/>
      <c r="BT315" s="3"/>
      <c r="BU315" s="3"/>
      <c r="BV315" s="3"/>
      <c r="BW315" s="3"/>
      <c r="BX315" s="3"/>
      <c r="BY315" s="22"/>
    </row>
    <row r="316" spans="16:78">
      <c r="AQ316" s="149"/>
      <c r="AR316" s="150"/>
      <c r="AS316" s="150"/>
      <c r="AT316" s="22"/>
      <c r="AU316" s="3"/>
      <c r="AV316" s="3"/>
      <c r="AW316" s="3"/>
      <c r="AX316" s="3"/>
      <c r="AY316" s="3"/>
      <c r="AZ316" s="59"/>
      <c r="BA316" s="59"/>
      <c r="BB316" s="59"/>
      <c r="BC316" s="59"/>
      <c r="BD316" s="16"/>
      <c r="BE316" s="16"/>
      <c r="BF316" s="59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2"/>
      <c r="BS316" s="3"/>
      <c r="BT316" s="3"/>
      <c r="BU316" s="3"/>
      <c r="BV316" s="3"/>
      <c r="BW316" s="3"/>
      <c r="BX316" s="3"/>
      <c r="BY316" s="22"/>
    </row>
    <row r="317" spans="16:78">
      <c r="AQ317" s="149"/>
      <c r="AR317" s="150"/>
      <c r="AS317" s="150"/>
      <c r="AT317" s="22"/>
      <c r="AU317" s="3"/>
      <c r="AV317" s="3"/>
      <c r="AW317" s="3"/>
      <c r="AX317" s="3"/>
      <c r="AY317" s="3"/>
      <c r="AZ317" s="59"/>
      <c r="BA317" s="59"/>
      <c r="BB317" s="59"/>
      <c r="BC317" s="59"/>
      <c r="BD317" s="16"/>
      <c r="BE317" s="16"/>
      <c r="BF317" s="59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2"/>
    </row>
    <row r="318" spans="16:78">
      <c r="AQ318" s="149"/>
      <c r="AR318" s="150"/>
      <c r="AS318" s="150"/>
      <c r="AT318" s="22"/>
      <c r="AU318" s="3"/>
      <c r="AV318" s="3"/>
      <c r="AW318" s="3"/>
      <c r="AX318" s="3"/>
      <c r="AY318" s="3"/>
      <c r="AZ318" s="59"/>
      <c r="BA318" s="59"/>
      <c r="BB318" s="59"/>
      <c r="BC318" s="59"/>
      <c r="BD318" s="16"/>
      <c r="BE318" s="16"/>
      <c r="BF318" s="59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2"/>
    </row>
    <row r="319" spans="16:78">
      <c r="AQ319" s="149"/>
      <c r="AR319" s="150"/>
      <c r="AS319" s="150"/>
      <c r="AT319" s="22"/>
      <c r="AU319" s="3"/>
      <c r="AV319" s="3"/>
      <c r="AW319" s="3"/>
      <c r="AX319" s="3"/>
      <c r="AY319" s="3"/>
      <c r="AZ319" s="59"/>
      <c r="BA319" s="59"/>
      <c r="BB319" s="59"/>
      <c r="BC319" s="59"/>
      <c r="BD319" s="16"/>
      <c r="BE319" s="16"/>
      <c r="BF319" s="59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2"/>
    </row>
    <row r="320" spans="16:78">
      <c r="AQ320" s="149"/>
      <c r="AR320" s="150"/>
      <c r="AS320" s="150"/>
      <c r="AT320" s="22"/>
      <c r="AU320" s="3"/>
      <c r="AV320" s="3"/>
      <c r="AW320" s="3"/>
      <c r="AX320" s="3"/>
      <c r="AY320" s="3"/>
      <c r="AZ320" s="59"/>
      <c r="BA320" s="59"/>
      <c r="BB320" s="59"/>
      <c r="BC320" s="59"/>
      <c r="BD320" s="16"/>
      <c r="BE320" s="16"/>
      <c r="BF320" s="59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2"/>
    </row>
    <row r="321" spans="43:77">
      <c r="AQ321" s="149"/>
      <c r="AR321" s="150"/>
      <c r="AS321" s="150"/>
      <c r="AT321" s="22"/>
      <c r="AU321" s="3"/>
      <c r="AV321" s="3"/>
      <c r="AW321" s="3"/>
      <c r="AX321" s="3"/>
      <c r="AY321" s="3"/>
      <c r="AZ321" s="59"/>
      <c r="BA321" s="59"/>
      <c r="BB321" s="59"/>
      <c r="BC321" s="59"/>
      <c r="BD321" s="16"/>
      <c r="BE321" s="16"/>
      <c r="BF321" s="59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2"/>
    </row>
    <row r="322" spans="43:77">
      <c r="AQ322" s="149"/>
      <c r="AR322" s="150"/>
      <c r="AS322" s="150"/>
      <c r="AT322" s="22"/>
      <c r="AU322" s="3"/>
      <c r="AV322" s="3"/>
      <c r="AW322" s="3"/>
      <c r="AX322" s="3"/>
      <c r="AY322" s="3"/>
      <c r="AZ322" s="59"/>
      <c r="BA322" s="59"/>
      <c r="BB322" s="59"/>
      <c r="BC322" s="59"/>
      <c r="BD322" s="16"/>
      <c r="BE322" s="16"/>
      <c r="BF322" s="59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2"/>
    </row>
    <row r="323" spans="43:77">
      <c r="AQ323" s="149"/>
      <c r="AR323" s="150"/>
      <c r="AS323" s="150"/>
      <c r="AT323" s="22"/>
      <c r="AU323" s="3"/>
      <c r="AV323" s="3"/>
      <c r="AW323" s="3"/>
      <c r="AX323" s="3"/>
      <c r="AY323" s="3"/>
      <c r="AZ323" s="59"/>
      <c r="BA323" s="59"/>
      <c r="BB323" s="59"/>
      <c r="BC323" s="59"/>
      <c r="BD323" s="16"/>
      <c r="BE323" s="16"/>
      <c r="BF323" s="59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2"/>
    </row>
    <row r="324" spans="43:77">
      <c r="AQ324" s="149"/>
      <c r="AR324" s="150"/>
      <c r="AS324" s="150"/>
      <c r="AT324" s="22"/>
      <c r="AU324" s="3"/>
      <c r="AV324" s="3"/>
      <c r="AW324" s="3"/>
      <c r="AX324" s="3"/>
      <c r="AY324" s="3"/>
      <c r="AZ324" s="59"/>
      <c r="BA324" s="59"/>
      <c r="BB324" s="59"/>
      <c r="BC324" s="59"/>
      <c r="BD324" s="16"/>
      <c r="BE324" s="16"/>
      <c r="BF324" s="59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2"/>
    </row>
    <row r="325" spans="43:77">
      <c r="AQ325" s="149"/>
      <c r="AR325" s="150"/>
      <c r="AS325" s="150"/>
      <c r="AT325" s="22"/>
      <c r="AU325" s="3"/>
      <c r="AV325" s="3"/>
      <c r="AW325" s="3"/>
      <c r="AX325" s="3"/>
      <c r="AY325" s="3"/>
      <c r="AZ325" s="59"/>
      <c r="BA325" s="59"/>
      <c r="BB325" s="59"/>
      <c r="BC325" s="59"/>
      <c r="BD325" s="16"/>
      <c r="BE325" s="16"/>
      <c r="BF325" s="59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2"/>
    </row>
    <row r="326" spans="43:77">
      <c r="AQ326" s="149"/>
      <c r="AR326" s="150"/>
      <c r="AS326" s="150"/>
      <c r="AT326" s="22"/>
      <c r="AU326" s="3"/>
      <c r="AV326" s="3"/>
      <c r="AW326" s="3"/>
      <c r="AX326" s="3"/>
      <c r="AY326" s="3"/>
      <c r="AZ326" s="59"/>
      <c r="BA326" s="59"/>
      <c r="BB326" s="59"/>
      <c r="BC326" s="59"/>
      <c r="BD326" s="16"/>
      <c r="BE326" s="16"/>
      <c r="BF326" s="59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2"/>
    </row>
    <row r="327" spans="43:77">
      <c r="AQ327" s="149"/>
      <c r="AR327" s="150"/>
      <c r="AS327" s="150"/>
      <c r="AT327" s="22"/>
      <c r="AU327" s="3"/>
      <c r="AV327" s="3"/>
      <c r="AW327" s="3"/>
      <c r="AX327" s="3"/>
      <c r="AY327" s="3"/>
      <c r="AZ327" s="59"/>
      <c r="BA327" s="59"/>
      <c r="BB327" s="59"/>
      <c r="BC327" s="59"/>
      <c r="BD327" s="16"/>
      <c r="BE327" s="16"/>
      <c r="BF327" s="59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2"/>
    </row>
    <row r="328" spans="43:77">
      <c r="AQ328" s="149"/>
      <c r="AR328" s="150"/>
      <c r="AS328" s="150"/>
      <c r="AT328" s="22"/>
      <c r="AU328" s="3"/>
      <c r="AV328" s="3"/>
      <c r="AW328" s="3"/>
      <c r="AX328" s="3"/>
      <c r="AY328" s="3"/>
      <c r="AZ328" s="59"/>
      <c r="BA328" s="59"/>
      <c r="BB328" s="59"/>
      <c r="BC328" s="59"/>
      <c r="BD328" s="16"/>
      <c r="BE328" s="16"/>
      <c r="BF328" s="59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2"/>
    </row>
    <row r="329" spans="43:77">
      <c r="AQ329" s="149"/>
      <c r="AR329" s="150"/>
      <c r="AS329" s="150"/>
      <c r="AT329" s="22"/>
      <c r="AU329" s="3"/>
      <c r="AV329" s="3"/>
      <c r="AW329" s="3"/>
      <c r="AX329" s="3"/>
      <c r="AY329" s="3"/>
      <c r="AZ329" s="59"/>
      <c r="BA329" s="59"/>
      <c r="BB329" s="59"/>
      <c r="BC329" s="59"/>
      <c r="BD329" s="16"/>
      <c r="BE329" s="16"/>
      <c r="BF329" s="59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2"/>
    </row>
    <row r="330" spans="43:77">
      <c r="AQ330" s="149"/>
      <c r="AR330" s="150"/>
      <c r="AS330" s="150"/>
      <c r="AT330" s="22"/>
      <c r="AU330" s="3"/>
      <c r="AV330" s="3"/>
      <c r="AW330" s="3"/>
      <c r="AX330" s="3"/>
      <c r="AY330" s="3"/>
      <c r="AZ330" s="59"/>
      <c r="BA330" s="59"/>
      <c r="BB330" s="59"/>
      <c r="BC330" s="59"/>
      <c r="BD330" s="16"/>
      <c r="BE330" s="16"/>
      <c r="BF330" s="59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2"/>
    </row>
    <row r="331" spans="43:77">
      <c r="AQ331" s="149"/>
      <c r="AR331" s="150"/>
      <c r="AS331" s="150"/>
      <c r="AT331" s="22"/>
      <c r="AU331" s="3"/>
      <c r="AV331" s="3"/>
      <c r="AW331" s="3"/>
      <c r="AX331" s="3"/>
      <c r="AY331" s="3"/>
      <c r="AZ331" s="59"/>
      <c r="BA331" s="59"/>
      <c r="BB331" s="59"/>
      <c r="BC331" s="59"/>
      <c r="BD331" s="16"/>
      <c r="BE331" s="16"/>
      <c r="BF331" s="59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2"/>
    </row>
    <row r="332" spans="43:77">
      <c r="AQ332" s="149"/>
      <c r="AR332" s="150"/>
      <c r="AS332" s="150"/>
      <c r="AT332" s="22"/>
      <c r="AU332" s="3"/>
      <c r="AV332" s="3"/>
      <c r="AW332" s="3"/>
      <c r="AX332" s="3"/>
      <c r="AY332" s="3"/>
      <c r="AZ332" s="59"/>
      <c r="BA332" s="59"/>
      <c r="BB332" s="59"/>
      <c r="BC332" s="59"/>
      <c r="BD332" s="16"/>
      <c r="BE332" s="16"/>
      <c r="BF332" s="59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2"/>
    </row>
    <row r="333" spans="43:77">
      <c r="AQ333" s="149"/>
      <c r="AR333" s="150"/>
      <c r="AS333" s="150"/>
      <c r="AT333" s="22"/>
      <c r="AU333" s="3"/>
      <c r="AV333" s="3"/>
      <c r="AW333" s="3"/>
      <c r="AX333" s="3"/>
      <c r="AY333" s="3"/>
      <c r="AZ333" s="59"/>
      <c r="BA333" s="59"/>
      <c r="BB333" s="59"/>
      <c r="BC333" s="59"/>
      <c r="BD333" s="16"/>
      <c r="BE333" s="16"/>
      <c r="BF333" s="59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2"/>
    </row>
    <row r="334" spans="43:77">
      <c r="AQ334" s="149"/>
      <c r="AR334" s="150"/>
      <c r="AS334" s="150"/>
      <c r="AT334" s="22"/>
      <c r="AU334" s="3"/>
      <c r="AV334" s="3"/>
      <c r="AW334" s="3"/>
      <c r="AX334" s="3"/>
      <c r="AY334" s="3"/>
      <c r="AZ334" s="59"/>
      <c r="BA334" s="59"/>
      <c r="BB334" s="59"/>
      <c r="BC334" s="59"/>
      <c r="BD334" s="16"/>
      <c r="BE334" s="16"/>
      <c r="BF334" s="59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2"/>
    </row>
    <row r="335" spans="43:77">
      <c r="AQ335" s="149"/>
      <c r="AR335" s="150"/>
      <c r="AS335" s="150"/>
      <c r="AT335" s="22"/>
      <c r="AU335" s="3"/>
      <c r="AV335" s="3"/>
      <c r="AW335" s="3"/>
      <c r="AX335" s="3"/>
      <c r="AY335" s="3"/>
      <c r="AZ335" s="59"/>
      <c r="BA335" s="59"/>
      <c r="BB335" s="59"/>
      <c r="BC335" s="59"/>
      <c r="BD335" s="16"/>
      <c r="BE335" s="16"/>
      <c r="BF335" s="59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2"/>
    </row>
    <row r="336" spans="43:77">
      <c r="AQ336" s="149"/>
      <c r="AR336" s="150"/>
      <c r="AS336" s="150"/>
      <c r="AT336" s="22"/>
      <c r="AU336" s="3"/>
      <c r="AV336" s="3"/>
      <c r="AW336" s="3"/>
      <c r="AX336" s="3"/>
      <c r="AY336" s="3"/>
      <c r="AZ336" s="59"/>
      <c r="BA336" s="59"/>
      <c r="BB336" s="59"/>
      <c r="BC336" s="59"/>
      <c r="BD336" s="16"/>
      <c r="BE336" s="16"/>
      <c r="BF336" s="59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2"/>
    </row>
    <row r="337" spans="16:77">
      <c r="AQ337" s="149"/>
      <c r="AR337" s="150"/>
      <c r="AS337" s="150"/>
      <c r="AT337" s="22"/>
      <c r="AU337" s="3"/>
      <c r="AV337" s="3"/>
      <c r="AW337" s="3"/>
      <c r="AX337" s="3"/>
      <c r="AY337" s="3"/>
      <c r="AZ337" s="59"/>
      <c r="BA337" s="59"/>
      <c r="BB337" s="59"/>
      <c r="BC337" s="59"/>
      <c r="BD337" s="16"/>
      <c r="BE337" s="16"/>
      <c r="BF337" s="59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2"/>
    </row>
    <row r="338" spans="16:77">
      <c r="AQ338" s="149"/>
      <c r="AR338" s="150"/>
      <c r="AS338" s="150"/>
      <c r="AT338" s="22"/>
      <c r="AU338" s="3"/>
      <c r="AV338" s="3"/>
      <c r="AW338" s="3"/>
      <c r="AX338" s="3"/>
      <c r="AY338" s="3"/>
      <c r="AZ338" s="59"/>
      <c r="BA338" s="59"/>
      <c r="BB338" s="59"/>
      <c r="BC338" s="59"/>
      <c r="BD338" s="16"/>
      <c r="BE338" s="16"/>
      <c r="BF338" s="59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2"/>
    </row>
    <row r="339" spans="16:77">
      <c r="AQ339" s="149"/>
      <c r="AR339" s="150"/>
      <c r="AS339" s="150"/>
      <c r="AT339" s="22"/>
      <c r="AU339" s="3"/>
      <c r="AV339" s="3"/>
      <c r="AW339" s="3"/>
      <c r="AX339" s="3"/>
      <c r="AY339" s="3"/>
      <c r="AZ339" s="59"/>
      <c r="BA339" s="59"/>
      <c r="BB339" s="59"/>
      <c r="BC339" s="59"/>
      <c r="BD339" s="16"/>
      <c r="BE339" s="16"/>
      <c r="BF339" s="59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2"/>
    </row>
    <row r="340" spans="16:77">
      <c r="AQ340" s="149"/>
      <c r="AR340" s="150"/>
      <c r="AS340" s="150"/>
      <c r="AT340" s="22"/>
      <c r="AU340" s="3"/>
      <c r="AV340" s="3"/>
      <c r="AW340" s="3"/>
      <c r="AX340" s="3"/>
      <c r="AY340" s="3"/>
      <c r="AZ340" s="59"/>
      <c r="BA340" s="59"/>
      <c r="BB340" s="59"/>
      <c r="BC340" s="59"/>
      <c r="BD340" s="16"/>
      <c r="BE340" s="16"/>
      <c r="BF340" s="59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2"/>
    </row>
    <row r="341" spans="16:77">
      <c r="AQ341" s="149"/>
      <c r="AR341" s="150"/>
      <c r="AS341" s="150"/>
      <c r="AT341" s="22"/>
      <c r="AU341" s="3"/>
      <c r="AV341" s="3"/>
      <c r="AW341" s="3"/>
      <c r="AX341" s="3"/>
      <c r="AY341" s="3"/>
      <c r="AZ341" s="59"/>
      <c r="BA341" s="59"/>
      <c r="BB341" s="59"/>
      <c r="BC341" s="59"/>
      <c r="BD341" s="16"/>
      <c r="BE341" s="16"/>
      <c r="BF341" s="59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2"/>
    </row>
    <row r="342" spans="16:77">
      <c r="AQ342" s="149"/>
      <c r="AR342" s="150"/>
      <c r="AS342" s="150"/>
      <c r="AT342" s="22"/>
      <c r="AU342" s="3"/>
      <c r="AV342" s="3"/>
      <c r="AW342" s="3"/>
      <c r="AX342" s="3"/>
      <c r="AY342" s="3"/>
      <c r="AZ342" s="59"/>
      <c r="BA342" s="59"/>
      <c r="BB342" s="59"/>
      <c r="BC342" s="59"/>
      <c r="BD342" s="16"/>
      <c r="BE342" s="16"/>
      <c r="BF342" s="59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2"/>
    </row>
    <row r="343" spans="16:77">
      <c r="AQ343" s="149"/>
      <c r="AR343" s="150"/>
      <c r="AS343" s="150"/>
      <c r="AT343" s="22"/>
      <c r="AU343" s="3"/>
      <c r="AV343" s="3"/>
      <c r="AW343" s="3"/>
      <c r="AX343" s="3"/>
      <c r="AY343" s="3"/>
      <c r="AZ343" s="59"/>
      <c r="BA343" s="59"/>
      <c r="BB343" s="59"/>
      <c r="BC343" s="59"/>
      <c r="BD343" s="16"/>
      <c r="BE343" s="16"/>
      <c r="BF343" s="59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2"/>
    </row>
    <row r="344" spans="16:77">
      <c r="AQ344" s="149"/>
      <c r="AR344" s="150"/>
      <c r="AS344" s="150"/>
      <c r="AT344" s="22"/>
      <c r="AU344" s="3"/>
      <c r="AV344" s="3"/>
      <c r="AW344" s="3"/>
      <c r="AX344" s="3"/>
      <c r="AY344" s="3"/>
      <c r="AZ344" s="59"/>
      <c r="BA344" s="59"/>
      <c r="BB344" s="59"/>
      <c r="BC344" s="59"/>
      <c r="BD344" s="16"/>
      <c r="BE344" s="16"/>
      <c r="BF344" s="59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2"/>
    </row>
    <row r="345" spans="16:77">
      <c r="AQ345" s="149"/>
      <c r="AR345" s="150"/>
      <c r="AS345" s="150"/>
      <c r="AT345" s="22"/>
      <c r="AU345" s="3"/>
      <c r="AV345" s="3"/>
      <c r="AW345" s="3"/>
      <c r="AX345" s="3"/>
      <c r="AY345" s="3"/>
      <c r="AZ345" s="59"/>
      <c r="BA345" s="59"/>
      <c r="BB345" s="59"/>
      <c r="BC345" s="59"/>
      <c r="BD345" s="16"/>
      <c r="BE345" s="16"/>
      <c r="BF345" s="59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2"/>
    </row>
    <row r="346" spans="16:77">
      <c r="AQ346" s="149"/>
      <c r="AR346" s="150"/>
      <c r="AS346" s="150"/>
      <c r="AT346" s="22"/>
      <c r="AU346" s="3"/>
      <c r="AV346" s="3"/>
      <c r="AW346" s="3"/>
      <c r="AX346" s="3"/>
      <c r="AY346" s="3"/>
      <c r="AZ346" s="59"/>
      <c r="BA346" s="59"/>
      <c r="BB346" s="59"/>
      <c r="BC346" s="59"/>
      <c r="BD346" s="16"/>
      <c r="BE346" s="16"/>
      <c r="BF346" s="59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2"/>
    </row>
    <row r="347" spans="16:77">
      <c r="AQ347" s="149"/>
      <c r="AR347" s="150"/>
      <c r="AS347" s="150"/>
      <c r="AT347" s="22"/>
      <c r="AU347" s="3"/>
      <c r="AV347" s="3"/>
      <c r="AW347" s="3"/>
      <c r="AX347" s="3"/>
      <c r="AY347" s="3"/>
      <c r="AZ347" s="59"/>
      <c r="BA347" s="59"/>
      <c r="BB347" s="59"/>
      <c r="BC347" s="59"/>
      <c r="BD347" s="16"/>
      <c r="BE347" s="16"/>
      <c r="BF347" s="59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2"/>
    </row>
    <row r="348" spans="16:77">
      <c r="AQ348" s="149"/>
      <c r="AR348" s="150"/>
      <c r="AS348" s="150"/>
      <c r="AT348" s="22"/>
      <c r="AU348" s="3"/>
      <c r="AV348" s="3"/>
      <c r="AW348" s="3"/>
      <c r="AX348" s="3"/>
      <c r="AY348" s="3"/>
      <c r="AZ348" s="59"/>
      <c r="BA348" s="59"/>
      <c r="BB348" s="59"/>
      <c r="BC348" s="59"/>
      <c r="BD348" s="16"/>
      <c r="BE348" s="16"/>
      <c r="BF348" s="59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2"/>
    </row>
    <row r="349" spans="16:77">
      <c r="AQ349" s="149"/>
      <c r="AR349" s="150"/>
      <c r="AS349" s="150"/>
      <c r="AT349" s="22"/>
      <c r="AU349" s="3"/>
      <c r="AV349" s="3"/>
      <c r="AW349" s="3"/>
      <c r="AX349" s="3"/>
      <c r="AY349" s="3"/>
      <c r="AZ349" s="59"/>
      <c r="BA349" s="59"/>
      <c r="BB349" s="59"/>
      <c r="BC349" s="59"/>
      <c r="BD349" s="16"/>
      <c r="BE349" s="16"/>
      <c r="BF349" s="59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2"/>
    </row>
    <row r="350" spans="16:77">
      <c r="P350" s="3"/>
      <c r="AQ350" s="149"/>
      <c r="AR350" s="150"/>
      <c r="AS350" s="150"/>
      <c r="AT350" s="22"/>
      <c r="AU350" s="3"/>
      <c r="AV350" s="3"/>
      <c r="AW350" s="3"/>
      <c r="AX350" s="3"/>
      <c r="AY350" s="3"/>
      <c r="AZ350" s="59"/>
      <c r="BA350" s="59"/>
      <c r="BB350" s="59"/>
      <c r="BC350" s="59"/>
      <c r="BD350" s="16"/>
      <c r="BE350" s="16"/>
      <c r="BF350" s="59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2"/>
    </row>
    <row r="351" spans="16:77">
      <c r="AQ351" s="149"/>
      <c r="AR351" s="150"/>
      <c r="AS351" s="150"/>
      <c r="AT351" s="22"/>
      <c r="AU351" s="3"/>
      <c r="AV351" s="3"/>
      <c r="AW351" s="3"/>
      <c r="AX351" s="3"/>
      <c r="AY351" s="3"/>
      <c r="AZ351" s="59"/>
      <c r="BA351" s="59"/>
      <c r="BB351" s="59"/>
      <c r="BC351" s="59"/>
      <c r="BD351" s="16"/>
      <c r="BE351" s="16"/>
      <c r="BF351" s="59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2"/>
    </row>
    <row r="352" spans="16:77">
      <c r="AQ352" s="149"/>
      <c r="AR352" s="150"/>
      <c r="AS352" s="150"/>
      <c r="AT352" s="22"/>
      <c r="AU352" s="3"/>
      <c r="AV352" s="3"/>
      <c r="AW352" s="3"/>
      <c r="AX352" s="3"/>
      <c r="AY352" s="3"/>
      <c r="AZ352" s="59"/>
      <c r="BA352" s="59"/>
      <c r="BB352" s="59"/>
      <c r="BC352" s="59"/>
      <c r="BD352" s="16"/>
      <c r="BE352" s="16"/>
      <c r="BF352" s="59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2"/>
    </row>
    <row r="353" spans="43:77">
      <c r="AQ353" s="149"/>
      <c r="AR353" s="150"/>
      <c r="AS353" s="150"/>
      <c r="AT353" s="22"/>
      <c r="AU353" s="3"/>
      <c r="AV353" s="3"/>
      <c r="AW353" s="3"/>
      <c r="AX353" s="3"/>
      <c r="AY353" s="3"/>
      <c r="AZ353" s="59"/>
      <c r="BA353" s="59"/>
      <c r="BB353" s="59"/>
      <c r="BC353" s="59"/>
      <c r="BD353" s="16"/>
      <c r="BE353" s="16"/>
      <c r="BF353" s="59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2"/>
    </row>
    <row r="354" spans="43:77">
      <c r="AQ354" s="149"/>
      <c r="AR354" s="150"/>
      <c r="AS354" s="150"/>
      <c r="AT354" s="22"/>
      <c r="AU354" s="3"/>
      <c r="AV354" s="3"/>
      <c r="AW354" s="3"/>
      <c r="AX354" s="3"/>
      <c r="AY354" s="3"/>
      <c r="AZ354" s="59"/>
      <c r="BA354" s="59"/>
      <c r="BB354" s="59"/>
      <c r="BC354" s="59"/>
      <c r="BD354" s="16"/>
      <c r="BE354" s="16"/>
      <c r="BF354" s="59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2"/>
    </row>
    <row r="355" spans="43:77">
      <c r="AQ355" s="149"/>
      <c r="AR355" s="150"/>
      <c r="AS355" s="150"/>
      <c r="AT355" s="22"/>
      <c r="AU355" s="3"/>
      <c r="AV355" s="3"/>
      <c r="AW355" s="3"/>
      <c r="AX355" s="3"/>
      <c r="AY355" s="3"/>
      <c r="AZ355" s="59"/>
      <c r="BA355" s="59"/>
      <c r="BB355" s="59"/>
      <c r="BC355" s="59"/>
      <c r="BD355" s="16"/>
      <c r="BE355" s="16"/>
      <c r="BF355" s="59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2"/>
    </row>
    <row r="356" spans="43:77">
      <c r="AQ356" s="149"/>
      <c r="AR356" s="150"/>
      <c r="AS356" s="150"/>
      <c r="AT356" s="22"/>
      <c r="AU356" s="3"/>
      <c r="AV356" s="3"/>
      <c r="AW356" s="3"/>
      <c r="AX356" s="3"/>
      <c r="AY356" s="3"/>
      <c r="AZ356" s="59"/>
      <c r="BA356" s="59"/>
      <c r="BB356" s="59"/>
      <c r="BC356" s="59"/>
      <c r="BD356" s="16"/>
      <c r="BE356" s="16"/>
      <c r="BF356" s="59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2"/>
    </row>
    <row r="357" spans="43:77">
      <c r="AQ357" s="149"/>
      <c r="AR357" s="150"/>
      <c r="AS357" s="150"/>
      <c r="AT357" s="22"/>
      <c r="AU357" s="3"/>
      <c r="AV357" s="3"/>
      <c r="AW357" s="3"/>
      <c r="AX357" s="3"/>
      <c r="AY357" s="3"/>
      <c r="AZ357" s="59"/>
      <c r="BA357" s="59"/>
      <c r="BB357" s="59"/>
      <c r="BC357" s="59"/>
      <c r="BD357" s="16"/>
      <c r="BE357" s="16"/>
      <c r="BF357" s="59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2"/>
    </row>
    <row r="358" spans="43:77">
      <c r="AQ358" s="149"/>
      <c r="AR358" s="150"/>
      <c r="AS358" s="150"/>
      <c r="AT358" s="22"/>
      <c r="AU358" s="3"/>
      <c r="AV358" s="3"/>
      <c r="AW358" s="3"/>
      <c r="AX358" s="3"/>
      <c r="AY358" s="3"/>
      <c r="AZ358" s="59"/>
      <c r="BA358" s="59"/>
      <c r="BB358" s="59"/>
      <c r="BC358" s="59"/>
      <c r="BD358" s="16"/>
      <c r="BE358" s="16"/>
      <c r="BF358" s="59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2"/>
    </row>
    <row r="359" spans="43:77">
      <c r="AQ359" s="149"/>
      <c r="AR359" s="150"/>
      <c r="AS359" s="150"/>
      <c r="AT359" s="22"/>
      <c r="AU359" s="3"/>
      <c r="AV359" s="3"/>
      <c r="AW359" s="3"/>
      <c r="AX359" s="3"/>
      <c r="AY359" s="3"/>
      <c r="AZ359" s="59"/>
      <c r="BA359" s="59"/>
      <c r="BB359" s="59"/>
      <c r="BC359" s="59"/>
      <c r="BD359" s="16"/>
      <c r="BE359" s="16"/>
      <c r="BF359" s="59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2"/>
    </row>
    <row r="360" spans="43:77">
      <c r="AQ360" s="149"/>
      <c r="AR360" s="150"/>
      <c r="AS360" s="150"/>
      <c r="AT360" s="22"/>
      <c r="AU360" s="3"/>
      <c r="AV360" s="3"/>
      <c r="AW360" s="3"/>
      <c r="AX360" s="3"/>
      <c r="AY360" s="3"/>
      <c r="AZ360" s="59"/>
      <c r="BA360" s="59"/>
      <c r="BB360" s="59"/>
      <c r="BC360" s="59"/>
      <c r="BD360" s="16"/>
      <c r="BE360" s="16"/>
      <c r="BF360" s="59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L366"/>
  <sheetViews>
    <sheetView zoomScale="86" zoomScaleNormal="86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RowHeight="15"/>
  <cols>
    <col min="1" max="1" width="1.81640625" customWidth="1"/>
    <col min="2" max="2" width="6.08984375" customWidth="1"/>
    <col min="3" max="3" width="2.6328125" customWidth="1"/>
    <col min="4" max="4" width="7.36328125" customWidth="1"/>
    <col min="5" max="5" width="6.36328125" style="316" customWidth="1"/>
    <col min="6" max="6" width="5.26953125" style="33" customWidth="1"/>
    <col min="7" max="7" width="7.6328125" style="316" customWidth="1"/>
    <col min="8" max="8" width="6.1796875" style="428" customWidth="1"/>
    <col min="9" max="9" width="5.81640625" style="92" customWidth="1"/>
    <col min="10" max="10" width="6.08984375" style="11" customWidth="1"/>
    <col min="11" max="11" width="5.08984375" style="92" customWidth="1"/>
    <col min="12" max="12" width="1.54296875" style="11" customWidth="1"/>
    <col min="13" max="13" width="5.6328125" style="411" customWidth="1"/>
    <col min="14" max="14" width="1.54296875" style="11" customWidth="1"/>
    <col min="15" max="15" width="6" customWidth="1"/>
    <col min="16" max="16" width="4.81640625" style="11" customWidth="1"/>
    <col min="17" max="17" width="1.36328125" style="11" customWidth="1"/>
    <col min="18" max="18" width="6.08984375" style="398" customWidth="1"/>
    <col min="19" max="19" width="1.54296875" style="411" customWidth="1"/>
    <col min="20" max="20" width="6.54296875" style="411" customWidth="1"/>
    <col min="21" max="21" width="1.36328125" style="11" customWidth="1"/>
    <col min="22" max="22" width="6" customWidth="1"/>
    <col min="23" max="23" width="5.1796875" style="411" customWidth="1"/>
    <col min="24" max="24" width="7" style="92" customWidth="1"/>
    <col min="25" max="25" width="4.90625" style="92" customWidth="1"/>
    <col min="26" max="26" width="5.36328125" style="11" customWidth="1"/>
    <col min="27" max="27" width="5.08984375" style="11" customWidth="1"/>
    <col min="28" max="28" width="6" style="11" customWidth="1"/>
    <col min="29" max="29" width="5.90625" style="92" customWidth="1"/>
    <col min="30" max="30" width="6.08984375" style="92" customWidth="1"/>
    <col min="31" max="31" width="5.6328125" customWidth="1"/>
    <col min="32" max="32" width="6.81640625" customWidth="1"/>
    <col min="33" max="34" width="5.81640625" customWidth="1"/>
    <col min="35" max="35" width="6.81640625" customWidth="1"/>
    <col min="36" max="36" width="7.453125" customWidth="1"/>
    <col min="37" max="37" width="6.6328125" customWidth="1"/>
    <col min="38" max="38" width="10.54296875" customWidth="1"/>
    <col min="41" max="41" width="9.453125" customWidth="1"/>
    <col min="42" max="42" width="8.1796875" customWidth="1"/>
    <col min="43" max="43" width="10.6328125" customWidth="1"/>
    <col min="50" max="50" width="14" customWidth="1"/>
    <col min="51" max="51" width="12.54296875" customWidth="1"/>
    <col min="52" max="52" width="10.90625" customWidth="1"/>
  </cols>
  <sheetData>
    <row r="1" spans="1:64">
      <c r="A1" s="47"/>
      <c r="B1" s="47"/>
      <c r="C1" s="47"/>
      <c r="D1" s="47"/>
      <c r="E1" s="319"/>
      <c r="F1" s="402"/>
      <c r="G1" s="319"/>
      <c r="H1" s="421"/>
      <c r="I1" s="47"/>
      <c r="J1" s="71"/>
      <c r="K1" s="47"/>
      <c r="L1" s="71"/>
      <c r="M1" s="409"/>
      <c r="N1" s="71"/>
      <c r="O1" s="47"/>
      <c r="P1" s="71"/>
      <c r="Q1" s="71"/>
      <c r="R1" s="400"/>
      <c r="S1" s="409"/>
      <c r="T1" s="409"/>
      <c r="U1" s="71"/>
      <c r="V1" s="47"/>
      <c r="W1" s="409"/>
      <c r="X1" s="89"/>
      <c r="Y1" s="89"/>
      <c r="Z1" s="71"/>
      <c r="AA1" s="71"/>
      <c r="AB1" s="71"/>
      <c r="AC1" s="89"/>
      <c r="AD1" s="89"/>
      <c r="AE1" s="47"/>
      <c r="AF1" s="47"/>
      <c r="AG1" s="47"/>
      <c r="AH1" s="47"/>
      <c r="AI1" s="47"/>
      <c r="AJ1" s="47"/>
      <c r="AK1" s="47"/>
      <c r="AL1" s="47"/>
      <c r="AM1" s="4"/>
      <c r="AN1" s="4"/>
      <c r="AO1" s="4"/>
      <c r="AP1" s="4"/>
      <c r="AQ1" s="4"/>
    </row>
    <row r="2" spans="1:64" ht="31.8">
      <c r="A2" s="47"/>
      <c r="B2" s="47"/>
      <c r="C2" s="47"/>
      <c r="D2" s="140" t="s">
        <v>431</v>
      </c>
      <c r="E2" s="320"/>
      <c r="F2" s="412"/>
      <c r="G2" s="320"/>
      <c r="H2" s="422"/>
      <c r="I2" s="140"/>
      <c r="J2" s="169"/>
      <c r="K2" s="140" t="str">
        <f>+År!B2</f>
        <v>UNG SAU :</v>
      </c>
      <c r="L2" s="169"/>
      <c r="M2" s="410"/>
      <c r="N2" s="169"/>
      <c r="O2" s="47"/>
      <c r="P2" s="169"/>
      <c r="Q2" s="169"/>
      <c r="R2" s="401"/>
      <c r="S2" s="410"/>
      <c r="T2" s="410"/>
      <c r="U2" s="169"/>
      <c r="V2" s="47"/>
      <c r="W2" s="410"/>
      <c r="X2" s="89"/>
      <c r="Y2" s="172"/>
      <c r="Z2" s="71"/>
      <c r="AA2" s="71"/>
      <c r="AB2" s="71"/>
      <c r="AC2" s="89"/>
      <c r="AD2" s="89"/>
      <c r="AE2" s="47"/>
      <c r="AF2" s="47"/>
      <c r="AG2" s="47"/>
      <c r="AH2" s="47"/>
      <c r="AI2" s="47"/>
      <c r="AJ2" s="47"/>
      <c r="AK2" s="47"/>
      <c r="AL2" s="47"/>
      <c r="AM2" s="4"/>
      <c r="AN2" s="59"/>
      <c r="AO2" s="59"/>
      <c r="AP2" s="1"/>
      <c r="AQ2" s="5"/>
    </row>
    <row r="3" spans="1:64" ht="18.75" customHeight="1">
      <c r="A3" s="47"/>
      <c r="B3" s="47"/>
      <c r="C3" s="47"/>
      <c r="D3" s="140"/>
      <c r="E3" s="320"/>
      <c r="F3" s="412"/>
      <c r="G3" s="320"/>
      <c r="H3" s="422"/>
      <c r="I3" s="172"/>
      <c r="J3" s="169"/>
      <c r="K3" s="140"/>
      <c r="L3" s="169"/>
      <c r="M3" s="410"/>
      <c r="N3" s="169"/>
      <c r="O3" s="140"/>
      <c r="P3" s="169"/>
      <c r="Q3" s="169"/>
      <c r="R3" s="401"/>
      <c r="S3" s="410"/>
      <c r="T3" s="410"/>
      <c r="U3" s="169"/>
      <c r="V3" s="47"/>
      <c r="W3" s="410"/>
      <c r="X3" s="89"/>
      <c r="Y3" s="172"/>
      <c r="Z3" s="71"/>
      <c r="AA3" s="71"/>
      <c r="AB3" s="71"/>
      <c r="AC3" s="89"/>
      <c r="AD3" s="89"/>
      <c r="AE3" s="47"/>
      <c r="AF3" s="47"/>
      <c r="AG3" s="47"/>
      <c r="AH3" s="47"/>
      <c r="AI3" s="47"/>
      <c r="AJ3" s="47"/>
      <c r="AK3" s="47"/>
      <c r="AL3" s="47"/>
      <c r="AM3" s="4"/>
      <c r="AN3" s="4"/>
      <c r="AO3" s="4"/>
      <c r="AP3" s="4"/>
      <c r="AQ3" s="4"/>
    </row>
    <row r="4" spans="1:64" ht="15.6">
      <c r="A4" s="47"/>
      <c r="B4" s="47"/>
      <c r="C4" s="47"/>
      <c r="D4" s="47"/>
      <c r="E4" s="319"/>
      <c r="F4" s="402"/>
      <c r="G4" s="319"/>
      <c r="H4" s="421"/>
      <c r="I4" s="89"/>
      <c r="J4" s="71"/>
      <c r="K4" s="47"/>
      <c r="L4" s="71"/>
      <c r="M4" s="409"/>
      <c r="N4" s="71"/>
      <c r="O4" s="47"/>
      <c r="P4" s="71"/>
      <c r="Q4" s="71"/>
      <c r="R4" s="400"/>
      <c r="S4" s="409"/>
      <c r="T4" s="409"/>
      <c r="U4" s="71"/>
      <c r="V4" s="47"/>
      <c r="W4" s="409"/>
      <c r="X4" s="89"/>
      <c r="Y4" s="89"/>
      <c r="Z4" s="71"/>
      <c r="AA4" s="71"/>
      <c r="AB4" s="71"/>
      <c r="AC4" s="89"/>
      <c r="AD4" s="89"/>
      <c r="AE4" s="47"/>
      <c r="AF4" s="47"/>
      <c r="AG4" s="47"/>
      <c r="AH4" s="47"/>
      <c r="AI4" s="47"/>
      <c r="AJ4" s="47"/>
      <c r="AK4" s="47"/>
      <c r="AL4" s="47"/>
      <c r="AM4" s="4"/>
      <c r="AN4" s="59"/>
      <c r="AO4" s="59"/>
      <c r="AP4" s="1"/>
      <c r="AQ4" s="5"/>
    </row>
    <row r="5" spans="1:64" ht="24.6">
      <c r="A5" s="47"/>
      <c r="B5" s="47"/>
      <c r="C5" s="47"/>
      <c r="D5" s="47"/>
      <c r="E5" s="319"/>
      <c r="F5" s="402"/>
      <c r="G5" s="319"/>
      <c r="H5" s="421"/>
      <c r="I5" s="174" t="s">
        <v>5</v>
      </c>
      <c r="J5" s="71"/>
      <c r="K5" s="573">
        <f>+År!Q2</f>
        <v>52</v>
      </c>
      <c r="L5" s="562"/>
      <c r="M5" s="409"/>
      <c r="N5" s="71"/>
      <c r="O5" s="142"/>
      <c r="P5" s="142"/>
      <c r="Q5" s="71"/>
      <c r="R5" s="401"/>
      <c r="S5" s="412"/>
      <c r="T5" s="412"/>
      <c r="U5" s="142"/>
      <c r="V5" s="142"/>
      <c r="W5" s="412"/>
      <c r="X5" s="144"/>
      <c r="Y5" s="144" t="s">
        <v>425</v>
      </c>
      <c r="Z5" s="285"/>
      <c r="AA5" s="285"/>
      <c r="AB5" s="285"/>
      <c r="AC5" s="144"/>
      <c r="AD5" s="144"/>
      <c r="AE5" s="574">
        <f>SUM(G10:G11)</f>
        <v>43177</v>
      </c>
      <c r="AF5" s="566"/>
      <c r="AG5" s="566"/>
      <c r="AH5" s="47"/>
      <c r="AI5" s="47"/>
      <c r="AJ5" s="47"/>
      <c r="AK5" s="47"/>
      <c r="AL5" s="47"/>
      <c r="AM5" s="4"/>
      <c r="AN5" s="4"/>
      <c r="AO5" s="4"/>
      <c r="AP5" s="4"/>
      <c r="BJ5" s="2"/>
      <c r="BK5" s="5"/>
      <c r="BL5" s="5"/>
    </row>
    <row r="6" spans="1:64" ht="28.2">
      <c r="A6" s="47"/>
      <c r="B6" s="47"/>
      <c r="C6" s="47"/>
      <c r="D6" s="47"/>
      <c r="E6" s="319"/>
      <c r="F6" s="402"/>
      <c r="G6" s="319"/>
      <c r="H6" s="421"/>
      <c r="I6" s="94"/>
      <c r="J6" s="71"/>
      <c r="K6" s="47"/>
      <c r="L6" s="71"/>
      <c r="M6" s="409"/>
      <c r="N6" s="71"/>
      <c r="O6" s="85"/>
      <c r="P6" s="71"/>
      <c r="Q6" s="71"/>
      <c r="R6" s="400"/>
      <c r="S6" s="409"/>
      <c r="T6" s="409"/>
      <c r="U6" s="71"/>
      <c r="V6" s="47"/>
      <c r="W6" s="409"/>
      <c r="X6" s="89"/>
      <c r="Y6" s="89"/>
      <c r="Z6" s="71"/>
      <c r="AA6" s="71"/>
      <c r="AB6" s="71"/>
      <c r="AC6" s="177"/>
      <c r="AD6" s="89"/>
      <c r="AE6" s="47"/>
      <c r="AF6" s="47"/>
      <c r="AG6" s="47"/>
      <c r="AH6" s="47"/>
      <c r="AI6" s="47"/>
      <c r="AJ6" s="52" t="s">
        <v>80</v>
      </c>
      <c r="AK6" s="52" t="s">
        <v>2</v>
      </c>
      <c r="AL6" s="47"/>
      <c r="AM6" s="4"/>
      <c r="AN6" s="59"/>
      <c r="AO6" s="59"/>
      <c r="AP6" s="1"/>
      <c r="AQ6" s="5"/>
    </row>
    <row r="7" spans="1:64" ht="15.6">
      <c r="A7" s="47"/>
      <c r="B7" s="47"/>
      <c r="C7" s="47"/>
      <c r="D7" s="47"/>
      <c r="E7" s="326" t="s">
        <v>2</v>
      </c>
      <c r="F7" s="405"/>
      <c r="G7" s="319"/>
      <c r="H7" s="423"/>
      <c r="I7" s="71"/>
      <c r="J7" s="72"/>
      <c r="K7" s="89"/>
      <c r="L7" s="72"/>
      <c r="M7" s="408"/>
      <c r="N7" s="72"/>
      <c r="O7" s="47"/>
      <c r="P7" s="72"/>
      <c r="Q7" s="71"/>
      <c r="R7" s="403"/>
      <c r="S7" s="409"/>
      <c r="T7" s="408"/>
      <c r="U7" s="72"/>
      <c r="V7" s="52" t="s">
        <v>22</v>
      </c>
      <c r="W7" s="408"/>
      <c r="X7" s="89"/>
      <c r="Y7" s="94"/>
      <c r="Z7" s="72" t="s">
        <v>508</v>
      </c>
      <c r="AA7" s="71"/>
      <c r="AB7" s="71"/>
      <c r="AC7" s="89"/>
      <c r="AD7" s="94" t="s">
        <v>426</v>
      </c>
      <c r="AE7" s="47"/>
      <c r="AF7" s="47"/>
      <c r="AG7" s="52" t="s">
        <v>422</v>
      </c>
      <c r="AH7" s="47"/>
      <c r="AI7" s="47"/>
      <c r="AJ7" s="52" t="s">
        <v>44</v>
      </c>
      <c r="AK7" s="52" t="s">
        <v>8</v>
      </c>
      <c r="AL7" s="47"/>
      <c r="AM7" s="4"/>
      <c r="AN7" s="4"/>
      <c r="AO7" s="4"/>
      <c r="AP7" s="4"/>
      <c r="AQ7" s="4"/>
    </row>
    <row r="8" spans="1:64" ht="15.6">
      <c r="A8" s="47"/>
      <c r="B8" s="47"/>
      <c r="C8" s="52" t="s">
        <v>528</v>
      </c>
      <c r="D8" s="47"/>
      <c r="E8" s="326" t="s">
        <v>484</v>
      </c>
      <c r="F8" s="419"/>
      <c r="G8" s="326" t="s">
        <v>2</v>
      </c>
      <c r="H8" s="424"/>
      <c r="I8" s="94" t="s">
        <v>2</v>
      </c>
      <c r="J8" s="175"/>
      <c r="K8" s="94" t="s">
        <v>1</v>
      </c>
      <c r="L8" s="175"/>
      <c r="M8" s="406" t="s">
        <v>2</v>
      </c>
      <c r="N8" s="175"/>
      <c r="O8" s="52" t="s">
        <v>22</v>
      </c>
      <c r="P8" s="175"/>
      <c r="Q8" s="71"/>
      <c r="R8" s="415" t="s">
        <v>22</v>
      </c>
      <c r="S8" s="409"/>
      <c r="T8" s="406" t="s">
        <v>22</v>
      </c>
      <c r="U8" s="175"/>
      <c r="V8" s="52" t="s">
        <v>486</v>
      </c>
      <c r="W8" s="406"/>
      <c r="X8" s="94" t="s">
        <v>22</v>
      </c>
      <c r="Y8" s="178"/>
      <c r="Z8" s="72" t="s">
        <v>522</v>
      </c>
      <c r="AA8" s="72" t="s">
        <v>524</v>
      </c>
      <c r="AB8" s="72"/>
      <c r="AC8" s="94"/>
      <c r="AD8" s="94"/>
      <c r="AE8" s="52" t="s">
        <v>482</v>
      </c>
      <c r="AF8" s="52" t="s">
        <v>413</v>
      </c>
      <c r="AG8" s="52" t="s">
        <v>1</v>
      </c>
      <c r="AH8" s="52" t="s">
        <v>1</v>
      </c>
      <c r="AI8" s="52" t="s">
        <v>0</v>
      </c>
      <c r="AJ8" s="52" t="s">
        <v>558</v>
      </c>
      <c r="AK8" s="52" t="s">
        <v>69</v>
      </c>
      <c r="AL8" s="47"/>
      <c r="AM8" s="4"/>
      <c r="AN8" s="59"/>
      <c r="AO8" s="59"/>
      <c r="AP8" s="1"/>
      <c r="AQ8" s="5"/>
    </row>
    <row r="9" spans="1:64" ht="15.6">
      <c r="A9" s="47"/>
      <c r="B9" s="52" t="s">
        <v>89</v>
      </c>
      <c r="C9" s="52" t="s">
        <v>529</v>
      </c>
      <c r="D9" s="48"/>
      <c r="E9" s="327" t="s">
        <v>485</v>
      </c>
      <c r="F9" s="429" t="s">
        <v>487</v>
      </c>
      <c r="G9" s="327" t="s">
        <v>8</v>
      </c>
      <c r="H9" s="425" t="s">
        <v>487</v>
      </c>
      <c r="I9" s="95" t="s">
        <v>403</v>
      </c>
      <c r="J9" s="176" t="s">
        <v>487</v>
      </c>
      <c r="K9" s="95" t="s">
        <v>403</v>
      </c>
      <c r="L9" s="175"/>
      <c r="M9" s="406" t="s">
        <v>658</v>
      </c>
      <c r="N9" s="175"/>
      <c r="O9" s="53" t="s">
        <v>0</v>
      </c>
      <c r="P9" s="176" t="s">
        <v>487</v>
      </c>
      <c r="Q9" s="71"/>
      <c r="R9" s="416" t="s">
        <v>658</v>
      </c>
      <c r="S9" s="409"/>
      <c r="T9" s="407" t="s">
        <v>662</v>
      </c>
      <c r="U9" s="176"/>
      <c r="V9" s="53" t="s">
        <v>527</v>
      </c>
      <c r="W9" s="407" t="s">
        <v>487</v>
      </c>
      <c r="X9" s="95" t="s">
        <v>44</v>
      </c>
      <c r="Y9" s="279" t="s">
        <v>487</v>
      </c>
      <c r="Z9" s="73" t="s">
        <v>489</v>
      </c>
      <c r="AA9" s="73" t="s">
        <v>523</v>
      </c>
      <c r="AB9" s="73" t="s">
        <v>520</v>
      </c>
      <c r="AC9" s="95" t="s">
        <v>521</v>
      </c>
      <c r="AD9" s="95" t="s">
        <v>1</v>
      </c>
      <c r="AE9" s="53" t="s">
        <v>483</v>
      </c>
      <c r="AF9" s="53" t="s">
        <v>527</v>
      </c>
      <c r="AG9" s="53" t="s">
        <v>43</v>
      </c>
      <c r="AH9" s="53" t="s">
        <v>423</v>
      </c>
      <c r="AI9" s="53" t="s">
        <v>423</v>
      </c>
      <c r="AJ9" s="53" t="s">
        <v>43</v>
      </c>
      <c r="AK9" s="53" t="s">
        <v>540</v>
      </c>
      <c r="AL9" s="47"/>
      <c r="AM9" s="4"/>
      <c r="AN9" s="59"/>
      <c r="AO9" s="59"/>
      <c r="AP9" s="1"/>
      <c r="AQ9" s="5"/>
    </row>
    <row r="10" spans="1:64" ht="15.6">
      <c r="A10" s="47"/>
      <c r="B10" s="97">
        <f>+B44</f>
        <v>2024</v>
      </c>
      <c r="C10" s="97">
        <f>+C44</f>
        <v>1</v>
      </c>
      <c r="D10" s="97" t="s">
        <v>76</v>
      </c>
      <c r="E10" s="306">
        <f t="shared" ref="E10:Y10" si="0">+E44</f>
        <v>5243</v>
      </c>
      <c r="F10" s="123">
        <f t="shared" si="0"/>
        <v>-270</v>
      </c>
      <c r="G10" s="306">
        <f t="shared" si="0"/>
        <v>27452</v>
      </c>
      <c r="H10" s="378">
        <f t="shared" si="0"/>
        <v>-3890</v>
      </c>
      <c r="I10" s="99">
        <f t="shared" si="0"/>
        <v>65.967898984895371</v>
      </c>
      <c r="J10" s="98">
        <f t="shared" si="0"/>
        <v>-9.79360329847907E-2</v>
      </c>
      <c r="K10" s="99">
        <f t="shared" si="0"/>
        <v>3.6864345038612849</v>
      </c>
      <c r="L10" s="175"/>
      <c r="M10" s="490">
        <f>+M44</f>
        <v>26775</v>
      </c>
      <c r="N10" s="175"/>
      <c r="O10" s="98">
        <f t="shared" si="0"/>
        <v>7.4311161299723132</v>
      </c>
      <c r="P10" s="98">
        <f t="shared" si="0"/>
        <v>9.1444124356844014E-2</v>
      </c>
      <c r="Q10" s="71"/>
      <c r="R10" s="385">
        <f>+R44</f>
        <v>108.66746965452862</v>
      </c>
      <c r="S10" s="409"/>
      <c r="T10" s="387">
        <f>+T44</f>
        <v>20.275085334568871</v>
      </c>
      <c r="U10" s="176"/>
      <c r="V10" s="98">
        <f t="shared" si="0"/>
        <v>6.009944630628004</v>
      </c>
      <c r="W10" s="387">
        <f t="shared" si="0"/>
        <v>-0.14562935954492673</v>
      </c>
      <c r="X10" s="99">
        <f t="shared" si="0"/>
        <v>26.87562290543481</v>
      </c>
      <c r="Y10" s="99">
        <f t="shared" si="0"/>
        <v>-0.11318763633020978</v>
      </c>
      <c r="Z10" s="275">
        <f>+'Ark1'!W257</f>
        <v>12.82425904943646</v>
      </c>
      <c r="AA10" s="104">
        <f>+'Ark1'!X257</f>
        <v>88.037450056652176</v>
      </c>
      <c r="AB10" s="104">
        <f>+'Ark1'!Y257</f>
        <v>65.564434372950089</v>
      </c>
      <c r="AC10" s="99">
        <f>+'Ark1'!Z257</f>
        <v>8.0913800006666499</v>
      </c>
      <c r="AD10" s="286">
        <f>+'Ark1'!Z257</f>
        <v>8.0913800006666499</v>
      </c>
      <c r="AE10" s="278">
        <f>+'Ark1'!AB257</f>
        <v>2.1807155343873537</v>
      </c>
      <c r="AF10" s="278">
        <f>+'Ark1'!AC257</f>
        <v>70.686930296665196</v>
      </c>
      <c r="AG10" s="104">
        <f>+'Ark1'!AD257</f>
        <v>47.908362153712353</v>
      </c>
      <c r="AH10" s="104">
        <f>+'Ark1'!AE257</f>
        <v>57.414385693238195</v>
      </c>
      <c r="AI10" s="104">
        <f>+'Ark1'!AF257</f>
        <v>63.043723448249921</v>
      </c>
      <c r="AJ10" s="278">
        <f>+X10/O10</f>
        <v>3.6166334148696642</v>
      </c>
      <c r="AK10" s="104">
        <f>+G10/E10</f>
        <v>5.235933625786763</v>
      </c>
      <c r="AL10" s="47"/>
      <c r="AM10" s="14"/>
      <c r="AN10" s="59"/>
      <c r="AO10" s="13"/>
      <c r="AS10" s="13"/>
      <c r="AT10" s="13"/>
      <c r="AU10" s="11"/>
      <c r="AV10" s="11"/>
      <c r="AW10" s="11"/>
    </row>
    <row r="11" spans="1:64" ht="15.6">
      <c r="A11" s="47"/>
      <c r="B11" s="97">
        <f>+B75</f>
        <v>2024</v>
      </c>
      <c r="C11" s="97">
        <f>+C75</f>
        <v>2</v>
      </c>
      <c r="D11" s="98" t="str">
        <f>+D48</f>
        <v>KLF</v>
      </c>
      <c r="E11" s="306">
        <f t="shared" ref="E11:AK11" si="1">+E75</f>
        <v>2966</v>
      </c>
      <c r="F11" s="123">
        <f t="shared" si="1"/>
        <v>-254</v>
      </c>
      <c r="G11" s="306">
        <f t="shared" si="1"/>
        <v>15725</v>
      </c>
      <c r="H11" s="378">
        <f t="shared" si="1"/>
        <v>-1818</v>
      </c>
      <c r="I11" s="99">
        <f t="shared" si="1"/>
        <v>34.032101015104622</v>
      </c>
      <c r="J11" s="98">
        <f t="shared" si="1"/>
        <v>9.7936032984776489E-2</v>
      </c>
      <c r="K11" s="99">
        <f t="shared" si="1"/>
        <v>6.0667726550079486</v>
      </c>
      <c r="L11" s="175"/>
      <c r="M11" s="431">
        <f>+M75</f>
        <v>15446</v>
      </c>
      <c r="N11" s="175"/>
      <c r="O11" s="98">
        <f t="shared" si="1"/>
        <v>6.9453736089030169</v>
      </c>
      <c r="P11" s="98">
        <f t="shared" si="1"/>
        <v>-9.903156695059856E-2</v>
      </c>
      <c r="Q11" s="71"/>
      <c r="R11" s="150">
        <f>+R75</f>
        <v>106.58369157063318</v>
      </c>
      <c r="S11" s="409"/>
      <c r="T11" s="22">
        <f>+T75</f>
        <v>19.053733975432689</v>
      </c>
      <c r="U11" s="176"/>
      <c r="V11" s="98">
        <f t="shared" si="1"/>
        <v>6.148235294117649</v>
      </c>
      <c r="W11" s="387">
        <f t="shared" si="1"/>
        <v>-0.19589056804959704</v>
      </c>
      <c r="X11" s="99">
        <f t="shared" si="1"/>
        <v>24.204604133545303</v>
      </c>
      <c r="Y11" s="99">
        <f t="shared" si="1"/>
        <v>-0.56202073107295192</v>
      </c>
      <c r="Z11" s="275">
        <f t="shared" si="1"/>
        <v>10.931637519872814</v>
      </c>
      <c r="AA11" s="104">
        <f t="shared" si="1"/>
        <v>78.073131955484882</v>
      </c>
      <c r="AB11" s="104">
        <f t="shared" si="1"/>
        <v>53.907790143084256</v>
      </c>
      <c r="AC11" s="99">
        <f t="shared" si="1"/>
        <v>8.975316820552969</v>
      </c>
      <c r="AD11" s="286">
        <f t="shared" si="1"/>
        <v>8.975316820552969</v>
      </c>
      <c r="AE11" s="278">
        <f t="shared" si="1"/>
        <v>2.0068477925053836</v>
      </c>
      <c r="AF11" s="278">
        <f t="shared" si="1"/>
        <v>84.12593340780974</v>
      </c>
      <c r="AG11" s="104">
        <f t="shared" si="1"/>
        <v>49.356402354192198</v>
      </c>
      <c r="AH11" s="104">
        <f t="shared" si="1"/>
        <v>69.433551862346647</v>
      </c>
      <c r="AI11" s="104">
        <f t="shared" si="1"/>
        <v>36.419853162563406</v>
      </c>
      <c r="AJ11" s="278">
        <f t="shared" si="1"/>
        <v>3.4849967037796667</v>
      </c>
      <c r="AK11" s="104">
        <f t="shared" si="1"/>
        <v>5.3017532029669585</v>
      </c>
      <c r="AL11" s="47"/>
      <c r="AM11" s="14"/>
      <c r="AN11" s="59"/>
      <c r="AO11" s="13"/>
      <c r="AS11" s="13"/>
      <c r="AT11" s="13"/>
      <c r="AU11" s="11"/>
      <c r="AV11" s="11"/>
      <c r="AW11" s="11"/>
    </row>
    <row r="12" spans="1:64" ht="15.6">
      <c r="A12" s="47"/>
      <c r="B12" s="52"/>
      <c r="C12" s="52"/>
      <c r="D12" s="48"/>
      <c r="E12" s="327"/>
      <c r="F12" s="429"/>
      <c r="G12" s="327"/>
      <c r="H12" s="425"/>
      <c r="I12" s="95"/>
      <c r="J12" s="176"/>
      <c r="K12" s="95"/>
      <c r="L12" s="176"/>
      <c r="M12" s="407"/>
      <c r="N12" s="176"/>
      <c r="O12" s="53"/>
      <c r="P12" s="176"/>
      <c r="Q12" s="71"/>
      <c r="R12" s="416"/>
      <c r="S12" s="407"/>
      <c r="T12" s="407"/>
      <c r="U12" s="176"/>
      <c r="V12" s="53"/>
      <c r="W12" s="407"/>
      <c r="X12" s="95"/>
      <c r="Y12" s="279"/>
      <c r="Z12" s="73"/>
      <c r="AA12" s="73"/>
      <c r="AB12" s="73"/>
      <c r="AC12" s="95"/>
      <c r="AD12" s="95"/>
      <c r="AE12" s="53"/>
      <c r="AF12" s="53"/>
      <c r="AG12" s="53"/>
      <c r="AH12" s="53"/>
      <c r="AI12" s="53"/>
      <c r="AJ12" s="53"/>
      <c r="AK12" s="53"/>
      <c r="AL12" s="47"/>
      <c r="AM12" s="4"/>
      <c r="AN12" s="59"/>
      <c r="AO12" s="59"/>
      <c r="AP12" s="1"/>
      <c r="AQ12" s="5"/>
    </row>
    <row r="13" spans="1:64" ht="15.6">
      <c r="A13" s="47"/>
      <c r="B13" s="47"/>
      <c r="C13" s="47"/>
      <c r="D13" s="47"/>
      <c r="E13" s="326" t="s">
        <v>2</v>
      </c>
      <c r="F13" s="405"/>
      <c r="G13" s="319"/>
      <c r="H13" s="423"/>
      <c r="I13" s="71"/>
      <c r="J13" s="72"/>
      <c r="K13" s="89"/>
      <c r="L13" s="72"/>
      <c r="M13" s="408"/>
      <c r="N13" s="72"/>
      <c r="O13" s="47"/>
      <c r="P13" s="72"/>
      <c r="Q13" s="71"/>
      <c r="R13" s="403"/>
      <c r="S13" s="408"/>
      <c r="T13" s="408"/>
      <c r="U13" s="72"/>
      <c r="V13" s="52" t="s">
        <v>22</v>
      </c>
      <c r="W13" s="408"/>
      <c r="X13" s="89"/>
      <c r="Y13" s="94"/>
      <c r="Z13" s="72" t="s">
        <v>508</v>
      </c>
      <c r="AA13" s="71"/>
      <c r="AB13" s="71"/>
      <c r="AC13" s="89"/>
      <c r="AD13" s="94" t="s">
        <v>426</v>
      </c>
      <c r="AE13" s="47"/>
      <c r="AF13" s="47"/>
      <c r="AG13" s="52" t="s">
        <v>422</v>
      </c>
      <c r="AH13" s="47"/>
      <c r="AI13" s="47"/>
      <c r="AJ13" s="52" t="s">
        <v>77</v>
      </c>
      <c r="AK13" s="52" t="s">
        <v>2</v>
      </c>
      <c r="AL13" s="47"/>
      <c r="AM13" s="4"/>
      <c r="AN13" s="4"/>
      <c r="AO13" s="4"/>
      <c r="AP13" s="4"/>
      <c r="AQ13" s="4"/>
    </row>
    <row r="14" spans="1:64" ht="15.6">
      <c r="A14" s="47"/>
      <c r="B14" s="47"/>
      <c r="C14" s="52" t="s">
        <v>528</v>
      </c>
      <c r="D14" s="47"/>
      <c r="E14" s="326" t="s">
        <v>484</v>
      </c>
      <c r="F14" s="419"/>
      <c r="G14" s="326" t="s">
        <v>2</v>
      </c>
      <c r="H14" s="424"/>
      <c r="I14" s="94" t="s">
        <v>2</v>
      </c>
      <c r="J14" s="175"/>
      <c r="K14" s="94" t="s">
        <v>1</v>
      </c>
      <c r="L14" s="175"/>
      <c r="M14" s="406" t="s">
        <v>2</v>
      </c>
      <c r="N14" s="175"/>
      <c r="O14" s="52" t="s">
        <v>22</v>
      </c>
      <c r="P14" s="175"/>
      <c r="Q14" s="71"/>
      <c r="R14" s="415" t="s">
        <v>22</v>
      </c>
      <c r="S14" s="406"/>
      <c r="T14" s="406" t="s">
        <v>22</v>
      </c>
      <c r="U14" s="175"/>
      <c r="V14" s="52" t="s">
        <v>486</v>
      </c>
      <c r="W14" s="406"/>
      <c r="X14" s="94" t="s">
        <v>22</v>
      </c>
      <c r="Y14" s="178"/>
      <c r="Z14" s="72" t="s">
        <v>522</v>
      </c>
      <c r="AA14" s="72" t="s">
        <v>524</v>
      </c>
      <c r="AB14" s="72"/>
      <c r="AC14" s="94"/>
      <c r="AD14" s="94"/>
      <c r="AE14" s="52" t="s">
        <v>482</v>
      </c>
      <c r="AF14" s="52" t="s">
        <v>413</v>
      </c>
      <c r="AG14" s="52" t="s">
        <v>1</v>
      </c>
      <c r="AH14" s="52" t="s">
        <v>1</v>
      </c>
      <c r="AI14" s="52" t="s">
        <v>0</v>
      </c>
      <c r="AJ14" s="52" t="s">
        <v>428</v>
      </c>
      <c r="AK14" s="52" t="s">
        <v>430</v>
      </c>
      <c r="AL14" s="47"/>
      <c r="AM14" s="4"/>
      <c r="AN14" s="59"/>
      <c r="AO14" s="59"/>
      <c r="AP14" s="1"/>
      <c r="AQ14" s="5"/>
    </row>
    <row r="15" spans="1:64" ht="15.6">
      <c r="A15" s="47"/>
      <c r="B15" s="52" t="s">
        <v>89</v>
      </c>
      <c r="C15" s="52" t="s">
        <v>529</v>
      </c>
      <c r="D15" s="48"/>
      <c r="E15" s="327" t="s">
        <v>485</v>
      </c>
      <c r="F15" s="429" t="s">
        <v>487</v>
      </c>
      <c r="G15" s="327" t="s">
        <v>8</v>
      </c>
      <c r="H15" s="425" t="s">
        <v>487</v>
      </c>
      <c r="I15" s="95" t="s">
        <v>403</v>
      </c>
      <c r="J15" s="176" t="s">
        <v>487</v>
      </c>
      <c r="K15" s="95" t="s">
        <v>403</v>
      </c>
      <c r="L15" s="175"/>
      <c r="M15" s="406" t="s">
        <v>658</v>
      </c>
      <c r="N15" s="175"/>
      <c r="O15" s="53" t="s">
        <v>0</v>
      </c>
      <c r="P15" s="176" t="s">
        <v>487</v>
      </c>
      <c r="Q15" s="71"/>
      <c r="R15" s="416" t="s">
        <v>658</v>
      </c>
      <c r="S15" s="407"/>
      <c r="T15" s="407" t="s">
        <v>662</v>
      </c>
      <c r="U15" s="176"/>
      <c r="V15" s="53" t="s">
        <v>527</v>
      </c>
      <c r="W15" s="407" t="s">
        <v>487</v>
      </c>
      <c r="X15" s="95" t="s">
        <v>44</v>
      </c>
      <c r="Y15" s="279" t="s">
        <v>487</v>
      </c>
      <c r="Z15" s="73" t="s">
        <v>489</v>
      </c>
      <c r="AA15" s="73" t="s">
        <v>523</v>
      </c>
      <c r="AB15" s="73" t="s">
        <v>520</v>
      </c>
      <c r="AC15" s="95" t="s">
        <v>521</v>
      </c>
      <c r="AD15" s="95" t="s">
        <v>1</v>
      </c>
      <c r="AE15" s="53" t="s">
        <v>483</v>
      </c>
      <c r="AF15" s="53" t="s">
        <v>527</v>
      </c>
      <c r="AG15" s="53" t="s">
        <v>43</v>
      </c>
      <c r="AH15" s="53" t="s">
        <v>423</v>
      </c>
      <c r="AI15" s="53" t="s">
        <v>423</v>
      </c>
      <c r="AJ15" s="53" t="s">
        <v>429</v>
      </c>
      <c r="AK15" s="53" t="s">
        <v>68</v>
      </c>
      <c r="AL15" s="47"/>
      <c r="AM15" s="4"/>
      <c r="AN15" s="59"/>
      <c r="AO15" s="59"/>
      <c r="AP15" s="1"/>
      <c r="AQ15" s="5"/>
    </row>
    <row r="16" spans="1:64" ht="15.6">
      <c r="A16" s="47"/>
      <c r="B16" s="54">
        <f>+'Ark1'!C235</f>
        <v>1996</v>
      </c>
      <c r="C16" s="54">
        <f>+'Ark1'!H235</f>
        <v>1</v>
      </c>
      <c r="D16" s="65" t="s">
        <v>76</v>
      </c>
      <c r="E16" s="329">
        <f>+'Ark1'!Q235</f>
        <v>10764</v>
      </c>
      <c r="F16" s="64"/>
      <c r="G16" s="329">
        <f>+'Ark1'!R235</f>
        <v>47978</v>
      </c>
      <c r="H16" s="426"/>
      <c r="I16" s="157">
        <f>+'Ark1'!AG235</f>
        <v>64.232120372273386</v>
      </c>
      <c r="J16" s="138"/>
      <c r="K16" s="157">
        <f>+'Ark1'!AH235</f>
        <v>0</v>
      </c>
      <c r="L16" s="175"/>
      <c r="M16" s="406"/>
      <c r="N16" s="175"/>
      <c r="O16" s="56">
        <f>+'Ark1'!S235</f>
        <v>4.7090958355913131</v>
      </c>
      <c r="P16" s="138"/>
      <c r="Q16" s="71"/>
      <c r="R16" s="399"/>
      <c r="S16" s="407"/>
      <c r="T16" s="399"/>
      <c r="U16" s="176"/>
      <c r="V16" s="56">
        <f>+'Ark1'!T235</f>
        <v>6.1398766101129691</v>
      </c>
      <c r="W16" s="399"/>
      <c r="X16" s="157">
        <f>+'Ark1'!U235</f>
        <v>22.990460210929964</v>
      </c>
      <c r="Y16" s="138"/>
      <c r="Z16" s="74">
        <f>+'Ark1'!W235</f>
        <v>19.456834382425281</v>
      </c>
      <c r="AA16" s="74">
        <f>+'Ark1'!X235</f>
        <v>91.737879861603233</v>
      </c>
      <c r="AB16" s="74">
        <f>+'Ark1'!Y235</f>
        <v>45.445829338446792</v>
      </c>
      <c r="AC16" s="157">
        <f>+'Ark1'!Z235</f>
        <v>5.4729926052710871</v>
      </c>
      <c r="AD16" s="157">
        <f>+'Ark1'!Z235</f>
        <v>5.4729926052710871</v>
      </c>
      <c r="AE16" s="56">
        <f>+'Ark1'!AB235</f>
        <v>2.7313801041404102</v>
      </c>
      <c r="AF16" s="56">
        <f>+'Ark1'!AC235</f>
        <v>70.13278504347727</v>
      </c>
      <c r="AG16" s="74">
        <f>+'Ark1'!AD235</f>
        <v>67.452672047749232</v>
      </c>
      <c r="AH16" s="74">
        <f>+'Ark1'!AE235</f>
        <v>68.516870994191351</v>
      </c>
      <c r="AI16" s="74">
        <f>+'Ark1'!AF235</f>
        <v>63.730191411075559</v>
      </c>
      <c r="AJ16" s="56">
        <f t="shared" ref="AJ16" si="2">+X16/O16</f>
        <v>4.8821389526983561</v>
      </c>
      <c r="AK16" s="74">
        <f t="shared" ref="AK16" si="3">+G16/E16</f>
        <v>4.4572649572649574</v>
      </c>
      <c r="AL16" s="47"/>
      <c r="AM16" s="4"/>
      <c r="AN16" s="59"/>
      <c r="AO16" s="59"/>
      <c r="AP16" s="1"/>
      <c r="AQ16" s="5"/>
    </row>
    <row r="17" spans="1:49" ht="15.6">
      <c r="A17" s="47"/>
      <c r="B17" s="54">
        <f>+'Ark1'!C236</f>
        <v>1997</v>
      </c>
      <c r="C17" s="54">
        <f>+'Ark1'!H236</f>
        <v>1</v>
      </c>
      <c r="D17" s="55"/>
      <c r="E17" s="329">
        <f>+'Ark1'!Q236</f>
        <v>11537</v>
      </c>
      <c r="F17" s="64">
        <f t="shared" ref="F17:Y34" si="4">+E17-E16</f>
        <v>773</v>
      </c>
      <c r="G17" s="329">
        <f>+'Ark1'!R236</f>
        <v>47226</v>
      </c>
      <c r="H17" s="426">
        <f t="shared" si="4"/>
        <v>-752</v>
      </c>
      <c r="I17" s="157">
        <f>+'Ark1'!AG236</f>
        <v>69.029236877051645</v>
      </c>
      <c r="J17" s="138">
        <f t="shared" si="4"/>
        <v>4.7971165047782591</v>
      </c>
      <c r="K17" s="157">
        <f>+'Ark1'!AH236</f>
        <v>0</v>
      </c>
      <c r="L17" s="175"/>
      <c r="M17" s="406"/>
      <c r="N17" s="175"/>
      <c r="O17" s="56">
        <f>+'Ark1'!S236</f>
        <v>4.8911616482446112</v>
      </c>
      <c r="P17" s="66">
        <f t="shared" si="4"/>
        <v>0.18206581265329813</v>
      </c>
      <c r="Q17" s="71"/>
      <c r="R17" s="399"/>
      <c r="S17" s="407"/>
      <c r="T17" s="413"/>
      <c r="U17" s="176"/>
      <c r="V17" s="56">
        <f>+'Ark1'!T236</f>
        <v>6.9164231567356955</v>
      </c>
      <c r="W17" s="413">
        <f t="shared" si="4"/>
        <v>0.77654654662272637</v>
      </c>
      <c r="X17" s="157">
        <f>+'Ark1'!U236</f>
        <v>23.776263075424843</v>
      </c>
      <c r="Y17" s="138">
        <f t="shared" si="4"/>
        <v>0.78580286449487957</v>
      </c>
      <c r="Z17" s="74">
        <f>+'Ark1'!W236</f>
        <v>25.70617879981366</v>
      </c>
      <c r="AA17" s="74">
        <f>+'Ark1'!X236</f>
        <v>94.549612501588129</v>
      </c>
      <c r="AB17" s="74">
        <f>+'Ark1'!Y236</f>
        <v>51.763858891288685</v>
      </c>
      <c r="AC17" s="157">
        <f>+'Ark1'!Z236</f>
        <v>5.3790703086187053</v>
      </c>
      <c r="AD17" s="157">
        <f>+'Ark1'!Z236</f>
        <v>5.3790703086187053</v>
      </c>
      <c r="AE17" s="56">
        <f>+'Ark1'!AB236</f>
        <v>2.598025770242169</v>
      </c>
      <c r="AF17" s="56">
        <f>+'Ark1'!AC236</f>
        <v>73.423071860301278</v>
      </c>
      <c r="AG17" s="74">
        <f>+'Ark1'!AD236</f>
        <v>71.080890592407656</v>
      </c>
      <c r="AH17" s="74">
        <f>+'Ark1'!AE236</f>
        <v>68.600374550346302</v>
      </c>
      <c r="AI17" s="74">
        <f>+'Ark1'!AF236</f>
        <v>68.563713178182013</v>
      </c>
      <c r="AJ17" s="56">
        <f t="shared" ref="AJ17:AJ35" si="5">+X17/O17</f>
        <v>4.8610667128447709</v>
      </c>
      <c r="AK17" s="74">
        <f t="shared" ref="AK17:AK35" si="6">+G17/E17</f>
        <v>4.0934385022102804</v>
      </c>
      <c r="AL17" s="47"/>
      <c r="AM17" s="4"/>
      <c r="AN17" s="59"/>
      <c r="AO17" s="59"/>
      <c r="AP17" s="1"/>
      <c r="AQ17" s="5"/>
      <c r="AS17" s="2"/>
      <c r="AT17" s="2"/>
      <c r="AU17" s="2"/>
    </row>
    <row r="18" spans="1:49" ht="15.6">
      <c r="A18" s="47"/>
      <c r="B18" s="54">
        <f>+'Ark1'!C237</f>
        <v>1998</v>
      </c>
      <c r="C18" s="54">
        <f>+'Ark1'!H237</f>
        <v>1</v>
      </c>
      <c r="D18" s="55"/>
      <c r="E18" s="329">
        <f>+'Ark1'!Q237</f>
        <v>10793</v>
      </c>
      <c r="F18" s="64">
        <f t="shared" si="4"/>
        <v>-744</v>
      </c>
      <c r="G18" s="329">
        <f>+'Ark1'!R237</f>
        <v>43449</v>
      </c>
      <c r="H18" s="426">
        <f t="shared" si="4"/>
        <v>-3777</v>
      </c>
      <c r="I18" s="157">
        <f>+'Ark1'!AG237</f>
        <v>68.888667760180709</v>
      </c>
      <c r="J18" s="138">
        <f t="shared" si="4"/>
        <v>-0.14056911687093532</v>
      </c>
      <c r="K18" s="157">
        <f>+'Ark1'!AH237</f>
        <v>0</v>
      </c>
      <c r="L18" s="175"/>
      <c r="M18" s="406"/>
      <c r="N18" s="175"/>
      <c r="O18" s="56">
        <f>+'Ark1'!S237</f>
        <v>5.0939031968514819</v>
      </c>
      <c r="P18" s="66">
        <f t="shared" si="4"/>
        <v>0.20274154860687066</v>
      </c>
      <c r="Q18" s="71"/>
      <c r="R18" s="399"/>
      <c r="S18" s="407"/>
      <c r="T18" s="413"/>
      <c r="U18" s="176"/>
      <c r="V18" s="56">
        <f>+'Ark1'!T237</f>
        <v>6.9162006030058238</v>
      </c>
      <c r="W18" s="413">
        <f t="shared" si="4"/>
        <v>-2.2255372987167732E-4</v>
      </c>
      <c r="X18" s="157">
        <f>+'Ark1'!U237</f>
        <v>23.151331446063089</v>
      </c>
      <c r="Y18" s="138">
        <f t="shared" si="4"/>
        <v>-0.62493162936175395</v>
      </c>
      <c r="Z18" s="74">
        <f>+'Ark1'!W237</f>
        <v>23.045409560634305</v>
      </c>
      <c r="AA18" s="74">
        <f>+'Ark1'!X237</f>
        <v>94.108034707358044</v>
      </c>
      <c r="AB18" s="74">
        <f>+'Ark1'!Y237</f>
        <v>47.140325439020451</v>
      </c>
      <c r="AC18" s="157">
        <f>+'Ark1'!Z237</f>
        <v>5.0102829781915119</v>
      </c>
      <c r="AD18" s="157">
        <f>+'Ark1'!Z237</f>
        <v>5.0102829781915119</v>
      </c>
      <c r="AE18" s="56">
        <f>+'Ark1'!AB237</f>
        <v>2.4494328322011114</v>
      </c>
      <c r="AF18" s="56">
        <f>+'Ark1'!AC237</f>
        <v>71.861328987329898</v>
      </c>
      <c r="AG18" s="74">
        <f>+'Ark1'!AD237</f>
        <v>69.374108726852526</v>
      </c>
      <c r="AH18" s="74">
        <f>+'Ark1'!AE237</f>
        <v>66.906999218009105</v>
      </c>
      <c r="AI18" s="74">
        <f>+'Ark1'!AF237</f>
        <v>67.602806864682378</v>
      </c>
      <c r="AJ18" s="56">
        <f t="shared" si="5"/>
        <v>4.5449099740200838</v>
      </c>
      <c r="AK18" s="74">
        <f t="shared" si="6"/>
        <v>4.0256647827295469</v>
      </c>
      <c r="AL18" s="47"/>
      <c r="AM18" s="4"/>
      <c r="AN18" s="59"/>
      <c r="AO18" s="59"/>
      <c r="AP18" s="13"/>
      <c r="AQ18" s="5"/>
      <c r="AS18" s="2"/>
      <c r="AT18" s="2"/>
      <c r="AU18" s="4"/>
      <c r="AV18" s="4"/>
      <c r="AW18" s="4"/>
    </row>
    <row r="19" spans="1:49" ht="15.6">
      <c r="A19" s="47"/>
      <c r="B19" s="54">
        <f>+'Ark1'!C238</f>
        <v>1999</v>
      </c>
      <c r="C19" s="54">
        <f>+'Ark1'!H238</f>
        <v>1</v>
      </c>
      <c r="D19" s="55"/>
      <c r="E19" s="329">
        <f>+'Ark1'!Q238</f>
        <v>10986</v>
      </c>
      <c r="F19" s="64">
        <f t="shared" si="4"/>
        <v>193</v>
      </c>
      <c r="G19" s="329">
        <f>+'Ark1'!R238</f>
        <v>50599</v>
      </c>
      <c r="H19" s="426">
        <f t="shared" si="4"/>
        <v>7150</v>
      </c>
      <c r="I19" s="157">
        <f>+'Ark1'!AG238</f>
        <v>70.261206718093959</v>
      </c>
      <c r="J19" s="138">
        <f t="shared" si="4"/>
        <v>1.3725389579132496</v>
      </c>
      <c r="K19" s="157">
        <f>+'Ark1'!AH238</f>
        <v>0</v>
      </c>
      <c r="L19" s="175"/>
      <c r="M19" s="406"/>
      <c r="N19" s="175"/>
      <c r="O19" s="56">
        <f>+'Ark1'!S238</f>
        <v>5.0200596849740116</v>
      </c>
      <c r="P19" s="66">
        <f t="shared" si="4"/>
        <v>-7.3843511877470291E-2</v>
      </c>
      <c r="Q19" s="71"/>
      <c r="R19" s="399"/>
      <c r="S19" s="407"/>
      <c r="T19" s="413"/>
      <c r="U19" s="176"/>
      <c r="V19" s="56">
        <f>+'Ark1'!T238</f>
        <v>6.5545168876855282</v>
      </c>
      <c r="W19" s="413">
        <f t="shared" si="4"/>
        <v>-0.36168371532029564</v>
      </c>
      <c r="X19" s="157">
        <f>+'Ark1'!U238</f>
        <v>22.336992825944996</v>
      </c>
      <c r="Y19" s="138">
        <f t="shared" si="4"/>
        <v>-0.8143386201180931</v>
      </c>
      <c r="Z19" s="74">
        <f>+'Ark1'!W238</f>
        <v>17.903515879760473</v>
      </c>
      <c r="AA19" s="74">
        <f>+'Ark1'!X238</f>
        <v>91.776517322476735</v>
      </c>
      <c r="AB19" s="74">
        <f>+'Ark1'!Y238</f>
        <v>40.360481432439379</v>
      </c>
      <c r="AC19" s="157">
        <f>+'Ark1'!Z238</f>
        <v>4.9074486014929501</v>
      </c>
      <c r="AD19" s="157">
        <f>+'Ark1'!Z238</f>
        <v>4.9074486014929501</v>
      </c>
      <c r="AE19" s="56">
        <f>+'Ark1'!AB238</f>
        <v>2.3220321148214302</v>
      </c>
      <c r="AF19" s="56">
        <f>+'Ark1'!AC238</f>
        <v>70.519599182689191</v>
      </c>
      <c r="AG19" s="74">
        <f>+'Ark1'!AD238</f>
        <v>69.795029128636884</v>
      </c>
      <c r="AH19" s="74">
        <f>+'Ark1'!AE238</f>
        <v>66.705521266601579</v>
      </c>
      <c r="AI19" s="74">
        <f>+'Ark1'!AF238</f>
        <v>69.056392619281596</v>
      </c>
      <c r="AJ19" s="56">
        <f t="shared" si="5"/>
        <v>4.4495472619187861</v>
      </c>
      <c r="AK19" s="74">
        <f t="shared" si="6"/>
        <v>4.6057709812488623</v>
      </c>
      <c r="AL19" s="47"/>
      <c r="AM19" s="4"/>
      <c r="AN19" s="59"/>
      <c r="AO19" s="59"/>
      <c r="AP19" s="13"/>
      <c r="AQ19" s="5"/>
      <c r="AS19" s="1"/>
      <c r="AT19" s="1"/>
      <c r="AU19" s="11"/>
      <c r="AV19" s="11"/>
      <c r="AW19" s="11"/>
    </row>
    <row r="20" spans="1:49" ht="15.6">
      <c r="A20" s="47"/>
      <c r="B20" s="54">
        <f>+'Ark1'!C239</f>
        <v>2000</v>
      </c>
      <c r="C20" s="54">
        <f>+'Ark1'!H239</f>
        <v>1</v>
      </c>
      <c r="D20" s="55"/>
      <c r="E20" s="329">
        <f>+'Ark1'!Q239</f>
        <v>10185</v>
      </c>
      <c r="F20" s="64">
        <f t="shared" si="4"/>
        <v>-801</v>
      </c>
      <c r="G20" s="329">
        <f>+'Ark1'!R239</f>
        <v>48522</v>
      </c>
      <c r="H20" s="426">
        <f t="shared" si="4"/>
        <v>-2077</v>
      </c>
      <c r="I20" s="157">
        <f>+'Ark1'!AG239</f>
        <v>66.284255068665516</v>
      </c>
      <c r="J20" s="138">
        <f t="shared" si="4"/>
        <v>-3.9769516494284431</v>
      </c>
      <c r="K20" s="157">
        <f>+'Ark1'!AH239</f>
        <v>0</v>
      </c>
      <c r="L20" s="175"/>
      <c r="M20" s="406"/>
      <c r="N20" s="175"/>
      <c r="O20" s="56">
        <f>+'Ark1'!S239</f>
        <v>5.0601994971353204</v>
      </c>
      <c r="P20" s="66">
        <f t="shared" si="4"/>
        <v>4.0139812161308797E-2</v>
      </c>
      <c r="Q20" s="71"/>
      <c r="R20" s="399"/>
      <c r="S20" s="407"/>
      <c r="T20" s="413"/>
      <c r="U20" s="176"/>
      <c r="V20" s="56">
        <f>+'Ark1'!T239</f>
        <v>6.7434565763983345</v>
      </c>
      <c r="W20" s="413">
        <f t="shared" si="4"/>
        <v>0.18893968871280631</v>
      </c>
      <c r="X20" s="157">
        <f>+'Ark1'!U239</f>
        <v>22.520353654012609</v>
      </c>
      <c r="Y20" s="138">
        <f t="shared" si="4"/>
        <v>0.18336082806761311</v>
      </c>
      <c r="Z20" s="74">
        <f>+'Ark1'!W239</f>
        <v>19.875520382506902</v>
      </c>
      <c r="AA20" s="74">
        <f>+'Ark1'!X239</f>
        <v>91.214294546803501</v>
      </c>
      <c r="AB20" s="74">
        <f>+'Ark1'!Y239</f>
        <v>42.809447261036247</v>
      </c>
      <c r="AC20" s="157">
        <f>+'Ark1'!Z239</f>
        <v>5.0928487204863631</v>
      </c>
      <c r="AD20" s="157">
        <f>+'Ark1'!Z239</f>
        <v>5.0928487204863631</v>
      </c>
      <c r="AE20" s="56">
        <f>+'Ark1'!AB239</f>
        <v>2.4023252558699126</v>
      </c>
      <c r="AF20" s="56">
        <f>+'Ark1'!AC239</f>
        <v>72.362413346979395</v>
      </c>
      <c r="AG20" s="74">
        <f>+'Ark1'!AD239</f>
        <v>71.540465873020366</v>
      </c>
      <c r="AH20" s="74">
        <f>+'Ark1'!AE239</f>
        <v>70.805667361509876</v>
      </c>
      <c r="AI20" s="74">
        <f>+'Ark1'!AF239</f>
        <v>65.071680502098786</v>
      </c>
      <c r="AJ20" s="56">
        <f t="shared" si="5"/>
        <v>4.4504873111745553</v>
      </c>
      <c r="AK20" s="74">
        <f t="shared" si="6"/>
        <v>4.7640648011782032</v>
      </c>
      <c r="AL20" s="47"/>
      <c r="AM20" s="4"/>
      <c r="AN20" s="59"/>
      <c r="AO20" s="59"/>
      <c r="AP20" s="13"/>
      <c r="AQ20" s="5"/>
      <c r="AS20" s="1"/>
      <c r="AT20" s="1"/>
      <c r="AU20" s="11"/>
      <c r="AV20" s="11"/>
      <c r="AW20" s="11"/>
    </row>
    <row r="21" spans="1:49" ht="15.6">
      <c r="A21" s="47"/>
      <c r="B21" s="54">
        <f>+'Ark1'!C240</f>
        <v>2001</v>
      </c>
      <c r="C21" s="54">
        <f>+'Ark1'!H240</f>
        <v>1</v>
      </c>
      <c r="D21" s="55"/>
      <c r="E21" s="329">
        <f>+'Ark1'!Q240</f>
        <v>9177</v>
      </c>
      <c r="F21" s="64">
        <f t="shared" si="4"/>
        <v>-1008</v>
      </c>
      <c r="G21" s="329">
        <f>+'Ark1'!R240</f>
        <v>39098</v>
      </c>
      <c r="H21" s="426">
        <f t="shared" si="4"/>
        <v>-9424</v>
      </c>
      <c r="I21" s="157">
        <f>+'Ark1'!AG240</f>
        <v>72.690790681154795</v>
      </c>
      <c r="J21" s="138">
        <f t="shared" si="4"/>
        <v>6.4065356124892787</v>
      </c>
      <c r="K21" s="157">
        <f>+'Ark1'!AH240</f>
        <v>0</v>
      </c>
      <c r="L21" s="175"/>
      <c r="M21" s="406"/>
      <c r="N21" s="175"/>
      <c r="O21" s="56">
        <f>+'Ark1'!S240</f>
        <v>5.2244104557777886</v>
      </c>
      <c r="P21" s="66">
        <f t="shared" si="4"/>
        <v>0.16421095864246826</v>
      </c>
      <c r="Q21" s="71"/>
      <c r="R21" s="399"/>
      <c r="S21" s="407"/>
      <c r="T21" s="413"/>
      <c r="U21" s="176"/>
      <c r="V21" s="56">
        <f>+'Ark1'!T240</f>
        <v>6.8136989104302019</v>
      </c>
      <c r="W21" s="413">
        <f t="shared" si="4"/>
        <v>7.0242334031867415E-2</v>
      </c>
      <c r="X21" s="157">
        <f>+'Ark1'!U240</f>
        <v>23.430431224103433</v>
      </c>
      <c r="Y21" s="138">
        <f t="shared" si="4"/>
        <v>0.91007757009082368</v>
      </c>
      <c r="Z21" s="74">
        <f>+'Ark1'!W240</f>
        <v>23.180213821678858</v>
      </c>
      <c r="AA21" s="74">
        <f>+'Ark1'!X240</f>
        <v>90.925367026446381</v>
      </c>
      <c r="AB21" s="74">
        <f>+'Ark1'!Y240</f>
        <v>49.537060719218367</v>
      </c>
      <c r="AC21" s="157">
        <f>+'Ark1'!Z240</f>
        <v>5.9016279590145322</v>
      </c>
      <c r="AD21" s="157">
        <f>+'Ark1'!Z240</f>
        <v>5.9016279590145322</v>
      </c>
      <c r="AE21" s="56">
        <f>+'Ark1'!AB240</f>
        <v>2.5269784940854061</v>
      </c>
      <c r="AF21" s="56">
        <f>+'Ark1'!AC240</f>
        <v>73.59532447273466</v>
      </c>
      <c r="AG21" s="74">
        <f>+'Ark1'!AD240</f>
        <v>75.320915253038876</v>
      </c>
      <c r="AH21" s="74">
        <f>+'Ark1'!AE240</f>
        <v>73.959107144126222</v>
      </c>
      <c r="AI21" s="74">
        <f>+'Ark1'!AF240</f>
        <v>71.212866327887383</v>
      </c>
      <c r="AJ21" s="56">
        <f t="shared" si="5"/>
        <v>4.4847990835389302</v>
      </c>
      <c r="AK21" s="74">
        <f t="shared" si="6"/>
        <v>4.2604336929279718</v>
      </c>
      <c r="AL21" s="47"/>
      <c r="AM21" s="4"/>
      <c r="AN21" s="59"/>
      <c r="AO21" s="59"/>
      <c r="AP21" s="13"/>
      <c r="AQ21" s="5"/>
      <c r="AS21" s="1"/>
      <c r="AT21" s="1"/>
      <c r="AU21" s="11"/>
      <c r="AV21" s="11"/>
      <c r="AW21" s="11"/>
    </row>
    <row r="22" spans="1:49" ht="15.6">
      <c r="A22" s="47"/>
      <c r="B22" s="54">
        <f>+'Ark1'!C241</f>
        <v>2002</v>
      </c>
      <c r="C22" s="54">
        <f>+'Ark1'!H241</f>
        <v>1</v>
      </c>
      <c r="D22" s="55"/>
      <c r="E22" s="329">
        <f>+'Ark1'!Q241</f>
        <v>8696</v>
      </c>
      <c r="F22" s="64">
        <f t="shared" si="4"/>
        <v>-481</v>
      </c>
      <c r="G22" s="329">
        <f>+'Ark1'!R241</f>
        <v>33655</v>
      </c>
      <c r="H22" s="426">
        <f t="shared" si="4"/>
        <v>-5443</v>
      </c>
      <c r="I22" s="157">
        <f>+'Ark1'!AG241</f>
        <v>69.272378826560796</v>
      </c>
      <c r="J22" s="138">
        <f t="shared" si="4"/>
        <v>-3.4184118545939981</v>
      </c>
      <c r="K22" s="157">
        <f>+'Ark1'!AH241</f>
        <v>0</v>
      </c>
      <c r="L22" s="175"/>
      <c r="M22" s="406"/>
      <c r="N22" s="175"/>
      <c r="O22" s="56">
        <f>+'Ark1'!S241</f>
        <v>5.4959738523250623</v>
      </c>
      <c r="P22" s="66">
        <f t="shared" si="4"/>
        <v>0.27156339654727368</v>
      </c>
      <c r="Q22" s="71"/>
      <c r="R22" s="399"/>
      <c r="S22" s="407"/>
      <c r="T22" s="413"/>
      <c r="U22" s="176"/>
      <c r="V22" s="56">
        <f>+'Ark1'!T241</f>
        <v>6.9424454018719359</v>
      </c>
      <c r="W22" s="413">
        <f t="shared" si="4"/>
        <v>0.128746491441734</v>
      </c>
      <c r="X22" s="157">
        <f>+'Ark1'!U241</f>
        <v>24.322243351656422</v>
      </c>
      <c r="Y22" s="138">
        <f t="shared" si="4"/>
        <v>0.89181212755298844</v>
      </c>
      <c r="Z22" s="74">
        <f>+'Ark1'!W241</f>
        <v>25.722775219135343</v>
      </c>
      <c r="AA22" s="74">
        <f>+'Ark1'!X241</f>
        <v>92.114098945179009</v>
      </c>
      <c r="AB22" s="74">
        <f>+'Ark1'!Y241</f>
        <v>56.339325508839693</v>
      </c>
      <c r="AC22" s="157">
        <f>+'Ark1'!Z241</f>
        <v>6.1295777083736143</v>
      </c>
      <c r="AD22" s="157">
        <f>+'Ark1'!Z241</f>
        <v>6.1295777083736143</v>
      </c>
      <c r="AE22" s="56">
        <f>+'Ark1'!AB241</f>
        <v>2.6527628984134841</v>
      </c>
      <c r="AF22" s="56">
        <f>+'Ark1'!AC241</f>
        <v>70.001496325987688</v>
      </c>
      <c r="AG22" s="74">
        <f>+'Ark1'!AD241</f>
        <v>72.122341767435742</v>
      </c>
      <c r="AH22" s="74">
        <f>+'Ark1'!AE241</f>
        <v>72.309301366800284</v>
      </c>
      <c r="AI22" s="74">
        <f>+'Ark1'!AF241</f>
        <v>68.035255827117084</v>
      </c>
      <c r="AJ22" s="56">
        <f t="shared" si="5"/>
        <v>4.4254656235977068</v>
      </c>
      <c r="AK22" s="74">
        <f t="shared" si="6"/>
        <v>3.8701701931922723</v>
      </c>
      <c r="AL22" s="47"/>
      <c r="AM22" s="4"/>
      <c r="AN22" s="59"/>
      <c r="AO22" s="59"/>
      <c r="AP22" s="5"/>
      <c r="AQ22" s="5"/>
      <c r="AS22" s="1"/>
      <c r="AT22" s="1"/>
      <c r="AU22" s="11"/>
      <c r="AV22" s="11"/>
      <c r="AW22" s="11"/>
    </row>
    <row r="23" spans="1:49" ht="15.6">
      <c r="A23" s="47"/>
      <c r="B23" s="54">
        <f>+'Ark1'!C242</f>
        <v>2003</v>
      </c>
      <c r="C23" s="54">
        <f>+'Ark1'!H242</f>
        <v>1</v>
      </c>
      <c r="D23" s="55"/>
      <c r="E23" s="329">
        <f>+'Ark1'!Q242</f>
        <v>7049</v>
      </c>
      <c r="F23" s="64">
        <f t="shared" si="4"/>
        <v>-1647</v>
      </c>
      <c r="G23" s="329">
        <f>+'Ark1'!R242</f>
        <v>25424</v>
      </c>
      <c r="H23" s="426">
        <f t="shared" si="4"/>
        <v>-8231</v>
      </c>
      <c r="I23" s="157">
        <f>+'Ark1'!AG242</f>
        <v>66.24643140337291</v>
      </c>
      <c r="J23" s="138">
        <f t="shared" si="4"/>
        <v>-3.0259474231878869</v>
      </c>
      <c r="K23" s="157">
        <f>+'Ark1'!AH242</f>
        <v>0</v>
      </c>
      <c r="L23" s="175"/>
      <c r="M23" s="406"/>
      <c r="N23" s="175"/>
      <c r="O23" s="56">
        <f>+'Ark1'!S242</f>
        <v>5.7179043423536804</v>
      </c>
      <c r="P23" s="66">
        <f t="shared" si="4"/>
        <v>0.22193049002861809</v>
      </c>
      <c r="Q23" s="71"/>
      <c r="R23" s="399"/>
      <c r="S23" s="407"/>
      <c r="T23" s="413"/>
      <c r="U23" s="176"/>
      <c r="V23" s="56">
        <f>+'Ark1'!T242</f>
        <v>6.468022341095029</v>
      </c>
      <c r="W23" s="413">
        <f t="shared" si="4"/>
        <v>-0.47442306077690688</v>
      </c>
      <c r="X23" s="157">
        <f>+'Ark1'!U242</f>
        <v>24.412161736941567</v>
      </c>
      <c r="Y23" s="138">
        <f t="shared" si="4"/>
        <v>8.9918385285145064E-2</v>
      </c>
      <c r="Z23" s="74">
        <f>+'Ark1'!W242</f>
        <v>20.630113278791686</v>
      </c>
      <c r="AA23" s="74">
        <f>+'Ark1'!X242</f>
        <v>90.210037759597242</v>
      </c>
      <c r="AB23" s="74">
        <f>+'Ark1'!Y242</f>
        <v>56.289332913782253</v>
      </c>
      <c r="AC23" s="157">
        <f>+'Ark1'!Z242</f>
        <v>6.5968710985600492</v>
      </c>
      <c r="AD23" s="157">
        <f>+'Ark1'!Z242</f>
        <v>6.5968710985600492</v>
      </c>
      <c r="AE23" s="56">
        <f>+'Ark1'!AB242</f>
        <v>2.6629257930397845</v>
      </c>
      <c r="AF23" s="56">
        <f>+'Ark1'!AC242</f>
        <v>74.346129745851101</v>
      </c>
      <c r="AG23" s="74">
        <f>+'Ark1'!AD242</f>
        <v>72.809638988489255</v>
      </c>
      <c r="AH23" s="74">
        <f>+'Ark1'!AE242</f>
        <v>72.358188161674946</v>
      </c>
      <c r="AI23" s="74">
        <f>+'Ark1'!AF242</f>
        <v>65.700166498651953</v>
      </c>
      <c r="AJ23" s="56">
        <f t="shared" si="5"/>
        <v>4.2694246484880338</v>
      </c>
      <c r="AK23" s="74">
        <f t="shared" si="6"/>
        <v>3.6067527308838132</v>
      </c>
      <c r="AL23" s="47"/>
      <c r="AM23" s="4"/>
      <c r="AN23" s="59"/>
      <c r="AO23" s="59"/>
      <c r="AP23" s="5"/>
      <c r="AQ23" s="5"/>
      <c r="AS23" s="1"/>
      <c r="AT23" s="1"/>
      <c r="AU23" s="11"/>
      <c r="AV23" s="11"/>
      <c r="AW23" s="11"/>
    </row>
    <row r="24" spans="1:49" ht="15.6">
      <c r="A24" s="47"/>
      <c r="B24" s="54">
        <f>+'Ark1'!C243</f>
        <v>2004</v>
      </c>
      <c r="C24" s="54">
        <f>+'Ark1'!H243</f>
        <v>1</v>
      </c>
      <c r="D24" s="55"/>
      <c r="E24" s="329">
        <f>+'Ark1'!Q243</f>
        <v>7153</v>
      </c>
      <c r="F24" s="64">
        <f t="shared" si="4"/>
        <v>104</v>
      </c>
      <c r="G24" s="329">
        <f>+'Ark1'!R243</f>
        <v>26153</v>
      </c>
      <c r="H24" s="426">
        <f t="shared" si="4"/>
        <v>729</v>
      </c>
      <c r="I24" s="157">
        <f>+'Ark1'!AG243</f>
        <v>67.84877123480149</v>
      </c>
      <c r="J24" s="138">
        <f t="shared" si="4"/>
        <v>1.6023398314285799</v>
      </c>
      <c r="K24" s="157">
        <f>+'Ark1'!AH243</f>
        <v>0</v>
      </c>
      <c r="L24" s="175"/>
      <c r="M24" s="406"/>
      <c r="N24" s="175"/>
      <c r="O24" s="56">
        <f>+'Ark1'!S243</f>
        <v>6.0375482736206161</v>
      </c>
      <c r="P24" s="66">
        <f t="shared" si="4"/>
        <v>0.31964393126693569</v>
      </c>
      <c r="Q24" s="71"/>
      <c r="R24" s="399"/>
      <c r="S24" s="407"/>
      <c r="T24" s="413"/>
      <c r="U24" s="176"/>
      <c r="V24" s="56">
        <f>+'Ark1'!T243</f>
        <v>6.799564103544526</v>
      </c>
      <c r="W24" s="413">
        <f t="shared" si="4"/>
        <v>0.33154176244949696</v>
      </c>
      <c r="X24" s="157">
        <f>+'Ark1'!U243</f>
        <v>25.340339540396929</v>
      </c>
      <c r="Y24" s="138">
        <f t="shared" si="4"/>
        <v>0.92817780345536249</v>
      </c>
      <c r="Z24" s="74">
        <f>+'Ark1'!W243</f>
        <v>24.326081137919161</v>
      </c>
      <c r="AA24" s="74">
        <f>+'Ark1'!X243</f>
        <v>93.22066302145069</v>
      </c>
      <c r="AB24" s="74">
        <f>+'Ark1'!Y243</f>
        <v>61.931709555309133</v>
      </c>
      <c r="AC24" s="157">
        <f>+'Ark1'!Z243</f>
        <v>6.5406021888280002</v>
      </c>
      <c r="AD24" s="157">
        <f>+'Ark1'!Z243</f>
        <v>6.5406021888280002</v>
      </c>
      <c r="AE24" s="56">
        <f>+'Ark1'!AB243</f>
        <v>2.6025064834863638</v>
      </c>
      <c r="AF24" s="56">
        <f>+'Ark1'!AC243</f>
        <v>71.269011755174319</v>
      </c>
      <c r="AG24" s="74">
        <f>+'Ark1'!AD243</f>
        <v>70.673699365418798</v>
      </c>
      <c r="AH24" s="74">
        <f>+'Ark1'!AE243</f>
        <v>69.096907514540646</v>
      </c>
      <c r="AI24" s="74">
        <f>+'Ark1'!AF243</f>
        <v>66.846436969635008</v>
      </c>
      <c r="AJ24" s="56">
        <f t="shared" si="5"/>
        <v>4.1971241291957</v>
      </c>
      <c r="AK24" s="74">
        <f t="shared" si="6"/>
        <v>3.6562281560184537</v>
      </c>
      <c r="AL24" s="47"/>
      <c r="AM24" s="4"/>
      <c r="AN24" s="59"/>
      <c r="AO24" s="59"/>
      <c r="AP24" s="5"/>
      <c r="AQ24" s="5"/>
      <c r="AS24" s="1"/>
      <c r="AT24" s="1"/>
      <c r="AU24" s="11"/>
      <c r="AV24" s="11"/>
      <c r="AW24" s="11"/>
    </row>
    <row r="25" spans="1:49" ht="15.6">
      <c r="A25" s="47"/>
      <c r="B25" s="54">
        <f>+'Ark1'!C244</f>
        <v>2005</v>
      </c>
      <c r="C25" s="54">
        <f>+'Ark1'!H244</f>
        <v>1</v>
      </c>
      <c r="D25" s="55"/>
      <c r="E25" s="329">
        <f>+'Ark1'!Q244</f>
        <v>6585</v>
      </c>
      <c r="F25" s="64">
        <f t="shared" si="4"/>
        <v>-568</v>
      </c>
      <c r="G25" s="329">
        <f>+'Ark1'!R244</f>
        <v>24361</v>
      </c>
      <c r="H25" s="426">
        <f t="shared" si="4"/>
        <v>-1792</v>
      </c>
      <c r="I25" s="157">
        <f>+'Ark1'!AG244</f>
        <v>66.131317798221517</v>
      </c>
      <c r="J25" s="138">
        <f t="shared" si="4"/>
        <v>-1.717453436579973</v>
      </c>
      <c r="K25" s="157">
        <f>+'Ark1'!AH244</f>
        <v>0</v>
      </c>
      <c r="L25" s="175"/>
      <c r="M25" s="406"/>
      <c r="N25" s="175"/>
      <c r="O25" s="56">
        <f>+'Ark1'!S244</f>
        <v>6.2700628053035601</v>
      </c>
      <c r="P25" s="66">
        <f t="shared" si="4"/>
        <v>0.232514531682944</v>
      </c>
      <c r="Q25" s="71"/>
      <c r="R25" s="399"/>
      <c r="S25" s="407"/>
      <c r="T25" s="413"/>
      <c r="U25" s="176"/>
      <c r="V25" s="56">
        <f>+'Ark1'!T244</f>
        <v>6.7778416321169068</v>
      </c>
      <c r="W25" s="413">
        <f t="shared" si="4"/>
        <v>-2.1722471427619183E-2</v>
      </c>
      <c r="X25" s="157">
        <f>+'Ark1'!U244</f>
        <v>25.775982102540901</v>
      </c>
      <c r="Y25" s="138">
        <f t="shared" si="4"/>
        <v>0.4356425621439719</v>
      </c>
      <c r="Z25" s="74">
        <f>+'Ark1'!W244</f>
        <v>24.650055416444317</v>
      </c>
      <c r="AA25" s="74">
        <f>+'Ark1'!X244</f>
        <v>92.828701613234273</v>
      </c>
      <c r="AB25" s="74">
        <f>+'Ark1'!Y244</f>
        <v>64.734616805549848</v>
      </c>
      <c r="AC25" s="157">
        <f>+'Ark1'!Z244</f>
        <v>6.7502110037556484</v>
      </c>
      <c r="AD25" s="157">
        <f>+'Ark1'!Z244</f>
        <v>6.7502110037556484</v>
      </c>
      <c r="AE25" s="56">
        <f>+'Ark1'!AB244</f>
        <v>2.6275724339343096</v>
      </c>
      <c r="AF25" s="56">
        <f>+'Ark1'!AC244</f>
        <v>73.483924924631495</v>
      </c>
      <c r="AG25" s="74">
        <f>+'Ark1'!AD244</f>
        <v>70.211771974237578</v>
      </c>
      <c r="AH25" s="74">
        <f>+'Ark1'!AE244</f>
        <v>69.233017363076584</v>
      </c>
      <c r="AI25" s="74">
        <f>+'Ark1'!AF244</f>
        <v>65.416219119226653</v>
      </c>
      <c r="AJ25" s="56">
        <f t="shared" si="5"/>
        <v>4.1109607515794222</v>
      </c>
      <c r="AK25" s="74">
        <f t="shared" si="6"/>
        <v>3.6994684889901293</v>
      </c>
      <c r="AL25" s="47"/>
      <c r="AM25" s="4"/>
      <c r="AN25" s="59"/>
      <c r="AO25" s="59"/>
      <c r="AP25" s="5"/>
      <c r="AQ25" s="5"/>
      <c r="AS25" s="1"/>
      <c r="AT25" s="1"/>
      <c r="AU25" s="11"/>
      <c r="AV25" s="11"/>
      <c r="AW25" s="11"/>
    </row>
    <row r="26" spans="1:49" ht="15.6">
      <c r="A26" s="47"/>
      <c r="B26" s="54">
        <f>+'Ark1'!C245</f>
        <v>2006</v>
      </c>
      <c r="C26" s="54">
        <f>+'Ark1'!H245</f>
        <v>1</v>
      </c>
      <c r="D26" s="55"/>
      <c r="E26" s="329">
        <f>+'Ark1'!Q245</f>
        <v>6582</v>
      </c>
      <c r="F26" s="64">
        <f t="shared" si="4"/>
        <v>-3</v>
      </c>
      <c r="G26" s="329">
        <f>+'Ark1'!R245</f>
        <v>24890</v>
      </c>
      <c r="H26" s="426">
        <f t="shared" si="4"/>
        <v>529</v>
      </c>
      <c r="I26" s="157">
        <f>+'Ark1'!AG245</f>
        <v>68.505435822300655</v>
      </c>
      <c r="J26" s="138">
        <f t="shared" si="4"/>
        <v>2.374118024079138</v>
      </c>
      <c r="K26" s="157">
        <f>+'Ark1'!AH245</f>
        <v>0</v>
      </c>
      <c r="L26" s="175"/>
      <c r="M26" s="406"/>
      <c r="N26" s="175"/>
      <c r="O26" s="56">
        <f>+'Ark1'!S245</f>
        <v>6.5356769787063076</v>
      </c>
      <c r="P26" s="66">
        <f t="shared" si="4"/>
        <v>0.26561417340274751</v>
      </c>
      <c r="Q26" s="71"/>
      <c r="R26" s="399"/>
      <c r="S26" s="407"/>
      <c r="T26" s="413"/>
      <c r="U26" s="176"/>
      <c r="V26" s="56">
        <f>+'Ark1'!T245</f>
        <v>6.6890317396544789</v>
      </c>
      <c r="W26" s="413">
        <f t="shared" si="4"/>
        <v>-8.8809892462427875E-2</v>
      </c>
      <c r="X26" s="157">
        <f>+'Ark1'!U245</f>
        <v>25.968979509843255</v>
      </c>
      <c r="Y26" s="138">
        <f t="shared" si="4"/>
        <v>0.19299740730235371</v>
      </c>
      <c r="Z26" s="74">
        <f>+'Ark1'!W245</f>
        <v>24.009642426677381</v>
      </c>
      <c r="AA26" s="74">
        <f>+'Ark1'!X245</f>
        <v>92.129369224588174</v>
      </c>
      <c r="AB26" s="74">
        <f>+'Ark1'!Y245</f>
        <v>65.367617517075132</v>
      </c>
      <c r="AC26" s="157">
        <f>+'Ark1'!Z245</f>
        <v>7.0299467586512678</v>
      </c>
      <c r="AD26" s="157">
        <f>+'Ark1'!Z245</f>
        <v>7.0299467586512678</v>
      </c>
      <c r="AE26" s="56">
        <f>+'Ark1'!AB245</f>
        <v>2.721143982725982</v>
      </c>
      <c r="AF26" s="56">
        <f>+'Ark1'!AC245</f>
        <v>72.906365677542595</v>
      </c>
      <c r="AG26" s="74">
        <f>+'Ark1'!AD245</f>
        <v>68.770736725692743</v>
      </c>
      <c r="AH26" s="74">
        <f>+'Ark1'!AE245</f>
        <v>67.466164343858011</v>
      </c>
      <c r="AI26" s="74">
        <f>+'Ark1'!AF245</f>
        <v>67.137809187279117</v>
      </c>
      <c r="AJ26" s="56">
        <f t="shared" si="5"/>
        <v>3.9734184529700602</v>
      </c>
      <c r="AK26" s="74">
        <f t="shared" si="6"/>
        <v>3.7815253722272866</v>
      </c>
      <c r="AL26" s="47"/>
      <c r="AM26" s="4"/>
      <c r="AN26" s="59"/>
      <c r="AO26" s="59"/>
      <c r="AP26" s="5"/>
      <c r="AQ26" s="5"/>
      <c r="AS26" s="1"/>
      <c r="AT26" s="1"/>
      <c r="AU26" s="11"/>
      <c r="AV26" s="11"/>
      <c r="AW26" s="11"/>
    </row>
    <row r="27" spans="1:49" ht="15.6">
      <c r="A27" s="47"/>
      <c r="B27" s="54">
        <f>+'Ark1'!C246</f>
        <v>2007</v>
      </c>
      <c r="C27" s="54">
        <f>+'Ark1'!H246</f>
        <v>1</v>
      </c>
      <c r="D27" s="55"/>
      <c r="E27" s="329">
        <f>+'Ark1'!Q246</f>
        <v>5937</v>
      </c>
      <c r="F27" s="64">
        <f t="shared" si="4"/>
        <v>-645</v>
      </c>
      <c r="G27" s="329">
        <f>+'Ark1'!R246</f>
        <v>22750</v>
      </c>
      <c r="H27" s="426">
        <f t="shared" si="4"/>
        <v>-2140</v>
      </c>
      <c r="I27" s="157">
        <f>+'Ark1'!AG246</f>
        <v>69.498862212306705</v>
      </c>
      <c r="J27" s="138">
        <f t="shared" si="4"/>
        <v>0.99342639000605004</v>
      </c>
      <c r="K27" s="157">
        <f>+'Ark1'!AH246</f>
        <v>0</v>
      </c>
      <c r="L27" s="175"/>
      <c r="M27" s="406"/>
      <c r="N27" s="175"/>
      <c r="O27" s="56">
        <f>+'Ark1'!S246</f>
        <v>6.5310329670329681</v>
      </c>
      <c r="P27" s="66">
        <f t="shared" si="4"/>
        <v>-4.6440116733394987E-3</v>
      </c>
      <c r="Q27" s="71"/>
      <c r="R27" s="399"/>
      <c r="S27" s="407"/>
      <c r="T27" s="413"/>
      <c r="U27" s="176"/>
      <c r="V27" s="56">
        <f>+'Ark1'!T246</f>
        <v>6.4378021978021964</v>
      </c>
      <c r="W27" s="413">
        <f t="shared" si="4"/>
        <v>-0.25122954185228252</v>
      </c>
      <c r="X27" s="157">
        <f>+'Ark1'!U246</f>
        <v>25.337806593406523</v>
      </c>
      <c r="Y27" s="138">
        <f t="shared" si="4"/>
        <v>-0.63117291643673212</v>
      </c>
      <c r="Z27" s="74">
        <f>+'Ark1'!W246</f>
        <v>21.323076923076918</v>
      </c>
      <c r="AA27" s="74">
        <f>+'Ark1'!X246</f>
        <v>89.191208791208823</v>
      </c>
      <c r="AB27" s="74">
        <f>+'Ark1'!Y246</f>
        <v>61.881318681318682</v>
      </c>
      <c r="AC27" s="157">
        <f>+'Ark1'!Z246</f>
        <v>7.3784580197634098</v>
      </c>
      <c r="AD27" s="157">
        <f>+'Ark1'!Z246</f>
        <v>7.3784580197634098</v>
      </c>
      <c r="AE27" s="56">
        <f>+'Ark1'!AB246</f>
        <v>2.7127658333090205</v>
      </c>
      <c r="AF27" s="56">
        <f>+'Ark1'!AC246</f>
        <v>72.572425432192006</v>
      </c>
      <c r="AG27" s="74">
        <f>+'Ark1'!AD246</f>
        <v>65.896824144213582</v>
      </c>
      <c r="AH27" s="74">
        <f>+'Ark1'!AE246</f>
        <v>64.426226310804395</v>
      </c>
      <c r="AI27" s="74">
        <f>+'Ark1'!AF246</f>
        <v>68.600548804390414</v>
      </c>
      <c r="AJ27" s="56">
        <f t="shared" si="5"/>
        <v>3.8796016987367046</v>
      </c>
      <c r="AK27" s="74">
        <f t="shared" si="6"/>
        <v>3.8319016338217957</v>
      </c>
      <c r="AL27" s="47"/>
      <c r="AM27" s="4"/>
      <c r="AN27" s="59"/>
      <c r="AO27" s="59"/>
      <c r="AP27" s="5"/>
      <c r="AQ27" s="5"/>
      <c r="AS27" s="1"/>
      <c r="AT27" s="1"/>
      <c r="AU27" s="11"/>
      <c r="AV27" s="11"/>
      <c r="AW27" s="11"/>
    </row>
    <row r="28" spans="1:49" ht="15.6">
      <c r="A28" s="47"/>
      <c r="B28" s="54">
        <f>+'Ark1'!C247</f>
        <v>2008</v>
      </c>
      <c r="C28" s="54">
        <f>+'Ark1'!H247</f>
        <v>1</v>
      </c>
      <c r="D28" s="55"/>
      <c r="E28" s="329">
        <f>+'Ark1'!Q247</f>
        <v>5948</v>
      </c>
      <c r="F28" s="64">
        <f t="shared" si="4"/>
        <v>11</v>
      </c>
      <c r="G28" s="329">
        <f>+'Ark1'!R247</f>
        <v>23039</v>
      </c>
      <c r="H28" s="426">
        <f t="shared" si="4"/>
        <v>289</v>
      </c>
      <c r="I28" s="157">
        <f>+'Ark1'!AG247</f>
        <v>69.622775995801149</v>
      </c>
      <c r="J28" s="138">
        <f t="shared" si="4"/>
        <v>0.12391378349444437</v>
      </c>
      <c r="K28" s="157">
        <f>+'Ark1'!AH247</f>
        <v>0</v>
      </c>
      <c r="L28" s="175"/>
      <c r="M28" s="406"/>
      <c r="N28" s="175"/>
      <c r="O28" s="56">
        <f>+'Ark1'!S247</f>
        <v>6.9218282043491479</v>
      </c>
      <c r="P28" s="66">
        <f t="shared" si="4"/>
        <v>0.39079523731617982</v>
      </c>
      <c r="Q28" s="71"/>
      <c r="R28" s="399"/>
      <c r="S28" s="407"/>
      <c r="T28" s="413"/>
      <c r="U28" s="176"/>
      <c r="V28" s="56">
        <f>+'Ark1'!T247</f>
        <v>6.7154390381526996</v>
      </c>
      <c r="W28" s="413">
        <f t="shared" si="4"/>
        <v>0.27763684035050318</v>
      </c>
      <c r="X28" s="157">
        <f>+'Ark1'!U247</f>
        <v>26.018946134814968</v>
      </c>
      <c r="Y28" s="138">
        <f t="shared" si="4"/>
        <v>0.68113954140844513</v>
      </c>
      <c r="Z28" s="74">
        <f>+'Ark1'!W247</f>
        <v>21.919354138634489</v>
      </c>
      <c r="AA28" s="74">
        <f>+'Ark1'!X247</f>
        <v>89.838968705238941</v>
      </c>
      <c r="AB28" s="74">
        <f>+'Ark1'!Y247</f>
        <v>65.024523633838285</v>
      </c>
      <c r="AC28" s="157">
        <f>+'Ark1'!Z247</f>
        <v>7.5752838028312226</v>
      </c>
      <c r="AD28" s="157">
        <f>+'Ark1'!Z247</f>
        <v>7.5752838028312226</v>
      </c>
      <c r="AE28" s="56">
        <f>+'Ark1'!AB247</f>
        <v>2.5548407344063033</v>
      </c>
      <c r="AF28" s="56">
        <f>+'Ark1'!AC247</f>
        <v>72.204858134672108</v>
      </c>
      <c r="AG28" s="74">
        <f>+'Ark1'!AD247</f>
        <v>68.210291494652196</v>
      </c>
      <c r="AH28" s="74">
        <f>+'Ark1'!AE247</f>
        <v>62.775886597383192</v>
      </c>
      <c r="AI28" s="74">
        <f>+'Ark1'!AF247</f>
        <v>68.503211227402446</v>
      </c>
      <c r="AJ28" s="56">
        <f t="shared" si="5"/>
        <v>3.7589702267482816</v>
      </c>
      <c r="AK28" s="74">
        <f t="shared" si="6"/>
        <v>3.8734028244788163</v>
      </c>
      <c r="AL28" s="47"/>
      <c r="AM28" s="4"/>
      <c r="AN28" s="59"/>
      <c r="AO28" s="59"/>
      <c r="AP28" s="5"/>
      <c r="AQ28" s="5"/>
      <c r="AS28" s="13"/>
      <c r="AT28" s="13"/>
      <c r="AU28" s="11"/>
      <c r="AV28" s="11"/>
      <c r="AW28" s="11"/>
    </row>
    <row r="29" spans="1:49" ht="16.5" customHeight="1">
      <c r="A29" s="47"/>
      <c r="B29" s="54">
        <f>+'Ark1'!C248</f>
        <v>2009</v>
      </c>
      <c r="C29" s="54">
        <f>+'Ark1'!H248</f>
        <v>1</v>
      </c>
      <c r="D29" s="55"/>
      <c r="E29" s="329">
        <f>+'Ark1'!Q248</f>
        <v>5757</v>
      </c>
      <c r="F29" s="64">
        <f t="shared" si="4"/>
        <v>-191</v>
      </c>
      <c r="G29" s="329">
        <f>+'Ark1'!R248</f>
        <v>22438</v>
      </c>
      <c r="H29" s="426">
        <f t="shared" si="4"/>
        <v>-601</v>
      </c>
      <c r="I29" s="157">
        <f>+'Ark1'!AG248</f>
        <v>70.757455719233505</v>
      </c>
      <c r="J29" s="138">
        <f t="shared" si="4"/>
        <v>1.134679723432356</v>
      </c>
      <c r="K29" s="157">
        <f>+'Ark1'!AH248</f>
        <v>0</v>
      </c>
      <c r="L29" s="175"/>
      <c r="M29" s="406"/>
      <c r="N29" s="175"/>
      <c r="O29" s="56">
        <f>+'Ark1'!S248</f>
        <v>7.3247169979499072</v>
      </c>
      <c r="P29" s="66">
        <f t="shared" si="4"/>
        <v>0.40288879360075924</v>
      </c>
      <c r="Q29" s="71"/>
      <c r="R29" s="399"/>
      <c r="S29" s="407"/>
      <c r="T29" s="413"/>
      <c r="U29" s="176"/>
      <c r="V29" s="56">
        <f>+'Ark1'!T248</f>
        <v>6.7332204296283109</v>
      </c>
      <c r="W29" s="413">
        <f t="shared" si="4"/>
        <v>1.7781391475611308E-2</v>
      </c>
      <c r="X29" s="157">
        <f>+'Ark1'!U248</f>
        <v>27.046657456101393</v>
      </c>
      <c r="Y29" s="138">
        <f t="shared" si="4"/>
        <v>1.0277113212864251</v>
      </c>
      <c r="Z29" s="74">
        <f>+'Ark1'!W248</f>
        <v>22.698101435065517</v>
      </c>
      <c r="AA29" s="74">
        <f>+'Ark1'!X248</f>
        <v>90.997415099384938</v>
      </c>
      <c r="AB29" s="74">
        <f>+'Ark1'!Y248</f>
        <v>69.926018361707804</v>
      </c>
      <c r="AC29" s="157">
        <f>+'Ark1'!Z248</f>
        <v>7.8471228391725854</v>
      </c>
      <c r="AD29" s="157">
        <f>+'Ark1'!Z248</f>
        <v>7.8471228391725854</v>
      </c>
      <c r="AE29" s="56">
        <f>+'Ark1'!AB248</f>
        <v>2.5732434835553022</v>
      </c>
      <c r="AF29" s="56">
        <f>+'Ark1'!AC248</f>
        <v>73.841715729352941</v>
      </c>
      <c r="AG29" s="74">
        <f>+'Ark1'!AD248</f>
        <v>67.115384079871603</v>
      </c>
      <c r="AH29" s="74">
        <f>+'Ark1'!AE248</f>
        <v>59.950097302432752</v>
      </c>
      <c r="AI29" s="74">
        <f>+'Ark1'!AF248</f>
        <v>68.847227762265675</v>
      </c>
      <c r="AJ29" s="56">
        <f t="shared" si="5"/>
        <v>3.6925191053349091</v>
      </c>
      <c r="AK29" s="74">
        <f t="shared" si="6"/>
        <v>3.8975160673962135</v>
      </c>
      <c r="AL29" s="47"/>
      <c r="AM29" s="4"/>
      <c r="AN29" s="59"/>
      <c r="AO29" s="59"/>
      <c r="AP29" s="5"/>
      <c r="AQ29" s="5"/>
      <c r="AS29" s="13"/>
      <c r="AT29" s="13"/>
      <c r="AU29" s="11"/>
      <c r="AV29" s="11"/>
      <c r="AW29" s="11"/>
    </row>
    <row r="30" spans="1:49" ht="16.5" customHeight="1">
      <c r="A30" s="47"/>
      <c r="B30" s="54">
        <f>+'Ark1'!C249</f>
        <v>2010</v>
      </c>
      <c r="C30" s="54">
        <f>+'Ark1'!H249</f>
        <v>1</v>
      </c>
      <c r="D30" s="55"/>
      <c r="E30" s="329">
        <f>+'Ark1'!Q249</f>
        <v>5827</v>
      </c>
      <c r="F30" s="64">
        <f t="shared" si="4"/>
        <v>70</v>
      </c>
      <c r="G30" s="329">
        <f>+'Ark1'!R249</f>
        <v>22937</v>
      </c>
      <c r="H30" s="426">
        <f t="shared" si="4"/>
        <v>499</v>
      </c>
      <c r="I30" s="157">
        <f>+'Ark1'!AG249</f>
        <v>64.414344076594347</v>
      </c>
      <c r="J30" s="138">
        <f t="shared" si="4"/>
        <v>-6.3431116426391583</v>
      </c>
      <c r="K30" s="157">
        <f>+'Ark1'!AH249</f>
        <v>0</v>
      </c>
      <c r="L30" s="175"/>
      <c r="M30" s="406"/>
      <c r="N30" s="175"/>
      <c r="O30" s="56">
        <f>+'Ark1'!S249</f>
        <v>7.5231285695600976</v>
      </c>
      <c r="P30" s="66">
        <f t="shared" si="4"/>
        <v>0.19841157161019041</v>
      </c>
      <c r="Q30" s="71"/>
      <c r="R30" s="399"/>
      <c r="S30" s="407"/>
      <c r="T30" s="413"/>
      <c r="U30" s="176"/>
      <c r="V30" s="56">
        <f>+'Ark1'!T249</f>
        <v>6.3753760299952038</v>
      </c>
      <c r="W30" s="413">
        <f t="shared" si="4"/>
        <v>-0.3578443996331071</v>
      </c>
      <c r="X30" s="157">
        <f>+'Ark1'!U249</f>
        <v>26.800855386493321</v>
      </c>
      <c r="Y30" s="138">
        <f t="shared" si="4"/>
        <v>-0.2458020696080716</v>
      </c>
      <c r="Z30" s="74">
        <f>+'Ark1'!W249</f>
        <v>17.883768583511355</v>
      </c>
      <c r="AA30" s="74">
        <f>+'Ark1'!X249</f>
        <v>90.875005449710073</v>
      </c>
      <c r="AB30" s="74">
        <f>+'Ark1'!Y249</f>
        <v>69.259275406548397</v>
      </c>
      <c r="AC30" s="157">
        <f>+'Ark1'!Z249</f>
        <v>7.7198291257462017</v>
      </c>
      <c r="AD30" s="157">
        <f>+'Ark1'!Z249</f>
        <v>7.7198291257462017</v>
      </c>
      <c r="AE30" s="56">
        <f>+'Ark1'!AB249</f>
        <v>2.4494720542300503</v>
      </c>
      <c r="AF30" s="56">
        <f>+'Ark1'!AC249</f>
        <v>98.13538197344883</v>
      </c>
      <c r="AG30" s="74">
        <f>+'Ark1'!AD249</f>
        <v>64.721416925426126</v>
      </c>
      <c r="AH30" s="74">
        <f>+'Ark1'!AE249</f>
        <v>83.867909276835391</v>
      </c>
      <c r="AI30" s="74">
        <f>+'Ark1'!AF249</f>
        <v>60.657428465647598</v>
      </c>
      <c r="AJ30" s="56">
        <f t="shared" si="5"/>
        <v>3.5624614332572091</v>
      </c>
      <c r="AK30" s="74">
        <f t="shared" si="6"/>
        <v>3.9363308735198217</v>
      </c>
      <c r="AL30" s="47"/>
      <c r="AM30" s="4"/>
      <c r="AN30" s="59"/>
      <c r="AO30" s="58"/>
      <c r="AP30" s="5"/>
      <c r="AQ30" s="5"/>
      <c r="AS30" s="13"/>
      <c r="AT30" s="13"/>
      <c r="AU30" s="11"/>
      <c r="AV30" s="11"/>
      <c r="AW30" s="11"/>
    </row>
    <row r="31" spans="1:49" ht="15.6">
      <c r="A31" s="47"/>
      <c r="B31" s="54">
        <f>+'Ark1'!C250</f>
        <v>2011</v>
      </c>
      <c r="C31" s="54">
        <f>+'Ark1'!H250</f>
        <v>1</v>
      </c>
      <c r="D31" s="55"/>
      <c r="E31" s="329">
        <f>+'Ark1'!Q250</f>
        <v>5691</v>
      </c>
      <c r="F31" s="64">
        <f t="shared" si="4"/>
        <v>-136</v>
      </c>
      <c r="G31" s="329">
        <f>+'Ark1'!R250</f>
        <v>24381</v>
      </c>
      <c r="H31" s="426">
        <f t="shared" si="4"/>
        <v>1444</v>
      </c>
      <c r="I31" s="157">
        <f>+'Ark1'!AG250</f>
        <v>62.173172379215103</v>
      </c>
      <c r="J31" s="138">
        <f t="shared" si="4"/>
        <v>-2.2411716973792437</v>
      </c>
      <c r="K31" s="157">
        <f>+'Ark1'!AH250</f>
        <v>0</v>
      </c>
      <c r="L31" s="175"/>
      <c r="M31" s="406"/>
      <c r="N31" s="175"/>
      <c r="O31" s="56">
        <f>+'Ark1'!S250</f>
        <v>7.1530700135351282</v>
      </c>
      <c r="P31" s="66">
        <f t="shared" si="4"/>
        <v>-0.3700585560249694</v>
      </c>
      <c r="Q31" s="71"/>
      <c r="R31" s="399"/>
      <c r="S31" s="407"/>
      <c r="T31" s="413"/>
      <c r="U31" s="176"/>
      <c r="V31" s="56">
        <f>+'Ark1'!T250</f>
        <v>6.1909683770148884</v>
      </c>
      <c r="W31" s="413">
        <f t="shared" si="4"/>
        <v>-0.18440765298031536</v>
      </c>
      <c r="X31" s="157">
        <f>+'Ark1'!U250</f>
        <v>26.218776916451219</v>
      </c>
      <c r="Y31" s="138">
        <f t="shared" si="4"/>
        <v>-0.58207847004210223</v>
      </c>
      <c r="Z31" s="74">
        <f>+'Ark1'!W250</f>
        <v>15.384930888806855</v>
      </c>
      <c r="AA31" s="74">
        <f>+'Ark1'!X250</f>
        <v>88.979123087650223</v>
      </c>
      <c r="AB31" s="74">
        <f>+'Ark1'!Y250</f>
        <v>66.67897133013409</v>
      </c>
      <c r="AC31" s="157">
        <f>+'Ark1'!Z250</f>
        <v>7.7784903537097057</v>
      </c>
      <c r="AD31" s="157">
        <f>+'Ark1'!Z250</f>
        <v>7.7784903537097057</v>
      </c>
      <c r="AE31" s="56">
        <f>+'Ark1'!AB250</f>
        <v>2.3501813230481985</v>
      </c>
      <c r="AF31" s="56">
        <f>+'Ark1'!AC250</f>
        <v>73.854203981699385</v>
      </c>
      <c r="AG31" s="74">
        <f>+'Ark1'!AD250</f>
        <v>62.429101867651354</v>
      </c>
      <c r="AH31" s="74">
        <f>+'Ark1'!AE250</f>
        <v>60.523487167605658</v>
      </c>
      <c r="AI31" s="74">
        <f>+'Ark1'!AF250</f>
        <v>59.992618110236222</v>
      </c>
      <c r="AJ31" s="56">
        <f t="shared" si="5"/>
        <v>3.665387989610017</v>
      </c>
      <c r="AK31" s="74">
        <f t="shared" si="6"/>
        <v>4.2841328413284137</v>
      </c>
      <c r="AL31" s="47"/>
      <c r="AN31" s="59"/>
      <c r="AS31" s="13"/>
      <c r="AT31" s="13"/>
      <c r="AU31" s="11"/>
      <c r="AV31" s="11"/>
      <c r="AW31" s="11"/>
    </row>
    <row r="32" spans="1:49" ht="17.25" customHeight="1">
      <c r="A32" s="47"/>
      <c r="B32" s="54">
        <f>+'Ark1'!C251</f>
        <v>2012</v>
      </c>
      <c r="C32" s="54">
        <f>+'Ark1'!H251</f>
        <v>1</v>
      </c>
      <c r="D32" s="55"/>
      <c r="E32" s="329">
        <f>+'Ark1'!Q251</f>
        <v>5510</v>
      </c>
      <c r="F32" s="64">
        <f t="shared" si="4"/>
        <v>-181</v>
      </c>
      <c r="G32" s="329">
        <f>+'Ark1'!R251</f>
        <v>23116</v>
      </c>
      <c r="H32" s="426">
        <f t="shared" si="4"/>
        <v>-1265</v>
      </c>
      <c r="I32" s="157">
        <f>+'Ark1'!AG251</f>
        <v>65.320660342300783</v>
      </c>
      <c r="J32" s="138">
        <f t="shared" si="4"/>
        <v>3.1474879630856805</v>
      </c>
      <c r="K32" s="157">
        <f>+'Ark1'!AH251</f>
        <v>0</v>
      </c>
      <c r="L32" s="175"/>
      <c r="M32" s="406"/>
      <c r="N32" s="175"/>
      <c r="O32" s="56">
        <f>+'Ark1'!S251</f>
        <v>7.3071465651496803</v>
      </c>
      <c r="P32" s="66">
        <f t="shared" si="4"/>
        <v>0.15407655161455214</v>
      </c>
      <c r="Q32" s="71"/>
      <c r="R32" s="399"/>
      <c r="S32" s="407"/>
      <c r="T32" s="413"/>
      <c r="U32" s="176"/>
      <c r="V32" s="56">
        <f>+'Ark1'!T251</f>
        <v>6.2441598892541972</v>
      </c>
      <c r="W32" s="413">
        <f t="shared" si="4"/>
        <v>5.3191512239308736E-2</v>
      </c>
      <c r="X32" s="157">
        <f>+'Ark1'!U251</f>
        <v>25.625925765703354</v>
      </c>
      <c r="Y32" s="138">
        <f t="shared" si="4"/>
        <v>-0.59285115074786532</v>
      </c>
      <c r="Z32" s="74">
        <f>+'Ark1'!W251</f>
        <v>13.527426890465485</v>
      </c>
      <c r="AA32" s="74">
        <f>+'Ark1'!X251</f>
        <v>87.882851704447148</v>
      </c>
      <c r="AB32" s="74">
        <f>+'Ark1'!Y251</f>
        <v>63.540404914345025</v>
      </c>
      <c r="AC32" s="157">
        <f>+'Ark1'!Z251</f>
        <v>7.6816520258353345</v>
      </c>
      <c r="AD32" s="157">
        <f>+'Ark1'!Z251</f>
        <v>7.6816520258353345</v>
      </c>
      <c r="AE32" s="56">
        <f>+'Ark1'!AB251</f>
        <v>2.1443209178422151</v>
      </c>
      <c r="AF32" s="56">
        <f>+'Ark1'!AC251</f>
        <v>73.623151227958971</v>
      </c>
      <c r="AG32" s="74">
        <f>+'Ark1'!AD251</f>
        <v>56.833620918950551</v>
      </c>
      <c r="AH32" s="74">
        <f>+'Ark1'!AE251</f>
        <v>57.454562598674201</v>
      </c>
      <c r="AI32" s="74">
        <f>+'Ark1'!AF251</f>
        <v>62.854501454713549</v>
      </c>
      <c r="AJ32" s="56">
        <f t="shared" si="5"/>
        <v>3.50696753339016</v>
      </c>
      <c r="AK32" s="74">
        <f t="shared" si="6"/>
        <v>4.1952813067150636</v>
      </c>
      <c r="AL32" s="47"/>
      <c r="AM32" s="2"/>
      <c r="AN32" s="59"/>
      <c r="AO32" s="58"/>
      <c r="AQ32" s="5"/>
      <c r="AS32" s="13"/>
      <c r="AT32" s="13"/>
      <c r="AU32" s="11"/>
      <c r="AV32" s="11"/>
      <c r="AW32" s="11"/>
    </row>
    <row r="33" spans="1:49" ht="15.6">
      <c r="A33" s="47"/>
      <c r="B33" s="55">
        <f>+'Ark1'!C252</f>
        <v>2013</v>
      </c>
      <c r="C33" s="55">
        <f>+'Ark1'!H252</f>
        <v>1</v>
      </c>
      <c r="D33" s="55"/>
      <c r="E33" s="344">
        <f>+'Ark1'!Q252</f>
        <v>5501</v>
      </c>
      <c r="F33" s="64">
        <f t="shared" si="4"/>
        <v>-9</v>
      </c>
      <c r="G33" s="344">
        <f>+'Ark1'!R252</f>
        <v>24328</v>
      </c>
      <c r="H33" s="426">
        <f t="shared" si="4"/>
        <v>1212</v>
      </c>
      <c r="I33" s="173">
        <f>+'Ark1'!AG252</f>
        <v>66.203495296374996</v>
      </c>
      <c r="J33" s="138">
        <f t="shared" si="4"/>
        <v>0.88283495407421242</v>
      </c>
      <c r="K33" s="173">
        <f>+'Ark1'!AH252</f>
        <v>0</v>
      </c>
      <c r="L33" s="175"/>
      <c r="M33" s="406"/>
      <c r="N33" s="175"/>
      <c r="O33" s="86">
        <f>+'Ark1'!S252</f>
        <v>7.4299572509043106</v>
      </c>
      <c r="P33" s="66">
        <f t="shared" si="4"/>
        <v>0.12281068575463028</v>
      </c>
      <c r="Q33" s="71"/>
      <c r="R33" s="399"/>
      <c r="S33" s="407"/>
      <c r="T33" s="413"/>
      <c r="U33" s="176"/>
      <c r="V33" s="56">
        <f>+'Ark1'!T252</f>
        <v>6.555902663597502</v>
      </c>
      <c r="W33" s="413">
        <f t="shared" si="4"/>
        <v>0.31174277434330477</v>
      </c>
      <c r="X33" s="157">
        <f>+'Ark1'!U252</f>
        <v>26.205767017428546</v>
      </c>
      <c r="Y33" s="138">
        <f t="shared" si="4"/>
        <v>0.57984125172519185</v>
      </c>
      <c r="Z33" s="74">
        <f>+'Ark1'!W252</f>
        <v>18.102597829661295</v>
      </c>
      <c r="AA33" s="74">
        <f>+'Ark1'!X252</f>
        <v>87.956264386714906</v>
      </c>
      <c r="AB33" s="74">
        <f>+'Ark1'!Y252</f>
        <v>66.437849391647489</v>
      </c>
      <c r="AC33" s="157">
        <f>+'Ark1'!Z252</f>
        <v>7.9446257495370798</v>
      </c>
      <c r="AD33" s="157">
        <f>+'Ark1'!Z252</f>
        <v>7.9446257495370798</v>
      </c>
      <c r="AE33" s="56">
        <f>+'Ark1'!AB252</f>
        <v>2.2652346267517034</v>
      </c>
      <c r="AF33" s="56">
        <f>+'Ark1'!AC252</f>
        <v>75.123843526700384</v>
      </c>
      <c r="AG33" s="74">
        <f>+'Ark1'!AD252</f>
        <v>61.108259188063279</v>
      </c>
      <c r="AH33" s="74">
        <f>+'Ark1'!AE252</f>
        <v>59.951855092276006</v>
      </c>
      <c r="AI33" s="74">
        <f>+'Ark1'!AF252</f>
        <v>63.416922996715506</v>
      </c>
      <c r="AJ33" s="56">
        <f t="shared" si="5"/>
        <v>3.5270414260107628</v>
      </c>
      <c r="AK33" s="74">
        <f t="shared" si="6"/>
        <v>4.4224686420650787</v>
      </c>
      <c r="AL33" s="47"/>
      <c r="AM33" s="2"/>
      <c r="AN33" s="59"/>
      <c r="AO33" s="58"/>
      <c r="AS33" s="13"/>
      <c r="AT33" s="13"/>
      <c r="AU33" s="11"/>
      <c r="AV33" s="11"/>
      <c r="AW33" s="11"/>
    </row>
    <row r="34" spans="1:49" ht="15.6">
      <c r="A34" s="47"/>
      <c r="B34" s="55">
        <f>+'Ark1'!C253</f>
        <v>2014</v>
      </c>
      <c r="C34" s="55">
        <f>+'Ark1'!H253</f>
        <v>1</v>
      </c>
      <c r="D34" s="55"/>
      <c r="E34" s="344">
        <f>+'Ark1'!Q253</f>
        <v>5529</v>
      </c>
      <c r="F34" s="64">
        <f t="shared" si="4"/>
        <v>28</v>
      </c>
      <c r="G34" s="344">
        <f>+'Ark1'!R253</f>
        <v>23555</v>
      </c>
      <c r="H34" s="426">
        <f t="shared" si="4"/>
        <v>-773</v>
      </c>
      <c r="I34" s="173">
        <f>+'Ark1'!AG253</f>
        <v>66.183753512694281</v>
      </c>
      <c r="J34" s="138">
        <f t="shared" si="4"/>
        <v>-1.9741783680714775E-2</v>
      </c>
      <c r="K34" s="173">
        <f>+'Ark1'!AH253</f>
        <v>0</v>
      </c>
      <c r="L34" s="175"/>
      <c r="M34" s="406"/>
      <c r="N34" s="175"/>
      <c r="O34" s="86">
        <f>+'Ark1'!S253</f>
        <v>7.3723625557206542</v>
      </c>
      <c r="P34" s="66">
        <f t="shared" si="4"/>
        <v>-5.7594695183656341E-2</v>
      </c>
      <c r="Q34" s="71"/>
      <c r="R34" s="399"/>
      <c r="S34" s="407"/>
      <c r="T34" s="413"/>
      <c r="U34" s="176"/>
      <c r="V34" s="56">
        <f>+'Ark1'!T253</f>
        <v>6.5732540861812785</v>
      </c>
      <c r="W34" s="413">
        <f t="shared" si="4"/>
        <v>1.7351422583776532E-2</v>
      </c>
      <c r="X34" s="157">
        <f>+'Ark1'!U253</f>
        <v>26.481214179579545</v>
      </c>
      <c r="Y34" s="138">
        <f t="shared" si="4"/>
        <v>0.27544716215099996</v>
      </c>
      <c r="Z34" s="74">
        <f>+'Ark1'!W253</f>
        <v>18.862237316917849</v>
      </c>
      <c r="AA34" s="74">
        <f>+'Ark1'!X253</f>
        <v>89.441732116323493</v>
      </c>
      <c r="AB34" s="74">
        <f>+'Ark1'!Y253</f>
        <v>68.444067077053717</v>
      </c>
      <c r="AC34" s="157">
        <f>+'Ark1'!Z253</f>
        <v>7.7531485302571106</v>
      </c>
      <c r="AD34" s="157">
        <f>+'Ark1'!Z253</f>
        <v>7.7531485302571106</v>
      </c>
      <c r="AE34" s="56">
        <f>+'Ark1'!AB253</f>
        <v>2.2879558772249005</v>
      </c>
      <c r="AF34" s="56">
        <f>+'Ark1'!AC253</f>
        <v>72.012456855815813</v>
      </c>
      <c r="AG34" s="74">
        <f>+'Ark1'!AD253</f>
        <v>56.020076494986419</v>
      </c>
      <c r="AH34" s="74">
        <f>+'Ark1'!AE253</f>
        <v>58.718808921730734</v>
      </c>
      <c r="AI34" s="74">
        <f>+'Ark1'!AF253</f>
        <v>63.952541268462191</v>
      </c>
      <c r="AJ34" s="56">
        <f t="shared" si="5"/>
        <v>3.5919576634265225</v>
      </c>
      <c r="AK34" s="74">
        <f t="shared" si="6"/>
        <v>4.2602640622173995</v>
      </c>
      <c r="AL34" s="47"/>
      <c r="AM34" s="2"/>
      <c r="AN34" s="59"/>
      <c r="AO34" s="58"/>
      <c r="AS34" s="13"/>
      <c r="AT34" s="13"/>
      <c r="AU34" s="11"/>
      <c r="AV34" s="11"/>
      <c r="AW34" s="11"/>
    </row>
    <row r="35" spans="1:49" ht="15.6">
      <c r="A35" s="47"/>
      <c r="B35" s="55">
        <f>+'Ark1'!C254</f>
        <v>2015</v>
      </c>
      <c r="C35" s="55">
        <f>+'Ark1'!H254</f>
        <v>1</v>
      </c>
      <c r="D35" s="55"/>
      <c r="E35" s="344">
        <f>+'Ark1'!Q254</f>
        <v>5557</v>
      </c>
      <c r="F35" s="64">
        <f t="shared" ref="F35" si="7">+E35-E34</f>
        <v>28</v>
      </c>
      <c r="G35" s="344">
        <f>+'Ark1'!R254</f>
        <v>24418</v>
      </c>
      <c r="H35" s="426">
        <f t="shared" ref="H35" si="8">+G35-G34</f>
        <v>863</v>
      </c>
      <c r="I35" s="173">
        <f>+'Ark1'!AG254</f>
        <v>68.48445263625419</v>
      </c>
      <c r="J35" s="138">
        <f t="shared" ref="J35" si="9">+I35-I34</f>
        <v>2.3006991235599088</v>
      </c>
      <c r="K35" s="173">
        <f>+'Ark1'!AH254</f>
        <v>0</v>
      </c>
      <c r="L35" s="175"/>
      <c r="M35" s="406"/>
      <c r="N35" s="175"/>
      <c r="O35" s="86">
        <f>+'Ark1'!S254</f>
        <v>7.4882463756245388</v>
      </c>
      <c r="P35" s="66">
        <f t="shared" ref="P35" si="10">+O35-O34</f>
        <v>0.11588381990388452</v>
      </c>
      <c r="Q35" s="71"/>
      <c r="R35" s="399"/>
      <c r="S35" s="407"/>
      <c r="T35" s="413"/>
      <c r="U35" s="176"/>
      <c r="V35" s="56">
        <f>+'Ark1'!T254</f>
        <v>6.4483577688590383</v>
      </c>
      <c r="W35" s="413">
        <f t="shared" ref="W35" si="11">+V35-V34</f>
        <v>-0.12489631732224016</v>
      </c>
      <c r="X35" s="157">
        <f>+'Ark1'!U254</f>
        <v>27.348914735031482</v>
      </c>
      <c r="Y35" s="138">
        <f t="shared" ref="Y35" si="12">+X35-X34</f>
        <v>0.86770055545193614</v>
      </c>
      <c r="Z35" s="74">
        <f>+'Ark1'!W254</f>
        <v>18.764845605700721</v>
      </c>
      <c r="AA35" s="74">
        <f>+'Ark1'!X254</f>
        <v>89.528216889180129</v>
      </c>
      <c r="AB35" s="74">
        <f>+'Ark1'!Y254</f>
        <v>70.82070603653041</v>
      </c>
      <c r="AC35" s="157">
        <f>+'Ark1'!Z254</f>
        <v>8.2647260863472614</v>
      </c>
      <c r="AD35" s="157">
        <f>+'Ark1'!Z254</f>
        <v>8.2647260863472614</v>
      </c>
      <c r="AE35" s="56">
        <f>+'Ark1'!AB254</f>
        <v>3.2276714542986804</v>
      </c>
      <c r="AF35" s="56">
        <f>+'Ark1'!AC254</f>
        <v>71.695065013181392</v>
      </c>
      <c r="AG35" s="74">
        <f>+'Ark1'!AD254</f>
        <v>36.637044078388143</v>
      </c>
      <c r="AH35" s="74">
        <f>+'Ark1'!AE254</f>
        <v>40.258008880669131</v>
      </c>
      <c r="AI35" s="74">
        <f>+'Ark1'!AF254</f>
        <v>66.447153586589749</v>
      </c>
      <c r="AJ35" s="56">
        <f t="shared" si="5"/>
        <v>3.6522455810290446</v>
      </c>
      <c r="AK35" s="74">
        <f t="shared" si="6"/>
        <v>4.3940975346409932</v>
      </c>
      <c r="AL35" s="47"/>
      <c r="AM35" s="14"/>
      <c r="AN35" s="59"/>
      <c r="AO35" s="13"/>
      <c r="AS35" s="13"/>
      <c r="AT35" s="13"/>
      <c r="AU35" s="11"/>
      <c r="AV35" s="11"/>
      <c r="AW35" s="11"/>
    </row>
    <row r="36" spans="1:49" ht="15.6">
      <c r="A36" s="47"/>
      <c r="B36" s="55">
        <f>+'Ark1'!C255</f>
        <v>2016</v>
      </c>
      <c r="C36" s="55">
        <f>+'Ark1'!H255</f>
        <v>1</v>
      </c>
      <c r="D36" s="55"/>
      <c r="E36" s="344">
        <f>+'Ark1'!Q255</f>
        <v>5852</v>
      </c>
      <c r="F36" s="64">
        <f t="shared" ref="F36:F39" si="13">+E36-E35</f>
        <v>295</v>
      </c>
      <c r="G36" s="344">
        <f>+'Ark1'!R255</f>
        <v>28599</v>
      </c>
      <c r="H36" s="426">
        <f t="shared" ref="H36:H39" si="14">+G36-G35</f>
        <v>4181</v>
      </c>
      <c r="I36" s="173">
        <f>+'Ark1'!AG255</f>
        <v>68.684243491938915</v>
      </c>
      <c r="J36" s="138">
        <f t="shared" ref="J36:J39" si="15">+I36-I35</f>
        <v>0.19979085568472499</v>
      </c>
      <c r="K36" s="173">
        <f>+'Ark1'!AH255</f>
        <v>0</v>
      </c>
      <c r="L36" s="175"/>
      <c r="M36" s="406"/>
      <c r="N36" s="175"/>
      <c r="O36" s="86">
        <f>+'Ark1'!S255</f>
        <v>7.3602573516556511</v>
      </c>
      <c r="P36" s="66">
        <f t="shared" ref="P36:P39" si="16">+O36-O35</f>
        <v>-0.12798902396888767</v>
      </c>
      <c r="Q36" s="71"/>
      <c r="R36" s="399"/>
      <c r="S36" s="407"/>
      <c r="T36" s="413"/>
      <c r="U36" s="176"/>
      <c r="V36" s="56">
        <f>+'Ark1'!T255</f>
        <v>6.6037973355711745</v>
      </c>
      <c r="W36" s="413">
        <f t="shared" ref="W36:W39" si="17">+V36-V35</f>
        <v>0.15543956671213621</v>
      </c>
      <c r="X36" s="157">
        <f>+'Ark1'!U255</f>
        <v>27.262204972201619</v>
      </c>
      <c r="Y36" s="138">
        <f t="shared" ref="Y36:Y39" si="18">+X36-X35</f>
        <v>-8.6709762829862314E-2</v>
      </c>
      <c r="Z36" s="74">
        <f>+'Ark1'!W255</f>
        <v>18.906255463477752</v>
      </c>
      <c r="AA36" s="74">
        <f>+'Ark1'!X255</f>
        <v>87.936641141298637</v>
      </c>
      <c r="AB36" s="74">
        <f>+'Ark1'!Y255</f>
        <v>69.876569110808092</v>
      </c>
      <c r="AC36" s="157">
        <f>+'Ark1'!Z255</f>
        <v>8.6622488801235438</v>
      </c>
      <c r="AD36" s="157">
        <f>+'Ark1'!Z255</f>
        <v>8.6622488801235438</v>
      </c>
      <c r="AE36" s="56">
        <f>+'Ark1'!AB255</f>
        <v>2.2853199061185623</v>
      </c>
      <c r="AF36" s="56">
        <f>+'Ark1'!AC255</f>
        <v>73.877262172340849</v>
      </c>
      <c r="AG36" s="74">
        <f>+'Ark1'!AD255</f>
        <v>56.04123271277281</v>
      </c>
      <c r="AH36" s="74">
        <f>+'Ark1'!AE255</f>
        <v>59.142604555921189</v>
      </c>
      <c r="AI36" s="74">
        <f>+'Ark1'!AF255</f>
        <v>66.742123687281236</v>
      </c>
      <c r="AJ36" s="56">
        <f t="shared" ref="AJ36:AJ39" si="19">+X36/O36</f>
        <v>3.7039744223167861</v>
      </c>
      <c r="AK36" s="74">
        <f t="shared" ref="AK36:AK39" si="20">+G36/E36</f>
        <v>4.8870471633629524</v>
      </c>
      <c r="AL36" s="47"/>
      <c r="AM36" s="14"/>
      <c r="AN36" s="59"/>
      <c r="AO36" s="13"/>
      <c r="AS36" s="13"/>
      <c r="AT36" s="13"/>
      <c r="AU36" s="11"/>
      <c r="AV36" s="11"/>
      <c r="AW36" s="11"/>
    </row>
    <row r="37" spans="1:49" ht="15.6">
      <c r="A37" s="47"/>
      <c r="B37" s="55">
        <f>+'Ark1'!C256</f>
        <v>2017</v>
      </c>
      <c r="C37" s="55">
        <f>+'Ark1'!H256</f>
        <v>1</v>
      </c>
      <c r="D37" s="55"/>
      <c r="E37" s="344">
        <f>+'Ark1'!Q256</f>
        <v>6324</v>
      </c>
      <c r="F37" s="64">
        <f t="shared" si="13"/>
        <v>472</v>
      </c>
      <c r="G37" s="344">
        <f>+'Ark1'!R256</f>
        <v>33853</v>
      </c>
      <c r="H37" s="426">
        <f t="shared" si="14"/>
        <v>5254</v>
      </c>
      <c r="I37" s="173">
        <f>+'Ark1'!AG256</f>
        <v>66.853958820067461</v>
      </c>
      <c r="J37" s="138">
        <f t="shared" si="15"/>
        <v>-1.8302846718714534</v>
      </c>
      <c r="K37" s="173">
        <f>+'Ark1'!AH256</f>
        <v>2.6703689480991346</v>
      </c>
      <c r="L37" s="175"/>
      <c r="M37" s="406"/>
      <c r="N37" s="175"/>
      <c r="O37" s="86">
        <f>+'Ark1'!S256</f>
        <v>7.1393672643488015</v>
      </c>
      <c r="P37" s="66">
        <f t="shared" si="16"/>
        <v>-0.22089008730684956</v>
      </c>
      <c r="Q37" s="71"/>
      <c r="R37" s="399"/>
      <c r="S37" s="407"/>
      <c r="T37" s="413"/>
      <c r="U37" s="176"/>
      <c r="V37" s="56">
        <f>+'Ark1'!T256</f>
        <v>6.2099961598676634</v>
      </c>
      <c r="W37" s="413">
        <f t="shared" si="17"/>
        <v>-0.39380117570351114</v>
      </c>
      <c r="X37" s="157">
        <f>+'Ark1'!U256</f>
        <v>26.556774879626559</v>
      </c>
      <c r="Y37" s="138">
        <f t="shared" si="18"/>
        <v>-0.70543009257506029</v>
      </c>
      <c r="Z37" s="74">
        <f>+'Ark1'!W256</f>
        <v>14.675213422739493</v>
      </c>
      <c r="AA37" s="74">
        <f>+'Ark1'!X256</f>
        <v>89.628688742504352</v>
      </c>
      <c r="AB37" s="74">
        <f>+'Ark1'!Y256</f>
        <v>67.657223879715218</v>
      </c>
      <c r="AC37" s="157">
        <f>+'Ark1'!Z256</f>
        <v>7.9023637931364448</v>
      </c>
      <c r="AD37" s="157">
        <f>+'Ark1'!Z256</f>
        <v>7.9023637931364448</v>
      </c>
      <c r="AE37" s="56">
        <f>+'Ark1'!AB256</f>
        <v>2.2375017592865496</v>
      </c>
      <c r="AF37" s="56">
        <f>+'Ark1'!AC256</f>
        <v>71.226905854820416</v>
      </c>
      <c r="AG37" s="74">
        <f>+'Ark1'!AD256</f>
        <v>52.39806469156629</v>
      </c>
      <c r="AH37" s="74">
        <f>+'Ark1'!AE256</f>
        <v>58.910897648690714</v>
      </c>
      <c r="AI37" s="74">
        <f>+'Ark1'!AF256</f>
        <v>65.12728514469579</v>
      </c>
      <c r="AJ37" s="56">
        <f t="shared" si="19"/>
        <v>3.719765897496361</v>
      </c>
      <c r="AK37" s="74">
        <f t="shared" si="20"/>
        <v>5.3530993042378245</v>
      </c>
      <c r="AL37" s="47"/>
      <c r="AM37" s="14"/>
      <c r="AN37" s="59"/>
      <c r="AO37" s="13"/>
      <c r="AS37" s="13"/>
      <c r="AT37" s="13"/>
      <c r="AU37" s="11"/>
      <c r="AV37" s="11"/>
      <c r="AW37" s="11"/>
    </row>
    <row r="38" spans="1:49" ht="15.6">
      <c r="A38" s="47"/>
      <c r="B38" s="55">
        <f>+'Ark1'!C257</f>
        <v>2018</v>
      </c>
      <c r="C38" s="55">
        <f>+'Ark1'!H257</f>
        <v>1</v>
      </c>
      <c r="D38" s="55"/>
      <c r="E38" s="344">
        <f>+'Ark1'!Q257</f>
        <v>5933</v>
      </c>
      <c r="F38" s="64">
        <f t="shared" si="13"/>
        <v>-391</v>
      </c>
      <c r="G38" s="344">
        <f>+'Ark1'!R257</f>
        <v>33538</v>
      </c>
      <c r="H38" s="426">
        <f t="shared" si="14"/>
        <v>-315</v>
      </c>
      <c r="I38" s="173">
        <f>+'Ark1'!AG257</f>
        <v>64.852057670190348</v>
      </c>
      <c r="J38" s="138">
        <f t="shared" si="15"/>
        <v>-2.0019011498771135</v>
      </c>
      <c r="K38" s="173">
        <f>+'Ark1'!AH257</f>
        <v>2.7699922475997361</v>
      </c>
      <c r="L38" s="175"/>
      <c r="M38" s="406"/>
      <c r="N38" s="175"/>
      <c r="O38" s="86">
        <f>+'Ark1'!S257</f>
        <v>6.8860695330669692</v>
      </c>
      <c r="P38" s="66">
        <f t="shared" si="16"/>
        <v>-0.25329773128183231</v>
      </c>
      <c r="Q38" s="71"/>
      <c r="R38" s="399"/>
      <c r="S38" s="407"/>
      <c r="T38" s="413"/>
      <c r="U38" s="176"/>
      <c r="V38" s="56">
        <f>+'Ark1'!T257</f>
        <v>6.0881090106744598</v>
      </c>
      <c r="W38" s="413">
        <f t="shared" si="17"/>
        <v>-0.12188714919320365</v>
      </c>
      <c r="X38" s="157">
        <f>+'Ark1'!U257</f>
        <v>26.148162084799402</v>
      </c>
      <c r="Y38" s="138">
        <f t="shared" si="18"/>
        <v>-0.40861279482715673</v>
      </c>
      <c r="Z38" s="74">
        <f>+'Ark1'!W257</f>
        <v>12.82425904943646</v>
      </c>
      <c r="AA38" s="74">
        <f>+'Ark1'!X257</f>
        <v>88.037450056652176</v>
      </c>
      <c r="AB38" s="74">
        <f>+'Ark1'!Y257</f>
        <v>65.564434372950089</v>
      </c>
      <c r="AC38" s="157">
        <f>+'Ark1'!Z257</f>
        <v>8.0913800006666499</v>
      </c>
      <c r="AD38" s="157">
        <f>+'Ark1'!Z257</f>
        <v>8.0913800006666499</v>
      </c>
      <c r="AE38" s="56">
        <f>+'Ark1'!AB257</f>
        <v>2.1807155343873537</v>
      </c>
      <c r="AF38" s="56">
        <f>+'Ark1'!AC257</f>
        <v>70.686930296665196</v>
      </c>
      <c r="AG38" s="74">
        <f>+'Ark1'!AD257</f>
        <v>47.908362153712353</v>
      </c>
      <c r="AH38" s="74">
        <f>+'Ark1'!AE257</f>
        <v>57.414385693238195</v>
      </c>
      <c r="AI38" s="74">
        <f>+'Ark1'!AF257</f>
        <v>63.043723448249921</v>
      </c>
      <c r="AJ38" s="56">
        <f t="shared" si="19"/>
        <v>3.7972550174284021</v>
      </c>
      <c r="AK38" s="74">
        <f t="shared" si="20"/>
        <v>5.6527894825551996</v>
      </c>
      <c r="AL38" s="47"/>
      <c r="AM38" s="14"/>
      <c r="AN38" s="59"/>
      <c r="AO38" s="13"/>
      <c r="AS38" s="13"/>
      <c r="AT38" s="13"/>
      <c r="AU38" s="11"/>
      <c r="AV38" s="11"/>
      <c r="AW38" s="11"/>
    </row>
    <row r="39" spans="1:49" ht="15.6">
      <c r="A39" s="47"/>
      <c r="B39" s="55">
        <f>+'Ark1'!C258</f>
        <v>2019</v>
      </c>
      <c r="C39" s="55">
        <f>+'Ark1'!H258</f>
        <v>1</v>
      </c>
      <c r="D39" s="55"/>
      <c r="E39" s="344">
        <f>+'Ark1'!Q258</f>
        <v>5103</v>
      </c>
      <c r="F39" s="64">
        <f t="shared" si="13"/>
        <v>-830</v>
      </c>
      <c r="G39" s="344">
        <f>+'Ark1'!R258</f>
        <v>24185</v>
      </c>
      <c r="H39" s="426">
        <f t="shared" si="14"/>
        <v>-9353</v>
      </c>
      <c r="I39" s="173">
        <f>+'Ark1'!AG258</f>
        <v>66.201432535363352</v>
      </c>
      <c r="J39" s="138">
        <f t="shared" si="15"/>
        <v>1.3493748651730044</v>
      </c>
      <c r="K39" s="173">
        <f>+'Ark1'!AH258</f>
        <v>2.7165598511474061</v>
      </c>
      <c r="L39" s="175"/>
      <c r="M39" s="406"/>
      <c r="N39" s="175"/>
      <c r="O39" s="86">
        <f>+'Ark1'!S258</f>
        <v>7.2008683068017358</v>
      </c>
      <c r="P39" s="66">
        <f t="shared" si="16"/>
        <v>0.31479877373476661</v>
      </c>
      <c r="Q39" s="71"/>
      <c r="R39" s="399"/>
      <c r="S39" s="407"/>
      <c r="T39" s="413"/>
      <c r="U39" s="176"/>
      <c r="V39" s="56">
        <f>+'Ark1'!T258</f>
        <v>6.4054992764109988</v>
      </c>
      <c r="W39" s="413">
        <f t="shared" si="17"/>
        <v>0.31739026573653906</v>
      </c>
      <c r="X39" s="157">
        <f>+'Ark1'!U258</f>
        <v>27.480712011577456</v>
      </c>
      <c r="Y39" s="138">
        <f t="shared" si="18"/>
        <v>1.3325499267780536</v>
      </c>
      <c r="Z39" s="74">
        <f>+'Ark1'!W258</f>
        <v>15.840396940252219</v>
      </c>
      <c r="AA39" s="74">
        <f>+'Ark1'!X258</f>
        <v>88.645854868720292</v>
      </c>
      <c r="AB39" s="74">
        <f>+'Ark1'!Y258</f>
        <v>69.968989042795116</v>
      </c>
      <c r="AC39" s="157">
        <f>+'Ark1'!Z258</f>
        <v>8.6608043284817988</v>
      </c>
      <c r="AD39" s="157">
        <f>+'Ark1'!Z258</f>
        <v>8.6608043284817988</v>
      </c>
      <c r="AE39" s="56">
        <f>+'Ark1'!AB258</f>
        <v>2.2486737744503213</v>
      </c>
      <c r="AF39" s="56">
        <f>+'Ark1'!AC258</f>
        <v>73.797258453491651</v>
      </c>
      <c r="AG39" s="74">
        <f>+'Ark1'!AD258</f>
        <v>48.138665887879213</v>
      </c>
      <c r="AH39" s="74">
        <f>+'Ark1'!AE258</f>
        <v>54.981539472725842</v>
      </c>
      <c r="AI39" s="74">
        <f>+'Ark1'!AF258</f>
        <v>64.539801990766676</v>
      </c>
      <c r="AJ39" s="56">
        <f t="shared" si="19"/>
        <v>3.8163053177378559</v>
      </c>
      <c r="AK39" s="74">
        <f t="shared" si="20"/>
        <v>4.7393689986282581</v>
      </c>
      <c r="AL39" s="47"/>
      <c r="AM39" s="14"/>
      <c r="AN39" s="59"/>
      <c r="AO39" s="13"/>
      <c r="AS39" s="13"/>
      <c r="AT39" s="13"/>
      <c r="AU39" s="11"/>
      <c r="AV39" s="11"/>
      <c r="AW39" s="11"/>
    </row>
    <row r="40" spans="1:49" ht="15.6">
      <c r="A40" s="47"/>
      <c r="B40" s="55">
        <f>+'Ark1'!C259</f>
        <v>2020</v>
      </c>
      <c r="C40" s="55">
        <f>+'Ark1'!H259</f>
        <v>1</v>
      </c>
      <c r="D40" s="55"/>
      <c r="E40" s="344">
        <f>+'Ark1'!Q259</f>
        <v>5196</v>
      </c>
      <c r="F40" s="64">
        <f t="shared" ref="F40" si="21">+E40-E39</f>
        <v>93</v>
      </c>
      <c r="G40" s="344">
        <f>+'Ark1'!R259</f>
        <v>24488</v>
      </c>
      <c r="H40" s="426">
        <f t="shared" ref="H40" si="22">+G40-G39</f>
        <v>303</v>
      </c>
      <c r="I40" s="173">
        <f>+'Ark1'!AG259</f>
        <v>65.130611539637798</v>
      </c>
      <c r="J40" s="138">
        <f t="shared" ref="J40" si="23">+I40-I39</f>
        <v>-1.0708209957255548</v>
      </c>
      <c r="K40" s="173">
        <f>+'Ark1'!AH259</f>
        <v>3.3281607317869963</v>
      </c>
      <c r="L40" s="175"/>
      <c r="M40" s="406"/>
      <c r="N40" s="175"/>
      <c r="O40" s="86">
        <f>+'Ark1'!S259</f>
        <v>7.1992404442992486</v>
      </c>
      <c r="P40" s="66">
        <f t="shared" ref="P40" si="24">+O40-O39</f>
        <v>-1.6278625024872539E-3</v>
      </c>
      <c r="Q40" s="71"/>
      <c r="R40" s="399"/>
      <c r="S40" s="407"/>
      <c r="T40" s="413"/>
      <c r="U40" s="176"/>
      <c r="V40" s="56">
        <f>+'Ark1'!T259</f>
        <v>6.1931966677556352</v>
      </c>
      <c r="W40" s="413">
        <f t="shared" ref="W40" si="25">+V40-V39</f>
        <v>-0.21230260865536366</v>
      </c>
      <c r="X40" s="157">
        <f>+'Ark1'!U259</f>
        <v>27.275959653708057</v>
      </c>
      <c r="Y40" s="138">
        <f t="shared" ref="Y40" si="26">+X40-X39</f>
        <v>-0.20475235786939905</v>
      </c>
      <c r="Z40" s="74">
        <f>+'Ark1'!W259</f>
        <v>12.467330937602091</v>
      </c>
      <c r="AA40" s="74">
        <f>+'Ark1'!X259</f>
        <v>88.896602417510607</v>
      </c>
      <c r="AB40" s="74">
        <f>+'Ark1'!Y259</f>
        <v>69.740280953936605</v>
      </c>
      <c r="AC40" s="157">
        <f>+'Ark1'!Z259</f>
        <v>8.4972898062433337</v>
      </c>
      <c r="AD40" s="157">
        <f>+'Ark1'!Z259</f>
        <v>8.4972898062433337</v>
      </c>
      <c r="AE40" s="56">
        <f>+'Ark1'!AB259</f>
        <v>2.1360820583829878</v>
      </c>
      <c r="AF40" s="56">
        <f>+'Ark1'!AC259</f>
        <v>72.028643628182635</v>
      </c>
      <c r="AG40" s="74">
        <f>+'Ark1'!AD259</f>
        <v>43.872153862347687</v>
      </c>
      <c r="AH40" s="74">
        <f>+'Ark1'!AE259</f>
        <v>50.354730328202017</v>
      </c>
      <c r="AI40" s="74">
        <f>+'Ark1'!AF259</f>
        <v>63.284089690363288</v>
      </c>
      <c r="AJ40" s="56">
        <f t="shared" ref="AJ40" si="27">+X40/O40</f>
        <v>3.7887274171133773</v>
      </c>
      <c r="AK40" s="74">
        <f t="shared" ref="AK40" si="28">+G40/E40</f>
        <v>4.7128560431100848</v>
      </c>
      <c r="AL40" s="47"/>
      <c r="AM40" s="14"/>
      <c r="AN40" s="59"/>
      <c r="AO40" s="13"/>
      <c r="AS40" s="13"/>
      <c r="AT40" s="13"/>
      <c r="AU40" s="11"/>
      <c r="AV40" s="11"/>
      <c r="AW40" s="11"/>
    </row>
    <row r="41" spans="1:49" ht="15.6">
      <c r="A41" s="47"/>
      <c r="B41" s="55">
        <f>+'Ark1'!C260</f>
        <v>2021</v>
      </c>
      <c r="C41" s="55">
        <f>+'Ark1'!H260</f>
        <v>1</v>
      </c>
      <c r="D41" s="55"/>
      <c r="E41" s="344">
        <f>+'Ark1'!Q260</f>
        <v>5860</v>
      </c>
      <c r="F41" s="64">
        <f t="shared" ref="F41" si="29">+E41-E40</f>
        <v>664</v>
      </c>
      <c r="G41" s="344">
        <f>+'Ark1'!R260</f>
        <v>33362</v>
      </c>
      <c r="H41" s="426">
        <f t="shared" ref="H41" si="30">+G41-G40</f>
        <v>8874</v>
      </c>
      <c r="I41" s="173">
        <f>+'Ark1'!AG260</f>
        <v>67.788907863440244</v>
      </c>
      <c r="J41" s="138">
        <f t="shared" ref="J41" si="31">+I41-I40</f>
        <v>2.6582963238024462</v>
      </c>
      <c r="K41" s="173">
        <f>+'Ark1'!AH260</f>
        <v>3.5249685270667226</v>
      </c>
      <c r="L41" s="175"/>
      <c r="M41" s="406"/>
      <c r="N41" s="175"/>
      <c r="O41" s="86">
        <f>+'Ark1'!S260</f>
        <v>7.178406570349499</v>
      </c>
      <c r="P41" s="66">
        <f t="shared" ref="P41" si="32">+O41-O40</f>
        <v>-2.083387394974956E-2</v>
      </c>
      <c r="Q41" s="71"/>
      <c r="R41" s="399"/>
      <c r="S41" s="407"/>
      <c r="T41" s="413"/>
      <c r="U41" s="176"/>
      <c r="V41" s="56">
        <f>+'Ark1'!T260</f>
        <v>6.2270247587075094</v>
      </c>
      <c r="W41" s="413">
        <f t="shared" ref="W41" si="33">+V41-V40</f>
        <v>3.3828090951874223E-2</v>
      </c>
      <c r="X41" s="157">
        <f>+'Ark1'!U260</f>
        <v>27.648683831904496</v>
      </c>
      <c r="Y41" s="138">
        <f t="shared" ref="Y41" si="34">+X41-X40</f>
        <v>0.37272417819643877</v>
      </c>
      <c r="Z41" s="74">
        <f>+'Ark1'!W260</f>
        <v>13.19465259876506</v>
      </c>
      <c r="AA41" s="74">
        <f>+'Ark1'!X260</f>
        <v>88.87956357532525</v>
      </c>
      <c r="AB41" s="74">
        <f>+'Ark1'!Y260</f>
        <v>70.556321563455427</v>
      </c>
      <c r="AC41" s="157">
        <f>+'Ark1'!Z260</f>
        <v>8.7902046385322574</v>
      </c>
      <c r="AD41" s="157">
        <f>+'Ark1'!Z260</f>
        <v>8.7902046385322574</v>
      </c>
      <c r="AE41" s="56">
        <f>+'Ark1'!AB260</f>
        <v>2.1695869012393896</v>
      </c>
      <c r="AF41" s="56">
        <f>+'Ark1'!AC260</f>
        <v>72.416402112073925</v>
      </c>
      <c r="AG41" s="74">
        <f>+'Ark1'!AD260</f>
        <v>45.41119320046608</v>
      </c>
      <c r="AH41" s="74">
        <f>+'Ark1'!AE260</f>
        <v>50.728577448580893</v>
      </c>
      <c r="AI41" s="74">
        <f>+'Ark1'!AF260</f>
        <v>66.20601736136814</v>
      </c>
      <c r="AJ41" s="56">
        <f t="shared" ref="AJ41" si="35">+X41/O41</f>
        <v>3.8516464010422231</v>
      </c>
      <c r="AK41" s="74">
        <f t="shared" ref="AK41" si="36">+G41/E41</f>
        <v>5.6931740614334467</v>
      </c>
      <c r="AL41" s="47"/>
      <c r="AM41" s="14"/>
      <c r="AN41" s="59"/>
      <c r="AO41" s="13"/>
      <c r="AS41" s="13"/>
      <c r="AT41" s="13"/>
      <c r="AU41" s="11"/>
      <c r="AV41" s="11"/>
      <c r="AW41" s="11"/>
    </row>
    <row r="42" spans="1:49" ht="15.6">
      <c r="A42" s="47"/>
      <c r="B42" s="55">
        <f>+'Ark1'!C261</f>
        <v>2022</v>
      </c>
      <c r="C42" s="55">
        <f>+'Ark1'!H261</f>
        <v>1</v>
      </c>
      <c r="D42" s="55"/>
      <c r="E42" s="344">
        <f>+'Ark1'!Q261</f>
        <v>5737</v>
      </c>
      <c r="F42" s="64">
        <f t="shared" ref="F42" si="37">+E42-E41</f>
        <v>-123</v>
      </c>
      <c r="G42" s="344">
        <f>+'Ark1'!R261</f>
        <v>33595</v>
      </c>
      <c r="H42" s="426">
        <f t="shared" ref="H42" si="38">+G42-G41</f>
        <v>233</v>
      </c>
      <c r="I42" s="173">
        <f>+'Ark1'!AG261</f>
        <v>66.766547227786219</v>
      </c>
      <c r="J42" s="138">
        <f t="shared" ref="J42" si="39">+I42-I41</f>
        <v>-1.0223606356540245</v>
      </c>
      <c r="K42" s="173">
        <f>+'Ark1'!AH261</f>
        <v>3.5332638785533561</v>
      </c>
      <c r="L42" s="175"/>
      <c r="M42" s="518">
        <f>+'Ark1'!AI261</f>
        <v>424</v>
      </c>
      <c r="N42" s="175"/>
      <c r="O42" s="86">
        <f>+'Ark1'!S261</f>
        <v>7.1252567346331288</v>
      </c>
      <c r="P42" s="66">
        <f t="shared" ref="P42" si="40">+O42-O41</f>
        <v>-5.314983571637022E-2</v>
      </c>
      <c r="Q42" s="71"/>
      <c r="R42" s="399"/>
      <c r="S42" s="407"/>
      <c r="T42" s="413"/>
      <c r="U42" s="176"/>
      <c r="V42" s="56">
        <f>+'Ark1'!T261</f>
        <v>6.2011608870367603</v>
      </c>
      <c r="W42" s="413">
        <f t="shared" ref="W42" si="41">+V42-V41</f>
        <v>-2.5863871670749106E-2</v>
      </c>
      <c r="X42" s="157">
        <f>+'Ark1'!U261</f>
        <v>27.367986307486312</v>
      </c>
      <c r="Y42" s="138">
        <f t="shared" ref="Y42" si="42">+X42-X41</f>
        <v>-0.28069752441818352</v>
      </c>
      <c r="Z42" s="74">
        <f>+'Ark1'!W261</f>
        <v>12.58222949843727</v>
      </c>
      <c r="AA42" s="74">
        <f>+'Ark1'!X261</f>
        <v>89.031105819318299</v>
      </c>
      <c r="AB42" s="74">
        <f>+'Ark1'!Y261</f>
        <v>69.129334722428908</v>
      </c>
      <c r="AC42" s="157">
        <f>+'Ark1'!Z261</f>
        <v>8.702484638821435</v>
      </c>
      <c r="AD42" s="157">
        <f>+'Ark1'!Z261</f>
        <v>8.702484638821435</v>
      </c>
      <c r="AE42" s="56">
        <f>+'Ark1'!AB261</f>
        <v>2.1156793855759779</v>
      </c>
      <c r="AF42" s="56">
        <f>+'Ark1'!AC261</f>
        <v>70.828631233205684</v>
      </c>
      <c r="AG42" s="74">
        <f>+'Ark1'!AD261</f>
        <v>46.672962943091008</v>
      </c>
      <c r="AH42" s="74">
        <f>+'Ark1'!AE261</f>
        <v>50.115158919386602</v>
      </c>
      <c r="AI42" s="74">
        <f>+'Ark1'!AF261</f>
        <v>65.148253728159474</v>
      </c>
      <c r="AJ42" s="56">
        <f t="shared" ref="AJ42" si="43">+X42/O42</f>
        <v>3.8409824834045727</v>
      </c>
      <c r="AK42" s="74">
        <f t="shared" ref="AK42" si="44">+G42/E42</f>
        <v>5.8558480041833709</v>
      </c>
      <c r="AL42" s="47"/>
      <c r="AM42" s="14"/>
      <c r="AN42" s="59"/>
      <c r="AO42" s="13"/>
      <c r="AS42" s="13"/>
      <c r="AT42" s="13"/>
      <c r="AU42" s="11"/>
      <c r="AV42" s="11"/>
      <c r="AW42" s="11"/>
    </row>
    <row r="43" spans="1:49" s="514" customFormat="1" ht="15.6">
      <c r="A43" s="47"/>
      <c r="B43" s="55">
        <f>+'Ark1'!C262</f>
        <v>2023</v>
      </c>
      <c r="C43" s="55">
        <f>+'Ark1'!H262</f>
        <v>1</v>
      </c>
      <c r="D43" s="55"/>
      <c r="E43" s="344">
        <f>+'Ark1'!Q262</f>
        <v>5513</v>
      </c>
      <c r="F43" s="64">
        <f t="shared" ref="F43:F44" si="45">+E43-E42</f>
        <v>-224</v>
      </c>
      <c r="G43" s="344">
        <f>+'Ark1'!R262</f>
        <v>31342</v>
      </c>
      <c r="H43" s="426">
        <f t="shared" ref="H43:H44" si="46">+G43-G42</f>
        <v>-2253</v>
      </c>
      <c r="I43" s="173">
        <f>+'Ark1'!AG262</f>
        <v>66.065835017880161</v>
      </c>
      <c r="J43" s="138">
        <f t="shared" ref="J43:J44" si="47">+I43-I42</f>
        <v>-0.70071220990605809</v>
      </c>
      <c r="K43" s="173">
        <f>+'Ark1'!AH262</f>
        <v>3.177844426009826</v>
      </c>
      <c r="L43" s="175"/>
      <c r="M43" s="518">
        <f>+'Ark1'!AI262</f>
        <v>9362</v>
      </c>
      <c r="N43" s="175"/>
      <c r="O43" s="86">
        <f>+'Ark1'!S262</f>
        <v>7.3396720056154692</v>
      </c>
      <c r="P43" s="66">
        <f t="shared" ref="P43:P44" si="48">+O43-O42</f>
        <v>0.21441527098234037</v>
      </c>
      <c r="Q43" s="71"/>
      <c r="R43" s="98">
        <f>+'Ark1'!AJ262</f>
        <v>110.76673787652219</v>
      </c>
      <c r="S43" s="407"/>
      <c r="T43" s="98">
        <f>+'Ark1'!AK262</f>
        <v>20.225362323002344</v>
      </c>
      <c r="U43" s="176"/>
      <c r="V43" s="56">
        <f>+'Ark1'!T262</f>
        <v>6.1555739901729307</v>
      </c>
      <c r="W43" s="413">
        <f t="shared" ref="W43:W44" si="49">+V43-V42</f>
        <v>-4.5586896863829551E-2</v>
      </c>
      <c r="X43" s="157">
        <f>+'Ark1'!U262</f>
        <v>26.988810541765019</v>
      </c>
      <c r="Y43" s="138">
        <f t="shared" ref="Y43:Y44" si="50">+X43-X42</f>
        <v>-0.37917576572129263</v>
      </c>
      <c r="Z43" s="74">
        <f>+'Ark1'!W262</f>
        <v>11.55956862995342</v>
      </c>
      <c r="AA43" s="74">
        <f>+'Ark1'!X262</f>
        <v>88.804160551336864</v>
      </c>
      <c r="AB43" s="74">
        <f>+'Ark1'!Y262</f>
        <v>67.880160806585394</v>
      </c>
      <c r="AC43" s="157">
        <f>+'Ark1'!Z262</f>
        <v>8.4510581407192493</v>
      </c>
      <c r="AD43" s="157">
        <f>+'Ark1'!Z262</f>
        <v>8.4510581407192493</v>
      </c>
      <c r="AE43" s="56">
        <f>+'Ark1'!AB262</f>
        <v>2.1069864521121411</v>
      </c>
      <c r="AF43" s="56">
        <f>+'Ark1'!AC262</f>
        <v>71.15240540301977</v>
      </c>
      <c r="AG43" s="74">
        <f>+'Ark1'!AD262</f>
        <v>41.394857624834515</v>
      </c>
      <c r="AH43" s="74">
        <f>+'Ark1'!AE262</f>
        <v>46.420564020206733</v>
      </c>
      <c r="AI43" s="74">
        <f>+'Ark1'!AF262</f>
        <v>64.113736319934574</v>
      </c>
      <c r="AJ43" s="56">
        <f t="shared" ref="AJ43:AJ44" si="51">+X43/O43</f>
        <v>3.6771139801773565</v>
      </c>
      <c r="AK43" s="74">
        <f t="shared" ref="AK43:AK44" si="52">+G43/E43</f>
        <v>5.6851079267186648</v>
      </c>
      <c r="AL43" s="47"/>
      <c r="AM43" s="14"/>
      <c r="AN43" s="59"/>
      <c r="AO43" s="13"/>
      <c r="AS43" s="13"/>
      <c r="AT43" s="13"/>
      <c r="AU43" s="515"/>
      <c r="AV43" s="515"/>
      <c r="AW43" s="515"/>
    </row>
    <row r="44" spans="1:49" ht="15.6">
      <c r="A44" s="47"/>
      <c r="B44" s="97">
        <f>+'Ark1'!C263</f>
        <v>2024</v>
      </c>
      <c r="C44" s="97">
        <f>+'Ark1'!H263</f>
        <v>1</v>
      </c>
      <c r="D44" s="97"/>
      <c r="E44" s="306">
        <f>+'Ark1'!Q263</f>
        <v>5243</v>
      </c>
      <c r="F44" s="123">
        <f t="shared" si="45"/>
        <v>-270</v>
      </c>
      <c r="G44" s="306">
        <f>+'Ark1'!R263</f>
        <v>27452</v>
      </c>
      <c r="H44" s="378">
        <f t="shared" si="46"/>
        <v>-3890</v>
      </c>
      <c r="I44" s="99">
        <f>+'Ark1'!AG263</f>
        <v>65.967898984895371</v>
      </c>
      <c r="J44" s="99">
        <f t="shared" si="47"/>
        <v>-9.79360329847907E-2</v>
      </c>
      <c r="K44" s="99">
        <f>+'Ark1'!AH263</f>
        <v>3.6864345038612849</v>
      </c>
      <c r="L44" s="517"/>
      <c r="M44" s="518">
        <f>+'Ark1'!AI263</f>
        <v>26775</v>
      </c>
      <c r="N44" s="517"/>
      <c r="O44" s="98">
        <f>+'Ark1'!S263</f>
        <v>7.4311161299723132</v>
      </c>
      <c r="P44" s="98">
        <f t="shared" si="48"/>
        <v>9.1444124356844014E-2</v>
      </c>
      <c r="Q44" s="71"/>
      <c r="R44" s="98">
        <f>+'Ark1'!AJ263</f>
        <v>108.66746965452862</v>
      </c>
      <c r="S44" s="407"/>
      <c r="T44" s="98">
        <f>+'Ark1'!AK263</f>
        <v>20.275085334568871</v>
      </c>
      <c r="U44" s="176"/>
      <c r="V44" s="98">
        <f>+'Ark1'!T263</f>
        <v>6.009944630628004</v>
      </c>
      <c r="W44" s="387">
        <f t="shared" si="49"/>
        <v>-0.14562935954492673</v>
      </c>
      <c r="X44" s="99">
        <f>+'Ark1'!U263</f>
        <v>26.87562290543481</v>
      </c>
      <c r="Y44" s="99">
        <f t="shared" si="50"/>
        <v>-0.11318763633020978</v>
      </c>
      <c r="Z44" s="104">
        <f>+'Ark1'!W263</f>
        <v>10.112195832726211</v>
      </c>
      <c r="AA44" s="104">
        <f>+'Ark1'!X263</f>
        <v>88.510855311088449</v>
      </c>
      <c r="AB44" s="104">
        <f>+'Ark1'!Y263</f>
        <v>67.689057263587358</v>
      </c>
      <c r="AC44" s="99">
        <f>+'Ark1'!Z263</f>
        <v>8.4997752343373651</v>
      </c>
      <c r="AD44" s="99">
        <f>+'Ark1'!Z263</f>
        <v>8.4997752343373651</v>
      </c>
      <c r="AE44" s="98">
        <f>+'Ark1'!AB263</f>
        <v>2.1312250586148047</v>
      </c>
      <c r="AF44" s="98">
        <f>+'Ark1'!AC263</f>
        <v>81.075497033467997</v>
      </c>
      <c r="AG44" s="104">
        <f>+'Ark1'!AD263</f>
        <v>38.041024524125199</v>
      </c>
      <c r="AH44" s="104">
        <f>+'Ark1'!AE263</f>
        <v>56.498605409924082</v>
      </c>
      <c r="AI44" s="104">
        <f>+'Ark1'!AF263</f>
        <v>63.580146837436594</v>
      </c>
      <c r="AJ44" s="98">
        <f t="shared" si="51"/>
        <v>3.6166334148696642</v>
      </c>
      <c r="AK44" s="104">
        <f t="shared" si="52"/>
        <v>5.235933625786763</v>
      </c>
      <c r="AL44" s="47"/>
      <c r="AM44" s="14"/>
      <c r="AN44" s="59"/>
      <c r="AO44" s="13"/>
      <c r="AS44" s="13"/>
      <c r="AT44" s="13"/>
      <c r="AU44" s="11"/>
      <c r="AV44" s="11"/>
      <c r="AW44" s="11"/>
    </row>
    <row r="45" spans="1:49" ht="15.6">
      <c r="A45" s="47"/>
      <c r="B45" s="47"/>
      <c r="C45" s="47"/>
      <c r="D45" s="47"/>
      <c r="E45" s="319"/>
      <c r="F45" s="402"/>
      <c r="G45" s="319"/>
      <c r="H45" s="421"/>
      <c r="I45" s="47"/>
      <c r="J45" s="47"/>
      <c r="K45" s="47"/>
      <c r="L45" s="175"/>
      <c r="M45" s="406"/>
      <c r="N45" s="175"/>
      <c r="O45" s="47"/>
      <c r="P45" s="47"/>
      <c r="Q45" s="71"/>
      <c r="R45" s="400"/>
      <c r="S45" s="407"/>
      <c r="T45" s="402"/>
      <c r="U45" s="47"/>
      <c r="V45" s="47"/>
      <c r="W45" s="402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14"/>
      <c r="AN45" s="59"/>
      <c r="AO45" s="13"/>
      <c r="AS45" s="13"/>
      <c r="AT45" s="13"/>
      <c r="AU45" s="11"/>
      <c r="AV45" s="11"/>
      <c r="AW45" s="11"/>
    </row>
    <row r="46" spans="1:49" ht="15.6">
      <c r="A46" s="47"/>
      <c r="B46" s="47"/>
      <c r="C46" s="47"/>
      <c r="D46" s="47"/>
      <c r="E46" s="319"/>
      <c r="F46" s="402"/>
      <c r="G46" s="319"/>
      <c r="H46" s="421"/>
      <c r="I46" s="47"/>
      <c r="J46" s="47"/>
      <c r="K46" s="47"/>
      <c r="L46" s="175"/>
      <c r="M46" s="406"/>
      <c r="N46" s="175"/>
      <c r="O46" s="47"/>
      <c r="P46" s="47"/>
      <c r="Q46" s="71"/>
      <c r="R46" s="400"/>
      <c r="S46" s="407"/>
      <c r="T46" s="402"/>
      <c r="U46" s="47"/>
      <c r="V46" s="47"/>
      <c r="W46" s="402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14"/>
      <c r="AN46" s="59"/>
      <c r="AO46" s="13"/>
      <c r="AS46" s="13"/>
      <c r="AT46" s="13"/>
      <c r="AU46" s="11"/>
      <c r="AV46" s="11"/>
      <c r="AW46" s="11"/>
    </row>
    <row r="47" spans="1:49" ht="15.6">
      <c r="A47" s="47"/>
      <c r="B47" s="247">
        <f>+'Ark1'!C264</f>
        <v>1996</v>
      </c>
      <c r="C47" s="247">
        <f>+'Ark1'!H264</f>
        <v>2</v>
      </c>
      <c r="D47" s="252" t="s">
        <v>7</v>
      </c>
      <c r="E47" s="345">
        <f>+'Ark1'!Q264</f>
        <v>5221</v>
      </c>
      <c r="F47" s="430"/>
      <c r="G47" s="345">
        <f>+'Ark1'!R264</f>
        <v>27305</v>
      </c>
      <c r="H47" s="427"/>
      <c r="I47" s="249">
        <f>+'Ark1'!AG264</f>
        <v>35.7678796277266</v>
      </c>
      <c r="J47" s="250"/>
      <c r="K47" s="249">
        <f>+'Ark1'!AH264</f>
        <v>0</v>
      </c>
      <c r="L47" s="175"/>
      <c r="M47" s="406"/>
      <c r="N47" s="175"/>
      <c r="O47" s="251">
        <f>+'Ark1'!S264</f>
        <v>4.3984618201794552</v>
      </c>
      <c r="P47" s="252"/>
      <c r="Q47" s="71"/>
      <c r="R47" s="417"/>
      <c r="S47" s="407"/>
      <c r="T47" s="414"/>
      <c r="U47" s="47"/>
      <c r="V47" s="251">
        <f>+'Ark1'!T264</f>
        <v>5.9672587438198148</v>
      </c>
      <c r="W47" s="414"/>
      <c r="X47" s="249">
        <f>+'Ark1'!U264</f>
        <v>22.495132759567575</v>
      </c>
      <c r="Y47" s="250"/>
      <c r="Z47" s="248">
        <f>+'Ark1'!W264</f>
        <v>14.107306354147587</v>
      </c>
      <c r="AA47" s="248">
        <f>+'Ark1'!X264</f>
        <v>90.368064457059134</v>
      </c>
      <c r="AB47" s="248">
        <f>+'Ark1'!Y264</f>
        <v>42.124153085515474</v>
      </c>
      <c r="AC47" s="249">
        <f>+'Ark1'!Z264</f>
        <v>5.304936920234784</v>
      </c>
      <c r="AD47" s="249">
        <f>+'Ark1'!Z264</f>
        <v>5.304936920234784</v>
      </c>
      <c r="AE47" s="251">
        <f>+'Ark1'!AB264</f>
        <v>2.4451105167632101</v>
      </c>
      <c r="AF47" s="251">
        <f>+'Ark1'!AC264</f>
        <v>68.877289578215212</v>
      </c>
      <c r="AG47" s="248">
        <f>+'Ark1'!AD264</f>
        <v>67.45247422114727</v>
      </c>
      <c r="AH47" s="248">
        <f>+'Ark1'!AE264</f>
        <v>69.145140628748166</v>
      </c>
      <c r="AI47" s="248">
        <f>+'Ark1'!AF264</f>
        <v>36.269808588924448</v>
      </c>
      <c r="AJ47" s="251">
        <f t="shared" ref="AJ47" si="53">+X47/O47</f>
        <v>5.1143180682763738</v>
      </c>
      <c r="AK47" s="248">
        <f t="shared" ref="AK47" si="54">+G47/E47</f>
        <v>5.2298410266232525</v>
      </c>
      <c r="AL47" s="47"/>
      <c r="AM47" s="4"/>
      <c r="AN47" s="59"/>
      <c r="AO47" s="16"/>
      <c r="AP47" s="13"/>
      <c r="AQ47" s="18"/>
    </row>
    <row r="48" spans="1:49" ht="15.6">
      <c r="A48" s="47"/>
      <c r="B48" s="247">
        <f>+'Ark1'!C265</f>
        <v>1997</v>
      </c>
      <c r="C48" s="247">
        <f>+'Ark1'!H265</f>
        <v>2</v>
      </c>
      <c r="D48" s="252" t="s">
        <v>7</v>
      </c>
      <c r="E48" s="345">
        <f>+'Ark1'!Q265</f>
        <v>5110</v>
      </c>
      <c r="F48" s="430">
        <f t="shared" ref="F48:F57" si="55">+E48-E47</f>
        <v>-111</v>
      </c>
      <c r="G48" s="345">
        <f>+'Ark1'!R265</f>
        <v>21653</v>
      </c>
      <c r="H48" s="427">
        <f t="shared" ref="H48:H57" si="56">+G48-G47</f>
        <v>-5652</v>
      </c>
      <c r="I48" s="249">
        <f>+'Ark1'!AG265</f>
        <v>30.970763122948352</v>
      </c>
      <c r="J48" s="250">
        <f t="shared" ref="J48:J57" si="57">+I48-I47</f>
        <v>-4.7971165047782485</v>
      </c>
      <c r="K48" s="249">
        <f>+'Ark1'!AH265</f>
        <v>0</v>
      </c>
      <c r="L48" s="175"/>
      <c r="M48" s="406"/>
      <c r="N48" s="175"/>
      <c r="O48" s="251">
        <f>+'Ark1'!S265</f>
        <v>4.4993765298111112</v>
      </c>
      <c r="P48" s="252">
        <f t="shared" ref="P48:P57" si="58">+O48-O47</f>
        <v>0.10091470963165605</v>
      </c>
      <c r="Q48" s="71"/>
      <c r="R48" s="417"/>
      <c r="S48" s="407"/>
      <c r="T48" s="414"/>
      <c r="U48" s="47"/>
      <c r="V48" s="251">
        <f>+'Ark1'!T265</f>
        <v>6.5028402530827139</v>
      </c>
      <c r="W48" s="414">
        <f t="shared" ref="W48:W57" si="59">+V48-V47</f>
        <v>0.53558150926289905</v>
      </c>
      <c r="X48" s="249">
        <f>+'Ark1'!U265</f>
        <v>23.266203297464511</v>
      </c>
      <c r="Y48" s="250">
        <f t="shared" ref="Y48:Y57" si="60">+X48-X47</f>
        <v>0.7710705378969358</v>
      </c>
      <c r="Z48" s="248">
        <f>+'Ark1'!W265</f>
        <v>18.995058421465846</v>
      </c>
      <c r="AA48" s="248">
        <f>+'Ark1'!X265</f>
        <v>93.76991640881171</v>
      </c>
      <c r="AB48" s="248">
        <f>+'Ark1'!Y265</f>
        <v>48.602964947120491</v>
      </c>
      <c r="AC48" s="249">
        <f>+'Ark1'!Z265</f>
        <v>5.1423001378436863</v>
      </c>
      <c r="AD48" s="249">
        <f>+'Ark1'!Z265</f>
        <v>5.1423001378436863</v>
      </c>
      <c r="AE48" s="251">
        <f>+'Ark1'!AB265</f>
        <v>2.4072033109376401</v>
      </c>
      <c r="AF48" s="251">
        <f>+'Ark1'!AC265</f>
        <v>69.513635255185235</v>
      </c>
      <c r="AG48" s="248">
        <f>+'Ark1'!AD265</f>
        <v>68.24192456761412</v>
      </c>
      <c r="AH48" s="248">
        <f>+'Ark1'!AE265</f>
        <v>67.234508634456063</v>
      </c>
      <c r="AI48" s="248">
        <f>+'Ark1'!AF265</f>
        <v>31.436286821817976</v>
      </c>
      <c r="AJ48" s="251">
        <f t="shared" ref="AJ48:AJ57" si="61">+X48/O48</f>
        <v>5.1709838337182354</v>
      </c>
      <c r="AK48" s="248">
        <f t="shared" ref="AK48:AK57" si="62">+G48/E48</f>
        <v>4.2373776908023482</v>
      </c>
      <c r="AL48" s="47"/>
      <c r="AM48" s="4"/>
      <c r="AN48" s="59"/>
      <c r="AO48" s="16"/>
      <c r="AP48" s="13"/>
      <c r="AQ48" s="18"/>
    </row>
    <row r="49" spans="1:43" ht="15.6">
      <c r="A49" s="47"/>
      <c r="B49" s="247">
        <f>+'Ark1'!C266</f>
        <v>1998</v>
      </c>
      <c r="C49" s="247">
        <f>+'Ark1'!H266</f>
        <v>2</v>
      </c>
      <c r="D49" s="252" t="s">
        <v>7</v>
      </c>
      <c r="E49" s="345">
        <f>+'Ark1'!Q266</f>
        <v>4751</v>
      </c>
      <c r="F49" s="430">
        <f t="shared" si="55"/>
        <v>-359</v>
      </c>
      <c r="G49" s="345">
        <f>+'Ark1'!R266</f>
        <v>20822</v>
      </c>
      <c r="H49" s="427">
        <f t="shared" si="56"/>
        <v>-831</v>
      </c>
      <c r="I49" s="249">
        <f>+'Ark1'!AG266</f>
        <v>31.111332239819276</v>
      </c>
      <c r="J49" s="250">
        <f t="shared" si="57"/>
        <v>0.14056911687092466</v>
      </c>
      <c r="K49" s="249">
        <f>+'Ark1'!AH266</f>
        <v>0</v>
      </c>
      <c r="L49" s="175"/>
      <c r="M49" s="406"/>
      <c r="N49" s="175"/>
      <c r="O49" s="251">
        <f>+'Ark1'!S266</f>
        <v>4.5339544712323514</v>
      </c>
      <c r="P49" s="252">
        <f t="shared" si="58"/>
        <v>3.4577941421240155E-2</v>
      </c>
      <c r="Q49" s="71"/>
      <c r="R49" s="417"/>
      <c r="S49" s="407"/>
      <c r="T49" s="414"/>
      <c r="U49" s="47"/>
      <c r="V49" s="251">
        <f>+'Ark1'!T266</f>
        <v>6.2516569013543357</v>
      </c>
      <c r="W49" s="414">
        <f t="shared" si="59"/>
        <v>-0.25118335172837813</v>
      </c>
      <c r="X49" s="249">
        <f>+'Ark1'!U266</f>
        <v>21.817457496878319</v>
      </c>
      <c r="Y49" s="250">
        <f t="shared" si="60"/>
        <v>-1.4487458005861917</v>
      </c>
      <c r="Z49" s="248">
        <f>+'Ark1'!W266</f>
        <v>14.9025069637883</v>
      </c>
      <c r="AA49" s="248">
        <f>+'Ark1'!X266</f>
        <v>88.704255114782427</v>
      </c>
      <c r="AB49" s="248">
        <f>+'Ark1'!Y266</f>
        <v>37.474786283738354</v>
      </c>
      <c r="AC49" s="249">
        <f>+'Ark1'!Z266</f>
        <v>4.997955834499038</v>
      </c>
      <c r="AD49" s="249">
        <f>+'Ark1'!Z266</f>
        <v>4.997955834499038</v>
      </c>
      <c r="AE49" s="251">
        <f>+'Ark1'!AB266</f>
        <v>2.3031258853354806</v>
      </c>
      <c r="AF49" s="251">
        <f>+'Ark1'!AC266</f>
        <v>70.738057559449942</v>
      </c>
      <c r="AG49" s="248">
        <f>+'Ark1'!AD266</f>
        <v>61.432454226180816</v>
      </c>
      <c r="AH49" s="248">
        <f>+'Ark1'!AE266</f>
        <v>63.689642933079377</v>
      </c>
      <c r="AI49" s="248">
        <f>+'Ark1'!AF266</f>
        <v>32.397193135317643</v>
      </c>
      <c r="AJ49" s="251">
        <f t="shared" si="61"/>
        <v>4.8120151261572381</v>
      </c>
      <c r="AK49" s="248">
        <f t="shared" si="62"/>
        <v>4.3826562828878135</v>
      </c>
      <c r="AL49" s="47"/>
      <c r="AM49" s="4"/>
      <c r="AN49" s="59"/>
      <c r="AO49" s="16"/>
      <c r="AP49" s="5"/>
      <c r="AQ49" s="18"/>
    </row>
    <row r="50" spans="1:43" ht="15.6">
      <c r="A50" s="47"/>
      <c r="B50" s="247">
        <f>+'Ark1'!C267</f>
        <v>1999</v>
      </c>
      <c r="C50" s="247">
        <f>+'Ark1'!H267</f>
        <v>2</v>
      </c>
      <c r="D50" s="252" t="s">
        <v>7</v>
      </c>
      <c r="E50" s="345">
        <f>+'Ark1'!Q267</f>
        <v>4742</v>
      </c>
      <c r="F50" s="430">
        <f t="shared" si="55"/>
        <v>-9</v>
      </c>
      <c r="G50" s="345">
        <f>+'Ark1'!R267</f>
        <v>22673</v>
      </c>
      <c r="H50" s="427">
        <f t="shared" si="56"/>
        <v>1851</v>
      </c>
      <c r="I50" s="249">
        <f>+'Ark1'!AG267</f>
        <v>29.738793281906055</v>
      </c>
      <c r="J50" s="250">
        <f t="shared" si="57"/>
        <v>-1.3725389579132212</v>
      </c>
      <c r="K50" s="249">
        <f>+'Ark1'!AH267</f>
        <v>0</v>
      </c>
      <c r="L50" s="175"/>
      <c r="M50" s="406"/>
      <c r="N50" s="175"/>
      <c r="O50" s="251">
        <f>+'Ark1'!S267</f>
        <v>4.4500507211220404</v>
      </c>
      <c r="P50" s="252">
        <f t="shared" si="58"/>
        <v>-8.3903750110311037E-2</v>
      </c>
      <c r="Q50" s="71"/>
      <c r="R50" s="417"/>
      <c r="S50" s="407"/>
      <c r="T50" s="414"/>
      <c r="U50" s="47"/>
      <c r="V50" s="251">
        <f>+'Ark1'!T267</f>
        <v>6.2717770034843214</v>
      </c>
      <c r="W50" s="414">
        <f t="shared" si="59"/>
        <v>2.0120102129985717E-2</v>
      </c>
      <c r="X50" s="249">
        <f>+'Ark1'!U267</f>
        <v>21.099170819917894</v>
      </c>
      <c r="Y50" s="250">
        <f t="shared" si="60"/>
        <v>-0.71828667696042459</v>
      </c>
      <c r="Z50" s="248">
        <f>+'Ark1'!W267</f>
        <v>13.928461165262648</v>
      </c>
      <c r="AA50" s="248">
        <f>+'Ark1'!X267</f>
        <v>86.530234199267852</v>
      </c>
      <c r="AB50" s="248">
        <f>+'Ark1'!Y267</f>
        <v>32.589423543421681</v>
      </c>
      <c r="AC50" s="249">
        <f>+'Ark1'!Z267</f>
        <v>4.2517498526988042</v>
      </c>
      <c r="AD50" s="249">
        <f>+'Ark1'!Z267</f>
        <v>4.2517498526988042</v>
      </c>
      <c r="AE50" s="251">
        <f>+'Ark1'!AB267</f>
        <v>2.2286818739499847</v>
      </c>
      <c r="AF50" s="251">
        <f>+'Ark1'!AC267</f>
        <v>78.115158460199851</v>
      </c>
      <c r="AG50" s="248">
        <f>+'Ark1'!AD267</f>
        <v>76.504963959700987</v>
      </c>
      <c r="AH50" s="248">
        <f>+'Ark1'!AE267</f>
        <v>70.742930684856304</v>
      </c>
      <c r="AI50" s="248">
        <f>+'Ark1'!AF267</f>
        <v>30.943607380718419</v>
      </c>
      <c r="AJ50" s="251">
        <f t="shared" si="61"/>
        <v>4.7413326593720102</v>
      </c>
      <c r="AK50" s="248">
        <f t="shared" si="62"/>
        <v>4.7813159004639392</v>
      </c>
      <c r="AL50" s="47"/>
      <c r="AM50" s="4"/>
      <c r="AN50" s="59"/>
      <c r="AO50" s="16"/>
      <c r="AP50" s="5"/>
      <c r="AQ50" s="18"/>
    </row>
    <row r="51" spans="1:43" ht="15.6">
      <c r="A51" s="47"/>
      <c r="B51" s="247">
        <f>+'Ark1'!C268</f>
        <v>2000</v>
      </c>
      <c r="C51" s="247">
        <f>+'Ark1'!H268</f>
        <v>2</v>
      </c>
      <c r="D51" s="252" t="s">
        <v>7</v>
      </c>
      <c r="E51" s="345">
        <f>+'Ark1'!Q268</f>
        <v>4785</v>
      </c>
      <c r="F51" s="430">
        <f t="shared" si="55"/>
        <v>43</v>
      </c>
      <c r="G51" s="345">
        <f>+'Ark1'!R268</f>
        <v>26045</v>
      </c>
      <c r="H51" s="427">
        <f t="shared" si="56"/>
        <v>3372</v>
      </c>
      <c r="I51" s="249">
        <f>+'Ark1'!AG268</f>
        <v>33.715744931334498</v>
      </c>
      <c r="J51" s="250">
        <f t="shared" si="57"/>
        <v>3.9769516494284431</v>
      </c>
      <c r="K51" s="249">
        <f>+'Ark1'!AH268</f>
        <v>0</v>
      </c>
      <c r="L51" s="175"/>
      <c r="M51" s="406"/>
      <c r="N51" s="175"/>
      <c r="O51" s="251">
        <f>+'Ark1'!S268</f>
        <v>4.6909579573814559</v>
      </c>
      <c r="P51" s="252">
        <f t="shared" si="58"/>
        <v>0.24090723625941557</v>
      </c>
      <c r="Q51" s="71"/>
      <c r="R51" s="417"/>
      <c r="S51" s="407"/>
      <c r="T51" s="414"/>
      <c r="U51" s="47"/>
      <c r="V51" s="251">
        <f>+'Ark1'!T268</f>
        <v>6.2664618928777109</v>
      </c>
      <c r="W51" s="414">
        <f t="shared" si="59"/>
        <v>-5.3151106066104958E-3</v>
      </c>
      <c r="X51" s="249">
        <f>+'Ark1'!U268</f>
        <v>21.340860049913392</v>
      </c>
      <c r="Y51" s="250">
        <f t="shared" si="60"/>
        <v>0.24168922999549736</v>
      </c>
      <c r="Z51" s="248">
        <f>+'Ark1'!W268</f>
        <v>13.668650412747169</v>
      </c>
      <c r="AA51" s="248">
        <f>+'Ark1'!X268</f>
        <v>87.241313111921698</v>
      </c>
      <c r="AB51" s="248">
        <f>+'Ark1'!Y268</f>
        <v>33.472835477058943</v>
      </c>
      <c r="AC51" s="249">
        <f>+'Ark1'!Z268</f>
        <v>4.823809560179539</v>
      </c>
      <c r="AD51" s="249">
        <f>+'Ark1'!Z268</f>
        <v>4.823809560179539</v>
      </c>
      <c r="AE51" s="251">
        <f>+'Ark1'!AB268</f>
        <v>2.2818720566817561</v>
      </c>
      <c r="AF51" s="251">
        <f>+'Ark1'!AC268</f>
        <v>70.60319238281528</v>
      </c>
      <c r="AG51" s="248">
        <f>+'Ark1'!AD268</f>
        <v>70.080626729896906</v>
      </c>
      <c r="AH51" s="248">
        <f>+'Ark1'!AE268</f>
        <v>71.5994997078365</v>
      </c>
      <c r="AI51" s="248">
        <f>+'Ark1'!AF268</f>
        <v>34.928319497901207</v>
      </c>
      <c r="AJ51" s="251">
        <f t="shared" si="61"/>
        <v>4.5493607582503452</v>
      </c>
      <c r="AK51" s="248">
        <f t="shared" si="62"/>
        <v>5.4430512016718913</v>
      </c>
      <c r="AL51" s="47"/>
      <c r="AM51" s="4"/>
      <c r="AN51" s="59"/>
      <c r="AO51" s="16"/>
      <c r="AP51" s="5"/>
      <c r="AQ51" s="18"/>
    </row>
    <row r="52" spans="1:43" ht="15.6">
      <c r="A52" s="47"/>
      <c r="B52" s="247">
        <f>+'Ark1'!C269</f>
        <v>2001</v>
      </c>
      <c r="C52" s="247">
        <f>+'Ark1'!H269</f>
        <v>2</v>
      </c>
      <c r="D52" s="252" t="s">
        <v>7</v>
      </c>
      <c r="E52" s="345">
        <f>+'Ark1'!Q269</f>
        <v>3353</v>
      </c>
      <c r="F52" s="430">
        <f t="shared" si="55"/>
        <v>-1432</v>
      </c>
      <c r="G52" s="345">
        <f>+'Ark1'!R269</f>
        <v>15805</v>
      </c>
      <c r="H52" s="427">
        <f t="shared" si="56"/>
        <v>-10240</v>
      </c>
      <c r="I52" s="249">
        <f>+'Ark1'!AG269</f>
        <v>27.309209318845177</v>
      </c>
      <c r="J52" s="250">
        <f t="shared" si="57"/>
        <v>-6.4065356124893214</v>
      </c>
      <c r="K52" s="249">
        <f>+'Ark1'!AH269</f>
        <v>0</v>
      </c>
      <c r="L52" s="175"/>
      <c r="M52" s="406"/>
      <c r="N52" s="175"/>
      <c r="O52" s="251">
        <f>+'Ark1'!S269</f>
        <v>4.7030053780449217</v>
      </c>
      <c r="P52" s="252">
        <f t="shared" si="58"/>
        <v>1.2047420663465758E-2</v>
      </c>
      <c r="Q52" s="71"/>
      <c r="R52" s="417"/>
      <c r="S52" s="407"/>
      <c r="T52" s="414"/>
      <c r="U52" s="47"/>
      <c r="V52" s="251">
        <f>+'Ark1'!T269</f>
        <v>6.4773805757671639</v>
      </c>
      <c r="W52" s="414">
        <f t="shared" si="59"/>
        <v>0.21091868288945292</v>
      </c>
      <c r="X52" s="249">
        <f>+'Ark1'!U269</f>
        <v>21.77559633027527</v>
      </c>
      <c r="Y52" s="250">
        <f t="shared" si="60"/>
        <v>0.43473628036187861</v>
      </c>
      <c r="Z52" s="248">
        <f>+'Ark1'!W269</f>
        <v>15.919012970578938</v>
      </c>
      <c r="AA52" s="248">
        <f>+'Ark1'!X269</f>
        <v>87.25719708952866</v>
      </c>
      <c r="AB52" s="248">
        <f>+'Ark1'!Y269</f>
        <v>37.639987345776646</v>
      </c>
      <c r="AC52" s="249">
        <f>+'Ark1'!Z269</f>
        <v>5.1785167975978759</v>
      </c>
      <c r="AD52" s="249">
        <f>+'Ark1'!Z269</f>
        <v>5.1785167975978759</v>
      </c>
      <c r="AE52" s="251">
        <f>+'Ark1'!AB269</f>
        <v>2.3728556120232192</v>
      </c>
      <c r="AF52" s="251">
        <f>+'Ark1'!AC269</f>
        <v>71.956112351675188</v>
      </c>
      <c r="AG52" s="248">
        <f>+'Ark1'!AD269</f>
        <v>69.465293112815075</v>
      </c>
      <c r="AH52" s="248">
        <f>+'Ark1'!AE269</f>
        <v>69.506696579808406</v>
      </c>
      <c r="AI52" s="248">
        <f>+'Ark1'!AF269</f>
        <v>28.787133672112638</v>
      </c>
      <c r="AJ52" s="251">
        <f t="shared" si="61"/>
        <v>4.6301448924405797</v>
      </c>
      <c r="AK52" s="248">
        <f t="shared" si="62"/>
        <v>4.7136892335222189</v>
      </c>
      <c r="AL52" s="47"/>
      <c r="AM52" s="4"/>
      <c r="AN52" s="59"/>
      <c r="AO52" s="16"/>
      <c r="AP52" s="5"/>
      <c r="AQ52" s="18"/>
    </row>
    <row r="53" spans="1:43" ht="15.6">
      <c r="A53" s="47"/>
      <c r="B53" s="247">
        <f>+'Ark1'!C270</f>
        <v>2002</v>
      </c>
      <c r="C53" s="247">
        <f>+'Ark1'!H270</f>
        <v>2</v>
      </c>
      <c r="D53" s="252" t="s">
        <v>7</v>
      </c>
      <c r="E53" s="345">
        <f>+'Ark1'!Q270</f>
        <v>3670</v>
      </c>
      <c r="F53" s="430">
        <f t="shared" si="55"/>
        <v>317</v>
      </c>
      <c r="G53" s="345">
        <f>+'Ark1'!R270</f>
        <v>15812</v>
      </c>
      <c r="H53" s="427">
        <f t="shared" si="56"/>
        <v>7</v>
      </c>
      <c r="I53" s="249">
        <f>+'Ark1'!AG270</f>
        <v>30.727621173439207</v>
      </c>
      <c r="J53" s="250">
        <f t="shared" si="57"/>
        <v>3.4184118545940301</v>
      </c>
      <c r="K53" s="249">
        <f>+'Ark1'!AH270</f>
        <v>0</v>
      </c>
      <c r="L53" s="175"/>
      <c r="M53" s="406"/>
      <c r="N53" s="175"/>
      <c r="O53" s="251">
        <f>+'Ark1'!S270</f>
        <v>4.8262711864406782</v>
      </c>
      <c r="P53" s="252">
        <f t="shared" si="58"/>
        <v>0.12326580839575652</v>
      </c>
      <c r="Q53" s="71"/>
      <c r="R53" s="417"/>
      <c r="S53" s="407"/>
      <c r="T53" s="414"/>
      <c r="U53" s="47"/>
      <c r="V53" s="251">
        <f>+'Ark1'!T270</f>
        <v>6.5299139893751601</v>
      </c>
      <c r="W53" s="414">
        <f t="shared" si="59"/>
        <v>5.2533413607996238E-2</v>
      </c>
      <c r="X53" s="249">
        <f>+'Ark1'!U270</f>
        <v>22.963350619782403</v>
      </c>
      <c r="Y53" s="250">
        <f t="shared" si="60"/>
        <v>1.1877542895071329</v>
      </c>
      <c r="Z53" s="248">
        <f>+'Ark1'!W270</f>
        <v>18.574500379458637</v>
      </c>
      <c r="AA53" s="248">
        <f>+'Ark1'!X270</f>
        <v>89.577536048570707</v>
      </c>
      <c r="AB53" s="248">
        <f>+'Ark1'!Y270</f>
        <v>46.648115355426256</v>
      </c>
      <c r="AC53" s="249">
        <f>+'Ark1'!Z270</f>
        <v>5.7683181507393364</v>
      </c>
      <c r="AD53" s="249">
        <f>+'Ark1'!Z270</f>
        <v>5.7683181507393364</v>
      </c>
      <c r="AE53" s="251">
        <f>+'Ark1'!AB270</f>
        <v>2.5432366755666842</v>
      </c>
      <c r="AF53" s="251">
        <f>+'Ark1'!AC270</f>
        <v>71.335583338873775</v>
      </c>
      <c r="AG53" s="248">
        <f>+'Ark1'!AD270</f>
        <v>71.277115214541993</v>
      </c>
      <c r="AH53" s="248">
        <f>+'Ark1'!AE270</f>
        <v>72.539630627706146</v>
      </c>
      <c r="AI53" s="248">
        <f>+'Ark1'!AF270</f>
        <v>31.964744172882934</v>
      </c>
      <c r="AJ53" s="251">
        <f t="shared" si="61"/>
        <v>4.7579901196388468</v>
      </c>
      <c r="AK53" s="248">
        <f t="shared" si="62"/>
        <v>4.3084468664850135</v>
      </c>
      <c r="AL53" s="47"/>
      <c r="AM53" s="4"/>
      <c r="AN53" s="59"/>
      <c r="AO53" s="16"/>
      <c r="AP53" s="5"/>
      <c r="AQ53" s="18"/>
    </row>
    <row r="54" spans="1:43" ht="15.6">
      <c r="A54" s="47"/>
      <c r="B54" s="247">
        <f>+'Ark1'!C271</f>
        <v>2003</v>
      </c>
      <c r="C54" s="247">
        <f>+'Ark1'!H271</f>
        <v>2</v>
      </c>
      <c r="D54" s="252" t="s">
        <v>7</v>
      </c>
      <c r="E54" s="345">
        <f>+'Ark1'!Q271</f>
        <v>3392</v>
      </c>
      <c r="F54" s="430">
        <f t="shared" si="55"/>
        <v>-278</v>
      </c>
      <c r="G54" s="345">
        <f>+'Ark1'!R271</f>
        <v>13273.01</v>
      </c>
      <c r="H54" s="427">
        <f t="shared" si="56"/>
        <v>-2538.9899999999998</v>
      </c>
      <c r="I54" s="249">
        <f>+'Ark1'!AG271</f>
        <v>33.753568596627069</v>
      </c>
      <c r="J54" s="250">
        <f t="shared" si="57"/>
        <v>3.025947423187862</v>
      </c>
      <c r="K54" s="249">
        <f>+'Ark1'!AH271</f>
        <v>0</v>
      </c>
      <c r="L54" s="175"/>
      <c r="M54" s="406"/>
      <c r="N54" s="175"/>
      <c r="O54" s="251">
        <f>+'Ark1'!S271</f>
        <v>5.1523354536762946</v>
      </c>
      <c r="P54" s="252">
        <f t="shared" si="58"/>
        <v>0.32606426723561643</v>
      </c>
      <c r="Q54" s="71"/>
      <c r="R54" s="417"/>
      <c r="S54" s="407"/>
      <c r="T54" s="414"/>
      <c r="U54" s="47"/>
      <c r="V54" s="251">
        <f>+'Ark1'!T271</f>
        <v>6.4118086251724389</v>
      </c>
      <c r="W54" s="414">
        <f t="shared" si="59"/>
        <v>-0.11810536420272122</v>
      </c>
      <c r="X54" s="249">
        <f>+'Ark1'!U271</f>
        <v>23.825273995875808</v>
      </c>
      <c r="Y54" s="250">
        <f t="shared" si="60"/>
        <v>0.86192337609340441</v>
      </c>
      <c r="Z54" s="248">
        <f>+'Ark1'!W271</f>
        <v>17.004432302846151</v>
      </c>
      <c r="AA54" s="248">
        <f>+'Ark1'!X271</f>
        <v>90.386430809590323</v>
      </c>
      <c r="AB54" s="248">
        <f>+'Ark1'!Y271</f>
        <v>52.188614338420592</v>
      </c>
      <c r="AC54" s="249">
        <f>+'Ark1'!Z271</f>
        <v>6.3149979343450813</v>
      </c>
      <c r="AD54" s="249">
        <f>+'Ark1'!Z271</f>
        <v>6.3149979343450813</v>
      </c>
      <c r="AE54" s="251">
        <f>+'Ark1'!AB271</f>
        <v>2.6325534157207966</v>
      </c>
      <c r="AF54" s="251">
        <f>+'Ark1'!AC271</f>
        <v>72.721402940900305</v>
      </c>
      <c r="AG54" s="248">
        <f>+'Ark1'!AD271</f>
        <v>71.241028177494684</v>
      </c>
      <c r="AH54" s="248">
        <f>+'Ark1'!AE271</f>
        <v>71.612414153151619</v>
      </c>
      <c r="AI54" s="248">
        <f>+'Ark1'!AF271</f>
        <v>34.299833501348026</v>
      </c>
      <c r="AJ54" s="251">
        <f t="shared" si="61"/>
        <v>4.6241697983534822</v>
      </c>
      <c r="AK54" s="248">
        <f t="shared" si="62"/>
        <v>3.9130336084905659</v>
      </c>
      <c r="AL54" s="47"/>
      <c r="AM54" s="4"/>
      <c r="AN54" s="59"/>
      <c r="AO54" s="16"/>
      <c r="AP54" s="5"/>
      <c r="AQ54" s="18"/>
    </row>
    <row r="55" spans="1:43" ht="15.6">
      <c r="A55" s="47"/>
      <c r="B55" s="247">
        <f>+'Ark1'!C272</f>
        <v>2004</v>
      </c>
      <c r="C55" s="247">
        <f>+'Ark1'!H272</f>
        <v>2</v>
      </c>
      <c r="D55" s="252" t="s">
        <v>7</v>
      </c>
      <c r="E55" s="345">
        <f>+'Ark1'!Q272</f>
        <v>3343</v>
      </c>
      <c r="F55" s="430">
        <f t="shared" si="55"/>
        <v>-49</v>
      </c>
      <c r="G55" s="345">
        <f>+'Ark1'!R272</f>
        <v>12971</v>
      </c>
      <c r="H55" s="427">
        <f t="shared" si="56"/>
        <v>-302.01000000000022</v>
      </c>
      <c r="I55" s="249">
        <f>+'Ark1'!AG272</f>
        <v>32.151228765198496</v>
      </c>
      <c r="J55" s="250">
        <f t="shared" si="57"/>
        <v>-1.6023398314285728</v>
      </c>
      <c r="K55" s="249">
        <f>+'Ark1'!AH272</f>
        <v>0</v>
      </c>
      <c r="L55" s="175"/>
      <c r="M55" s="406"/>
      <c r="N55" s="175"/>
      <c r="O55" s="251">
        <f>+'Ark1'!S272</f>
        <v>5.7091203453858608</v>
      </c>
      <c r="P55" s="252">
        <f t="shared" si="58"/>
        <v>0.55678489170956613</v>
      </c>
      <c r="Q55" s="71"/>
      <c r="R55" s="417"/>
      <c r="S55" s="407"/>
      <c r="T55" s="414"/>
      <c r="U55" s="47"/>
      <c r="V55" s="251">
        <f>+'Ark1'!T272</f>
        <v>6.5823760696939315</v>
      </c>
      <c r="W55" s="414">
        <f t="shared" si="59"/>
        <v>0.17056744452149264</v>
      </c>
      <c r="X55" s="249">
        <f>+'Ark1'!U272</f>
        <v>24.211186492945757</v>
      </c>
      <c r="Y55" s="250">
        <f t="shared" si="60"/>
        <v>0.38591249706994901</v>
      </c>
      <c r="Z55" s="248">
        <f>+'Ark1'!W272</f>
        <v>19.397116644823072</v>
      </c>
      <c r="AA55" s="248">
        <f>+'Ark1'!X272</f>
        <v>90.848816590856558</v>
      </c>
      <c r="AB55" s="248">
        <f>+'Ark1'!Y272</f>
        <v>55.477603885590931</v>
      </c>
      <c r="AC55" s="249">
        <f>+'Ark1'!Z272</f>
        <v>6.2604936305397105</v>
      </c>
      <c r="AD55" s="249">
        <f>+'Ark1'!Z272</f>
        <v>6.2604936305397105</v>
      </c>
      <c r="AE55" s="251">
        <f>+'Ark1'!AB272</f>
        <v>2.5980833504322143</v>
      </c>
      <c r="AF55" s="251">
        <f>+'Ark1'!AC272</f>
        <v>71.606509576336492</v>
      </c>
      <c r="AG55" s="248">
        <f>+'Ark1'!AD272</f>
        <v>71.060445285349985</v>
      </c>
      <c r="AH55" s="248">
        <f>+'Ark1'!AE272</f>
        <v>72.24426511766535</v>
      </c>
      <c r="AI55" s="248">
        <f>+'Ark1'!AF272</f>
        <v>33.153563030365</v>
      </c>
      <c r="AJ55" s="251">
        <f t="shared" si="61"/>
        <v>4.2407910550551549</v>
      </c>
      <c r="AK55" s="248">
        <f t="shared" si="62"/>
        <v>3.8800478612025127</v>
      </c>
      <c r="AL55" s="47"/>
      <c r="AM55" s="4"/>
      <c r="AN55" s="59"/>
      <c r="AO55" s="16"/>
      <c r="AP55" s="5"/>
      <c r="AQ55" s="18"/>
    </row>
    <row r="56" spans="1:43" ht="15.6">
      <c r="A56" s="47"/>
      <c r="B56" s="247">
        <f>+'Ark1'!C273</f>
        <v>2005</v>
      </c>
      <c r="C56" s="247">
        <f>+'Ark1'!H273</f>
        <v>2</v>
      </c>
      <c r="D56" s="252" t="s">
        <v>7</v>
      </c>
      <c r="E56" s="345">
        <f>+'Ark1'!Q273</f>
        <v>3209</v>
      </c>
      <c r="F56" s="430">
        <f t="shared" si="55"/>
        <v>-134</v>
      </c>
      <c r="G56" s="345">
        <f>+'Ark1'!R273</f>
        <v>12879</v>
      </c>
      <c r="H56" s="427">
        <f t="shared" si="56"/>
        <v>-92</v>
      </c>
      <c r="I56" s="249">
        <f>+'Ark1'!AG273</f>
        <v>33.868682201778469</v>
      </c>
      <c r="J56" s="250">
        <f t="shared" si="57"/>
        <v>1.717453436579973</v>
      </c>
      <c r="K56" s="249">
        <f>+'Ark1'!AH273</f>
        <v>0</v>
      </c>
      <c r="L56" s="175"/>
      <c r="M56" s="406"/>
      <c r="N56" s="175"/>
      <c r="O56" s="251">
        <f>+'Ark1'!S273</f>
        <v>6.0710458886559513</v>
      </c>
      <c r="P56" s="252">
        <f t="shared" si="58"/>
        <v>0.36192554327009052</v>
      </c>
      <c r="Q56" s="71"/>
      <c r="R56" s="417"/>
      <c r="S56" s="407"/>
      <c r="T56" s="414"/>
      <c r="U56" s="47"/>
      <c r="V56" s="251">
        <f>+'Ark1'!T273</f>
        <v>6.6613867536299409</v>
      </c>
      <c r="W56" s="414">
        <f t="shared" si="59"/>
        <v>7.9010683936009407E-2</v>
      </c>
      <c r="X56" s="249">
        <f>+'Ark1'!U273</f>
        <v>24.9700442580946</v>
      </c>
      <c r="Y56" s="250">
        <f t="shared" si="60"/>
        <v>0.75885776514884284</v>
      </c>
      <c r="Z56" s="248">
        <f>+'Ark1'!W273</f>
        <v>20.382017237363154</v>
      </c>
      <c r="AA56" s="248">
        <f>+'Ark1'!X273</f>
        <v>92.344126096746635</v>
      </c>
      <c r="AB56" s="248">
        <f>+'Ark1'!Y273</f>
        <v>60.540414628464944</v>
      </c>
      <c r="AC56" s="249">
        <f>+'Ark1'!Z273</f>
        <v>6.4504266499001321</v>
      </c>
      <c r="AD56" s="249">
        <f>+'Ark1'!Z273</f>
        <v>6.4504266499001321</v>
      </c>
      <c r="AE56" s="251">
        <f>+'Ark1'!AB273</f>
        <v>2.6027201756031446</v>
      </c>
      <c r="AF56" s="251">
        <f>+'Ark1'!AC273</f>
        <v>72.421854601468226</v>
      </c>
      <c r="AG56" s="248">
        <f>+'Ark1'!AD273</f>
        <v>69.663167154661423</v>
      </c>
      <c r="AH56" s="248">
        <f>+'Ark1'!AE273</f>
        <v>70.689901961516568</v>
      </c>
      <c r="AI56" s="248">
        <f>+'Ark1'!AF273</f>
        <v>34.583780880773361</v>
      </c>
      <c r="AJ56" s="251">
        <f t="shared" si="61"/>
        <v>4.1129724129992757</v>
      </c>
      <c r="AK56" s="248">
        <f t="shared" si="62"/>
        <v>4.013399813025865</v>
      </c>
      <c r="AL56" s="47"/>
      <c r="AM56" s="4"/>
      <c r="AN56" s="59"/>
      <c r="AO56" s="16"/>
      <c r="AP56" s="5"/>
      <c r="AQ56" s="18"/>
    </row>
    <row r="57" spans="1:43" ht="15.6">
      <c r="A57" s="47"/>
      <c r="B57" s="247">
        <f>+'Ark1'!C274</f>
        <v>2006</v>
      </c>
      <c r="C57" s="247">
        <f>+'Ark1'!H274</f>
        <v>2</v>
      </c>
      <c r="D57" s="252" t="s">
        <v>7</v>
      </c>
      <c r="E57" s="345">
        <f>+'Ark1'!Q274</f>
        <v>3107</v>
      </c>
      <c r="F57" s="430">
        <f t="shared" si="55"/>
        <v>-102</v>
      </c>
      <c r="G57" s="345">
        <f>+'Ark1'!R274</f>
        <v>12183</v>
      </c>
      <c r="H57" s="427">
        <f t="shared" si="56"/>
        <v>-696</v>
      </c>
      <c r="I57" s="249">
        <f>+'Ark1'!AG274</f>
        <v>31.494564177699381</v>
      </c>
      <c r="J57" s="250">
        <f t="shared" si="57"/>
        <v>-2.3741180240790882</v>
      </c>
      <c r="K57" s="249">
        <f>+'Ark1'!AH274</f>
        <v>0</v>
      </c>
      <c r="L57" s="175"/>
      <c r="M57" s="406"/>
      <c r="N57" s="175"/>
      <c r="O57" s="251">
        <f>+'Ark1'!S274</f>
        <v>5.860215053763441</v>
      </c>
      <c r="P57" s="252">
        <f t="shared" si="58"/>
        <v>-0.21083083489251031</v>
      </c>
      <c r="Q57" s="71"/>
      <c r="R57" s="417"/>
      <c r="S57" s="407"/>
      <c r="T57" s="414"/>
      <c r="U57" s="47"/>
      <c r="V57" s="251">
        <f>+'Ark1'!T274</f>
        <v>6.3192973815973108</v>
      </c>
      <c r="W57" s="414">
        <f t="shared" si="59"/>
        <v>-0.34208937203263012</v>
      </c>
      <c r="X57" s="249">
        <f>+'Ark1'!U274</f>
        <v>24.391365016826569</v>
      </c>
      <c r="Y57" s="250">
        <f t="shared" si="60"/>
        <v>-0.57867924126803061</v>
      </c>
      <c r="Z57" s="248">
        <f>+'Ark1'!W274</f>
        <v>17.097595009439384</v>
      </c>
      <c r="AA57" s="248">
        <f>+'Ark1'!X274</f>
        <v>89.665927932364767</v>
      </c>
      <c r="AB57" s="248">
        <f>+'Ark1'!Y274</f>
        <v>56.701961749979489</v>
      </c>
      <c r="AC57" s="249">
        <f>+'Ark1'!Z274</f>
        <v>6.6444485606919885</v>
      </c>
      <c r="AD57" s="249">
        <f>+'Ark1'!Z274</f>
        <v>6.6444485606919885</v>
      </c>
      <c r="AE57" s="251">
        <f>+'Ark1'!AB274</f>
        <v>2.5335625010113598</v>
      </c>
      <c r="AF57" s="251">
        <f>+'Ark1'!AC274</f>
        <v>75.437549474502021</v>
      </c>
      <c r="AG57" s="248">
        <f>+'Ark1'!AD274</f>
        <v>72.261094698420351</v>
      </c>
      <c r="AH57" s="248">
        <f>+'Ark1'!AE274</f>
        <v>73.359731415739063</v>
      </c>
      <c r="AI57" s="248">
        <f>+'Ark1'!AF274</f>
        <v>32.862190812720847</v>
      </c>
      <c r="AJ57" s="251">
        <f t="shared" si="61"/>
        <v>4.1621962322291211</v>
      </c>
      <c r="AK57" s="248">
        <f t="shared" si="62"/>
        <v>3.9211457998068875</v>
      </c>
      <c r="AL57" s="47"/>
      <c r="AM57" s="4"/>
      <c r="AN57" s="59"/>
      <c r="AO57" s="16"/>
      <c r="AP57" s="5"/>
      <c r="AQ57" s="18"/>
    </row>
    <row r="58" spans="1:43" ht="15.6">
      <c r="A58" s="47"/>
      <c r="B58" s="247">
        <f>+'Ark1'!C275</f>
        <v>2007</v>
      </c>
      <c r="C58" s="247">
        <f>+'Ark1'!H275</f>
        <v>2</v>
      </c>
      <c r="D58" s="252" t="s">
        <v>7</v>
      </c>
      <c r="E58" s="345">
        <f>+'Ark1'!Q275</f>
        <v>2874</v>
      </c>
      <c r="F58" s="430">
        <f t="shared" ref="F58:F65" si="63">+E58-E57</f>
        <v>-233</v>
      </c>
      <c r="G58" s="345">
        <f>+'Ark1'!R275</f>
        <v>10413</v>
      </c>
      <c r="H58" s="427">
        <f t="shared" ref="H58:H65" si="64">+G58-G57</f>
        <v>-1770</v>
      </c>
      <c r="I58" s="249">
        <f>+'Ark1'!AG275</f>
        <v>30.501137787693288</v>
      </c>
      <c r="J58" s="250">
        <f t="shared" ref="J58:J65" si="65">+I58-I57</f>
        <v>-0.99342639000609267</v>
      </c>
      <c r="K58" s="249">
        <f>+'Ark1'!AH275</f>
        <v>0</v>
      </c>
      <c r="L58" s="175"/>
      <c r="M58" s="406"/>
      <c r="N58" s="175"/>
      <c r="O58" s="251">
        <f>+'Ark1'!S275</f>
        <v>5.9255738019782962</v>
      </c>
      <c r="P58" s="252">
        <f t="shared" ref="P58:P65" si="66">+O58-O57</f>
        <v>6.5358748214855211E-2</v>
      </c>
      <c r="Q58" s="71"/>
      <c r="R58" s="417"/>
      <c r="S58" s="407"/>
      <c r="T58" s="414"/>
      <c r="U58" s="47"/>
      <c r="V58" s="251">
        <f>+'Ark1'!T275</f>
        <v>6.170652069528475</v>
      </c>
      <c r="W58" s="414">
        <f t="shared" ref="W58:W65" si="67">+V58-V57</f>
        <v>-0.1486453120688358</v>
      </c>
      <c r="X58" s="249">
        <f>+'Ark1'!U275</f>
        <v>24.29477576106796</v>
      </c>
      <c r="Y58" s="250">
        <f t="shared" ref="Y58:Y65" si="68">+X58-X57</f>
        <v>-9.6589255758608772E-2</v>
      </c>
      <c r="Z58" s="248">
        <f>+'Ark1'!W275</f>
        <v>16.469797368673778</v>
      </c>
      <c r="AA58" s="248">
        <f>+'Ark1'!X275</f>
        <v>87.131470277537701</v>
      </c>
      <c r="AB58" s="248">
        <f>+'Ark1'!Y275</f>
        <v>56.371842888696818</v>
      </c>
      <c r="AC58" s="249">
        <f>+'Ark1'!Z275</f>
        <v>7.1039832426854757</v>
      </c>
      <c r="AD58" s="249">
        <f>+'Ark1'!Z275</f>
        <v>7.1039832426854757</v>
      </c>
      <c r="AE58" s="251">
        <f>+'Ark1'!AB275</f>
        <v>2.6320088510115816</v>
      </c>
      <c r="AF58" s="251">
        <f>+'Ark1'!AC275</f>
        <v>74.662496952473248</v>
      </c>
      <c r="AG58" s="248">
        <f>+'Ark1'!AD275</f>
        <v>70.76643053749963</v>
      </c>
      <c r="AH58" s="248">
        <f>+'Ark1'!AE275</f>
        <v>71.703273733027856</v>
      </c>
      <c r="AI58" s="248">
        <f>+'Ark1'!AF275</f>
        <v>31.399451195609569</v>
      </c>
      <c r="AJ58" s="251">
        <f t="shared" ref="AJ58:AJ65" si="69">+X58/O58</f>
        <v>4.0999870346660723</v>
      </c>
      <c r="AK58" s="248">
        <f t="shared" ref="AK58:AK65" si="70">+G58/E58</f>
        <v>3.6231732776617953</v>
      </c>
      <c r="AL58" s="47"/>
      <c r="AM58" s="4"/>
      <c r="AN58" s="59"/>
      <c r="AO58" s="16"/>
      <c r="AP58" s="5"/>
      <c r="AQ58" s="18"/>
    </row>
    <row r="59" spans="1:43" ht="15.6">
      <c r="A59" s="47"/>
      <c r="B59" s="247">
        <f>+'Ark1'!C276</f>
        <v>2008</v>
      </c>
      <c r="C59" s="247">
        <f>+'Ark1'!H276</f>
        <v>2</v>
      </c>
      <c r="D59" s="252" t="s">
        <v>7</v>
      </c>
      <c r="E59" s="345">
        <f>+'Ark1'!Q276</f>
        <v>2808</v>
      </c>
      <c r="F59" s="430">
        <f t="shared" si="63"/>
        <v>-66</v>
      </c>
      <c r="G59" s="345">
        <f>+'Ark1'!R276</f>
        <v>10593</v>
      </c>
      <c r="H59" s="427">
        <f t="shared" si="64"/>
        <v>180</v>
      </c>
      <c r="I59" s="249">
        <f>+'Ark1'!AG276</f>
        <v>30.37722400419884</v>
      </c>
      <c r="J59" s="250">
        <f t="shared" si="65"/>
        <v>-0.12391378349444793</v>
      </c>
      <c r="K59" s="249">
        <f>+'Ark1'!AH276</f>
        <v>0</v>
      </c>
      <c r="L59" s="175"/>
      <c r="M59" s="406"/>
      <c r="N59" s="175"/>
      <c r="O59" s="251">
        <f>+'Ark1'!S276</f>
        <v>6.3625035400736323</v>
      </c>
      <c r="P59" s="252">
        <f t="shared" si="66"/>
        <v>0.43692973809533608</v>
      </c>
      <c r="Q59" s="71"/>
      <c r="R59" s="417"/>
      <c r="S59" s="407"/>
      <c r="T59" s="414"/>
      <c r="U59" s="47"/>
      <c r="V59" s="251">
        <f>+'Ark1'!T276</f>
        <v>6.3672236382516756</v>
      </c>
      <c r="W59" s="414">
        <f t="shared" si="67"/>
        <v>0.19657156872320058</v>
      </c>
      <c r="X59" s="249">
        <f>+'Ark1'!U276</f>
        <v>24.690569243840351</v>
      </c>
      <c r="Y59" s="250">
        <f t="shared" si="68"/>
        <v>0.39579348277239035</v>
      </c>
      <c r="Z59" s="248">
        <f>+'Ark1'!W276</f>
        <v>15.765127914660624</v>
      </c>
      <c r="AA59" s="248">
        <f>+'Ark1'!X276</f>
        <v>87.822146700651373</v>
      </c>
      <c r="AB59" s="248">
        <f>+'Ark1'!Y276</f>
        <v>58.699140942131599</v>
      </c>
      <c r="AC59" s="249">
        <f>+'Ark1'!Z276</f>
        <v>7.1457225450460147</v>
      </c>
      <c r="AD59" s="249">
        <f>+'Ark1'!Z276</f>
        <v>7.1457225450460147</v>
      </c>
      <c r="AE59" s="251">
        <f>+'Ark1'!AB276</f>
        <v>2.435915151448091</v>
      </c>
      <c r="AF59" s="251">
        <f>+'Ark1'!AC276</f>
        <v>73.736693353924423</v>
      </c>
      <c r="AG59" s="248">
        <f>+'Ark1'!AD276</f>
        <v>67.851451357139311</v>
      </c>
      <c r="AH59" s="248">
        <f>+'Ark1'!AE276</f>
        <v>68.956696428506007</v>
      </c>
      <c r="AI59" s="248">
        <f>+'Ark1'!AF276</f>
        <v>31.496788772597544</v>
      </c>
      <c r="AJ59" s="251">
        <f t="shared" si="69"/>
        <v>3.880637407638222</v>
      </c>
      <c r="AK59" s="248">
        <f t="shared" si="70"/>
        <v>3.7724358974358974</v>
      </c>
      <c r="AL59" s="47"/>
      <c r="AM59" s="4"/>
      <c r="AN59" s="16"/>
      <c r="AO59" s="16"/>
      <c r="AP59" s="5"/>
      <c r="AQ59" s="18"/>
    </row>
    <row r="60" spans="1:43" ht="15.6">
      <c r="A60" s="47"/>
      <c r="B60" s="247">
        <f>+'Ark1'!C277</f>
        <v>2009</v>
      </c>
      <c r="C60" s="247">
        <f>+'Ark1'!H277</f>
        <v>2</v>
      </c>
      <c r="D60" s="252" t="s">
        <v>7</v>
      </c>
      <c r="E60" s="345">
        <f>+'Ark1'!Q277</f>
        <v>2695</v>
      </c>
      <c r="F60" s="430">
        <f t="shared" si="63"/>
        <v>-113</v>
      </c>
      <c r="G60" s="345">
        <f>+'Ark1'!R277</f>
        <v>10153</v>
      </c>
      <c r="H60" s="427">
        <f t="shared" si="64"/>
        <v>-440</v>
      </c>
      <c r="I60" s="249">
        <f>+'Ark1'!AG277</f>
        <v>29.242544280766516</v>
      </c>
      <c r="J60" s="250">
        <f t="shared" si="65"/>
        <v>-1.134679723432324</v>
      </c>
      <c r="K60" s="249">
        <f>+'Ark1'!AH277</f>
        <v>0</v>
      </c>
      <c r="L60" s="175"/>
      <c r="M60" s="406"/>
      <c r="N60" s="175"/>
      <c r="O60" s="251">
        <f>+'Ark1'!S277</f>
        <v>6.4522801142519448</v>
      </c>
      <c r="P60" s="252">
        <f t="shared" si="66"/>
        <v>8.9776574178312529E-2</v>
      </c>
      <c r="Q60" s="71"/>
      <c r="R60" s="417"/>
      <c r="S60" s="407"/>
      <c r="T60" s="414"/>
      <c r="U60" s="47"/>
      <c r="V60" s="251">
        <f>+'Ark1'!T277</f>
        <v>6.272924258839752</v>
      </c>
      <c r="W60" s="414">
        <f t="shared" si="67"/>
        <v>-9.4299379411923567E-2</v>
      </c>
      <c r="X60" s="249">
        <f>+'Ark1'!U277</f>
        <v>24.702807052102912</v>
      </c>
      <c r="Y60" s="250">
        <f t="shared" si="68"/>
        <v>1.22378082625616E-2</v>
      </c>
      <c r="Z60" s="248">
        <f>+'Ark1'!W277</f>
        <v>14.842903575297948</v>
      </c>
      <c r="AA60" s="248">
        <f>+'Ark1'!X277</f>
        <v>85.895794346498562</v>
      </c>
      <c r="AB60" s="248">
        <f>+'Ark1'!Y277</f>
        <v>59.204176105584573</v>
      </c>
      <c r="AC60" s="249">
        <f>+'Ark1'!Z277</f>
        <v>7.5301848997971295</v>
      </c>
      <c r="AD60" s="249">
        <f>+'Ark1'!Z277</f>
        <v>7.5301848997971295</v>
      </c>
      <c r="AE60" s="251">
        <f>+'Ark1'!AB277</f>
        <v>2.4285460259450438</v>
      </c>
      <c r="AF60" s="251">
        <f>+'Ark1'!AC277</f>
        <v>75.798786732724125</v>
      </c>
      <c r="AG60" s="248">
        <f>+'Ark1'!AD277</f>
        <v>64.06385210530091</v>
      </c>
      <c r="AH60" s="248">
        <f>+'Ark1'!AE277</f>
        <v>68.521283304494972</v>
      </c>
      <c r="AI60" s="248">
        <f>+'Ark1'!AF277</f>
        <v>31.152772237734343</v>
      </c>
      <c r="AJ60" s="251">
        <f t="shared" si="69"/>
        <v>3.8285391543275971</v>
      </c>
      <c r="AK60" s="248">
        <f t="shared" si="70"/>
        <v>3.7673469387755101</v>
      </c>
      <c r="AL60" s="47"/>
      <c r="AM60" s="4"/>
      <c r="AN60" s="16"/>
      <c r="AO60" s="16"/>
      <c r="AP60" s="5"/>
      <c r="AQ60" s="18"/>
    </row>
    <row r="61" spans="1:43" ht="15.6">
      <c r="A61" s="47"/>
      <c r="B61" s="247">
        <f>+'Ark1'!C278</f>
        <v>2010</v>
      </c>
      <c r="C61" s="247">
        <f>+'Ark1'!H278</f>
        <v>2</v>
      </c>
      <c r="D61" s="252" t="s">
        <v>7</v>
      </c>
      <c r="E61" s="345">
        <f>+'Ark1'!Q278</f>
        <v>3185</v>
      </c>
      <c r="F61" s="430">
        <f t="shared" si="63"/>
        <v>490</v>
      </c>
      <c r="G61" s="345">
        <f>+'Ark1'!R278</f>
        <v>14877</v>
      </c>
      <c r="H61" s="427">
        <f t="shared" si="64"/>
        <v>4724</v>
      </c>
      <c r="I61" s="249">
        <f>+'Ark1'!AG278</f>
        <v>35.585655923405639</v>
      </c>
      <c r="J61" s="250">
        <f t="shared" si="65"/>
        <v>6.3431116426391227</v>
      </c>
      <c r="K61" s="249">
        <f>+'Ark1'!AH278</f>
        <v>0</v>
      </c>
      <c r="L61" s="175"/>
      <c r="M61" s="406"/>
      <c r="N61" s="175"/>
      <c r="O61" s="251">
        <f>+'Ark1'!S278</f>
        <v>6.2371445856019356</v>
      </c>
      <c r="P61" s="252">
        <f t="shared" si="66"/>
        <v>-0.21513552865000918</v>
      </c>
      <c r="Q61" s="71"/>
      <c r="R61" s="417"/>
      <c r="S61" s="407"/>
      <c r="T61" s="414"/>
      <c r="U61" s="47"/>
      <c r="V61" s="251">
        <f>+'Ark1'!T278</f>
        <v>6.1042548900988081</v>
      </c>
      <c r="W61" s="414">
        <f t="shared" si="67"/>
        <v>-0.16866936874094396</v>
      </c>
      <c r="X61" s="249">
        <f>+'Ark1'!U278</f>
        <v>22.827707199032087</v>
      </c>
      <c r="Y61" s="250">
        <f t="shared" si="68"/>
        <v>-1.8750998530708252</v>
      </c>
      <c r="Z61" s="248">
        <f>+'Ark1'!W278</f>
        <v>11.964777844995632</v>
      </c>
      <c r="AA61" s="248">
        <f>+'Ark1'!X278</f>
        <v>74.060630503461738</v>
      </c>
      <c r="AB61" s="248">
        <f>+'Ark1'!Y278</f>
        <v>49.069032735094439</v>
      </c>
      <c r="AC61" s="249">
        <f>+'Ark1'!Z278</f>
        <v>8.3642704586839063</v>
      </c>
      <c r="AD61" s="249">
        <f>+'Ark1'!Z278</f>
        <v>8.3642704586839063</v>
      </c>
      <c r="AE61" s="251">
        <f>+'Ark1'!AB278</f>
        <v>2.3144788990479888</v>
      </c>
      <c r="AF61" s="251">
        <f>+'Ark1'!AC278</f>
        <v>74.513494697421777</v>
      </c>
      <c r="AG61" s="248">
        <f>+'Ark1'!AD278</f>
        <v>62.061948140285246</v>
      </c>
      <c r="AH61" s="248">
        <f>+'Ark1'!AE278</f>
        <v>68.435773478116388</v>
      </c>
      <c r="AI61" s="248">
        <f>+'Ark1'!AF278</f>
        <v>39.342571534352366</v>
      </c>
      <c r="AJ61" s="251">
        <f t="shared" si="69"/>
        <v>3.6599612027158139</v>
      </c>
      <c r="AK61" s="248">
        <f t="shared" si="70"/>
        <v>4.6709576138147568</v>
      </c>
      <c r="AL61" s="47"/>
      <c r="AM61" s="4"/>
      <c r="AN61" s="16"/>
      <c r="AO61" s="16"/>
      <c r="AP61" s="5"/>
      <c r="AQ61" s="18"/>
    </row>
    <row r="62" spans="1:43" ht="15.6">
      <c r="A62" s="47"/>
      <c r="B62" s="247">
        <f>+'Ark1'!C279</f>
        <v>2011</v>
      </c>
      <c r="C62" s="247">
        <f>+'Ark1'!H279</f>
        <v>2</v>
      </c>
      <c r="D62" s="252" t="s">
        <v>7</v>
      </c>
      <c r="E62" s="345">
        <f>+'Ark1'!Q279</f>
        <v>3362</v>
      </c>
      <c r="F62" s="430">
        <f t="shared" si="63"/>
        <v>177</v>
      </c>
      <c r="G62" s="345">
        <f>+'Ark1'!R279</f>
        <v>16259</v>
      </c>
      <c r="H62" s="427">
        <f t="shared" si="64"/>
        <v>1382</v>
      </c>
      <c r="I62" s="249">
        <f>+'Ark1'!AG279</f>
        <v>37.826827620784904</v>
      </c>
      <c r="J62" s="250">
        <f t="shared" si="65"/>
        <v>2.241171697379265</v>
      </c>
      <c r="K62" s="249">
        <f>+'Ark1'!AH279</f>
        <v>0</v>
      </c>
      <c r="L62" s="175"/>
      <c r="M62" s="406"/>
      <c r="N62" s="175"/>
      <c r="O62" s="251">
        <f>+'Ark1'!S279</f>
        <v>6.4016852204932633</v>
      </c>
      <c r="P62" s="252">
        <f t="shared" si="66"/>
        <v>0.16454063489132764</v>
      </c>
      <c r="Q62" s="71"/>
      <c r="R62" s="417"/>
      <c r="S62" s="407"/>
      <c r="T62" s="414"/>
      <c r="U62" s="47"/>
      <c r="V62" s="251">
        <f>+'Ark1'!T279</f>
        <v>6.1599114336675092</v>
      </c>
      <c r="W62" s="414">
        <f t="shared" si="67"/>
        <v>5.5656543568701089E-2</v>
      </c>
      <c r="X62" s="249">
        <f>+'Ark1'!U279</f>
        <v>23.920321052955202</v>
      </c>
      <c r="Y62" s="250">
        <f t="shared" si="68"/>
        <v>1.0926138539231154</v>
      </c>
      <c r="Z62" s="248">
        <f>+'Ark1'!W279</f>
        <v>11.901100928716401</v>
      </c>
      <c r="AA62" s="248">
        <f>+'Ark1'!X279</f>
        <v>79.106956147364514</v>
      </c>
      <c r="AB62" s="248">
        <f>+'Ark1'!Y279</f>
        <v>53.576480718371371</v>
      </c>
      <c r="AC62" s="249">
        <f>+'Ark1'!Z279</f>
        <v>8.3672950919443263</v>
      </c>
      <c r="AD62" s="249">
        <f>+'Ark1'!Z279</f>
        <v>8.3672950919443263</v>
      </c>
      <c r="AE62" s="251">
        <f>+'Ark1'!AB279</f>
        <v>2.2275695161929172</v>
      </c>
      <c r="AF62" s="251">
        <f>+'Ark1'!AC279</f>
        <v>75.519639158463278</v>
      </c>
      <c r="AG62" s="248">
        <f>+'Ark1'!AD279</f>
        <v>61.631556154496209</v>
      </c>
      <c r="AH62" s="248">
        <f>+'Ark1'!AE279</f>
        <v>67.738544265298515</v>
      </c>
      <c r="AI62" s="248">
        <f>+'Ark1'!AF279</f>
        <v>40.007381889763778</v>
      </c>
      <c r="AJ62" s="251">
        <f t="shared" si="69"/>
        <v>3.7365662679540641</v>
      </c>
      <c r="AK62" s="248">
        <f t="shared" si="70"/>
        <v>4.836109458655562</v>
      </c>
      <c r="AL62" s="47"/>
      <c r="AM62" s="4"/>
      <c r="AN62" s="16"/>
      <c r="AO62" s="16"/>
      <c r="AP62" s="5"/>
      <c r="AQ62" s="18"/>
    </row>
    <row r="63" spans="1:43" ht="15.6">
      <c r="A63" s="47"/>
      <c r="B63" s="247">
        <f>+'Ark1'!C280</f>
        <v>2012</v>
      </c>
      <c r="C63" s="247">
        <f>+'Ark1'!H280</f>
        <v>2</v>
      </c>
      <c r="D63" s="252" t="s">
        <v>7</v>
      </c>
      <c r="E63" s="345">
        <f>+'Ark1'!Q280</f>
        <v>3090</v>
      </c>
      <c r="F63" s="430">
        <f t="shared" si="63"/>
        <v>-272</v>
      </c>
      <c r="G63" s="345">
        <f>+'Ark1'!R280</f>
        <v>13661</v>
      </c>
      <c r="H63" s="427">
        <f t="shared" si="64"/>
        <v>-2598</v>
      </c>
      <c r="I63" s="249">
        <f>+'Ark1'!AG280</f>
        <v>34.679339657699181</v>
      </c>
      <c r="J63" s="250">
        <f t="shared" si="65"/>
        <v>-3.1474879630857231</v>
      </c>
      <c r="K63" s="249">
        <f>+'Ark1'!AH280</f>
        <v>0</v>
      </c>
      <c r="L63" s="175"/>
      <c r="M63" s="406"/>
      <c r="N63" s="175"/>
      <c r="O63" s="251">
        <f>+'Ark1'!S280</f>
        <v>6.5820950150062227</v>
      </c>
      <c r="P63" s="252">
        <f t="shared" si="66"/>
        <v>0.18040979451295946</v>
      </c>
      <c r="Q63" s="71"/>
      <c r="R63" s="417"/>
      <c r="S63" s="407"/>
      <c r="T63" s="414"/>
      <c r="U63" s="47"/>
      <c r="V63" s="251">
        <f>+'Ark1'!T280</f>
        <v>6.1733401654344489</v>
      </c>
      <c r="W63" s="414">
        <f t="shared" si="67"/>
        <v>1.3428731766939705E-2</v>
      </c>
      <c r="X63" s="249">
        <f>+'Ark1'!U280</f>
        <v>23.021308835370785</v>
      </c>
      <c r="Y63" s="250">
        <f t="shared" si="68"/>
        <v>-0.89901221758441707</v>
      </c>
      <c r="Z63" s="248">
        <f>+'Ark1'!W280</f>
        <v>10.650757631212938</v>
      </c>
      <c r="AA63" s="248">
        <f>+'Ark1'!X280</f>
        <v>78.837566795988565</v>
      </c>
      <c r="AB63" s="248">
        <f>+'Ark1'!Y280</f>
        <v>49.593733987263008</v>
      </c>
      <c r="AC63" s="249">
        <f>+'Ark1'!Z280</f>
        <v>7.7429641869230812</v>
      </c>
      <c r="AD63" s="249">
        <f>+'Ark1'!Z280</f>
        <v>7.7429641869230812</v>
      </c>
      <c r="AE63" s="251">
        <f>+'Ark1'!AB280</f>
        <v>2.1015422421738186</v>
      </c>
      <c r="AF63" s="251">
        <f>+'Ark1'!AC280</f>
        <v>70.420566761295305</v>
      </c>
      <c r="AG63" s="248">
        <f>+'Ark1'!AD280</f>
        <v>55.986353569495392</v>
      </c>
      <c r="AH63" s="248">
        <f>+'Ark1'!AE280</f>
        <v>65.053805193497325</v>
      </c>
      <c r="AI63" s="248">
        <f>+'Ark1'!AF280</f>
        <v>37.145498545286451</v>
      </c>
      <c r="AJ63" s="251">
        <f t="shared" si="69"/>
        <v>3.4975655597322035</v>
      </c>
      <c r="AK63" s="248">
        <f t="shared" si="70"/>
        <v>4.4210355987055019</v>
      </c>
      <c r="AL63" s="47"/>
      <c r="AM63" s="4"/>
      <c r="AN63" s="16"/>
      <c r="AO63" s="16"/>
      <c r="AP63" s="5"/>
      <c r="AQ63" s="18"/>
    </row>
    <row r="64" spans="1:43" ht="15.6">
      <c r="A64" s="47"/>
      <c r="B64" s="247">
        <f>+'Ark1'!C281</f>
        <v>2013</v>
      </c>
      <c r="C64" s="247">
        <f>+'Ark1'!H281</f>
        <v>2</v>
      </c>
      <c r="D64" s="252" t="s">
        <v>7</v>
      </c>
      <c r="E64" s="345">
        <f>+'Ark1'!Q281</f>
        <v>3097</v>
      </c>
      <c r="F64" s="430">
        <f t="shared" si="63"/>
        <v>7</v>
      </c>
      <c r="G64" s="345">
        <f>+'Ark1'!R281</f>
        <v>14034</v>
      </c>
      <c r="H64" s="427">
        <f t="shared" si="64"/>
        <v>373</v>
      </c>
      <c r="I64" s="249">
        <f>+'Ark1'!AG281</f>
        <v>33.796504703624997</v>
      </c>
      <c r="J64" s="250">
        <f t="shared" si="65"/>
        <v>-0.882834954074184</v>
      </c>
      <c r="K64" s="249">
        <f>+'Ark1'!AH281</f>
        <v>0</v>
      </c>
      <c r="L64" s="175"/>
      <c r="M64" s="406"/>
      <c r="N64" s="175"/>
      <c r="O64" s="251">
        <f>+'Ark1'!S281</f>
        <v>6.6879008123129537</v>
      </c>
      <c r="P64" s="252">
        <f t="shared" si="66"/>
        <v>0.10580579730673101</v>
      </c>
      <c r="Q64" s="71"/>
      <c r="R64" s="417"/>
      <c r="S64" s="407"/>
      <c r="T64" s="414"/>
      <c r="U64" s="47"/>
      <c r="V64" s="251">
        <f>+'Ark1'!T281</f>
        <v>6.4127832407011516</v>
      </c>
      <c r="W64" s="414">
        <f t="shared" si="67"/>
        <v>0.23944307526670272</v>
      </c>
      <c r="X64" s="249">
        <f>+'Ark1'!U281</f>
        <v>23.190637024369391</v>
      </c>
      <c r="Y64" s="250">
        <f t="shared" si="68"/>
        <v>0.16932818899860536</v>
      </c>
      <c r="Z64" s="248">
        <f>+'Ark1'!W281</f>
        <v>13.41741484965085</v>
      </c>
      <c r="AA64" s="248">
        <f>+'Ark1'!X281</f>
        <v>75.124697164030223</v>
      </c>
      <c r="AB64" s="248">
        <f>+'Ark1'!Y281</f>
        <v>50.185264357987741</v>
      </c>
      <c r="AC64" s="249">
        <f>+'Ark1'!Z281</f>
        <v>8.5525972431040813</v>
      </c>
      <c r="AD64" s="249">
        <f>+'Ark1'!Z281</f>
        <v>8.5525972431040813</v>
      </c>
      <c r="AE64" s="251">
        <f>+'Ark1'!AB281</f>
        <v>2.1903786836359647</v>
      </c>
      <c r="AF64" s="251">
        <f>+'Ark1'!AC281</f>
        <v>72.665230217077507</v>
      </c>
      <c r="AG64" s="248">
        <f>+'Ark1'!AD281</f>
        <v>58.695951936060688</v>
      </c>
      <c r="AH64" s="248">
        <f>+'Ark1'!AE281</f>
        <v>66.525634350413043</v>
      </c>
      <c r="AI64" s="248">
        <f>+'Ark1'!AF281</f>
        <v>36.583077003284494</v>
      </c>
      <c r="AJ64" s="251">
        <f t="shared" si="69"/>
        <v>3.4675509812695782</v>
      </c>
      <c r="AK64" s="248">
        <f t="shared" si="70"/>
        <v>4.5314820794317079</v>
      </c>
      <c r="AL64" s="47"/>
      <c r="AM64" s="4"/>
      <c r="AN64" s="16"/>
      <c r="AO64" s="16"/>
      <c r="AP64" s="5"/>
      <c r="AQ64" s="18"/>
    </row>
    <row r="65" spans="1:54" ht="15.6">
      <c r="A65" s="47"/>
      <c r="B65" s="247">
        <f>+'Ark1'!C282</f>
        <v>2014</v>
      </c>
      <c r="C65" s="247">
        <f>+'Ark1'!H282</f>
        <v>2</v>
      </c>
      <c r="D65" s="252" t="s">
        <v>7</v>
      </c>
      <c r="E65" s="345">
        <f>+'Ark1'!Q282</f>
        <v>2876</v>
      </c>
      <c r="F65" s="430">
        <f t="shared" si="63"/>
        <v>-221</v>
      </c>
      <c r="G65" s="345">
        <f>+'Ark1'!R282</f>
        <v>13277</v>
      </c>
      <c r="H65" s="427">
        <f t="shared" si="64"/>
        <v>-757</v>
      </c>
      <c r="I65" s="249">
        <f>+'Ark1'!AG282</f>
        <v>33.81624648730574</v>
      </c>
      <c r="J65" s="250">
        <f t="shared" si="65"/>
        <v>1.9741783680743197E-2</v>
      </c>
      <c r="K65" s="249">
        <f>+'Ark1'!AH282</f>
        <v>0</v>
      </c>
      <c r="L65" s="175"/>
      <c r="M65" s="406"/>
      <c r="N65" s="175"/>
      <c r="O65" s="251">
        <f>+'Ark1'!S282</f>
        <v>6.8329441891993703</v>
      </c>
      <c r="P65" s="252">
        <f t="shared" si="66"/>
        <v>0.14504337688641655</v>
      </c>
      <c r="Q65" s="71"/>
      <c r="R65" s="417"/>
      <c r="S65" s="407"/>
      <c r="T65" s="414"/>
      <c r="U65" s="47"/>
      <c r="V65" s="251">
        <f>+'Ark1'!T282</f>
        <v>6.5671461926640049</v>
      </c>
      <c r="W65" s="414">
        <f t="shared" si="67"/>
        <v>0.15436295196285332</v>
      </c>
      <c r="X65" s="249">
        <f>+'Ark1'!U282</f>
        <v>24.004632070497969</v>
      </c>
      <c r="Y65" s="250">
        <f t="shared" si="68"/>
        <v>0.81399504612857854</v>
      </c>
      <c r="Z65" s="248">
        <f>+'Ark1'!W282</f>
        <v>15.041048429615124</v>
      </c>
      <c r="AA65" s="248">
        <f>+'Ark1'!X282</f>
        <v>78.248098214958191</v>
      </c>
      <c r="AB65" s="248">
        <f>+'Ark1'!Y282</f>
        <v>53.36295849966109</v>
      </c>
      <c r="AC65" s="249">
        <f>+'Ark1'!Z282</f>
        <v>8.5931156339203341</v>
      </c>
      <c r="AD65" s="249">
        <f>+'Ark1'!Z282</f>
        <v>8.5931156339203341</v>
      </c>
      <c r="AE65" s="251">
        <f>+'Ark1'!AB282</f>
        <v>2.1485011120869824</v>
      </c>
      <c r="AF65" s="251">
        <f>+'Ark1'!AC282</f>
        <v>71.026040396526582</v>
      </c>
      <c r="AG65" s="248">
        <f>+'Ark1'!AD282</f>
        <v>55.690633166014678</v>
      </c>
      <c r="AH65" s="248">
        <f>+'Ark1'!AE282</f>
        <v>65.829765392196364</v>
      </c>
      <c r="AI65" s="248">
        <f>+'Ark1'!AF282</f>
        <v>36.047458731537802</v>
      </c>
      <c r="AJ65" s="251">
        <f t="shared" si="69"/>
        <v>3.5130730481366101</v>
      </c>
      <c r="AK65" s="248">
        <f t="shared" si="70"/>
        <v>4.616481223922114</v>
      </c>
      <c r="AL65" s="47"/>
      <c r="AM65" s="4"/>
      <c r="AN65" s="16"/>
      <c r="AO65" s="16"/>
      <c r="AP65" s="5"/>
      <c r="AQ65" s="18"/>
    </row>
    <row r="66" spans="1:54" ht="15.6">
      <c r="A66" s="47"/>
      <c r="B66" s="247">
        <f>+'Ark1'!C283</f>
        <v>2015</v>
      </c>
      <c r="C66" s="247">
        <f>+'Ark1'!H283</f>
        <v>2</v>
      </c>
      <c r="D66" s="252" t="s">
        <v>7</v>
      </c>
      <c r="E66" s="345">
        <f>+'Ark1'!Q283</f>
        <v>2787</v>
      </c>
      <c r="F66" s="430">
        <f t="shared" ref="F66:F67" si="71">+E66-E65</f>
        <v>-89</v>
      </c>
      <c r="G66" s="345">
        <f>+'Ark1'!R283</f>
        <v>12330</v>
      </c>
      <c r="H66" s="427">
        <f t="shared" ref="H66:H67" si="72">+G66-G65</f>
        <v>-947</v>
      </c>
      <c r="I66" s="249">
        <f>+'Ark1'!AG283</f>
        <v>31.515547363745792</v>
      </c>
      <c r="J66" s="250">
        <f t="shared" ref="J66:J67" si="73">+I66-I65</f>
        <v>-2.3006991235599479</v>
      </c>
      <c r="K66" s="249">
        <f>+'Ark1'!AH283</f>
        <v>0</v>
      </c>
      <c r="L66" s="175"/>
      <c r="M66" s="406"/>
      <c r="N66" s="175"/>
      <c r="O66" s="251">
        <f>+'Ark1'!S283</f>
        <v>7.0465531224655322</v>
      </c>
      <c r="P66" s="252">
        <f t="shared" ref="P66:P67" si="74">+O66-O65</f>
        <v>0.21360893326616193</v>
      </c>
      <c r="Q66" s="71"/>
      <c r="R66" s="417"/>
      <c r="S66" s="407"/>
      <c r="T66" s="414"/>
      <c r="U66" s="47"/>
      <c r="V66" s="251">
        <f>+'Ark1'!T283</f>
        <v>6.6857258718572572</v>
      </c>
      <c r="W66" s="414">
        <f t="shared" ref="W66:W67" si="75">+V66-V65</f>
        <v>0.1185796791932523</v>
      </c>
      <c r="X66" s="249">
        <f>+'Ark1'!U283</f>
        <v>24.924128142741235</v>
      </c>
      <c r="Y66" s="250">
        <f t="shared" ref="Y66:Y67" si="76">+X66-X65</f>
        <v>0.91949607224326613</v>
      </c>
      <c r="Z66" s="248">
        <f>+'Ark1'!W283</f>
        <v>16.261151662611521</v>
      </c>
      <c r="AA66" s="248">
        <f>+'Ark1'!X283</f>
        <v>80.356853203568548</v>
      </c>
      <c r="AB66" s="248">
        <f>+'Ark1'!Y283</f>
        <v>57.437145174371445</v>
      </c>
      <c r="AC66" s="249">
        <f>+'Ark1'!Z283</f>
        <v>8.8179924257120543</v>
      </c>
      <c r="AD66" s="249">
        <f>+'Ark1'!Z283</f>
        <v>8.8179924257120543</v>
      </c>
      <c r="AE66" s="251">
        <f>+'Ark1'!AB283</f>
        <v>2.1524460849689238</v>
      </c>
      <c r="AF66" s="251">
        <f>+'Ark1'!AC283</f>
        <v>71.396637535394575</v>
      </c>
      <c r="AG66" s="248">
        <f>+'Ark1'!AD283</f>
        <v>56.594395767497005</v>
      </c>
      <c r="AH66" s="248">
        <f>+'Ark1'!AE283</f>
        <v>65.003207372016647</v>
      </c>
      <c r="AI66" s="248">
        <f>+'Ark1'!AF283</f>
        <v>33.552846413410251</v>
      </c>
      <c r="AJ66" s="251">
        <f t="shared" ref="AJ66:AJ67" si="77">+X66/O66</f>
        <v>3.5370666635974333</v>
      </c>
      <c r="AK66" s="248">
        <f t="shared" ref="AK66:AK67" si="78">+G66/E66</f>
        <v>4.4241119483315394</v>
      </c>
      <c r="AL66" s="47"/>
      <c r="AM66" s="4"/>
      <c r="AN66" s="16"/>
      <c r="AO66" s="16"/>
      <c r="AP66" s="5"/>
      <c r="AQ66" s="18"/>
    </row>
    <row r="67" spans="1:54" ht="15.6">
      <c r="A67" s="47"/>
      <c r="B67" s="247">
        <f>+'Ark1'!C284</f>
        <v>2016</v>
      </c>
      <c r="C67" s="247">
        <f>+'Ark1'!H284</f>
        <v>2</v>
      </c>
      <c r="D67" s="252" t="s">
        <v>7</v>
      </c>
      <c r="E67" s="345">
        <f>+'Ark1'!Q284</f>
        <v>3069</v>
      </c>
      <c r="F67" s="430">
        <f t="shared" si="71"/>
        <v>282</v>
      </c>
      <c r="G67" s="345">
        <f>+'Ark1'!R284</f>
        <v>14251</v>
      </c>
      <c r="H67" s="427">
        <f t="shared" si="72"/>
        <v>1921</v>
      </c>
      <c r="I67" s="249">
        <f>+'Ark1'!AG284</f>
        <v>31.315756508061089</v>
      </c>
      <c r="J67" s="250">
        <f t="shared" si="73"/>
        <v>-0.19979085568470367</v>
      </c>
      <c r="K67" s="249">
        <f>+'Ark1'!AH284</f>
        <v>0</v>
      </c>
      <c r="L67" s="175"/>
      <c r="M67" s="406"/>
      <c r="N67" s="175"/>
      <c r="O67" s="251">
        <f>+'Ark1'!S284</f>
        <v>6.9289874394779316</v>
      </c>
      <c r="P67" s="252">
        <f t="shared" si="74"/>
        <v>-0.11756568298760062</v>
      </c>
      <c r="Q67" s="71"/>
      <c r="R67" s="417"/>
      <c r="S67" s="407"/>
      <c r="T67" s="414"/>
      <c r="U67" s="47"/>
      <c r="V67" s="251">
        <f>+'Ark1'!T284</f>
        <v>6.5028419058311693</v>
      </c>
      <c r="W67" s="414">
        <f t="shared" si="75"/>
        <v>-0.18288396602608792</v>
      </c>
      <c r="X67" s="249">
        <f>+'Ark1'!U284</f>
        <v>24.944354782120634</v>
      </c>
      <c r="Y67" s="250">
        <f t="shared" si="76"/>
        <v>2.0226639379398392E-2</v>
      </c>
      <c r="Z67" s="248">
        <f>+'Ark1'!W284</f>
        <v>15.409444951231494</v>
      </c>
      <c r="AA67" s="248">
        <f>+'Ark1'!X284</f>
        <v>81.222370359974718</v>
      </c>
      <c r="AB67" s="248">
        <f>+'Ark1'!Y284</f>
        <v>57.58192407550348</v>
      </c>
      <c r="AC67" s="249">
        <f>+'Ark1'!Z284</f>
        <v>8.7846435523839883</v>
      </c>
      <c r="AD67" s="249">
        <f>+'Ark1'!Z284</f>
        <v>8.7846435523839883</v>
      </c>
      <c r="AE67" s="251">
        <f>+'Ark1'!AB284</f>
        <v>2.2187037824209628</v>
      </c>
      <c r="AF67" s="251">
        <f>+'Ark1'!AC284</f>
        <v>70.503184096693829</v>
      </c>
      <c r="AG67" s="248">
        <f>+'Ark1'!AD284</f>
        <v>57.46708768862792</v>
      </c>
      <c r="AH67" s="248">
        <f>+'Ark1'!AE284</f>
        <v>66.017273128086998</v>
      </c>
      <c r="AI67" s="248">
        <f>+'Ark1'!AF284</f>
        <v>33.257876312718778</v>
      </c>
      <c r="AJ67" s="251">
        <f t="shared" si="77"/>
        <v>3.6000000000000116</v>
      </c>
      <c r="AK67" s="248">
        <f t="shared" si="78"/>
        <v>4.6435320951449981</v>
      </c>
      <c r="AL67" s="47"/>
      <c r="AM67" s="4"/>
      <c r="AN67" s="16"/>
      <c r="AO67" s="16"/>
      <c r="AP67" s="5"/>
      <c r="AQ67" s="18"/>
    </row>
    <row r="68" spans="1:54" ht="15.6">
      <c r="A68" s="47"/>
      <c r="B68" s="247">
        <f>+'Ark1'!C285</f>
        <v>2017</v>
      </c>
      <c r="C68" s="247">
        <f>+'Ark1'!H285</f>
        <v>2</v>
      </c>
      <c r="D68" s="252" t="s">
        <v>7</v>
      </c>
      <c r="E68" s="345">
        <f>+'Ark1'!Q285</f>
        <v>3409</v>
      </c>
      <c r="F68" s="430">
        <f t="shared" ref="F68:F69" si="79">+E68-E67</f>
        <v>340</v>
      </c>
      <c r="G68" s="345">
        <f>+'Ark1'!R285</f>
        <v>18126.749999999996</v>
      </c>
      <c r="H68" s="427">
        <f t="shared" ref="H68:H69" si="80">+G68-G67</f>
        <v>3875.7499999999964</v>
      </c>
      <c r="I68" s="249">
        <f>+'Ark1'!AG285</f>
        <v>33.146041179932517</v>
      </c>
      <c r="J68" s="250">
        <f t="shared" ref="J68:J69" si="81">+I68-I67</f>
        <v>1.8302846718714285</v>
      </c>
      <c r="K68" s="249">
        <f>+'Ark1'!AH285</f>
        <v>2.521135890327832</v>
      </c>
      <c r="L68" s="175"/>
      <c r="M68" s="406"/>
      <c r="N68" s="175"/>
      <c r="O68" s="251">
        <f>+'Ark1'!S285</f>
        <v>6.659167252816971</v>
      </c>
      <c r="P68" s="252">
        <f t="shared" ref="P68:P69" si="82">+O68-O67</f>
        <v>-0.26982018666096064</v>
      </c>
      <c r="Q68" s="71"/>
      <c r="R68" s="417"/>
      <c r="S68" s="407"/>
      <c r="T68" s="414"/>
      <c r="U68" s="47"/>
      <c r="V68" s="251">
        <f>+'Ark1'!T285</f>
        <v>6.2557270332519641</v>
      </c>
      <c r="W68" s="414">
        <f t="shared" ref="W68:W69" si="83">+V68-V67</f>
        <v>-0.24711487257920517</v>
      </c>
      <c r="X68" s="249">
        <f>+'Ark1'!U285</f>
        <v>24.589918214793169</v>
      </c>
      <c r="Y68" s="250">
        <f t="shared" ref="Y68:Y69" si="84">+X68-X67</f>
        <v>-0.35443656732746476</v>
      </c>
      <c r="Z68" s="248">
        <f>+'Ark1'!W285</f>
        <v>12.070558704676799</v>
      </c>
      <c r="AA68" s="248">
        <f>+'Ark1'!X285</f>
        <v>81.145268732674111</v>
      </c>
      <c r="AB68" s="248">
        <f>+'Ark1'!Y285</f>
        <v>56.336629566800482</v>
      </c>
      <c r="AC68" s="249">
        <f>+'Ark1'!Z285</f>
        <v>8.5344324049874984</v>
      </c>
      <c r="AD68" s="249">
        <f>+'Ark1'!Z285</f>
        <v>8.5344324049874984</v>
      </c>
      <c r="AE68" s="251">
        <f>+'Ark1'!AB285</f>
        <v>0</v>
      </c>
      <c r="AF68" s="251">
        <f>+'Ark1'!AC285</f>
        <v>69.362999102020254</v>
      </c>
      <c r="AG68" s="248">
        <f>+'Ark1'!AD285</f>
        <v>0</v>
      </c>
      <c r="AH68" s="248">
        <f>+'Ark1'!AE285</f>
        <v>0</v>
      </c>
      <c r="AI68" s="248">
        <f>+'Ark1'!AF285</f>
        <v>34.872714855304203</v>
      </c>
      <c r="AJ68" s="251">
        <f t="shared" ref="AJ68:AJ69" si="85">+X68/O68</f>
        <v>3.6926416293855819</v>
      </c>
      <c r="AK68" s="248">
        <f t="shared" ref="AK68:AK69" si="86">+G68/E68</f>
        <v>5.3173217952478726</v>
      </c>
      <c r="AL68" s="47"/>
      <c r="AM68" s="4"/>
      <c r="AN68" s="16"/>
      <c r="AO68" s="16"/>
      <c r="AP68" s="5"/>
      <c r="AQ68" s="18"/>
    </row>
    <row r="69" spans="1:54" ht="15.6">
      <c r="A69" s="47"/>
      <c r="B69" s="247">
        <f>+'Ark1'!C286</f>
        <v>2018</v>
      </c>
      <c r="C69" s="247">
        <f>+'Ark1'!H286</f>
        <v>2</v>
      </c>
      <c r="D69" s="252" t="s">
        <v>7</v>
      </c>
      <c r="E69" s="345">
        <f>+'Ark1'!Q286</f>
        <v>3512</v>
      </c>
      <c r="F69" s="430">
        <f t="shared" si="79"/>
        <v>103</v>
      </c>
      <c r="G69" s="345">
        <f>+'Ark1'!R286</f>
        <v>19660</v>
      </c>
      <c r="H69" s="427">
        <f t="shared" si="80"/>
        <v>1533.2500000000036</v>
      </c>
      <c r="I69" s="249">
        <f>+'Ark1'!AG286</f>
        <v>35.147942329809638</v>
      </c>
      <c r="J69" s="250">
        <f t="shared" si="81"/>
        <v>2.0019011498771206</v>
      </c>
      <c r="K69" s="249">
        <f>+'Ark1'!AH286</f>
        <v>2.8687690742624619</v>
      </c>
      <c r="L69" s="175"/>
      <c r="M69" s="406"/>
      <c r="N69" s="175"/>
      <c r="O69" s="251">
        <f>+'Ark1'!S286</f>
        <v>6.6422685656154643</v>
      </c>
      <c r="P69" s="252">
        <f t="shared" si="82"/>
        <v>-1.6898687201506668E-2</v>
      </c>
      <c r="Q69" s="71"/>
      <c r="R69" s="417"/>
      <c r="S69" s="407"/>
      <c r="T69" s="414"/>
      <c r="U69" s="47"/>
      <c r="V69" s="251">
        <f>+'Ark1'!T286</f>
        <v>6.3022889114954239</v>
      </c>
      <c r="W69" s="414">
        <f t="shared" si="83"/>
        <v>4.6561878243459809E-2</v>
      </c>
      <c r="X69" s="249">
        <f>+'Ark1'!U286</f>
        <v>24.175249237029497</v>
      </c>
      <c r="Y69" s="250">
        <f t="shared" si="84"/>
        <v>-0.41466897776367162</v>
      </c>
      <c r="Z69" s="248">
        <f>+'Ark1'!W286</f>
        <v>11.734486266531029</v>
      </c>
      <c r="AA69" s="248">
        <f>+'Ark1'!X286</f>
        <v>79.888097660223806</v>
      </c>
      <c r="AB69" s="248">
        <f>+'Ark1'!Y286</f>
        <v>54.649033570701938</v>
      </c>
      <c r="AC69" s="249">
        <f>+'Ark1'!Z286</f>
        <v>8.5454412072274248</v>
      </c>
      <c r="AD69" s="249">
        <f>+'Ark1'!Z286</f>
        <v>8.5454412072274248</v>
      </c>
      <c r="AE69" s="251">
        <f>+'Ark1'!AB286</f>
        <v>2.0480059651562303</v>
      </c>
      <c r="AF69" s="251">
        <f>+'Ark1'!AC286</f>
        <v>68.358355086751573</v>
      </c>
      <c r="AG69" s="248">
        <f>+'Ark1'!AD286</f>
        <v>53.00664983546362</v>
      </c>
      <c r="AH69" s="248">
        <f>+'Ark1'!AE286</f>
        <v>64.23022055556936</v>
      </c>
      <c r="AI69" s="248">
        <f>+'Ark1'!AF286</f>
        <v>36.956276551750072</v>
      </c>
      <c r="AJ69" s="251">
        <f t="shared" si="85"/>
        <v>3.639607311600694</v>
      </c>
      <c r="AK69" s="248">
        <f t="shared" si="86"/>
        <v>5.5979498861047832</v>
      </c>
      <c r="AL69" s="47"/>
      <c r="AM69" s="4"/>
      <c r="AN69" s="16"/>
      <c r="AO69" s="16"/>
      <c r="AP69" s="5"/>
      <c r="AQ69" s="18"/>
    </row>
    <row r="70" spans="1:54" ht="15.6">
      <c r="A70" s="47"/>
      <c r="B70" s="247">
        <f>+'Ark1'!C287</f>
        <v>2019</v>
      </c>
      <c r="C70" s="247">
        <f>+'Ark1'!H287</f>
        <v>2</v>
      </c>
      <c r="D70" s="252" t="s">
        <v>7</v>
      </c>
      <c r="E70" s="345">
        <f>+'Ark1'!Q287</f>
        <v>2900</v>
      </c>
      <c r="F70" s="430">
        <f t="shared" ref="F70:F71" si="87">+E70-E69</f>
        <v>-612</v>
      </c>
      <c r="G70" s="345">
        <f>+'Ark1'!R287</f>
        <v>13288</v>
      </c>
      <c r="H70" s="427">
        <f t="shared" ref="H70:H71" si="88">+G70-G69</f>
        <v>-6372</v>
      </c>
      <c r="I70" s="249">
        <f>+'Ark1'!AG287</f>
        <v>33.798567464636662</v>
      </c>
      <c r="J70" s="250">
        <f t="shared" ref="J70:J71" si="89">+I70-I69</f>
        <v>-1.349374865172976</v>
      </c>
      <c r="K70" s="249">
        <f>+'Ark1'!AH287</f>
        <v>3.6423841059602649</v>
      </c>
      <c r="L70" s="175"/>
      <c r="M70" s="406"/>
      <c r="N70" s="175"/>
      <c r="O70" s="251">
        <f>+'Ark1'!S287</f>
        <v>6.8505418422636977</v>
      </c>
      <c r="P70" s="252">
        <f t="shared" ref="P70:P71" si="90">+O70-O69</f>
        <v>0.20827327664823336</v>
      </c>
      <c r="Q70" s="71"/>
      <c r="R70" s="417"/>
      <c r="S70" s="407"/>
      <c r="T70" s="414"/>
      <c r="U70" s="47"/>
      <c r="V70" s="251">
        <f>+'Ark1'!T287</f>
        <v>6.6592414208308242</v>
      </c>
      <c r="W70" s="414">
        <f t="shared" ref="W70:W71" si="91">+V70-V69</f>
        <v>0.35695250933540024</v>
      </c>
      <c r="X70" s="249">
        <f>+'Ark1'!U287</f>
        <v>25.535558398555153</v>
      </c>
      <c r="Y70" s="250">
        <f t="shared" ref="Y70:Y71" si="92">+X70-X69</f>
        <v>1.360309161525656</v>
      </c>
      <c r="Z70" s="248">
        <f>+'Ark1'!W287</f>
        <v>15.3371462974112</v>
      </c>
      <c r="AA70" s="248">
        <f>+'Ark1'!X287</f>
        <v>82.224563515954259</v>
      </c>
      <c r="AB70" s="248">
        <f>+'Ark1'!Y287</f>
        <v>59.677904876580378</v>
      </c>
      <c r="AC70" s="249">
        <f>+'Ark1'!Z287</f>
        <v>9.0355581791451112</v>
      </c>
      <c r="AD70" s="249">
        <f>+'Ark1'!Z287</f>
        <v>9.0355581791451112</v>
      </c>
      <c r="AE70" s="251">
        <f>+'Ark1'!AB287</f>
        <v>2.0708595190442156</v>
      </c>
      <c r="AF70" s="251">
        <f>+'Ark1'!AC287</f>
        <v>69.709158879062059</v>
      </c>
      <c r="AG70" s="248">
        <f>+'Ark1'!AD287</f>
        <v>49.04018801307501</v>
      </c>
      <c r="AH70" s="248">
        <f>+'Ark1'!AE287</f>
        <v>59.589008924808446</v>
      </c>
      <c r="AI70" s="248">
        <f>+'Ark1'!AF287</f>
        <v>35.460198009233324</v>
      </c>
      <c r="AJ70" s="251">
        <f t="shared" ref="AJ70:AJ71" si="93">+X70/O70</f>
        <v>3.7275238932220236</v>
      </c>
      <c r="AK70" s="248">
        <f t="shared" ref="AK70:AK71" si="94">+G70/E70</f>
        <v>4.5820689655172417</v>
      </c>
      <c r="AL70" s="47"/>
      <c r="AM70" s="4"/>
      <c r="AN70" s="16"/>
      <c r="AO70" s="16"/>
      <c r="AP70" s="5"/>
      <c r="AQ70" s="18"/>
    </row>
    <row r="71" spans="1:54" ht="15.6">
      <c r="A71" s="47"/>
      <c r="B71" s="247">
        <f>+'Ark1'!C288</f>
        <v>2020</v>
      </c>
      <c r="C71" s="247">
        <f>+'Ark1'!H288</f>
        <v>2</v>
      </c>
      <c r="D71" s="252" t="s">
        <v>7</v>
      </c>
      <c r="E71" s="345">
        <f>+'Ark1'!Q288</f>
        <v>2999</v>
      </c>
      <c r="F71" s="430">
        <f t="shared" si="87"/>
        <v>99</v>
      </c>
      <c r="G71" s="345">
        <f>+'Ark1'!R288</f>
        <v>14207.35</v>
      </c>
      <c r="H71" s="427">
        <f t="shared" si="88"/>
        <v>919.35000000000036</v>
      </c>
      <c r="I71" s="249">
        <f>+'Ark1'!AG288</f>
        <v>34.869388460362202</v>
      </c>
      <c r="J71" s="250">
        <f t="shared" si="89"/>
        <v>1.0708209957255406</v>
      </c>
      <c r="K71" s="249">
        <f>+'Ark1'!AH288</f>
        <v>4.054239530947009</v>
      </c>
      <c r="L71" s="175"/>
      <c r="M71" s="406"/>
      <c r="N71" s="175"/>
      <c r="O71" s="251">
        <f>+'Ark1'!S288</f>
        <v>6.8101222254678042</v>
      </c>
      <c r="P71" s="252">
        <f t="shared" si="90"/>
        <v>-4.0419616795893454E-2</v>
      </c>
      <c r="Q71" s="71"/>
      <c r="R71" s="417"/>
      <c r="S71" s="407"/>
      <c r="T71" s="414"/>
      <c r="U71" s="47"/>
      <c r="V71" s="251">
        <f>+'Ark1'!T288</f>
        <v>6.3842306974910876</v>
      </c>
      <c r="W71" s="414">
        <f t="shared" si="91"/>
        <v>-0.27501072333973653</v>
      </c>
      <c r="X71" s="249">
        <f>+'Ark1'!U288</f>
        <v>25.169781838273838</v>
      </c>
      <c r="Y71" s="250">
        <f t="shared" si="92"/>
        <v>-0.365776560281315</v>
      </c>
      <c r="Z71" s="248">
        <f>+'Ark1'!W288</f>
        <v>12.254220526699211</v>
      </c>
      <c r="AA71" s="248">
        <f>+'Ark1'!X288</f>
        <v>82.696632376903509</v>
      </c>
      <c r="AB71" s="248">
        <f>+'Ark1'!Y288</f>
        <v>58.955399845854416</v>
      </c>
      <c r="AC71" s="249">
        <f>+'Ark1'!Z288</f>
        <v>8.6596872588938822</v>
      </c>
      <c r="AD71" s="249">
        <f>+'Ark1'!Z288</f>
        <v>8.6596872588938822</v>
      </c>
      <c r="AE71" s="251">
        <f>+'Ark1'!AB288</f>
        <v>1.9679318628440063</v>
      </c>
      <c r="AF71" s="251">
        <f>+'Ark1'!AC288</f>
        <v>70.791183084668049</v>
      </c>
      <c r="AG71" s="248">
        <f>+'Ark1'!AD288</f>
        <v>46.958533015136794</v>
      </c>
      <c r="AH71" s="248">
        <f>+'Ark1'!AE288</f>
        <v>57.5983609500434</v>
      </c>
      <c r="AI71" s="248">
        <f>+'Ark1'!AF288</f>
        <v>36.715910309636683</v>
      </c>
      <c r="AJ71" s="251">
        <f t="shared" si="93"/>
        <v>3.6959368723437067</v>
      </c>
      <c r="AK71" s="248">
        <f t="shared" si="94"/>
        <v>4.7373624541513841</v>
      </c>
      <c r="AL71" s="47"/>
      <c r="AM71" s="4"/>
      <c r="AN71" s="16"/>
      <c r="AO71" s="16"/>
      <c r="AP71" s="5"/>
      <c r="AQ71" s="18"/>
    </row>
    <row r="72" spans="1:54" s="514" customFormat="1" ht="15.6">
      <c r="A72" s="47"/>
      <c r="B72" s="247">
        <f>+'Ark1'!C289</f>
        <v>2021</v>
      </c>
      <c r="C72" s="247">
        <f>+'Ark1'!H289</f>
        <v>2</v>
      </c>
      <c r="D72" s="252" t="s">
        <v>7</v>
      </c>
      <c r="E72" s="345">
        <f>+'Ark1'!Q289</f>
        <v>3291</v>
      </c>
      <c r="F72" s="430">
        <f t="shared" ref="F72:F75" si="95">+E72-E71</f>
        <v>292</v>
      </c>
      <c r="G72" s="345">
        <f>+'Ark1'!R289</f>
        <v>17029.189999999999</v>
      </c>
      <c r="H72" s="427">
        <f t="shared" ref="H72:H75" si="96">+G72-G71</f>
        <v>2821.8399999999983</v>
      </c>
      <c r="I72" s="249">
        <f>+'Ark1'!AG289</f>
        <v>32.211092136559756</v>
      </c>
      <c r="J72" s="250">
        <f t="shared" ref="J72:J75" si="97">+I72-I71</f>
        <v>-2.6582963238024462</v>
      </c>
      <c r="K72" s="249">
        <f>+'Ark1'!AH289</f>
        <v>4.3807133516039238</v>
      </c>
      <c r="L72" s="175"/>
      <c r="M72" s="406"/>
      <c r="N72" s="175"/>
      <c r="O72" s="251">
        <f>+'Ark1'!S289</f>
        <v>6.8987726368664628</v>
      </c>
      <c r="P72" s="252">
        <f t="shared" ref="P72:P75" si="98">+O72-O71</f>
        <v>8.8650411398658591E-2</v>
      </c>
      <c r="Q72" s="71"/>
      <c r="R72" s="417"/>
      <c r="S72" s="407"/>
      <c r="T72" s="414"/>
      <c r="U72" s="47"/>
      <c r="V72" s="251">
        <f>+'Ark1'!T289</f>
        <v>6.541415064368886</v>
      </c>
      <c r="W72" s="414">
        <f t="shared" ref="W72:W75" si="99">+V72-V71</f>
        <v>0.15718436687779835</v>
      </c>
      <c r="X72" s="249">
        <f>+'Ark1'!U289</f>
        <v>25.738270581278243</v>
      </c>
      <c r="Y72" s="250">
        <f t="shared" ref="Y72:Y75" si="100">+X72-X71</f>
        <v>0.56848874300440499</v>
      </c>
      <c r="Z72" s="248">
        <f>+'Ark1'!W289</f>
        <v>14.316594036475021</v>
      </c>
      <c r="AA72" s="248">
        <f>+'Ark1'!X289</f>
        <v>82.840111596617376</v>
      </c>
      <c r="AB72" s="248">
        <f>+'Ark1'!Y289</f>
        <v>60.983522997864256</v>
      </c>
      <c r="AC72" s="249">
        <f>+'Ark1'!Z289</f>
        <v>9.0182276307465905</v>
      </c>
      <c r="AD72" s="249">
        <f>+'Ark1'!Z289</f>
        <v>9.0182276307465905</v>
      </c>
      <c r="AE72" s="251">
        <f>+'Ark1'!AB289</f>
        <v>2.0743108956899197</v>
      </c>
      <c r="AF72" s="251">
        <f>+'Ark1'!AC289</f>
        <v>70.314405355773644</v>
      </c>
      <c r="AG72" s="248">
        <f>+'Ark1'!AD289</f>
        <v>49.408014829931936</v>
      </c>
      <c r="AH72" s="248">
        <f>+'Ark1'!AE289</f>
        <v>56.536823329690009</v>
      </c>
      <c r="AI72" s="248">
        <f>+'Ark1'!AF289</f>
        <v>33.793982638631874</v>
      </c>
      <c r="AJ72" s="251">
        <f t="shared" ref="AJ72:AJ75" si="101">+X72/O72</f>
        <v>3.730847780623336</v>
      </c>
      <c r="AK72" s="248">
        <f t="shared" ref="AK72:AK75" si="102">+G72/E72</f>
        <v>5.1744728046186568</v>
      </c>
      <c r="AL72" s="47"/>
      <c r="AM72" s="4"/>
      <c r="AN72" s="16"/>
      <c r="AO72" s="16"/>
      <c r="AP72" s="5"/>
      <c r="AQ72" s="516"/>
    </row>
    <row r="73" spans="1:54" s="514" customFormat="1" ht="15.6">
      <c r="A73" s="47"/>
      <c r="B73" s="247">
        <f>+'Ark1'!C290</f>
        <v>2022</v>
      </c>
      <c r="C73" s="247">
        <f>+'Ark1'!H290</f>
        <v>2</v>
      </c>
      <c r="D73" s="252" t="s">
        <v>7</v>
      </c>
      <c r="E73" s="345">
        <f>+'Ark1'!Q290</f>
        <v>3306</v>
      </c>
      <c r="F73" s="430">
        <f t="shared" si="95"/>
        <v>15</v>
      </c>
      <c r="G73" s="345">
        <f>+'Ark1'!R290</f>
        <v>17972</v>
      </c>
      <c r="H73" s="427">
        <f t="shared" si="96"/>
        <v>942.81000000000131</v>
      </c>
      <c r="I73" s="249">
        <f>+'Ark1'!AG290</f>
        <v>33.233452772213781</v>
      </c>
      <c r="J73" s="250">
        <f t="shared" si="97"/>
        <v>1.0223606356540245</v>
      </c>
      <c r="K73" s="249">
        <f>+'Ark1'!AH290</f>
        <v>3.9839750723347422</v>
      </c>
      <c r="L73" s="175"/>
      <c r="M73" s="518">
        <f>+'Ark1'!AI290</f>
        <v>2772</v>
      </c>
      <c r="N73" s="175"/>
      <c r="O73" s="251">
        <f>+'Ark1'!S290</f>
        <v>6.9099710661028269</v>
      </c>
      <c r="P73" s="252">
        <f t="shared" si="98"/>
        <v>1.1198429236364049E-2</v>
      </c>
      <c r="Q73" s="71"/>
      <c r="R73" s="385">
        <f>+'Ark1'!AJ290</f>
        <v>109.46551226551252</v>
      </c>
      <c r="S73" s="407"/>
      <c r="T73" s="385">
        <f>+'Ark1'!AK290</f>
        <v>19.216437351972399</v>
      </c>
      <c r="U73" s="47"/>
      <c r="V73" s="251">
        <f>+'Ark1'!T290</f>
        <v>6.3779768528822611</v>
      </c>
      <c r="W73" s="414">
        <f t="shared" si="99"/>
        <v>-0.16343821148662485</v>
      </c>
      <c r="X73" s="249">
        <f>+'Ark1'!U290</f>
        <v>25.4646450033385</v>
      </c>
      <c r="Y73" s="250">
        <f t="shared" si="100"/>
        <v>-0.27362557793974318</v>
      </c>
      <c r="Z73" s="248">
        <f>+'Ark1'!W290</f>
        <v>13.075895837970176</v>
      </c>
      <c r="AA73" s="248">
        <f>+'Ark1'!X290</f>
        <v>84.425773425328302</v>
      </c>
      <c r="AB73" s="248">
        <f>+'Ark1'!Y290</f>
        <v>60.23814823058089</v>
      </c>
      <c r="AC73" s="249">
        <f>+'Ark1'!Z290</f>
        <v>8.6241354974193136</v>
      </c>
      <c r="AD73" s="249">
        <f>+'Ark1'!Z290</f>
        <v>8.6241354974193136</v>
      </c>
      <c r="AE73" s="251">
        <f>+'Ark1'!AB290</f>
        <v>2.0135502920100494</v>
      </c>
      <c r="AF73" s="251">
        <f>+'Ark1'!AC290</f>
        <v>70.085494165301014</v>
      </c>
      <c r="AG73" s="248">
        <f>+'Ark1'!AD290</f>
        <v>49.895254356090874</v>
      </c>
      <c r="AH73" s="248">
        <f>+'Ark1'!AE290</f>
        <v>56.487463315620481</v>
      </c>
      <c r="AI73" s="248">
        <f>+'Ark1'!AF290</f>
        <v>34.851746271840526</v>
      </c>
      <c r="AJ73" s="251">
        <f t="shared" si="101"/>
        <v>3.6852028408999367</v>
      </c>
      <c r="AK73" s="248">
        <f t="shared" si="102"/>
        <v>5.4361766485178462</v>
      </c>
      <c r="AL73" s="47"/>
      <c r="AM73" s="4"/>
      <c r="AN73" s="16"/>
      <c r="AO73" s="16"/>
      <c r="AP73" s="5"/>
      <c r="AQ73" s="516"/>
    </row>
    <row r="74" spans="1:54" ht="15.6">
      <c r="A74" s="47"/>
      <c r="B74" s="247">
        <f>+'Ark1'!C291</f>
        <v>2023</v>
      </c>
      <c r="C74" s="247">
        <f>+'Ark1'!H291</f>
        <v>2</v>
      </c>
      <c r="D74" s="252" t="s">
        <v>7</v>
      </c>
      <c r="E74" s="345">
        <f>+'Ark1'!Q291</f>
        <v>3220</v>
      </c>
      <c r="F74" s="430">
        <f t="shared" si="95"/>
        <v>-86</v>
      </c>
      <c r="G74" s="345">
        <f>+'Ark1'!R291</f>
        <v>17543</v>
      </c>
      <c r="H74" s="427">
        <f t="shared" si="96"/>
        <v>-429</v>
      </c>
      <c r="I74" s="249">
        <f>+'Ark1'!AG291</f>
        <v>33.934164982119846</v>
      </c>
      <c r="J74" s="250">
        <f t="shared" si="97"/>
        <v>0.7007122099060652</v>
      </c>
      <c r="K74" s="249">
        <f>+'Ark1'!AH291</f>
        <v>4.9079404890839662</v>
      </c>
      <c r="L74" s="175"/>
      <c r="M74" s="518">
        <f>+'Ark1'!AI291</f>
        <v>5526</v>
      </c>
      <c r="N74" s="175"/>
      <c r="O74" s="251">
        <f>+'Ark1'!S291</f>
        <v>7.0444051758536155</v>
      </c>
      <c r="P74" s="252">
        <f t="shared" si="98"/>
        <v>0.13443410975078862</v>
      </c>
      <c r="Q74" s="71"/>
      <c r="R74" s="385">
        <f>+'Ark1'!AJ291</f>
        <v>109.27799493304376</v>
      </c>
      <c r="S74" s="407"/>
      <c r="T74" s="385">
        <f>+'Ark1'!AK291</f>
        <v>19.268611880431546</v>
      </c>
      <c r="U74" s="47"/>
      <c r="V74" s="251">
        <f>+'Ark1'!T291</f>
        <v>6.3441258621672461</v>
      </c>
      <c r="W74" s="414">
        <f t="shared" si="99"/>
        <v>-3.3850990715015072E-2</v>
      </c>
      <c r="X74" s="249">
        <f>+'Ark1'!U291</f>
        <v>24.766624864618255</v>
      </c>
      <c r="Y74" s="250">
        <f t="shared" si="100"/>
        <v>-0.6980201387202456</v>
      </c>
      <c r="Z74" s="248">
        <f>+'Ark1'!W291</f>
        <v>12.375306390013108</v>
      </c>
      <c r="AA74" s="248">
        <f>+'Ark1'!X291</f>
        <v>81.941515134241584</v>
      </c>
      <c r="AB74" s="248">
        <f>+'Ark1'!Y291</f>
        <v>57.111098443823742</v>
      </c>
      <c r="AC74" s="249">
        <f>+'Ark1'!Z291</f>
        <v>8.5961545300610531</v>
      </c>
      <c r="AD74" s="249">
        <f>+'Ark1'!Z291</f>
        <v>8.5961545300610531</v>
      </c>
      <c r="AE74" s="251">
        <f>+'Ark1'!AB291</f>
        <v>2.00525889246091</v>
      </c>
      <c r="AF74" s="251">
        <f>+'Ark1'!AC291</f>
        <v>69.63907486670648</v>
      </c>
      <c r="AG74" s="248">
        <f>+'Ark1'!AD291</f>
        <v>47.164667923182925</v>
      </c>
      <c r="AH74" s="248">
        <f>+'Ark1'!AE291</f>
        <v>55.974228738743477</v>
      </c>
      <c r="AI74" s="248">
        <f>+'Ark1'!AF291</f>
        <v>35.886263680065476</v>
      </c>
      <c r="AJ74" s="251">
        <f t="shared" si="101"/>
        <v>3.5157865350380169</v>
      </c>
      <c r="AK74" s="248">
        <f t="shared" si="102"/>
        <v>5.4481366459627329</v>
      </c>
      <c r="AL74" s="47"/>
      <c r="AM74" s="4"/>
      <c r="AN74" s="16"/>
      <c r="AO74" s="16"/>
      <c r="AP74" s="5"/>
      <c r="AQ74" s="18"/>
    </row>
    <row r="75" spans="1:54" ht="15.6">
      <c r="A75" s="47"/>
      <c r="B75" s="97">
        <f>+'Ark1'!C292</f>
        <v>2024</v>
      </c>
      <c r="C75" s="97">
        <f>+'Ark1'!H292</f>
        <v>2</v>
      </c>
      <c r="D75" s="98" t="s">
        <v>7</v>
      </c>
      <c r="E75" s="306">
        <f>+'Ark1'!Q292</f>
        <v>2966</v>
      </c>
      <c r="F75" s="123">
        <f t="shared" si="95"/>
        <v>-254</v>
      </c>
      <c r="G75" s="306">
        <f>+'Ark1'!R292</f>
        <v>15725</v>
      </c>
      <c r="H75" s="378">
        <f t="shared" si="96"/>
        <v>-1818</v>
      </c>
      <c r="I75" s="99">
        <f>+'Ark1'!AG292</f>
        <v>34.032101015104622</v>
      </c>
      <c r="J75" s="99">
        <f t="shared" si="97"/>
        <v>9.7936032984776489E-2</v>
      </c>
      <c r="K75" s="99">
        <f>+'Ark1'!AH292</f>
        <v>6.0667726550079486</v>
      </c>
      <c r="L75" s="517"/>
      <c r="M75" s="518">
        <f>+'Ark1'!AI292</f>
        <v>15446</v>
      </c>
      <c r="N75" s="517"/>
      <c r="O75" s="98">
        <f>+'Ark1'!S292</f>
        <v>6.9453736089030169</v>
      </c>
      <c r="P75" s="98">
        <f t="shared" si="98"/>
        <v>-9.903156695059856E-2</v>
      </c>
      <c r="Q75" s="104"/>
      <c r="R75" s="385">
        <f>+'Ark1'!AJ292</f>
        <v>106.58369157063318</v>
      </c>
      <c r="S75" s="407"/>
      <c r="T75" s="385">
        <f>+'Ark1'!AK292</f>
        <v>19.053733975432689</v>
      </c>
      <c r="U75" s="47"/>
      <c r="V75" s="98">
        <f>+'Ark1'!T292</f>
        <v>6.148235294117649</v>
      </c>
      <c r="W75" s="387">
        <f t="shared" si="99"/>
        <v>-0.19589056804959704</v>
      </c>
      <c r="X75" s="99">
        <f>+'Ark1'!U292</f>
        <v>24.204604133545303</v>
      </c>
      <c r="Y75" s="99">
        <f t="shared" si="100"/>
        <v>-0.56202073107295192</v>
      </c>
      <c r="Z75" s="104">
        <f>+'Ark1'!W292</f>
        <v>10.931637519872814</v>
      </c>
      <c r="AA75" s="104">
        <f>+'Ark1'!X292</f>
        <v>78.073131955484882</v>
      </c>
      <c r="AB75" s="104">
        <f>+'Ark1'!Y292</f>
        <v>53.907790143084256</v>
      </c>
      <c r="AC75" s="99">
        <f>+'Ark1'!Z292</f>
        <v>8.975316820552969</v>
      </c>
      <c r="AD75" s="99">
        <f>+'Ark1'!Z292</f>
        <v>8.975316820552969</v>
      </c>
      <c r="AE75" s="98">
        <f>+'Ark1'!AB292</f>
        <v>2.0068477925053836</v>
      </c>
      <c r="AF75" s="98">
        <f>+'Ark1'!AC292</f>
        <v>84.12593340780974</v>
      </c>
      <c r="AG75" s="104">
        <f>+'Ark1'!AD292</f>
        <v>49.356402354192198</v>
      </c>
      <c r="AH75" s="104">
        <f>+'Ark1'!AE292</f>
        <v>69.433551862346647</v>
      </c>
      <c r="AI75" s="104">
        <f>+'Ark1'!AF292</f>
        <v>36.419853162563406</v>
      </c>
      <c r="AJ75" s="98">
        <f t="shared" si="101"/>
        <v>3.4849967037796667</v>
      </c>
      <c r="AK75" s="104">
        <f t="shared" si="102"/>
        <v>5.3017532029669585</v>
      </c>
      <c r="AL75" s="47"/>
      <c r="AM75" s="4"/>
      <c r="AN75" s="16"/>
      <c r="AO75" s="16"/>
      <c r="AP75" s="5"/>
      <c r="AQ75" s="18"/>
    </row>
    <row r="76" spans="1:54" ht="15.6">
      <c r="A76" s="47"/>
      <c r="B76" s="47"/>
      <c r="C76" s="47"/>
      <c r="D76" s="47"/>
      <c r="E76" s="319"/>
      <c r="F76" s="402"/>
      <c r="G76" s="319"/>
      <c r="H76" s="421"/>
      <c r="I76" s="89"/>
      <c r="J76" s="71"/>
      <c r="K76" s="89"/>
      <c r="L76" s="71"/>
      <c r="M76" s="409"/>
      <c r="N76" s="71"/>
      <c r="O76" s="47"/>
      <c r="P76" s="71"/>
      <c r="Q76" s="71"/>
      <c r="R76" s="400"/>
      <c r="S76" s="407"/>
      <c r="T76" s="409"/>
      <c r="U76" s="71"/>
      <c r="V76" s="47"/>
      <c r="W76" s="409"/>
      <c r="X76" s="89"/>
      <c r="Y76" s="89"/>
      <c r="Z76" s="71"/>
      <c r="AA76" s="71"/>
      <c r="AB76" s="71"/>
      <c r="AC76" s="89"/>
      <c r="AD76" s="89"/>
      <c r="AE76" s="47"/>
      <c r="AF76" s="47"/>
      <c r="AG76" s="47"/>
      <c r="AH76" s="47"/>
      <c r="AI76" s="47"/>
      <c r="AJ76" s="47"/>
      <c r="AK76" s="47"/>
      <c r="AL76" s="47"/>
      <c r="AM76" s="4"/>
      <c r="AN76" s="16"/>
      <c r="AO76" s="16"/>
      <c r="AP76" s="5"/>
      <c r="AQ76" s="18"/>
    </row>
    <row r="77" spans="1:54" ht="15.6">
      <c r="A77" s="47"/>
      <c r="B77" s="47"/>
      <c r="C77" s="47"/>
      <c r="D77" s="47"/>
      <c r="E77" s="319"/>
      <c r="F77" s="402"/>
      <c r="G77" s="319"/>
      <c r="H77" s="421"/>
      <c r="I77" s="71"/>
      <c r="J77" s="71"/>
      <c r="K77" s="89"/>
      <c r="L77" s="71"/>
      <c r="M77" s="409"/>
      <c r="N77" s="71"/>
      <c r="O77" s="47"/>
      <c r="P77" s="71"/>
      <c r="Q77" s="71"/>
      <c r="R77" s="400"/>
      <c r="S77" s="409"/>
      <c r="T77" s="409"/>
      <c r="U77" s="71"/>
      <c r="V77" s="47"/>
      <c r="W77" s="409"/>
      <c r="X77" s="89"/>
      <c r="Y77" s="89"/>
      <c r="Z77" s="71"/>
      <c r="AA77" s="71"/>
      <c r="AB77" s="71"/>
      <c r="AC77" s="89"/>
      <c r="AD77" s="89"/>
      <c r="AE77" s="47"/>
      <c r="AF77" s="47"/>
      <c r="AG77" s="47"/>
      <c r="AH77" s="47"/>
      <c r="AI77" s="47"/>
      <c r="AJ77" s="47"/>
      <c r="AK77" s="47"/>
      <c r="AL77" s="47"/>
      <c r="AM77" s="4"/>
      <c r="AN77" s="18"/>
      <c r="AO77" s="18"/>
      <c r="AP77" s="5"/>
      <c r="AQ77" s="18"/>
    </row>
    <row r="78" spans="1:54">
      <c r="AX78" s="13"/>
      <c r="AY78" s="13"/>
    </row>
    <row r="79" spans="1:54" ht="15.6">
      <c r="AX79" s="5"/>
      <c r="AY79" s="18"/>
      <c r="AZ79" s="18"/>
      <c r="BB79" s="18"/>
    </row>
    <row r="80" spans="1:54">
      <c r="AX80" s="13"/>
      <c r="AY80" s="13"/>
    </row>
    <row r="81" spans="50:54">
      <c r="AX81" s="13"/>
      <c r="AY81" s="13"/>
    </row>
    <row r="82" spans="50:54" ht="15.6">
      <c r="AX82" s="2"/>
      <c r="AY82" s="5"/>
      <c r="AZ82" s="5"/>
    </row>
    <row r="83" spans="50:54">
      <c r="AX83" s="4"/>
      <c r="AY83" s="4"/>
      <c r="AZ83" s="4"/>
      <c r="BA83" s="4"/>
      <c r="BB83" s="4"/>
    </row>
    <row r="84" spans="50:54" ht="15.6">
      <c r="AX84" s="4"/>
      <c r="AY84" s="13"/>
      <c r="AZ84" s="13"/>
      <c r="BA84" s="1"/>
      <c r="BB84" s="5"/>
    </row>
    <row r="85" spans="50:54" ht="15.6">
      <c r="AX85" s="4"/>
      <c r="AY85" s="13"/>
      <c r="AZ85" s="13"/>
      <c r="BA85" s="1"/>
      <c r="BB85" s="5"/>
    </row>
    <row r="86" spans="50:54" ht="15.6">
      <c r="AX86" s="4"/>
      <c r="AY86" s="13"/>
      <c r="AZ86" s="13"/>
      <c r="BA86" s="1"/>
      <c r="BB86" s="5"/>
    </row>
    <row r="87" spans="50:54" ht="15.6">
      <c r="AX87" s="4"/>
      <c r="AY87" s="13"/>
      <c r="AZ87" s="13"/>
      <c r="BA87" s="1"/>
      <c r="BB87" s="5"/>
    </row>
    <row r="88" spans="50:54" ht="15.6">
      <c r="AX88" s="4"/>
      <c r="AY88" s="13"/>
      <c r="AZ88" s="13"/>
      <c r="BA88" s="13"/>
      <c r="BB88" s="5"/>
    </row>
    <row r="89" spans="50:54" ht="15.6">
      <c r="AX89" s="4"/>
      <c r="AY89" s="13"/>
      <c r="AZ89" s="13"/>
      <c r="BA89" s="13"/>
      <c r="BB89" s="5"/>
    </row>
    <row r="90" spans="50:54" ht="15.6">
      <c r="AX90" s="4"/>
      <c r="AY90" s="13"/>
      <c r="AZ90" s="13"/>
      <c r="BA90" s="13"/>
      <c r="BB90" s="5"/>
    </row>
    <row r="91" spans="50:54" ht="15.6">
      <c r="AX91" s="4"/>
      <c r="AY91" s="13"/>
      <c r="AZ91" s="13"/>
      <c r="BA91" s="13"/>
      <c r="BB91" s="5"/>
    </row>
    <row r="92" spans="50:54" ht="15.6">
      <c r="AX92" s="4"/>
      <c r="AY92" s="13"/>
      <c r="AZ92" s="13"/>
      <c r="BA92" s="5"/>
      <c r="BB92" s="5"/>
    </row>
    <row r="93" spans="50:54" ht="15.6">
      <c r="AX93" s="4"/>
      <c r="AY93" s="13"/>
      <c r="AZ93" s="13"/>
      <c r="BA93" s="5"/>
      <c r="BB93" s="5"/>
    </row>
    <row r="94" spans="50:54" ht="15.6">
      <c r="AX94" s="4"/>
      <c r="AY94" s="13"/>
      <c r="AZ94" s="13"/>
      <c r="BA94" s="5"/>
      <c r="BB94" s="5"/>
    </row>
    <row r="95" spans="50:54" ht="15.6">
      <c r="AX95" s="4"/>
      <c r="AY95" s="13"/>
      <c r="AZ95" s="13"/>
      <c r="BA95" s="5"/>
      <c r="BB95" s="5"/>
    </row>
    <row r="96" spans="50:54" ht="15.6">
      <c r="AX96" s="4"/>
      <c r="AY96" s="13"/>
      <c r="AZ96" s="13"/>
      <c r="BA96" s="5"/>
      <c r="BB96" s="5"/>
    </row>
    <row r="97" spans="50:54" ht="15.6">
      <c r="AX97" s="4"/>
      <c r="AY97" s="13"/>
      <c r="AZ97" s="13"/>
      <c r="BA97" s="5"/>
      <c r="BB97" s="5"/>
    </row>
    <row r="98" spans="50:54" ht="15.6">
      <c r="AX98" s="4"/>
      <c r="AY98" s="13"/>
      <c r="AZ98" s="13"/>
      <c r="BA98" s="5"/>
      <c r="BB98" s="5"/>
    </row>
    <row r="99" spans="50:54" ht="15.6">
      <c r="AX99" s="4"/>
      <c r="AY99" s="13"/>
      <c r="AZ99" s="13"/>
      <c r="BA99" s="5"/>
      <c r="BB99" s="5"/>
    </row>
    <row r="100" spans="50:54" ht="15.6">
      <c r="AX100" s="4"/>
      <c r="AY100" s="5"/>
      <c r="AZ100" s="5"/>
      <c r="BA100" s="5"/>
      <c r="BB100" s="5"/>
    </row>
    <row r="101" spans="50:54">
      <c r="AX101" s="13"/>
      <c r="AY101" s="13"/>
    </row>
    <row r="102" spans="50:54" ht="15.6">
      <c r="AX102" s="5"/>
      <c r="AY102" s="5"/>
      <c r="AZ102" s="5"/>
      <c r="BB102" s="5"/>
    </row>
    <row r="103" spans="50:54">
      <c r="AX103" s="13"/>
      <c r="AY103" s="13"/>
    </row>
    <row r="104" spans="50:54">
      <c r="AX104" s="13"/>
      <c r="AY104" s="13"/>
    </row>
    <row r="105" spans="50:54" ht="15.6">
      <c r="AX105" s="2"/>
      <c r="AY105" s="5"/>
      <c r="AZ105" s="5"/>
      <c r="BB105" s="2"/>
    </row>
    <row r="106" spans="50:54">
      <c r="AX106" s="4"/>
      <c r="AY106" s="4"/>
      <c r="AZ106" s="4"/>
      <c r="BA106" s="4"/>
      <c r="BB106" s="4"/>
    </row>
    <row r="107" spans="50:54" ht="15.6">
      <c r="AX107" s="4"/>
      <c r="AY107" s="13"/>
      <c r="AZ107" s="13"/>
      <c r="BA107" s="1"/>
      <c r="BB107" s="5"/>
    </row>
    <row r="108" spans="50:54" ht="15.6">
      <c r="AX108" s="4"/>
      <c r="AY108" s="13"/>
      <c r="AZ108" s="13"/>
      <c r="BA108" s="1"/>
      <c r="BB108" s="5"/>
    </row>
    <row r="109" spans="50:54" ht="15.6">
      <c r="AX109" s="4"/>
      <c r="AY109" s="13"/>
      <c r="AZ109" s="13"/>
      <c r="BA109" s="1"/>
      <c r="BB109" s="5"/>
    </row>
    <row r="110" spans="50:54" ht="15.6">
      <c r="AX110" s="4"/>
      <c r="AY110" s="13"/>
      <c r="AZ110" s="13"/>
      <c r="BA110" s="1"/>
      <c r="BB110" s="5"/>
    </row>
    <row r="111" spans="50:54" ht="15.6">
      <c r="AX111" s="4"/>
      <c r="AY111" s="13"/>
      <c r="AZ111" s="13"/>
      <c r="BA111" s="13"/>
      <c r="BB111" s="5"/>
    </row>
    <row r="112" spans="50:54" ht="15.6">
      <c r="AX112" s="4"/>
      <c r="AY112" s="13"/>
      <c r="AZ112" s="13"/>
      <c r="BA112" s="13"/>
      <c r="BB112" s="5"/>
    </row>
    <row r="113" spans="50:54" ht="15.6">
      <c r="AX113" s="4"/>
      <c r="AY113" s="13"/>
      <c r="AZ113" s="13"/>
      <c r="BA113" s="13"/>
      <c r="BB113" s="5"/>
    </row>
    <row r="114" spans="50:54" ht="15.6">
      <c r="AX114" s="4"/>
      <c r="AY114" s="13"/>
      <c r="AZ114" s="13"/>
      <c r="BA114" s="13"/>
      <c r="BB114" s="5"/>
    </row>
    <row r="115" spans="50:54" ht="15.6">
      <c r="AX115" s="4"/>
      <c r="AY115" s="13"/>
      <c r="AZ115" s="13"/>
      <c r="BA115" s="5"/>
      <c r="BB115" s="5"/>
    </row>
    <row r="116" spans="50:54" ht="15.6">
      <c r="AX116" s="4"/>
      <c r="AY116" s="13"/>
      <c r="AZ116" s="13"/>
      <c r="BA116" s="5"/>
      <c r="BB116" s="5"/>
    </row>
    <row r="117" spans="50:54" ht="15.6">
      <c r="AX117" s="4"/>
      <c r="AY117" s="13"/>
      <c r="AZ117" s="13"/>
      <c r="BA117" s="5"/>
      <c r="BB117" s="5"/>
    </row>
    <row r="118" spans="50:54" ht="15.6">
      <c r="AX118" s="4"/>
      <c r="AY118" s="13"/>
      <c r="AZ118" s="13"/>
      <c r="BA118" s="5"/>
      <c r="BB118" s="5"/>
    </row>
    <row r="119" spans="50:54" ht="15.6">
      <c r="AX119" s="4"/>
      <c r="AY119" s="13"/>
      <c r="AZ119" s="13"/>
      <c r="BA119" s="5"/>
      <c r="BB119" s="5"/>
    </row>
    <row r="120" spans="50:54" ht="15.6">
      <c r="AX120" s="4"/>
      <c r="AY120" s="13"/>
      <c r="AZ120" s="13"/>
      <c r="BA120" s="5"/>
      <c r="BB120" s="5"/>
    </row>
    <row r="121" spans="50:54" ht="15.6">
      <c r="AX121" s="4"/>
      <c r="AY121" s="13"/>
      <c r="AZ121" s="13"/>
      <c r="BA121" s="5"/>
      <c r="BB121" s="5"/>
    </row>
    <row r="122" spans="50:54" ht="15.6">
      <c r="AX122" s="4"/>
      <c r="AY122" s="13"/>
      <c r="AZ122" s="13"/>
      <c r="BA122" s="5"/>
      <c r="BB122" s="5"/>
    </row>
    <row r="123" spans="50:54" ht="15.6">
      <c r="AX123" s="4"/>
      <c r="AY123" s="5"/>
      <c r="AZ123" s="5"/>
      <c r="BA123" s="5"/>
      <c r="BB123" s="5"/>
    </row>
    <row r="124" spans="50:54">
      <c r="AX124" s="13"/>
      <c r="AY124" s="13"/>
    </row>
    <row r="125" spans="50:54" ht="15.6">
      <c r="AX125" s="5"/>
      <c r="AY125" s="5"/>
      <c r="AZ125" s="5"/>
      <c r="BB125" s="5"/>
    </row>
    <row r="126" spans="50:54">
      <c r="AX126" s="13"/>
      <c r="AY126" s="13"/>
    </row>
    <row r="127" spans="50:54">
      <c r="AX127" s="13"/>
      <c r="AY127" s="13"/>
    </row>
    <row r="128" spans="50:54">
      <c r="AX128" s="13"/>
      <c r="AY128" s="13"/>
    </row>
    <row r="129" spans="50:51">
      <c r="AX129" s="13"/>
      <c r="AY129" s="13"/>
    </row>
    <row r="130" spans="50:51">
      <c r="AX130" s="13"/>
      <c r="AY130" s="13"/>
    </row>
    <row r="131" spans="50:51">
      <c r="AX131" s="13"/>
      <c r="AY131" s="13"/>
    </row>
    <row r="132" spans="50:51">
      <c r="AX132" s="13"/>
      <c r="AY132" s="13"/>
    </row>
    <row r="133" spans="50:51">
      <c r="AX133" s="13"/>
      <c r="AY133" s="13"/>
    </row>
    <row r="134" spans="50:51">
      <c r="AX134" s="13"/>
      <c r="AY134" s="13"/>
    </row>
    <row r="135" spans="50:51">
      <c r="AX135" s="13"/>
      <c r="AY135" s="13"/>
    </row>
    <row r="136" spans="50:51">
      <c r="AX136" s="13"/>
      <c r="AY136" s="13"/>
    </row>
    <row r="137" spans="50:51">
      <c r="AX137" s="13"/>
      <c r="AY137" s="13"/>
    </row>
    <row r="138" spans="50:51">
      <c r="AX138" s="13"/>
      <c r="AY138" s="13"/>
    </row>
    <row r="139" spans="50:51">
      <c r="AX139" s="13"/>
      <c r="AY139" s="13"/>
    </row>
    <row r="140" spans="50:51">
      <c r="AX140" s="13"/>
      <c r="AY140" s="13"/>
    </row>
    <row r="141" spans="50:51">
      <c r="AX141" s="13"/>
      <c r="AY141" s="13"/>
    </row>
    <row r="142" spans="50:51">
      <c r="AX142" s="13"/>
      <c r="AY142" s="13"/>
    </row>
    <row r="143" spans="50:51">
      <c r="AX143" s="13"/>
      <c r="AY143" s="13"/>
    </row>
    <row r="144" spans="50:51">
      <c r="AX144" s="13"/>
      <c r="AY144" s="13"/>
    </row>
    <row r="145" spans="50:51">
      <c r="AX145" s="13"/>
      <c r="AY145" s="13"/>
    </row>
    <row r="146" spans="50:51">
      <c r="AX146" s="13"/>
      <c r="AY146" s="13"/>
    </row>
    <row r="147" spans="50:51">
      <c r="AX147" s="13"/>
      <c r="AY147" s="13"/>
    </row>
    <row r="148" spans="50:51">
      <c r="AX148" s="13"/>
      <c r="AY148" s="13"/>
    </row>
    <row r="149" spans="50:51">
      <c r="AX149" s="13"/>
      <c r="AY149" s="13"/>
    </row>
    <row r="150" spans="50:51">
      <c r="AX150" s="13"/>
      <c r="AY150" s="13"/>
    </row>
    <row r="151" spans="50:51">
      <c r="AX151" s="13"/>
      <c r="AY151" s="13"/>
    </row>
    <row r="152" spans="50:51">
      <c r="AX152" s="13"/>
      <c r="AY152" s="13"/>
    </row>
    <row r="153" spans="50:51">
      <c r="AX153" s="13"/>
      <c r="AY153" s="13"/>
    </row>
    <row r="154" spans="50:51">
      <c r="AX154" s="13"/>
      <c r="AY154" s="13"/>
    </row>
    <row r="155" spans="50:51">
      <c r="AX155" s="13"/>
      <c r="AY155" s="13"/>
    </row>
    <row r="156" spans="50:51">
      <c r="AX156" s="13"/>
      <c r="AY156" s="13"/>
    </row>
    <row r="157" spans="50:51">
      <c r="AX157" s="13"/>
      <c r="AY157" s="13"/>
    </row>
    <row r="158" spans="50:51">
      <c r="AX158" s="13"/>
      <c r="AY158" s="13"/>
    </row>
    <row r="159" spans="50:51">
      <c r="AX159" s="13"/>
      <c r="AY159" s="13"/>
    </row>
    <row r="160" spans="50:51">
      <c r="AX160" s="13"/>
      <c r="AY160" s="13"/>
    </row>
    <row r="161" spans="50:51">
      <c r="AX161" s="13"/>
      <c r="AY161" s="13"/>
    </row>
    <row r="162" spans="50:51">
      <c r="AX162" s="13"/>
      <c r="AY162" s="13"/>
    </row>
    <row r="163" spans="50:51">
      <c r="AX163" s="13"/>
      <c r="AY163" s="13"/>
    </row>
    <row r="164" spans="50:51">
      <c r="AX164" s="13"/>
      <c r="AY164" s="13"/>
    </row>
    <row r="165" spans="50:51">
      <c r="AX165" s="13"/>
      <c r="AY165" s="13"/>
    </row>
    <row r="166" spans="50:51">
      <c r="AX166" s="13"/>
      <c r="AY166" s="13"/>
    </row>
    <row r="167" spans="50:51">
      <c r="AX167" s="13"/>
      <c r="AY167" s="13"/>
    </row>
    <row r="168" spans="50:51">
      <c r="AX168" s="13"/>
      <c r="AY168" s="13"/>
    </row>
    <row r="169" spans="50:51">
      <c r="AX169" s="13"/>
      <c r="AY169" s="13"/>
    </row>
    <row r="170" spans="50:51">
      <c r="AX170" s="13"/>
      <c r="AY170" s="13"/>
    </row>
    <row r="171" spans="50:51">
      <c r="AX171" s="13"/>
      <c r="AY171" s="13"/>
    </row>
    <row r="172" spans="50:51">
      <c r="AX172" s="13"/>
      <c r="AY172" s="13"/>
    </row>
    <row r="173" spans="50:51">
      <c r="AX173" s="13"/>
      <c r="AY173" s="13"/>
    </row>
    <row r="174" spans="50:51">
      <c r="AX174" s="13"/>
      <c r="AY174" s="13"/>
    </row>
    <row r="175" spans="50:51">
      <c r="AX175" s="13"/>
      <c r="AY175" s="13"/>
    </row>
    <row r="176" spans="50:51">
      <c r="AX176" s="13"/>
      <c r="AY176" s="13"/>
    </row>
    <row r="177" spans="50:51">
      <c r="AX177" s="13"/>
      <c r="AY177" s="13"/>
    </row>
    <row r="178" spans="50:51">
      <c r="AX178" s="13"/>
      <c r="AY178" s="13"/>
    </row>
    <row r="179" spans="50:51">
      <c r="AX179" s="13"/>
      <c r="AY179" s="13"/>
    </row>
    <row r="180" spans="50:51">
      <c r="AX180" s="13"/>
      <c r="AY180" s="13"/>
    </row>
    <row r="202" spans="9:49">
      <c r="I202" s="159"/>
      <c r="K202" s="159"/>
      <c r="O202" s="14"/>
      <c r="V202" s="14"/>
      <c r="X202" s="159"/>
      <c r="AW202" s="14"/>
    </row>
    <row r="203" spans="9:49">
      <c r="I203" s="159"/>
      <c r="K203" s="159"/>
      <c r="O203" s="14"/>
      <c r="V203" s="14"/>
      <c r="X203" s="159"/>
      <c r="Z203" s="75"/>
      <c r="AA203" s="75"/>
      <c r="AB203" s="75"/>
      <c r="AC203" s="159"/>
      <c r="AD203" s="159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9:49">
      <c r="I204" s="159"/>
      <c r="K204" s="159"/>
      <c r="O204" s="14"/>
      <c r="V204" s="14"/>
      <c r="X204" s="159"/>
      <c r="Z204" s="75"/>
      <c r="AA204" s="75"/>
      <c r="AB204" s="75"/>
      <c r="AC204" s="159"/>
      <c r="AD204" s="159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9:49">
      <c r="I205" s="159"/>
      <c r="K205" s="159"/>
      <c r="O205" s="14"/>
      <c r="V205" s="14"/>
      <c r="X205" s="159"/>
      <c r="Z205" s="75"/>
      <c r="AA205" s="75"/>
      <c r="AB205" s="75"/>
      <c r="AC205" s="159"/>
      <c r="AD205" s="159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9:49">
      <c r="I206" s="159"/>
      <c r="K206" s="159"/>
      <c r="O206" s="14"/>
      <c r="V206" s="14"/>
      <c r="X206" s="159"/>
      <c r="Z206" s="75"/>
      <c r="AA206" s="75"/>
      <c r="AB206" s="75"/>
      <c r="AC206" s="159"/>
      <c r="AD206" s="159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9:49">
      <c r="I207" s="159"/>
      <c r="K207" s="159"/>
      <c r="O207" s="14"/>
      <c r="V207" s="14"/>
      <c r="X207" s="159"/>
      <c r="Z207" s="75"/>
      <c r="AA207" s="75"/>
      <c r="AB207" s="75"/>
      <c r="AC207" s="159"/>
      <c r="AD207" s="159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9:49">
      <c r="I208" s="159"/>
      <c r="K208" s="159"/>
      <c r="O208" s="14"/>
      <c r="V208" s="14"/>
      <c r="X208" s="159"/>
      <c r="Z208" s="75"/>
      <c r="AA208" s="75"/>
      <c r="AB208" s="75"/>
      <c r="AC208" s="159"/>
      <c r="AD208" s="159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9:49">
      <c r="I209" s="159"/>
      <c r="K209" s="159"/>
      <c r="O209" s="14"/>
      <c r="V209" s="14"/>
      <c r="X209" s="159"/>
      <c r="Z209" s="75"/>
      <c r="AA209" s="75"/>
      <c r="AB209" s="75"/>
      <c r="AC209" s="159"/>
      <c r="AD209" s="159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9:49">
      <c r="I210" s="159"/>
      <c r="K210" s="159"/>
      <c r="O210" s="14"/>
      <c r="V210" s="14"/>
      <c r="X210" s="159"/>
      <c r="Z210" s="75"/>
      <c r="AA210" s="75"/>
      <c r="AB210" s="75"/>
      <c r="AC210" s="159"/>
      <c r="AD210" s="159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9:49">
      <c r="I211" s="159"/>
      <c r="K211" s="159"/>
      <c r="O211" s="14"/>
      <c r="V211" s="14"/>
      <c r="X211" s="159"/>
      <c r="Z211" s="75"/>
      <c r="AA211" s="75"/>
      <c r="AB211" s="75"/>
      <c r="AC211" s="159"/>
      <c r="AD211" s="159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9:49">
      <c r="I212" s="159"/>
      <c r="K212" s="159"/>
      <c r="O212" s="14"/>
      <c r="V212" s="14"/>
      <c r="X212" s="159"/>
      <c r="Z212" s="75"/>
      <c r="AA212" s="75"/>
      <c r="AB212" s="75"/>
      <c r="AC212" s="159"/>
      <c r="AD212" s="159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9:49">
      <c r="I213" s="159"/>
      <c r="K213" s="159"/>
      <c r="O213" s="14"/>
      <c r="V213" s="14"/>
      <c r="X213" s="159"/>
      <c r="Z213" s="75"/>
      <c r="AA213" s="75"/>
      <c r="AB213" s="75"/>
      <c r="AC213" s="159"/>
      <c r="AD213" s="159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9:49">
      <c r="I214" s="159"/>
      <c r="K214" s="159"/>
      <c r="O214" s="14"/>
      <c r="V214" s="14"/>
      <c r="X214" s="159"/>
      <c r="Z214" s="75"/>
      <c r="AA214" s="75"/>
      <c r="AB214" s="75"/>
      <c r="AC214" s="159"/>
      <c r="AD214" s="159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9:49">
      <c r="I215" s="159"/>
      <c r="K215" s="159"/>
      <c r="O215" s="14"/>
      <c r="V215" s="14"/>
      <c r="X215" s="159"/>
      <c r="Z215" s="75"/>
      <c r="AA215" s="75"/>
      <c r="AB215" s="75"/>
      <c r="AC215" s="159"/>
      <c r="AD215" s="159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9:49">
      <c r="I216" s="159"/>
      <c r="K216" s="159"/>
      <c r="O216" s="14"/>
      <c r="V216" s="14"/>
      <c r="X216" s="159"/>
      <c r="Z216" s="75"/>
      <c r="AA216" s="75"/>
      <c r="AB216" s="75"/>
      <c r="AC216" s="159"/>
      <c r="AD216" s="159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9:49">
      <c r="I217" s="159"/>
      <c r="K217" s="159"/>
      <c r="O217" s="14"/>
      <c r="V217" s="14"/>
      <c r="X217" s="159"/>
      <c r="Z217" s="75"/>
      <c r="AA217" s="75"/>
      <c r="AB217" s="75"/>
      <c r="AC217" s="159"/>
      <c r="AD217" s="159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9:49">
      <c r="I218" s="159"/>
      <c r="K218" s="159"/>
      <c r="O218" s="14"/>
      <c r="V218" s="14"/>
      <c r="X218" s="159"/>
      <c r="Z218" s="75"/>
      <c r="AA218" s="75"/>
      <c r="AB218" s="75"/>
      <c r="AC218" s="159"/>
      <c r="AD218" s="159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9:49">
      <c r="I219" s="159"/>
      <c r="K219" s="159"/>
      <c r="O219" s="14"/>
      <c r="V219" s="14"/>
      <c r="X219" s="159"/>
      <c r="Z219" s="75"/>
      <c r="AA219" s="75"/>
      <c r="AB219" s="75"/>
      <c r="AC219" s="159"/>
      <c r="AD219" s="159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9:49">
      <c r="I220" s="159"/>
      <c r="K220" s="159"/>
      <c r="O220" s="14"/>
      <c r="V220" s="14"/>
      <c r="X220" s="159"/>
      <c r="Z220" s="75"/>
      <c r="AA220" s="75"/>
      <c r="AB220" s="75"/>
      <c r="AC220" s="159"/>
      <c r="AD220" s="159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9:49">
      <c r="I221" s="159"/>
      <c r="K221" s="159"/>
      <c r="O221" s="14"/>
      <c r="V221" s="14"/>
      <c r="X221" s="159"/>
      <c r="Z221" s="75"/>
      <c r="AA221" s="75"/>
      <c r="AB221" s="75"/>
      <c r="AC221" s="159"/>
      <c r="AD221" s="159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9:49">
      <c r="I222" s="159"/>
      <c r="K222" s="159"/>
      <c r="O222" s="14"/>
      <c r="V222" s="14"/>
      <c r="X222" s="159"/>
      <c r="Z222" s="75"/>
      <c r="AA222" s="75"/>
      <c r="AB222" s="75"/>
      <c r="AC222" s="159"/>
      <c r="AD222" s="159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9:49">
      <c r="I223" s="159"/>
      <c r="K223" s="159"/>
      <c r="O223" s="14"/>
      <c r="V223" s="14"/>
      <c r="X223" s="159"/>
      <c r="Z223" s="75"/>
      <c r="AA223" s="75"/>
      <c r="AB223" s="75"/>
      <c r="AC223" s="159"/>
      <c r="AD223" s="159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9:49">
      <c r="I224" s="159"/>
      <c r="K224" s="159"/>
      <c r="O224" s="14"/>
      <c r="V224" s="14"/>
      <c r="X224" s="159"/>
      <c r="Z224" s="75"/>
      <c r="AA224" s="75"/>
      <c r="AB224" s="75"/>
      <c r="AC224" s="159"/>
      <c r="AD224" s="159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9:49">
      <c r="I225" s="159"/>
      <c r="K225" s="159"/>
      <c r="O225" s="14"/>
      <c r="V225" s="14"/>
      <c r="X225" s="159"/>
      <c r="Z225" s="75"/>
      <c r="AA225" s="75"/>
      <c r="AB225" s="75"/>
      <c r="AC225" s="159"/>
      <c r="AD225" s="159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9:49">
      <c r="I226" s="159"/>
      <c r="K226" s="159"/>
      <c r="O226" s="14"/>
      <c r="V226" s="14"/>
      <c r="X226" s="159"/>
      <c r="Z226" s="75"/>
      <c r="AA226" s="75"/>
      <c r="AB226" s="75"/>
      <c r="AC226" s="159"/>
      <c r="AD226" s="159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9:49">
      <c r="I227" s="159"/>
      <c r="K227" s="159"/>
      <c r="O227" s="14"/>
      <c r="V227" s="14"/>
      <c r="X227" s="159"/>
      <c r="Z227" s="75"/>
      <c r="AA227" s="75"/>
      <c r="AB227" s="75"/>
      <c r="AC227" s="159"/>
      <c r="AD227" s="159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9:49">
      <c r="I228" s="159"/>
      <c r="K228" s="159"/>
      <c r="O228" s="14"/>
      <c r="V228" s="14"/>
      <c r="X228" s="159"/>
      <c r="Z228" s="75"/>
      <c r="AA228" s="75"/>
      <c r="AB228" s="75"/>
      <c r="AC228" s="159"/>
      <c r="AD228" s="159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9:49">
      <c r="I229" s="159"/>
      <c r="K229" s="159"/>
      <c r="O229" s="14"/>
      <c r="V229" s="14"/>
      <c r="X229" s="159"/>
      <c r="Z229" s="75"/>
      <c r="AA229" s="75"/>
      <c r="AB229" s="75"/>
      <c r="AC229" s="159"/>
      <c r="AD229" s="159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9:49">
      <c r="I230" s="159"/>
      <c r="K230" s="159"/>
      <c r="O230" s="14"/>
      <c r="V230" s="14"/>
      <c r="X230" s="159"/>
      <c r="Z230" s="75"/>
      <c r="AA230" s="75"/>
      <c r="AB230" s="75"/>
      <c r="AC230" s="159"/>
      <c r="AD230" s="159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9:49">
      <c r="I231" s="159"/>
      <c r="K231" s="159"/>
      <c r="O231" s="14"/>
      <c r="V231" s="14"/>
      <c r="X231" s="159"/>
      <c r="Z231" s="75"/>
      <c r="AA231" s="75"/>
      <c r="AB231" s="75"/>
      <c r="AC231" s="159"/>
      <c r="AD231" s="159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9:49">
      <c r="I232" s="159"/>
      <c r="K232" s="159"/>
      <c r="O232" s="14"/>
      <c r="V232" s="14"/>
      <c r="X232" s="159"/>
      <c r="Z232" s="75"/>
      <c r="AA232" s="75"/>
      <c r="AB232" s="75"/>
      <c r="AC232" s="159"/>
      <c r="AD232" s="159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9:49">
      <c r="I233" s="159"/>
      <c r="K233" s="159"/>
      <c r="O233" s="14"/>
      <c r="V233" s="14"/>
      <c r="X233" s="159"/>
      <c r="Z233" s="75"/>
      <c r="AA233" s="75"/>
      <c r="AB233" s="75"/>
      <c r="AC233" s="159"/>
      <c r="AD233" s="159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9:49">
      <c r="I234" s="159"/>
      <c r="K234" s="159"/>
      <c r="O234" s="14"/>
      <c r="V234" s="14"/>
      <c r="X234" s="159"/>
      <c r="Z234" s="75"/>
      <c r="AA234" s="75"/>
      <c r="AB234" s="75"/>
      <c r="AC234" s="159"/>
      <c r="AD234" s="159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9:49">
      <c r="I235" s="159"/>
      <c r="K235" s="159"/>
      <c r="O235" s="14"/>
      <c r="V235" s="14"/>
      <c r="X235" s="159"/>
      <c r="Z235" s="75"/>
      <c r="AA235" s="75"/>
      <c r="AB235" s="75"/>
      <c r="AC235" s="159"/>
      <c r="AD235" s="159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9:49">
      <c r="I236" s="159"/>
      <c r="K236" s="159"/>
      <c r="O236" s="14"/>
      <c r="V236" s="14"/>
      <c r="X236" s="159"/>
      <c r="Z236" s="75"/>
      <c r="AA236" s="75"/>
      <c r="AB236" s="75"/>
      <c r="AC236" s="159"/>
      <c r="AD236" s="159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9:49">
      <c r="I237" s="159"/>
      <c r="K237" s="159"/>
      <c r="O237" s="14"/>
      <c r="V237" s="14"/>
      <c r="X237" s="159"/>
      <c r="Z237" s="75"/>
      <c r="AA237" s="75"/>
      <c r="AB237" s="75"/>
      <c r="AC237" s="159"/>
      <c r="AD237" s="159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9:49">
      <c r="I238" s="159"/>
      <c r="K238" s="159"/>
      <c r="O238" s="14"/>
      <c r="V238" s="14"/>
      <c r="X238" s="159"/>
      <c r="Z238" s="75"/>
      <c r="AA238" s="75"/>
      <c r="AB238" s="75"/>
      <c r="AC238" s="159"/>
      <c r="AD238" s="159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9:49">
      <c r="I239" s="159"/>
      <c r="K239" s="159"/>
      <c r="O239" s="14"/>
      <c r="V239" s="14"/>
      <c r="X239" s="159"/>
      <c r="Z239" s="75"/>
      <c r="AA239" s="75"/>
      <c r="AB239" s="75"/>
      <c r="AC239" s="159"/>
      <c r="AD239" s="159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9:49">
      <c r="I240" s="159"/>
      <c r="K240" s="159"/>
      <c r="O240" s="14"/>
      <c r="V240" s="14"/>
      <c r="X240" s="159"/>
      <c r="Z240" s="75"/>
      <c r="AA240" s="75"/>
      <c r="AB240" s="75"/>
      <c r="AC240" s="159"/>
      <c r="AD240" s="159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9:49">
      <c r="I241" s="159"/>
      <c r="K241" s="159"/>
      <c r="O241" s="14"/>
      <c r="V241" s="14"/>
      <c r="X241" s="159"/>
      <c r="Z241" s="75"/>
      <c r="AA241" s="75"/>
      <c r="AB241" s="75"/>
      <c r="AC241" s="159"/>
      <c r="AD241" s="159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9:49">
      <c r="I242" s="159"/>
      <c r="K242" s="159"/>
      <c r="O242" s="14"/>
      <c r="V242" s="14"/>
      <c r="X242" s="159"/>
      <c r="Z242" s="75"/>
      <c r="AA242" s="75"/>
      <c r="AB242" s="75"/>
      <c r="AC242" s="159"/>
      <c r="AD242" s="159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9:49">
      <c r="I243" s="159"/>
      <c r="K243" s="159"/>
      <c r="O243" s="14"/>
      <c r="V243" s="14"/>
      <c r="X243" s="159"/>
      <c r="Z243" s="75"/>
      <c r="AA243" s="75"/>
      <c r="AB243" s="75"/>
      <c r="AC243" s="159"/>
      <c r="AD243" s="159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9:49">
      <c r="I244" s="159"/>
      <c r="K244" s="159"/>
      <c r="O244" s="14"/>
      <c r="V244" s="14"/>
      <c r="X244" s="159"/>
      <c r="Z244" s="75"/>
      <c r="AA244" s="75"/>
      <c r="AB244" s="75"/>
      <c r="AC244" s="159"/>
      <c r="AD244" s="159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9:49">
      <c r="I245" s="159"/>
      <c r="K245" s="159"/>
      <c r="O245" s="14"/>
      <c r="V245" s="14"/>
      <c r="X245" s="159"/>
      <c r="Z245" s="75"/>
      <c r="AA245" s="75"/>
      <c r="AB245" s="75"/>
      <c r="AC245" s="159"/>
      <c r="AD245" s="159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9:49">
      <c r="I246" s="159"/>
      <c r="K246" s="159"/>
      <c r="O246" s="14"/>
      <c r="V246" s="14"/>
      <c r="X246" s="159"/>
      <c r="Z246" s="75"/>
      <c r="AA246" s="75"/>
      <c r="AB246" s="75"/>
      <c r="AC246" s="159"/>
      <c r="AD246" s="159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9:49">
      <c r="I247" s="159"/>
      <c r="K247" s="159"/>
      <c r="O247" s="14"/>
      <c r="V247" s="14"/>
      <c r="X247" s="159"/>
      <c r="Z247" s="75"/>
      <c r="AA247" s="75"/>
      <c r="AB247" s="75"/>
      <c r="AC247" s="159"/>
      <c r="AD247" s="159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9:49">
      <c r="I248" s="159"/>
      <c r="K248" s="159"/>
      <c r="O248" s="14"/>
      <c r="V248" s="14"/>
      <c r="X248" s="159"/>
      <c r="Z248" s="75"/>
      <c r="AA248" s="75"/>
      <c r="AB248" s="75"/>
      <c r="AC248" s="159"/>
      <c r="AD248" s="159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9:49">
      <c r="I249" s="159"/>
      <c r="K249" s="159"/>
      <c r="O249" s="14"/>
      <c r="V249" s="14"/>
      <c r="X249" s="159"/>
      <c r="Z249" s="75"/>
      <c r="AA249" s="75"/>
      <c r="AB249" s="75"/>
      <c r="AC249" s="159"/>
      <c r="AD249" s="159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9:49">
      <c r="I250" s="159"/>
      <c r="K250" s="159"/>
      <c r="O250" s="14"/>
      <c r="V250" s="14"/>
      <c r="X250" s="159"/>
      <c r="Z250" s="75"/>
      <c r="AA250" s="75"/>
      <c r="AB250" s="75"/>
      <c r="AC250" s="159"/>
      <c r="AD250" s="159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9:49">
      <c r="I251" s="159"/>
      <c r="K251" s="159"/>
      <c r="O251" s="14"/>
      <c r="V251" s="14"/>
      <c r="X251" s="159"/>
      <c r="Z251" s="75"/>
      <c r="AA251" s="75"/>
      <c r="AB251" s="75"/>
      <c r="AC251" s="159"/>
      <c r="AD251" s="159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9:49">
      <c r="I252" s="159"/>
      <c r="K252" s="159"/>
      <c r="O252" s="14"/>
      <c r="V252" s="14"/>
      <c r="X252" s="159"/>
      <c r="Z252" s="75"/>
      <c r="AA252" s="75"/>
      <c r="AB252" s="75"/>
      <c r="AC252" s="159"/>
      <c r="AD252" s="159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9:49">
      <c r="I253" s="159"/>
      <c r="K253" s="159"/>
      <c r="O253" s="14"/>
      <c r="V253" s="14"/>
      <c r="X253" s="159"/>
      <c r="Z253" s="75"/>
      <c r="AA253" s="75"/>
      <c r="AB253" s="75"/>
      <c r="AC253" s="159"/>
      <c r="AD253" s="159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9:49">
      <c r="I254" s="159"/>
      <c r="K254" s="159"/>
      <c r="O254" s="14"/>
      <c r="V254" s="14"/>
      <c r="X254" s="159"/>
      <c r="Z254" s="75"/>
      <c r="AA254" s="75"/>
      <c r="AB254" s="75"/>
      <c r="AC254" s="159"/>
      <c r="AD254" s="159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9:49">
      <c r="I255" s="159"/>
      <c r="K255" s="159"/>
      <c r="O255" s="14"/>
      <c r="V255" s="14"/>
      <c r="X255" s="159"/>
      <c r="Z255" s="75"/>
      <c r="AA255" s="75"/>
      <c r="AB255" s="75"/>
      <c r="AC255" s="159"/>
      <c r="AD255" s="159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9:49">
      <c r="I256" s="159"/>
      <c r="K256" s="159"/>
      <c r="O256" s="14"/>
      <c r="V256" s="14"/>
      <c r="X256" s="159"/>
      <c r="Z256" s="75"/>
      <c r="AA256" s="75"/>
      <c r="AB256" s="75"/>
      <c r="AC256" s="159"/>
      <c r="AD256" s="159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9:49">
      <c r="I257" s="159"/>
      <c r="K257" s="159"/>
      <c r="O257" s="14"/>
      <c r="V257" s="14"/>
      <c r="X257" s="159"/>
      <c r="Z257" s="75"/>
      <c r="AA257" s="75"/>
      <c r="AB257" s="75"/>
      <c r="AC257" s="159"/>
      <c r="AD257" s="159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9:49">
      <c r="I258" s="159"/>
      <c r="K258" s="159"/>
      <c r="O258" s="14"/>
      <c r="V258" s="14"/>
      <c r="X258" s="159"/>
      <c r="Z258" s="75"/>
      <c r="AA258" s="75"/>
      <c r="AB258" s="75"/>
      <c r="AC258" s="159"/>
      <c r="AD258" s="159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9:49">
      <c r="I259" s="159"/>
      <c r="K259" s="159"/>
      <c r="O259" s="14"/>
      <c r="V259" s="14"/>
      <c r="X259" s="159"/>
      <c r="Z259" s="75"/>
      <c r="AA259" s="75"/>
      <c r="AB259" s="75"/>
      <c r="AC259" s="159"/>
      <c r="AD259" s="159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9:49">
      <c r="I260" s="159"/>
      <c r="K260" s="159"/>
      <c r="O260" s="14"/>
      <c r="V260" s="14"/>
      <c r="X260" s="159"/>
      <c r="Z260" s="75"/>
      <c r="AA260" s="75"/>
      <c r="AB260" s="75"/>
      <c r="AC260" s="159"/>
      <c r="AD260" s="159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9:49">
      <c r="I261" s="159"/>
      <c r="K261" s="159"/>
      <c r="O261" s="14"/>
      <c r="V261" s="14"/>
      <c r="X261" s="159"/>
      <c r="Z261" s="75"/>
      <c r="AA261" s="75"/>
      <c r="AB261" s="75"/>
      <c r="AC261" s="159"/>
      <c r="AD261" s="159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9:49">
      <c r="I262" s="159"/>
      <c r="K262" s="159"/>
      <c r="O262" s="14"/>
      <c r="V262" s="14"/>
      <c r="X262" s="159"/>
      <c r="Z262" s="75"/>
      <c r="AA262" s="75"/>
      <c r="AB262" s="75"/>
      <c r="AC262" s="159"/>
      <c r="AD262" s="159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9:49">
      <c r="I263" s="159"/>
      <c r="K263" s="159"/>
      <c r="O263" s="14"/>
      <c r="V263" s="14"/>
      <c r="X263" s="159"/>
      <c r="Z263" s="75"/>
      <c r="AA263" s="75"/>
      <c r="AB263" s="75"/>
      <c r="AC263" s="159"/>
      <c r="AD263" s="159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9:49">
      <c r="I264" s="159"/>
      <c r="K264" s="159"/>
      <c r="O264" s="14"/>
      <c r="V264" s="14"/>
      <c r="X264" s="159"/>
      <c r="Z264" s="75"/>
      <c r="AA264" s="75"/>
      <c r="AB264" s="75"/>
      <c r="AC264" s="159"/>
      <c r="AD264" s="159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9:49">
      <c r="I265" s="159"/>
      <c r="K265" s="159"/>
      <c r="O265" s="14"/>
      <c r="V265" s="14"/>
      <c r="X265" s="159"/>
      <c r="Z265" s="75"/>
      <c r="AA265" s="75"/>
      <c r="AB265" s="75"/>
      <c r="AC265" s="159"/>
      <c r="AD265" s="159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9:49">
      <c r="I266" s="159"/>
      <c r="K266" s="159"/>
      <c r="O266" s="14"/>
      <c r="V266" s="14"/>
      <c r="X266" s="159"/>
      <c r="Z266" s="75"/>
      <c r="AA266" s="75"/>
      <c r="AB266" s="75"/>
      <c r="AC266" s="159"/>
      <c r="AD266" s="159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9:49">
      <c r="I267" s="159"/>
      <c r="K267" s="159"/>
      <c r="O267" s="14"/>
      <c r="V267" s="14"/>
      <c r="X267" s="159"/>
      <c r="Z267" s="75"/>
      <c r="AA267" s="75"/>
      <c r="AB267" s="75"/>
      <c r="AC267" s="159"/>
      <c r="AD267" s="159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9:49">
      <c r="I268" s="159"/>
      <c r="K268" s="159"/>
      <c r="O268" s="14"/>
      <c r="V268" s="14"/>
      <c r="X268" s="159"/>
      <c r="Z268" s="75"/>
      <c r="AA268" s="75"/>
      <c r="AB268" s="75"/>
      <c r="AC268" s="159"/>
      <c r="AD268" s="159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9:49">
      <c r="I269" s="159"/>
      <c r="K269" s="159"/>
      <c r="O269" s="14"/>
      <c r="V269" s="14"/>
      <c r="X269" s="159"/>
      <c r="Z269" s="75"/>
      <c r="AA269" s="75"/>
      <c r="AB269" s="75"/>
      <c r="AC269" s="159"/>
      <c r="AD269" s="159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9:49">
      <c r="I270" s="159"/>
      <c r="K270" s="159"/>
      <c r="O270" s="14"/>
      <c r="V270" s="14"/>
      <c r="X270" s="159"/>
      <c r="Z270" s="75"/>
      <c r="AA270" s="75"/>
      <c r="AB270" s="75"/>
      <c r="AC270" s="159"/>
      <c r="AD270" s="159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9:49">
      <c r="I271" s="159"/>
      <c r="K271" s="159"/>
      <c r="O271" s="14"/>
      <c r="V271" s="14"/>
      <c r="X271" s="159"/>
      <c r="Z271" s="75"/>
      <c r="AA271" s="75"/>
      <c r="AB271" s="75"/>
      <c r="AC271" s="159"/>
      <c r="AD271" s="159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9:49">
      <c r="I272" s="159"/>
      <c r="K272" s="159"/>
      <c r="O272" s="14"/>
      <c r="V272" s="14"/>
      <c r="X272" s="159"/>
      <c r="Z272" s="75"/>
      <c r="AA272" s="75"/>
      <c r="AB272" s="75"/>
      <c r="AC272" s="159"/>
      <c r="AD272" s="159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9:49">
      <c r="I273" s="159"/>
      <c r="K273" s="159"/>
      <c r="O273" s="14"/>
      <c r="V273" s="14"/>
      <c r="X273" s="159"/>
      <c r="Z273" s="75"/>
      <c r="AA273" s="75"/>
      <c r="AB273" s="75"/>
      <c r="AC273" s="159"/>
      <c r="AD273" s="159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9:49">
      <c r="I274" s="159"/>
      <c r="K274" s="159"/>
      <c r="O274" s="14"/>
      <c r="V274" s="14"/>
      <c r="X274" s="159"/>
      <c r="Z274" s="75"/>
      <c r="AA274" s="75"/>
      <c r="AB274" s="75"/>
      <c r="AC274" s="159"/>
      <c r="AD274" s="159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9:49">
      <c r="I275" s="159"/>
      <c r="K275" s="159"/>
      <c r="O275" s="14"/>
      <c r="V275" s="14"/>
      <c r="X275" s="159"/>
      <c r="Z275" s="75"/>
      <c r="AA275" s="75"/>
      <c r="AB275" s="75"/>
      <c r="AC275" s="159"/>
      <c r="AD275" s="159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9:49">
      <c r="I276" s="159"/>
      <c r="K276" s="159"/>
      <c r="O276" s="14"/>
      <c r="V276" s="14"/>
      <c r="X276" s="159"/>
      <c r="Z276" s="75"/>
      <c r="AA276" s="75"/>
      <c r="AB276" s="75"/>
      <c r="AC276" s="159"/>
      <c r="AD276" s="159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9:49">
      <c r="I277" s="159"/>
      <c r="K277" s="159"/>
      <c r="O277" s="14"/>
      <c r="V277" s="14"/>
      <c r="X277" s="159"/>
      <c r="Z277" s="75"/>
      <c r="AA277" s="75"/>
      <c r="AB277" s="75"/>
      <c r="AC277" s="159"/>
      <c r="AD277" s="159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9:49">
      <c r="I278" s="159"/>
      <c r="K278" s="159"/>
      <c r="O278" s="14"/>
      <c r="V278" s="14"/>
      <c r="X278" s="159"/>
      <c r="Z278" s="75"/>
      <c r="AA278" s="75"/>
      <c r="AB278" s="75"/>
      <c r="AC278" s="159"/>
      <c r="AD278" s="159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9:49">
      <c r="I279" s="159"/>
      <c r="K279" s="159"/>
      <c r="O279" s="14"/>
      <c r="V279" s="14"/>
      <c r="X279" s="159"/>
      <c r="Z279" s="75"/>
      <c r="AA279" s="75"/>
      <c r="AB279" s="75"/>
      <c r="AC279" s="159"/>
      <c r="AD279" s="159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9:49">
      <c r="I280" s="159"/>
      <c r="K280" s="159"/>
      <c r="O280" s="14"/>
      <c r="V280" s="14"/>
      <c r="X280" s="159"/>
      <c r="Z280" s="75"/>
      <c r="AA280" s="75"/>
      <c r="AB280" s="75"/>
      <c r="AC280" s="159"/>
      <c r="AD280" s="159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9:49">
      <c r="I281" s="159"/>
      <c r="K281" s="159"/>
      <c r="O281" s="14"/>
      <c r="V281" s="14"/>
      <c r="X281" s="159"/>
      <c r="Z281" s="75"/>
      <c r="AA281" s="75"/>
      <c r="AB281" s="75"/>
      <c r="AC281" s="159"/>
      <c r="AD281" s="159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9:49">
      <c r="I282" s="159"/>
      <c r="K282" s="159"/>
      <c r="O282" s="14"/>
      <c r="V282" s="14"/>
      <c r="X282" s="159"/>
      <c r="Z282" s="75"/>
      <c r="AA282" s="75"/>
      <c r="AB282" s="75"/>
      <c r="AC282" s="159"/>
      <c r="AD282" s="159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9:49">
      <c r="I283" s="159"/>
      <c r="K283" s="159"/>
      <c r="O283" s="14"/>
      <c r="V283" s="14"/>
      <c r="X283" s="159"/>
      <c r="Z283" s="75"/>
      <c r="AA283" s="75"/>
      <c r="AB283" s="75"/>
      <c r="AC283" s="159"/>
      <c r="AD283" s="159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9:49">
      <c r="I284" s="159"/>
      <c r="K284" s="159"/>
      <c r="O284" s="14"/>
      <c r="V284" s="14"/>
      <c r="X284" s="159"/>
      <c r="Z284" s="75"/>
      <c r="AA284" s="75"/>
      <c r="AB284" s="75"/>
      <c r="AC284" s="159"/>
      <c r="AD284" s="159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9:49">
      <c r="I285" s="159"/>
      <c r="K285" s="159"/>
      <c r="O285" s="14"/>
      <c r="V285" s="14"/>
      <c r="X285" s="159"/>
      <c r="Z285" s="75"/>
      <c r="AA285" s="75"/>
      <c r="AB285" s="75"/>
      <c r="AC285" s="159"/>
      <c r="AD285" s="159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9:49">
      <c r="I286" s="159"/>
      <c r="K286" s="159"/>
      <c r="O286" s="14"/>
      <c r="V286" s="14"/>
      <c r="X286" s="159"/>
      <c r="Z286" s="75"/>
      <c r="AA286" s="75"/>
      <c r="AB286" s="75"/>
      <c r="AC286" s="159"/>
      <c r="AD286" s="159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9:49">
      <c r="I287" s="159"/>
      <c r="K287" s="159"/>
      <c r="O287" s="14"/>
      <c r="V287" s="14"/>
      <c r="X287" s="159"/>
      <c r="Z287" s="75"/>
      <c r="AA287" s="75"/>
      <c r="AB287" s="75"/>
      <c r="AC287" s="159"/>
      <c r="AD287" s="159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9:49">
      <c r="I288" s="159"/>
      <c r="K288" s="159"/>
      <c r="O288" s="14"/>
      <c r="V288" s="14"/>
      <c r="X288" s="159"/>
      <c r="Z288" s="75"/>
      <c r="AA288" s="75"/>
      <c r="AB288" s="75"/>
      <c r="AC288" s="159"/>
      <c r="AD288" s="159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9:49">
      <c r="I289" s="159"/>
      <c r="K289" s="159"/>
      <c r="O289" s="14"/>
      <c r="V289" s="14"/>
      <c r="X289" s="159"/>
      <c r="Z289" s="75"/>
      <c r="AA289" s="75"/>
      <c r="AB289" s="75"/>
      <c r="AC289" s="159"/>
      <c r="AD289" s="159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9:49">
      <c r="I290" s="159"/>
      <c r="K290" s="159"/>
      <c r="O290" s="14"/>
      <c r="V290" s="14"/>
      <c r="X290" s="159"/>
      <c r="Z290" s="75"/>
      <c r="AA290" s="75"/>
      <c r="AB290" s="75"/>
      <c r="AC290" s="159"/>
      <c r="AD290" s="159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9:49">
      <c r="I291" s="159"/>
      <c r="K291" s="159"/>
      <c r="O291" s="14"/>
      <c r="V291" s="14"/>
      <c r="X291" s="159"/>
      <c r="Z291" s="75"/>
      <c r="AA291" s="75"/>
      <c r="AB291" s="75"/>
      <c r="AC291" s="159"/>
      <c r="AD291" s="159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9:49">
      <c r="I292" s="159"/>
      <c r="K292" s="159"/>
      <c r="O292" s="14"/>
      <c r="V292" s="14"/>
      <c r="X292" s="159"/>
      <c r="Z292" s="75"/>
      <c r="AA292" s="75"/>
      <c r="AB292" s="75"/>
      <c r="AC292" s="159"/>
      <c r="AD292" s="159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9:49">
      <c r="I293" s="159"/>
      <c r="K293" s="159"/>
      <c r="O293" s="14"/>
      <c r="V293" s="14"/>
      <c r="X293" s="159"/>
      <c r="Z293" s="75"/>
      <c r="AA293" s="75"/>
      <c r="AB293" s="75"/>
      <c r="AC293" s="159"/>
      <c r="AD293" s="159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9:49">
      <c r="I294" s="159"/>
      <c r="K294" s="159"/>
      <c r="O294" s="14"/>
      <c r="V294" s="14"/>
      <c r="X294" s="159"/>
      <c r="Z294" s="75"/>
      <c r="AA294" s="75"/>
      <c r="AB294" s="75"/>
      <c r="AC294" s="159"/>
      <c r="AD294" s="159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9:49">
      <c r="I295" s="159"/>
      <c r="K295" s="159"/>
      <c r="O295" s="14"/>
      <c r="V295" s="14"/>
      <c r="X295" s="159"/>
      <c r="Z295" s="75"/>
      <c r="AA295" s="75"/>
      <c r="AB295" s="75"/>
      <c r="AC295" s="159"/>
      <c r="AD295" s="159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9:49">
      <c r="I296" s="159"/>
      <c r="K296" s="159"/>
      <c r="O296" s="14"/>
      <c r="V296" s="14"/>
      <c r="X296" s="159"/>
      <c r="Z296" s="75"/>
      <c r="AA296" s="75"/>
      <c r="AB296" s="75"/>
      <c r="AC296" s="159"/>
      <c r="AD296" s="159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9:49">
      <c r="I297" s="159"/>
      <c r="K297" s="159"/>
      <c r="O297" s="14"/>
      <c r="V297" s="14"/>
      <c r="X297" s="159"/>
      <c r="Z297" s="75"/>
      <c r="AA297" s="75"/>
      <c r="AB297" s="75"/>
      <c r="AC297" s="159"/>
      <c r="AD297" s="159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9:49">
      <c r="I298" s="159"/>
      <c r="K298" s="159"/>
      <c r="O298" s="14"/>
      <c r="V298" s="14"/>
      <c r="X298" s="159"/>
      <c r="Z298" s="75"/>
      <c r="AA298" s="75"/>
      <c r="AB298" s="75"/>
      <c r="AC298" s="159"/>
      <c r="AD298" s="159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9:49">
      <c r="I299" s="159"/>
      <c r="K299" s="159"/>
      <c r="O299" s="14"/>
      <c r="V299" s="14"/>
      <c r="X299" s="159"/>
      <c r="Z299" s="75"/>
      <c r="AA299" s="75"/>
      <c r="AB299" s="75"/>
      <c r="AC299" s="159"/>
      <c r="AD299" s="159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9:49">
      <c r="I300" s="159"/>
      <c r="K300" s="159"/>
      <c r="O300" s="14"/>
      <c r="V300" s="14"/>
      <c r="X300" s="159"/>
      <c r="Z300" s="75"/>
      <c r="AA300" s="75"/>
      <c r="AB300" s="75"/>
      <c r="AC300" s="159"/>
      <c r="AD300" s="159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9:49">
      <c r="I301" s="159"/>
      <c r="K301" s="159"/>
      <c r="O301" s="14"/>
      <c r="V301" s="14"/>
      <c r="X301" s="159"/>
      <c r="Z301" s="75"/>
      <c r="AA301" s="75"/>
      <c r="AB301" s="75"/>
      <c r="AC301" s="159"/>
      <c r="AD301" s="159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9:49">
      <c r="I302" s="159"/>
      <c r="K302" s="159"/>
      <c r="O302" s="14"/>
      <c r="V302" s="14"/>
      <c r="X302" s="159"/>
      <c r="Z302" s="75"/>
      <c r="AA302" s="75"/>
      <c r="AB302" s="75"/>
      <c r="AC302" s="159"/>
      <c r="AD302" s="159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9:49">
      <c r="I303" s="159"/>
      <c r="K303" s="159"/>
      <c r="O303" s="14"/>
      <c r="V303" s="14"/>
      <c r="X303" s="159"/>
      <c r="Z303" s="75"/>
      <c r="AA303" s="75"/>
      <c r="AB303" s="75"/>
      <c r="AC303" s="159"/>
      <c r="AD303" s="159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9:49">
      <c r="I304" s="159"/>
      <c r="K304" s="159"/>
      <c r="O304" s="14"/>
      <c r="V304" s="14"/>
      <c r="X304" s="159"/>
      <c r="Z304" s="75"/>
      <c r="AA304" s="75"/>
      <c r="AB304" s="75"/>
      <c r="AC304" s="159"/>
      <c r="AD304" s="159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>
      <c r="I305" s="159"/>
      <c r="K305" s="159"/>
      <c r="O305" s="14"/>
      <c r="V305" s="14"/>
      <c r="X305" s="159"/>
      <c r="Z305" s="75"/>
      <c r="AA305" s="75"/>
      <c r="AB305" s="75"/>
      <c r="AC305" s="159"/>
      <c r="AD305" s="159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>
      <c r="I306" s="159"/>
      <c r="K306" s="159"/>
      <c r="O306" s="14"/>
      <c r="V306" s="14"/>
      <c r="X306" s="159"/>
      <c r="Z306" s="75"/>
      <c r="AA306" s="75"/>
      <c r="AB306" s="75"/>
      <c r="AC306" s="159"/>
      <c r="AD306" s="159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>
      <c r="I307" s="159"/>
      <c r="K307" s="159"/>
      <c r="O307" s="14"/>
      <c r="V307" s="14"/>
      <c r="X307" s="159"/>
      <c r="Z307" s="75"/>
      <c r="AA307" s="75"/>
      <c r="AB307" s="75"/>
      <c r="AC307" s="159"/>
      <c r="AD307" s="159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>
      <c r="A308" s="31"/>
      <c r="B308" s="31"/>
      <c r="C308" s="31"/>
      <c r="D308" s="31"/>
      <c r="E308" s="342"/>
      <c r="F308" s="31"/>
      <c r="G308" s="342"/>
      <c r="H308" s="342"/>
      <c r="I308" s="160"/>
      <c r="J308" s="76"/>
      <c r="K308" s="160"/>
      <c r="L308" s="76"/>
      <c r="M308" s="76"/>
      <c r="N308" s="76"/>
      <c r="O308" s="31"/>
      <c r="P308" s="76"/>
      <c r="Q308" s="76"/>
      <c r="R308" s="160"/>
      <c r="S308" s="76"/>
      <c r="T308" s="76"/>
      <c r="U308" s="76"/>
      <c r="V308" s="31"/>
      <c r="W308" s="76"/>
      <c r="X308" s="160"/>
      <c r="Y308" s="160"/>
      <c r="Z308" s="75"/>
      <c r="AA308" s="75"/>
      <c r="AB308" s="75"/>
      <c r="AC308" s="159"/>
      <c r="AD308" s="159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</row>
    <row r="309" spans="1:49">
      <c r="A309" s="35"/>
      <c r="B309" s="35"/>
      <c r="C309" s="35"/>
      <c r="D309" s="35"/>
      <c r="E309" s="343"/>
      <c r="F309" s="35"/>
      <c r="G309" s="343"/>
      <c r="H309" s="343"/>
      <c r="I309" s="161"/>
      <c r="J309" s="77"/>
      <c r="K309" s="161"/>
      <c r="L309" s="77"/>
      <c r="M309" s="77"/>
      <c r="N309" s="77"/>
      <c r="O309" s="35"/>
      <c r="P309" s="77"/>
      <c r="Q309" s="77"/>
      <c r="R309" s="161"/>
      <c r="S309" s="77"/>
      <c r="T309" s="77"/>
      <c r="U309" s="77"/>
      <c r="V309" s="35"/>
      <c r="W309" s="77"/>
      <c r="X309" s="161"/>
      <c r="Y309" s="161"/>
      <c r="Z309" s="76"/>
      <c r="AA309" s="76"/>
      <c r="AB309" s="76"/>
      <c r="AC309" s="160"/>
      <c r="AD309" s="160"/>
      <c r="AE309" s="31"/>
      <c r="AF309" s="31"/>
      <c r="AG309" s="31"/>
      <c r="AH309" s="31"/>
    </row>
    <row r="310" spans="1:49">
      <c r="A310" s="35"/>
      <c r="B310" s="35"/>
      <c r="C310" s="35"/>
      <c r="D310" s="35"/>
      <c r="E310" s="343"/>
      <c r="F310" s="35"/>
      <c r="G310" s="343"/>
      <c r="H310" s="343"/>
      <c r="I310" s="161"/>
      <c r="J310" s="77"/>
      <c r="K310" s="161"/>
      <c r="L310" s="77"/>
      <c r="M310" s="77"/>
      <c r="N310" s="77"/>
      <c r="O310" s="35"/>
      <c r="P310" s="77"/>
      <c r="Q310" s="77"/>
      <c r="R310" s="161"/>
      <c r="S310" s="77"/>
      <c r="T310" s="77"/>
      <c r="U310" s="77"/>
      <c r="V310" s="35"/>
      <c r="W310" s="77"/>
      <c r="X310" s="161"/>
      <c r="Y310" s="161"/>
      <c r="Z310" s="77"/>
      <c r="AA310" s="77"/>
      <c r="AB310" s="77"/>
      <c r="AC310" s="161"/>
      <c r="AD310" s="161"/>
      <c r="AE310" s="35"/>
      <c r="AF310" s="35"/>
      <c r="AG310" s="35"/>
      <c r="AH310" s="35"/>
    </row>
    <row r="311" spans="1:49">
      <c r="A311" s="35"/>
      <c r="B311" s="35"/>
      <c r="C311" s="35"/>
      <c r="D311" s="35"/>
      <c r="E311" s="343"/>
      <c r="F311" s="35"/>
      <c r="G311" s="343"/>
      <c r="H311" s="343"/>
      <c r="I311" s="161"/>
      <c r="J311" s="77"/>
      <c r="K311" s="161"/>
      <c r="L311" s="77"/>
      <c r="M311" s="77"/>
      <c r="N311" s="77"/>
      <c r="O311" s="35"/>
      <c r="P311" s="77"/>
      <c r="Q311" s="77"/>
      <c r="R311" s="161"/>
      <c r="S311" s="77"/>
      <c r="T311" s="77"/>
      <c r="U311" s="77"/>
      <c r="V311" s="35"/>
      <c r="W311" s="77"/>
      <c r="X311" s="161"/>
      <c r="Y311" s="161"/>
      <c r="Z311" s="77"/>
      <c r="AA311" s="77"/>
      <c r="AB311" s="77"/>
      <c r="AC311" s="161"/>
      <c r="AD311" s="161"/>
      <c r="AE311" s="35"/>
      <c r="AF311" s="35"/>
      <c r="AG311" s="35"/>
      <c r="AH311" s="35"/>
    </row>
    <row r="312" spans="1:49">
      <c r="A312" s="35"/>
      <c r="B312" s="35"/>
      <c r="C312" s="35"/>
      <c r="D312" s="35"/>
      <c r="E312" s="343"/>
      <c r="F312" s="35"/>
      <c r="G312" s="343"/>
      <c r="H312" s="343"/>
      <c r="I312" s="161"/>
      <c r="J312" s="77"/>
      <c r="K312" s="161"/>
      <c r="L312" s="77"/>
      <c r="M312" s="77"/>
      <c r="N312" s="77"/>
      <c r="O312" s="35"/>
      <c r="P312" s="77"/>
      <c r="Q312" s="77"/>
      <c r="R312" s="161"/>
      <c r="S312" s="77"/>
      <c r="T312" s="77"/>
      <c r="U312" s="77"/>
      <c r="V312" s="35"/>
      <c r="W312" s="77"/>
      <c r="X312" s="161"/>
      <c r="Y312" s="161"/>
      <c r="Z312" s="77"/>
      <c r="AA312" s="77"/>
      <c r="AB312" s="77"/>
      <c r="AC312" s="161"/>
      <c r="AD312" s="161"/>
      <c r="AE312" s="35"/>
      <c r="AF312" s="35"/>
      <c r="AG312" s="35"/>
      <c r="AH312" s="35"/>
    </row>
    <row r="313" spans="1:49">
      <c r="A313" s="35"/>
      <c r="B313" s="35"/>
      <c r="C313" s="35"/>
      <c r="D313" s="35"/>
      <c r="E313" s="343"/>
      <c r="F313" s="35"/>
      <c r="G313" s="343"/>
      <c r="H313" s="343"/>
      <c r="I313" s="161"/>
      <c r="J313" s="77"/>
      <c r="K313" s="161"/>
      <c r="L313" s="77"/>
      <c r="M313" s="77"/>
      <c r="N313" s="77"/>
      <c r="O313" s="35"/>
      <c r="P313" s="77"/>
      <c r="Q313" s="77"/>
      <c r="R313" s="161"/>
      <c r="S313" s="77"/>
      <c r="T313" s="77"/>
      <c r="U313" s="77"/>
      <c r="V313" s="35"/>
      <c r="W313" s="77"/>
      <c r="X313" s="161"/>
      <c r="Y313" s="161"/>
      <c r="Z313" s="77"/>
      <c r="AA313" s="77"/>
      <c r="AB313" s="77"/>
      <c r="AC313" s="161"/>
      <c r="AD313" s="161"/>
      <c r="AE313" s="35"/>
      <c r="AF313" s="35"/>
      <c r="AG313" s="35"/>
      <c r="AH313" s="35"/>
    </row>
    <row r="314" spans="1:49">
      <c r="A314" s="35"/>
      <c r="B314" s="35"/>
      <c r="C314" s="35"/>
      <c r="D314" s="35"/>
      <c r="E314" s="343"/>
      <c r="F314" s="35"/>
      <c r="G314" s="343"/>
      <c r="H314" s="343"/>
      <c r="I314" s="161"/>
      <c r="J314" s="77"/>
      <c r="K314" s="161"/>
      <c r="L314" s="77"/>
      <c r="M314" s="77"/>
      <c r="N314" s="77"/>
      <c r="O314" s="35"/>
      <c r="P314" s="77"/>
      <c r="Q314" s="77"/>
      <c r="R314" s="161"/>
      <c r="S314" s="77"/>
      <c r="T314" s="77"/>
      <c r="U314" s="77"/>
      <c r="V314" s="35"/>
      <c r="W314" s="77"/>
      <c r="X314" s="161"/>
      <c r="Y314" s="161"/>
      <c r="Z314" s="77"/>
      <c r="AA314" s="77"/>
      <c r="AB314" s="77"/>
      <c r="AC314" s="161"/>
      <c r="AD314" s="161"/>
      <c r="AE314" s="35"/>
      <c r="AF314" s="35"/>
      <c r="AG314" s="35"/>
      <c r="AH314" s="35"/>
    </row>
    <row r="315" spans="1:49">
      <c r="A315" s="35"/>
      <c r="B315" s="35"/>
      <c r="C315" s="35"/>
      <c r="D315" s="35"/>
      <c r="E315" s="343"/>
      <c r="F315" s="35"/>
      <c r="G315" s="343"/>
      <c r="H315" s="343"/>
      <c r="I315" s="161"/>
      <c r="J315" s="77"/>
      <c r="K315" s="161"/>
      <c r="L315" s="77"/>
      <c r="M315" s="77"/>
      <c r="N315" s="77"/>
      <c r="O315" s="35"/>
      <c r="P315" s="77"/>
      <c r="Q315" s="77"/>
      <c r="R315" s="161"/>
      <c r="S315" s="77"/>
      <c r="T315" s="77"/>
      <c r="U315" s="77"/>
      <c r="V315" s="35"/>
      <c r="W315" s="77"/>
      <c r="X315" s="161"/>
      <c r="Y315" s="161"/>
      <c r="Z315" s="77"/>
      <c r="AA315" s="77"/>
      <c r="AB315" s="77"/>
      <c r="AC315" s="161"/>
      <c r="AD315" s="161"/>
      <c r="AE315" s="35"/>
      <c r="AF315" s="35"/>
      <c r="AG315" s="35"/>
      <c r="AH315" s="35"/>
    </row>
    <row r="316" spans="1:49">
      <c r="A316" s="35"/>
      <c r="B316" s="35"/>
      <c r="C316" s="35"/>
      <c r="D316" s="35"/>
      <c r="E316" s="343"/>
      <c r="F316" s="35"/>
      <c r="G316" s="343"/>
      <c r="H316" s="343"/>
      <c r="I316" s="161"/>
      <c r="J316" s="77"/>
      <c r="K316" s="161"/>
      <c r="L316" s="77"/>
      <c r="M316" s="77"/>
      <c r="N316" s="77"/>
      <c r="O316" s="35"/>
      <c r="P316" s="77"/>
      <c r="Q316" s="77"/>
      <c r="R316" s="161"/>
      <c r="S316" s="77"/>
      <c r="T316" s="77"/>
      <c r="U316" s="77"/>
      <c r="V316" s="35"/>
      <c r="W316" s="77"/>
      <c r="X316" s="161"/>
      <c r="Y316" s="161"/>
      <c r="Z316" s="77"/>
      <c r="AA316" s="77"/>
      <c r="AB316" s="77"/>
      <c r="AC316" s="161"/>
      <c r="AD316" s="161"/>
      <c r="AE316" s="35"/>
      <c r="AF316" s="35"/>
      <c r="AG316" s="35"/>
      <c r="AH316" s="35"/>
    </row>
    <row r="317" spans="1:49">
      <c r="A317" s="35"/>
      <c r="B317" s="35"/>
      <c r="C317" s="35"/>
      <c r="D317" s="35"/>
      <c r="E317" s="343"/>
      <c r="F317" s="35"/>
      <c r="G317" s="343"/>
      <c r="H317" s="343"/>
      <c r="I317" s="161"/>
      <c r="J317" s="77"/>
      <c r="K317" s="161"/>
      <c r="L317" s="77"/>
      <c r="M317" s="77"/>
      <c r="N317" s="77"/>
      <c r="O317" s="35"/>
      <c r="P317" s="77"/>
      <c r="Q317" s="77"/>
      <c r="R317" s="161"/>
      <c r="S317" s="77"/>
      <c r="T317" s="77"/>
      <c r="U317" s="77"/>
      <c r="V317" s="35"/>
      <c r="W317" s="77"/>
      <c r="X317" s="161"/>
      <c r="Y317" s="161"/>
      <c r="Z317" s="77"/>
      <c r="AA317" s="77"/>
      <c r="AB317" s="77"/>
      <c r="AC317" s="161"/>
      <c r="AD317" s="161"/>
      <c r="AE317" s="35"/>
      <c r="AF317" s="35"/>
      <c r="AG317" s="35"/>
      <c r="AH317" s="35"/>
    </row>
    <row r="318" spans="1:49">
      <c r="A318" s="35"/>
      <c r="B318" s="35"/>
      <c r="C318" s="35"/>
      <c r="D318" s="35"/>
      <c r="E318" s="343"/>
      <c r="F318" s="35"/>
      <c r="G318" s="343"/>
      <c r="H318" s="343"/>
      <c r="I318" s="161"/>
      <c r="J318" s="77"/>
      <c r="K318" s="161"/>
      <c r="L318" s="77"/>
      <c r="M318" s="77"/>
      <c r="N318" s="77"/>
      <c r="O318" s="35"/>
      <c r="P318" s="77"/>
      <c r="Q318" s="77"/>
      <c r="R318" s="161"/>
      <c r="S318" s="77"/>
      <c r="T318" s="77"/>
      <c r="U318" s="77"/>
      <c r="V318" s="35"/>
      <c r="W318" s="77"/>
      <c r="X318" s="161"/>
      <c r="Y318" s="161"/>
      <c r="Z318" s="77"/>
      <c r="AA318" s="77"/>
      <c r="AB318" s="77"/>
      <c r="AC318" s="161"/>
      <c r="AD318" s="161"/>
      <c r="AE318" s="35"/>
      <c r="AF318" s="35"/>
      <c r="AG318" s="35"/>
      <c r="AH318" s="35"/>
    </row>
    <row r="319" spans="1:49">
      <c r="A319" s="35"/>
      <c r="B319" s="35"/>
      <c r="C319" s="35"/>
      <c r="D319" s="35"/>
      <c r="E319" s="343"/>
      <c r="F319" s="35"/>
      <c r="G319" s="343"/>
      <c r="H319" s="343"/>
      <c r="I319" s="161"/>
      <c r="J319" s="77"/>
      <c r="K319" s="161"/>
      <c r="L319" s="77"/>
      <c r="M319" s="77"/>
      <c r="N319" s="77"/>
      <c r="O319" s="35"/>
      <c r="P319" s="77"/>
      <c r="Q319" s="77"/>
      <c r="R319" s="161"/>
      <c r="S319" s="77"/>
      <c r="T319" s="77"/>
      <c r="U319" s="77"/>
      <c r="V319" s="35"/>
      <c r="W319" s="77"/>
      <c r="X319" s="161"/>
      <c r="Y319" s="161"/>
      <c r="Z319" s="77"/>
      <c r="AA319" s="77"/>
      <c r="AB319" s="77"/>
      <c r="AC319" s="161"/>
      <c r="AD319" s="161"/>
      <c r="AE319" s="35"/>
      <c r="AF319" s="35"/>
      <c r="AG319" s="35"/>
      <c r="AH319" s="35"/>
    </row>
    <row r="320" spans="1:49">
      <c r="A320" s="35"/>
      <c r="B320" s="35"/>
      <c r="C320" s="35"/>
      <c r="D320" s="35"/>
      <c r="E320" s="343"/>
      <c r="F320" s="35"/>
      <c r="G320" s="343"/>
      <c r="H320" s="343"/>
      <c r="I320" s="161"/>
      <c r="J320" s="77"/>
      <c r="K320" s="161"/>
      <c r="L320" s="77"/>
      <c r="M320" s="77"/>
      <c r="N320" s="77"/>
      <c r="O320" s="35"/>
      <c r="P320" s="77"/>
      <c r="Q320" s="77"/>
      <c r="R320" s="161"/>
      <c r="S320" s="77"/>
      <c r="T320" s="77"/>
      <c r="U320" s="77"/>
      <c r="V320" s="35"/>
      <c r="W320" s="77"/>
      <c r="X320" s="161"/>
      <c r="Y320" s="161"/>
      <c r="Z320" s="77"/>
      <c r="AA320" s="77"/>
      <c r="AB320" s="77"/>
      <c r="AC320" s="161"/>
      <c r="AD320" s="161"/>
      <c r="AE320" s="35"/>
      <c r="AF320" s="35"/>
      <c r="AG320" s="35"/>
      <c r="AH320" s="35"/>
    </row>
    <row r="321" spans="1:34">
      <c r="A321" s="35"/>
      <c r="B321" s="35"/>
      <c r="C321" s="35"/>
      <c r="D321" s="35"/>
      <c r="E321" s="343"/>
      <c r="F321" s="35"/>
      <c r="G321" s="343"/>
      <c r="H321" s="343"/>
      <c r="I321" s="161"/>
      <c r="J321" s="77"/>
      <c r="K321" s="161"/>
      <c r="L321" s="77"/>
      <c r="M321" s="77"/>
      <c r="N321" s="77"/>
      <c r="O321" s="35"/>
      <c r="P321" s="77"/>
      <c r="Q321" s="77"/>
      <c r="R321" s="161"/>
      <c r="S321" s="77"/>
      <c r="T321" s="77"/>
      <c r="U321" s="77"/>
      <c r="V321" s="35"/>
      <c r="W321" s="77"/>
      <c r="X321" s="161"/>
      <c r="Y321" s="161"/>
      <c r="Z321" s="77"/>
      <c r="AA321" s="77"/>
      <c r="AB321" s="77"/>
      <c r="AC321" s="161"/>
      <c r="AD321" s="161"/>
      <c r="AE321" s="35"/>
      <c r="AF321" s="35"/>
      <c r="AG321" s="35"/>
      <c r="AH321" s="35"/>
    </row>
    <row r="322" spans="1:34">
      <c r="A322" s="35"/>
      <c r="B322" s="35"/>
      <c r="C322" s="35"/>
      <c r="D322" s="35"/>
      <c r="E322" s="343"/>
      <c r="F322" s="35"/>
      <c r="G322" s="343"/>
      <c r="H322" s="343"/>
      <c r="I322" s="161"/>
      <c r="J322" s="77"/>
      <c r="K322" s="161"/>
      <c r="L322" s="77"/>
      <c r="M322" s="77"/>
      <c r="N322" s="77"/>
      <c r="O322" s="35"/>
      <c r="P322" s="77"/>
      <c r="Q322" s="77"/>
      <c r="R322" s="161"/>
      <c r="S322" s="77"/>
      <c r="T322" s="77"/>
      <c r="U322" s="77"/>
      <c r="V322" s="35"/>
      <c r="W322" s="77"/>
      <c r="X322" s="161"/>
      <c r="Y322" s="161"/>
      <c r="Z322" s="77"/>
      <c r="AA322" s="77"/>
      <c r="AB322" s="77"/>
      <c r="AC322" s="161"/>
      <c r="AD322" s="161"/>
      <c r="AE322" s="35"/>
      <c r="AF322" s="35"/>
      <c r="AG322" s="35"/>
      <c r="AH322" s="35"/>
    </row>
    <row r="323" spans="1:34">
      <c r="A323" s="35"/>
      <c r="B323" s="35"/>
      <c r="C323" s="35"/>
      <c r="D323" s="35"/>
      <c r="E323" s="343"/>
      <c r="F323" s="35"/>
      <c r="G323" s="343"/>
      <c r="H323" s="343"/>
      <c r="I323" s="161"/>
      <c r="J323" s="77"/>
      <c r="K323" s="161"/>
      <c r="L323" s="77"/>
      <c r="M323" s="77"/>
      <c r="N323" s="77"/>
      <c r="O323" s="35"/>
      <c r="P323" s="77"/>
      <c r="Q323" s="77"/>
      <c r="R323" s="161"/>
      <c r="S323" s="77"/>
      <c r="T323" s="77"/>
      <c r="U323" s="77"/>
      <c r="V323" s="35"/>
      <c r="W323" s="77"/>
      <c r="X323" s="161"/>
      <c r="Y323" s="161"/>
      <c r="Z323" s="77"/>
      <c r="AA323" s="77"/>
      <c r="AB323" s="77"/>
      <c r="AC323" s="161"/>
      <c r="AD323" s="161"/>
      <c r="AE323" s="35"/>
      <c r="AF323" s="35"/>
      <c r="AG323" s="35"/>
      <c r="AH323" s="35"/>
    </row>
    <row r="324" spans="1:34">
      <c r="A324" s="35"/>
      <c r="B324" s="35"/>
      <c r="C324" s="35"/>
      <c r="D324" s="35"/>
      <c r="E324" s="343"/>
      <c r="F324" s="35"/>
      <c r="G324" s="343"/>
      <c r="H324" s="343"/>
      <c r="I324" s="161"/>
      <c r="J324" s="77"/>
      <c r="K324" s="161"/>
      <c r="L324" s="77"/>
      <c r="M324" s="77"/>
      <c r="N324" s="77"/>
      <c r="O324" s="35"/>
      <c r="P324" s="77"/>
      <c r="Q324" s="77"/>
      <c r="R324" s="161"/>
      <c r="S324" s="77"/>
      <c r="T324" s="77"/>
      <c r="U324" s="77"/>
      <c r="V324" s="35"/>
      <c r="W324" s="77"/>
      <c r="X324" s="161"/>
      <c r="Y324" s="161"/>
      <c r="Z324" s="77"/>
      <c r="AA324" s="77"/>
      <c r="AB324" s="77"/>
      <c r="AC324" s="161"/>
      <c r="AD324" s="161"/>
      <c r="AE324" s="35"/>
      <c r="AF324" s="35"/>
      <c r="AG324" s="35"/>
      <c r="AH324" s="35"/>
    </row>
    <row r="325" spans="1:34">
      <c r="A325" s="35"/>
      <c r="B325" s="35"/>
      <c r="C325" s="35"/>
      <c r="D325" s="35"/>
      <c r="E325" s="343"/>
      <c r="F325" s="35"/>
      <c r="G325" s="343"/>
      <c r="H325" s="343"/>
      <c r="I325" s="161"/>
      <c r="J325" s="77"/>
      <c r="K325" s="161"/>
      <c r="L325" s="77"/>
      <c r="M325" s="77"/>
      <c r="N325" s="77"/>
      <c r="O325" s="35"/>
      <c r="P325" s="77"/>
      <c r="Q325" s="77"/>
      <c r="R325" s="161"/>
      <c r="S325" s="77"/>
      <c r="T325" s="77"/>
      <c r="U325" s="77"/>
      <c r="V325" s="35"/>
      <c r="W325" s="77"/>
      <c r="X325" s="161"/>
      <c r="Y325" s="161"/>
      <c r="Z325" s="77"/>
      <c r="AA325" s="77"/>
      <c r="AB325" s="77"/>
      <c r="AC325" s="161"/>
      <c r="AD325" s="161"/>
      <c r="AE325" s="35"/>
      <c r="AF325" s="35"/>
      <c r="AG325" s="35"/>
      <c r="AH325" s="35"/>
    </row>
    <row r="326" spans="1:34">
      <c r="A326" s="35"/>
      <c r="B326" s="35"/>
      <c r="C326" s="35"/>
      <c r="D326" s="35"/>
      <c r="E326" s="343"/>
      <c r="F326" s="35"/>
      <c r="G326" s="343"/>
      <c r="H326" s="343"/>
      <c r="I326" s="161"/>
      <c r="J326" s="77"/>
      <c r="K326" s="161"/>
      <c r="L326" s="77"/>
      <c r="M326" s="77"/>
      <c r="N326" s="77"/>
      <c r="O326" s="35"/>
      <c r="P326" s="77"/>
      <c r="Q326" s="77"/>
      <c r="R326" s="161"/>
      <c r="S326" s="77"/>
      <c r="T326" s="77"/>
      <c r="U326" s="77"/>
      <c r="V326" s="35"/>
      <c r="W326" s="77"/>
      <c r="X326" s="161"/>
      <c r="Y326" s="161"/>
      <c r="Z326" s="77"/>
      <c r="AA326" s="77"/>
      <c r="AB326" s="77"/>
      <c r="AC326" s="161"/>
      <c r="AD326" s="161"/>
      <c r="AE326" s="35"/>
      <c r="AF326" s="35"/>
      <c r="AG326" s="35"/>
      <c r="AH326" s="35"/>
    </row>
    <row r="327" spans="1:34">
      <c r="A327" s="35"/>
      <c r="B327" s="35"/>
      <c r="C327" s="35"/>
      <c r="D327" s="35"/>
      <c r="E327" s="343"/>
      <c r="F327" s="35"/>
      <c r="G327" s="343"/>
      <c r="H327" s="343"/>
      <c r="I327" s="161"/>
      <c r="J327" s="77"/>
      <c r="K327" s="161"/>
      <c r="L327" s="77"/>
      <c r="M327" s="77"/>
      <c r="N327" s="77"/>
      <c r="O327" s="35"/>
      <c r="P327" s="77"/>
      <c r="Q327" s="77"/>
      <c r="R327" s="161"/>
      <c r="S327" s="77"/>
      <c r="T327" s="77"/>
      <c r="U327" s="77"/>
      <c r="V327" s="35"/>
      <c r="W327" s="77"/>
      <c r="X327" s="161"/>
      <c r="Y327" s="161"/>
      <c r="Z327" s="77"/>
      <c r="AA327" s="77"/>
      <c r="AB327" s="77"/>
      <c r="AC327" s="161"/>
      <c r="AD327" s="161"/>
      <c r="AE327" s="35"/>
      <c r="AF327" s="35"/>
      <c r="AG327" s="35"/>
      <c r="AH327" s="35"/>
    </row>
    <row r="328" spans="1:34">
      <c r="A328" s="35"/>
      <c r="B328" s="35"/>
      <c r="C328" s="35"/>
      <c r="D328" s="35"/>
      <c r="E328" s="343"/>
      <c r="F328" s="35"/>
      <c r="G328" s="343"/>
      <c r="H328" s="343"/>
      <c r="I328" s="161"/>
      <c r="J328" s="77"/>
      <c r="K328" s="161"/>
      <c r="L328" s="77"/>
      <c r="M328" s="77"/>
      <c r="N328" s="77"/>
      <c r="O328" s="35"/>
      <c r="P328" s="77"/>
      <c r="Q328" s="77"/>
      <c r="R328" s="161"/>
      <c r="S328" s="77"/>
      <c r="T328" s="77"/>
      <c r="U328" s="77"/>
      <c r="V328" s="35"/>
      <c r="W328" s="77"/>
      <c r="X328" s="161"/>
      <c r="Y328" s="161"/>
      <c r="Z328" s="77"/>
      <c r="AA328" s="77"/>
      <c r="AB328" s="77"/>
      <c r="AC328" s="161"/>
      <c r="AD328" s="161"/>
      <c r="AE328" s="35"/>
      <c r="AF328" s="35"/>
      <c r="AG328" s="35"/>
      <c r="AH328" s="35"/>
    </row>
    <row r="329" spans="1:34">
      <c r="A329" s="35"/>
      <c r="B329" s="35"/>
      <c r="C329" s="35"/>
      <c r="D329" s="35"/>
      <c r="E329" s="343"/>
      <c r="F329" s="35"/>
      <c r="G329" s="343"/>
      <c r="H329" s="343"/>
      <c r="I329" s="161"/>
      <c r="J329" s="77"/>
      <c r="K329" s="161"/>
      <c r="L329" s="77"/>
      <c r="M329" s="77"/>
      <c r="N329" s="77"/>
      <c r="O329" s="35"/>
      <c r="P329" s="77"/>
      <c r="Q329" s="77"/>
      <c r="R329" s="161"/>
      <c r="S329" s="77"/>
      <c r="T329" s="77"/>
      <c r="U329" s="77"/>
      <c r="V329" s="35"/>
      <c r="W329" s="77"/>
      <c r="X329" s="161"/>
      <c r="Y329" s="161"/>
      <c r="Z329" s="77"/>
      <c r="AA329" s="77"/>
      <c r="AB329" s="77"/>
      <c r="AC329" s="161"/>
      <c r="AD329" s="161"/>
      <c r="AE329" s="35"/>
      <c r="AF329" s="35"/>
      <c r="AG329" s="35"/>
      <c r="AH329" s="35"/>
    </row>
    <row r="330" spans="1:34">
      <c r="A330" s="35"/>
      <c r="B330" s="35"/>
      <c r="C330" s="35"/>
      <c r="D330" s="35"/>
      <c r="E330" s="343"/>
      <c r="F330" s="35"/>
      <c r="G330" s="343"/>
      <c r="H330" s="343"/>
      <c r="I330" s="161"/>
      <c r="J330" s="77"/>
      <c r="K330" s="161"/>
      <c r="L330" s="77"/>
      <c r="M330" s="77"/>
      <c r="N330" s="77"/>
      <c r="O330" s="35"/>
      <c r="P330" s="77"/>
      <c r="Q330" s="77"/>
      <c r="R330" s="161"/>
      <c r="S330" s="77"/>
      <c r="T330" s="77"/>
      <c r="U330" s="77"/>
      <c r="V330" s="35"/>
      <c r="W330" s="77"/>
      <c r="X330" s="161"/>
      <c r="Y330" s="161"/>
      <c r="Z330" s="77"/>
      <c r="AA330" s="77"/>
      <c r="AB330" s="77"/>
      <c r="AC330" s="161"/>
      <c r="AD330" s="161"/>
      <c r="AE330" s="35"/>
      <c r="AF330" s="35"/>
      <c r="AG330" s="35"/>
      <c r="AH330" s="35"/>
    </row>
    <row r="331" spans="1:34">
      <c r="A331" s="35"/>
      <c r="B331" s="35"/>
      <c r="C331" s="35"/>
      <c r="D331" s="35"/>
      <c r="E331" s="343"/>
      <c r="F331" s="35"/>
      <c r="G331" s="343"/>
      <c r="H331" s="343"/>
      <c r="I331" s="161"/>
      <c r="J331" s="77"/>
      <c r="K331" s="161"/>
      <c r="L331" s="77"/>
      <c r="M331" s="77"/>
      <c r="N331" s="77"/>
      <c r="O331" s="35"/>
      <c r="P331" s="77"/>
      <c r="Q331" s="77"/>
      <c r="R331" s="161"/>
      <c r="S331" s="77"/>
      <c r="T331" s="77"/>
      <c r="U331" s="77"/>
      <c r="V331" s="35"/>
      <c r="W331" s="77"/>
      <c r="X331" s="161"/>
      <c r="Y331" s="161"/>
      <c r="Z331" s="77"/>
      <c r="AA331" s="77"/>
      <c r="AB331" s="77"/>
      <c r="AC331" s="161"/>
      <c r="AD331" s="161"/>
      <c r="AE331" s="35"/>
      <c r="AF331" s="35"/>
      <c r="AG331" s="35"/>
      <c r="AH331" s="35"/>
    </row>
    <row r="332" spans="1:34">
      <c r="A332" s="35"/>
      <c r="B332" s="35"/>
      <c r="C332" s="35"/>
      <c r="D332" s="35"/>
      <c r="E332" s="343"/>
      <c r="F332" s="35"/>
      <c r="G332" s="343"/>
      <c r="H332" s="343"/>
      <c r="I332" s="161"/>
      <c r="J332" s="77"/>
      <c r="K332" s="161"/>
      <c r="L332" s="77"/>
      <c r="M332" s="77"/>
      <c r="N332" s="77"/>
      <c r="O332" s="35"/>
      <c r="P332" s="77"/>
      <c r="Q332" s="77"/>
      <c r="R332" s="161"/>
      <c r="S332" s="77"/>
      <c r="T332" s="77"/>
      <c r="U332" s="77"/>
      <c r="V332" s="35"/>
      <c r="W332" s="77"/>
      <c r="X332" s="161"/>
      <c r="Y332" s="161"/>
      <c r="Z332" s="77"/>
      <c r="AA332" s="77"/>
      <c r="AB332" s="77"/>
      <c r="AC332" s="161"/>
      <c r="AD332" s="161"/>
      <c r="AE332" s="35"/>
      <c r="AF332" s="35"/>
      <c r="AG332" s="35"/>
      <c r="AH332" s="35"/>
    </row>
    <row r="333" spans="1:34">
      <c r="A333" s="35"/>
      <c r="B333" s="35"/>
      <c r="C333" s="35"/>
      <c r="D333" s="35"/>
      <c r="E333" s="343"/>
      <c r="F333" s="35"/>
      <c r="G333" s="343"/>
      <c r="H333" s="343"/>
      <c r="I333" s="161"/>
      <c r="J333" s="77"/>
      <c r="K333" s="161"/>
      <c r="L333" s="77"/>
      <c r="M333" s="77"/>
      <c r="N333" s="77"/>
      <c r="O333" s="35"/>
      <c r="P333" s="77"/>
      <c r="Q333" s="77"/>
      <c r="R333" s="161"/>
      <c r="S333" s="77"/>
      <c r="T333" s="77"/>
      <c r="U333" s="77"/>
      <c r="V333" s="35"/>
      <c r="W333" s="77"/>
      <c r="X333" s="161"/>
      <c r="Y333" s="161"/>
      <c r="Z333" s="77"/>
      <c r="AA333" s="77"/>
      <c r="AB333" s="77"/>
      <c r="AC333" s="161"/>
      <c r="AD333" s="161"/>
      <c r="AE333" s="35"/>
      <c r="AF333" s="35"/>
      <c r="AG333" s="35"/>
      <c r="AH333" s="35"/>
    </row>
    <row r="334" spans="1:34">
      <c r="A334" s="35"/>
      <c r="B334" s="35"/>
      <c r="C334" s="35"/>
      <c r="D334" s="35"/>
      <c r="E334" s="343"/>
      <c r="F334" s="35"/>
      <c r="G334" s="343"/>
      <c r="H334" s="343"/>
      <c r="I334" s="161"/>
      <c r="J334" s="77"/>
      <c r="K334" s="161"/>
      <c r="L334" s="77"/>
      <c r="M334" s="77"/>
      <c r="N334" s="77"/>
      <c r="O334" s="35"/>
      <c r="P334" s="77"/>
      <c r="Q334" s="77"/>
      <c r="R334" s="161"/>
      <c r="S334" s="77"/>
      <c r="T334" s="77"/>
      <c r="U334" s="77"/>
      <c r="V334" s="35"/>
      <c r="W334" s="77"/>
      <c r="X334" s="161"/>
      <c r="Y334" s="161"/>
      <c r="Z334" s="77"/>
      <c r="AA334" s="77"/>
      <c r="AB334" s="77"/>
      <c r="AC334" s="161"/>
      <c r="AD334" s="161"/>
      <c r="AE334" s="35"/>
      <c r="AF334" s="35"/>
      <c r="AG334" s="35"/>
      <c r="AH334" s="35"/>
    </row>
    <row r="335" spans="1:34">
      <c r="A335" s="35"/>
      <c r="B335" s="35"/>
      <c r="C335" s="35"/>
      <c r="D335" s="35"/>
      <c r="E335" s="343"/>
      <c r="F335" s="35"/>
      <c r="G335" s="343"/>
      <c r="H335" s="343"/>
      <c r="I335" s="161"/>
      <c r="J335" s="77"/>
      <c r="K335" s="161"/>
      <c r="L335" s="77"/>
      <c r="M335" s="77"/>
      <c r="N335" s="77"/>
      <c r="O335" s="35"/>
      <c r="P335" s="77"/>
      <c r="Q335" s="77"/>
      <c r="R335" s="161"/>
      <c r="S335" s="77"/>
      <c r="T335" s="77"/>
      <c r="U335" s="77"/>
      <c r="V335" s="35"/>
      <c r="W335" s="77"/>
      <c r="X335" s="161"/>
      <c r="Y335" s="161"/>
      <c r="Z335" s="77"/>
      <c r="AA335" s="77"/>
      <c r="AB335" s="77"/>
      <c r="AC335" s="161"/>
      <c r="AD335" s="161"/>
      <c r="AE335" s="35"/>
      <c r="AF335" s="35"/>
      <c r="AG335" s="35"/>
      <c r="AH335" s="35"/>
    </row>
    <row r="336" spans="1:34">
      <c r="A336" s="35"/>
      <c r="B336" s="35"/>
      <c r="C336" s="35"/>
      <c r="D336" s="35"/>
      <c r="E336" s="343"/>
      <c r="F336" s="35"/>
      <c r="G336" s="343"/>
      <c r="H336" s="343"/>
      <c r="I336" s="161"/>
      <c r="J336" s="77"/>
      <c r="K336" s="161"/>
      <c r="L336" s="77"/>
      <c r="M336" s="77"/>
      <c r="N336" s="77"/>
      <c r="O336" s="35"/>
      <c r="P336" s="77"/>
      <c r="Q336" s="77"/>
      <c r="R336" s="161"/>
      <c r="S336" s="77"/>
      <c r="T336" s="77"/>
      <c r="U336" s="77"/>
      <c r="V336" s="35"/>
      <c r="W336" s="77"/>
      <c r="X336" s="161"/>
      <c r="Y336" s="161"/>
      <c r="Z336" s="77"/>
      <c r="AA336" s="77"/>
      <c r="AB336" s="77"/>
      <c r="AC336" s="161"/>
      <c r="AD336" s="161"/>
      <c r="AE336" s="35"/>
      <c r="AF336" s="35"/>
      <c r="AG336" s="35"/>
      <c r="AH336" s="35"/>
    </row>
    <row r="337" spans="1:34">
      <c r="A337" s="35"/>
      <c r="B337" s="35"/>
      <c r="C337" s="35"/>
      <c r="D337" s="35"/>
      <c r="E337" s="343"/>
      <c r="F337" s="35"/>
      <c r="G337" s="343"/>
      <c r="H337" s="343"/>
      <c r="I337" s="161"/>
      <c r="J337" s="77"/>
      <c r="K337" s="161"/>
      <c r="L337" s="77"/>
      <c r="M337" s="77"/>
      <c r="N337" s="77"/>
      <c r="O337" s="35"/>
      <c r="P337" s="77"/>
      <c r="Q337" s="77"/>
      <c r="R337" s="161"/>
      <c r="S337" s="77"/>
      <c r="T337" s="77"/>
      <c r="U337" s="77"/>
      <c r="V337" s="35"/>
      <c r="W337" s="77"/>
      <c r="X337" s="161"/>
      <c r="Y337" s="161"/>
      <c r="Z337" s="77"/>
      <c r="AA337" s="77"/>
      <c r="AB337" s="77"/>
      <c r="AC337" s="161"/>
      <c r="AD337" s="161"/>
      <c r="AE337" s="35"/>
      <c r="AF337" s="35"/>
      <c r="AG337" s="35"/>
      <c r="AH337" s="35"/>
    </row>
    <row r="338" spans="1:34">
      <c r="A338" s="35"/>
      <c r="B338" s="35"/>
      <c r="C338" s="35"/>
      <c r="D338" s="35"/>
      <c r="E338" s="343"/>
      <c r="F338" s="35"/>
      <c r="G338" s="343"/>
      <c r="H338" s="343"/>
      <c r="I338" s="161"/>
      <c r="J338" s="77"/>
      <c r="K338" s="161"/>
      <c r="L338" s="77"/>
      <c r="M338" s="77"/>
      <c r="N338" s="77"/>
      <c r="O338" s="35"/>
      <c r="P338" s="77"/>
      <c r="Q338" s="77"/>
      <c r="R338" s="161"/>
      <c r="S338" s="77"/>
      <c r="T338" s="77"/>
      <c r="U338" s="77"/>
      <c r="V338" s="35"/>
      <c r="W338" s="77"/>
      <c r="X338" s="161"/>
      <c r="Y338" s="161"/>
      <c r="Z338" s="77"/>
      <c r="AA338" s="77"/>
      <c r="AB338" s="77"/>
      <c r="AC338" s="161"/>
      <c r="AD338" s="161"/>
      <c r="AE338" s="35"/>
      <c r="AF338" s="35"/>
      <c r="AG338" s="35"/>
      <c r="AH338" s="35"/>
    </row>
    <row r="339" spans="1:34">
      <c r="A339" s="35"/>
      <c r="B339" s="35"/>
      <c r="C339" s="35"/>
      <c r="D339" s="35"/>
      <c r="E339" s="343"/>
      <c r="F339" s="35"/>
      <c r="G339" s="343"/>
      <c r="H339" s="343"/>
      <c r="I339" s="161"/>
      <c r="J339" s="77"/>
      <c r="K339" s="161"/>
      <c r="L339" s="77"/>
      <c r="M339" s="77"/>
      <c r="N339" s="77"/>
      <c r="O339" s="35"/>
      <c r="P339" s="77"/>
      <c r="Q339" s="77"/>
      <c r="R339" s="161"/>
      <c r="S339" s="77"/>
      <c r="T339" s="77"/>
      <c r="U339" s="77"/>
      <c r="V339" s="35"/>
      <c r="W339" s="77"/>
      <c r="X339" s="161"/>
      <c r="Y339" s="161"/>
      <c r="Z339" s="77"/>
      <c r="AA339" s="77"/>
      <c r="AB339" s="77"/>
      <c r="AC339" s="161"/>
      <c r="AD339" s="161"/>
      <c r="AE339" s="35"/>
      <c r="AF339" s="35"/>
      <c r="AG339" s="35"/>
      <c r="AH339" s="35"/>
    </row>
    <row r="340" spans="1:34">
      <c r="A340" s="35"/>
      <c r="B340" s="35"/>
      <c r="C340" s="35"/>
      <c r="D340" s="35"/>
      <c r="E340" s="343"/>
      <c r="F340" s="35"/>
      <c r="G340" s="343"/>
      <c r="H340" s="343"/>
      <c r="I340" s="161"/>
      <c r="J340" s="77"/>
      <c r="K340" s="161"/>
      <c r="L340" s="77"/>
      <c r="M340" s="77"/>
      <c r="N340" s="77"/>
      <c r="O340" s="35"/>
      <c r="P340" s="77"/>
      <c r="Q340" s="77"/>
      <c r="R340" s="161"/>
      <c r="S340" s="77"/>
      <c r="T340" s="77"/>
      <c r="U340" s="77"/>
      <c r="V340" s="35"/>
      <c r="W340" s="77"/>
      <c r="X340" s="161"/>
      <c r="Y340" s="161"/>
      <c r="Z340" s="77"/>
      <c r="AA340" s="77"/>
      <c r="AB340" s="77"/>
      <c r="AC340" s="161"/>
      <c r="AD340" s="161"/>
      <c r="AE340" s="35"/>
      <c r="AF340" s="35"/>
      <c r="AG340" s="35"/>
      <c r="AH340" s="35"/>
    </row>
    <row r="341" spans="1:34">
      <c r="A341" s="35"/>
      <c r="B341" s="35"/>
      <c r="C341" s="35"/>
      <c r="D341" s="35"/>
      <c r="E341" s="343"/>
      <c r="F341" s="35"/>
      <c r="G341" s="343"/>
      <c r="H341" s="343"/>
      <c r="I341" s="161"/>
      <c r="J341" s="77"/>
      <c r="K341" s="161"/>
      <c r="L341" s="77"/>
      <c r="M341" s="77"/>
      <c r="N341" s="77"/>
      <c r="O341" s="35"/>
      <c r="P341" s="77"/>
      <c r="Q341" s="77"/>
      <c r="R341" s="161"/>
      <c r="S341" s="77"/>
      <c r="T341" s="77"/>
      <c r="U341" s="77"/>
      <c r="V341" s="35"/>
      <c r="W341" s="77"/>
      <c r="X341" s="161"/>
      <c r="Y341" s="161"/>
      <c r="Z341" s="77"/>
      <c r="AA341" s="77"/>
      <c r="AB341" s="77"/>
      <c r="AC341" s="161"/>
      <c r="AD341" s="161"/>
      <c r="AE341" s="35"/>
      <c r="AF341" s="35"/>
      <c r="AG341" s="35"/>
      <c r="AH341" s="35"/>
    </row>
    <row r="342" spans="1:34">
      <c r="A342" s="35"/>
      <c r="B342" s="35"/>
      <c r="C342" s="35"/>
      <c r="D342" s="35"/>
      <c r="E342" s="343"/>
      <c r="F342" s="35"/>
      <c r="G342" s="343"/>
      <c r="H342" s="343"/>
      <c r="I342" s="161"/>
      <c r="J342" s="77"/>
      <c r="K342" s="161"/>
      <c r="L342" s="77"/>
      <c r="M342" s="77"/>
      <c r="N342" s="77"/>
      <c r="O342" s="35"/>
      <c r="P342" s="77"/>
      <c r="Q342" s="77"/>
      <c r="R342" s="161"/>
      <c r="S342" s="77"/>
      <c r="T342" s="77"/>
      <c r="U342" s="77"/>
      <c r="V342" s="35"/>
      <c r="W342" s="77"/>
      <c r="X342" s="161"/>
      <c r="Y342" s="161"/>
      <c r="Z342" s="77"/>
      <c r="AA342" s="77"/>
      <c r="AB342" s="77"/>
      <c r="AC342" s="161"/>
      <c r="AD342" s="161"/>
      <c r="AE342" s="35"/>
      <c r="AF342" s="35"/>
      <c r="AG342" s="35"/>
      <c r="AH342" s="35"/>
    </row>
    <row r="343" spans="1:34">
      <c r="Z343" s="77"/>
      <c r="AA343" s="77"/>
      <c r="AB343" s="77"/>
      <c r="AC343" s="161"/>
      <c r="AD343" s="161"/>
      <c r="AE343" s="35"/>
      <c r="AF343" s="35"/>
      <c r="AG343" s="35"/>
      <c r="AH343" s="35"/>
    </row>
    <row r="344" spans="1:34">
      <c r="Z344" s="77"/>
      <c r="AA344" s="77"/>
      <c r="AB344" s="77"/>
      <c r="AC344" s="161"/>
      <c r="AD344" s="161"/>
    </row>
    <row r="345" spans="1:34">
      <c r="Z345" s="77"/>
      <c r="AA345" s="77"/>
      <c r="AB345" s="77"/>
      <c r="AC345" s="161"/>
      <c r="AD345" s="161"/>
    </row>
    <row r="346" spans="1:34">
      <c r="Z346" s="77"/>
      <c r="AA346" s="77"/>
      <c r="AB346" s="77"/>
      <c r="AC346" s="161"/>
      <c r="AD346" s="161"/>
    </row>
    <row r="347" spans="1:34">
      <c r="Z347" s="77"/>
      <c r="AA347" s="77"/>
      <c r="AB347" s="77"/>
      <c r="AC347" s="161"/>
      <c r="AD347" s="161"/>
    </row>
    <row r="348" spans="1:34">
      <c r="Z348" s="77"/>
      <c r="AA348" s="77"/>
      <c r="AB348" s="77"/>
      <c r="AC348" s="161"/>
      <c r="AD348" s="161"/>
    </row>
    <row r="349" spans="1:34">
      <c r="Z349" s="77"/>
      <c r="AA349" s="77"/>
      <c r="AB349" s="77"/>
      <c r="AC349" s="161"/>
      <c r="AD349" s="161"/>
    </row>
    <row r="350" spans="1:34">
      <c r="Z350" s="77"/>
      <c r="AA350" s="77"/>
      <c r="AB350" s="77"/>
      <c r="AC350" s="161"/>
      <c r="AD350" s="161"/>
    </row>
    <row r="351" spans="1:34">
      <c r="Z351" s="77"/>
      <c r="AA351" s="77"/>
      <c r="AB351" s="77"/>
      <c r="AC351" s="161"/>
      <c r="AD351" s="161"/>
    </row>
    <row r="352" spans="1:34">
      <c r="Z352" s="77"/>
      <c r="AA352" s="77"/>
      <c r="AB352" s="77"/>
      <c r="AC352" s="161"/>
      <c r="AD352" s="161"/>
    </row>
    <row r="353" spans="26:30">
      <c r="Z353" s="77"/>
      <c r="AA353" s="77"/>
      <c r="AB353" s="77"/>
      <c r="AC353" s="161"/>
      <c r="AD353" s="161"/>
    </row>
    <row r="354" spans="26:30">
      <c r="Z354" s="77"/>
      <c r="AA354" s="77"/>
      <c r="AB354" s="77"/>
      <c r="AC354" s="161"/>
      <c r="AD354" s="161"/>
    </row>
    <row r="355" spans="26:30">
      <c r="Z355" s="77"/>
      <c r="AA355" s="77"/>
      <c r="AB355" s="77"/>
      <c r="AC355" s="161"/>
      <c r="AD355" s="161"/>
    </row>
    <row r="356" spans="26:30">
      <c r="Z356" s="77"/>
      <c r="AA356" s="77"/>
      <c r="AB356" s="77"/>
      <c r="AC356" s="161"/>
      <c r="AD356" s="161"/>
    </row>
    <row r="357" spans="26:30">
      <c r="Z357" s="77"/>
      <c r="AA357" s="77"/>
      <c r="AB357" s="77"/>
      <c r="AC357" s="161"/>
      <c r="AD357" s="161"/>
    </row>
    <row r="358" spans="26:30">
      <c r="Z358" s="77"/>
      <c r="AA358" s="77"/>
      <c r="AB358" s="77"/>
      <c r="AC358" s="161"/>
      <c r="AD358" s="161"/>
    </row>
    <row r="359" spans="26:30">
      <c r="Z359" s="77"/>
      <c r="AA359" s="77"/>
      <c r="AB359" s="77"/>
      <c r="AC359" s="161"/>
      <c r="AD359" s="161"/>
    </row>
    <row r="360" spans="26:30">
      <c r="Z360" s="77"/>
      <c r="AA360" s="77"/>
      <c r="AB360" s="77"/>
      <c r="AC360" s="161"/>
      <c r="AD360" s="161"/>
    </row>
    <row r="361" spans="26:30">
      <c r="Z361" s="77"/>
      <c r="AA361" s="77"/>
      <c r="AB361" s="77"/>
      <c r="AC361" s="161"/>
      <c r="AD361" s="161"/>
    </row>
    <row r="362" spans="26:30">
      <c r="Z362" s="77"/>
      <c r="AA362" s="77"/>
      <c r="AB362" s="77"/>
      <c r="AC362" s="161"/>
      <c r="AD362" s="161"/>
    </row>
    <row r="363" spans="26:30">
      <c r="Z363" s="77"/>
      <c r="AA363" s="77"/>
      <c r="AB363" s="77"/>
      <c r="AC363" s="161"/>
      <c r="AD363" s="161"/>
    </row>
    <row r="364" spans="26:30">
      <c r="Z364" s="77"/>
      <c r="AA364" s="77"/>
      <c r="AB364" s="77"/>
      <c r="AC364" s="161"/>
      <c r="AD364" s="161"/>
    </row>
    <row r="365" spans="26:30">
      <c r="Z365" s="77"/>
      <c r="AA365" s="77"/>
      <c r="AB365" s="77"/>
      <c r="AC365" s="161"/>
      <c r="AD365" s="161"/>
    </row>
    <row r="366" spans="26:30">
      <c r="Z366" s="77"/>
      <c r="AA366" s="77"/>
      <c r="AB366" s="77"/>
      <c r="AC366" s="161"/>
      <c r="AD366" s="161"/>
    </row>
  </sheetData>
  <mergeCells count="2">
    <mergeCell ref="K5:L5"/>
    <mergeCell ref="AE5:AG5"/>
  </mergeCells>
  <phoneticPr fontId="11" type="noConversion"/>
  <conditionalFormatting sqref="AO32:AO34 AY125:AZ125">
    <cfRule type="cellIs" dxfId="150" priority="57" stopIfTrue="1" operator="lessThan">
      <formula>0</formula>
    </cfRule>
  </conditionalFormatting>
  <conditionalFormatting sqref="AY102:AZ102">
    <cfRule type="cellIs" dxfId="149" priority="58" stopIfTrue="1" operator="greaterThan">
      <formula>0</formula>
    </cfRule>
  </conditionalFormatting>
  <conditionalFormatting sqref="AY79:AZ79">
    <cfRule type="cellIs" dxfId="148" priority="59" stopIfTrue="1" operator="greaterThan">
      <formula>0</formula>
    </cfRule>
    <cfRule type="cellIs" dxfId="147" priority="60" stopIfTrue="1" operator="lessThan">
      <formula>0</formula>
    </cfRule>
  </conditionalFormatting>
  <conditionalFormatting sqref="AY102:AZ102">
    <cfRule type="cellIs" dxfId="146" priority="51" operator="lessThan">
      <formula>0</formula>
    </cfRule>
  </conditionalFormatting>
  <conditionalFormatting sqref="F17:F44 H47:H75 J47:J75 P47:P75 W47:W75 Y47:Y75 F47:F75 T47:T72 R47:R72">
    <cfRule type="cellIs" dxfId="145" priority="49" operator="lessThan">
      <formula>0</formula>
    </cfRule>
    <cfRule type="cellIs" dxfId="144" priority="50" operator="greaterThan">
      <formula>0</formula>
    </cfRule>
  </conditionalFormatting>
  <conditionalFormatting sqref="H17:H44">
    <cfRule type="cellIs" dxfId="143" priority="45" operator="lessThan">
      <formula>0</formula>
    </cfRule>
    <cfRule type="cellIs" dxfId="142" priority="46" operator="greaterThan">
      <formula>0</formula>
    </cfRule>
  </conditionalFormatting>
  <conditionalFormatting sqref="J17:J44">
    <cfRule type="cellIs" dxfId="141" priority="41" operator="lessThan">
      <formula>0</formula>
    </cfRule>
    <cfRule type="cellIs" dxfId="140" priority="42" operator="greaterThan">
      <formula>0</formula>
    </cfRule>
  </conditionalFormatting>
  <conditionalFormatting sqref="P17:P44 T17:T42 R17:R42">
    <cfRule type="cellIs" dxfId="139" priority="33" operator="lessThan">
      <formula>0</formula>
    </cfRule>
    <cfRule type="cellIs" dxfId="138" priority="34" operator="greaterThan">
      <formula>0</formula>
    </cfRule>
  </conditionalFormatting>
  <conditionalFormatting sqref="W17:W44">
    <cfRule type="cellIs" dxfId="137" priority="29" operator="lessThan">
      <formula>0</formula>
    </cfRule>
    <cfRule type="cellIs" dxfId="136" priority="30" operator="greaterThan">
      <formula>0</formula>
    </cfRule>
  </conditionalFormatting>
  <conditionalFormatting sqref="Y17:Y44">
    <cfRule type="cellIs" dxfId="135" priority="25" operator="lessThan">
      <formula>0</formula>
    </cfRule>
    <cfRule type="cellIs" dxfId="134" priority="26" operator="greaterThan">
      <formula>0</formula>
    </cfRule>
  </conditionalFormatting>
  <conditionalFormatting sqref="Y10">
    <cfRule type="cellIs" dxfId="133" priority="9" operator="lessThan">
      <formula>0</formula>
    </cfRule>
    <cfRule type="cellIs" dxfId="132" priority="10" operator="greaterThan">
      <formula>0</formula>
    </cfRule>
  </conditionalFormatting>
  <conditionalFormatting sqref="F10">
    <cfRule type="cellIs" dxfId="131" priority="21" operator="lessThan">
      <formula>0</formula>
    </cfRule>
    <cfRule type="cellIs" dxfId="130" priority="22" operator="greaterThan">
      <formula>0</formula>
    </cfRule>
  </conditionalFormatting>
  <conditionalFormatting sqref="H10">
    <cfRule type="cellIs" dxfId="129" priority="19" operator="lessThan">
      <formula>0</formula>
    </cfRule>
    <cfRule type="cellIs" dxfId="128" priority="20" operator="greaterThan">
      <formula>0</formula>
    </cfRule>
  </conditionalFormatting>
  <conditionalFormatting sqref="J10">
    <cfRule type="cellIs" dxfId="127" priority="17" operator="lessThan">
      <formula>0</formula>
    </cfRule>
    <cfRule type="cellIs" dxfId="126" priority="18" operator="greaterThan">
      <formula>0</formula>
    </cfRule>
  </conditionalFormatting>
  <conditionalFormatting sqref="P10 R10 T10">
    <cfRule type="cellIs" dxfId="125" priority="13" operator="lessThan">
      <formula>0</formula>
    </cfRule>
    <cfRule type="cellIs" dxfId="124" priority="14" operator="greaterThan">
      <formula>0</formula>
    </cfRule>
  </conditionalFormatting>
  <conditionalFormatting sqref="W10">
    <cfRule type="cellIs" dxfId="123" priority="11" operator="lessThan">
      <formula>0</formula>
    </cfRule>
    <cfRule type="cellIs" dxfId="122" priority="12" operator="greaterThan">
      <formula>0</formula>
    </cfRule>
  </conditionalFormatting>
  <conditionalFormatting sqref="F10:F11">
    <cfRule type="cellIs" dxfId="121" priority="8" operator="greaterThan">
      <formula>0</formula>
    </cfRule>
  </conditionalFormatting>
  <conditionalFormatting sqref="H10:H11">
    <cfRule type="cellIs" dxfId="120" priority="7" operator="greaterThan">
      <formula>0</formula>
    </cfRule>
  </conditionalFormatting>
  <conditionalFormatting sqref="J10:J11">
    <cfRule type="cellIs" dxfId="119" priority="5" operator="lessThan">
      <formula>0</formula>
    </cfRule>
    <cfRule type="cellIs" dxfId="118" priority="6" operator="greaterThan">
      <formula>0</formula>
    </cfRule>
  </conditionalFormatting>
  <conditionalFormatting sqref="P10:P11 R10:R11 T10:T11">
    <cfRule type="cellIs" dxfId="117" priority="3" operator="lessThan">
      <formula>0</formula>
    </cfRule>
  </conditionalFormatting>
  <conditionalFormatting sqref="W10:W11">
    <cfRule type="cellIs" dxfId="116" priority="2" operator="greaterThan">
      <formula>0</formula>
    </cfRule>
  </conditionalFormatting>
  <conditionalFormatting sqref="Y10:Y11">
    <cfRule type="cellIs" dxfId="11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69"/>
  <sheetViews>
    <sheetView zoomScale="88" zoomScaleNormal="88" workbookViewId="0">
      <selection activeCell="Q25" sqref="Q25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2" customWidth="1"/>
    <col min="42" max="42" width="4.90625" style="11" customWidth="1"/>
    <col min="43" max="43" width="5.08984375" style="92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2" customWidth="1"/>
    <col min="52" max="52" width="5.36328125" style="92" customWidth="1"/>
    <col min="53" max="53" width="5.08984375" style="92" customWidth="1"/>
    <col min="54" max="54" width="6" style="92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4"/>
      <c r="BO1" s="4"/>
      <c r="BP1" s="4"/>
      <c r="BQ1" s="4"/>
    </row>
    <row r="2" spans="12:91" ht="15.6"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1"/>
      <c r="BQ2" s="5"/>
    </row>
    <row r="3" spans="12:91" ht="18.75" customHeight="1"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4"/>
      <c r="BO3" s="4"/>
      <c r="BP3" s="4"/>
      <c r="BQ3" s="4"/>
    </row>
    <row r="4" spans="12:91" ht="15.6"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1"/>
      <c r="BQ4" s="5"/>
    </row>
    <row r="5" spans="12:91" ht="15.6"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4"/>
      <c r="BO5" s="4"/>
      <c r="BP5" s="4"/>
      <c r="BQ5" s="4"/>
      <c r="CK5" s="2"/>
      <c r="CL5" s="5"/>
      <c r="CM5" s="5"/>
    </row>
    <row r="6" spans="12:91" ht="15.6"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1"/>
      <c r="BQ6" s="5"/>
    </row>
    <row r="7" spans="12:91"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4"/>
      <c r="BO7" s="4"/>
      <c r="BP7" s="4"/>
      <c r="BQ7" s="4"/>
    </row>
    <row r="8" spans="12:91" ht="15.6"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1"/>
      <c r="BQ8" s="5"/>
    </row>
    <row r="9" spans="12:91" ht="15.6"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1"/>
      <c r="BQ9" s="5"/>
    </row>
    <row r="10" spans="12:91" ht="15.6">
      <c r="L10" s="33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1"/>
      <c r="BQ10" s="5"/>
    </row>
    <row r="11" spans="12:91" ht="15.6"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1"/>
      <c r="BQ11" s="5"/>
      <c r="BS11" s="2"/>
      <c r="BT11" s="2"/>
      <c r="BU11" s="2"/>
    </row>
    <row r="12" spans="12:91" ht="15.6"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13"/>
      <c r="BQ12" s="5"/>
      <c r="BS12" s="2"/>
      <c r="BT12" s="2"/>
      <c r="BU12" s="4"/>
      <c r="BV12" s="4"/>
      <c r="BW12" s="4"/>
    </row>
    <row r="13" spans="12:91" ht="15.6"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13"/>
      <c r="BQ13" s="5"/>
      <c r="BS13" s="1"/>
      <c r="BT13" s="1"/>
      <c r="BU13" s="11"/>
      <c r="BV13" s="11"/>
      <c r="BW13" s="11"/>
    </row>
    <row r="14" spans="12:91" ht="15.6"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13"/>
      <c r="BQ14" s="5"/>
      <c r="BS14" s="1"/>
      <c r="BT14" s="1"/>
      <c r="BU14" s="11"/>
      <c r="BV14" s="11"/>
      <c r="BW14" s="11"/>
    </row>
    <row r="15" spans="12:91" ht="15.6"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13"/>
      <c r="BQ15" s="5"/>
      <c r="BS15" s="1"/>
      <c r="BT15" s="1"/>
      <c r="BU15" s="11"/>
      <c r="BV15" s="11"/>
      <c r="BW15" s="11"/>
    </row>
    <row r="16" spans="12:91" ht="15.6"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"/>
      <c r="BQ16" s="5"/>
      <c r="BS16" s="1"/>
      <c r="BT16" s="1"/>
      <c r="BU16" s="11"/>
      <c r="BV16" s="11"/>
      <c r="BW16" s="11"/>
    </row>
    <row r="17" spans="37:75" ht="15.6"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"/>
      <c r="BQ17" s="5"/>
      <c r="BS17" s="1"/>
      <c r="BT17" s="1"/>
      <c r="BU17" s="11"/>
      <c r="BV17" s="11"/>
      <c r="BW17" s="11"/>
    </row>
    <row r="18" spans="37:75" ht="15.6"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"/>
      <c r="BQ18" s="5"/>
      <c r="BS18" s="1"/>
      <c r="BT18" s="1"/>
      <c r="BU18" s="11"/>
      <c r="BV18" s="11"/>
      <c r="BW18" s="11"/>
    </row>
    <row r="19" spans="37:75" ht="15.6"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"/>
      <c r="BQ19" s="5"/>
      <c r="BS19" s="1"/>
      <c r="BT19" s="1"/>
      <c r="BU19" s="11"/>
      <c r="BV19" s="11"/>
      <c r="BW19" s="11"/>
    </row>
    <row r="20" spans="37:75" ht="15.6"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"/>
      <c r="BQ20" s="5"/>
      <c r="BS20" s="1"/>
      <c r="BT20" s="1"/>
      <c r="BU20" s="11"/>
      <c r="BV20" s="11"/>
      <c r="BW20" s="11"/>
    </row>
    <row r="21" spans="37:75" ht="15.6"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"/>
      <c r="BQ21" s="5"/>
      <c r="BS21" s="1"/>
      <c r="BT21" s="1"/>
      <c r="BU21" s="11"/>
      <c r="BV21" s="11"/>
      <c r="BW21" s="11"/>
    </row>
    <row r="22" spans="37:75" ht="15.6"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58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58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58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401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39:80" ht="15.6">
      <c r="BX97" s="4"/>
      <c r="BY97" s="13"/>
      <c r="BZ97" s="13"/>
      <c r="CA97" s="5"/>
      <c r="CB97" s="5"/>
    </row>
    <row r="98" spans="39:80" ht="15.6">
      <c r="BX98" s="4"/>
      <c r="BY98" s="13"/>
      <c r="BZ98" s="13"/>
      <c r="CA98" s="5"/>
      <c r="CB98" s="5"/>
    </row>
    <row r="99" spans="39:80" ht="15.6">
      <c r="BX99" s="4"/>
      <c r="BY99" s="13"/>
      <c r="BZ99" s="13"/>
      <c r="CA99" s="5"/>
      <c r="CB99" s="5"/>
    </row>
    <row r="100" spans="39:80" ht="15.6">
      <c r="BX100" s="4"/>
      <c r="BY100" s="13"/>
      <c r="BZ100" s="13"/>
      <c r="CA100" s="5"/>
      <c r="CB100" s="5"/>
    </row>
    <row r="101" spans="39:80" ht="15.6">
      <c r="BX101" s="4"/>
      <c r="BY101" s="5"/>
      <c r="BZ101" s="5"/>
      <c r="CA101" s="5"/>
      <c r="CB101" s="5"/>
    </row>
    <row r="102" spans="39:80">
      <c r="BX102" s="13"/>
      <c r="BY102" s="13"/>
    </row>
    <row r="103" spans="39:80" ht="15.6">
      <c r="BX103" s="5"/>
      <c r="BY103" s="5"/>
      <c r="BZ103" s="5"/>
      <c r="CB103" s="5"/>
    </row>
    <row r="104" spans="39:80">
      <c r="BX104" s="13"/>
      <c r="BY104" s="13"/>
    </row>
    <row r="105" spans="39:80">
      <c r="BX105" s="13"/>
      <c r="BY105" s="13"/>
    </row>
    <row r="106" spans="39:80" s="549" customFormat="1">
      <c r="AM106" s="550"/>
      <c r="AN106" s="550"/>
      <c r="AO106" s="92"/>
      <c r="AP106" s="550"/>
      <c r="AQ106" s="92"/>
      <c r="AR106" s="550"/>
      <c r="AT106" s="550"/>
      <c r="AV106" s="550"/>
      <c r="AX106" s="550"/>
      <c r="AY106" s="92"/>
      <c r="AZ106" s="92"/>
      <c r="BA106" s="92"/>
      <c r="BB106" s="92"/>
      <c r="BX106" s="13"/>
      <c r="BY106" s="13"/>
    </row>
    <row r="107" spans="39:80" s="549" customFormat="1">
      <c r="AM107" s="550"/>
      <c r="AN107" s="550"/>
      <c r="AO107" s="92"/>
      <c r="AP107" s="550"/>
      <c r="AQ107" s="92"/>
      <c r="AR107" s="550"/>
      <c r="AT107" s="550"/>
      <c r="AV107" s="550"/>
      <c r="AX107" s="550"/>
      <c r="AY107" s="92"/>
      <c r="AZ107" s="92"/>
      <c r="BA107" s="92"/>
      <c r="BB107" s="92"/>
      <c r="BX107" s="13"/>
      <c r="BY107" s="13"/>
    </row>
    <row r="108" spans="39:80" s="549" customFormat="1">
      <c r="AM108" s="550"/>
      <c r="AN108" s="550"/>
      <c r="AO108" s="92"/>
      <c r="AP108" s="550"/>
      <c r="AQ108" s="92"/>
      <c r="AR108" s="550"/>
      <c r="AT108" s="550"/>
      <c r="AV108" s="550"/>
      <c r="AX108" s="550"/>
      <c r="AY108" s="92"/>
      <c r="AZ108" s="92"/>
      <c r="BA108" s="92"/>
      <c r="BB108" s="92"/>
      <c r="BX108" s="13"/>
      <c r="BY108" s="13"/>
    </row>
    <row r="109" spans="39:80" s="549" customFormat="1">
      <c r="AM109" s="550"/>
      <c r="AN109" s="550"/>
      <c r="AO109" s="92"/>
      <c r="AP109" s="550"/>
      <c r="AQ109" s="92"/>
      <c r="AR109" s="550"/>
      <c r="AT109" s="550"/>
      <c r="AV109" s="550"/>
      <c r="AX109" s="550"/>
      <c r="AY109" s="92"/>
      <c r="AZ109" s="92"/>
      <c r="BA109" s="92"/>
      <c r="BB109" s="92"/>
      <c r="BX109" s="13"/>
      <c r="BY109" s="13"/>
    </row>
    <row r="110" spans="39:80" s="549" customFormat="1">
      <c r="AM110" s="550"/>
      <c r="AN110" s="550"/>
      <c r="AO110" s="92"/>
      <c r="AP110" s="550"/>
      <c r="AQ110" s="92"/>
      <c r="AR110" s="550"/>
      <c r="AT110" s="550"/>
      <c r="AV110" s="550"/>
      <c r="AX110" s="550"/>
      <c r="AY110" s="92"/>
      <c r="AZ110" s="92"/>
      <c r="BA110" s="92"/>
      <c r="BB110" s="92"/>
      <c r="BX110" s="13"/>
      <c r="BY110" s="13"/>
    </row>
    <row r="111" spans="39:80" s="549" customFormat="1">
      <c r="AM111" s="550"/>
      <c r="AN111" s="550"/>
      <c r="AO111" s="92"/>
      <c r="AP111" s="550"/>
      <c r="AQ111" s="92"/>
      <c r="AR111" s="550"/>
      <c r="AT111" s="550"/>
      <c r="AV111" s="550"/>
      <c r="AX111" s="550"/>
      <c r="AY111" s="92"/>
      <c r="AZ111" s="92"/>
      <c r="BA111" s="92"/>
      <c r="BB111" s="92"/>
      <c r="BX111" s="13"/>
      <c r="BY111" s="13"/>
    </row>
    <row r="112" spans="39:80" s="549" customFormat="1">
      <c r="AM112" s="550"/>
      <c r="AN112" s="550"/>
      <c r="AO112" s="92"/>
      <c r="AP112" s="550"/>
      <c r="AQ112" s="92"/>
      <c r="AR112" s="550"/>
      <c r="AT112" s="550"/>
      <c r="AV112" s="550"/>
      <c r="AX112" s="550"/>
      <c r="AY112" s="92"/>
      <c r="AZ112" s="92"/>
      <c r="BA112" s="92"/>
      <c r="BB112" s="92"/>
      <c r="BX112" s="13"/>
      <c r="BY112" s="13"/>
    </row>
    <row r="113" spans="39:77" s="549" customFormat="1">
      <c r="AM113" s="550"/>
      <c r="AN113" s="550"/>
      <c r="AO113" s="92"/>
      <c r="AP113" s="550"/>
      <c r="AQ113" s="92"/>
      <c r="AR113" s="550"/>
      <c r="AT113" s="550"/>
      <c r="AV113" s="550"/>
      <c r="AX113" s="550"/>
      <c r="AY113" s="92"/>
      <c r="AZ113" s="92"/>
      <c r="BA113" s="92"/>
      <c r="BB113" s="92"/>
      <c r="BX113" s="13"/>
      <c r="BY113" s="13"/>
    </row>
    <row r="114" spans="39:77" s="549" customFormat="1">
      <c r="AM114" s="550"/>
      <c r="AN114" s="550"/>
      <c r="AO114" s="92"/>
      <c r="AP114" s="550"/>
      <c r="AQ114" s="92"/>
      <c r="AR114" s="550"/>
      <c r="AT114" s="550"/>
      <c r="AV114" s="550"/>
      <c r="AX114" s="550"/>
      <c r="AY114" s="92"/>
      <c r="AZ114" s="92"/>
      <c r="BA114" s="92"/>
      <c r="BB114" s="92"/>
      <c r="BX114" s="13"/>
      <c r="BY114" s="13"/>
    </row>
    <row r="115" spans="39:77" s="549" customFormat="1">
      <c r="AM115" s="550"/>
      <c r="AN115" s="550"/>
      <c r="AO115" s="92"/>
      <c r="AP115" s="550"/>
      <c r="AQ115" s="92"/>
      <c r="AR115" s="550"/>
      <c r="AT115" s="550"/>
      <c r="AV115" s="550"/>
      <c r="AX115" s="550"/>
      <c r="AY115" s="92"/>
      <c r="AZ115" s="92"/>
      <c r="BA115" s="92"/>
      <c r="BB115" s="92"/>
      <c r="BX115" s="13"/>
      <c r="BY115" s="13"/>
    </row>
    <row r="116" spans="39:77" s="549" customFormat="1">
      <c r="AM116" s="550"/>
      <c r="AN116" s="550"/>
      <c r="AO116" s="92"/>
      <c r="AP116" s="550"/>
      <c r="AQ116" s="92"/>
      <c r="AR116" s="550"/>
      <c r="AT116" s="550"/>
      <c r="AV116" s="550"/>
      <c r="AX116" s="550"/>
      <c r="AY116" s="92"/>
      <c r="AZ116" s="92"/>
      <c r="BA116" s="92"/>
      <c r="BB116" s="92"/>
      <c r="BX116" s="13"/>
      <c r="BY116" s="13"/>
    </row>
    <row r="117" spans="39:77" s="549" customFormat="1">
      <c r="AM117" s="550"/>
      <c r="AN117" s="550"/>
      <c r="AO117" s="92"/>
      <c r="AP117" s="550"/>
      <c r="AQ117" s="92"/>
      <c r="AR117" s="550"/>
      <c r="AT117" s="550"/>
      <c r="AV117" s="550"/>
      <c r="AX117" s="550"/>
      <c r="AY117" s="92"/>
      <c r="AZ117" s="92"/>
      <c r="BA117" s="92"/>
      <c r="BB117" s="92"/>
      <c r="BX117" s="13"/>
      <c r="BY117" s="13"/>
    </row>
    <row r="118" spans="39:77" s="549" customFormat="1">
      <c r="AM118" s="550"/>
      <c r="AN118" s="550"/>
      <c r="AO118" s="92"/>
      <c r="AP118" s="550"/>
      <c r="AQ118" s="92"/>
      <c r="AR118" s="550"/>
      <c r="AT118" s="550"/>
      <c r="AV118" s="550"/>
      <c r="AX118" s="550"/>
      <c r="AY118" s="92"/>
      <c r="AZ118" s="92"/>
      <c r="BA118" s="92"/>
      <c r="BB118" s="92"/>
      <c r="BX118" s="13"/>
      <c r="BY118" s="13"/>
    </row>
    <row r="119" spans="39:77" s="549" customFormat="1">
      <c r="AM119" s="550"/>
      <c r="AN119" s="550"/>
      <c r="AO119" s="92"/>
      <c r="AP119" s="550"/>
      <c r="AQ119" s="92"/>
      <c r="AR119" s="550"/>
      <c r="AT119" s="550"/>
      <c r="AV119" s="550"/>
      <c r="AX119" s="550"/>
      <c r="AY119" s="92"/>
      <c r="AZ119" s="92"/>
      <c r="BA119" s="92"/>
      <c r="BB119" s="92"/>
      <c r="BX119" s="13"/>
      <c r="BY119" s="13"/>
    </row>
    <row r="120" spans="39:77" s="549" customFormat="1">
      <c r="AM120" s="550"/>
      <c r="AN120" s="550"/>
      <c r="AO120" s="92"/>
      <c r="AP120" s="550"/>
      <c r="AQ120" s="92"/>
      <c r="AR120" s="550"/>
      <c r="AT120" s="550"/>
      <c r="AV120" s="550"/>
      <c r="AX120" s="550"/>
      <c r="AY120" s="92"/>
      <c r="AZ120" s="92"/>
      <c r="BA120" s="92"/>
      <c r="BB120" s="92"/>
      <c r="BX120" s="13"/>
      <c r="BY120" s="13"/>
    </row>
    <row r="121" spans="39:77" s="549" customFormat="1">
      <c r="AM121" s="550"/>
      <c r="AN121" s="550"/>
      <c r="AO121" s="92"/>
      <c r="AP121" s="550"/>
      <c r="AQ121" s="92"/>
      <c r="AR121" s="550"/>
      <c r="AT121" s="550"/>
      <c r="AV121" s="550"/>
      <c r="AX121" s="550"/>
      <c r="AY121" s="92"/>
      <c r="AZ121" s="92"/>
      <c r="BA121" s="92"/>
      <c r="BB121" s="92"/>
      <c r="BX121" s="13"/>
      <c r="BY121" s="13"/>
    </row>
    <row r="122" spans="39:77" s="549" customFormat="1">
      <c r="AM122" s="550"/>
      <c r="AN122" s="550"/>
      <c r="AO122" s="92"/>
      <c r="AP122" s="550"/>
      <c r="AQ122" s="92"/>
      <c r="AR122" s="550"/>
      <c r="AT122" s="550"/>
      <c r="AV122" s="550"/>
      <c r="AX122" s="550"/>
      <c r="AY122" s="92"/>
      <c r="AZ122" s="92"/>
      <c r="BA122" s="92"/>
      <c r="BB122" s="92"/>
      <c r="BX122" s="13"/>
      <c r="BY122" s="13"/>
    </row>
    <row r="123" spans="39:77" s="549" customFormat="1">
      <c r="AM123" s="550"/>
      <c r="AN123" s="550"/>
      <c r="AO123" s="92"/>
      <c r="AP123" s="550"/>
      <c r="AQ123" s="92"/>
      <c r="AR123" s="550"/>
      <c r="AT123" s="550"/>
      <c r="AV123" s="550"/>
      <c r="AX123" s="550"/>
      <c r="AY123" s="92"/>
      <c r="AZ123" s="92"/>
      <c r="BA123" s="92"/>
      <c r="BB123" s="92"/>
      <c r="BX123" s="13"/>
      <c r="BY123" s="13"/>
    </row>
    <row r="124" spans="39:77" s="549" customFormat="1">
      <c r="AM124" s="550"/>
      <c r="AN124" s="550"/>
      <c r="AO124" s="92"/>
      <c r="AP124" s="550"/>
      <c r="AQ124" s="92"/>
      <c r="AR124" s="550"/>
      <c r="AT124" s="550"/>
      <c r="AV124" s="550"/>
      <c r="AX124" s="550"/>
      <c r="AY124" s="92"/>
      <c r="AZ124" s="92"/>
      <c r="BA124" s="92"/>
      <c r="BB124" s="92"/>
      <c r="BX124" s="13"/>
      <c r="BY124" s="13"/>
    </row>
    <row r="125" spans="39:77" s="549" customFormat="1">
      <c r="AM125" s="550"/>
      <c r="AN125" s="550"/>
      <c r="AO125" s="92"/>
      <c r="AP125" s="550"/>
      <c r="AQ125" s="92"/>
      <c r="AR125" s="550"/>
      <c r="AT125" s="550"/>
      <c r="AV125" s="550"/>
      <c r="AX125" s="550"/>
      <c r="AY125" s="92"/>
      <c r="AZ125" s="92"/>
      <c r="BA125" s="92"/>
      <c r="BB125" s="92"/>
      <c r="BX125" s="13"/>
      <c r="BY125" s="13"/>
    </row>
    <row r="126" spans="39:77" s="549" customFormat="1">
      <c r="AM126" s="550"/>
      <c r="AN126" s="550"/>
      <c r="AO126" s="92"/>
      <c r="AP126" s="550"/>
      <c r="AQ126" s="92"/>
      <c r="AR126" s="550"/>
      <c r="AT126" s="550"/>
      <c r="AV126" s="550"/>
      <c r="AX126" s="550"/>
      <c r="AY126" s="92"/>
      <c r="AZ126" s="92"/>
      <c r="BA126" s="92"/>
      <c r="BB126" s="92"/>
      <c r="BX126" s="13"/>
      <c r="BY126" s="13"/>
    </row>
    <row r="127" spans="39:77" s="549" customFormat="1">
      <c r="AM127" s="550"/>
      <c r="AN127" s="550"/>
      <c r="AO127" s="92"/>
      <c r="AP127" s="550"/>
      <c r="AQ127" s="92"/>
      <c r="AR127" s="550"/>
      <c r="AT127" s="550"/>
      <c r="AV127" s="550"/>
      <c r="AX127" s="550"/>
      <c r="AY127" s="92"/>
      <c r="AZ127" s="92"/>
      <c r="BA127" s="92"/>
      <c r="BB127" s="92"/>
      <c r="BX127" s="13"/>
      <c r="BY127" s="13"/>
    </row>
    <row r="128" spans="39:77" s="549" customFormat="1">
      <c r="AM128" s="550"/>
      <c r="AN128" s="550"/>
      <c r="AO128" s="92"/>
      <c r="AP128" s="550"/>
      <c r="AQ128" s="92"/>
      <c r="AR128" s="550"/>
      <c r="AT128" s="550"/>
      <c r="AV128" s="550"/>
      <c r="AX128" s="550"/>
      <c r="AY128" s="92"/>
      <c r="AZ128" s="92"/>
      <c r="BA128" s="92"/>
      <c r="BB128" s="92"/>
      <c r="BX128" s="13"/>
      <c r="BY128" s="13"/>
    </row>
    <row r="129" spans="39:77" s="549" customFormat="1">
      <c r="AM129" s="550"/>
      <c r="AN129" s="550"/>
      <c r="AO129" s="92"/>
      <c r="AP129" s="550"/>
      <c r="AQ129" s="92"/>
      <c r="AR129" s="550"/>
      <c r="AT129" s="550"/>
      <c r="AV129" s="550"/>
      <c r="AX129" s="550"/>
      <c r="AY129" s="92"/>
      <c r="AZ129" s="92"/>
      <c r="BA129" s="92"/>
      <c r="BB129" s="92"/>
      <c r="BX129" s="13"/>
      <c r="BY129" s="13"/>
    </row>
    <row r="130" spans="39:77" s="549" customFormat="1">
      <c r="AM130" s="550"/>
      <c r="AN130" s="550"/>
      <c r="AO130" s="92"/>
      <c r="AP130" s="550"/>
      <c r="AQ130" s="92"/>
      <c r="AR130" s="550"/>
      <c r="AT130" s="550"/>
      <c r="AV130" s="550"/>
      <c r="AX130" s="550"/>
      <c r="AY130" s="92"/>
      <c r="AZ130" s="92"/>
      <c r="BA130" s="92"/>
      <c r="BB130" s="92"/>
      <c r="BX130" s="13"/>
      <c r="BY130" s="13"/>
    </row>
    <row r="131" spans="39:77" s="549" customFormat="1">
      <c r="AM131" s="550"/>
      <c r="AN131" s="550"/>
      <c r="AO131" s="92"/>
      <c r="AP131" s="550"/>
      <c r="AQ131" s="92"/>
      <c r="AR131" s="550"/>
      <c r="AT131" s="550"/>
      <c r="AV131" s="550"/>
      <c r="AX131" s="550"/>
      <c r="AY131" s="92"/>
      <c r="AZ131" s="92"/>
      <c r="BA131" s="92"/>
      <c r="BB131" s="92"/>
      <c r="BX131" s="13"/>
      <c r="BY131" s="13"/>
    </row>
    <row r="132" spans="39:77" s="549" customFormat="1">
      <c r="AM132" s="550"/>
      <c r="AN132" s="550"/>
      <c r="AO132" s="92"/>
      <c r="AP132" s="550"/>
      <c r="AQ132" s="92"/>
      <c r="AR132" s="550"/>
      <c r="AT132" s="550"/>
      <c r="AV132" s="550"/>
      <c r="AX132" s="550"/>
      <c r="AY132" s="92"/>
      <c r="AZ132" s="92"/>
      <c r="BA132" s="92"/>
      <c r="BB132" s="92"/>
      <c r="BX132" s="13"/>
      <c r="BY132" s="13"/>
    </row>
    <row r="133" spans="39:77" s="549" customFormat="1">
      <c r="AM133" s="550"/>
      <c r="AN133" s="550"/>
      <c r="AO133" s="92"/>
      <c r="AP133" s="550"/>
      <c r="AQ133" s="92"/>
      <c r="AR133" s="550"/>
      <c r="AT133" s="550"/>
      <c r="AV133" s="550"/>
      <c r="AX133" s="550"/>
      <c r="AY133" s="92"/>
      <c r="AZ133" s="92"/>
      <c r="BA133" s="92"/>
      <c r="BB133" s="92"/>
      <c r="BX133" s="13"/>
      <c r="BY133" s="13"/>
    </row>
    <row r="134" spans="39:77" s="549" customFormat="1">
      <c r="AM134" s="550"/>
      <c r="AN134" s="550"/>
      <c r="AO134" s="92"/>
      <c r="AP134" s="550"/>
      <c r="AQ134" s="92"/>
      <c r="AR134" s="550"/>
      <c r="AT134" s="550"/>
      <c r="AV134" s="550"/>
      <c r="AX134" s="550"/>
      <c r="AY134" s="92"/>
      <c r="AZ134" s="92"/>
      <c r="BA134" s="92"/>
      <c r="BB134" s="92"/>
      <c r="BX134" s="13"/>
      <c r="BY134" s="13"/>
    </row>
    <row r="135" spans="39:77" s="549" customFormat="1">
      <c r="AM135" s="550"/>
      <c r="AN135" s="550"/>
      <c r="AO135" s="92"/>
      <c r="AP135" s="550"/>
      <c r="AQ135" s="92"/>
      <c r="AR135" s="550"/>
      <c r="AT135" s="550"/>
      <c r="AV135" s="550"/>
      <c r="AX135" s="550"/>
      <c r="AY135" s="92"/>
      <c r="AZ135" s="92"/>
      <c r="BA135" s="92"/>
      <c r="BB135" s="92"/>
      <c r="BX135" s="13"/>
      <c r="BY135" s="13"/>
    </row>
    <row r="136" spans="39:77" s="549" customFormat="1">
      <c r="AM136" s="550"/>
      <c r="AN136" s="550"/>
      <c r="AO136" s="92"/>
      <c r="AP136" s="550"/>
      <c r="AQ136" s="92"/>
      <c r="AR136" s="550"/>
      <c r="AT136" s="550"/>
      <c r="AV136" s="550"/>
      <c r="AX136" s="550"/>
      <c r="AY136" s="92"/>
      <c r="AZ136" s="92"/>
      <c r="BA136" s="92"/>
      <c r="BB136" s="92"/>
      <c r="BX136" s="13"/>
      <c r="BY136" s="13"/>
    </row>
    <row r="137" spans="39:77" s="549" customFormat="1">
      <c r="AM137" s="550"/>
      <c r="AN137" s="550"/>
      <c r="AO137" s="92"/>
      <c r="AP137" s="550"/>
      <c r="AQ137" s="92"/>
      <c r="AR137" s="550"/>
      <c r="AT137" s="550"/>
      <c r="AV137" s="550"/>
      <c r="AX137" s="550"/>
      <c r="AY137" s="92"/>
      <c r="AZ137" s="92"/>
      <c r="BA137" s="92"/>
      <c r="BB137" s="92"/>
      <c r="BX137" s="13"/>
      <c r="BY137" s="13"/>
    </row>
    <row r="138" spans="39:77" s="549" customFormat="1">
      <c r="AM138" s="550"/>
      <c r="AN138" s="550"/>
      <c r="AO138" s="92"/>
      <c r="AP138" s="550"/>
      <c r="AQ138" s="92"/>
      <c r="AR138" s="550"/>
      <c r="AT138" s="550"/>
      <c r="AV138" s="550"/>
      <c r="AX138" s="550"/>
      <c r="AY138" s="92"/>
      <c r="AZ138" s="92"/>
      <c r="BA138" s="92"/>
      <c r="BB138" s="92"/>
      <c r="BX138" s="13"/>
      <c r="BY138" s="13"/>
    </row>
    <row r="139" spans="39:77" s="549" customFormat="1">
      <c r="AM139" s="550"/>
      <c r="AN139" s="550"/>
      <c r="AO139" s="92"/>
      <c r="AP139" s="550"/>
      <c r="AQ139" s="92"/>
      <c r="AR139" s="550"/>
      <c r="AT139" s="550"/>
      <c r="AV139" s="550"/>
      <c r="AX139" s="550"/>
      <c r="AY139" s="92"/>
      <c r="AZ139" s="92"/>
      <c r="BA139" s="92"/>
      <c r="BB139" s="92"/>
      <c r="BX139" s="13"/>
      <c r="BY139" s="13"/>
    </row>
    <row r="140" spans="39:77" s="549" customFormat="1">
      <c r="AM140" s="550"/>
      <c r="AN140" s="550"/>
      <c r="AO140" s="92"/>
      <c r="AP140" s="550"/>
      <c r="AQ140" s="92"/>
      <c r="AR140" s="550"/>
      <c r="AT140" s="550"/>
      <c r="AV140" s="550"/>
      <c r="AX140" s="550"/>
      <c r="AY140" s="92"/>
      <c r="AZ140" s="92"/>
      <c r="BA140" s="92"/>
      <c r="BB140" s="92"/>
      <c r="BX140" s="13"/>
      <c r="BY140" s="13"/>
    </row>
    <row r="141" spans="39:77" s="549" customFormat="1">
      <c r="AM141" s="550"/>
      <c r="AN141" s="550"/>
      <c r="AO141" s="92"/>
      <c r="AP141" s="550"/>
      <c r="AQ141" s="92"/>
      <c r="AR141" s="550"/>
      <c r="AT141" s="550"/>
      <c r="AV141" s="550"/>
      <c r="AX141" s="550"/>
      <c r="AY141" s="92"/>
      <c r="AZ141" s="92"/>
      <c r="BA141" s="92"/>
      <c r="BB141" s="92"/>
      <c r="BX141" s="13"/>
      <c r="BY141" s="13"/>
    </row>
    <row r="142" spans="39:77">
      <c r="BX142" s="13"/>
      <c r="BY142" s="13"/>
    </row>
    <row r="143" spans="39:77">
      <c r="BX143" s="13"/>
      <c r="BY143" s="13"/>
    </row>
    <row r="144" spans="39:77" s="549" customFormat="1">
      <c r="AM144" s="550"/>
      <c r="AN144" s="550"/>
      <c r="AO144" s="92"/>
      <c r="AP144" s="550"/>
      <c r="AQ144" s="92"/>
      <c r="AR144" s="550"/>
      <c r="AT144" s="550"/>
      <c r="AV144" s="550"/>
      <c r="AX144" s="550"/>
      <c r="AY144" s="92"/>
      <c r="AZ144" s="92"/>
      <c r="BA144" s="92"/>
      <c r="BB144" s="92"/>
      <c r="BX144" s="13"/>
      <c r="BY144" s="13"/>
    </row>
    <row r="145" spans="39:77" s="549" customFormat="1">
      <c r="AM145" s="550"/>
      <c r="AN145" s="550"/>
      <c r="AO145" s="92"/>
      <c r="AP145" s="550"/>
      <c r="AQ145" s="92"/>
      <c r="AR145" s="550"/>
      <c r="AT145" s="550"/>
      <c r="AV145" s="550"/>
      <c r="AX145" s="550"/>
      <c r="AY145" s="92"/>
      <c r="AZ145" s="92"/>
      <c r="BA145" s="92"/>
      <c r="BB145" s="92"/>
      <c r="BX145" s="13"/>
      <c r="BY145" s="13"/>
    </row>
    <row r="146" spans="39:77" s="549" customFormat="1">
      <c r="AM146" s="550"/>
      <c r="AN146" s="550"/>
      <c r="AO146" s="92"/>
      <c r="AP146" s="550"/>
      <c r="AQ146" s="92"/>
      <c r="AR146" s="550"/>
      <c r="AT146" s="550"/>
      <c r="AV146" s="550"/>
      <c r="AX146" s="550"/>
      <c r="AY146" s="92"/>
      <c r="AZ146" s="92"/>
      <c r="BA146" s="92"/>
      <c r="BB146" s="92"/>
      <c r="BX146" s="13"/>
      <c r="BY146" s="13"/>
    </row>
    <row r="147" spans="39:77" s="549" customFormat="1">
      <c r="AM147" s="550"/>
      <c r="AN147" s="550"/>
      <c r="AO147" s="92"/>
      <c r="AP147" s="550"/>
      <c r="AQ147" s="92"/>
      <c r="AR147" s="550"/>
      <c r="AT147" s="550"/>
      <c r="AV147" s="550"/>
      <c r="AX147" s="550"/>
      <c r="AY147" s="92"/>
      <c r="AZ147" s="92"/>
      <c r="BA147" s="92"/>
      <c r="BB147" s="92"/>
      <c r="BX147" s="13"/>
      <c r="BY147" s="13"/>
    </row>
    <row r="148" spans="39:77" s="549" customFormat="1">
      <c r="AM148" s="550"/>
      <c r="AN148" s="550"/>
      <c r="AO148" s="92"/>
      <c r="AP148" s="550"/>
      <c r="AQ148" s="92"/>
      <c r="AR148" s="550"/>
      <c r="AT148" s="550"/>
      <c r="AV148" s="550"/>
      <c r="AX148" s="550"/>
      <c r="AY148" s="92"/>
      <c r="AZ148" s="92"/>
      <c r="BA148" s="92"/>
      <c r="BB148" s="92"/>
      <c r="BX148" s="13"/>
      <c r="BY148" s="13"/>
    </row>
    <row r="149" spans="39:77" s="549" customFormat="1">
      <c r="AM149" s="550"/>
      <c r="AN149" s="550"/>
      <c r="AO149" s="92"/>
      <c r="AP149" s="550"/>
      <c r="AQ149" s="92"/>
      <c r="AR149" s="550"/>
      <c r="AT149" s="550"/>
      <c r="AV149" s="550"/>
      <c r="AX149" s="550"/>
      <c r="AY149" s="92"/>
      <c r="AZ149" s="92"/>
      <c r="BA149" s="92"/>
      <c r="BB149" s="92"/>
      <c r="BX149" s="13"/>
      <c r="BY149" s="13"/>
    </row>
    <row r="150" spans="39:77" s="549" customFormat="1">
      <c r="AM150" s="550"/>
      <c r="AN150" s="550"/>
      <c r="AO150" s="92"/>
      <c r="AP150" s="550"/>
      <c r="AQ150" s="92"/>
      <c r="AR150" s="550"/>
      <c r="AT150" s="550"/>
      <c r="AV150" s="550"/>
      <c r="AX150" s="550"/>
      <c r="AY150" s="92"/>
      <c r="AZ150" s="92"/>
      <c r="BA150" s="92"/>
      <c r="BB150" s="92"/>
      <c r="BX150" s="13"/>
      <c r="BY150" s="13"/>
    </row>
    <row r="151" spans="39:77" s="549" customFormat="1">
      <c r="AM151" s="550"/>
      <c r="AN151" s="550"/>
      <c r="AO151" s="92"/>
      <c r="AP151" s="550"/>
      <c r="AQ151" s="92"/>
      <c r="AR151" s="550"/>
      <c r="AT151" s="550"/>
      <c r="AV151" s="550"/>
      <c r="AX151" s="550"/>
      <c r="AY151" s="92"/>
      <c r="AZ151" s="92"/>
      <c r="BA151" s="92"/>
      <c r="BB151" s="92"/>
      <c r="BX151" s="13"/>
      <c r="BY151" s="13"/>
    </row>
    <row r="152" spans="39:77" s="549" customFormat="1">
      <c r="AM152" s="550"/>
      <c r="AN152" s="550"/>
      <c r="AO152" s="92"/>
      <c r="AP152" s="550"/>
      <c r="AQ152" s="92"/>
      <c r="AR152" s="550"/>
      <c r="AT152" s="550"/>
      <c r="AV152" s="550"/>
      <c r="AX152" s="550"/>
      <c r="AY152" s="92"/>
      <c r="AZ152" s="92"/>
      <c r="BA152" s="92"/>
      <c r="BB152" s="92"/>
      <c r="BX152" s="13"/>
      <c r="BY152" s="13"/>
    </row>
    <row r="153" spans="39:77" s="549" customFormat="1">
      <c r="AM153" s="550"/>
      <c r="AN153" s="550"/>
      <c r="AO153" s="92"/>
      <c r="AP153" s="550"/>
      <c r="AQ153" s="92"/>
      <c r="AR153" s="550"/>
      <c r="AT153" s="550"/>
      <c r="AV153" s="550"/>
      <c r="AX153" s="550"/>
      <c r="AY153" s="92"/>
      <c r="AZ153" s="92"/>
      <c r="BA153" s="92"/>
      <c r="BB153" s="92"/>
      <c r="BX153" s="13"/>
      <c r="BY153" s="13"/>
    </row>
    <row r="154" spans="39:77" s="549" customFormat="1">
      <c r="AM154" s="550"/>
      <c r="AN154" s="550"/>
      <c r="AO154" s="92"/>
      <c r="AP154" s="550"/>
      <c r="AQ154" s="92"/>
      <c r="AR154" s="550"/>
      <c r="AT154" s="550"/>
      <c r="AV154" s="550"/>
      <c r="AX154" s="550"/>
      <c r="AY154" s="92"/>
      <c r="AZ154" s="92"/>
      <c r="BA154" s="92"/>
      <c r="BB154" s="92"/>
      <c r="BX154" s="13"/>
      <c r="BY154" s="13"/>
    </row>
    <row r="155" spans="39:77" s="549" customFormat="1">
      <c r="AM155" s="550"/>
      <c r="AN155" s="550"/>
      <c r="AO155" s="92"/>
      <c r="AP155" s="550"/>
      <c r="AQ155" s="92"/>
      <c r="AR155" s="550"/>
      <c r="AT155" s="550"/>
      <c r="AV155" s="550"/>
      <c r="AX155" s="550"/>
      <c r="AY155" s="92"/>
      <c r="AZ155" s="92"/>
      <c r="BA155" s="92"/>
      <c r="BB155" s="92"/>
      <c r="BX155" s="13"/>
      <c r="BY155" s="13"/>
    </row>
    <row r="156" spans="39:77" s="549" customFormat="1">
      <c r="AM156" s="550"/>
      <c r="AN156" s="550"/>
      <c r="AO156" s="92"/>
      <c r="AP156" s="550"/>
      <c r="AQ156" s="92"/>
      <c r="AR156" s="550"/>
      <c r="AT156" s="550"/>
      <c r="AV156" s="550"/>
      <c r="AX156" s="550"/>
      <c r="AY156" s="92"/>
      <c r="AZ156" s="92"/>
      <c r="BA156" s="92"/>
      <c r="BB156" s="92"/>
      <c r="BX156" s="13"/>
      <c r="BY156" s="13"/>
    </row>
    <row r="157" spans="39:77" s="549" customFormat="1">
      <c r="AM157" s="550"/>
      <c r="AN157" s="550"/>
      <c r="AO157" s="92"/>
      <c r="AP157" s="550"/>
      <c r="AQ157" s="92"/>
      <c r="AR157" s="550"/>
      <c r="AT157" s="550"/>
      <c r="AV157" s="550"/>
      <c r="AX157" s="550"/>
      <c r="AY157" s="92"/>
      <c r="AZ157" s="92"/>
      <c r="BA157" s="92"/>
      <c r="BB157" s="92"/>
      <c r="BX157" s="13"/>
      <c r="BY157" s="13"/>
    </row>
    <row r="158" spans="39:77" s="549" customFormat="1">
      <c r="AM158" s="550"/>
      <c r="AN158" s="550"/>
      <c r="AO158" s="92"/>
      <c r="AP158" s="550"/>
      <c r="AQ158" s="92"/>
      <c r="AR158" s="550"/>
      <c r="AT158" s="550"/>
      <c r="AV158" s="550"/>
      <c r="AX158" s="550"/>
      <c r="AY158" s="92"/>
      <c r="AZ158" s="92"/>
      <c r="BA158" s="92"/>
      <c r="BB158" s="92"/>
      <c r="BX158" s="13"/>
      <c r="BY158" s="13"/>
    </row>
    <row r="159" spans="39:77" s="549" customFormat="1">
      <c r="AM159" s="550"/>
      <c r="AN159" s="550"/>
      <c r="AO159" s="92"/>
      <c r="AP159" s="550"/>
      <c r="AQ159" s="92"/>
      <c r="AR159" s="550"/>
      <c r="AT159" s="550"/>
      <c r="AV159" s="550"/>
      <c r="AX159" s="550"/>
      <c r="AY159" s="92"/>
      <c r="AZ159" s="92"/>
      <c r="BA159" s="92"/>
      <c r="BB159" s="92"/>
      <c r="BX159" s="13"/>
      <c r="BY159" s="13"/>
    </row>
    <row r="160" spans="39:77" s="549" customFormat="1">
      <c r="AM160" s="550"/>
      <c r="AN160" s="550"/>
      <c r="AO160" s="92"/>
      <c r="AP160" s="550"/>
      <c r="AQ160" s="92"/>
      <c r="AR160" s="550"/>
      <c r="AT160" s="550"/>
      <c r="AV160" s="550"/>
      <c r="AX160" s="550"/>
      <c r="AY160" s="92"/>
      <c r="AZ160" s="92"/>
      <c r="BA160" s="92"/>
      <c r="BB160" s="92"/>
      <c r="BX160" s="13"/>
      <c r="BY160" s="13"/>
    </row>
    <row r="161" spans="39:77" s="549" customFormat="1">
      <c r="AM161" s="550"/>
      <c r="AN161" s="550"/>
      <c r="AO161" s="92"/>
      <c r="AP161" s="550"/>
      <c r="AQ161" s="92"/>
      <c r="AR161" s="550"/>
      <c r="AT161" s="550"/>
      <c r="AV161" s="550"/>
      <c r="AX161" s="550"/>
      <c r="AY161" s="92"/>
      <c r="AZ161" s="92"/>
      <c r="BA161" s="92"/>
      <c r="BB161" s="92"/>
      <c r="BX161" s="13"/>
      <c r="BY161" s="13"/>
    </row>
    <row r="162" spans="39:77" s="549" customFormat="1">
      <c r="AM162" s="550"/>
      <c r="AN162" s="550"/>
      <c r="AO162" s="92"/>
      <c r="AP162" s="550"/>
      <c r="AQ162" s="92"/>
      <c r="AR162" s="550"/>
      <c r="AT162" s="550"/>
      <c r="AV162" s="550"/>
      <c r="AX162" s="550"/>
      <c r="AY162" s="92"/>
      <c r="AZ162" s="92"/>
      <c r="BA162" s="92"/>
      <c r="BB162" s="92"/>
      <c r="BX162" s="13"/>
      <c r="BY162" s="13"/>
    </row>
    <row r="163" spans="39:77" s="549" customFormat="1">
      <c r="AM163" s="550"/>
      <c r="AN163" s="550"/>
      <c r="AO163" s="92"/>
      <c r="AP163" s="550"/>
      <c r="AQ163" s="92"/>
      <c r="AR163" s="550"/>
      <c r="AT163" s="550"/>
      <c r="AV163" s="550"/>
      <c r="AX163" s="550"/>
      <c r="AY163" s="92"/>
      <c r="AZ163" s="92"/>
      <c r="BA163" s="92"/>
      <c r="BB163" s="92"/>
      <c r="BX163" s="13"/>
      <c r="BY163" s="13"/>
    </row>
    <row r="164" spans="39:77" s="549" customFormat="1">
      <c r="AM164" s="550"/>
      <c r="AN164" s="550"/>
      <c r="AO164" s="92"/>
      <c r="AP164" s="550"/>
      <c r="AQ164" s="92"/>
      <c r="AR164" s="550"/>
      <c r="AT164" s="550"/>
      <c r="AV164" s="550"/>
      <c r="AX164" s="550"/>
      <c r="AY164" s="92"/>
      <c r="AZ164" s="92"/>
      <c r="BA164" s="92"/>
      <c r="BB164" s="92"/>
      <c r="BX164" s="13"/>
      <c r="BY164" s="13"/>
    </row>
    <row r="165" spans="39:77" s="549" customFormat="1">
      <c r="AM165" s="550"/>
      <c r="AN165" s="550"/>
      <c r="AO165" s="92"/>
      <c r="AP165" s="550"/>
      <c r="AQ165" s="92"/>
      <c r="AR165" s="550"/>
      <c r="AT165" s="550"/>
      <c r="AV165" s="550"/>
      <c r="AX165" s="550"/>
      <c r="AY165" s="92"/>
      <c r="AZ165" s="92"/>
      <c r="BA165" s="92"/>
      <c r="BB165" s="92"/>
      <c r="BX165" s="13"/>
      <c r="BY165" s="13"/>
    </row>
    <row r="166" spans="39:77" s="549" customFormat="1">
      <c r="AM166" s="550"/>
      <c r="AN166" s="550"/>
      <c r="AO166" s="92"/>
      <c r="AP166" s="550"/>
      <c r="AQ166" s="92"/>
      <c r="AR166" s="550"/>
      <c r="AT166" s="550"/>
      <c r="AV166" s="550"/>
      <c r="AX166" s="550"/>
      <c r="AY166" s="92"/>
      <c r="AZ166" s="92"/>
      <c r="BA166" s="92"/>
      <c r="BB166" s="92"/>
      <c r="BX166" s="13"/>
      <c r="BY166" s="13"/>
    </row>
    <row r="167" spans="39:77" s="549" customFormat="1">
      <c r="AM167" s="550"/>
      <c r="AN167" s="550"/>
      <c r="AO167" s="92"/>
      <c r="AP167" s="550"/>
      <c r="AQ167" s="92"/>
      <c r="AR167" s="550"/>
      <c r="AT167" s="550"/>
      <c r="AV167" s="550"/>
      <c r="AX167" s="550"/>
      <c r="AY167" s="92"/>
      <c r="AZ167" s="92"/>
      <c r="BA167" s="92"/>
      <c r="BB167" s="92"/>
      <c r="BX167" s="13"/>
      <c r="BY167" s="13"/>
    </row>
    <row r="168" spans="39:77" s="549" customFormat="1">
      <c r="AM168" s="550"/>
      <c r="AN168" s="550"/>
      <c r="AO168" s="92"/>
      <c r="AP168" s="550"/>
      <c r="AQ168" s="92"/>
      <c r="AR168" s="550"/>
      <c r="AT168" s="550"/>
      <c r="AV168" s="550"/>
      <c r="AX168" s="550"/>
      <c r="AY168" s="92"/>
      <c r="AZ168" s="92"/>
      <c r="BA168" s="92"/>
      <c r="BB168" s="92"/>
      <c r="BX168" s="13"/>
      <c r="BY168" s="13"/>
    </row>
    <row r="169" spans="39:77" s="549" customFormat="1">
      <c r="AM169" s="550"/>
      <c r="AN169" s="550"/>
      <c r="AO169" s="92"/>
      <c r="AP169" s="550"/>
      <c r="AQ169" s="92"/>
      <c r="AR169" s="550"/>
      <c r="AT169" s="550"/>
      <c r="AV169" s="550"/>
      <c r="AX169" s="550"/>
      <c r="AY169" s="92"/>
      <c r="AZ169" s="92"/>
      <c r="BA169" s="92"/>
      <c r="BB169" s="92"/>
      <c r="BX169" s="13"/>
      <c r="BY169" s="13"/>
    </row>
    <row r="170" spans="39:77" s="549" customFormat="1">
      <c r="AM170" s="550"/>
      <c r="AN170" s="550"/>
      <c r="AO170" s="92"/>
      <c r="AP170" s="550"/>
      <c r="AQ170" s="92"/>
      <c r="AR170" s="550"/>
      <c r="AT170" s="550"/>
      <c r="AV170" s="550"/>
      <c r="AX170" s="550"/>
      <c r="AY170" s="92"/>
      <c r="AZ170" s="92"/>
      <c r="BA170" s="92"/>
      <c r="BB170" s="92"/>
      <c r="BX170" s="13"/>
      <c r="BY170" s="13"/>
    </row>
    <row r="171" spans="39:77" s="549" customFormat="1">
      <c r="AM171" s="550"/>
      <c r="AN171" s="550"/>
      <c r="AO171" s="92"/>
      <c r="AP171" s="550"/>
      <c r="AQ171" s="92"/>
      <c r="AR171" s="550"/>
      <c r="AT171" s="550"/>
      <c r="AV171" s="550"/>
      <c r="AX171" s="550"/>
      <c r="AY171" s="92"/>
      <c r="AZ171" s="92"/>
      <c r="BA171" s="92"/>
      <c r="BB171" s="92"/>
      <c r="BX171" s="13"/>
      <c r="BY171" s="13"/>
    </row>
    <row r="172" spans="39:77" s="549" customFormat="1">
      <c r="AM172" s="550"/>
      <c r="AN172" s="550"/>
      <c r="AO172" s="92"/>
      <c r="AP172" s="550"/>
      <c r="AQ172" s="92"/>
      <c r="AR172" s="550"/>
      <c r="AT172" s="550"/>
      <c r="AV172" s="550"/>
      <c r="AX172" s="550"/>
      <c r="AY172" s="92"/>
      <c r="AZ172" s="92"/>
      <c r="BA172" s="92"/>
      <c r="BB172" s="92"/>
      <c r="BX172" s="13"/>
      <c r="BY172" s="13"/>
    </row>
    <row r="173" spans="39:77" s="549" customFormat="1">
      <c r="AM173" s="550"/>
      <c r="AN173" s="550"/>
      <c r="AO173" s="92"/>
      <c r="AP173" s="550"/>
      <c r="AQ173" s="92"/>
      <c r="AR173" s="550"/>
      <c r="AT173" s="550"/>
      <c r="AV173" s="550"/>
      <c r="AX173" s="550"/>
      <c r="AY173" s="92"/>
      <c r="AZ173" s="92"/>
      <c r="BA173" s="92"/>
      <c r="BB173" s="92"/>
      <c r="BX173" s="13"/>
      <c r="BY173" s="13"/>
    </row>
    <row r="174" spans="39:77" s="549" customFormat="1">
      <c r="AM174" s="550"/>
      <c r="AN174" s="550"/>
      <c r="AO174" s="92"/>
      <c r="AP174" s="550"/>
      <c r="AQ174" s="92"/>
      <c r="AR174" s="550"/>
      <c r="AT174" s="550"/>
      <c r="AV174" s="550"/>
      <c r="AX174" s="550"/>
      <c r="AY174" s="92"/>
      <c r="AZ174" s="92"/>
      <c r="BA174" s="92"/>
      <c r="BB174" s="92"/>
      <c r="BX174" s="13"/>
      <c r="BY174" s="13"/>
    </row>
    <row r="175" spans="39:77" s="549" customFormat="1">
      <c r="AM175" s="550"/>
      <c r="AN175" s="550"/>
      <c r="AO175" s="92"/>
      <c r="AP175" s="550"/>
      <c r="AQ175" s="92"/>
      <c r="AR175" s="550"/>
      <c r="AT175" s="550"/>
      <c r="AV175" s="550"/>
      <c r="AX175" s="550"/>
      <c r="AY175" s="92"/>
      <c r="AZ175" s="92"/>
      <c r="BA175" s="92"/>
      <c r="BB175" s="92"/>
      <c r="BX175" s="13"/>
      <c r="BY175" s="13"/>
    </row>
    <row r="176" spans="39:77" s="549" customFormat="1">
      <c r="AM176" s="550"/>
      <c r="AN176" s="550"/>
      <c r="AO176" s="92"/>
      <c r="AP176" s="550"/>
      <c r="AQ176" s="92"/>
      <c r="AR176" s="550"/>
      <c r="AT176" s="550"/>
      <c r="AV176" s="550"/>
      <c r="AX176" s="550"/>
      <c r="AY176" s="92"/>
      <c r="AZ176" s="92"/>
      <c r="BA176" s="92"/>
      <c r="BB176" s="92"/>
      <c r="BX176" s="13"/>
      <c r="BY176" s="13"/>
    </row>
    <row r="177" spans="17:77" s="549" customFormat="1">
      <c r="AM177" s="550"/>
      <c r="AN177" s="550"/>
      <c r="AO177" s="92"/>
      <c r="AP177" s="550"/>
      <c r="AQ177" s="92"/>
      <c r="AR177" s="550"/>
      <c r="AT177" s="550"/>
      <c r="AV177" s="550"/>
      <c r="AX177" s="550"/>
      <c r="AY177" s="92"/>
      <c r="AZ177" s="92"/>
      <c r="BA177" s="92"/>
      <c r="BB177" s="92"/>
      <c r="BX177" s="13"/>
      <c r="BY177" s="13"/>
    </row>
    <row r="178" spans="17:77" s="549" customFormat="1">
      <c r="AM178" s="550"/>
      <c r="AN178" s="550"/>
      <c r="AO178" s="92"/>
      <c r="AP178" s="550"/>
      <c r="AQ178" s="92"/>
      <c r="AR178" s="550"/>
      <c r="AT178" s="550"/>
      <c r="AV178" s="550"/>
      <c r="AX178" s="550"/>
      <c r="AY178" s="92"/>
      <c r="AZ178" s="92"/>
      <c r="BA178" s="92"/>
      <c r="BB178" s="92"/>
      <c r="BX178" s="13"/>
      <c r="BY178" s="13"/>
    </row>
    <row r="179" spans="17:77" s="549" customFormat="1">
      <c r="AM179" s="550"/>
      <c r="AN179" s="550"/>
      <c r="AO179" s="92"/>
      <c r="AP179" s="550"/>
      <c r="AQ179" s="92"/>
      <c r="AR179" s="550"/>
      <c r="AT179" s="550"/>
      <c r="AV179" s="550"/>
      <c r="AX179" s="550"/>
      <c r="AY179" s="92"/>
      <c r="AZ179" s="92"/>
      <c r="BA179" s="92"/>
      <c r="BB179" s="92"/>
      <c r="BX179" s="13"/>
      <c r="BY179" s="13"/>
    </row>
    <row r="180" spans="17:77">
      <c r="BX180" s="13"/>
      <c r="BY180" s="13"/>
    </row>
    <row r="181" spans="17:77">
      <c r="BX181" s="13"/>
      <c r="BY181" s="13"/>
    </row>
    <row r="182" spans="17:77">
      <c r="BX182" s="13"/>
      <c r="BY182" s="13"/>
    </row>
    <row r="183" spans="17:77">
      <c r="BX183" s="13"/>
      <c r="BY183" s="13"/>
    </row>
    <row r="184" spans="17:77">
      <c r="BX184" s="13"/>
      <c r="BY184" s="13"/>
    </row>
    <row r="185" spans="17:77">
      <c r="BX185" s="13"/>
      <c r="BY185" s="13"/>
    </row>
    <row r="186" spans="17:77">
      <c r="BX186" s="13"/>
      <c r="BY186" s="13"/>
    </row>
    <row r="187" spans="17:77">
      <c r="Q187" s="284" t="s">
        <v>96</v>
      </c>
      <c r="BX187" s="13"/>
      <c r="BY187" s="13"/>
    </row>
    <row r="188" spans="17:77">
      <c r="Q188" s="3" t="s">
        <v>97</v>
      </c>
      <c r="BX188" s="13"/>
      <c r="BY188" s="13"/>
    </row>
    <row r="189" spans="17:77">
      <c r="Q189" s="3" t="s">
        <v>98</v>
      </c>
      <c r="BX189" s="13"/>
      <c r="BY189" s="13"/>
    </row>
    <row r="190" spans="17:77">
      <c r="BX190" s="13"/>
      <c r="BY190" s="13"/>
    </row>
    <row r="191" spans="17:77">
      <c r="BX191" s="13"/>
      <c r="BY191" s="13"/>
    </row>
    <row r="192" spans="17:77">
      <c r="BX192" s="13"/>
      <c r="BY192" s="13"/>
    </row>
    <row r="193" spans="76:77">
      <c r="BX193" s="13"/>
      <c r="BY193" s="13"/>
    </row>
    <row r="194" spans="76:77">
      <c r="BX194" s="13"/>
      <c r="BY194" s="13"/>
    </row>
    <row r="195" spans="76:77">
      <c r="BX195" s="13"/>
      <c r="BY195" s="13"/>
    </row>
    <row r="196" spans="76:77">
      <c r="BX196" s="13"/>
      <c r="BY196" s="13"/>
    </row>
    <row r="197" spans="76:77">
      <c r="BX197" s="13"/>
      <c r="BY197" s="13"/>
    </row>
    <row r="198" spans="76:77">
      <c r="BX198" s="13"/>
      <c r="BY198" s="13"/>
    </row>
    <row r="199" spans="76:77">
      <c r="BX199" s="13"/>
      <c r="BY199" s="13"/>
    </row>
    <row r="200" spans="76:77">
      <c r="BX200" s="13"/>
      <c r="BY200" s="13"/>
    </row>
    <row r="201" spans="76:77">
      <c r="BX201" s="13"/>
      <c r="BY201" s="13"/>
    </row>
    <row r="202" spans="76:77">
      <c r="BX202" s="13"/>
      <c r="BY202" s="13"/>
    </row>
    <row r="203" spans="76:77">
      <c r="BX203" s="13"/>
      <c r="BY203" s="13"/>
    </row>
    <row r="204" spans="76:77">
      <c r="BX204" s="13"/>
      <c r="BY204" s="13"/>
    </row>
    <row r="205" spans="76:77">
      <c r="BX205" s="13"/>
      <c r="BY205" s="13"/>
    </row>
    <row r="206" spans="76:77">
      <c r="BX206" s="13"/>
      <c r="BY206" s="13"/>
    </row>
    <row r="207" spans="76:77">
      <c r="BX207" s="13"/>
      <c r="BY207" s="13"/>
    </row>
    <row r="208" spans="76:77">
      <c r="BX208" s="13"/>
      <c r="BY208" s="13"/>
    </row>
    <row r="209" spans="76:77">
      <c r="BX209" s="13"/>
      <c r="BY209" s="13"/>
    </row>
    <row r="210" spans="76:77">
      <c r="BX210" s="13"/>
      <c r="BY210" s="13"/>
    </row>
    <row r="211" spans="76:77">
      <c r="BX211" s="13"/>
      <c r="BY211" s="13"/>
    </row>
    <row r="212" spans="76:77">
      <c r="BX212" s="13"/>
      <c r="BY212" s="13"/>
    </row>
    <row r="213" spans="76:77">
      <c r="BX213" s="13"/>
      <c r="BY213" s="13"/>
    </row>
    <row r="214" spans="76:77">
      <c r="BX214" s="13"/>
      <c r="BY214" s="13"/>
    </row>
    <row r="215" spans="76:77">
      <c r="BX215" s="13"/>
      <c r="BY215" s="13"/>
    </row>
    <row r="216" spans="76:77">
      <c r="BX216" s="13"/>
      <c r="BY216" s="13"/>
    </row>
    <row r="217" spans="76:77">
      <c r="BX217" s="13"/>
      <c r="BY217" s="13"/>
    </row>
    <row r="218" spans="76:77">
      <c r="BX218" s="13"/>
      <c r="BY218" s="13"/>
    </row>
    <row r="219" spans="76:77">
      <c r="BX219" s="13"/>
      <c r="BY219" s="13"/>
    </row>
    <row r="220" spans="76:77">
      <c r="BX220" s="13"/>
      <c r="BY220" s="13"/>
    </row>
    <row r="221" spans="76:77">
      <c r="BX221" s="13"/>
      <c r="BY221" s="13"/>
    </row>
    <row r="222" spans="76:77">
      <c r="BX222" s="13"/>
      <c r="BY222" s="13"/>
    </row>
    <row r="223" spans="76:77">
      <c r="BX223" s="13"/>
      <c r="BY223" s="13"/>
    </row>
    <row r="224" spans="76:77">
      <c r="BX224" s="13"/>
      <c r="BY224" s="13"/>
    </row>
    <row r="225" spans="76:77">
      <c r="BX225" s="13"/>
      <c r="BY225" s="13"/>
    </row>
    <row r="226" spans="76:77">
      <c r="BX226" s="13"/>
      <c r="BY226" s="13"/>
    </row>
    <row r="227" spans="76:77">
      <c r="BX227" s="13"/>
      <c r="BY227" s="13"/>
    </row>
    <row r="228" spans="76:77">
      <c r="BX228" s="13"/>
      <c r="BY228" s="13"/>
    </row>
    <row r="229" spans="76:77">
      <c r="BX229" s="13"/>
      <c r="BY229" s="13"/>
    </row>
    <row r="230" spans="76:77">
      <c r="BX230" s="13"/>
      <c r="BY230" s="13"/>
    </row>
    <row r="252" spans="41:75">
      <c r="AO252" s="159"/>
      <c r="AQ252" s="159"/>
      <c r="AS252" s="14"/>
      <c r="AU252" s="14"/>
      <c r="AW252" s="14"/>
      <c r="AY252" s="159"/>
      <c r="BW252" s="14"/>
    </row>
    <row r="253" spans="41:75">
      <c r="AO253" s="159"/>
      <c r="AQ253" s="159"/>
      <c r="AS253" s="14"/>
      <c r="AU253" s="14"/>
      <c r="AW253" s="14"/>
      <c r="AY253" s="159"/>
      <c r="AZ253" s="159"/>
      <c r="BA253" s="159"/>
      <c r="BB253" s="159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59"/>
      <c r="AQ254" s="159"/>
      <c r="AS254" s="14"/>
      <c r="AU254" s="14"/>
      <c r="AW254" s="14"/>
      <c r="AY254" s="159"/>
      <c r="AZ254" s="159"/>
      <c r="BA254" s="159"/>
      <c r="BB254" s="159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59"/>
      <c r="AQ255" s="159"/>
      <c r="AS255" s="14"/>
      <c r="AU255" s="14"/>
      <c r="AW255" s="14"/>
      <c r="AY255" s="159"/>
      <c r="AZ255" s="159"/>
      <c r="BA255" s="159"/>
      <c r="BB255" s="159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59"/>
      <c r="AQ256" s="159"/>
      <c r="AS256" s="14"/>
      <c r="AU256" s="14"/>
      <c r="AW256" s="14"/>
      <c r="AY256" s="159"/>
      <c r="AZ256" s="159"/>
      <c r="BA256" s="159"/>
      <c r="BB256" s="159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59"/>
      <c r="AQ257" s="159"/>
      <c r="AS257" s="14"/>
      <c r="AU257" s="14"/>
      <c r="AW257" s="14"/>
      <c r="AY257" s="159"/>
      <c r="AZ257" s="159"/>
      <c r="BA257" s="159"/>
      <c r="BB257" s="159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59"/>
      <c r="AQ258" s="159"/>
      <c r="AS258" s="14"/>
      <c r="AU258" s="14"/>
      <c r="AW258" s="14"/>
      <c r="AY258" s="159"/>
      <c r="AZ258" s="159"/>
      <c r="BA258" s="159"/>
      <c r="BB258" s="159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59"/>
      <c r="AQ259" s="159"/>
      <c r="AS259" s="14"/>
      <c r="AU259" s="14"/>
      <c r="AW259" s="14"/>
      <c r="AY259" s="159"/>
      <c r="AZ259" s="159"/>
      <c r="BA259" s="159"/>
      <c r="BB259" s="159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59"/>
      <c r="AQ260" s="159"/>
      <c r="AS260" s="14"/>
      <c r="AU260" s="14"/>
      <c r="AW260" s="14"/>
      <c r="AY260" s="159"/>
      <c r="AZ260" s="159"/>
      <c r="BA260" s="159"/>
      <c r="BB260" s="159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59"/>
      <c r="AQ261" s="159"/>
      <c r="AS261" s="14"/>
      <c r="AU261" s="14"/>
      <c r="AW261" s="14"/>
      <c r="AY261" s="159"/>
      <c r="AZ261" s="159"/>
      <c r="BA261" s="159"/>
      <c r="BB261" s="159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59"/>
      <c r="AQ262" s="159"/>
      <c r="AS262" s="14"/>
      <c r="AU262" s="14"/>
      <c r="AW262" s="14"/>
      <c r="AY262" s="159"/>
      <c r="AZ262" s="159"/>
      <c r="BA262" s="159"/>
      <c r="BB262" s="159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59"/>
      <c r="AQ263" s="159"/>
      <c r="AS263" s="14"/>
      <c r="AU263" s="14"/>
      <c r="AW263" s="14"/>
      <c r="AY263" s="159"/>
      <c r="AZ263" s="159"/>
      <c r="BA263" s="159"/>
      <c r="BB263" s="159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59"/>
      <c r="AQ264" s="159"/>
      <c r="AS264" s="14"/>
      <c r="AU264" s="14"/>
      <c r="AW264" s="14"/>
      <c r="AY264" s="159"/>
      <c r="AZ264" s="159"/>
      <c r="BA264" s="159"/>
      <c r="BB264" s="159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59"/>
      <c r="AQ265" s="159"/>
      <c r="AS265" s="14"/>
      <c r="AU265" s="14"/>
      <c r="AW265" s="14"/>
      <c r="AY265" s="159"/>
      <c r="AZ265" s="159"/>
      <c r="BA265" s="159"/>
      <c r="BB265" s="159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59"/>
      <c r="AQ266" s="159"/>
      <c r="AS266" s="14"/>
      <c r="AU266" s="14"/>
      <c r="AW266" s="14"/>
      <c r="AY266" s="159"/>
      <c r="AZ266" s="159"/>
      <c r="BA266" s="159"/>
      <c r="BB266" s="159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59"/>
      <c r="AQ267" s="159"/>
      <c r="AS267" s="14"/>
      <c r="AU267" s="14"/>
      <c r="AW267" s="14"/>
      <c r="AY267" s="159"/>
      <c r="AZ267" s="159"/>
      <c r="BA267" s="159"/>
      <c r="BB267" s="159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59"/>
      <c r="AQ268" s="159"/>
      <c r="AS268" s="14"/>
      <c r="AU268" s="14"/>
      <c r="AW268" s="14"/>
      <c r="AY268" s="159"/>
      <c r="AZ268" s="159"/>
      <c r="BA268" s="159"/>
      <c r="BB268" s="159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59"/>
      <c r="AQ269" s="159"/>
      <c r="AS269" s="14"/>
      <c r="AU269" s="14"/>
      <c r="AW269" s="14"/>
      <c r="AY269" s="159"/>
      <c r="AZ269" s="159"/>
      <c r="BA269" s="159"/>
      <c r="BB269" s="159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59"/>
      <c r="AQ270" s="159"/>
      <c r="AS270" s="14"/>
      <c r="AU270" s="14"/>
      <c r="AW270" s="14"/>
      <c r="AY270" s="159"/>
      <c r="AZ270" s="159"/>
      <c r="BA270" s="159"/>
      <c r="BB270" s="159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59"/>
      <c r="AQ271" s="159"/>
      <c r="AS271" s="14"/>
      <c r="AU271" s="14"/>
      <c r="AW271" s="14"/>
      <c r="AY271" s="159"/>
      <c r="AZ271" s="159"/>
      <c r="BA271" s="159"/>
      <c r="BB271" s="159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59"/>
      <c r="AQ272" s="159"/>
      <c r="AS272" s="14"/>
      <c r="AU272" s="14"/>
      <c r="AW272" s="14"/>
      <c r="AY272" s="159"/>
      <c r="AZ272" s="159"/>
      <c r="BA272" s="159"/>
      <c r="BB272" s="159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41:75">
      <c r="AO273" s="159"/>
      <c r="AQ273" s="159"/>
      <c r="AS273" s="14"/>
      <c r="AU273" s="14"/>
      <c r="AW273" s="14"/>
      <c r="AY273" s="159"/>
      <c r="AZ273" s="159"/>
      <c r="BA273" s="159"/>
      <c r="BB273" s="159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41:75">
      <c r="AO274" s="159"/>
      <c r="AQ274" s="159"/>
      <c r="AS274" s="14"/>
      <c r="AU274" s="14"/>
      <c r="AW274" s="14"/>
      <c r="AY274" s="159"/>
      <c r="AZ274" s="159"/>
      <c r="BA274" s="159"/>
      <c r="BB274" s="159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41:75">
      <c r="AO275" s="159"/>
      <c r="AQ275" s="159"/>
      <c r="AS275" s="14"/>
      <c r="AU275" s="14"/>
      <c r="AW275" s="14"/>
      <c r="AY275" s="159"/>
      <c r="AZ275" s="159"/>
      <c r="BA275" s="159"/>
      <c r="BB275" s="159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41:75">
      <c r="AO276" s="159"/>
      <c r="AQ276" s="159"/>
      <c r="AS276" s="14"/>
      <c r="AU276" s="14"/>
      <c r="AW276" s="14"/>
      <c r="AY276" s="159"/>
      <c r="AZ276" s="159"/>
      <c r="BA276" s="159"/>
      <c r="BB276" s="159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41:75">
      <c r="AO277" s="159"/>
      <c r="AQ277" s="159"/>
      <c r="AS277" s="14"/>
      <c r="AU277" s="14"/>
      <c r="AW277" s="14"/>
      <c r="AY277" s="159"/>
      <c r="AZ277" s="159"/>
      <c r="BA277" s="159"/>
      <c r="BB277" s="159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41:75">
      <c r="AO278" s="159"/>
      <c r="AQ278" s="159"/>
      <c r="AS278" s="14"/>
      <c r="AU278" s="14"/>
      <c r="AW278" s="14"/>
      <c r="AY278" s="159"/>
      <c r="AZ278" s="159"/>
      <c r="BA278" s="159"/>
      <c r="BB278" s="159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41:75">
      <c r="AO279" s="159"/>
      <c r="AQ279" s="159"/>
      <c r="AS279" s="14"/>
      <c r="AU279" s="14"/>
      <c r="AW279" s="14"/>
      <c r="AY279" s="159"/>
      <c r="AZ279" s="159"/>
      <c r="BA279" s="159"/>
      <c r="BB279" s="159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41:75">
      <c r="AO280" s="159"/>
      <c r="AQ280" s="159"/>
      <c r="AS280" s="14"/>
      <c r="AU280" s="14"/>
      <c r="AW280" s="14"/>
      <c r="AY280" s="159"/>
      <c r="AZ280" s="159"/>
      <c r="BA280" s="159"/>
      <c r="BB280" s="159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41:75">
      <c r="AO281" s="159"/>
      <c r="AQ281" s="159"/>
      <c r="AS281" s="14"/>
      <c r="AU281" s="14"/>
      <c r="AW281" s="14"/>
      <c r="AY281" s="159"/>
      <c r="AZ281" s="159"/>
      <c r="BA281" s="159"/>
      <c r="BB281" s="159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41:75">
      <c r="AO282" s="159"/>
      <c r="AQ282" s="159"/>
      <c r="AS282" s="14"/>
      <c r="AU282" s="14"/>
      <c r="AW282" s="14"/>
      <c r="AY282" s="159"/>
      <c r="AZ282" s="159"/>
      <c r="BA282" s="159"/>
      <c r="BB282" s="159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41:75">
      <c r="AO283" s="159"/>
      <c r="AQ283" s="159"/>
      <c r="AS283" s="14"/>
      <c r="AU283" s="14"/>
      <c r="AW283" s="14"/>
      <c r="AY283" s="159"/>
      <c r="AZ283" s="159"/>
      <c r="BA283" s="159"/>
      <c r="BB283" s="159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41:75">
      <c r="AO284" s="159"/>
      <c r="AQ284" s="159"/>
      <c r="AS284" s="14"/>
      <c r="AU284" s="14"/>
      <c r="AW284" s="14"/>
      <c r="AY284" s="159"/>
      <c r="AZ284" s="159"/>
      <c r="BA284" s="159"/>
      <c r="BB284" s="159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41:75">
      <c r="AO285" s="159"/>
      <c r="AQ285" s="159"/>
      <c r="AS285" s="14"/>
      <c r="AU285" s="14"/>
      <c r="AW285" s="14"/>
      <c r="AY285" s="159"/>
      <c r="AZ285" s="159"/>
      <c r="BA285" s="159"/>
      <c r="BB285" s="159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41:75">
      <c r="AO286" s="159"/>
      <c r="AQ286" s="159"/>
      <c r="AS286" s="14"/>
      <c r="AU286" s="14"/>
      <c r="AW286" s="14"/>
      <c r="AY286" s="159"/>
      <c r="AZ286" s="159"/>
      <c r="BA286" s="159"/>
      <c r="BB286" s="159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41:75">
      <c r="AO287" s="159"/>
      <c r="AQ287" s="159"/>
      <c r="AS287" s="14"/>
      <c r="AU287" s="14"/>
      <c r="AW287" s="14"/>
      <c r="AY287" s="159"/>
      <c r="AZ287" s="159"/>
      <c r="BA287" s="159"/>
      <c r="BB287" s="159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spans="41:75">
      <c r="AO288" s="159"/>
      <c r="AQ288" s="159"/>
      <c r="AS288" s="14"/>
      <c r="AU288" s="14"/>
      <c r="AW288" s="14"/>
      <c r="AY288" s="159"/>
      <c r="AZ288" s="159"/>
      <c r="BA288" s="159"/>
      <c r="BB288" s="159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spans="41:75">
      <c r="AO289" s="159"/>
      <c r="AQ289" s="159"/>
      <c r="AS289" s="14"/>
      <c r="AU289" s="14"/>
      <c r="AW289" s="14"/>
      <c r="AY289" s="159"/>
      <c r="AZ289" s="159"/>
      <c r="BA289" s="159"/>
      <c r="BB289" s="159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spans="41:75">
      <c r="AO290" s="159"/>
      <c r="AQ290" s="159"/>
      <c r="AS290" s="14"/>
      <c r="AU290" s="14"/>
      <c r="AW290" s="14"/>
      <c r="AY290" s="159"/>
      <c r="AZ290" s="159"/>
      <c r="BA290" s="159"/>
      <c r="BB290" s="159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spans="41:75">
      <c r="AO291" s="159"/>
      <c r="AQ291" s="159"/>
      <c r="AS291" s="14"/>
      <c r="AU291" s="14"/>
      <c r="AW291" s="14"/>
      <c r="AY291" s="159"/>
      <c r="AZ291" s="159"/>
      <c r="BA291" s="159"/>
      <c r="BB291" s="159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spans="41:75">
      <c r="AO292" s="159"/>
      <c r="AQ292" s="159"/>
      <c r="AS292" s="14"/>
      <c r="AU292" s="14"/>
      <c r="AW292" s="14"/>
      <c r="AY292" s="159"/>
      <c r="AZ292" s="159"/>
      <c r="BA292" s="159"/>
      <c r="BB292" s="159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spans="41:75">
      <c r="AO293" s="159"/>
      <c r="AQ293" s="159"/>
      <c r="AS293" s="14"/>
      <c r="AU293" s="14"/>
      <c r="AW293" s="14"/>
      <c r="AY293" s="159"/>
      <c r="AZ293" s="159"/>
      <c r="BA293" s="159"/>
      <c r="BB293" s="159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spans="41:75">
      <c r="AO294" s="159"/>
      <c r="AQ294" s="159"/>
      <c r="AS294" s="14"/>
      <c r="AU294" s="14"/>
      <c r="AW294" s="14"/>
      <c r="AY294" s="159"/>
      <c r="AZ294" s="159"/>
      <c r="BA294" s="159"/>
      <c r="BB294" s="159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spans="41:75">
      <c r="AO295" s="159"/>
      <c r="AQ295" s="159"/>
      <c r="AS295" s="14"/>
      <c r="AU295" s="14"/>
      <c r="AW295" s="14"/>
      <c r="AY295" s="159"/>
      <c r="AZ295" s="159"/>
      <c r="BA295" s="159"/>
      <c r="BB295" s="159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spans="41:75">
      <c r="AO296" s="159"/>
      <c r="AQ296" s="159"/>
      <c r="AS296" s="14"/>
      <c r="AU296" s="14"/>
      <c r="AW296" s="14"/>
      <c r="AY296" s="159"/>
      <c r="AZ296" s="159"/>
      <c r="BA296" s="159"/>
      <c r="BB296" s="159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spans="41:75">
      <c r="AO297" s="159"/>
      <c r="AQ297" s="159"/>
      <c r="AS297" s="14"/>
      <c r="AU297" s="14"/>
      <c r="AW297" s="14"/>
      <c r="AY297" s="159"/>
      <c r="AZ297" s="159"/>
      <c r="BA297" s="159"/>
      <c r="BB297" s="159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spans="41:75">
      <c r="AO298" s="159"/>
      <c r="AQ298" s="159"/>
      <c r="AS298" s="14"/>
      <c r="AU298" s="14"/>
      <c r="AW298" s="14"/>
      <c r="AY298" s="159"/>
      <c r="AZ298" s="159"/>
      <c r="BA298" s="159"/>
      <c r="BB298" s="159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spans="41:75">
      <c r="AO299" s="159"/>
      <c r="AQ299" s="159"/>
      <c r="AS299" s="14"/>
      <c r="AU299" s="14"/>
      <c r="AW299" s="14"/>
      <c r="AY299" s="159"/>
      <c r="AZ299" s="159"/>
      <c r="BA299" s="159"/>
      <c r="BB299" s="159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spans="41:75">
      <c r="AO300" s="159"/>
      <c r="AQ300" s="159"/>
      <c r="AS300" s="14"/>
      <c r="AU300" s="14"/>
      <c r="AW300" s="14"/>
      <c r="AY300" s="159"/>
      <c r="AZ300" s="159"/>
      <c r="BA300" s="159"/>
      <c r="BB300" s="159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spans="41:75">
      <c r="AO301" s="159"/>
      <c r="AQ301" s="159"/>
      <c r="AS301" s="14"/>
      <c r="AU301" s="14"/>
      <c r="AW301" s="14"/>
      <c r="AY301" s="159"/>
      <c r="AZ301" s="159"/>
      <c r="BA301" s="159"/>
      <c r="BB301" s="159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spans="41:75">
      <c r="AO302" s="159"/>
      <c r="AQ302" s="159"/>
      <c r="AS302" s="14"/>
      <c r="AU302" s="14"/>
      <c r="AW302" s="14"/>
      <c r="AY302" s="159"/>
      <c r="AZ302" s="159"/>
      <c r="BA302" s="159"/>
      <c r="BB302" s="159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spans="41:75">
      <c r="AO303" s="159"/>
      <c r="AQ303" s="159"/>
      <c r="AS303" s="14"/>
      <c r="AU303" s="14"/>
      <c r="AW303" s="14"/>
      <c r="AY303" s="159"/>
      <c r="AZ303" s="159"/>
      <c r="BA303" s="159"/>
      <c r="BB303" s="159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spans="41:75">
      <c r="AO304" s="159"/>
      <c r="AQ304" s="159"/>
      <c r="AS304" s="14"/>
      <c r="AU304" s="14"/>
      <c r="AW304" s="14"/>
      <c r="AY304" s="159"/>
      <c r="AZ304" s="159"/>
      <c r="BA304" s="159"/>
      <c r="BB304" s="159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spans="41:75">
      <c r="AO305" s="159"/>
      <c r="AQ305" s="159"/>
      <c r="AS305" s="14"/>
      <c r="AU305" s="14"/>
      <c r="AW305" s="14"/>
      <c r="AY305" s="159"/>
      <c r="AZ305" s="159"/>
      <c r="BA305" s="159"/>
      <c r="BB305" s="159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spans="41:75">
      <c r="AO306" s="159"/>
      <c r="AQ306" s="159"/>
      <c r="AS306" s="14"/>
      <c r="AU306" s="14"/>
      <c r="AW306" s="14"/>
      <c r="AY306" s="159"/>
      <c r="AZ306" s="159"/>
      <c r="BA306" s="159"/>
      <c r="BB306" s="159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spans="41:75">
      <c r="AO307" s="159"/>
      <c r="AQ307" s="159"/>
      <c r="AS307" s="14"/>
      <c r="AU307" s="14"/>
      <c r="AW307" s="14"/>
      <c r="AY307" s="159"/>
      <c r="AZ307" s="159"/>
      <c r="BA307" s="159"/>
      <c r="BB307" s="159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spans="41:75">
      <c r="AO308" s="159"/>
      <c r="AQ308" s="159"/>
      <c r="AS308" s="14"/>
      <c r="AU308" s="14"/>
      <c r="AW308" s="14"/>
      <c r="AY308" s="159"/>
      <c r="AZ308" s="159"/>
      <c r="BA308" s="159"/>
      <c r="BB308" s="159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spans="41:75">
      <c r="AO309" s="159"/>
      <c r="AQ309" s="159"/>
      <c r="AS309" s="14"/>
      <c r="AU309" s="14"/>
      <c r="AW309" s="14"/>
      <c r="AY309" s="159"/>
      <c r="AZ309" s="159"/>
      <c r="BA309" s="159"/>
      <c r="BB309" s="159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spans="41:75">
      <c r="AO310" s="159"/>
      <c r="AQ310" s="159"/>
      <c r="AS310" s="14"/>
      <c r="AU310" s="14"/>
      <c r="AW310" s="14"/>
      <c r="AY310" s="159"/>
      <c r="AZ310" s="159"/>
      <c r="BA310" s="159"/>
      <c r="BB310" s="159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spans="41:75">
      <c r="AO311" s="159"/>
      <c r="AQ311" s="159"/>
      <c r="AS311" s="14"/>
      <c r="AU311" s="14"/>
      <c r="AW311" s="14"/>
      <c r="AY311" s="159"/>
      <c r="AZ311" s="159"/>
      <c r="BA311" s="159"/>
      <c r="BB311" s="159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spans="41:75">
      <c r="AO312" s="159"/>
      <c r="AQ312" s="159"/>
      <c r="AS312" s="14"/>
      <c r="AU312" s="14"/>
      <c r="AW312" s="14"/>
      <c r="AY312" s="159"/>
      <c r="AZ312" s="159"/>
      <c r="BA312" s="159"/>
      <c r="BB312" s="159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spans="41:75">
      <c r="AO313" s="159"/>
      <c r="AQ313" s="159"/>
      <c r="AS313" s="14"/>
      <c r="AU313" s="14"/>
      <c r="AW313" s="14"/>
      <c r="AY313" s="159"/>
      <c r="AZ313" s="159"/>
      <c r="BA313" s="159"/>
      <c r="BB313" s="159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spans="41:75">
      <c r="AO314" s="159"/>
      <c r="AQ314" s="159"/>
      <c r="AS314" s="14"/>
      <c r="AU314" s="14"/>
      <c r="AW314" s="14"/>
      <c r="AY314" s="159"/>
      <c r="AZ314" s="159"/>
      <c r="BA314" s="159"/>
      <c r="BB314" s="159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spans="41:75">
      <c r="AO315" s="159"/>
      <c r="AQ315" s="159"/>
      <c r="AS315" s="14"/>
      <c r="AU315" s="14"/>
      <c r="AW315" s="14"/>
      <c r="AY315" s="159"/>
      <c r="AZ315" s="159"/>
      <c r="BA315" s="159"/>
      <c r="BB315" s="159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spans="41:75">
      <c r="AO316" s="159"/>
      <c r="AQ316" s="159"/>
      <c r="AS316" s="14"/>
      <c r="AU316" s="14"/>
      <c r="AW316" s="14"/>
      <c r="AY316" s="159"/>
      <c r="AZ316" s="159"/>
      <c r="BA316" s="159"/>
      <c r="BB316" s="159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spans="41:75">
      <c r="AO317" s="159"/>
      <c r="AQ317" s="159"/>
      <c r="AS317" s="14"/>
      <c r="AU317" s="14"/>
      <c r="AW317" s="14"/>
      <c r="AY317" s="159"/>
      <c r="AZ317" s="159"/>
      <c r="BA317" s="159"/>
      <c r="BB317" s="159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spans="41:75">
      <c r="AO318" s="159"/>
      <c r="AQ318" s="159"/>
      <c r="AS318" s="14"/>
      <c r="AU318" s="14"/>
      <c r="AW318" s="14"/>
      <c r="AY318" s="159"/>
      <c r="AZ318" s="159"/>
      <c r="BA318" s="159"/>
      <c r="BB318" s="159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spans="41:75">
      <c r="AO319" s="159"/>
      <c r="AQ319" s="159"/>
      <c r="AS319" s="14"/>
      <c r="AU319" s="14"/>
      <c r="AW319" s="14"/>
      <c r="AY319" s="159"/>
      <c r="AZ319" s="159"/>
      <c r="BA319" s="159"/>
      <c r="BB319" s="159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spans="41:75">
      <c r="AO320" s="159"/>
      <c r="AQ320" s="159"/>
      <c r="AS320" s="14"/>
      <c r="AU320" s="14"/>
      <c r="AW320" s="14"/>
      <c r="AY320" s="159"/>
      <c r="AZ320" s="159"/>
      <c r="BA320" s="159"/>
      <c r="BB320" s="159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spans="33:75">
      <c r="AO321" s="159"/>
      <c r="AQ321" s="159"/>
      <c r="AS321" s="14"/>
      <c r="AU321" s="14"/>
      <c r="AW321" s="14"/>
      <c r="AY321" s="159"/>
      <c r="AZ321" s="159"/>
      <c r="BA321" s="159"/>
      <c r="BB321" s="159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spans="33:75">
      <c r="AO322" s="159"/>
      <c r="AQ322" s="159"/>
      <c r="AS322" s="14"/>
      <c r="AU322" s="14"/>
      <c r="AW322" s="14"/>
      <c r="AY322" s="159"/>
      <c r="AZ322" s="159"/>
      <c r="BA322" s="159"/>
      <c r="BB322" s="159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spans="33:75">
      <c r="AO323" s="159"/>
      <c r="AQ323" s="159"/>
      <c r="AS323" s="14"/>
      <c r="AU323" s="14"/>
      <c r="AW323" s="14"/>
      <c r="AY323" s="159"/>
      <c r="AZ323" s="159"/>
      <c r="BA323" s="159"/>
      <c r="BB323" s="159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spans="33:75">
      <c r="AO324" s="159"/>
      <c r="AQ324" s="159"/>
      <c r="AS324" s="14"/>
      <c r="AU324" s="14"/>
      <c r="AW324" s="14"/>
      <c r="AY324" s="159"/>
      <c r="AZ324" s="159"/>
      <c r="BA324" s="159"/>
      <c r="BB324" s="159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spans="33:75">
      <c r="AO325" s="159"/>
      <c r="AQ325" s="159"/>
      <c r="AS325" s="14"/>
      <c r="AU325" s="14"/>
      <c r="AW325" s="14"/>
      <c r="AY325" s="159"/>
      <c r="AZ325" s="159"/>
      <c r="BA325" s="159"/>
      <c r="BB325" s="159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spans="33:75">
      <c r="AO326" s="159"/>
      <c r="AQ326" s="159"/>
      <c r="AS326" s="14"/>
      <c r="AU326" s="14"/>
      <c r="AW326" s="14"/>
      <c r="AY326" s="159"/>
      <c r="AZ326" s="159"/>
      <c r="BA326" s="159"/>
      <c r="BB326" s="159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spans="33:75">
      <c r="AO327" s="159"/>
      <c r="AQ327" s="159"/>
      <c r="AS327" s="14"/>
      <c r="AU327" s="14"/>
      <c r="AW327" s="14"/>
      <c r="AY327" s="159"/>
      <c r="AZ327" s="159"/>
      <c r="BA327" s="159"/>
      <c r="BB327" s="159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spans="33:75">
      <c r="AG328" s="35"/>
      <c r="AH328" s="35"/>
      <c r="AI328" s="35"/>
      <c r="AJ328" s="35"/>
      <c r="AK328" s="35"/>
      <c r="AL328" s="35"/>
      <c r="AM328" s="77"/>
      <c r="AN328" s="77"/>
      <c r="AO328" s="161"/>
      <c r="AP328" s="77"/>
      <c r="AQ328" s="161"/>
      <c r="AR328" s="77"/>
      <c r="AS328" s="35"/>
      <c r="AT328" s="77"/>
      <c r="AU328" s="35"/>
      <c r="AV328" s="77"/>
      <c r="AW328" s="35"/>
      <c r="AX328" s="77"/>
      <c r="AY328" s="161"/>
      <c r="AZ328" s="161"/>
      <c r="BA328" s="161"/>
      <c r="BB328" s="161"/>
      <c r="BC328" s="35"/>
      <c r="BD328" s="35"/>
      <c r="BE328" s="35"/>
      <c r="BF328" s="35"/>
      <c r="BG328" s="35"/>
      <c r="BH328" s="35"/>
    </row>
    <row r="329" spans="33:75">
      <c r="AG329" s="35"/>
      <c r="AH329" s="35"/>
      <c r="AI329" s="35"/>
      <c r="AJ329" s="35"/>
      <c r="AK329" s="35"/>
      <c r="AL329" s="35"/>
      <c r="AM329" s="77"/>
      <c r="AN329" s="77"/>
      <c r="AO329" s="161"/>
      <c r="AP329" s="77"/>
      <c r="AQ329" s="161"/>
      <c r="AR329" s="77"/>
      <c r="AS329" s="35"/>
      <c r="AT329" s="77"/>
      <c r="AU329" s="35"/>
      <c r="AV329" s="77"/>
      <c r="AW329" s="35"/>
      <c r="AX329" s="77"/>
      <c r="AY329" s="161"/>
      <c r="AZ329" s="161"/>
      <c r="BA329" s="161"/>
      <c r="BB329" s="161"/>
      <c r="BC329" s="35"/>
      <c r="BD329" s="35"/>
      <c r="BE329" s="35"/>
      <c r="BF329" s="35"/>
      <c r="BG329" s="35"/>
      <c r="BH329" s="35"/>
    </row>
    <row r="330" spans="33:75">
      <c r="AG330" s="35"/>
      <c r="AH330" s="35"/>
      <c r="AI330" s="35"/>
      <c r="AJ330" s="35"/>
      <c r="AK330" s="35"/>
      <c r="AL330" s="35"/>
      <c r="AM330" s="77"/>
      <c r="AN330" s="77"/>
      <c r="AO330" s="161"/>
      <c r="AP330" s="77"/>
      <c r="AQ330" s="161"/>
      <c r="AR330" s="77"/>
      <c r="AS330" s="35"/>
      <c r="AT330" s="77"/>
      <c r="AU330" s="35"/>
      <c r="AV330" s="77"/>
      <c r="AW330" s="35"/>
      <c r="AX330" s="77"/>
      <c r="AY330" s="161"/>
      <c r="AZ330" s="161"/>
      <c r="BA330" s="161"/>
      <c r="BB330" s="161"/>
      <c r="BC330" s="35"/>
      <c r="BD330" s="35"/>
      <c r="BE330" s="35"/>
      <c r="BF330" s="35"/>
      <c r="BG330" s="35"/>
      <c r="BH330" s="35"/>
    </row>
    <row r="331" spans="33:75">
      <c r="AG331" s="35"/>
      <c r="AH331" s="35"/>
      <c r="AI331" s="35"/>
      <c r="AJ331" s="35"/>
      <c r="AK331" s="35"/>
      <c r="AL331" s="35"/>
      <c r="AM331" s="77"/>
      <c r="AN331" s="77"/>
      <c r="AO331" s="161"/>
      <c r="AP331" s="77"/>
      <c r="AQ331" s="161"/>
      <c r="AR331" s="77"/>
      <c r="AS331" s="35"/>
      <c r="AT331" s="77"/>
      <c r="AU331" s="35"/>
      <c r="AV331" s="77"/>
      <c r="AW331" s="35"/>
      <c r="AX331" s="77"/>
      <c r="AY331" s="161"/>
      <c r="AZ331" s="161"/>
      <c r="BA331" s="161"/>
      <c r="BB331" s="161"/>
      <c r="BC331" s="35"/>
      <c r="BD331" s="35"/>
      <c r="BE331" s="35"/>
      <c r="BF331" s="35"/>
      <c r="BG331" s="35"/>
      <c r="BH331" s="35"/>
    </row>
    <row r="332" spans="33:75">
      <c r="AG332" s="35"/>
      <c r="AH332" s="35"/>
      <c r="AI332" s="35"/>
      <c r="AJ332" s="35"/>
      <c r="AK332" s="35"/>
      <c r="AL332" s="35"/>
      <c r="AM332" s="77"/>
      <c r="AN332" s="77"/>
      <c r="AO332" s="161"/>
      <c r="AP332" s="77"/>
      <c r="AQ332" s="161"/>
      <c r="AR332" s="77"/>
      <c r="AS332" s="35"/>
      <c r="AT332" s="77"/>
      <c r="AU332" s="35"/>
      <c r="AV332" s="77"/>
      <c r="AW332" s="35"/>
      <c r="AX332" s="77"/>
      <c r="AY332" s="161"/>
      <c r="AZ332" s="161"/>
      <c r="BA332" s="161"/>
      <c r="BB332" s="161"/>
      <c r="BC332" s="35"/>
      <c r="BD332" s="35"/>
      <c r="BE332" s="35"/>
      <c r="BF332" s="35"/>
      <c r="BG332" s="35"/>
      <c r="BH332" s="35"/>
    </row>
    <row r="333" spans="33:75">
      <c r="AG333" s="35"/>
      <c r="AH333" s="35"/>
      <c r="AI333" s="35"/>
      <c r="AJ333" s="35"/>
      <c r="AK333" s="35"/>
      <c r="AL333" s="35"/>
      <c r="AM333" s="77"/>
      <c r="AN333" s="77"/>
      <c r="AO333" s="161"/>
      <c r="AP333" s="77"/>
      <c r="AQ333" s="161"/>
      <c r="AR333" s="77"/>
      <c r="AS333" s="35"/>
      <c r="AT333" s="77"/>
      <c r="AU333" s="35"/>
      <c r="AV333" s="77"/>
      <c r="AW333" s="35"/>
      <c r="AX333" s="77"/>
      <c r="AY333" s="161"/>
      <c r="AZ333" s="161"/>
      <c r="BA333" s="161"/>
      <c r="BB333" s="161"/>
      <c r="BC333" s="35"/>
      <c r="BD333" s="35"/>
      <c r="BE333" s="35"/>
      <c r="BF333" s="35"/>
      <c r="BG333" s="35"/>
      <c r="BH333" s="35"/>
    </row>
    <row r="334" spans="33:75">
      <c r="AG334" s="35"/>
      <c r="AH334" s="35"/>
      <c r="AI334" s="35"/>
      <c r="AJ334" s="35"/>
      <c r="AK334" s="35"/>
      <c r="AL334" s="35"/>
      <c r="AM334" s="77"/>
      <c r="AN334" s="77"/>
      <c r="AO334" s="161"/>
      <c r="AP334" s="77"/>
      <c r="AQ334" s="161"/>
      <c r="AR334" s="77"/>
      <c r="AS334" s="35"/>
      <c r="AT334" s="77"/>
      <c r="AU334" s="35"/>
      <c r="AV334" s="77"/>
      <c r="AW334" s="35"/>
      <c r="AX334" s="77"/>
      <c r="AY334" s="161"/>
      <c r="AZ334" s="161"/>
      <c r="BA334" s="161"/>
      <c r="BB334" s="161"/>
      <c r="BC334" s="35"/>
      <c r="BD334" s="35"/>
      <c r="BE334" s="35"/>
      <c r="BF334" s="35"/>
      <c r="BG334" s="35"/>
      <c r="BH334" s="35"/>
    </row>
    <row r="335" spans="33:75">
      <c r="AG335" s="35"/>
      <c r="AH335" s="35"/>
      <c r="AI335" s="35"/>
      <c r="AJ335" s="35"/>
      <c r="AK335" s="35"/>
      <c r="AL335" s="35"/>
      <c r="AM335" s="77"/>
      <c r="AN335" s="77"/>
      <c r="AO335" s="161"/>
      <c r="AP335" s="77"/>
      <c r="AQ335" s="161"/>
      <c r="AR335" s="77"/>
      <c r="AS335" s="35"/>
      <c r="AT335" s="77"/>
      <c r="AU335" s="35"/>
      <c r="AV335" s="77"/>
      <c r="AW335" s="35"/>
      <c r="AX335" s="77"/>
      <c r="AY335" s="161"/>
      <c r="AZ335" s="161"/>
      <c r="BA335" s="161"/>
      <c r="BB335" s="161"/>
      <c r="BC335" s="35"/>
      <c r="BD335" s="35"/>
      <c r="BE335" s="35"/>
      <c r="BF335" s="35"/>
      <c r="BG335" s="35"/>
      <c r="BH335" s="35"/>
    </row>
    <row r="336" spans="33:75">
      <c r="AG336" s="35"/>
      <c r="AH336" s="35"/>
      <c r="AI336" s="35"/>
      <c r="AJ336" s="35"/>
      <c r="AK336" s="35"/>
      <c r="AL336" s="35"/>
      <c r="AM336" s="77"/>
      <c r="AN336" s="77"/>
      <c r="AO336" s="161"/>
      <c r="AP336" s="77"/>
      <c r="AQ336" s="161"/>
      <c r="AR336" s="77"/>
      <c r="AS336" s="35"/>
      <c r="AT336" s="77"/>
      <c r="AU336" s="35"/>
      <c r="AV336" s="77"/>
      <c r="AW336" s="35"/>
      <c r="AX336" s="77"/>
      <c r="AY336" s="161"/>
      <c r="AZ336" s="161"/>
      <c r="BA336" s="161"/>
      <c r="BB336" s="161"/>
      <c r="BC336" s="35"/>
      <c r="BD336" s="35"/>
      <c r="BE336" s="35"/>
      <c r="BF336" s="35"/>
      <c r="BG336" s="35"/>
      <c r="BH336" s="35"/>
    </row>
    <row r="337" spans="17:60">
      <c r="Q337" s="3" t="s">
        <v>645</v>
      </c>
      <c r="AG337" s="35"/>
      <c r="AH337" s="35"/>
      <c r="AI337" s="35"/>
      <c r="AJ337" s="35"/>
      <c r="AK337" s="35"/>
      <c r="AL337" s="35"/>
      <c r="AM337" s="77"/>
      <c r="AN337" s="77"/>
      <c r="AO337" s="161"/>
      <c r="AP337" s="77"/>
      <c r="AQ337" s="161"/>
      <c r="AR337" s="77"/>
      <c r="AS337" s="35"/>
      <c r="AT337" s="77"/>
      <c r="AU337" s="35"/>
      <c r="AV337" s="77"/>
      <c r="AW337" s="35"/>
      <c r="AX337" s="77"/>
      <c r="AY337" s="161"/>
      <c r="AZ337" s="161"/>
      <c r="BA337" s="161"/>
      <c r="BB337" s="161"/>
      <c r="BC337" s="35"/>
      <c r="BD337" s="35"/>
      <c r="BE337" s="35"/>
      <c r="BF337" s="35"/>
      <c r="BG337" s="35"/>
      <c r="BH337" s="35"/>
    </row>
    <row r="338" spans="17:60">
      <c r="AG338" s="35"/>
      <c r="AH338" s="35"/>
      <c r="AI338" s="35"/>
      <c r="AJ338" s="35"/>
      <c r="AK338" s="35"/>
      <c r="AL338" s="35"/>
      <c r="AM338" s="77"/>
      <c r="AN338" s="77"/>
      <c r="AO338" s="161"/>
      <c r="AP338" s="77"/>
      <c r="AQ338" s="161"/>
      <c r="AR338" s="77"/>
      <c r="AS338" s="35"/>
      <c r="AT338" s="77"/>
      <c r="AU338" s="35"/>
      <c r="AV338" s="77"/>
      <c r="AW338" s="35"/>
      <c r="AX338" s="77"/>
      <c r="AY338" s="161"/>
      <c r="AZ338" s="161"/>
      <c r="BA338" s="161"/>
      <c r="BB338" s="161"/>
      <c r="BC338" s="35"/>
      <c r="BD338" s="35"/>
      <c r="BE338" s="35"/>
      <c r="BF338" s="35"/>
      <c r="BG338" s="35"/>
      <c r="BH338" s="35"/>
    </row>
    <row r="339" spans="17:60">
      <c r="AG339" s="35"/>
      <c r="AH339" s="35"/>
      <c r="AI339" s="35"/>
      <c r="AJ339" s="35"/>
      <c r="AK339" s="35"/>
      <c r="AL339" s="35"/>
      <c r="AM339" s="77"/>
      <c r="AN339" s="77"/>
      <c r="AO339" s="161"/>
      <c r="AP339" s="77"/>
      <c r="AQ339" s="161"/>
      <c r="AR339" s="77"/>
      <c r="AS339" s="35"/>
      <c r="AT339" s="77"/>
      <c r="AU339" s="35"/>
      <c r="AV339" s="77"/>
      <c r="AW339" s="35"/>
      <c r="AX339" s="77"/>
      <c r="AY339" s="161"/>
      <c r="AZ339" s="161"/>
      <c r="BA339" s="161"/>
      <c r="BB339" s="161"/>
      <c r="BC339" s="35"/>
      <c r="BD339" s="35"/>
      <c r="BE339" s="35"/>
      <c r="BF339" s="35"/>
      <c r="BG339" s="35"/>
      <c r="BH339" s="35"/>
    </row>
    <row r="340" spans="17:60">
      <c r="AG340" s="35"/>
      <c r="AH340" s="35"/>
      <c r="AI340" s="35"/>
      <c r="AJ340" s="35"/>
      <c r="AK340" s="35"/>
      <c r="AL340" s="35"/>
      <c r="AM340" s="77"/>
      <c r="AN340" s="77"/>
      <c r="AO340" s="161"/>
      <c r="AP340" s="77"/>
      <c r="AQ340" s="161"/>
      <c r="AR340" s="77"/>
      <c r="AS340" s="35"/>
      <c r="AT340" s="77"/>
      <c r="AU340" s="35"/>
      <c r="AV340" s="77"/>
      <c r="AW340" s="35"/>
      <c r="AX340" s="77"/>
      <c r="AY340" s="161"/>
      <c r="AZ340" s="161"/>
      <c r="BA340" s="161"/>
      <c r="BB340" s="161"/>
      <c r="BC340" s="35"/>
      <c r="BD340" s="35"/>
      <c r="BE340" s="35"/>
      <c r="BF340" s="35"/>
      <c r="BG340" s="35"/>
      <c r="BH340" s="35"/>
    </row>
    <row r="341" spans="17:60">
      <c r="AG341" s="35"/>
      <c r="AH341" s="35"/>
      <c r="AI341" s="35"/>
      <c r="AJ341" s="35"/>
      <c r="AK341" s="35"/>
      <c r="AL341" s="35"/>
      <c r="AM341" s="77"/>
      <c r="AN341" s="77"/>
      <c r="AO341" s="161"/>
      <c r="AP341" s="77"/>
      <c r="AQ341" s="161"/>
      <c r="AR341" s="77"/>
      <c r="AS341" s="35"/>
      <c r="AT341" s="77"/>
      <c r="AU341" s="35"/>
      <c r="AV341" s="77"/>
      <c r="AW341" s="35"/>
      <c r="AX341" s="77"/>
      <c r="AY341" s="161"/>
      <c r="AZ341" s="161"/>
      <c r="BA341" s="161"/>
      <c r="BB341" s="161"/>
      <c r="BC341" s="35"/>
      <c r="BD341" s="35"/>
      <c r="BE341" s="35"/>
      <c r="BF341" s="35"/>
      <c r="BG341" s="35"/>
      <c r="BH341" s="35"/>
    </row>
    <row r="342" spans="17:60">
      <c r="AG342" s="35"/>
      <c r="AH342" s="35"/>
      <c r="AI342" s="35"/>
      <c r="AJ342" s="35"/>
      <c r="AK342" s="35"/>
      <c r="AL342" s="35"/>
      <c r="AM342" s="77"/>
      <c r="AN342" s="77"/>
      <c r="AO342" s="161"/>
      <c r="AP342" s="77"/>
      <c r="AQ342" s="161"/>
      <c r="AR342" s="77"/>
      <c r="AS342" s="35"/>
      <c r="AT342" s="77"/>
      <c r="AU342" s="35"/>
      <c r="AV342" s="77"/>
      <c r="AW342" s="35"/>
      <c r="AX342" s="77"/>
      <c r="AY342" s="161"/>
      <c r="AZ342" s="161"/>
      <c r="BA342" s="161"/>
      <c r="BB342" s="161"/>
      <c r="BC342" s="35"/>
      <c r="BD342" s="35"/>
      <c r="BE342" s="35"/>
      <c r="BF342" s="35"/>
      <c r="BG342" s="35"/>
      <c r="BH342" s="35"/>
    </row>
    <row r="343" spans="17:60">
      <c r="AG343" s="35"/>
      <c r="AH343" s="35"/>
      <c r="AI343" s="35"/>
      <c r="AJ343" s="35"/>
      <c r="AK343" s="35"/>
      <c r="AL343" s="35"/>
      <c r="AM343" s="77"/>
      <c r="AN343" s="77"/>
      <c r="AO343" s="161"/>
      <c r="AP343" s="77"/>
      <c r="AQ343" s="161"/>
      <c r="AR343" s="77"/>
      <c r="AS343" s="35"/>
      <c r="AT343" s="77"/>
      <c r="AU343" s="35"/>
      <c r="AV343" s="77"/>
      <c r="AW343" s="35"/>
      <c r="AX343" s="77"/>
      <c r="AY343" s="161"/>
      <c r="AZ343" s="161"/>
      <c r="BA343" s="161"/>
      <c r="BB343" s="161"/>
      <c r="BC343" s="35"/>
      <c r="BD343" s="35"/>
      <c r="BE343" s="35"/>
      <c r="BF343" s="35"/>
      <c r="BG343" s="35"/>
      <c r="BH343" s="35"/>
    </row>
    <row r="344" spans="17:60">
      <c r="AG344" s="35"/>
      <c r="AH344" s="35"/>
      <c r="AI344" s="35"/>
      <c r="AJ344" s="35"/>
      <c r="AK344" s="35"/>
      <c r="AL344" s="35"/>
      <c r="AM344" s="77"/>
      <c r="AN344" s="77"/>
      <c r="AO344" s="161"/>
      <c r="AP344" s="77"/>
      <c r="AQ344" s="161"/>
      <c r="AR344" s="77"/>
      <c r="AS344" s="35"/>
      <c r="AT344" s="77"/>
      <c r="AU344" s="35"/>
      <c r="AV344" s="77"/>
      <c r="AW344" s="35"/>
      <c r="AX344" s="77"/>
      <c r="AY344" s="161"/>
      <c r="AZ344" s="161"/>
      <c r="BA344" s="161"/>
      <c r="BB344" s="161"/>
      <c r="BC344" s="35"/>
      <c r="BD344" s="35"/>
      <c r="BE344" s="35"/>
      <c r="BF344" s="35"/>
      <c r="BG344" s="35"/>
      <c r="BH344" s="35"/>
    </row>
    <row r="345" spans="17:60">
      <c r="AG345" s="35"/>
      <c r="AH345" s="35"/>
      <c r="AI345" s="35"/>
      <c r="AJ345" s="35"/>
      <c r="AK345" s="35"/>
      <c r="AL345" s="35"/>
      <c r="AM345" s="77"/>
      <c r="AN345" s="77"/>
      <c r="AO345" s="161"/>
      <c r="AP345" s="77"/>
      <c r="AQ345" s="161"/>
      <c r="AR345" s="77"/>
      <c r="AS345" s="35"/>
      <c r="AT345" s="77"/>
      <c r="AU345" s="35"/>
      <c r="AV345" s="77"/>
      <c r="AW345" s="35"/>
      <c r="AX345" s="77"/>
      <c r="AY345" s="161"/>
      <c r="AZ345" s="161"/>
      <c r="BA345" s="161"/>
      <c r="BB345" s="161"/>
      <c r="BC345" s="35"/>
      <c r="BD345" s="35"/>
      <c r="BE345" s="35"/>
      <c r="BF345" s="35"/>
      <c r="BG345" s="35"/>
      <c r="BH345" s="35"/>
    </row>
    <row r="346" spans="17:60">
      <c r="AG346" s="35"/>
      <c r="AH346" s="35"/>
      <c r="AI346" s="35"/>
      <c r="AJ346" s="35"/>
      <c r="AK346" s="35"/>
      <c r="AL346" s="35"/>
      <c r="AM346" s="77"/>
      <c r="AN346" s="77"/>
      <c r="AO346" s="161"/>
      <c r="AP346" s="77"/>
      <c r="AQ346" s="161"/>
      <c r="AR346" s="77"/>
      <c r="AS346" s="35"/>
      <c r="AT346" s="77"/>
      <c r="AU346" s="35"/>
      <c r="AV346" s="77"/>
      <c r="AW346" s="35"/>
      <c r="AX346" s="77"/>
      <c r="AY346" s="161"/>
      <c r="AZ346" s="161"/>
      <c r="BA346" s="161"/>
      <c r="BB346" s="161"/>
      <c r="BC346" s="35"/>
      <c r="BD346" s="35"/>
      <c r="BE346" s="35"/>
      <c r="BF346" s="35"/>
      <c r="BG346" s="35"/>
      <c r="BH346" s="35"/>
    </row>
    <row r="347" spans="17:60">
      <c r="AG347" s="35"/>
      <c r="AH347" s="35"/>
      <c r="AI347" s="35"/>
      <c r="AJ347" s="35"/>
      <c r="AK347" s="35"/>
      <c r="AL347" s="35"/>
      <c r="AM347" s="77"/>
      <c r="AN347" s="77"/>
      <c r="AO347" s="161"/>
      <c r="AP347" s="77"/>
      <c r="AQ347" s="161"/>
      <c r="AR347" s="77"/>
      <c r="AS347" s="35"/>
      <c r="AT347" s="77"/>
      <c r="AU347" s="35"/>
      <c r="AV347" s="77"/>
      <c r="AW347" s="35"/>
      <c r="AX347" s="77"/>
      <c r="AY347" s="161"/>
      <c r="AZ347" s="161"/>
      <c r="BA347" s="161"/>
      <c r="BB347" s="161"/>
      <c r="BC347" s="35"/>
      <c r="BD347" s="35"/>
      <c r="BE347" s="35"/>
      <c r="BF347" s="35"/>
      <c r="BG347" s="35"/>
      <c r="BH347" s="35"/>
    </row>
    <row r="348" spans="17:60">
      <c r="AG348" s="35"/>
      <c r="AH348" s="35"/>
      <c r="AI348" s="35"/>
      <c r="AJ348" s="35"/>
      <c r="AK348" s="35"/>
      <c r="AL348" s="35"/>
      <c r="AM348" s="77"/>
      <c r="AN348" s="77"/>
      <c r="AO348" s="161"/>
      <c r="AP348" s="77"/>
      <c r="AQ348" s="161"/>
      <c r="AR348" s="77"/>
      <c r="AS348" s="35"/>
      <c r="AT348" s="77"/>
      <c r="AU348" s="35"/>
      <c r="AV348" s="77"/>
      <c r="AW348" s="35"/>
      <c r="AX348" s="77"/>
      <c r="AY348" s="161"/>
      <c r="AZ348" s="161"/>
      <c r="BA348" s="161"/>
      <c r="BB348" s="161"/>
      <c r="BC348" s="35"/>
      <c r="BD348" s="35"/>
      <c r="BE348" s="35"/>
      <c r="BF348" s="35"/>
      <c r="BG348" s="35"/>
      <c r="BH348" s="35"/>
    </row>
    <row r="349" spans="17:60">
      <c r="AG349" s="35"/>
      <c r="AH349" s="35"/>
      <c r="AI349" s="35"/>
      <c r="AJ349" s="35"/>
      <c r="AK349" s="35"/>
      <c r="AL349" s="35"/>
      <c r="AM349" s="77"/>
      <c r="AN349" s="77"/>
      <c r="AO349" s="161"/>
      <c r="AP349" s="77"/>
      <c r="AQ349" s="161"/>
      <c r="AR349" s="77"/>
      <c r="AS349" s="35"/>
      <c r="AT349" s="77"/>
      <c r="AU349" s="35"/>
      <c r="AV349" s="77"/>
      <c r="AW349" s="35"/>
      <c r="AX349" s="77"/>
      <c r="AY349" s="161"/>
      <c r="AZ349" s="161"/>
      <c r="BA349" s="161"/>
      <c r="BB349" s="161"/>
      <c r="BC349" s="35"/>
      <c r="BD349" s="35"/>
      <c r="BE349" s="35"/>
      <c r="BF349" s="35"/>
      <c r="BG349" s="35"/>
      <c r="BH349" s="35"/>
    </row>
    <row r="350" spans="17:60">
      <c r="AG350" s="35"/>
      <c r="AH350" s="35"/>
      <c r="AI350" s="35"/>
      <c r="AJ350" s="35"/>
      <c r="AK350" s="35"/>
      <c r="AL350" s="35"/>
      <c r="AM350" s="77"/>
      <c r="AN350" s="77"/>
      <c r="AO350" s="161"/>
      <c r="AP350" s="77"/>
      <c r="AQ350" s="161"/>
      <c r="AR350" s="77"/>
      <c r="AS350" s="35"/>
      <c r="AT350" s="77"/>
      <c r="AU350" s="35"/>
      <c r="AV350" s="77"/>
      <c r="AW350" s="35"/>
      <c r="AX350" s="77"/>
      <c r="AY350" s="161"/>
      <c r="AZ350" s="161"/>
      <c r="BA350" s="161"/>
      <c r="BB350" s="161"/>
      <c r="BC350" s="35"/>
      <c r="BD350" s="35"/>
      <c r="BE350" s="35"/>
      <c r="BF350" s="35"/>
      <c r="BG350" s="35"/>
      <c r="BH350" s="35"/>
    </row>
    <row r="351" spans="17:60">
      <c r="AG351" s="35"/>
      <c r="AH351" s="35"/>
      <c r="AI351" s="35"/>
      <c r="AJ351" s="35"/>
      <c r="AK351" s="35"/>
      <c r="AL351" s="35"/>
      <c r="AM351" s="77"/>
      <c r="AN351" s="77"/>
      <c r="AO351" s="161"/>
      <c r="AP351" s="77"/>
      <c r="AQ351" s="161"/>
      <c r="AR351" s="77"/>
      <c r="AS351" s="35"/>
      <c r="AT351" s="77"/>
      <c r="AU351" s="35"/>
      <c r="AV351" s="77"/>
      <c r="AW351" s="35"/>
      <c r="AX351" s="77"/>
      <c r="AY351" s="161"/>
      <c r="AZ351" s="161"/>
      <c r="BA351" s="161"/>
      <c r="BB351" s="161"/>
      <c r="BC351" s="35"/>
      <c r="BD351" s="35"/>
      <c r="BE351" s="35"/>
      <c r="BF351" s="35"/>
      <c r="BG351" s="35"/>
      <c r="BH351" s="35"/>
    </row>
    <row r="352" spans="17:60">
      <c r="AG352" s="35"/>
      <c r="AH352" s="35"/>
      <c r="AI352" s="35"/>
      <c r="AJ352" s="35"/>
      <c r="AK352" s="35"/>
      <c r="AL352" s="35"/>
      <c r="AM352" s="77"/>
      <c r="AN352" s="77"/>
      <c r="AO352" s="161"/>
      <c r="AP352" s="77"/>
      <c r="AQ352" s="161"/>
      <c r="AR352" s="77"/>
      <c r="AS352" s="35"/>
      <c r="AT352" s="77"/>
      <c r="AU352" s="35"/>
      <c r="AV352" s="77"/>
      <c r="AW352" s="35"/>
      <c r="AX352" s="77"/>
      <c r="AY352" s="161"/>
      <c r="AZ352" s="161"/>
      <c r="BA352" s="161"/>
      <c r="BB352" s="161"/>
      <c r="BC352" s="35"/>
      <c r="BD352" s="35"/>
      <c r="BE352" s="35"/>
      <c r="BF352" s="35"/>
      <c r="BG352" s="35"/>
      <c r="BH352" s="35"/>
    </row>
    <row r="353" spans="33:60">
      <c r="AG353" s="35"/>
      <c r="AH353" s="35"/>
      <c r="AI353" s="35"/>
      <c r="AJ353" s="35"/>
      <c r="AK353" s="35"/>
      <c r="AL353" s="35"/>
      <c r="AM353" s="77"/>
      <c r="AN353" s="77"/>
      <c r="AO353" s="161"/>
      <c r="AP353" s="77"/>
      <c r="AQ353" s="161"/>
      <c r="AR353" s="77"/>
      <c r="AS353" s="35"/>
      <c r="AT353" s="77"/>
      <c r="AU353" s="35"/>
      <c r="AV353" s="77"/>
      <c r="AW353" s="35"/>
      <c r="AX353" s="77"/>
      <c r="AY353" s="161"/>
      <c r="AZ353" s="161"/>
      <c r="BA353" s="161"/>
      <c r="BB353" s="161"/>
      <c r="BC353" s="35"/>
      <c r="BD353" s="35"/>
      <c r="BE353" s="35"/>
      <c r="BF353" s="35"/>
      <c r="BG353" s="35"/>
      <c r="BH353" s="35"/>
    </row>
    <row r="354" spans="33:60">
      <c r="AG354" s="35"/>
      <c r="AH354" s="35"/>
      <c r="AI354" s="35"/>
      <c r="AJ354" s="35"/>
      <c r="AK354" s="35"/>
      <c r="AL354" s="35"/>
      <c r="AM354" s="77"/>
      <c r="AN354" s="77"/>
      <c r="AO354" s="161"/>
      <c r="AP354" s="77"/>
      <c r="AQ354" s="161"/>
      <c r="AR354" s="77"/>
      <c r="AS354" s="35"/>
      <c r="AT354" s="77"/>
      <c r="AU354" s="35"/>
      <c r="AV354" s="77"/>
      <c r="AW354" s="35"/>
      <c r="AX354" s="77"/>
      <c r="AY354" s="161"/>
      <c r="AZ354" s="161"/>
      <c r="BA354" s="161"/>
      <c r="BB354" s="161"/>
      <c r="BC354" s="35"/>
      <c r="BD354" s="35"/>
      <c r="BE354" s="35"/>
      <c r="BF354" s="35"/>
      <c r="BG354" s="35"/>
      <c r="BH354" s="35"/>
    </row>
    <row r="355" spans="33:60">
      <c r="AG355" s="35"/>
      <c r="AH355" s="35"/>
      <c r="AI355" s="35"/>
      <c r="AJ355" s="35"/>
      <c r="AK355" s="35"/>
      <c r="AL355" s="35"/>
      <c r="AM355" s="77"/>
      <c r="AN355" s="77"/>
      <c r="AO355" s="161"/>
      <c r="AP355" s="77"/>
      <c r="AQ355" s="161"/>
      <c r="AR355" s="77"/>
      <c r="AS355" s="35"/>
      <c r="AT355" s="77"/>
      <c r="AU355" s="35"/>
      <c r="AV355" s="77"/>
      <c r="AW355" s="35"/>
      <c r="AX355" s="77"/>
      <c r="AY355" s="161"/>
      <c r="AZ355" s="161"/>
      <c r="BA355" s="161"/>
      <c r="BB355" s="161"/>
      <c r="BC355" s="35"/>
      <c r="BD355" s="35"/>
      <c r="BE355" s="35"/>
      <c r="BF355" s="35"/>
      <c r="BG355" s="35"/>
      <c r="BH355" s="35"/>
    </row>
    <row r="356" spans="33:60">
      <c r="AY356" s="161"/>
      <c r="AZ356" s="161"/>
      <c r="BA356" s="161"/>
      <c r="BB356" s="161"/>
      <c r="BC356" s="35"/>
      <c r="BD356" s="35"/>
      <c r="BE356" s="35"/>
      <c r="BF356" s="35"/>
      <c r="BG356" s="35"/>
      <c r="BH356" s="35"/>
    </row>
    <row r="357" spans="33:60">
      <c r="AY357" s="161"/>
      <c r="AZ357" s="161"/>
      <c r="BA357" s="161"/>
      <c r="BB357" s="161"/>
      <c r="BC357" s="35"/>
      <c r="BD357" s="35"/>
    </row>
    <row r="358" spans="33:60">
      <c r="AY358" s="161"/>
      <c r="AZ358" s="161"/>
      <c r="BA358" s="161"/>
      <c r="BB358" s="161"/>
      <c r="BC358" s="35"/>
      <c r="BD358" s="35"/>
    </row>
    <row r="359" spans="33:60">
      <c r="AY359" s="161"/>
      <c r="AZ359" s="161"/>
      <c r="BA359" s="161"/>
      <c r="BB359" s="161"/>
      <c r="BC359" s="35"/>
      <c r="BD359" s="35"/>
    </row>
    <row r="360" spans="33:60">
      <c r="AY360" s="161"/>
      <c r="AZ360" s="161"/>
      <c r="BA360" s="161"/>
      <c r="BB360" s="161"/>
      <c r="BC360" s="35"/>
      <c r="BD360" s="35"/>
    </row>
    <row r="361" spans="33:60">
      <c r="AY361" s="161"/>
      <c r="AZ361" s="161"/>
      <c r="BA361" s="161"/>
      <c r="BB361" s="161"/>
      <c r="BC361" s="35"/>
      <c r="BD361" s="35"/>
    </row>
    <row r="362" spans="33:60">
      <c r="AY362" s="161"/>
      <c r="AZ362" s="161"/>
      <c r="BA362" s="161"/>
      <c r="BB362" s="161"/>
      <c r="BC362" s="35"/>
      <c r="BD362" s="35"/>
    </row>
    <row r="363" spans="33:60">
      <c r="AY363" s="161"/>
      <c r="AZ363" s="161"/>
      <c r="BA363" s="161"/>
      <c r="BB363" s="161"/>
      <c r="BC363" s="35"/>
      <c r="BD363" s="35"/>
    </row>
    <row r="364" spans="33:60">
      <c r="AY364" s="161"/>
      <c r="AZ364" s="161"/>
      <c r="BA364" s="161"/>
      <c r="BB364" s="161"/>
      <c r="BC364" s="35"/>
      <c r="BD364" s="35"/>
    </row>
    <row r="365" spans="33:60">
      <c r="AY365" s="161"/>
      <c r="AZ365" s="161"/>
      <c r="BA365" s="161"/>
      <c r="BB365" s="161"/>
      <c r="BC365" s="35"/>
      <c r="BD365" s="35"/>
    </row>
    <row r="366" spans="33:60">
      <c r="AY366" s="161"/>
      <c r="AZ366" s="161"/>
      <c r="BA366" s="161"/>
      <c r="BB366" s="161"/>
      <c r="BC366" s="35"/>
      <c r="BD366" s="35"/>
    </row>
    <row r="367" spans="33:60">
      <c r="AY367" s="161"/>
      <c r="AZ367" s="161"/>
      <c r="BA367" s="161"/>
      <c r="BB367" s="161"/>
      <c r="BC367" s="35"/>
      <c r="BD367" s="35"/>
    </row>
    <row r="368" spans="33:60">
      <c r="AY368" s="161"/>
      <c r="AZ368" s="161"/>
      <c r="BA368" s="161"/>
      <c r="BB368" s="161"/>
      <c r="BC368" s="35"/>
      <c r="BD368" s="35"/>
    </row>
    <row r="369" spans="51:56">
      <c r="AY369" s="161"/>
      <c r="AZ369" s="161"/>
      <c r="BA369" s="161"/>
      <c r="BB369" s="161"/>
      <c r="BC369" s="35"/>
      <c r="BD369" s="35"/>
    </row>
    <row r="370" spans="51:56">
      <c r="AY370" s="161"/>
      <c r="AZ370" s="161"/>
      <c r="BA370" s="161"/>
      <c r="BB370" s="161"/>
      <c r="BC370" s="35"/>
      <c r="BD370" s="35"/>
    </row>
    <row r="371" spans="51:56">
      <c r="AY371" s="161"/>
      <c r="AZ371" s="161"/>
      <c r="BA371" s="161"/>
      <c r="BB371" s="161"/>
      <c r="BC371" s="35"/>
      <c r="BD371" s="35"/>
    </row>
    <row r="372" spans="51:56">
      <c r="AY372" s="161"/>
      <c r="AZ372" s="161"/>
      <c r="BA372" s="161"/>
      <c r="BB372" s="161"/>
      <c r="BC372" s="35"/>
      <c r="BD372" s="35"/>
    </row>
    <row r="373" spans="51:56">
      <c r="AY373" s="161"/>
      <c r="AZ373" s="161"/>
      <c r="BA373" s="161"/>
      <c r="BB373" s="161"/>
      <c r="BC373" s="35"/>
      <c r="BD373" s="35"/>
    </row>
    <row r="374" spans="51:56">
      <c r="AY374" s="161"/>
      <c r="AZ374" s="161"/>
      <c r="BA374" s="161"/>
      <c r="BB374" s="161"/>
      <c r="BC374" s="35"/>
      <c r="BD374" s="35"/>
    </row>
    <row r="375" spans="51:56">
      <c r="AY375" s="161"/>
      <c r="AZ375" s="161"/>
      <c r="BA375" s="161"/>
      <c r="BB375" s="161"/>
      <c r="BC375" s="35"/>
      <c r="BD375" s="35"/>
    </row>
    <row r="376" spans="51:56">
      <c r="AY376" s="161"/>
      <c r="AZ376" s="161"/>
      <c r="BA376" s="161"/>
      <c r="BB376" s="161"/>
      <c r="BC376" s="35"/>
      <c r="BD376" s="35"/>
    </row>
    <row r="377" spans="51:56">
      <c r="AY377" s="161"/>
      <c r="AZ377" s="161"/>
      <c r="BA377" s="161"/>
      <c r="BB377" s="161"/>
      <c r="BC377" s="35"/>
      <c r="BD377" s="35"/>
    </row>
    <row r="378" spans="51:56">
      <c r="AY378" s="161"/>
      <c r="AZ378" s="161"/>
      <c r="BA378" s="161"/>
      <c r="BB378" s="161"/>
      <c r="BC378" s="35"/>
      <c r="BD378" s="35"/>
    </row>
    <row r="379" spans="51:56">
      <c r="AZ379" s="161"/>
      <c r="BA379" s="161"/>
      <c r="BB379" s="161"/>
      <c r="BC379" s="35"/>
      <c r="BD379" s="35"/>
    </row>
    <row r="1965" spans="39:39">
      <c r="AM1965" s="92"/>
    </row>
    <row r="1966" spans="39:39">
      <c r="AM1966" s="92"/>
    </row>
    <row r="1967" spans="39:39">
      <c r="AM1967" s="92"/>
    </row>
    <row r="1968" spans="39:39">
      <c r="AM1968" s="92"/>
    </row>
    <row r="1969" spans="39:39">
      <c r="AM1969" s="92"/>
    </row>
  </sheetData>
  <conditionalFormatting sqref="BO26:BO28 BY103:BZ103">
    <cfRule type="cellIs" dxfId="114" priority="16" stopIfTrue="1" operator="lessThan">
      <formula>0</formula>
    </cfRule>
  </conditionalFormatting>
  <conditionalFormatting sqref="BY80:BZ80">
    <cfRule type="cellIs" dxfId="113" priority="17" stopIfTrue="1" operator="greaterThan">
      <formula>0</formula>
    </cfRule>
  </conditionalFormatting>
  <conditionalFormatting sqref="BY57:BZ57">
    <cfRule type="cellIs" dxfId="112" priority="18" stopIfTrue="1" operator="greaterThan">
      <formula>0</formula>
    </cfRule>
    <cfRule type="cellIs" dxfId="111" priority="19" stopIfTrue="1" operator="lessThan">
      <formula>0</formula>
    </cfRule>
  </conditionalFormatting>
  <conditionalFormatting sqref="BY80:BZ80">
    <cfRule type="cellIs" dxfId="110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3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7.089843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7.08984375" style="316" customWidth="1"/>
    <col min="10" max="10" width="6.6328125" customWidth="1"/>
    <col min="11" max="11" width="5.453125" style="92" customWidth="1"/>
    <col min="12" max="13" width="5.36328125" style="92" customWidth="1"/>
    <col min="14" max="14" width="1.08984375" style="92" customWidth="1"/>
    <col min="15" max="15" width="6.26953125" style="92" customWidth="1"/>
    <col min="16" max="16" width="1.26953125" style="92" customWidth="1"/>
    <col min="17" max="17" width="5.6328125" style="92" customWidth="1"/>
    <col min="18" max="18" width="4.453125" style="398" customWidth="1"/>
    <col min="19" max="19" width="1.54296875" style="398" customWidth="1"/>
    <col min="20" max="20" width="6" style="398" customWidth="1"/>
    <col min="21" max="21" width="1" style="398" customWidth="1"/>
    <col min="22" max="22" width="6.36328125" style="398" customWidth="1"/>
    <col min="23" max="23" width="1.90625" customWidth="1"/>
    <col min="24" max="24" width="6.6328125" customWidth="1"/>
    <col min="25" max="25" width="6" customWidth="1"/>
    <col min="26" max="26" width="0.90625" customWidth="1"/>
    <col min="27" max="27" width="6.1796875" customWidth="1"/>
    <col min="28" max="28" width="5.54296875" style="33" customWidth="1"/>
    <col min="29" max="29" width="6.36328125" style="11" customWidth="1"/>
    <col min="30" max="30" width="3.81640625" style="11" customWidth="1"/>
    <col min="31" max="31" width="4.6328125" style="11" customWidth="1"/>
    <col min="32" max="32" width="4.453125" style="11" customWidth="1"/>
    <col min="33" max="33" width="4.90625" style="11" customWidth="1"/>
    <col min="34" max="34" width="6.36328125" style="92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1.26953125" style="92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7"/>
      <c r="B1" s="47"/>
      <c r="C1" s="47"/>
      <c r="D1" s="47"/>
      <c r="E1" s="47"/>
      <c r="F1" s="47"/>
      <c r="G1" s="47"/>
      <c r="H1" s="47"/>
      <c r="I1" s="319"/>
      <c r="J1" s="47"/>
      <c r="K1" s="89"/>
      <c r="L1" s="89"/>
      <c r="M1" s="89"/>
      <c r="N1" s="89"/>
      <c r="O1" s="89"/>
      <c r="P1" s="89"/>
      <c r="Q1" s="89"/>
      <c r="R1" s="400"/>
      <c r="S1" s="400"/>
      <c r="T1" s="400"/>
      <c r="U1" s="400"/>
      <c r="V1" s="400"/>
      <c r="W1" s="47"/>
      <c r="X1" s="47"/>
      <c r="Y1" s="47"/>
      <c r="Z1" s="47"/>
      <c r="AA1" s="47"/>
      <c r="AB1" s="402"/>
      <c r="AC1" s="71"/>
      <c r="AD1" s="71"/>
      <c r="AE1" s="71"/>
      <c r="AF1" s="71"/>
      <c r="AG1" s="71"/>
      <c r="AH1" s="89"/>
      <c r="AI1" s="47"/>
      <c r="AJ1" s="47"/>
      <c r="AK1" s="71"/>
      <c r="AL1" s="71"/>
      <c r="AM1" s="71"/>
      <c r="AN1" s="89"/>
      <c r="AO1" s="71"/>
      <c r="AP1" s="47"/>
      <c r="AQ1" s="4"/>
    </row>
    <row r="2" spans="1:67" s="183" customFormat="1" ht="31.8">
      <c r="A2" s="182"/>
      <c r="B2" s="182"/>
      <c r="C2" s="140" t="s">
        <v>424</v>
      </c>
      <c r="D2" s="140"/>
      <c r="E2" s="182"/>
      <c r="F2" s="182"/>
      <c r="G2" s="140" t="s">
        <v>431</v>
      </c>
      <c r="H2" s="182"/>
      <c r="I2" s="324"/>
      <c r="J2" s="182"/>
      <c r="K2" s="182"/>
      <c r="L2" s="182"/>
      <c r="M2" s="182"/>
      <c r="N2" s="140" t="str">
        <f>+År!B2</f>
        <v>UNG SAU :</v>
      </c>
      <c r="O2" s="140"/>
      <c r="P2" s="140"/>
      <c r="Q2" s="182"/>
      <c r="R2" s="404"/>
      <c r="S2" s="404"/>
      <c r="T2" s="418"/>
      <c r="U2" s="418"/>
      <c r="V2" s="418"/>
      <c r="W2" s="193"/>
      <c r="X2" s="193"/>
      <c r="Y2" s="193"/>
      <c r="Z2" s="193"/>
      <c r="AA2" s="193"/>
      <c r="AB2" s="418"/>
      <c r="AC2" s="182"/>
      <c r="AD2" s="193"/>
      <c r="AE2" s="198"/>
      <c r="AF2" s="198"/>
      <c r="AG2" s="198"/>
      <c r="AH2" s="198"/>
      <c r="AI2" s="198"/>
      <c r="AJ2" s="198"/>
      <c r="AK2" s="198"/>
      <c r="AL2" s="193"/>
      <c r="AM2" s="182"/>
      <c r="AN2" s="182"/>
      <c r="AO2" s="198"/>
      <c r="AP2" s="198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7"/>
      <c r="B3" s="47"/>
      <c r="C3" s="47"/>
      <c r="D3" s="47"/>
      <c r="E3" s="47"/>
      <c r="F3" s="47"/>
      <c r="G3" s="47"/>
      <c r="H3" s="47"/>
      <c r="I3" s="319"/>
      <c r="J3" s="47"/>
      <c r="K3" s="89"/>
      <c r="L3" s="89"/>
      <c r="M3" s="89"/>
      <c r="N3" s="89"/>
      <c r="O3" s="89"/>
      <c r="P3" s="89"/>
      <c r="Q3" s="89"/>
      <c r="R3" s="400"/>
      <c r="S3" s="400"/>
      <c r="T3" s="400"/>
      <c r="U3" s="400"/>
      <c r="V3" s="400"/>
      <c r="W3" s="47"/>
      <c r="X3" s="47"/>
      <c r="Y3" s="47"/>
      <c r="Z3" s="47"/>
      <c r="AA3" s="47"/>
      <c r="AB3" s="402"/>
      <c r="AC3" s="71"/>
      <c r="AD3" s="71"/>
      <c r="AE3" s="71"/>
      <c r="AF3" s="71"/>
      <c r="AG3" s="71"/>
      <c r="AH3" s="89"/>
      <c r="AI3" s="47"/>
      <c r="AJ3" s="47"/>
      <c r="AK3" s="71"/>
      <c r="AL3" s="71"/>
      <c r="AM3" s="71"/>
      <c r="AN3" s="89"/>
      <c r="AO3" s="71"/>
      <c r="AP3" s="47"/>
      <c r="AQ3" s="4"/>
    </row>
    <row r="4" spans="1:67">
      <c r="A4" s="47"/>
      <c r="B4" s="47"/>
      <c r="C4" s="47"/>
      <c r="D4" s="47"/>
      <c r="E4" s="47"/>
      <c r="F4" s="47"/>
      <c r="G4" s="47"/>
      <c r="H4" s="47"/>
      <c r="I4" s="319"/>
      <c r="J4" s="47"/>
      <c r="K4" s="89"/>
      <c r="L4" s="89"/>
      <c r="M4" s="89"/>
      <c r="N4" s="89"/>
      <c r="O4" s="89"/>
      <c r="P4" s="89"/>
      <c r="Q4" s="89"/>
      <c r="R4" s="400"/>
      <c r="S4" s="400"/>
      <c r="T4" s="400"/>
      <c r="U4" s="400"/>
      <c r="V4" s="400"/>
      <c r="W4" s="47"/>
      <c r="X4" s="47"/>
      <c r="Y4" s="47"/>
      <c r="Z4" s="47"/>
      <c r="AA4" s="47"/>
      <c r="AB4" s="402"/>
      <c r="AC4" s="71"/>
      <c r="AD4" s="71"/>
      <c r="AE4" s="71"/>
      <c r="AF4" s="71"/>
      <c r="AG4" s="71"/>
      <c r="AH4" s="89"/>
      <c r="AI4" s="47"/>
      <c r="AJ4" s="47"/>
      <c r="AK4" s="71"/>
      <c r="AL4" s="71"/>
      <c r="AM4" s="71"/>
      <c r="AN4" s="89"/>
      <c r="AO4" s="71"/>
      <c r="AP4" s="47"/>
      <c r="AQ4" s="4"/>
    </row>
    <row r="5" spans="1:67" s="187" customFormat="1" ht="19.8">
      <c r="A5" s="185"/>
      <c r="B5" s="185"/>
      <c r="C5" s="185"/>
      <c r="D5" s="185"/>
      <c r="E5" s="181" t="s">
        <v>5</v>
      </c>
      <c r="F5" s="185"/>
      <c r="G5" s="184">
        <f>+År!Q2</f>
        <v>52</v>
      </c>
      <c r="H5" s="181"/>
      <c r="I5" s="346"/>
      <c r="J5" s="185"/>
      <c r="K5" s="181" t="s">
        <v>425</v>
      </c>
      <c r="L5" s="202"/>
      <c r="M5" s="202"/>
      <c r="N5" s="202"/>
      <c r="O5" s="202"/>
      <c r="P5" s="202"/>
      <c r="Q5" s="181"/>
      <c r="R5" s="567">
        <f>SUM(I10:I17)</f>
        <v>43177</v>
      </c>
      <c r="S5" s="569"/>
      <c r="T5" s="569"/>
      <c r="U5" s="400"/>
      <c r="V5" s="400"/>
      <c r="W5" s="47"/>
      <c r="X5" s="47"/>
      <c r="Y5" s="402"/>
      <c r="Z5" s="204"/>
      <c r="AA5" s="204"/>
      <c r="AB5" s="204"/>
      <c r="AC5" s="204"/>
      <c r="AD5" s="204"/>
      <c r="AE5" s="204"/>
      <c r="AF5" s="202"/>
      <c r="AG5" s="185"/>
      <c r="AH5" s="185"/>
      <c r="AI5" s="204"/>
      <c r="AJ5" s="204"/>
      <c r="AK5" s="204"/>
      <c r="AL5" s="202"/>
      <c r="AM5" s="204"/>
      <c r="AN5" s="204"/>
      <c r="AO5" s="204"/>
      <c r="AP5" s="204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7" ht="15" customHeight="1">
      <c r="A6" s="52"/>
      <c r="B6" s="52"/>
      <c r="C6" s="52"/>
      <c r="D6" s="52"/>
      <c r="E6" s="52"/>
      <c r="F6" s="52"/>
      <c r="G6" s="52"/>
      <c r="H6" s="52"/>
      <c r="I6" s="326"/>
      <c r="J6" s="47"/>
      <c r="K6" s="203"/>
      <c r="L6" s="203"/>
      <c r="M6" s="89"/>
      <c r="N6" s="89"/>
      <c r="O6" s="89"/>
      <c r="P6" s="89"/>
      <c r="Q6" s="89"/>
      <c r="R6" s="400"/>
      <c r="S6" s="400"/>
      <c r="T6" s="400"/>
      <c r="U6" s="400"/>
      <c r="V6" s="400"/>
      <c r="W6" s="47"/>
      <c r="X6" s="47"/>
      <c r="Y6" s="47"/>
      <c r="Z6" s="47"/>
      <c r="AA6" s="47"/>
      <c r="AB6" s="402"/>
      <c r="AC6" s="71"/>
      <c r="AD6" s="71"/>
      <c r="AE6" s="71"/>
      <c r="AF6" s="71"/>
      <c r="AG6" s="71"/>
      <c r="AH6" s="89"/>
      <c r="AI6" s="47"/>
      <c r="AJ6" s="47"/>
      <c r="AK6" s="71"/>
      <c r="AL6" s="71"/>
      <c r="AM6" s="71"/>
      <c r="AN6" s="89"/>
      <c r="AO6" s="71"/>
      <c r="AP6" s="47"/>
      <c r="AQ6" s="4"/>
    </row>
    <row r="7" spans="1:67" ht="17.399999999999999">
      <c r="A7" s="61"/>
      <c r="B7" s="47"/>
      <c r="C7" s="47"/>
      <c r="D7" s="47"/>
      <c r="E7" s="47"/>
      <c r="F7" s="47"/>
      <c r="G7" s="52" t="s">
        <v>2</v>
      </c>
      <c r="H7" s="52"/>
      <c r="I7" s="319"/>
      <c r="J7" s="52"/>
      <c r="K7" s="94" t="s">
        <v>505</v>
      </c>
      <c r="L7" s="94"/>
      <c r="M7" s="89"/>
      <c r="N7" s="94"/>
      <c r="O7" s="94"/>
      <c r="P7" s="94"/>
      <c r="Q7" s="89"/>
      <c r="R7" s="403"/>
      <c r="S7" s="403"/>
      <c r="T7" s="403"/>
      <c r="U7" s="403"/>
      <c r="V7" s="403"/>
      <c r="W7" s="52"/>
      <c r="X7" s="47"/>
      <c r="Y7" s="52"/>
      <c r="Z7" s="52"/>
      <c r="AA7" s="52" t="s">
        <v>22</v>
      </c>
      <c r="AB7" s="405"/>
      <c r="AC7" s="201" t="s">
        <v>403</v>
      </c>
      <c r="AD7" s="72"/>
      <c r="AE7" s="72" t="s">
        <v>508</v>
      </c>
      <c r="AF7" s="71"/>
      <c r="AG7" s="71"/>
      <c r="AH7" s="94" t="s">
        <v>426</v>
      </c>
      <c r="AI7" s="47"/>
      <c r="AJ7" s="47"/>
      <c r="AK7" s="72" t="s">
        <v>422</v>
      </c>
      <c r="AL7" s="201"/>
      <c r="AM7" s="201"/>
      <c r="AN7" s="89"/>
      <c r="AO7" s="72" t="s">
        <v>2</v>
      </c>
      <c r="AP7" s="47"/>
      <c r="AQ7" s="4"/>
    </row>
    <row r="8" spans="1:67" ht="15.6">
      <c r="A8" s="47"/>
      <c r="B8" s="47"/>
      <c r="C8" s="47"/>
      <c r="D8" s="47"/>
      <c r="E8" s="47"/>
      <c r="F8" s="47"/>
      <c r="G8" s="52" t="s">
        <v>484</v>
      </c>
      <c r="H8" s="118"/>
      <c r="I8" s="326" t="s">
        <v>2</v>
      </c>
      <c r="J8" s="118"/>
      <c r="K8" s="94" t="s">
        <v>534</v>
      </c>
      <c r="L8" s="178"/>
      <c r="M8" s="94" t="s">
        <v>1</v>
      </c>
      <c r="N8" s="94"/>
      <c r="O8" s="403" t="s">
        <v>2</v>
      </c>
      <c r="P8" s="94"/>
      <c r="Q8" s="94" t="s">
        <v>22</v>
      </c>
      <c r="R8" s="415"/>
      <c r="S8" s="415"/>
      <c r="T8" s="415" t="s">
        <v>22</v>
      </c>
      <c r="U8" s="415"/>
      <c r="V8" s="415" t="s">
        <v>22</v>
      </c>
      <c r="W8" s="118"/>
      <c r="X8" s="52" t="s">
        <v>22</v>
      </c>
      <c r="Y8" s="118"/>
      <c r="Z8" s="118"/>
      <c r="AA8" s="52" t="s">
        <v>486</v>
      </c>
      <c r="AB8" s="419"/>
      <c r="AC8" s="72" t="s">
        <v>488</v>
      </c>
      <c r="AD8" s="175"/>
      <c r="AE8" s="72" t="s">
        <v>535</v>
      </c>
      <c r="AF8" s="72"/>
      <c r="AG8" s="72"/>
      <c r="AH8" s="94" t="s">
        <v>415</v>
      </c>
      <c r="AI8" s="52" t="s">
        <v>482</v>
      </c>
      <c r="AJ8" s="52" t="s">
        <v>413</v>
      </c>
      <c r="AK8" s="72" t="s">
        <v>1</v>
      </c>
      <c r="AL8" s="72" t="s">
        <v>1</v>
      </c>
      <c r="AM8" s="72" t="s">
        <v>0</v>
      </c>
      <c r="AN8" s="89"/>
      <c r="AO8" s="72" t="s">
        <v>430</v>
      </c>
      <c r="AP8" s="47"/>
      <c r="AQ8" s="5"/>
    </row>
    <row r="9" spans="1:67" ht="15.6">
      <c r="A9" s="47"/>
      <c r="B9" s="52" t="s">
        <v>89</v>
      </c>
      <c r="C9" s="52" t="s">
        <v>424</v>
      </c>
      <c r="D9" s="48"/>
      <c r="E9" s="52" t="s">
        <v>432</v>
      </c>
      <c r="F9" s="52"/>
      <c r="G9" s="53" t="s">
        <v>485</v>
      </c>
      <c r="H9" s="118" t="s">
        <v>487</v>
      </c>
      <c r="I9" s="327" t="s">
        <v>8</v>
      </c>
      <c r="J9" s="118" t="s">
        <v>487</v>
      </c>
      <c r="K9" s="95" t="s">
        <v>403</v>
      </c>
      <c r="L9" s="178" t="s">
        <v>487</v>
      </c>
      <c r="M9" s="95" t="s">
        <v>403</v>
      </c>
      <c r="N9" s="94"/>
      <c r="O9" s="403" t="s">
        <v>658</v>
      </c>
      <c r="P9" s="94"/>
      <c r="Q9" s="95" t="s">
        <v>44</v>
      </c>
      <c r="R9" s="415" t="s">
        <v>487</v>
      </c>
      <c r="S9" s="415"/>
      <c r="T9" s="415" t="s">
        <v>658</v>
      </c>
      <c r="U9" s="415"/>
      <c r="V9" s="415" t="s">
        <v>662</v>
      </c>
      <c r="W9" s="118"/>
      <c r="X9" s="53" t="s">
        <v>0</v>
      </c>
      <c r="Y9" s="118" t="s">
        <v>487</v>
      </c>
      <c r="Z9" s="118"/>
      <c r="AA9" s="53" t="s">
        <v>414</v>
      </c>
      <c r="AB9" s="419" t="s">
        <v>487</v>
      </c>
      <c r="AC9" s="73" t="s">
        <v>489</v>
      </c>
      <c r="AD9" s="175" t="s">
        <v>487</v>
      </c>
      <c r="AE9" s="73" t="s">
        <v>523</v>
      </c>
      <c r="AF9" s="73" t="s">
        <v>525</v>
      </c>
      <c r="AG9" s="73" t="s">
        <v>521</v>
      </c>
      <c r="AH9" s="95" t="s">
        <v>1</v>
      </c>
      <c r="AI9" s="53" t="s">
        <v>483</v>
      </c>
      <c r="AJ9" s="53" t="s">
        <v>414</v>
      </c>
      <c r="AK9" s="73" t="s">
        <v>0</v>
      </c>
      <c r="AL9" s="73" t="s">
        <v>509</v>
      </c>
      <c r="AM9" s="73" t="s">
        <v>509</v>
      </c>
      <c r="AN9" s="89"/>
      <c r="AO9" s="73" t="s">
        <v>68</v>
      </c>
      <c r="AP9" s="47"/>
      <c r="AQ9" s="5"/>
    </row>
    <row r="10" spans="1:67" ht="15.6">
      <c r="A10" s="47"/>
      <c r="B10" s="54">
        <f>+'Ark1'!C293</f>
        <v>2024</v>
      </c>
      <c r="C10" s="54">
        <f>+'Ark1'!G293</f>
        <v>1</v>
      </c>
      <c r="D10" s="55" t="s">
        <v>435</v>
      </c>
      <c r="E10" s="55">
        <f>+'Ark1'!H293</f>
        <v>1</v>
      </c>
      <c r="F10" s="55" t="s">
        <v>76</v>
      </c>
      <c r="G10" s="54">
        <f>+'Ark1'!Q293</f>
        <v>1485</v>
      </c>
      <c r="H10" s="54">
        <f t="shared" ref="H10:H17" si="0">+G10-G19</f>
        <v>-136</v>
      </c>
      <c r="I10" s="329">
        <f>+'Ark1'!R293</f>
        <v>8022</v>
      </c>
      <c r="J10" s="54">
        <f t="shared" ref="J10:J17" si="1">+I10-I19</f>
        <v>-1709</v>
      </c>
      <c r="K10" s="179">
        <f>+'Ark1'!AG293</f>
        <v>62.400502792009362</v>
      </c>
      <c r="L10" s="157">
        <f t="shared" ref="L10:L17" si="2">+K10-K19</f>
        <v>-1.0705575149772883</v>
      </c>
      <c r="M10" s="179">
        <f>+'Ark1'!AH293</f>
        <v>4.0513587634006498</v>
      </c>
      <c r="N10" s="94"/>
      <c r="O10" s="432">
        <f>+'Ark1'!AI293</f>
        <v>7981</v>
      </c>
      <c r="P10" s="94"/>
      <c r="Q10" s="157">
        <f>+'Ark1'!U293</f>
        <v>28.367539267015776</v>
      </c>
      <c r="R10" s="476">
        <f t="shared" ref="R10:R17" si="3">+Q10-Q19</f>
        <v>-5.3804890830324581E-2</v>
      </c>
      <c r="S10" s="415"/>
      <c r="T10" s="396">
        <f>+IF(O10=0,"",'Ark1'!AJ293)</f>
        <v>110.73735120912198</v>
      </c>
      <c r="U10" s="415"/>
      <c r="V10" s="396">
        <f>+IF(O10=0,"",'Ark1'!AK293)</f>
        <v>20.511103055357861</v>
      </c>
      <c r="W10" s="118"/>
      <c r="X10" s="56">
        <f>+'Ark1'!S293</f>
        <v>7.5873846920967347</v>
      </c>
      <c r="Y10" s="56">
        <f t="shared" ref="Y10:Y17" si="4">+X10-X19</f>
        <v>0.21321965253245612</v>
      </c>
      <c r="Z10" s="118"/>
      <c r="AA10" s="56">
        <f>+'Ark1'!T293</f>
        <v>5.9288207429568676</v>
      </c>
      <c r="AB10" s="475">
        <f t="shared" ref="AB10:AB17" si="5">+AA10-AA19</f>
        <v>-0.16613352690234695</v>
      </c>
      <c r="AC10" s="74">
        <f>+'Ark1'!W293</f>
        <v>9.2620294190974821</v>
      </c>
      <c r="AD10" s="74">
        <f t="shared" ref="AD10:AD17" si="6">+AC10-AC19</f>
        <v>-2.7100186746236155</v>
      </c>
      <c r="AE10" s="74">
        <f>+'Ark1'!X293</f>
        <v>95.836449763151364</v>
      </c>
      <c r="AF10" s="74">
        <f>+'Ark1'!Y293</f>
        <v>75.392670157068068</v>
      </c>
      <c r="AG10" s="74">
        <f>+'Ark1'!Z293</f>
        <v>7.4684915075462879</v>
      </c>
      <c r="AH10" s="157">
        <f>+'Ark1'!Z293</f>
        <v>7.4684915075462879</v>
      </c>
      <c r="AI10" s="56">
        <f>+'Ark1'!AB293</f>
        <v>1.9449657139780221</v>
      </c>
      <c r="AJ10" s="56">
        <f>+'Ark1'!AC293</f>
        <v>80.552918715239741</v>
      </c>
      <c r="AK10" s="74">
        <f>+'Ark1'!AD293</f>
        <v>49.774078332883605</v>
      </c>
      <c r="AL10" s="74">
        <f>+'Ark1'!AE293</f>
        <v>66.386916963020013</v>
      </c>
      <c r="AM10" s="74">
        <f>+'Ark1'!AF293</f>
        <v>60.511427924869871</v>
      </c>
      <c r="AN10" s="89"/>
      <c r="AO10" s="74">
        <f>+'Ark1'!AF293</f>
        <v>60.511427924869871</v>
      </c>
      <c r="AP10" s="47"/>
      <c r="AQ10" s="5"/>
    </row>
    <row r="11" spans="1:67" ht="15.6">
      <c r="A11" s="47"/>
      <c r="B11" s="54">
        <f>+'Ark1'!C294</f>
        <v>2024</v>
      </c>
      <c r="C11" s="54">
        <f>+'Ark1'!G294</f>
        <v>1</v>
      </c>
      <c r="D11" s="55" t="s">
        <v>435</v>
      </c>
      <c r="E11" s="55">
        <f>+'Ark1'!H294</f>
        <v>2</v>
      </c>
      <c r="F11" s="55" t="s">
        <v>7</v>
      </c>
      <c r="G11" s="54">
        <f>+'Ark1'!Q294</f>
        <v>949</v>
      </c>
      <c r="H11" s="54">
        <f t="shared" si="0"/>
        <v>-71</v>
      </c>
      <c r="I11" s="329">
        <f>+'Ark1'!R294</f>
        <v>5235</v>
      </c>
      <c r="J11" s="54">
        <f t="shared" si="1"/>
        <v>-848</v>
      </c>
      <c r="K11" s="179">
        <f>+'Ark1'!AG294</f>
        <v>37.599497207990659</v>
      </c>
      <c r="L11" s="157">
        <f t="shared" si="2"/>
        <v>1.0705575149773168</v>
      </c>
      <c r="M11" s="179">
        <f>+'Ark1'!AH294</f>
        <v>6.9340974212034352</v>
      </c>
      <c r="N11" s="94"/>
      <c r="O11" s="432">
        <f>+'Ark1'!AI294</f>
        <v>5216</v>
      </c>
      <c r="P11" s="94"/>
      <c r="Q11" s="157">
        <f>+'Ark1'!U294</f>
        <v>26.192779369627502</v>
      </c>
      <c r="R11" s="476">
        <f t="shared" si="3"/>
        <v>2.6282575282642995E-2</v>
      </c>
      <c r="S11" s="415"/>
      <c r="T11" s="396">
        <f>+IF(O11=0,"",'Ark1'!AJ294)</f>
        <v>108.85993098159544</v>
      </c>
      <c r="U11" s="415"/>
      <c r="V11" s="396">
        <f>+IF(O11=0,"",'Ark1'!AK294)</f>
        <v>19.706830446897072</v>
      </c>
      <c r="W11" s="118"/>
      <c r="X11" s="56">
        <f>+'Ark1'!S294</f>
        <v>7.2406876790830941</v>
      </c>
      <c r="Y11" s="56">
        <f t="shared" si="4"/>
        <v>0.24759216700023767</v>
      </c>
      <c r="Z11" s="118"/>
      <c r="AA11" s="56">
        <f>+'Ark1'!T294</f>
        <v>6.0949379178605554</v>
      </c>
      <c r="AB11" s="475">
        <f t="shared" si="5"/>
        <v>-0.21395572014700726</v>
      </c>
      <c r="AC11" s="74">
        <f>+'Ark1'!W294</f>
        <v>12.244508118433622</v>
      </c>
      <c r="AD11" s="74">
        <f t="shared" si="6"/>
        <v>-2.2055987367365226</v>
      </c>
      <c r="AE11" s="74">
        <f>+'Ark1'!X294</f>
        <v>88.729703915950353</v>
      </c>
      <c r="AF11" s="74">
        <f>+'Ark1'!Y294</f>
        <v>64.813753581661871</v>
      </c>
      <c r="AG11" s="74">
        <f>+'Ark1'!Z294</f>
        <v>8.0642423803533063</v>
      </c>
      <c r="AH11" s="157">
        <f>+'Ark1'!Z294</f>
        <v>8.0642423803533063</v>
      </c>
      <c r="AI11" s="56">
        <f>+'Ark1'!AB294</f>
        <v>2.0538972601072558</v>
      </c>
      <c r="AJ11" s="56">
        <f>+'Ark1'!AC294</f>
        <v>80.977186575136898</v>
      </c>
      <c r="AK11" s="74">
        <f>+'Ark1'!AD294</f>
        <v>46.608394592357591</v>
      </c>
      <c r="AL11" s="74">
        <f>+'Ark1'!AE294</f>
        <v>67.859120733836562</v>
      </c>
      <c r="AM11" s="74">
        <f>+'Ark1'!AF294</f>
        <v>39.488572075130129</v>
      </c>
      <c r="AN11" s="89"/>
      <c r="AO11" s="74">
        <f>+'Ark1'!AF294</f>
        <v>39.488572075130129</v>
      </c>
      <c r="AP11" s="47"/>
      <c r="AQ11" s="5"/>
      <c r="AS11" s="2"/>
      <c r="AT11" s="2"/>
      <c r="AU11" s="2"/>
    </row>
    <row r="12" spans="1:67" ht="15.6">
      <c r="A12" s="47"/>
      <c r="B12" s="54">
        <f>+'Ark1'!C295</f>
        <v>2024</v>
      </c>
      <c r="C12" s="54">
        <f>+'Ark1'!G295</f>
        <v>2</v>
      </c>
      <c r="D12" s="55" t="s">
        <v>109</v>
      </c>
      <c r="E12" s="55">
        <f>+'Ark1'!H295</f>
        <v>1</v>
      </c>
      <c r="F12" s="55" t="s">
        <v>76</v>
      </c>
      <c r="G12" s="54">
        <f>+'Ark1'!Q295</f>
        <v>2314</v>
      </c>
      <c r="H12" s="54">
        <f t="shared" si="0"/>
        <v>-29</v>
      </c>
      <c r="I12" s="329">
        <f>+'Ark1'!R295</f>
        <v>10565</v>
      </c>
      <c r="J12" s="54">
        <f t="shared" si="1"/>
        <v>-585</v>
      </c>
      <c r="K12" s="179">
        <f>+'Ark1'!AG295</f>
        <v>64.428948890587691</v>
      </c>
      <c r="L12" s="157">
        <f t="shared" si="2"/>
        <v>0.77968633038248214</v>
      </c>
      <c r="M12" s="179">
        <f>+'Ark1'!AH295</f>
        <v>3.2181732134406058</v>
      </c>
      <c r="N12" s="94"/>
      <c r="O12" s="432">
        <f>+'Ark1'!AI295</f>
        <v>10290</v>
      </c>
      <c r="P12" s="94"/>
      <c r="Q12" s="157">
        <f>+'Ark1'!U295</f>
        <v>26.747685754850956</v>
      </c>
      <c r="R12" s="476">
        <f t="shared" si="3"/>
        <v>-0.38884339313128891</v>
      </c>
      <c r="S12" s="415"/>
      <c r="T12" s="396">
        <f>+IF(O12=0,"",'Ark1'!AJ295)</f>
        <v>108.04724003887218</v>
      </c>
      <c r="U12" s="415"/>
      <c r="V12" s="396">
        <f>+IF(O12=0,"",'Ark1'!AK295)</f>
        <v>20.418368113571873</v>
      </c>
      <c r="W12" s="118"/>
      <c r="X12" s="56">
        <f>+'Ark1'!S295</f>
        <v>7.4567912920018893</v>
      </c>
      <c r="Y12" s="56">
        <f t="shared" si="4"/>
        <v>-1.5854447908424163E-2</v>
      </c>
      <c r="Z12" s="118"/>
      <c r="AA12" s="56">
        <f>+'Ark1'!T295</f>
        <v>6.0694746805489812</v>
      </c>
      <c r="AB12" s="475">
        <f t="shared" si="5"/>
        <v>-0.11868675442859544</v>
      </c>
      <c r="AC12" s="74">
        <f>+'Ark1'!W295</f>
        <v>11.301467108376716</v>
      </c>
      <c r="AD12" s="74">
        <f t="shared" si="6"/>
        <v>-0.72543872121969954</v>
      </c>
      <c r="AE12" s="74">
        <f>+'Ark1'!X295</f>
        <v>86.805489824893513</v>
      </c>
      <c r="AF12" s="74">
        <f>+'Ark1'!Y295</f>
        <v>66.672976810222437</v>
      </c>
      <c r="AG12" s="74">
        <f>+'Ark1'!Z295</f>
        <v>8.7386210558127981</v>
      </c>
      <c r="AH12" s="157">
        <f>+'Ark1'!Z295</f>
        <v>8.7386210558127981</v>
      </c>
      <c r="AI12" s="56">
        <f>+'Ark1'!AB295</f>
        <v>2.2103958993037813</v>
      </c>
      <c r="AJ12" s="56">
        <f>+'Ark1'!AC295</f>
        <v>80.660921359748784</v>
      </c>
      <c r="AK12" s="74">
        <f>+'Ark1'!AD295</f>
        <v>35.966109306545547</v>
      </c>
      <c r="AL12" s="74">
        <f>+'Ark1'!AE295</f>
        <v>56.292307657178405</v>
      </c>
      <c r="AM12" s="74">
        <f>+'Ark1'!AF295</f>
        <v>60.791760170320515</v>
      </c>
      <c r="AN12" s="89"/>
      <c r="AO12" s="74">
        <f>+'Ark1'!AF295</f>
        <v>60.791760170320515</v>
      </c>
      <c r="AP12" s="47"/>
      <c r="AQ12" s="5"/>
      <c r="AS12" s="2"/>
      <c r="AT12" s="2"/>
      <c r="AU12" s="4"/>
      <c r="AV12" s="4"/>
      <c r="AW12" s="4"/>
    </row>
    <row r="13" spans="1:67" ht="15.6">
      <c r="A13" s="47"/>
      <c r="B13" s="54">
        <f>+'Ark1'!C296</f>
        <v>2024</v>
      </c>
      <c r="C13" s="54">
        <f>+'Ark1'!G296</f>
        <v>2</v>
      </c>
      <c r="D13" s="55" t="s">
        <v>109</v>
      </c>
      <c r="E13" s="55">
        <f>+'Ark1'!H296</f>
        <v>2</v>
      </c>
      <c r="F13" s="55" t="s">
        <v>7</v>
      </c>
      <c r="G13" s="54">
        <f>+'Ark1'!Q296</f>
        <v>1363</v>
      </c>
      <c r="H13" s="54">
        <f t="shared" si="0"/>
        <v>-114</v>
      </c>
      <c r="I13" s="329">
        <f>+'Ark1'!R296</f>
        <v>6814</v>
      </c>
      <c r="J13" s="54">
        <f t="shared" si="1"/>
        <v>-522</v>
      </c>
      <c r="K13" s="179">
        <f>+'Ark1'!AG296</f>
        <v>35.571051109412302</v>
      </c>
      <c r="L13" s="157">
        <f t="shared" si="2"/>
        <v>-0.77968633038247503</v>
      </c>
      <c r="M13" s="179">
        <f>+'Ark1'!AH296</f>
        <v>4.1385383034928092</v>
      </c>
      <c r="N13" s="94"/>
      <c r="O13" s="432">
        <f>+'Ark1'!AI296</f>
        <v>6785</v>
      </c>
      <c r="P13" s="94"/>
      <c r="Q13" s="157">
        <f>+'Ark1'!U296</f>
        <v>22.896507191077237</v>
      </c>
      <c r="R13" s="476">
        <f t="shared" si="3"/>
        <v>-0.65884995178000594</v>
      </c>
      <c r="S13" s="415"/>
      <c r="T13" s="396">
        <f>+IF(O13=0,"",'Ark1'!AJ296)</f>
        <v>105.24916728076639</v>
      </c>
      <c r="U13" s="415"/>
      <c r="V13" s="396">
        <f>+IF(O13=0,"",'Ark1'!AK296)</f>
        <v>18.605361710444651</v>
      </c>
      <c r="W13" s="118"/>
      <c r="X13" s="56">
        <f>+'Ark1'!S296</f>
        <v>6.7218960962723813</v>
      </c>
      <c r="Y13" s="56">
        <f t="shared" si="4"/>
        <v>-0.30195886555968077</v>
      </c>
      <c r="Z13" s="118"/>
      <c r="AA13" s="56">
        <f>+'Ark1'!T296</f>
        <v>6.2450836513061354</v>
      </c>
      <c r="AB13" s="475">
        <f t="shared" si="5"/>
        <v>-0.20966007824675259</v>
      </c>
      <c r="AC13" s="74">
        <f>+'Ark1'!W296</f>
        <v>11.799236865277372</v>
      </c>
      <c r="AD13" s="74">
        <f t="shared" si="6"/>
        <v>-0.82344579557322994</v>
      </c>
      <c r="AE13" s="74">
        <f>+'Ark1'!X296</f>
        <v>70.678015849721191</v>
      </c>
      <c r="AF13" s="74">
        <f>+'Ark1'!Y296</f>
        <v>45.685353683592595</v>
      </c>
      <c r="AG13" s="74">
        <f>+'Ark1'!Z296</f>
        <v>9.4727751408271033</v>
      </c>
      <c r="AH13" s="157">
        <f>+'Ark1'!Z296</f>
        <v>9.4727751408271033</v>
      </c>
      <c r="AI13" s="56">
        <f>+'Ark1'!AB296</f>
        <v>2.0799513405017702</v>
      </c>
      <c r="AJ13" s="56">
        <f>+'Ark1'!AC296</f>
        <v>85.406934071878851</v>
      </c>
      <c r="AK13" s="74">
        <f>+'Ark1'!AD296</f>
        <v>54.569352994461518</v>
      </c>
      <c r="AL13" s="74">
        <f>+'Ark1'!AE296</f>
        <v>74.080303801646224</v>
      </c>
      <c r="AM13" s="74">
        <f>+'Ark1'!AF296</f>
        <v>39.208239829679506</v>
      </c>
      <c r="AN13" s="89"/>
      <c r="AO13" s="74">
        <f>+'Ark1'!AF296</f>
        <v>39.208239829679506</v>
      </c>
      <c r="AP13" s="47"/>
      <c r="AQ13" s="5"/>
      <c r="AS13" s="1"/>
      <c r="AT13" s="1"/>
      <c r="AU13" s="11"/>
      <c r="AV13" s="11"/>
      <c r="AW13" s="11"/>
    </row>
    <row r="14" spans="1:67" ht="15.6">
      <c r="A14" s="47"/>
      <c r="B14" s="54">
        <f>+'Ark1'!C297</f>
        <v>2024</v>
      </c>
      <c r="C14" s="54">
        <f>+'Ark1'!G297</f>
        <v>3</v>
      </c>
      <c r="D14" s="55" t="s">
        <v>586</v>
      </c>
      <c r="E14" s="55">
        <f>+'Ark1'!H297</f>
        <v>1</v>
      </c>
      <c r="F14" s="55" t="s">
        <v>76</v>
      </c>
      <c r="G14" s="54">
        <f>+'Ark1'!Q297</f>
        <v>761</v>
      </c>
      <c r="H14" s="54">
        <f t="shared" si="0"/>
        <v>-76</v>
      </c>
      <c r="I14" s="329">
        <f>+'Ark1'!R297</f>
        <v>4141</v>
      </c>
      <c r="J14" s="54">
        <f t="shared" si="1"/>
        <v>-767</v>
      </c>
      <c r="K14" s="179">
        <f>+'Ark1'!AG297</f>
        <v>63.14710651868053</v>
      </c>
      <c r="L14" s="157">
        <f t="shared" si="2"/>
        <v>-4.1703530211100883</v>
      </c>
      <c r="M14" s="179">
        <f>+'Ark1'!AH297</f>
        <v>3.501569669162039</v>
      </c>
      <c r="N14" s="94"/>
      <c r="O14" s="432">
        <f>+'Ark1'!AI297</f>
        <v>4078</v>
      </c>
      <c r="P14" s="94"/>
      <c r="Q14" s="157">
        <f>+'Ark1'!U297</f>
        <v>25.00422603235938</v>
      </c>
      <c r="R14" s="476">
        <f t="shared" si="3"/>
        <v>-0.19167861311739998</v>
      </c>
      <c r="S14" s="415"/>
      <c r="T14" s="396">
        <f>+IF(O14=0,"",'Ark1'!AJ297)</f>
        <v>107.04691025012268</v>
      </c>
      <c r="U14" s="415"/>
      <c r="V14" s="396">
        <f>+IF(O14=0,"",'Ark1'!AK297)</f>
        <v>19.580507436860401</v>
      </c>
      <c r="W14" s="118"/>
      <c r="X14" s="56">
        <f>+'Ark1'!S297</f>
        <v>7.1361989857522321</v>
      </c>
      <c r="Y14" s="56">
        <f t="shared" si="4"/>
        <v>1.9043321530554103E-2</v>
      </c>
      <c r="Z14" s="118"/>
      <c r="AA14" s="56">
        <f>+'Ark1'!T297</f>
        <v>6.1468244385414144</v>
      </c>
      <c r="AB14" s="475">
        <f t="shared" si="5"/>
        <v>-0.12721794124668673</v>
      </c>
      <c r="AC14" s="74">
        <f>+'Ark1'!W297</f>
        <v>9.2006761651774909</v>
      </c>
      <c r="AD14" s="74">
        <f t="shared" si="6"/>
        <v>-2.0462676001036826</v>
      </c>
      <c r="AE14" s="74">
        <f>+'Ark1'!X297</f>
        <v>82.178217821782169</v>
      </c>
      <c r="AF14" s="74">
        <f>+'Ark1'!Y297</f>
        <v>57.884568944699367</v>
      </c>
      <c r="AG14" s="74">
        <f>+'Ark1'!Z297</f>
        <v>8.6394387809481881</v>
      </c>
      <c r="AH14" s="157">
        <f>+'Ark1'!Z297</f>
        <v>8.6394387809481881</v>
      </c>
      <c r="AI14" s="56">
        <f>+'Ark1'!AB297</f>
        <v>2.3636306302863033</v>
      </c>
      <c r="AJ14" s="56">
        <f>+'Ark1'!AC297</f>
        <v>81.740493926033977</v>
      </c>
      <c r="AK14" s="74">
        <f>+'Ark1'!AD297</f>
        <v>29.093927193024449</v>
      </c>
      <c r="AL14" s="74">
        <f>+'Ark1'!AE297</f>
        <v>48.10310350797134</v>
      </c>
      <c r="AM14" s="74">
        <f>+'Ark1'!AF297</f>
        <v>61.049683031107186</v>
      </c>
      <c r="AN14" s="89"/>
      <c r="AO14" s="74">
        <f>+'Ark1'!AF297</f>
        <v>61.049683031107186</v>
      </c>
      <c r="AP14" s="47"/>
      <c r="AQ14" s="5"/>
      <c r="AS14" s="1"/>
      <c r="AT14" s="1"/>
      <c r="AU14" s="11"/>
      <c r="AV14" s="11"/>
      <c r="AW14" s="11"/>
    </row>
    <row r="15" spans="1:67" ht="15.6">
      <c r="A15" s="47"/>
      <c r="B15" s="54">
        <f>+'Ark1'!C298</f>
        <v>2024</v>
      </c>
      <c r="C15" s="54">
        <f>+'Ark1'!G298</f>
        <v>3</v>
      </c>
      <c r="D15" s="55" t="s">
        <v>586</v>
      </c>
      <c r="E15" s="55">
        <f>+'Ark1'!H298</f>
        <v>2</v>
      </c>
      <c r="F15" s="55" t="s">
        <v>7</v>
      </c>
      <c r="G15" s="54">
        <f>+'Ark1'!Q298</f>
        <v>465</v>
      </c>
      <c r="H15" s="54">
        <f t="shared" si="0"/>
        <v>-36</v>
      </c>
      <c r="I15" s="329">
        <f>+'Ark1'!R298</f>
        <v>2642</v>
      </c>
      <c r="J15" s="54">
        <f t="shared" si="1"/>
        <v>51</v>
      </c>
      <c r="K15" s="179">
        <f>+'Ark1'!AG298</f>
        <v>36.852893481319491</v>
      </c>
      <c r="L15" s="157">
        <f t="shared" si="2"/>
        <v>4.1703530211101238</v>
      </c>
      <c r="M15" s="179">
        <f>+'Ark1'!AH298</f>
        <v>11.39288417865254</v>
      </c>
      <c r="N15" s="94"/>
      <c r="O15" s="432">
        <f>+'Ark1'!AI298</f>
        <v>2577</v>
      </c>
      <c r="P15" s="94"/>
      <c r="Q15" s="157">
        <f>+'Ark1'!U298</f>
        <v>22.871990915972781</v>
      </c>
      <c r="R15" s="476">
        <f t="shared" si="3"/>
        <v>-0.29956446804884251</v>
      </c>
      <c r="S15" s="415"/>
      <c r="T15" s="396">
        <f>+IF(O15=0,"",'Ark1'!AJ298)</f>
        <v>104.9325572370975</v>
      </c>
      <c r="U15" s="415"/>
      <c r="V15" s="396">
        <f>+IF(O15=0,"",'Ark1'!AK298)</f>
        <v>18.808954918196527</v>
      </c>
      <c r="W15" s="118"/>
      <c r="X15" s="56">
        <f>+'Ark1'!S298</f>
        <v>6.8198334595003756</v>
      </c>
      <c r="Y15" s="56">
        <f t="shared" si="4"/>
        <v>-0.15623755555172547</v>
      </c>
      <c r="Z15" s="118"/>
      <c r="AA15" s="56">
        <f>+'Ark1'!T298</f>
        <v>6.0253595760787277</v>
      </c>
      <c r="AB15" s="475">
        <f t="shared" si="5"/>
        <v>-8.5794418517952664E-2</v>
      </c>
      <c r="AC15" s="74">
        <f>+'Ark1'!W298</f>
        <v>7.229371688115064</v>
      </c>
      <c r="AD15" s="74">
        <f t="shared" si="6"/>
        <v>-2.9983396202600847</v>
      </c>
      <c r="AE15" s="74">
        <f>+'Ark1'!X298</f>
        <v>72.899318697956119</v>
      </c>
      <c r="AF15" s="74">
        <f>+'Ark1'!Y298</f>
        <v>49.167297501892513</v>
      </c>
      <c r="AG15" s="74">
        <f>+'Ark1'!Z298</f>
        <v>8.7287899596041996</v>
      </c>
      <c r="AH15" s="157">
        <f>+'Ark1'!Z298</f>
        <v>8.7287899596041996</v>
      </c>
      <c r="AI15" s="56">
        <f>+'Ark1'!AB298</f>
        <v>1.754123605872544</v>
      </c>
      <c r="AJ15" s="56">
        <f>+'Ark1'!AC298</f>
        <v>83.635268236143347</v>
      </c>
      <c r="AK15" s="74">
        <f>+'Ark1'!AD298</f>
        <v>44.119664904301601</v>
      </c>
      <c r="AL15" s="74">
        <f>+'Ark1'!AE298</f>
        <v>65.191038938207114</v>
      </c>
      <c r="AM15" s="74">
        <f>+'Ark1'!AF298</f>
        <v>38.950316968892814</v>
      </c>
      <c r="AN15" s="89"/>
      <c r="AO15" s="74">
        <f>+'Ark1'!AF298</f>
        <v>38.950316968892814</v>
      </c>
      <c r="AP15" s="47"/>
      <c r="AQ15" s="5"/>
      <c r="AS15" s="1"/>
      <c r="AT15" s="1"/>
      <c r="AU15" s="11"/>
      <c r="AV15" s="11"/>
      <c r="AW15" s="11"/>
    </row>
    <row r="16" spans="1:67" ht="15.6">
      <c r="A16" s="47"/>
      <c r="B16" s="54">
        <f>+'Ark1'!C299</f>
        <v>2024</v>
      </c>
      <c r="C16" s="54">
        <f>+'Ark1'!G299</f>
        <v>4</v>
      </c>
      <c r="D16" s="55" t="s">
        <v>110</v>
      </c>
      <c r="E16" s="55">
        <f>+'Ark1'!H299</f>
        <v>1</v>
      </c>
      <c r="F16" s="55" t="s">
        <v>76</v>
      </c>
      <c r="G16" s="54">
        <f>+'Ark1'!Q299</f>
        <v>683</v>
      </c>
      <c r="H16" s="54">
        <f t="shared" si="0"/>
        <v>-29</v>
      </c>
      <c r="I16" s="329">
        <f>+'Ark1'!R299</f>
        <v>4724</v>
      </c>
      <c r="J16" s="54">
        <f t="shared" si="1"/>
        <v>-829</v>
      </c>
      <c r="K16" s="179">
        <f>+'Ark1'!AG299</f>
        <v>82.101133333774385</v>
      </c>
      <c r="L16" s="157">
        <f t="shared" si="2"/>
        <v>4.9898776689172593</v>
      </c>
      <c r="M16" s="179">
        <f>+'Ark1'!AH299</f>
        <v>4.2760372565622333</v>
      </c>
      <c r="N16" s="94"/>
      <c r="O16" s="432">
        <f>+'Ark1'!AI299</f>
        <v>4426</v>
      </c>
      <c r="P16" s="94"/>
      <c r="Q16" s="157">
        <f>+'Ark1'!U299</f>
        <v>26.268712955122744</v>
      </c>
      <c r="R16" s="476">
        <f t="shared" si="3"/>
        <v>0.50220836301035376</v>
      </c>
      <c r="S16" s="415"/>
      <c r="T16" s="396">
        <f>+IF(O16=0,"",'Ark1'!AJ299)</f>
        <v>107.87015363759632</v>
      </c>
      <c r="U16" s="415"/>
      <c r="V16" s="396">
        <f>+IF(O16=0,"",'Ark1'!AK299)</f>
        <v>20.156344132874072</v>
      </c>
      <c r="W16" s="118"/>
      <c r="X16" s="56">
        <f>+'Ark1'!S299</f>
        <v>7.3668501270110083</v>
      </c>
      <c r="Y16" s="56">
        <f t="shared" si="4"/>
        <v>0.15795403480859704</v>
      </c>
      <c r="Z16" s="118"/>
      <c r="AA16" s="56">
        <f>+'Ark1'!T299</f>
        <v>5.894580863674852</v>
      </c>
      <c r="AB16" s="475">
        <f t="shared" si="5"/>
        <v>-0.1970813009208614</v>
      </c>
      <c r="AC16" s="74">
        <f>+'Ark1'!W299</f>
        <v>9.6951735817104137</v>
      </c>
      <c r="AD16" s="74">
        <f t="shared" si="6"/>
        <v>-0.47950677125194652</v>
      </c>
      <c r="AE16" s="74">
        <f>+'Ark1'!X299</f>
        <v>85.436071126164251</v>
      </c>
      <c r="AF16" s="74">
        <f>+'Ark1'!Y299</f>
        <v>65.474174428450453</v>
      </c>
      <c r="AG16" s="74">
        <f>+'Ark1'!Z299</f>
        <v>9.0360215699037472</v>
      </c>
      <c r="AH16" s="157">
        <f>+'Ark1'!Z299</f>
        <v>9.0360215699037472</v>
      </c>
      <c r="AI16" s="56">
        <f>+'Ark1'!AB299</f>
        <v>2.0243804662785672</v>
      </c>
      <c r="AJ16" s="56">
        <f>+'Ark1'!AC299</f>
        <v>81.683044534128655</v>
      </c>
      <c r="AK16" s="74">
        <f>+'Ark1'!AD299</f>
        <v>40.453291403111884</v>
      </c>
      <c r="AL16" s="74">
        <f>+'Ark1'!AE299</f>
        <v>54.985039045866792</v>
      </c>
      <c r="AM16" s="74">
        <f>+'Ark1'!AF299</f>
        <v>82.042375824939228</v>
      </c>
      <c r="AN16" s="89"/>
      <c r="AO16" s="74">
        <f>+'Ark1'!AF299</f>
        <v>82.042375824939228</v>
      </c>
      <c r="AP16" s="47"/>
      <c r="AQ16" s="5"/>
      <c r="AS16" s="1"/>
      <c r="AT16" s="1"/>
      <c r="AU16" s="11"/>
      <c r="AV16" s="11"/>
      <c r="AW16" s="11"/>
    </row>
    <row r="17" spans="1:49" ht="15.6">
      <c r="A17" s="47"/>
      <c r="B17" s="54">
        <f>+'Ark1'!C300</f>
        <v>2024</v>
      </c>
      <c r="C17" s="54">
        <f>+'Ark1'!G300</f>
        <v>4</v>
      </c>
      <c r="D17" s="55" t="s">
        <v>110</v>
      </c>
      <c r="E17" s="55">
        <f>+'Ark1'!H300</f>
        <v>2</v>
      </c>
      <c r="F17" s="55" t="s">
        <v>7</v>
      </c>
      <c r="G17" s="54">
        <f>+'Ark1'!Q300</f>
        <v>189</v>
      </c>
      <c r="H17" s="54">
        <f t="shared" si="0"/>
        <v>-33</v>
      </c>
      <c r="I17" s="329">
        <f>+'Ark1'!R300</f>
        <v>1034</v>
      </c>
      <c r="J17" s="54">
        <f t="shared" si="1"/>
        <v>-499</v>
      </c>
      <c r="K17" s="179">
        <f>+'Ark1'!AG300</f>
        <v>17.898866666225629</v>
      </c>
      <c r="L17" s="157">
        <f t="shared" si="2"/>
        <v>-4.9898776689172522</v>
      </c>
      <c r="M17" s="179">
        <f>+'Ark1'!AH300</f>
        <v>0.77369439071566715</v>
      </c>
      <c r="N17" s="94"/>
      <c r="O17" s="432">
        <f>+'Ark1'!AI300</f>
        <v>868</v>
      </c>
      <c r="P17" s="94"/>
      <c r="Q17" s="157">
        <f>+'Ark1'!U300</f>
        <v>26.164023210831736</v>
      </c>
      <c r="R17" s="476">
        <f t="shared" si="3"/>
        <v>-1.5401516097814323</v>
      </c>
      <c r="S17" s="415"/>
      <c r="T17" s="396">
        <f>+IF(O17=0,"",'Ark1'!AJ300)</f>
        <v>108.2390552995392</v>
      </c>
      <c r="U17" s="415"/>
      <c r="V17" s="396">
        <f>+IF(O17=0,"",'Ark1'!AK300)</f>
        <v>19.36070431331563</v>
      </c>
      <c r="W17" s="118"/>
      <c r="X17" s="56">
        <f>+'Ark1'!S300</f>
        <v>7.2437137330754382</v>
      </c>
      <c r="Y17" s="56">
        <f t="shared" si="4"/>
        <v>-0.21812579725724213</v>
      </c>
      <c r="Z17" s="118"/>
      <c r="AA17" s="56">
        <f>+'Ark1'!T300</f>
        <v>6.0938104448742756</v>
      </c>
      <c r="AB17" s="475">
        <f t="shared" si="5"/>
        <v>-0.25452615003766255</v>
      </c>
      <c r="AC17" s="74">
        <f>+'Ark1'!W300</f>
        <v>8.0270793036750501</v>
      </c>
      <c r="AD17" s="74">
        <f t="shared" si="6"/>
        <v>1.4386905235054481</v>
      </c>
      <c r="AE17" s="74">
        <f>+'Ark1'!X300</f>
        <v>86.07350096711798</v>
      </c>
      <c r="AF17" s="74">
        <f>+'Ark1'!Y300</f>
        <v>64.990328820116048</v>
      </c>
      <c r="AG17" s="74">
        <f>+'Ark1'!Z300</f>
        <v>8.3763380041177893</v>
      </c>
      <c r="AH17" s="157">
        <f>+'Ark1'!Z300</f>
        <v>8.3763380041177893</v>
      </c>
      <c r="AI17" s="56">
        <f>+'Ark1'!AB300</f>
        <v>1.8445120616304431</v>
      </c>
      <c r="AJ17" s="56">
        <f>+'Ark1'!AC300</f>
        <v>85.139564245887613</v>
      </c>
      <c r="AK17" s="74">
        <f>+'Ark1'!AD300</f>
        <v>58.649503980133439</v>
      </c>
      <c r="AL17" s="74">
        <f>+'Ark1'!AE300</f>
        <v>72.095020507998896</v>
      </c>
      <c r="AM17" s="74">
        <f>+'Ark1'!AF300</f>
        <v>17.957624175060783</v>
      </c>
      <c r="AN17" s="89"/>
      <c r="AO17" s="74">
        <f>+'Ark1'!AF300</f>
        <v>17.957624175060783</v>
      </c>
      <c r="AP17" s="47"/>
      <c r="AQ17" s="5"/>
      <c r="AS17" s="1"/>
      <c r="AT17" s="1"/>
      <c r="AU17" s="11"/>
      <c r="AV17" s="11"/>
      <c r="AW17" s="11"/>
    </row>
    <row r="18" spans="1:49" ht="15.6">
      <c r="A18" s="47"/>
      <c r="B18" s="47"/>
      <c r="C18" s="47"/>
      <c r="D18" s="47"/>
      <c r="E18" s="47"/>
      <c r="F18" s="47"/>
      <c r="G18" s="47"/>
      <c r="H18" s="47"/>
      <c r="I18" s="319"/>
      <c r="J18" s="47"/>
      <c r="K18" s="47"/>
      <c r="L18" s="47"/>
      <c r="M18" s="47"/>
      <c r="N18" s="47"/>
      <c r="O18" s="433"/>
      <c r="P18" s="47"/>
      <c r="Q18" s="47"/>
      <c r="R18" s="402"/>
      <c r="S18" s="415"/>
      <c r="T18" s="89"/>
      <c r="U18" s="89"/>
      <c r="V18" s="89"/>
      <c r="W18" s="47"/>
      <c r="X18" s="47"/>
      <c r="Y18" s="47"/>
      <c r="Z18" s="47"/>
      <c r="AA18" s="47"/>
      <c r="AB18" s="402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89"/>
      <c r="AO18" s="47"/>
      <c r="AP18" s="47"/>
      <c r="AQ18" s="5"/>
      <c r="AS18" s="1"/>
      <c r="AT18" s="1"/>
      <c r="AU18" s="11"/>
      <c r="AV18" s="11"/>
      <c r="AW18" s="11"/>
    </row>
    <row r="19" spans="1:49" ht="15.6">
      <c r="A19" s="47"/>
      <c r="B19">
        <f>+'Ark1'!C301</f>
        <v>2023</v>
      </c>
      <c r="C19">
        <f>+'Ark1'!G301</f>
        <v>1</v>
      </c>
      <c r="D19" s="3" t="str">
        <f t="shared" ref="D19:D26" si="7">+D10</f>
        <v>Øst</v>
      </c>
      <c r="E19" s="3">
        <f>+'Ark1'!H301</f>
        <v>1</v>
      </c>
      <c r="F19" s="3" t="s">
        <v>76</v>
      </c>
      <c r="G19">
        <f>+'Ark1'!Q301</f>
        <v>1621</v>
      </c>
      <c r="I19" s="316">
        <f>+'Ark1'!R301</f>
        <v>9731</v>
      </c>
      <c r="K19" s="197">
        <f>+'Ark1'!AG301</f>
        <v>63.471060306986651</v>
      </c>
      <c r="M19" s="197">
        <f>+'Ark1'!AH301</f>
        <v>4.3263796115507125</v>
      </c>
      <c r="N19" s="94"/>
      <c r="O19" s="432">
        <f>+'Ark1'!AI301</f>
        <v>6144</v>
      </c>
      <c r="P19" s="94"/>
      <c r="Q19" s="92">
        <f>+'Ark1'!U301</f>
        <v>28.4213441578461</v>
      </c>
      <c r="S19" s="415"/>
      <c r="T19" s="396">
        <f>+IF(O19=0,"",'Ark1'!AJ301)</f>
        <v>110.5086588541664</v>
      </c>
      <c r="U19" s="415"/>
      <c r="V19" s="396">
        <f>+IF(O19=0,"",'Ark1'!AK301)</f>
        <v>20.081809146646595</v>
      </c>
      <c r="W19" s="118"/>
      <c r="X19" s="1">
        <f>+'Ark1'!S301</f>
        <v>7.3741650395642786</v>
      </c>
      <c r="Z19" s="118"/>
      <c r="AA19" s="1">
        <f>+'Ark1'!T301</f>
        <v>6.0949542698592145</v>
      </c>
      <c r="AC19" s="11">
        <f>+'Ark1'!W301</f>
        <v>11.972048093721098</v>
      </c>
      <c r="AE19" s="11">
        <f>+'Ark1'!X301</f>
        <v>94.841229061761382</v>
      </c>
      <c r="AF19" s="11">
        <f>+'Ark1'!Y301</f>
        <v>75.737334292467366</v>
      </c>
      <c r="AG19" s="11">
        <f>+'Ark1'!Z301</f>
        <v>7.7539788720638301</v>
      </c>
      <c r="AH19" s="92">
        <f>+'Ark1'!Z301</f>
        <v>7.7539788720638301</v>
      </c>
      <c r="AI19" s="1">
        <f>+'Ark1'!AB301</f>
        <v>2.1595553236332985</v>
      </c>
      <c r="AJ19" s="1">
        <f>+'Ark1'!AC301</f>
        <v>68.757589597067408</v>
      </c>
      <c r="AK19" s="11">
        <f>+'Ark1'!AD301</f>
        <v>51.727965589436735</v>
      </c>
      <c r="AL19" s="11">
        <f>+'Ark1'!AE301</f>
        <v>52.054869647328381</v>
      </c>
      <c r="AM19" s="11">
        <f>+'Ark1'!AF301</f>
        <v>61.534083723283182</v>
      </c>
      <c r="AN19" s="89"/>
      <c r="AO19" s="11">
        <f>+'Ark1'!AF301</f>
        <v>61.534083723283182</v>
      </c>
      <c r="AP19" s="47"/>
      <c r="AQ19" s="5"/>
      <c r="AS19" s="1"/>
      <c r="AT19" s="1"/>
      <c r="AU19" s="11"/>
      <c r="AV19" s="11"/>
      <c r="AW19" s="11"/>
    </row>
    <row r="20" spans="1:49" ht="15.6">
      <c r="A20" s="47"/>
      <c r="B20">
        <f>+'Ark1'!C302</f>
        <v>2023</v>
      </c>
      <c r="C20">
        <f>+'Ark1'!G302</f>
        <v>1</v>
      </c>
      <c r="D20" s="3" t="str">
        <f t="shared" si="7"/>
        <v>Øst</v>
      </c>
      <c r="E20" s="3">
        <f>+'Ark1'!H302</f>
        <v>2</v>
      </c>
      <c r="F20" s="3" t="s">
        <v>7</v>
      </c>
      <c r="G20">
        <f>+'Ark1'!Q302</f>
        <v>1020</v>
      </c>
      <c r="I20" s="316">
        <f>+'Ark1'!R302</f>
        <v>6083</v>
      </c>
      <c r="K20" s="197">
        <f>+'Ark1'!AG302</f>
        <v>36.528939693013342</v>
      </c>
      <c r="M20" s="197">
        <f>+'Ark1'!AH302</f>
        <v>7.266151569949038</v>
      </c>
      <c r="N20" s="94"/>
      <c r="O20" s="432">
        <f>+'Ark1'!AI302</f>
        <v>2572</v>
      </c>
      <c r="P20" s="94"/>
      <c r="Q20" s="92">
        <f>+'Ark1'!U302</f>
        <v>26.166496794344859</v>
      </c>
      <c r="S20" s="415"/>
      <c r="T20" s="396">
        <f>+IF(O20=0,"",'Ark1'!AJ302)</f>
        <v>109.13549766718513</v>
      </c>
      <c r="U20" s="415"/>
      <c r="V20" s="396">
        <f>+IF(O20=0,"",'Ark1'!AK302)</f>
        <v>19.20316689930107</v>
      </c>
      <c r="W20" s="118"/>
      <c r="X20" s="1">
        <f>+'Ark1'!S302</f>
        <v>6.9930955120828564</v>
      </c>
      <c r="Z20" s="118"/>
      <c r="AA20" s="1">
        <f>+'Ark1'!T302</f>
        <v>6.3088936380075626</v>
      </c>
      <c r="AC20" s="11">
        <f>+'Ark1'!W302</f>
        <v>14.450106855170144</v>
      </c>
      <c r="AE20" s="11">
        <f>+'Ark1'!X302</f>
        <v>90.103567318757186</v>
      </c>
      <c r="AF20" s="11">
        <f>+'Ark1'!Y302</f>
        <v>65.757027782344238</v>
      </c>
      <c r="AG20" s="11">
        <f>+'Ark1'!Z302</f>
        <v>7.6857262703616351</v>
      </c>
      <c r="AH20" s="92">
        <f>+'Ark1'!Z302</f>
        <v>7.6857262703616351</v>
      </c>
      <c r="AI20" s="1">
        <f>+'Ark1'!AB302</f>
        <v>2.0841490525907833</v>
      </c>
      <c r="AJ20" s="1">
        <f>+'Ark1'!AC302</f>
        <v>66.592132044601215</v>
      </c>
      <c r="AK20" s="11">
        <f>+'Ark1'!AD302</f>
        <v>46.973892349628592</v>
      </c>
      <c r="AL20" s="11">
        <f>+'Ark1'!AE302</f>
        <v>52.264732151407514</v>
      </c>
      <c r="AM20" s="11">
        <f>+'Ark1'!AF302</f>
        <v>38.465916276716825</v>
      </c>
      <c r="AN20" s="89"/>
      <c r="AO20" s="11">
        <f>+'Ark1'!AF302</f>
        <v>38.465916276716825</v>
      </c>
      <c r="AP20" s="47"/>
      <c r="AQ20" s="5"/>
      <c r="AS20" s="1"/>
      <c r="AT20" s="1"/>
      <c r="AU20" s="11"/>
      <c r="AV20" s="11"/>
      <c r="AW20" s="11"/>
    </row>
    <row r="21" spans="1:49" ht="15.6">
      <c r="A21" s="47"/>
      <c r="B21">
        <f>+'Ark1'!C303</f>
        <v>2023</v>
      </c>
      <c r="C21">
        <f>+'Ark1'!G303</f>
        <v>2</v>
      </c>
      <c r="D21" s="3" t="str">
        <f t="shared" si="7"/>
        <v>Vest</v>
      </c>
      <c r="E21" s="3">
        <f>+'Ark1'!H303</f>
        <v>1</v>
      </c>
      <c r="F21" s="3" t="s">
        <v>76</v>
      </c>
      <c r="G21">
        <f>+'Ark1'!Q303</f>
        <v>2343</v>
      </c>
      <c r="I21" s="316">
        <f>+'Ark1'!R303</f>
        <v>11150</v>
      </c>
      <c r="K21" s="197">
        <f>+'Ark1'!AG303</f>
        <v>63.649262560205209</v>
      </c>
      <c r="M21" s="197">
        <f>+'Ark1'!AH303</f>
        <v>1.7040358744394619</v>
      </c>
      <c r="N21" s="94"/>
      <c r="O21" s="432">
        <f>+'Ark1'!AI303</f>
        <v>2600</v>
      </c>
      <c r="P21" s="94"/>
      <c r="Q21" s="92">
        <f>+'Ark1'!U303</f>
        <v>27.136529147982245</v>
      </c>
      <c r="S21" s="415"/>
      <c r="T21" s="396">
        <f>+IF(O21=0,"",'Ark1'!AJ303)</f>
        <v>111.95157692307694</v>
      </c>
      <c r="U21" s="415"/>
      <c r="V21" s="396">
        <f>+IF(O21=0,"",'Ark1'!AK303)</f>
        <v>20.670412111248204</v>
      </c>
      <c r="W21" s="118"/>
      <c r="X21" s="1">
        <f>+'Ark1'!S303</f>
        <v>7.4726457399103134</v>
      </c>
      <c r="Z21" s="118"/>
      <c r="AA21" s="1">
        <f>+'Ark1'!T303</f>
        <v>6.1881614349775766</v>
      </c>
      <c r="AC21" s="11">
        <f>+'Ark1'!W303</f>
        <v>12.026905829596416</v>
      </c>
      <c r="AE21" s="11">
        <f>+'Ark1'!X303</f>
        <v>87.524663677130064</v>
      </c>
      <c r="AF21" s="11">
        <f>+'Ark1'!Y303</f>
        <v>67.470852017937204</v>
      </c>
      <c r="AG21" s="11">
        <f>+'Ark1'!Z303</f>
        <v>8.7863024851894362</v>
      </c>
      <c r="AH21" s="92">
        <f>+'Ark1'!Z303</f>
        <v>8.7863024851894362</v>
      </c>
      <c r="AI21" s="1">
        <f>+'Ark1'!AB303</f>
        <v>2.2184153296521401</v>
      </c>
      <c r="AJ21" s="1">
        <f>+'Ark1'!AC303</f>
        <v>72.541700450913055</v>
      </c>
      <c r="AK21" s="11">
        <f>+'Ark1'!AD303</f>
        <v>40.097924795469957</v>
      </c>
      <c r="AL21" s="11">
        <f>+'Ark1'!AE303</f>
        <v>44.978822409903806</v>
      </c>
      <c r="AM21" s="11">
        <f>+'Ark1'!AF303</f>
        <v>60.315914746294489</v>
      </c>
      <c r="AN21" s="89"/>
      <c r="AO21" s="11">
        <f>+'Ark1'!AF303</f>
        <v>60.315914746294489</v>
      </c>
      <c r="AP21" s="47"/>
      <c r="AQ21" s="5"/>
      <c r="AS21" s="1"/>
      <c r="AT21" s="1"/>
      <c r="AU21" s="11"/>
      <c r="AV21" s="11"/>
      <c r="AW21" s="11"/>
    </row>
    <row r="22" spans="1:49" ht="15.6">
      <c r="A22" s="47"/>
      <c r="B22">
        <f>+'Ark1'!C304</f>
        <v>2023</v>
      </c>
      <c r="C22">
        <f>+'Ark1'!G304</f>
        <v>2</v>
      </c>
      <c r="D22" s="3" t="str">
        <f t="shared" si="7"/>
        <v>Vest</v>
      </c>
      <c r="E22" s="3">
        <f>+'Ark1'!H304</f>
        <v>2</v>
      </c>
      <c r="F22" s="3" t="s">
        <v>7</v>
      </c>
      <c r="G22">
        <f>+'Ark1'!Q304</f>
        <v>1477</v>
      </c>
      <c r="I22" s="316">
        <f>+'Ark1'!R304</f>
        <v>7336</v>
      </c>
      <c r="K22" s="197">
        <f>+'Ark1'!AG304</f>
        <v>36.350737439794777</v>
      </c>
      <c r="M22" s="197">
        <f>+'Ark1'!AH304</f>
        <v>3.51690294438386</v>
      </c>
      <c r="N22" s="94"/>
      <c r="O22" s="432">
        <f>+'Ark1'!AI304</f>
        <v>2023</v>
      </c>
      <c r="P22" s="94"/>
      <c r="Q22" s="92">
        <f>+'Ark1'!U304</f>
        <v>23.555357142857243</v>
      </c>
      <c r="S22" s="415"/>
      <c r="T22" s="396">
        <f>+IF(O22=0,"",'Ark1'!AJ304)</f>
        <v>109.7224913494809</v>
      </c>
      <c r="U22" s="415"/>
      <c r="V22" s="396">
        <f>+IF(O22=0,"",'Ark1'!AK304)</f>
        <v>19.518230034845903</v>
      </c>
      <c r="W22" s="118"/>
      <c r="X22" s="1">
        <f>+'Ark1'!S304</f>
        <v>7.023854961832062</v>
      </c>
      <c r="Z22" s="118"/>
      <c r="AA22" s="1">
        <f>+'Ark1'!T304</f>
        <v>6.454743729552888</v>
      </c>
      <c r="AC22" s="11">
        <f>+'Ark1'!W304</f>
        <v>12.622682660850602</v>
      </c>
      <c r="AE22" s="11">
        <f>+'Ark1'!X304</f>
        <v>75.790621592148298</v>
      </c>
      <c r="AF22" s="11">
        <f>+'Ark1'!Y304</f>
        <v>49.468375136314073</v>
      </c>
      <c r="AG22" s="11">
        <f>+'Ark1'!Z304</f>
        <v>9.0409071959553824</v>
      </c>
      <c r="AH22" s="92">
        <f>+'Ark1'!Z304</f>
        <v>9.0409071959553824</v>
      </c>
      <c r="AI22" s="1">
        <f>+'Ark1'!AB304</f>
        <v>2.014971733006742</v>
      </c>
      <c r="AJ22" s="1">
        <f>+'Ark1'!AC304</f>
        <v>70.954007325439306</v>
      </c>
      <c r="AK22" s="11">
        <f>+'Ark1'!AD304</f>
        <v>49.72324402636476</v>
      </c>
      <c r="AL22" s="11">
        <f>+'Ark1'!AE304</f>
        <v>60.074287965731955</v>
      </c>
      <c r="AM22" s="11">
        <f>+'Ark1'!AF304</f>
        <v>39.684085253705504</v>
      </c>
      <c r="AN22" s="89"/>
      <c r="AO22" s="11">
        <f>+'Ark1'!AF304</f>
        <v>39.684085253705504</v>
      </c>
      <c r="AP22" s="47"/>
      <c r="AQ22" s="5"/>
      <c r="AS22" s="1"/>
      <c r="AT22" s="1"/>
      <c r="AU22" s="11"/>
      <c r="AV22" s="11"/>
      <c r="AW22" s="11"/>
    </row>
    <row r="23" spans="1:49" ht="15.6">
      <c r="A23" s="47"/>
      <c r="B23">
        <f>+'Ark1'!C305</f>
        <v>2023</v>
      </c>
      <c r="C23">
        <f>+'Ark1'!G305</f>
        <v>3</v>
      </c>
      <c r="D23" s="3" t="str">
        <f t="shared" si="7"/>
        <v>Midt</v>
      </c>
      <c r="E23" s="3">
        <f>+'Ark1'!H305</f>
        <v>1</v>
      </c>
      <c r="F23" s="3" t="s">
        <v>76</v>
      </c>
      <c r="G23">
        <f>+'Ark1'!Q305</f>
        <v>837</v>
      </c>
      <c r="I23" s="316">
        <f>+'Ark1'!R305</f>
        <v>4908</v>
      </c>
      <c r="K23" s="197">
        <f>+'Ark1'!AG305</f>
        <v>67.317459539790619</v>
      </c>
      <c r="M23" s="197">
        <f>+'Ark1'!AH305</f>
        <v>4.1564792176039127</v>
      </c>
      <c r="N23" s="94"/>
      <c r="O23" s="432">
        <f>+'Ark1'!AI305</f>
        <v>18</v>
      </c>
      <c r="P23" s="94"/>
      <c r="Q23" s="92">
        <f>+'Ark1'!U305</f>
        <v>25.19590464547678</v>
      </c>
      <c r="S23" s="415"/>
      <c r="T23" s="396">
        <f>+IF(O23=0,"",'Ark1'!AJ305)</f>
        <v>107.54999999999998</v>
      </c>
      <c r="U23" s="415"/>
      <c r="V23" s="396">
        <f>+IF(O23=0,"",'Ark1'!AK305)</f>
        <v>22.431810003166078</v>
      </c>
      <c r="W23" s="118"/>
      <c r="X23" s="1">
        <f>+'Ark1'!S305</f>
        <v>7.117155664221678</v>
      </c>
      <c r="Z23" s="118"/>
      <c r="AA23" s="1">
        <f>+'Ark1'!T305</f>
        <v>6.2740423797881011</v>
      </c>
      <c r="AC23" s="11">
        <f>+'Ark1'!W305</f>
        <v>11.246943765281173</v>
      </c>
      <c r="AE23" s="11">
        <f>+'Ark1'!X305</f>
        <v>84.637326813365931</v>
      </c>
      <c r="AF23" s="11">
        <f>+'Ark1'!Y305</f>
        <v>59.311328443357773</v>
      </c>
      <c r="AG23" s="11">
        <f>+'Ark1'!Z305</f>
        <v>8.2733696035691651</v>
      </c>
      <c r="AH23" s="92">
        <f>+'Ark1'!Z305</f>
        <v>8.2733696035691651</v>
      </c>
      <c r="AI23" s="1">
        <f>+'Ark1'!AB305</f>
        <v>1.9340392824459935</v>
      </c>
      <c r="AJ23" s="1">
        <f>+'Ark1'!AC305</f>
        <v>72.77284393878783</v>
      </c>
      <c r="AK23" s="11">
        <f>+'Ark1'!AD305</f>
        <v>38.801653332819626</v>
      </c>
      <c r="AL23" s="11">
        <f>+'Ark1'!AE305</f>
        <v>46.562940673648249</v>
      </c>
      <c r="AM23" s="11">
        <f>+'Ark1'!AF305</f>
        <v>65.448726496866243</v>
      </c>
      <c r="AN23" s="89"/>
      <c r="AO23" s="11">
        <f>+'Ark1'!AF305</f>
        <v>65.448726496866243</v>
      </c>
      <c r="AP23" s="47"/>
      <c r="AQ23" s="5"/>
      <c r="AS23" s="13"/>
      <c r="AT23" s="13"/>
      <c r="AU23" s="11"/>
      <c r="AV23" s="11"/>
      <c r="AW23" s="11"/>
    </row>
    <row r="24" spans="1:49" ht="16.5" customHeight="1">
      <c r="A24" s="47"/>
      <c r="B24">
        <f>+'Ark1'!C306</f>
        <v>2023</v>
      </c>
      <c r="C24">
        <f>+'Ark1'!G306</f>
        <v>3</v>
      </c>
      <c r="D24" s="3" t="str">
        <f t="shared" si="7"/>
        <v>Midt</v>
      </c>
      <c r="E24" s="3">
        <f>+'Ark1'!H306</f>
        <v>2</v>
      </c>
      <c r="F24" s="3" t="s">
        <v>7</v>
      </c>
      <c r="G24">
        <f>+'Ark1'!Q306</f>
        <v>501</v>
      </c>
      <c r="I24" s="316">
        <f>+'Ark1'!R306</f>
        <v>2591</v>
      </c>
      <c r="K24" s="197">
        <f>+'Ark1'!AG306</f>
        <v>32.682540460209367</v>
      </c>
      <c r="M24" s="197">
        <f>+'Ark1'!AH306</f>
        <v>5.1331532226939407</v>
      </c>
      <c r="N24" s="94"/>
      <c r="O24" s="432">
        <f>+'Ark1'!AI306</f>
        <v>931</v>
      </c>
      <c r="P24" s="94"/>
      <c r="Q24" s="92">
        <f>+'Ark1'!U306</f>
        <v>23.171555384021623</v>
      </c>
      <c r="S24" s="415"/>
      <c r="T24" s="396">
        <f>+IF(O24=0,"",'Ark1'!AJ306)</f>
        <v>108.70580021482289</v>
      </c>
      <c r="U24" s="415"/>
      <c r="V24" s="396">
        <f>+IF(O24=0,"",'Ark1'!AK306)</f>
        <v>18.907008190944431</v>
      </c>
      <c r="W24" s="118"/>
      <c r="X24" s="1">
        <f>+'Ark1'!S306</f>
        <v>6.976071015052101</v>
      </c>
      <c r="Z24" s="118"/>
      <c r="AA24" s="1">
        <f>+'Ark1'!T306</f>
        <v>6.1111539945966804</v>
      </c>
      <c r="AC24" s="11">
        <f>+'Ark1'!W306</f>
        <v>10.227711308375149</v>
      </c>
      <c r="AE24" s="11">
        <f>+'Ark1'!X306</f>
        <v>75.878039367039747</v>
      </c>
      <c r="AF24" s="11">
        <f>+'Ark1'!Y306</f>
        <v>49.749131609417198</v>
      </c>
      <c r="AG24" s="11">
        <f>+'Ark1'!Z306</f>
        <v>8.4976976842417589</v>
      </c>
      <c r="AH24" s="92">
        <f>+'Ark1'!Z306</f>
        <v>8.4976976842417589</v>
      </c>
      <c r="AI24" s="1">
        <f>+'Ark1'!AB306</f>
        <v>1.9336732162191177</v>
      </c>
      <c r="AJ24" s="1">
        <f>+'Ark1'!AC306</f>
        <v>73.787894644791308</v>
      </c>
      <c r="AK24" s="11">
        <f>+'Ark1'!AD306</f>
        <v>43.653354148885605</v>
      </c>
      <c r="AL24" s="11">
        <f>+'Ark1'!AE306</f>
        <v>54.166904501460358</v>
      </c>
      <c r="AM24" s="11">
        <f>+'Ark1'!AF306</f>
        <v>34.55127350313375</v>
      </c>
      <c r="AN24" s="89"/>
      <c r="AO24" s="11">
        <f>+'Ark1'!AF306</f>
        <v>34.55127350313375</v>
      </c>
      <c r="AP24" s="47"/>
      <c r="AQ24" s="5"/>
      <c r="AS24" s="13"/>
      <c r="AT24" s="13"/>
      <c r="AU24" s="11"/>
      <c r="AV24" s="11"/>
      <c r="AW24" s="11"/>
    </row>
    <row r="25" spans="1:49" ht="16.5" customHeight="1">
      <c r="A25" s="47"/>
      <c r="B25">
        <f>+'Ark1'!C307</f>
        <v>2023</v>
      </c>
      <c r="C25">
        <f>+'Ark1'!G307</f>
        <v>4</v>
      </c>
      <c r="D25" s="3" t="str">
        <f t="shared" si="7"/>
        <v>Nord</v>
      </c>
      <c r="E25" s="3">
        <f>+'Ark1'!H307</f>
        <v>1</v>
      </c>
      <c r="F25" s="3" t="s">
        <v>76</v>
      </c>
      <c r="G25">
        <f>+'Ark1'!Q307</f>
        <v>712</v>
      </c>
      <c r="I25" s="316">
        <f>+'Ark1'!R307</f>
        <v>5553</v>
      </c>
      <c r="K25" s="197">
        <f>+'Ark1'!AG307</f>
        <v>77.111255664857126</v>
      </c>
      <c r="M25" s="197">
        <f>+'Ark1'!AH307</f>
        <v>3.259499369710066</v>
      </c>
      <c r="N25" s="94"/>
      <c r="O25" s="432">
        <f>+'Ark1'!AI307</f>
        <v>600</v>
      </c>
      <c r="P25" s="94"/>
      <c r="Q25" s="92">
        <f>+'Ark1'!U307</f>
        <v>25.766504592112391</v>
      </c>
      <c r="S25" s="415"/>
      <c r="T25" s="396">
        <f>+IF(O25=0,"",'Ark1'!AJ307)</f>
        <v>108.37166666666673</v>
      </c>
      <c r="U25" s="415"/>
      <c r="V25" s="396">
        <f>+IF(O25=0,"",'Ark1'!AK307)</f>
        <v>19.700604336081565</v>
      </c>
      <c r="W25" s="118"/>
      <c r="X25" s="1">
        <f>+'Ark1'!S307</f>
        <v>7.2088960922024112</v>
      </c>
      <c r="Z25" s="118"/>
      <c r="AA25" s="1">
        <f>+'Ark1'!T307</f>
        <v>6.0916621645957134</v>
      </c>
      <c r="AC25" s="11">
        <f>+'Ark1'!W307</f>
        <v>10.17468035296236</v>
      </c>
      <c r="AE25" s="11">
        <f>+'Ark1'!X307</f>
        <v>84.476859355303446</v>
      </c>
      <c r="AF25" s="11">
        <f>+'Ark1'!Y307</f>
        <v>62.506753106428974</v>
      </c>
      <c r="AG25" s="11">
        <f>+'Ark1'!Z307</f>
        <v>8.6176477037320609</v>
      </c>
      <c r="AH25" s="92">
        <f>+'Ark1'!Z307</f>
        <v>8.6176477037320609</v>
      </c>
      <c r="AI25" s="1">
        <f>+'Ark1'!AB307</f>
        <v>1.9160455836414445</v>
      </c>
      <c r="AJ25" s="1">
        <f>+'Ark1'!AC307</f>
        <v>72.278235375696681</v>
      </c>
      <c r="AK25" s="11">
        <f>+'Ark1'!AD307</f>
        <v>33.276398678580243</v>
      </c>
      <c r="AL25" s="11">
        <f>+'Ark1'!AE307</f>
        <v>41.472228634301281</v>
      </c>
      <c r="AM25" s="11">
        <f>+'Ark1'!AF307</f>
        <v>78.365791701947501</v>
      </c>
      <c r="AN25" s="89"/>
      <c r="AO25" s="11">
        <f>+'Ark1'!AF307</f>
        <v>78.365791701947501</v>
      </c>
      <c r="AP25" s="47"/>
      <c r="AQ25" s="5"/>
      <c r="AS25" s="13"/>
      <c r="AT25" s="13"/>
      <c r="AU25" s="11"/>
      <c r="AV25" s="11"/>
      <c r="AW25" s="11"/>
    </row>
    <row r="26" spans="1:49" ht="15.6">
      <c r="A26" s="47"/>
      <c r="B26">
        <f>+'Ark1'!C308</f>
        <v>2023</v>
      </c>
      <c r="C26">
        <f>+'Ark1'!G308</f>
        <v>4</v>
      </c>
      <c r="D26" s="3" t="str">
        <f t="shared" si="7"/>
        <v>Nord</v>
      </c>
      <c r="E26" s="3">
        <f>+'Ark1'!H308</f>
        <v>2</v>
      </c>
      <c r="F26" s="3" t="s">
        <v>7</v>
      </c>
      <c r="G26">
        <f>+'Ark1'!Q308</f>
        <v>222</v>
      </c>
      <c r="I26" s="316">
        <f>+'Ark1'!R308</f>
        <v>1533</v>
      </c>
      <c r="K26" s="197">
        <f>+'Ark1'!AG308</f>
        <v>22.888744335142881</v>
      </c>
      <c r="M26" s="197">
        <f>+'Ark1'!AH308</f>
        <v>1.8264840182648403</v>
      </c>
      <c r="N26" s="94"/>
      <c r="O26" s="432">
        <f>+'Ark1'!AI308</f>
        <v>0</v>
      </c>
      <c r="P26" s="94"/>
      <c r="Q26" s="92">
        <f>+'Ark1'!U308</f>
        <v>27.704174820613169</v>
      </c>
      <c r="S26" s="415"/>
      <c r="T26" s="396" t="str">
        <f>+IF(O26=0,"",'Ark1'!AJ308)</f>
        <v/>
      </c>
      <c r="U26" s="415"/>
      <c r="V26" s="396" t="str">
        <f>+IF(O26=0,"",'Ark1'!AK308)</f>
        <v/>
      </c>
      <c r="W26" s="118"/>
      <c r="X26" s="1">
        <f>+'Ark1'!S308</f>
        <v>7.4618395303326803</v>
      </c>
      <c r="Z26" s="118"/>
      <c r="AA26" s="1">
        <f>+'Ark1'!T308</f>
        <v>6.3483365949119381</v>
      </c>
      <c r="AC26" s="11">
        <f>+'Ark1'!W308</f>
        <v>6.5883887801696019</v>
      </c>
      <c r="AE26" s="11">
        <f>+'Ark1'!X308</f>
        <v>89.236790606653614</v>
      </c>
      <c r="AF26" s="11">
        <f>+'Ark1'!Y308</f>
        <v>71.819960861056757</v>
      </c>
      <c r="AG26" s="11">
        <f>+'Ark1'!Z308</f>
        <v>8.3842151755746936</v>
      </c>
      <c r="AH26" s="92">
        <f>+'Ark1'!Z308</f>
        <v>8.3842151755746936</v>
      </c>
      <c r="AI26" s="1">
        <f>+'Ark1'!AB308</f>
        <v>1.6957004564607252</v>
      </c>
      <c r="AJ26" s="1">
        <f>+'Ark1'!AC308</f>
        <v>79.266390968611077</v>
      </c>
      <c r="AK26" s="11">
        <f>+'Ark1'!AD308</f>
        <v>55.606143557780655</v>
      </c>
      <c r="AL26" s="11">
        <f>+'Ark1'!AE308</f>
        <v>56.286350097189761</v>
      </c>
      <c r="AM26" s="11">
        <f>+'Ark1'!AF308</f>
        <v>21.634208298052503</v>
      </c>
      <c r="AN26" s="89"/>
      <c r="AO26" s="11">
        <f>+'Ark1'!AF308</f>
        <v>21.634208298052503</v>
      </c>
      <c r="AP26" s="47"/>
      <c r="AS26" s="13"/>
      <c r="AT26" s="13"/>
      <c r="AU26" s="11"/>
      <c r="AV26" s="11"/>
      <c r="AW26" s="11"/>
    </row>
    <row r="27" spans="1:49" s="553" customFormat="1" ht="15.6">
      <c r="A27" s="47"/>
      <c r="B27" s="47"/>
      <c r="C27" s="47"/>
      <c r="D27" s="47"/>
      <c r="E27" s="47"/>
      <c r="F27" s="47"/>
      <c r="G27" s="47"/>
      <c r="H27" s="47"/>
      <c r="I27" s="319"/>
      <c r="J27" s="47"/>
      <c r="K27" s="47"/>
      <c r="L27" s="47"/>
      <c r="M27" s="47"/>
      <c r="N27" s="94"/>
      <c r="O27" s="94"/>
      <c r="P27" s="94"/>
      <c r="Q27" s="47"/>
      <c r="R27" s="402"/>
      <c r="S27" s="402"/>
      <c r="T27" s="400"/>
      <c r="U27" s="400"/>
      <c r="V27" s="400"/>
      <c r="W27" s="47"/>
      <c r="X27" s="47"/>
      <c r="Y27" s="47"/>
      <c r="Z27" s="47"/>
      <c r="AA27" s="47"/>
      <c r="AB27" s="402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89"/>
      <c r="AO27" s="47"/>
      <c r="AP27" s="47"/>
    </row>
    <row r="28" spans="1:49" ht="17.25" customHeight="1">
      <c r="A28" s="47"/>
      <c r="B28" s="54">
        <f>+'Ark1'!C309</f>
        <v>2022</v>
      </c>
      <c r="C28" s="54">
        <f>+'Ark1'!G309</f>
        <v>1</v>
      </c>
      <c r="D28" s="55" t="str">
        <f>+D19</f>
        <v>Øst</v>
      </c>
      <c r="E28" s="55">
        <f>+'Ark1'!H309</f>
        <v>1</v>
      </c>
      <c r="F28" s="55" t="s">
        <v>76</v>
      </c>
      <c r="G28" s="54">
        <f>+'Ark1'!Q309</f>
        <v>1700</v>
      </c>
      <c r="H28" s="54"/>
      <c r="I28" s="329">
        <f>+'Ark1'!R309</f>
        <v>10160</v>
      </c>
      <c r="J28" s="54"/>
      <c r="K28" s="179">
        <f>+'Ark1'!AG309</f>
        <v>62.173035250543805</v>
      </c>
      <c r="L28" s="157"/>
      <c r="M28" s="179">
        <f>+'Ark1'!AH309</f>
        <v>4.0649606299212593</v>
      </c>
      <c r="N28" s="94"/>
      <c r="O28" s="432">
        <f>+'Ark1'!AI309</f>
        <v>0</v>
      </c>
      <c r="P28" s="94"/>
      <c r="Q28" s="92">
        <f>+'Ark1'!U309</f>
        <v>28.520359251968419</v>
      </c>
      <c r="S28" s="415"/>
      <c r="T28" s="396" t="str">
        <f>+IF(O28=0,"",'Ark1'!AJ309)</f>
        <v/>
      </c>
      <c r="U28" s="415"/>
      <c r="V28" s="396" t="str">
        <f>+IF(O28=0,"",'Ark1'!AK309)</f>
        <v/>
      </c>
      <c r="W28" s="118"/>
      <c r="X28" s="56">
        <f>+'Ark1'!S309</f>
        <v>7.1408464566929153</v>
      </c>
      <c r="Y28" s="54"/>
      <c r="Z28" s="54"/>
      <c r="AA28" s="56">
        <f>+'Ark1'!T309</f>
        <v>6.2586614173228368</v>
      </c>
      <c r="AB28" s="420"/>
      <c r="AC28" s="74">
        <f>+'Ark1'!W309</f>
        <v>12.5</v>
      </c>
      <c r="AD28" s="74"/>
      <c r="AE28" s="74">
        <f>+'Ark1'!X309</f>
        <v>95.639763779527556</v>
      </c>
      <c r="AF28" s="74">
        <f>+'Ark1'!Y309</f>
        <v>76.417322834645702</v>
      </c>
      <c r="AG28" s="74">
        <f>+'Ark1'!Z309</f>
        <v>7.7092624011996689</v>
      </c>
      <c r="AH28" s="157">
        <f>+'Ark1'!Z309</f>
        <v>7.7092624011996689</v>
      </c>
      <c r="AI28" s="56">
        <f>+'Ark1'!AB309</f>
        <v>2.1345083197897186</v>
      </c>
      <c r="AJ28" s="56">
        <f>+'Ark1'!AC309</f>
        <v>66.350031273281388</v>
      </c>
      <c r="AK28" s="74">
        <f>+'Ark1'!AD309</f>
        <v>52.930659793236408</v>
      </c>
      <c r="AL28" s="74">
        <f>+'Ark1'!AE309</f>
        <v>52.273720604958818</v>
      </c>
      <c r="AM28" s="74">
        <f>+'Ark1'!AF309</f>
        <v>60.729228930065773</v>
      </c>
      <c r="AN28" s="89"/>
      <c r="AO28" s="74">
        <f>+'Ark1'!AF309</f>
        <v>60.729228930065773</v>
      </c>
      <c r="AP28" s="47"/>
      <c r="AQ28" s="5"/>
      <c r="AS28" s="13"/>
      <c r="AT28" s="13"/>
      <c r="AU28" s="11"/>
      <c r="AV28" s="11"/>
      <c r="AW28" s="11"/>
    </row>
    <row r="29" spans="1:49" ht="15.6">
      <c r="A29" s="47"/>
      <c r="B29" s="54">
        <f>+'Ark1'!C310</f>
        <v>2022</v>
      </c>
      <c r="C29" s="54">
        <f>+'Ark1'!G310</f>
        <v>1</v>
      </c>
      <c r="D29" s="55" t="str">
        <f t="shared" ref="D29:D35" si="8">+D20</f>
        <v>Øst</v>
      </c>
      <c r="E29" s="55">
        <f>+'Ark1'!H310</f>
        <v>2</v>
      </c>
      <c r="F29" s="55" t="s">
        <v>7</v>
      </c>
      <c r="G29" s="54">
        <f>+'Ark1'!Q310</f>
        <v>1019</v>
      </c>
      <c r="H29" s="54"/>
      <c r="I29" s="329">
        <f>+'Ark1'!R310</f>
        <v>6570</v>
      </c>
      <c r="J29" s="54"/>
      <c r="K29" s="179">
        <f>+'Ark1'!AG310</f>
        <v>37.826964749456195</v>
      </c>
      <c r="L29" s="157"/>
      <c r="M29" s="179">
        <f>+'Ark1'!AH310</f>
        <v>4.9771689497716887</v>
      </c>
      <c r="N29" s="94"/>
      <c r="O29" s="432">
        <f>+'Ark1'!AI310</f>
        <v>467</v>
      </c>
      <c r="P29" s="94"/>
      <c r="Q29" s="92">
        <f>+'Ark1'!U310</f>
        <v>26.8338356164383</v>
      </c>
      <c r="S29" s="415"/>
      <c r="T29" s="396">
        <f>+IF(O29=0,"",'Ark1'!AJ310)</f>
        <v>105.42847965738756</v>
      </c>
      <c r="U29" s="415"/>
      <c r="V29" s="396">
        <f>+IF(O29=0,"",'Ark1'!AK310)</f>
        <v>18.419883312755125</v>
      </c>
      <c r="W29" s="118"/>
      <c r="X29" s="56">
        <f>+'Ark1'!S310</f>
        <v>6.7821917808219148</v>
      </c>
      <c r="Y29" s="54"/>
      <c r="Z29" s="54"/>
      <c r="AA29" s="56">
        <f>+'Ark1'!T310</f>
        <v>6.3646879756468797</v>
      </c>
      <c r="AB29" s="420"/>
      <c r="AC29" s="74">
        <f>+'Ark1'!W310</f>
        <v>15.357686453576861</v>
      </c>
      <c r="AD29" s="74"/>
      <c r="AE29" s="74">
        <f>+'Ark1'!X310</f>
        <v>91.24809741248103</v>
      </c>
      <c r="AF29" s="74">
        <f>+'Ark1'!Y310</f>
        <v>68.614916286149182</v>
      </c>
      <c r="AG29" s="74">
        <f>+'Ark1'!Z310</f>
        <v>7.8494163889589252</v>
      </c>
      <c r="AH29" s="157">
        <f>+'Ark1'!Z310</f>
        <v>7.8494163889589252</v>
      </c>
      <c r="AI29" s="56">
        <f>+'Ark1'!AB310</f>
        <v>2.1380159656699673</v>
      </c>
      <c r="AJ29" s="56">
        <f>+'Ark1'!AC310</f>
        <v>69.041384613100306</v>
      </c>
      <c r="AK29" s="74">
        <f>+'Ark1'!AD310</f>
        <v>50.344531419397214</v>
      </c>
      <c r="AL29" s="74">
        <f>+'Ark1'!AE310</f>
        <v>53.405283165922683</v>
      </c>
      <c r="AM29" s="74">
        <f>+'Ark1'!AF310</f>
        <v>39.270771069934248</v>
      </c>
      <c r="AN29" s="89"/>
      <c r="AO29" s="74">
        <f>+'Ark1'!AF310</f>
        <v>39.270771069934248</v>
      </c>
      <c r="AP29" s="47"/>
      <c r="AS29" s="13"/>
      <c r="AT29" s="13"/>
      <c r="AU29" s="11"/>
      <c r="AV29" s="11"/>
      <c r="AW29" s="11"/>
    </row>
    <row r="30" spans="1:49" ht="15.6">
      <c r="A30" s="47"/>
      <c r="B30" s="54">
        <f>+'Ark1'!C311</f>
        <v>2022</v>
      </c>
      <c r="C30" s="54">
        <f>+'Ark1'!G311</f>
        <v>2</v>
      </c>
      <c r="D30" s="55" t="str">
        <f t="shared" si="8"/>
        <v>Vest</v>
      </c>
      <c r="E30" s="55">
        <f>+'Ark1'!H311</f>
        <v>1</v>
      </c>
      <c r="F30" s="55" t="s">
        <v>76</v>
      </c>
      <c r="G30" s="54">
        <f>+'Ark1'!Q311</f>
        <v>2392</v>
      </c>
      <c r="H30" s="54"/>
      <c r="I30" s="329">
        <f>+'Ark1'!R311</f>
        <v>11532</v>
      </c>
      <c r="J30" s="54"/>
      <c r="K30" s="179">
        <f>+'Ark1'!AG311</f>
        <v>63.778249972572546</v>
      </c>
      <c r="L30" s="157"/>
      <c r="M30" s="179">
        <f>+'Ark1'!AH311</f>
        <v>2.6014568158168574</v>
      </c>
      <c r="N30" s="94"/>
      <c r="O30" s="432">
        <f>+'Ark1'!AI311</f>
        <v>0</v>
      </c>
      <c r="P30" s="94"/>
      <c r="Q30" s="92">
        <f>+'Ark1'!U311</f>
        <v>27.650429240374457</v>
      </c>
      <c r="S30" s="415"/>
      <c r="T30" s="396" t="str">
        <f>+IF(O30=0,"",'Ark1'!AJ311)</f>
        <v/>
      </c>
      <c r="U30" s="415"/>
      <c r="V30" s="396" t="str">
        <f>+IF(O30=0,"",'Ark1'!AK311)</f>
        <v/>
      </c>
      <c r="W30" s="118"/>
      <c r="X30" s="56">
        <f>+'Ark1'!S311</f>
        <v>7.3204994797086353</v>
      </c>
      <c r="Y30" s="54"/>
      <c r="Z30" s="54"/>
      <c r="AA30" s="56">
        <f>+'Ark1'!T311</f>
        <v>6.2126257370794322</v>
      </c>
      <c r="AB30" s="420"/>
      <c r="AC30" s="74">
        <f>+'Ark1'!W311</f>
        <v>13.111342351716962</v>
      </c>
      <c r="AD30" s="74"/>
      <c r="AE30" s="74">
        <f>+'Ark1'!X311</f>
        <v>87.417620534165778</v>
      </c>
      <c r="AF30" s="74">
        <f>+'Ark1'!Y311</f>
        <v>69.164065209850861</v>
      </c>
      <c r="AG30" s="74">
        <f>+'Ark1'!Z311</f>
        <v>9.2625430279740719</v>
      </c>
      <c r="AH30" s="157">
        <f>+'Ark1'!Z311</f>
        <v>9.2625430279740719</v>
      </c>
      <c r="AI30" s="56">
        <f>+'Ark1'!AB311</f>
        <v>2.1064425910961524</v>
      </c>
      <c r="AJ30" s="56">
        <f>+'Ark1'!AC311</f>
        <v>74.120270344428718</v>
      </c>
      <c r="AK30" s="74">
        <f>+'Ark1'!AD311</f>
        <v>52.095143431493206</v>
      </c>
      <c r="AL30" s="74">
        <f>+'Ark1'!AE311</f>
        <v>55.679251282377251</v>
      </c>
      <c r="AM30" s="74">
        <f>+'Ark1'!AF311</f>
        <v>60.697931470077357</v>
      </c>
      <c r="AN30" s="89"/>
      <c r="AO30" s="74">
        <f>+'Ark1'!AF311</f>
        <v>60.697931470077357</v>
      </c>
      <c r="AP30" s="47"/>
      <c r="AS30" s="13"/>
      <c r="AT30" s="13"/>
      <c r="AU30" s="11"/>
      <c r="AV30" s="11"/>
      <c r="AW30" s="11"/>
    </row>
    <row r="31" spans="1:49" ht="21">
      <c r="A31" s="47"/>
      <c r="B31" s="54">
        <f>+'Ark1'!C312</f>
        <v>2022</v>
      </c>
      <c r="C31" s="54">
        <f>+'Ark1'!G312</f>
        <v>2</v>
      </c>
      <c r="D31" s="55" t="str">
        <f t="shared" si="8"/>
        <v>Vest</v>
      </c>
      <c r="E31" s="55">
        <f>+'Ark1'!H312</f>
        <v>2</v>
      </c>
      <c r="F31" s="55" t="s">
        <v>7</v>
      </c>
      <c r="G31" s="54">
        <f>+'Ark1'!Q312</f>
        <v>1571</v>
      </c>
      <c r="H31" s="54"/>
      <c r="I31" s="329">
        <f>+'Ark1'!R312</f>
        <v>7467</v>
      </c>
      <c r="J31" s="54"/>
      <c r="K31" s="179">
        <f>+'Ark1'!AG312</f>
        <v>36.221750027427454</v>
      </c>
      <c r="L31" s="157"/>
      <c r="M31" s="179">
        <f>+'Ark1'!AH312</f>
        <v>2.8793357439400031</v>
      </c>
      <c r="N31" s="94"/>
      <c r="O31" s="432">
        <f>+'Ark1'!AI312</f>
        <v>1734</v>
      </c>
      <c r="P31" s="94"/>
      <c r="Q31" s="92">
        <f>+'Ark1'!U312</f>
        <v>24.252537833132504</v>
      </c>
      <c r="S31" s="415"/>
      <c r="T31" s="396">
        <f>+IF(O31=0,"",'Ark1'!AJ312)</f>
        <v>110.89429065743983</v>
      </c>
      <c r="U31" s="415"/>
      <c r="V31" s="396">
        <f>+IF(O31=0,"",'Ark1'!AK312)</f>
        <v>19.556809936384305</v>
      </c>
      <c r="W31" s="118"/>
      <c r="X31" s="56">
        <f>+'Ark1'!S312</f>
        <v>6.9075934110084365</v>
      </c>
      <c r="Y31" s="54"/>
      <c r="Z31" s="54"/>
      <c r="AA31" s="56">
        <f>+'Ark1'!T312</f>
        <v>6.3696263559662514</v>
      </c>
      <c r="AB31" s="420"/>
      <c r="AC31" s="74">
        <f>+'Ark1'!W312</f>
        <v>11.932503013258335</v>
      </c>
      <c r="AD31" s="74"/>
      <c r="AE31" s="74">
        <f>+'Ark1'!X312</f>
        <v>77.688496049283501</v>
      </c>
      <c r="AF31" s="74">
        <f>+'Ark1'!Y312</f>
        <v>52.390518280433902</v>
      </c>
      <c r="AG31" s="74">
        <f>+'Ark1'!Z312</f>
        <v>9.2362627474018684</v>
      </c>
      <c r="AH31" s="157">
        <f>+'Ark1'!Z312</f>
        <v>9.2362627474018684</v>
      </c>
      <c r="AI31" s="56">
        <f>+'Ark1'!AB312</f>
        <v>1.9570803647206845</v>
      </c>
      <c r="AJ31" s="56">
        <f>+'Ark1'!AC312</f>
        <v>71.389203859372188</v>
      </c>
      <c r="AK31" s="74">
        <f>+'Ark1'!AD312</f>
        <v>54.038875951938557</v>
      </c>
      <c r="AL31" s="74">
        <f>+'Ark1'!AE312</f>
        <v>62.160586328177445</v>
      </c>
      <c r="AM31" s="74">
        <f>+'Ark1'!AF312</f>
        <v>39.302068529922629</v>
      </c>
      <c r="AN31" s="89"/>
      <c r="AO31" s="74">
        <f>+'Ark1'!AF312</f>
        <v>39.302068529922629</v>
      </c>
      <c r="AP31" s="47"/>
      <c r="AS31" s="57"/>
      <c r="AT31" s="57"/>
      <c r="AU31" s="11"/>
      <c r="AV31" s="11"/>
      <c r="AW31" s="11"/>
    </row>
    <row r="32" spans="1:49" ht="15.6">
      <c r="A32" s="47"/>
      <c r="B32" s="54">
        <f>+'Ark1'!C313</f>
        <v>2022</v>
      </c>
      <c r="C32" s="54">
        <f>+'Ark1'!G313</f>
        <v>3</v>
      </c>
      <c r="D32" s="55" t="str">
        <f t="shared" si="8"/>
        <v>Midt</v>
      </c>
      <c r="E32" s="55">
        <f>+'Ark1'!H313</f>
        <v>1</v>
      </c>
      <c r="F32" s="55" t="s">
        <v>76</v>
      </c>
      <c r="G32" s="54">
        <f>+'Ark1'!Q313</f>
        <v>886</v>
      </c>
      <c r="H32" s="54"/>
      <c r="I32" s="329">
        <f>+'Ark1'!R313</f>
        <v>5738</v>
      </c>
      <c r="J32" s="54"/>
      <c r="K32" s="179">
        <f>+'Ark1'!AG313</f>
        <v>71.2666481026464</v>
      </c>
      <c r="L32" s="157"/>
      <c r="M32" s="179">
        <f>+'Ark1'!AH313</f>
        <v>4.6531892645521085</v>
      </c>
      <c r="N32" s="94"/>
      <c r="O32" s="432">
        <f>+'Ark1'!AI313</f>
        <v>0</v>
      </c>
      <c r="P32" s="94"/>
      <c r="Q32" s="92">
        <f>+'Ark1'!U313</f>
        <v>25.825043569187805</v>
      </c>
      <c r="S32" s="415"/>
      <c r="T32" s="396" t="str">
        <f>+IF(O32=0,"",'Ark1'!AJ313)</f>
        <v/>
      </c>
      <c r="U32" s="415"/>
      <c r="V32" s="396" t="str">
        <f>+IF(O32=0,"",'Ark1'!AK313)</f>
        <v/>
      </c>
      <c r="W32" s="118"/>
      <c r="X32" s="56">
        <f>+'Ark1'!S313</f>
        <v>6.8710352039037996</v>
      </c>
      <c r="Y32" s="54"/>
      <c r="Z32" s="54"/>
      <c r="AA32" s="56">
        <f>+'Ark1'!T313</f>
        <v>6.1863018473335636</v>
      </c>
      <c r="AB32" s="420"/>
      <c r="AC32" s="74">
        <f>+'Ark1'!W313</f>
        <v>11.118856744510282</v>
      </c>
      <c r="AD32" s="74"/>
      <c r="AE32" s="74">
        <f>+'Ark1'!X313</f>
        <v>83.73997908678983</v>
      </c>
      <c r="AF32" s="74">
        <f>+'Ark1'!Y313</f>
        <v>60.787730916695693</v>
      </c>
      <c r="AG32" s="74">
        <f>+'Ark1'!Z313</f>
        <v>8.8575354551556877</v>
      </c>
      <c r="AH32" s="157">
        <f>+'Ark1'!Z313</f>
        <v>8.8575354551556877</v>
      </c>
      <c r="AI32" s="56">
        <f>+'Ark1'!AB313</f>
        <v>2.0553445334378564</v>
      </c>
      <c r="AJ32" s="56">
        <f>+'Ark1'!AC313</f>
        <v>70.934653737611143</v>
      </c>
      <c r="AK32" s="74">
        <f>+'Ark1'!AD313</f>
        <v>40.131869586112401</v>
      </c>
      <c r="AL32" s="74">
        <f>+'Ark1'!AE313</f>
        <v>49.447945952179758</v>
      </c>
      <c r="AM32" s="74">
        <f>+'Ark1'!AF313</f>
        <v>69.408491593080925</v>
      </c>
      <c r="AN32" s="89"/>
      <c r="AO32" s="74">
        <f>+'Ark1'!AF313</f>
        <v>69.408491593080925</v>
      </c>
      <c r="AP32" s="47"/>
      <c r="AQ32" s="4"/>
    </row>
    <row r="33" spans="1:49" ht="15.6">
      <c r="A33" s="47"/>
      <c r="B33" s="54">
        <f>+'Ark1'!C314</f>
        <v>2022</v>
      </c>
      <c r="C33" s="54">
        <f>+'Ark1'!G314</f>
        <v>3</v>
      </c>
      <c r="D33" s="55" t="str">
        <f t="shared" si="8"/>
        <v>Midt</v>
      </c>
      <c r="E33" s="55">
        <f>+'Ark1'!H314</f>
        <v>2</v>
      </c>
      <c r="F33" s="55" t="s">
        <v>7</v>
      </c>
      <c r="G33" s="54">
        <f>+'Ark1'!Q314</f>
        <v>503</v>
      </c>
      <c r="H33" s="54"/>
      <c r="I33" s="329">
        <f>+'Ark1'!R314</f>
        <v>2529</v>
      </c>
      <c r="J33" s="54"/>
      <c r="K33" s="179">
        <f>+'Ark1'!AG314</f>
        <v>28.733351897353575</v>
      </c>
      <c r="L33" s="157"/>
      <c r="M33" s="179">
        <f>+'Ark1'!AH314</f>
        <v>4.9822064056939501</v>
      </c>
      <c r="N33" s="94"/>
      <c r="O33" s="432">
        <f>+'Ark1'!AI314</f>
        <v>571</v>
      </c>
      <c r="P33" s="94"/>
      <c r="Q33" s="92">
        <f>+'Ark1'!U314</f>
        <v>23.623962040332206</v>
      </c>
      <c r="S33" s="415"/>
      <c r="T33" s="396">
        <f>+IF(O33=0,"",'Ark1'!AJ314)</f>
        <v>108.42837127845883</v>
      </c>
      <c r="U33" s="415"/>
      <c r="V33" s="396">
        <f>+IF(O33=0,"",'Ark1'!AK314)</f>
        <v>18.834273910543502</v>
      </c>
      <c r="W33" s="118"/>
      <c r="X33" s="56">
        <f>+'Ark1'!S314</f>
        <v>6.7781731909845773</v>
      </c>
      <c r="Y33" s="54"/>
      <c r="Z33" s="54"/>
      <c r="AA33" s="56">
        <f>+'Ark1'!T314</f>
        <v>6.3214709371292974</v>
      </c>
      <c r="AB33" s="420"/>
      <c r="AC33" s="74">
        <f>+'Ark1'!W314</f>
        <v>12.455516014234876</v>
      </c>
      <c r="AD33" s="74"/>
      <c r="AE33" s="74">
        <f>+'Ark1'!X314</f>
        <v>81.138790035587178</v>
      </c>
      <c r="AF33" s="74">
        <f>+'Ark1'!Y314</f>
        <v>51.126927639383133</v>
      </c>
      <c r="AG33" s="74">
        <f>+'Ark1'!Z314</f>
        <v>8.0909228144301437</v>
      </c>
      <c r="AH33" s="157">
        <f>+'Ark1'!Z314</f>
        <v>8.0909228144301437</v>
      </c>
      <c r="AI33" s="56">
        <f>+'Ark1'!AB314</f>
        <v>1.9848819804014877</v>
      </c>
      <c r="AJ33" s="56">
        <f>+'Ark1'!AC314</f>
        <v>73.812962743864261</v>
      </c>
      <c r="AK33" s="74">
        <f>+'Ark1'!AD314</f>
        <v>41.50389835004615</v>
      </c>
      <c r="AL33" s="74">
        <f>+'Ark1'!AE314</f>
        <v>50.500460985196</v>
      </c>
      <c r="AM33" s="74">
        <f>+'Ark1'!AF314</f>
        <v>30.591508406919072</v>
      </c>
      <c r="AN33" s="89"/>
      <c r="AO33" s="74">
        <f>+'Ark1'!AF314</f>
        <v>30.591508406919072</v>
      </c>
      <c r="AP33" s="47"/>
      <c r="AQ33" s="18"/>
      <c r="AS33" s="1"/>
      <c r="AT33" s="5"/>
    </row>
    <row r="34" spans="1:49" ht="15.6">
      <c r="A34" s="47"/>
      <c r="B34" s="54">
        <f>+'Ark1'!C315</f>
        <v>2022</v>
      </c>
      <c r="C34" s="54">
        <f>+'Ark1'!G315</f>
        <v>4</v>
      </c>
      <c r="D34" s="55" t="str">
        <f t="shared" si="8"/>
        <v>Nord</v>
      </c>
      <c r="E34" s="55">
        <f>+'Ark1'!H315</f>
        <v>1</v>
      </c>
      <c r="F34" s="55" t="s">
        <v>76</v>
      </c>
      <c r="G34" s="54">
        <f>+'Ark1'!Q315</f>
        <v>763</v>
      </c>
      <c r="H34" s="54"/>
      <c r="I34" s="329">
        <f>+'Ark1'!R315</f>
        <v>6165</v>
      </c>
      <c r="J34" s="54"/>
      <c r="K34" s="179">
        <f>+'Ark1'!AG315</f>
        <v>80.054882353462474</v>
      </c>
      <c r="L34" s="157"/>
      <c r="M34" s="179">
        <f>+'Ark1'!AH315</f>
        <v>3.3576642335766409</v>
      </c>
      <c r="N34" s="94"/>
      <c r="O34" s="432">
        <f>+'Ark1'!AI315</f>
        <v>424</v>
      </c>
      <c r="P34" s="94"/>
      <c r="Q34" s="92">
        <f>+'Ark1'!U315</f>
        <v>26.376609894566101</v>
      </c>
      <c r="S34" s="415"/>
      <c r="T34" s="396">
        <f>+IF(O34=0,"",'Ark1'!AJ315)</f>
        <v>109.31509433962265</v>
      </c>
      <c r="U34" s="415"/>
      <c r="V34" s="396">
        <f>+IF(O34=0,"",'Ark1'!AK315)</f>
        <v>20.169528438631623</v>
      </c>
      <c r="W34" s="118"/>
      <c r="X34" s="56">
        <f>+'Ark1'!S315</f>
        <v>6.970965125709653</v>
      </c>
      <c r="Y34" s="54"/>
      <c r="Z34" s="54"/>
      <c r="AA34" s="56">
        <f>+'Ark1'!T315</f>
        <v>6.098783454987835</v>
      </c>
      <c r="AB34" s="420"/>
      <c r="AC34" s="74">
        <f>+'Ark1'!W315</f>
        <v>13.090024330900238</v>
      </c>
      <c r="AD34" s="74"/>
      <c r="AE34" s="74">
        <f>+'Ark1'!X315</f>
        <v>86.082725060827244</v>
      </c>
      <c r="AF34" s="74">
        <f>+'Ark1'!Y315</f>
        <v>64.817518248175148</v>
      </c>
      <c r="AG34" s="74">
        <f>+'Ark1'!Z315</f>
        <v>8.7009009139749995</v>
      </c>
      <c r="AH34" s="157">
        <f>+'Ark1'!Z315</f>
        <v>8.7009009139749995</v>
      </c>
      <c r="AI34" s="56">
        <f>+'Ark1'!AB315</f>
        <v>2.1529074957991945</v>
      </c>
      <c r="AJ34" s="56">
        <f>+'Ark1'!AC315</f>
        <v>72.323163199523449</v>
      </c>
      <c r="AK34" s="74">
        <f>+'Ark1'!AD315</f>
        <v>34.283811236681977</v>
      </c>
      <c r="AL34" s="74">
        <f>+'Ark1'!AE315</f>
        <v>39.114169235992073</v>
      </c>
      <c r="AM34" s="74">
        <f>+'Ark1'!AF315</f>
        <v>81.429137498348979</v>
      </c>
      <c r="AN34" s="89"/>
      <c r="AO34" s="74">
        <f>+'Ark1'!AF315</f>
        <v>81.429137498348979</v>
      </c>
      <c r="AP34" s="47"/>
      <c r="AQ34" s="18"/>
    </row>
    <row r="35" spans="1:49" ht="15.6">
      <c r="A35" s="47"/>
      <c r="B35" s="54">
        <f>+'Ark1'!C316</f>
        <v>2022</v>
      </c>
      <c r="C35" s="54">
        <f>+'Ark1'!G316</f>
        <v>4</v>
      </c>
      <c r="D35" s="55" t="str">
        <f t="shared" si="8"/>
        <v>Nord</v>
      </c>
      <c r="E35" s="55">
        <f>+'Ark1'!H316</f>
        <v>2</v>
      </c>
      <c r="F35" s="55" t="s">
        <v>7</v>
      </c>
      <c r="G35" s="54">
        <f>+'Ark1'!Q316</f>
        <v>213</v>
      </c>
      <c r="H35" s="54"/>
      <c r="I35" s="329">
        <f>+'Ark1'!R316</f>
        <v>1406</v>
      </c>
      <c r="J35" s="54"/>
      <c r="K35" s="179">
        <f>+'Ark1'!AG316</f>
        <v>19.945117646537557</v>
      </c>
      <c r="L35" s="157"/>
      <c r="M35" s="179">
        <f>+'Ark1'!AH316</f>
        <v>3.4139402560455201</v>
      </c>
      <c r="N35" s="94"/>
      <c r="O35" s="432">
        <f>+'Ark1'!AI316</f>
        <v>0</v>
      </c>
      <c r="P35" s="94"/>
      <c r="Q35" s="92">
        <f>+'Ark1'!U316</f>
        <v>28.81479374110954</v>
      </c>
      <c r="S35" s="415"/>
      <c r="T35" s="396" t="str">
        <f>+IF(O35=0,"",'Ark1'!AJ316)</f>
        <v/>
      </c>
      <c r="U35" s="415"/>
      <c r="V35" s="396" t="str">
        <f>+IF(O35=0,"",'Ark1'!AK316)</f>
        <v/>
      </c>
      <c r="W35" s="118"/>
      <c r="X35" s="56">
        <f>+'Ark1'!S316</f>
        <v>7.7567567567567588</v>
      </c>
      <c r="Y35" s="54"/>
      <c r="Z35" s="54"/>
      <c r="AA35" s="56">
        <f>+'Ark1'!T316</f>
        <v>6.5860597439544781</v>
      </c>
      <c r="AB35" s="420"/>
      <c r="AC35" s="74">
        <f>+'Ark1'!W316</f>
        <v>9.6017069701280242</v>
      </c>
      <c r="AD35" s="74"/>
      <c r="AE35" s="74">
        <f>+'Ark1'!X316</f>
        <v>94.238975817923205</v>
      </c>
      <c r="AF35" s="74">
        <f>+'Ark1'!Y316</f>
        <v>79.160739687055482</v>
      </c>
      <c r="AG35" s="74">
        <f>+'Ark1'!Z316</f>
        <v>7.6223893597775136</v>
      </c>
      <c r="AH35" s="157">
        <f>+'Ark1'!Z316</f>
        <v>7.6223893597775136</v>
      </c>
      <c r="AI35" s="56">
        <f>+'Ark1'!AB316</f>
        <v>1.7281632449705309</v>
      </c>
      <c r="AJ35" s="56">
        <f>+'Ark1'!AC316</f>
        <v>74.103607987900943</v>
      </c>
      <c r="AK35" s="74">
        <f>+'Ark1'!AD316</f>
        <v>49.740717082525009</v>
      </c>
      <c r="AL35" s="74">
        <f>+'Ark1'!AE316</f>
        <v>54.707155998020887</v>
      </c>
      <c r="AM35" s="74">
        <f>+'Ark1'!AF316</f>
        <v>18.570862501651035</v>
      </c>
      <c r="AN35" s="89"/>
      <c r="AO35" s="74">
        <f>+'Ark1'!AF316</f>
        <v>18.570862501651035</v>
      </c>
      <c r="AP35" s="47"/>
      <c r="AQ35" s="18"/>
    </row>
    <row r="36" spans="1:49" ht="15.6">
      <c r="A36" s="47"/>
      <c r="B36" s="47"/>
      <c r="C36" s="47"/>
      <c r="D36" s="47"/>
      <c r="E36" s="47"/>
      <c r="F36" s="47"/>
      <c r="G36" s="47"/>
      <c r="H36" s="47"/>
      <c r="I36" s="319"/>
      <c r="J36" s="47"/>
      <c r="K36" s="47"/>
      <c r="L36" s="47"/>
      <c r="M36" s="47"/>
      <c r="N36" s="94"/>
      <c r="O36" s="94"/>
      <c r="P36" s="94"/>
      <c r="Q36" s="47"/>
      <c r="R36" s="402"/>
      <c r="S36" s="402"/>
      <c r="T36" s="400"/>
      <c r="U36" s="400"/>
      <c r="V36" s="400"/>
      <c r="W36" s="47"/>
      <c r="X36" s="47"/>
      <c r="Y36" s="47"/>
      <c r="Z36" s="47"/>
      <c r="AA36" s="47"/>
      <c r="AB36" s="402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89"/>
      <c r="AO36" s="47"/>
      <c r="AP36" s="47"/>
    </row>
    <row r="37" spans="1:49" ht="15.6">
      <c r="A37" s="47"/>
      <c r="B37" s="47"/>
      <c r="C37" s="47"/>
      <c r="D37" s="47"/>
      <c r="E37" s="47"/>
      <c r="F37" s="47"/>
      <c r="G37" s="47"/>
      <c r="H37" s="47"/>
      <c r="I37" s="319"/>
      <c r="J37" s="47"/>
      <c r="K37" s="89"/>
      <c r="L37" s="89"/>
      <c r="M37" s="89"/>
      <c r="N37" s="94"/>
      <c r="O37" s="94"/>
      <c r="P37" s="94"/>
      <c r="Q37" s="89"/>
      <c r="R37" s="400"/>
      <c r="S37" s="400"/>
      <c r="T37" s="400"/>
      <c r="U37" s="400"/>
      <c r="V37" s="400"/>
      <c r="W37" s="47"/>
      <c r="X37" s="47"/>
      <c r="Y37" s="47"/>
      <c r="Z37" s="47"/>
      <c r="AA37" s="47"/>
      <c r="AB37" s="402"/>
      <c r="AC37" s="71"/>
      <c r="AD37" s="71"/>
      <c r="AE37" s="71"/>
      <c r="AF37" s="71"/>
      <c r="AG37" s="71"/>
      <c r="AH37" s="89"/>
      <c r="AI37" s="47"/>
      <c r="AJ37" s="47"/>
      <c r="AK37" s="71"/>
      <c r="AL37" s="71"/>
      <c r="AM37" s="71"/>
      <c r="AN37" s="89"/>
      <c r="AO37" s="71"/>
      <c r="AP37" s="47"/>
    </row>
    <row r="38" spans="1:49">
      <c r="A38" s="47"/>
      <c r="B38" s="47"/>
      <c r="C38" s="47"/>
      <c r="D38" s="47"/>
      <c r="E38" s="47"/>
      <c r="F38" s="47"/>
      <c r="G38" s="47"/>
      <c r="H38" s="47"/>
      <c r="I38" s="319"/>
      <c r="J38" s="47"/>
      <c r="K38" s="89"/>
      <c r="L38" s="89"/>
      <c r="M38" s="89"/>
      <c r="N38" s="89"/>
      <c r="O38" s="89"/>
      <c r="P38" s="89"/>
      <c r="Q38" s="89"/>
      <c r="R38" s="400"/>
      <c r="S38" s="400"/>
      <c r="T38" s="400"/>
      <c r="U38" s="400"/>
      <c r="V38" s="400"/>
      <c r="W38" s="47"/>
      <c r="X38" s="47"/>
      <c r="Y38" s="47"/>
      <c r="Z38" s="47"/>
      <c r="AA38" s="47"/>
      <c r="AB38" s="402"/>
      <c r="AC38" s="71"/>
      <c r="AD38" s="71"/>
      <c r="AE38" s="71"/>
      <c r="AF38" s="71"/>
      <c r="AG38" s="71"/>
      <c r="AH38" s="89"/>
      <c r="AI38" s="47"/>
      <c r="AJ38" s="47"/>
      <c r="AK38" s="71"/>
      <c r="AL38" s="71"/>
      <c r="AM38" s="71"/>
      <c r="AN38" s="89"/>
      <c r="AO38" s="71"/>
      <c r="AP38" s="47"/>
    </row>
    <row r="39" spans="1:49">
      <c r="G39" s="14"/>
      <c r="H39" s="14"/>
      <c r="I39" s="362"/>
      <c r="J39" s="14"/>
      <c r="K39" s="159"/>
      <c r="W39" s="3"/>
      <c r="X39" s="3"/>
      <c r="Y39" s="3"/>
      <c r="Z39" s="3"/>
      <c r="AA39" s="3"/>
      <c r="AD39" s="205"/>
      <c r="AJ39" s="1"/>
      <c r="AP39" s="1"/>
      <c r="AQ39" s="1"/>
      <c r="AR39" s="1"/>
      <c r="AS39" s="1"/>
      <c r="AT39" s="1"/>
      <c r="AU39" s="1"/>
      <c r="AV39" s="1"/>
    </row>
    <row r="40" spans="1:49">
      <c r="G40" s="14"/>
      <c r="H40" s="14"/>
      <c r="I40" s="362"/>
      <c r="J40" s="14"/>
      <c r="K40" s="159"/>
      <c r="L40" s="159"/>
      <c r="W40" s="3"/>
      <c r="X40" s="3"/>
      <c r="Y40" s="3"/>
      <c r="Z40" s="3"/>
      <c r="AA40" s="3"/>
      <c r="AD40" s="205"/>
      <c r="AJ40" s="1"/>
      <c r="AP40" s="1"/>
      <c r="AQ40" s="1"/>
      <c r="AR40" s="1"/>
      <c r="AS40" s="1"/>
      <c r="AT40" s="1"/>
      <c r="AU40" s="1"/>
      <c r="AV40" s="1"/>
      <c r="AW40" s="14"/>
    </row>
    <row r="41" spans="1:49">
      <c r="G41" s="14"/>
      <c r="H41" s="14"/>
      <c r="I41" s="362"/>
      <c r="J41" s="14"/>
      <c r="K41" s="159"/>
      <c r="L41" s="159"/>
      <c r="W41" s="3"/>
      <c r="X41" s="3"/>
      <c r="Y41" s="3"/>
      <c r="Z41" s="3"/>
      <c r="AA41" s="3"/>
      <c r="AD41" s="205"/>
      <c r="AJ41" s="1"/>
      <c r="AP41" s="1"/>
      <c r="AQ41" s="1"/>
      <c r="AR41" s="1"/>
      <c r="AS41" s="1"/>
      <c r="AT41" s="1"/>
      <c r="AU41" s="1"/>
      <c r="AV41" s="1"/>
      <c r="AW41" s="14"/>
    </row>
    <row r="42" spans="1:49">
      <c r="G42" s="14"/>
      <c r="H42" s="14"/>
      <c r="I42" s="362"/>
      <c r="J42" s="14"/>
      <c r="K42" s="159"/>
      <c r="L42" s="159"/>
      <c r="W42" s="3"/>
      <c r="X42" s="3"/>
      <c r="Y42" s="3"/>
      <c r="Z42" s="3"/>
      <c r="AA42" s="3"/>
      <c r="AD42" s="205"/>
      <c r="AJ42" s="1"/>
      <c r="AP42" s="1"/>
      <c r="AQ42" s="1"/>
      <c r="AR42" s="1"/>
      <c r="AS42" s="1"/>
      <c r="AT42" s="1"/>
      <c r="AU42" s="1"/>
      <c r="AV42" s="1"/>
      <c r="AW42" s="14"/>
    </row>
    <row r="43" spans="1:49">
      <c r="G43" s="14"/>
      <c r="H43" s="14"/>
      <c r="I43" s="362"/>
      <c r="J43" s="14"/>
      <c r="K43" s="159"/>
      <c r="L43" s="159"/>
      <c r="W43" s="3"/>
      <c r="X43" s="3"/>
      <c r="Y43" s="3"/>
      <c r="Z43" s="3"/>
      <c r="AA43" s="3"/>
      <c r="AD43" s="205"/>
      <c r="AJ43" s="1"/>
      <c r="AP43" s="1"/>
      <c r="AQ43" s="1"/>
      <c r="AR43" s="1"/>
      <c r="AS43" s="1"/>
      <c r="AT43" s="1"/>
      <c r="AU43" s="1"/>
      <c r="AV43" s="1"/>
      <c r="AW43" s="14"/>
    </row>
    <row r="44" spans="1:49">
      <c r="G44" s="14"/>
      <c r="H44" s="14"/>
      <c r="I44" s="362"/>
      <c r="J44" s="14"/>
      <c r="K44" s="159"/>
      <c r="L44" s="159"/>
      <c r="W44" s="3"/>
      <c r="X44" s="3"/>
      <c r="Y44" s="3"/>
      <c r="Z44" s="3"/>
      <c r="AA44" s="3"/>
      <c r="AD44" s="205"/>
      <c r="AJ44" s="1"/>
      <c r="AP44" s="1"/>
      <c r="AQ44" s="1"/>
      <c r="AR44" s="1"/>
      <c r="AS44" s="1"/>
      <c r="AT44" s="1"/>
      <c r="AU44" s="1"/>
      <c r="AV44" s="1"/>
      <c r="AW44" s="14"/>
    </row>
    <row r="45" spans="1:49">
      <c r="G45" s="14"/>
      <c r="H45" s="14"/>
      <c r="I45" s="362"/>
      <c r="J45" s="14"/>
      <c r="K45" s="159"/>
      <c r="L45" s="159"/>
      <c r="W45" s="3"/>
      <c r="X45" s="3"/>
      <c r="Y45" s="3"/>
      <c r="Z45" s="3"/>
      <c r="AA45" s="3"/>
      <c r="AD45" s="205"/>
      <c r="AJ45" s="1"/>
      <c r="AP45" s="1"/>
      <c r="AQ45" s="1"/>
      <c r="AR45" s="1"/>
      <c r="AS45" s="1"/>
      <c r="AT45" s="1"/>
      <c r="AU45" s="1"/>
      <c r="AV45" s="1"/>
      <c r="AW45" s="14"/>
    </row>
    <row r="46" spans="1:49">
      <c r="G46" s="14"/>
      <c r="H46" s="14"/>
      <c r="I46" s="362"/>
      <c r="J46" s="14"/>
      <c r="K46" s="159"/>
      <c r="L46" s="159"/>
      <c r="W46" s="3"/>
      <c r="X46" s="3"/>
      <c r="Y46" s="3"/>
      <c r="Z46" s="3"/>
      <c r="AA46" s="3"/>
      <c r="AD46" s="205"/>
      <c r="AJ46" s="1"/>
      <c r="AP46" s="1"/>
      <c r="AQ46" s="1"/>
      <c r="AR46" s="1"/>
      <c r="AS46" s="1"/>
      <c r="AT46" s="1"/>
      <c r="AU46" s="1"/>
      <c r="AV46" s="1"/>
      <c r="AW46" s="14"/>
    </row>
    <row r="47" spans="1:49">
      <c r="G47" s="14"/>
      <c r="H47" s="14"/>
      <c r="I47" s="362"/>
      <c r="J47" s="14"/>
      <c r="K47" s="159"/>
      <c r="L47" s="159"/>
      <c r="W47" s="3"/>
      <c r="X47" s="3"/>
      <c r="Y47" s="3"/>
      <c r="Z47" s="3"/>
      <c r="AA47" s="3"/>
      <c r="AD47" s="205"/>
      <c r="AJ47" s="1"/>
      <c r="AP47" s="1"/>
      <c r="AQ47" s="1"/>
      <c r="AR47" s="1"/>
      <c r="AS47" s="1"/>
      <c r="AT47" s="1"/>
      <c r="AU47" s="1"/>
      <c r="AV47" s="1"/>
      <c r="AW47" s="14"/>
    </row>
    <row r="48" spans="1:49">
      <c r="G48" s="14"/>
      <c r="H48" s="14"/>
      <c r="I48" s="362"/>
      <c r="J48" s="14"/>
      <c r="K48" s="159"/>
      <c r="L48" s="159"/>
      <c r="W48" s="3"/>
      <c r="X48" s="3"/>
      <c r="Y48" s="3"/>
      <c r="Z48" s="3"/>
      <c r="AA48" s="3"/>
      <c r="AD48" s="205"/>
      <c r="AJ48" s="1"/>
      <c r="AP48" s="1"/>
      <c r="AQ48" s="1"/>
      <c r="AR48" s="1"/>
      <c r="AS48" s="1"/>
      <c r="AT48" s="1"/>
      <c r="AU48" s="1"/>
      <c r="AV48" s="1"/>
      <c r="AW48" s="14"/>
    </row>
    <row r="49" spans="7:49">
      <c r="G49" s="14"/>
      <c r="H49" s="14"/>
      <c r="I49" s="362"/>
      <c r="J49" s="14"/>
      <c r="K49" s="159"/>
      <c r="L49" s="159"/>
      <c r="W49" s="3"/>
      <c r="X49" s="3"/>
      <c r="Y49" s="3"/>
      <c r="Z49" s="3"/>
      <c r="AA49" s="3"/>
      <c r="AD49" s="205"/>
      <c r="AJ49" s="1"/>
      <c r="AP49" s="1"/>
      <c r="AQ49" s="1"/>
      <c r="AR49" s="1"/>
      <c r="AS49" s="1"/>
      <c r="AT49" s="1"/>
      <c r="AU49" s="1"/>
      <c r="AV49" s="1"/>
      <c r="AW49" s="14"/>
    </row>
    <row r="50" spans="7:49">
      <c r="G50" s="14"/>
      <c r="H50" s="14"/>
      <c r="I50" s="362"/>
      <c r="J50" s="14"/>
      <c r="K50" s="159"/>
      <c r="L50" s="159"/>
      <c r="W50" s="3"/>
      <c r="X50" s="3"/>
      <c r="Y50" s="3"/>
      <c r="Z50" s="3"/>
      <c r="AA50" s="3"/>
      <c r="AD50" s="205"/>
      <c r="AJ50" s="1"/>
      <c r="AP50" s="1"/>
      <c r="AQ50" s="1"/>
      <c r="AR50" s="1"/>
      <c r="AS50" s="1"/>
      <c r="AT50" s="1"/>
      <c r="AU50" s="1"/>
      <c r="AV50" s="1"/>
      <c r="AW50" s="14"/>
    </row>
    <row r="51" spans="7:49">
      <c r="G51" s="14"/>
      <c r="H51" s="14"/>
      <c r="I51" s="362"/>
      <c r="J51" s="14"/>
      <c r="K51" s="159"/>
      <c r="L51" s="159"/>
      <c r="W51" s="3"/>
      <c r="X51" s="3"/>
      <c r="Y51" s="3"/>
      <c r="Z51" s="3"/>
      <c r="AA51" s="3"/>
      <c r="AD51" s="205"/>
      <c r="AJ51" s="1"/>
      <c r="AP51" s="1"/>
      <c r="AQ51" s="1"/>
      <c r="AR51" s="1"/>
      <c r="AS51" s="1"/>
      <c r="AT51" s="1"/>
      <c r="AU51" s="1"/>
      <c r="AV51" s="1"/>
      <c r="AW51" s="14"/>
    </row>
    <row r="52" spans="7:49">
      <c r="G52" s="14"/>
      <c r="H52" s="14"/>
      <c r="I52" s="362"/>
      <c r="J52" s="14"/>
      <c r="K52" s="159"/>
      <c r="L52" s="159"/>
      <c r="W52" s="3"/>
      <c r="X52" s="3"/>
      <c r="Y52" s="3"/>
      <c r="Z52" s="3"/>
      <c r="AA52" s="3"/>
      <c r="AD52" s="205"/>
      <c r="AJ52" s="1"/>
      <c r="AP52" s="1"/>
      <c r="AQ52" s="1"/>
      <c r="AR52" s="1"/>
      <c r="AS52" s="1"/>
      <c r="AT52" s="1"/>
      <c r="AU52" s="1"/>
      <c r="AV52" s="1"/>
      <c r="AW52" s="14"/>
    </row>
    <row r="53" spans="7:49">
      <c r="G53" s="14"/>
      <c r="H53" s="14"/>
      <c r="I53" s="362"/>
      <c r="J53" s="14"/>
      <c r="K53" s="159"/>
      <c r="L53" s="159"/>
      <c r="W53" s="3"/>
      <c r="X53" s="3"/>
      <c r="Y53" s="3"/>
      <c r="Z53" s="3"/>
      <c r="AA53" s="3"/>
      <c r="AD53" s="205"/>
      <c r="AJ53" s="1"/>
      <c r="AP53" s="1"/>
      <c r="AQ53" s="1"/>
      <c r="AR53" s="1"/>
      <c r="AS53" s="1"/>
      <c r="AT53" s="1"/>
      <c r="AU53" s="1"/>
      <c r="AV53" s="1"/>
      <c r="AW53" s="14"/>
    </row>
    <row r="54" spans="7:49">
      <c r="G54" s="14"/>
      <c r="H54" s="14"/>
      <c r="I54" s="362"/>
      <c r="J54" s="14"/>
      <c r="K54" s="159"/>
      <c r="L54" s="159"/>
      <c r="W54" s="3"/>
      <c r="X54" s="3"/>
      <c r="Y54" s="3"/>
      <c r="Z54" s="3"/>
      <c r="AA54" s="3"/>
      <c r="AD54" s="205"/>
      <c r="AJ54" s="1"/>
      <c r="AP54" s="1"/>
      <c r="AQ54" s="1"/>
      <c r="AR54" s="1"/>
      <c r="AS54" s="1"/>
      <c r="AT54" s="1"/>
      <c r="AU54" s="1"/>
      <c r="AV54" s="1"/>
      <c r="AW54" s="14"/>
    </row>
    <row r="55" spans="7:49">
      <c r="G55" s="14"/>
      <c r="H55" s="14"/>
      <c r="I55" s="362"/>
      <c r="J55" s="14"/>
      <c r="K55" s="159"/>
      <c r="L55" s="159"/>
      <c r="W55" s="3"/>
      <c r="X55" s="3"/>
      <c r="Y55" s="3"/>
      <c r="Z55" s="3"/>
      <c r="AA55" s="3"/>
      <c r="AD55" s="205"/>
      <c r="AJ55" s="1"/>
      <c r="AP55" s="1"/>
      <c r="AQ55" s="1"/>
      <c r="AR55" s="1"/>
      <c r="AS55" s="1"/>
      <c r="AT55" s="1"/>
      <c r="AU55" s="1"/>
      <c r="AV55" s="1"/>
      <c r="AW55" s="14"/>
    </row>
    <row r="56" spans="7:49">
      <c r="G56" s="14"/>
      <c r="H56" s="14"/>
      <c r="I56" s="362"/>
      <c r="J56" s="14"/>
      <c r="K56" s="159"/>
      <c r="L56" s="159"/>
      <c r="W56" s="3"/>
      <c r="X56" s="3"/>
      <c r="Y56" s="3"/>
      <c r="Z56" s="3"/>
      <c r="AA56" s="3"/>
      <c r="AD56" s="205"/>
      <c r="AJ56" s="1"/>
      <c r="AP56" s="1"/>
      <c r="AQ56" s="1"/>
      <c r="AR56" s="1"/>
      <c r="AS56" s="1"/>
      <c r="AT56" s="1"/>
      <c r="AU56" s="1"/>
      <c r="AV56" s="1"/>
      <c r="AW56" s="14"/>
    </row>
    <row r="57" spans="7:49">
      <c r="G57" s="14"/>
      <c r="H57" s="14"/>
      <c r="I57" s="362"/>
      <c r="J57" s="14"/>
      <c r="K57" s="159"/>
      <c r="L57" s="159"/>
      <c r="W57" s="3"/>
      <c r="X57" s="3"/>
      <c r="Y57" s="3"/>
      <c r="Z57" s="3"/>
      <c r="AA57" s="3"/>
      <c r="AD57" s="205"/>
      <c r="AJ57" s="1"/>
      <c r="AP57" s="1"/>
      <c r="AQ57" s="1"/>
      <c r="AR57" s="1"/>
      <c r="AS57" s="1"/>
      <c r="AT57" s="1"/>
      <c r="AU57" s="1"/>
      <c r="AV57" s="1"/>
      <c r="AW57" s="14"/>
    </row>
    <row r="58" spans="7:49">
      <c r="G58" s="14"/>
      <c r="H58" s="14"/>
      <c r="I58" s="362"/>
      <c r="J58" s="14"/>
      <c r="K58" s="159"/>
      <c r="L58" s="159"/>
      <c r="W58" s="3"/>
      <c r="X58" s="3"/>
      <c r="Y58" s="3"/>
      <c r="Z58" s="3"/>
      <c r="AA58" s="3"/>
      <c r="AD58" s="205"/>
      <c r="AJ58" s="1"/>
      <c r="AP58" s="1"/>
      <c r="AQ58" s="1"/>
      <c r="AR58" s="1"/>
      <c r="AS58" s="1"/>
      <c r="AT58" s="1"/>
      <c r="AU58" s="1"/>
      <c r="AV58" s="1"/>
      <c r="AW58" s="14"/>
    </row>
    <row r="59" spans="7:49">
      <c r="G59" s="14"/>
      <c r="H59" s="14"/>
      <c r="I59" s="362"/>
      <c r="J59" s="14"/>
      <c r="K59" s="159"/>
      <c r="L59" s="159"/>
      <c r="W59" s="3"/>
      <c r="X59" s="3"/>
      <c r="Y59" s="3"/>
      <c r="Z59" s="3"/>
      <c r="AA59" s="3"/>
      <c r="AD59" s="205"/>
      <c r="AJ59" s="1"/>
      <c r="AP59" s="1"/>
      <c r="AQ59" s="1"/>
      <c r="AR59" s="1"/>
      <c r="AS59" s="1"/>
      <c r="AT59" s="1"/>
      <c r="AU59" s="1"/>
      <c r="AV59" s="1"/>
      <c r="AW59" s="14"/>
    </row>
    <row r="60" spans="7:49">
      <c r="G60" s="14"/>
      <c r="H60" s="14"/>
      <c r="I60" s="362"/>
      <c r="J60" s="14"/>
      <c r="K60" s="159"/>
      <c r="L60" s="159"/>
      <c r="W60" s="3"/>
      <c r="X60" s="3"/>
      <c r="Y60" s="3"/>
      <c r="Z60" s="3"/>
      <c r="AA60" s="3"/>
      <c r="AD60" s="205"/>
      <c r="AJ60" s="1"/>
      <c r="AP60" s="1"/>
      <c r="AQ60" s="1"/>
      <c r="AR60" s="1"/>
      <c r="AS60" s="1"/>
      <c r="AT60" s="1"/>
      <c r="AU60" s="1"/>
      <c r="AV60" s="1"/>
      <c r="AW60" s="14"/>
    </row>
    <row r="61" spans="7:49">
      <c r="G61" s="14"/>
      <c r="H61" s="14"/>
      <c r="I61" s="362"/>
      <c r="J61" s="14"/>
      <c r="K61" s="159"/>
      <c r="L61" s="159"/>
      <c r="W61" s="3"/>
      <c r="X61" s="3"/>
      <c r="Y61" s="3"/>
      <c r="Z61" s="3"/>
      <c r="AA61" s="3"/>
      <c r="AD61" s="205"/>
      <c r="AJ61" s="1"/>
      <c r="AP61" s="1"/>
      <c r="AQ61" s="1"/>
      <c r="AR61" s="1"/>
      <c r="AS61" s="1"/>
      <c r="AT61" s="1"/>
      <c r="AU61" s="1"/>
      <c r="AV61" s="1"/>
      <c r="AW61" s="14"/>
    </row>
    <row r="62" spans="7:49">
      <c r="G62" s="14"/>
      <c r="H62" s="14"/>
      <c r="I62" s="362"/>
      <c r="J62" s="14"/>
      <c r="K62" s="159"/>
      <c r="L62" s="159"/>
      <c r="W62" s="3"/>
      <c r="X62" s="3"/>
      <c r="Y62" s="3"/>
      <c r="Z62" s="3"/>
      <c r="AA62" s="3"/>
      <c r="AD62" s="205"/>
      <c r="AJ62" s="1"/>
      <c r="AP62" s="1"/>
      <c r="AQ62" s="1"/>
      <c r="AR62" s="1"/>
      <c r="AS62" s="1"/>
      <c r="AT62" s="1"/>
      <c r="AU62" s="1"/>
      <c r="AV62" s="1"/>
      <c r="AW62" s="14"/>
    </row>
    <row r="63" spans="7:49">
      <c r="G63" s="14"/>
      <c r="H63" s="14"/>
      <c r="I63" s="362"/>
      <c r="J63" s="14"/>
      <c r="K63" s="159"/>
      <c r="L63" s="159"/>
      <c r="W63" s="3"/>
      <c r="X63" s="3"/>
      <c r="Y63" s="3"/>
      <c r="Z63" s="3"/>
      <c r="AA63" s="3"/>
      <c r="AD63" s="205"/>
      <c r="AJ63" s="1"/>
      <c r="AP63" s="1"/>
      <c r="AQ63" s="1"/>
      <c r="AR63" s="1"/>
      <c r="AS63" s="1"/>
      <c r="AT63" s="1"/>
      <c r="AU63" s="1"/>
      <c r="AV63" s="1"/>
      <c r="AW63" s="14"/>
    </row>
    <row r="64" spans="7:49">
      <c r="G64" s="14"/>
      <c r="H64" s="14"/>
      <c r="I64" s="362"/>
      <c r="J64" s="14"/>
      <c r="K64" s="159"/>
      <c r="L64" s="159"/>
      <c r="W64" s="3"/>
      <c r="X64" s="3"/>
      <c r="Y64" s="3"/>
      <c r="Z64" s="3"/>
      <c r="AA64" s="3"/>
      <c r="AD64" s="205"/>
      <c r="AJ64" s="1"/>
      <c r="AP64" s="1"/>
      <c r="AQ64" s="1"/>
      <c r="AR64" s="1"/>
      <c r="AS64" s="1"/>
      <c r="AT64" s="1"/>
      <c r="AU64" s="1"/>
      <c r="AV64" s="1"/>
      <c r="AW64" s="14"/>
    </row>
    <row r="65" spans="7:49">
      <c r="G65" s="14"/>
      <c r="H65" s="14"/>
      <c r="I65" s="362"/>
      <c r="J65" s="14"/>
      <c r="K65" s="159"/>
      <c r="L65" s="159"/>
      <c r="W65" s="3"/>
      <c r="X65" s="3"/>
      <c r="Y65" s="3"/>
      <c r="Z65" s="3"/>
      <c r="AA65" s="3"/>
      <c r="AD65" s="205"/>
      <c r="AJ65" s="1"/>
      <c r="AP65" s="1"/>
      <c r="AQ65" s="1"/>
      <c r="AR65" s="1"/>
      <c r="AS65" s="1"/>
      <c r="AT65" s="1"/>
      <c r="AU65" s="1"/>
      <c r="AV65" s="1"/>
      <c r="AW65" s="14"/>
    </row>
    <row r="66" spans="7:49">
      <c r="G66" s="14"/>
      <c r="H66" s="14"/>
      <c r="I66" s="362"/>
      <c r="J66" s="14"/>
      <c r="K66" s="159"/>
      <c r="L66" s="159"/>
      <c r="W66" s="3"/>
      <c r="X66" s="3"/>
      <c r="Y66" s="3"/>
      <c r="Z66" s="3"/>
      <c r="AA66" s="3"/>
      <c r="AD66" s="205"/>
      <c r="AJ66" s="1"/>
      <c r="AP66" s="1"/>
      <c r="AQ66" s="1"/>
      <c r="AR66" s="1"/>
      <c r="AS66" s="1"/>
      <c r="AT66" s="1"/>
      <c r="AU66" s="1"/>
      <c r="AV66" s="1"/>
      <c r="AW66" s="14"/>
    </row>
    <row r="67" spans="7:49">
      <c r="G67" s="14"/>
      <c r="H67" s="14"/>
      <c r="I67" s="362"/>
      <c r="J67" s="14"/>
      <c r="K67" s="159"/>
      <c r="L67" s="159"/>
      <c r="W67" s="3"/>
      <c r="X67" s="3"/>
      <c r="Y67" s="3"/>
      <c r="Z67" s="3"/>
      <c r="AA67" s="3"/>
      <c r="AD67" s="205"/>
      <c r="AJ67" s="1"/>
      <c r="AP67" s="1"/>
      <c r="AQ67" s="1"/>
      <c r="AR67" s="1"/>
      <c r="AS67" s="1"/>
      <c r="AT67" s="1"/>
      <c r="AU67" s="1"/>
      <c r="AV67" s="1"/>
      <c r="AW67" s="14"/>
    </row>
    <row r="68" spans="7:49">
      <c r="G68" s="14"/>
      <c r="H68" s="14"/>
      <c r="I68" s="362"/>
      <c r="J68" s="14"/>
      <c r="K68" s="159"/>
      <c r="L68" s="159"/>
      <c r="W68" s="3"/>
      <c r="X68" s="3"/>
      <c r="Y68" s="3"/>
      <c r="Z68" s="3"/>
      <c r="AA68" s="3"/>
      <c r="AD68" s="205"/>
      <c r="AJ68" s="1"/>
      <c r="AP68" s="1"/>
      <c r="AQ68" s="1"/>
      <c r="AR68" s="1"/>
      <c r="AS68" s="1"/>
      <c r="AT68" s="1"/>
      <c r="AU68" s="1"/>
      <c r="AV68" s="1"/>
      <c r="AW68" s="14"/>
    </row>
    <row r="69" spans="7:49">
      <c r="G69" s="14"/>
      <c r="H69" s="14"/>
      <c r="I69" s="362"/>
      <c r="J69" s="14"/>
      <c r="K69" s="159"/>
      <c r="L69" s="159"/>
      <c r="W69" s="3"/>
      <c r="X69" s="3"/>
      <c r="Y69" s="3"/>
      <c r="Z69" s="3"/>
      <c r="AA69" s="3"/>
      <c r="AD69" s="205"/>
      <c r="AJ69" s="1"/>
      <c r="AP69" s="1"/>
      <c r="AQ69" s="1"/>
      <c r="AR69" s="1"/>
      <c r="AS69" s="1"/>
      <c r="AT69" s="1"/>
      <c r="AU69" s="1"/>
      <c r="AV69" s="1"/>
      <c r="AW69" s="14"/>
    </row>
    <row r="70" spans="7:49">
      <c r="G70" s="14"/>
      <c r="H70" s="14"/>
      <c r="I70" s="362"/>
      <c r="J70" s="14"/>
      <c r="K70" s="159"/>
      <c r="L70" s="159"/>
      <c r="W70" s="3"/>
      <c r="X70" s="3"/>
      <c r="Y70" s="3"/>
      <c r="Z70" s="3"/>
      <c r="AA70" s="3"/>
      <c r="AD70" s="205"/>
      <c r="AJ70" s="1"/>
      <c r="AP70" s="1"/>
      <c r="AQ70" s="1"/>
      <c r="AR70" s="1"/>
      <c r="AS70" s="1"/>
      <c r="AT70" s="1"/>
      <c r="AU70" s="1"/>
      <c r="AV70" s="1"/>
      <c r="AW70" s="14"/>
    </row>
    <row r="71" spans="7:49">
      <c r="G71" s="14"/>
      <c r="H71" s="14"/>
      <c r="I71" s="362"/>
      <c r="J71" s="14"/>
      <c r="K71" s="159"/>
      <c r="L71" s="159"/>
      <c r="W71" s="3"/>
      <c r="X71" s="3"/>
      <c r="Y71" s="3"/>
      <c r="Z71" s="3"/>
      <c r="AA71" s="3"/>
      <c r="AD71" s="205"/>
      <c r="AJ71" s="1"/>
      <c r="AP71" s="1"/>
      <c r="AQ71" s="1"/>
      <c r="AR71" s="1"/>
      <c r="AS71" s="1"/>
      <c r="AT71" s="1"/>
      <c r="AU71" s="1"/>
      <c r="AV71" s="1"/>
      <c r="AW71" s="14"/>
    </row>
    <row r="72" spans="7:49">
      <c r="G72" s="14"/>
      <c r="H72" s="14"/>
      <c r="I72" s="362"/>
      <c r="J72" s="14"/>
      <c r="K72" s="159"/>
      <c r="L72" s="159"/>
      <c r="W72" s="3"/>
      <c r="X72" s="3"/>
      <c r="Y72" s="3"/>
      <c r="Z72" s="3"/>
      <c r="AA72" s="3"/>
      <c r="AD72" s="205"/>
      <c r="AJ72" s="1"/>
      <c r="AP72" s="1"/>
      <c r="AQ72" s="1"/>
      <c r="AR72" s="1"/>
      <c r="AS72" s="1"/>
      <c r="AT72" s="1"/>
      <c r="AU72" s="1"/>
      <c r="AV72" s="1"/>
      <c r="AW72" s="14"/>
    </row>
    <row r="73" spans="7:49">
      <c r="G73" s="14"/>
      <c r="H73" s="14"/>
      <c r="I73" s="362"/>
      <c r="J73" s="14"/>
      <c r="K73" s="159"/>
      <c r="L73" s="159"/>
      <c r="W73" s="3"/>
      <c r="X73" s="3"/>
      <c r="Y73" s="3"/>
      <c r="Z73" s="3"/>
      <c r="AA73" s="3"/>
      <c r="AD73" s="205"/>
      <c r="AJ73" s="1"/>
      <c r="AP73" s="1"/>
      <c r="AQ73" s="1"/>
      <c r="AR73" s="1"/>
      <c r="AS73" s="1"/>
      <c r="AT73" s="1"/>
      <c r="AU73" s="1"/>
      <c r="AV73" s="1"/>
      <c r="AW73" s="14"/>
    </row>
    <row r="74" spans="7:49">
      <c r="G74" s="14"/>
      <c r="H74" s="14"/>
      <c r="I74" s="362"/>
      <c r="J74" s="14"/>
      <c r="K74" s="159"/>
      <c r="L74" s="159"/>
      <c r="W74" s="3"/>
      <c r="X74" s="3"/>
      <c r="Y74" s="3"/>
      <c r="Z74" s="3"/>
      <c r="AA74" s="3"/>
      <c r="AD74" s="205"/>
      <c r="AJ74" s="1"/>
      <c r="AP74" s="1"/>
      <c r="AQ74" s="1"/>
      <c r="AR74" s="1"/>
      <c r="AS74" s="1"/>
      <c r="AT74" s="1"/>
      <c r="AU74" s="1"/>
      <c r="AV74" s="1"/>
      <c r="AW74" s="14"/>
    </row>
    <row r="75" spans="7:49">
      <c r="G75" s="14"/>
      <c r="H75" s="14"/>
      <c r="I75" s="362"/>
      <c r="J75" s="14"/>
      <c r="K75" s="159"/>
      <c r="L75" s="159"/>
      <c r="W75" s="3"/>
      <c r="X75" s="3"/>
      <c r="Y75" s="3"/>
      <c r="Z75" s="3"/>
      <c r="AA75" s="3"/>
      <c r="AD75" s="205"/>
      <c r="AJ75" s="1"/>
      <c r="AP75" s="1"/>
      <c r="AQ75" s="1"/>
      <c r="AR75" s="1"/>
      <c r="AS75" s="1"/>
      <c r="AT75" s="1"/>
      <c r="AU75" s="1"/>
      <c r="AV75" s="1"/>
      <c r="AW75" s="14"/>
    </row>
    <row r="76" spans="7:49">
      <c r="G76" s="14"/>
      <c r="H76" s="14"/>
      <c r="I76" s="362"/>
      <c r="J76" s="14"/>
      <c r="K76" s="159"/>
      <c r="L76" s="159"/>
      <c r="M76" s="159"/>
      <c r="N76" s="159"/>
      <c r="O76" s="159"/>
      <c r="P76" s="159"/>
      <c r="Q76" s="159"/>
      <c r="W76" s="14"/>
      <c r="X76" s="14"/>
      <c r="Y76" s="14"/>
      <c r="Z76" s="14"/>
      <c r="AA76" s="14"/>
      <c r="AC76" s="75"/>
      <c r="AD76" s="75"/>
      <c r="AE76" s="75"/>
      <c r="AF76" s="75"/>
      <c r="AG76" s="75"/>
      <c r="AH76" s="159"/>
      <c r="AI76" s="14"/>
      <c r="AJ76" s="14"/>
      <c r="AK76" s="75"/>
      <c r="AL76" s="75"/>
      <c r="AM76" s="75"/>
      <c r="AN76" s="159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>
      <c r="G77" s="14"/>
      <c r="H77" s="14"/>
      <c r="I77" s="362"/>
      <c r="J77" s="14"/>
      <c r="K77" s="159"/>
      <c r="L77" s="159"/>
      <c r="M77" s="159"/>
      <c r="N77" s="159"/>
      <c r="O77" s="159"/>
      <c r="P77" s="159"/>
      <c r="Q77" s="159"/>
      <c r="W77" s="14"/>
      <c r="X77" s="14"/>
      <c r="Y77" s="14"/>
      <c r="Z77" s="14"/>
      <c r="AA77" s="14"/>
      <c r="AC77" s="75"/>
      <c r="AD77" s="75"/>
      <c r="AE77" s="75"/>
      <c r="AF77" s="75"/>
      <c r="AG77" s="75"/>
      <c r="AH77" s="159"/>
      <c r="AI77" s="14"/>
      <c r="AJ77" s="14"/>
      <c r="AK77" s="75"/>
      <c r="AL77" s="75"/>
      <c r="AM77" s="75"/>
      <c r="AN77" s="159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>
      <c r="G78" s="14"/>
      <c r="H78" s="14"/>
      <c r="I78" s="362"/>
      <c r="J78" s="14"/>
      <c r="K78" s="159"/>
      <c r="L78" s="159"/>
      <c r="M78" s="159"/>
      <c r="N78" s="159"/>
      <c r="O78" s="159"/>
      <c r="P78" s="159"/>
      <c r="Q78" s="159"/>
      <c r="W78" s="14"/>
      <c r="X78" s="14"/>
      <c r="Y78" s="14"/>
      <c r="Z78" s="14"/>
      <c r="AA78" s="14"/>
      <c r="AC78" s="75"/>
      <c r="AD78" s="75"/>
      <c r="AE78" s="75"/>
      <c r="AF78" s="75"/>
      <c r="AG78" s="75"/>
      <c r="AH78" s="159"/>
      <c r="AI78" s="14"/>
      <c r="AJ78" s="14"/>
      <c r="AK78" s="75"/>
      <c r="AL78" s="75"/>
      <c r="AM78" s="75"/>
      <c r="AN78" s="159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>
      <c r="G79" s="14"/>
      <c r="H79" s="14"/>
      <c r="I79" s="362"/>
      <c r="J79" s="14"/>
      <c r="K79" s="159"/>
      <c r="L79" s="159"/>
      <c r="M79" s="159"/>
      <c r="N79" s="159"/>
      <c r="O79" s="159"/>
      <c r="P79" s="159"/>
      <c r="Q79" s="159"/>
      <c r="W79" s="14"/>
      <c r="X79" s="14"/>
      <c r="Y79" s="14"/>
      <c r="Z79" s="14"/>
      <c r="AA79" s="14"/>
      <c r="AC79" s="75"/>
      <c r="AD79" s="75"/>
      <c r="AE79" s="75"/>
      <c r="AF79" s="75"/>
      <c r="AG79" s="75"/>
      <c r="AH79" s="159"/>
      <c r="AI79" s="14"/>
      <c r="AJ79" s="14"/>
      <c r="AK79" s="75"/>
      <c r="AL79" s="75"/>
      <c r="AM79" s="75"/>
      <c r="AN79" s="159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>
      <c r="G80" s="14"/>
      <c r="H80" s="14"/>
      <c r="I80" s="362"/>
      <c r="J80" s="14"/>
      <c r="K80" s="159"/>
      <c r="L80" s="159"/>
      <c r="M80" s="159"/>
      <c r="N80" s="159"/>
      <c r="O80" s="159"/>
      <c r="P80" s="159"/>
      <c r="Q80" s="159"/>
      <c r="W80" s="14"/>
      <c r="X80" s="14"/>
      <c r="Y80" s="14"/>
      <c r="Z80" s="14"/>
      <c r="AA80" s="14"/>
      <c r="AC80" s="75"/>
      <c r="AD80" s="75"/>
      <c r="AE80" s="75"/>
      <c r="AF80" s="75"/>
      <c r="AG80" s="75"/>
      <c r="AH80" s="159"/>
      <c r="AI80" s="14"/>
      <c r="AJ80" s="14"/>
      <c r="AK80" s="75"/>
      <c r="AL80" s="75"/>
      <c r="AM80" s="75"/>
      <c r="AN80" s="159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>
      <c r="G81" s="14"/>
      <c r="H81" s="14"/>
      <c r="I81" s="362"/>
      <c r="J81" s="14"/>
      <c r="K81" s="159"/>
      <c r="L81" s="159"/>
      <c r="M81" s="159"/>
      <c r="N81" s="159"/>
      <c r="O81" s="159"/>
      <c r="P81" s="159"/>
      <c r="Q81" s="159"/>
      <c r="W81" s="14"/>
      <c r="X81" s="14"/>
      <c r="Y81" s="14"/>
      <c r="Z81" s="14"/>
      <c r="AA81" s="14"/>
      <c r="AC81" s="75"/>
      <c r="AD81" s="75"/>
      <c r="AE81" s="75"/>
      <c r="AF81" s="75"/>
      <c r="AG81" s="75"/>
      <c r="AH81" s="159"/>
      <c r="AI81" s="14"/>
      <c r="AJ81" s="14"/>
      <c r="AK81" s="75"/>
      <c r="AL81" s="75"/>
      <c r="AM81" s="75"/>
      <c r="AN81" s="159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>
      <c r="G82" s="14"/>
      <c r="H82" s="14"/>
      <c r="I82" s="362"/>
      <c r="J82" s="14"/>
      <c r="K82" s="159"/>
      <c r="L82" s="159"/>
      <c r="M82" s="159"/>
      <c r="N82" s="159"/>
      <c r="O82" s="159"/>
      <c r="P82" s="159"/>
      <c r="Q82" s="159"/>
      <c r="W82" s="14"/>
      <c r="X82" s="14"/>
      <c r="Y82" s="14"/>
      <c r="Z82" s="14"/>
      <c r="AA82" s="14"/>
      <c r="AC82" s="75"/>
      <c r="AD82" s="75"/>
      <c r="AE82" s="75"/>
      <c r="AF82" s="75"/>
      <c r="AG82" s="75"/>
      <c r="AH82" s="159"/>
      <c r="AI82" s="14"/>
      <c r="AJ82" s="14"/>
      <c r="AK82" s="75"/>
      <c r="AL82" s="75"/>
      <c r="AM82" s="75"/>
      <c r="AN82" s="159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>
      <c r="G83" s="14"/>
      <c r="H83" s="14"/>
      <c r="I83" s="362"/>
      <c r="J83" s="14"/>
      <c r="K83" s="159"/>
      <c r="L83" s="159"/>
      <c r="M83" s="159"/>
      <c r="N83" s="159"/>
      <c r="O83" s="159"/>
      <c r="P83" s="159"/>
      <c r="Q83" s="159"/>
      <c r="W83" s="14"/>
      <c r="X83" s="14"/>
      <c r="Y83" s="14"/>
      <c r="Z83" s="14"/>
      <c r="AA83" s="14"/>
      <c r="AC83" s="75"/>
      <c r="AD83" s="75"/>
      <c r="AE83" s="75"/>
      <c r="AF83" s="75"/>
      <c r="AG83" s="75"/>
      <c r="AH83" s="159"/>
      <c r="AI83" s="14"/>
      <c r="AJ83" s="14"/>
      <c r="AK83" s="75"/>
      <c r="AL83" s="75"/>
      <c r="AM83" s="75"/>
      <c r="AN83" s="159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>
      <c r="G84" s="14"/>
      <c r="H84" s="14"/>
      <c r="I84" s="362"/>
      <c r="J84" s="14"/>
      <c r="K84" s="159"/>
      <c r="L84" s="159"/>
      <c r="M84" s="159"/>
      <c r="N84" s="159"/>
      <c r="O84" s="159"/>
      <c r="P84" s="159"/>
      <c r="Q84" s="159"/>
      <c r="W84" s="14"/>
      <c r="X84" s="14"/>
      <c r="Y84" s="14"/>
      <c r="Z84" s="14"/>
      <c r="AA84" s="14"/>
      <c r="AC84" s="75"/>
      <c r="AD84" s="75"/>
      <c r="AE84" s="75"/>
      <c r="AF84" s="75"/>
      <c r="AG84" s="75"/>
      <c r="AH84" s="159"/>
      <c r="AI84" s="14"/>
      <c r="AJ84" s="14"/>
      <c r="AK84" s="75"/>
      <c r="AL84" s="75"/>
      <c r="AM84" s="75"/>
      <c r="AN84" s="159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>
      <c r="G85" s="14"/>
      <c r="H85" s="14"/>
      <c r="I85" s="362"/>
      <c r="J85" s="14"/>
      <c r="K85" s="159"/>
      <c r="L85" s="159"/>
      <c r="M85" s="159"/>
      <c r="N85" s="159"/>
      <c r="O85" s="159"/>
      <c r="P85" s="159"/>
      <c r="Q85" s="159"/>
      <c r="W85" s="14"/>
      <c r="X85" s="14"/>
      <c r="Y85" s="14"/>
      <c r="Z85" s="14"/>
      <c r="AA85" s="14"/>
      <c r="AC85" s="75"/>
      <c r="AD85" s="75"/>
      <c r="AE85" s="75"/>
      <c r="AF85" s="75"/>
      <c r="AG85" s="75"/>
      <c r="AH85" s="159"/>
      <c r="AI85" s="14"/>
      <c r="AJ85" s="14"/>
      <c r="AK85" s="75"/>
      <c r="AL85" s="75"/>
      <c r="AM85" s="75"/>
      <c r="AN85" s="159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>
      <c r="G86" s="14"/>
      <c r="H86" s="14"/>
      <c r="I86" s="362"/>
      <c r="J86" s="14"/>
      <c r="K86" s="159"/>
      <c r="L86" s="159"/>
      <c r="M86" s="159"/>
      <c r="N86" s="159"/>
      <c r="O86" s="159"/>
      <c r="P86" s="159"/>
      <c r="Q86" s="159"/>
      <c r="W86" s="14"/>
      <c r="X86" s="14"/>
      <c r="Y86" s="14"/>
      <c r="Z86" s="14"/>
      <c r="AA86" s="14"/>
      <c r="AC86" s="75"/>
      <c r="AD86" s="75"/>
      <c r="AE86" s="75"/>
      <c r="AF86" s="75"/>
      <c r="AG86" s="75"/>
      <c r="AH86" s="159"/>
      <c r="AI86" s="14"/>
      <c r="AJ86" s="14"/>
      <c r="AK86" s="75"/>
      <c r="AL86" s="75"/>
      <c r="AM86" s="75"/>
      <c r="AN86" s="159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>
      <c r="G87" s="14"/>
      <c r="H87" s="14"/>
      <c r="I87" s="362"/>
      <c r="J87" s="14"/>
      <c r="K87" s="159"/>
      <c r="L87" s="159"/>
      <c r="M87" s="159"/>
      <c r="N87" s="159"/>
      <c r="O87" s="159"/>
      <c r="P87" s="159"/>
      <c r="Q87" s="159"/>
      <c r="W87" s="14"/>
      <c r="X87" s="14"/>
      <c r="Y87" s="14"/>
      <c r="Z87" s="14"/>
      <c r="AA87" s="14"/>
      <c r="AC87" s="75"/>
      <c r="AD87" s="75"/>
      <c r="AE87" s="75"/>
      <c r="AF87" s="75"/>
      <c r="AG87" s="75"/>
      <c r="AH87" s="159"/>
      <c r="AI87" s="14"/>
      <c r="AJ87" s="14"/>
      <c r="AK87" s="75"/>
      <c r="AL87" s="75"/>
      <c r="AM87" s="75"/>
      <c r="AN87" s="159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>
      <c r="G88" s="14"/>
      <c r="H88" s="14"/>
      <c r="I88" s="362"/>
      <c r="J88" s="14"/>
      <c r="K88" s="159"/>
      <c r="L88" s="159"/>
      <c r="M88" s="159"/>
      <c r="N88" s="159"/>
      <c r="O88" s="159"/>
      <c r="P88" s="159"/>
      <c r="Q88" s="159"/>
      <c r="W88" s="14"/>
      <c r="X88" s="14"/>
      <c r="Y88" s="14"/>
      <c r="Z88" s="14"/>
      <c r="AA88" s="14"/>
      <c r="AC88" s="75"/>
      <c r="AD88" s="75"/>
      <c r="AE88" s="75"/>
      <c r="AF88" s="75"/>
      <c r="AG88" s="75"/>
      <c r="AH88" s="159"/>
      <c r="AI88" s="14"/>
      <c r="AJ88" s="14"/>
      <c r="AK88" s="75"/>
      <c r="AL88" s="75"/>
      <c r="AM88" s="75"/>
      <c r="AN88" s="159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>
      <c r="G89" s="14"/>
      <c r="H89" s="14"/>
      <c r="I89" s="362"/>
      <c r="J89" s="14"/>
      <c r="K89" s="159"/>
      <c r="L89" s="159"/>
      <c r="M89" s="159"/>
      <c r="N89" s="159"/>
      <c r="O89" s="159"/>
      <c r="P89" s="159"/>
      <c r="Q89" s="159"/>
      <c r="W89" s="14"/>
      <c r="X89" s="14"/>
      <c r="Y89" s="14"/>
      <c r="Z89" s="14"/>
      <c r="AA89" s="14"/>
      <c r="AC89" s="75"/>
      <c r="AD89" s="75"/>
      <c r="AE89" s="75"/>
      <c r="AF89" s="75"/>
      <c r="AG89" s="75"/>
      <c r="AH89" s="159"/>
      <c r="AI89" s="14"/>
      <c r="AJ89" s="14"/>
      <c r="AK89" s="75"/>
      <c r="AL89" s="75"/>
      <c r="AM89" s="75"/>
      <c r="AN89" s="159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>
      <c r="G90" s="14"/>
      <c r="H90" s="14"/>
      <c r="I90" s="362"/>
      <c r="J90" s="14"/>
      <c r="K90" s="159"/>
      <c r="L90" s="159"/>
      <c r="M90" s="159"/>
      <c r="N90" s="159"/>
      <c r="O90" s="159"/>
      <c r="P90" s="159"/>
      <c r="Q90" s="159"/>
      <c r="W90" s="14"/>
      <c r="X90" s="14"/>
      <c r="Y90" s="14"/>
      <c r="Z90" s="14"/>
      <c r="AA90" s="14"/>
      <c r="AC90" s="75"/>
      <c r="AD90" s="75"/>
      <c r="AE90" s="75"/>
      <c r="AF90" s="75"/>
      <c r="AG90" s="75"/>
      <c r="AH90" s="159"/>
      <c r="AI90" s="14"/>
      <c r="AJ90" s="14"/>
      <c r="AK90" s="75"/>
      <c r="AL90" s="75"/>
      <c r="AM90" s="75"/>
      <c r="AN90" s="159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>
      <c r="G91" s="14"/>
      <c r="H91" s="14"/>
      <c r="I91" s="362"/>
      <c r="J91" s="14"/>
      <c r="K91" s="159"/>
      <c r="L91" s="159"/>
      <c r="M91" s="159"/>
      <c r="N91" s="159"/>
      <c r="O91" s="159"/>
      <c r="P91" s="159"/>
      <c r="Q91" s="159"/>
      <c r="W91" s="14"/>
      <c r="X91" s="14"/>
      <c r="Y91" s="14"/>
      <c r="Z91" s="14"/>
      <c r="AA91" s="14"/>
      <c r="AC91" s="75"/>
      <c r="AD91" s="75"/>
      <c r="AE91" s="75"/>
      <c r="AF91" s="75"/>
      <c r="AG91" s="75"/>
      <c r="AH91" s="159"/>
      <c r="AI91" s="14"/>
      <c r="AJ91" s="14"/>
      <c r="AK91" s="75"/>
      <c r="AL91" s="75"/>
      <c r="AM91" s="75"/>
      <c r="AN91" s="159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>
      <c r="G92" s="14"/>
      <c r="H92" s="14"/>
      <c r="I92" s="362"/>
      <c r="J92" s="14"/>
      <c r="K92" s="159"/>
      <c r="L92" s="159"/>
      <c r="M92" s="159"/>
      <c r="N92" s="159"/>
      <c r="O92" s="159"/>
      <c r="P92" s="159"/>
      <c r="Q92" s="159"/>
      <c r="W92" s="14"/>
      <c r="X92" s="14"/>
      <c r="Y92" s="14"/>
      <c r="Z92" s="14"/>
      <c r="AA92" s="14"/>
      <c r="AC92" s="75"/>
      <c r="AD92" s="75"/>
      <c r="AE92" s="75"/>
      <c r="AF92" s="75"/>
      <c r="AG92" s="75"/>
      <c r="AH92" s="159"/>
      <c r="AI92" s="14"/>
      <c r="AJ92" s="14"/>
      <c r="AK92" s="75"/>
      <c r="AL92" s="75"/>
      <c r="AM92" s="75"/>
      <c r="AN92" s="159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>
      <c r="G93" s="14"/>
      <c r="H93" s="14"/>
      <c r="I93" s="362"/>
      <c r="J93" s="14"/>
      <c r="K93" s="159"/>
      <c r="L93" s="159"/>
      <c r="M93" s="159"/>
      <c r="N93" s="159"/>
      <c r="O93" s="159"/>
      <c r="P93" s="159"/>
      <c r="Q93" s="159"/>
      <c r="W93" s="14"/>
      <c r="X93" s="14"/>
      <c r="Y93" s="14"/>
      <c r="Z93" s="14"/>
      <c r="AA93" s="14"/>
      <c r="AC93" s="75"/>
      <c r="AD93" s="75"/>
      <c r="AE93" s="75"/>
      <c r="AF93" s="75"/>
      <c r="AG93" s="75"/>
      <c r="AH93" s="159"/>
      <c r="AI93" s="14"/>
      <c r="AJ93" s="14"/>
      <c r="AK93" s="75"/>
      <c r="AL93" s="75"/>
      <c r="AM93" s="75"/>
      <c r="AN93" s="159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>
      <c r="G94" s="14"/>
      <c r="H94" s="14"/>
      <c r="I94" s="362"/>
      <c r="J94" s="14"/>
      <c r="K94" s="159"/>
      <c r="L94" s="159"/>
      <c r="M94" s="159"/>
      <c r="N94" s="159"/>
      <c r="O94" s="159"/>
      <c r="P94" s="159"/>
      <c r="Q94" s="159"/>
      <c r="W94" s="14"/>
      <c r="X94" s="14"/>
      <c r="Y94" s="14"/>
      <c r="Z94" s="14"/>
      <c r="AA94" s="14"/>
      <c r="AC94" s="75"/>
      <c r="AD94" s="75"/>
      <c r="AE94" s="75"/>
      <c r="AF94" s="75"/>
      <c r="AG94" s="75"/>
      <c r="AH94" s="159"/>
      <c r="AI94" s="14"/>
      <c r="AJ94" s="14"/>
      <c r="AK94" s="75"/>
      <c r="AL94" s="75"/>
      <c r="AM94" s="75"/>
      <c r="AN94" s="159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>
      <c r="G95" s="14"/>
      <c r="H95" s="14"/>
      <c r="I95" s="362"/>
      <c r="J95" s="14"/>
      <c r="K95" s="159"/>
      <c r="L95" s="159"/>
      <c r="M95" s="159"/>
      <c r="N95" s="159"/>
      <c r="O95" s="159"/>
      <c r="P95" s="159"/>
      <c r="Q95" s="159"/>
      <c r="W95" s="14"/>
      <c r="X95" s="14"/>
      <c r="Y95" s="14"/>
      <c r="Z95" s="14"/>
      <c r="AA95" s="14"/>
      <c r="AC95" s="75"/>
      <c r="AD95" s="75"/>
      <c r="AE95" s="75"/>
      <c r="AF95" s="75"/>
      <c r="AG95" s="75"/>
      <c r="AH95" s="159"/>
      <c r="AI95" s="14"/>
      <c r="AJ95" s="14"/>
      <c r="AK95" s="75"/>
      <c r="AL95" s="75"/>
      <c r="AM95" s="75"/>
      <c r="AN95" s="159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>
      <c r="G96" s="14"/>
      <c r="H96" s="14"/>
      <c r="I96" s="362"/>
      <c r="J96" s="14"/>
      <c r="K96" s="159"/>
      <c r="L96" s="159"/>
      <c r="M96" s="159"/>
      <c r="N96" s="159"/>
      <c r="O96" s="159"/>
      <c r="P96" s="159"/>
      <c r="Q96" s="159"/>
      <c r="W96" s="14"/>
      <c r="X96" s="14"/>
      <c r="Y96" s="14"/>
      <c r="Z96" s="14"/>
      <c r="AA96" s="14"/>
      <c r="AC96" s="75"/>
      <c r="AD96" s="75"/>
      <c r="AE96" s="75"/>
      <c r="AF96" s="75"/>
      <c r="AG96" s="75"/>
      <c r="AH96" s="159"/>
      <c r="AI96" s="14"/>
      <c r="AJ96" s="14"/>
      <c r="AK96" s="75"/>
      <c r="AL96" s="75"/>
      <c r="AM96" s="75"/>
      <c r="AN96" s="159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>
      <c r="G97" s="14"/>
      <c r="H97" s="14"/>
      <c r="I97" s="362"/>
      <c r="J97" s="14"/>
      <c r="K97" s="159"/>
      <c r="L97" s="159"/>
      <c r="M97" s="159"/>
      <c r="N97" s="159"/>
      <c r="O97" s="159"/>
      <c r="P97" s="159"/>
      <c r="Q97" s="159"/>
      <c r="W97" s="14"/>
      <c r="X97" s="14"/>
      <c r="Y97" s="14"/>
      <c r="Z97" s="14"/>
      <c r="AA97" s="14"/>
      <c r="AC97" s="75"/>
      <c r="AD97" s="75"/>
      <c r="AE97" s="75"/>
      <c r="AF97" s="75"/>
      <c r="AG97" s="75"/>
      <c r="AH97" s="159"/>
      <c r="AI97" s="14"/>
      <c r="AJ97" s="14"/>
      <c r="AK97" s="75"/>
      <c r="AL97" s="75"/>
      <c r="AM97" s="75"/>
      <c r="AN97" s="159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>
      <c r="G98" s="14"/>
      <c r="H98" s="14"/>
      <c r="I98" s="362"/>
      <c r="J98" s="14"/>
      <c r="K98" s="159"/>
      <c r="L98" s="159"/>
      <c r="M98" s="159"/>
      <c r="N98" s="159"/>
      <c r="O98" s="159"/>
      <c r="P98" s="159"/>
      <c r="Q98" s="159"/>
      <c r="W98" s="14"/>
      <c r="X98" s="14"/>
      <c r="Y98" s="14"/>
      <c r="Z98" s="14"/>
      <c r="AA98" s="14"/>
      <c r="AC98" s="75"/>
      <c r="AD98" s="75"/>
      <c r="AE98" s="75"/>
      <c r="AF98" s="75"/>
      <c r="AG98" s="75"/>
      <c r="AH98" s="159"/>
      <c r="AI98" s="14"/>
      <c r="AJ98" s="14"/>
      <c r="AK98" s="75"/>
      <c r="AL98" s="75"/>
      <c r="AM98" s="75"/>
      <c r="AN98" s="159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>
      <c r="G99" s="14"/>
      <c r="H99" s="14"/>
      <c r="I99" s="362"/>
      <c r="J99" s="14"/>
      <c r="K99" s="159"/>
      <c r="L99" s="159"/>
      <c r="M99" s="159"/>
      <c r="N99" s="159"/>
      <c r="O99" s="159"/>
      <c r="P99" s="159"/>
      <c r="Q99" s="159"/>
      <c r="W99" s="14"/>
      <c r="X99" s="14"/>
      <c r="Y99" s="14"/>
      <c r="Z99" s="14"/>
      <c r="AA99" s="14"/>
      <c r="AC99" s="75"/>
      <c r="AD99" s="75"/>
      <c r="AE99" s="75"/>
      <c r="AF99" s="75"/>
      <c r="AG99" s="75"/>
      <c r="AH99" s="159"/>
      <c r="AI99" s="14"/>
      <c r="AJ99" s="14"/>
      <c r="AK99" s="75"/>
      <c r="AL99" s="75"/>
      <c r="AM99" s="75"/>
      <c r="AN99" s="159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>
      <c r="G100" s="14"/>
      <c r="H100" s="14"/>
      <c r="I100" s="362"/>
      <c r="J100" s="14"/>
      <c r="K100" s="159"/>
      <c r="L100" s="159"/>
      <c r="M100" s="159"/>
      <c r="N100" s="159"/>
      <c r="O100" s="159"/>
      <c r="P100" s="159"/>
      <c r="Q100" s="159"/>
      <c r="W100" s="14"/>
      <c r="X100" s="14"/>
      <c r="Y100" s="14"/>
      <c r="Z100" s="14"/>
      <c r="AA100" s="14"/>
      <c r="AC100" s="75"/>
      <c r="AD100" s="75"/>
      <c r="AE100" s="75"/>
      <c r="AF100" s="75"/>
      <c r="AG100" s="75"/>
      <c r="AH100" s="159"/>
      <c r="AI100" s="14"/>
      <c r="AJ100" s="14"/>
      <c r="AK100" s="75"/>
      <c r="AL100" s="75"/>
      <c r="AM100" s="75"/>
      <c r="AN100" s="159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>
      <c r="G101" s="14"/>
      <c r="H101" s="14"/>
      <c r="I101" s="362"/>
      <c r="J101" s="14"/>
      <c r="K101" s="159"/>
      <c r="L101" s="159"/>
      <c r="M101" s="159"/>
      <c r="N101" s="159"/>
      <c r="O101" s="159"/>
      <c r="P101" s="159"/>
      <c r="Q101" s="159"/>
      <c r="W101" s="14"/>
      <c r="X101" s="14"/>
      <c r="Y101" s="14"/>
      <c r="Z101" s="14"/>
      <c r="AA101" s="14"/>
      <c r="AC101" s="75"/>
      <c r="AD101" s="75"/>
      <c r="AE101" s="75"/>
      <c r="AF101" s="75"/>
      <c r="AG101" s="75"/>
      <c r="AH101" s="159"/>
      <c r="AI101" s="14"/>
      <c r="AJ101" s="14"/>
      <c r="AK101" s="75"/>
      <c r="AL101" s="75"/>
      <c r="AM101" s="75"/>
      <c r="AN101" s="159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>
      <c r="G102" s="14"/>
      <c r="H102" s="14"/>
      <c r="I102" s="362"/>
      <c r="J102" s="14"/>
      <c r="K102" s="159"/>
      <c r="L102" s="159"/>
      <c r="M102" s="159"/>
      <c r="N102" s="159"/>
      <c r="O102" s="159"/>
      <c r="P102" s="159"/>
      <c r="Q102" s="159"/>
      <c r="W102" s="14"/>
      <c r="X102" s="14"/>
      <c r="Y102" s="14"/>
      <c r="Z102" s="14"/>
      <c r="AA102" s="14"/>
      <c r="AC102" s="75"/>
      <c r="AD102" s="75"/>
      <c r="AE102" s="75"/>
      <c r="AF102" s="75"/>
      <c r="AG102" s="75"/>
      <c r="AH102" s="159"/>
      <c r="AI102" s="14"/>
      <c r="AJ102" s="14"/>
      <c r="AK102" s="75"/>
      <c r="AL102" s="75"/>
      <c r="AM102" s="75"/>
      <c r="AN102" s="159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>
      <c r="G103" s="14"/>
      <c r="H103" s="14"/>
      <c r="I103" s="362"/>
      <c r="J103" s="14"/>
      <c r="K103" s="159"/>
      <c r="L103" s="159"/>
      <c r="M103" s="159"/>
      <c r="N103" s="159"/>
      <c r="O103" s="159"/>
      <c r="P103" s="159"/>
      <c r="Q103" s="159"/>
      <c r="W103" s="14"/>
      <c r="X103" s="14"/>
      <c r="Y103" s="14"/>
      <c r="Z103" s="14"/>
      <c r="AA103" s="14"/>
      <c r="AC103" s="75"/>
      <c r="AD103" s="75"/>
      <c r="AE103" s="75"/>
      <c r="AF103" s="75"/>
      <c r="AG103" s="75"/>
      <c r="AH103" s="159"/>
      <c r="AI103" s="14"/>
      <c r="AJ103" s="14"/>
      <c r="AK103" s="75"/>
      <c r="AL103" s="75"/>
      <c r="AM103" s="75"/>
      <c r="AN103" s="159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>
      <c r="G104" s="14"/>
      <c r="H104" s="14"/>
      <c r="I104" s="362"/>
      <c r="J104" s="14"/>
      <c r="K104" s="159"/>
      <c r="L104" s="159"/>
      <c r="M104" s="159"/>
      <c r="N104" s="159"/>
      <c r="O104" s="159"/>
      <c r="P104" s="159"/>
      <c r="Q104" s="159"/>
      <c r="W104" s="14"/>
      <c r="X104" s="14"/>
      <c r="Y104" s="14"/>
      <c r="Z104" s="14"/>
      <c r="AA104" s="14"/>
      <c r="AC104" s="75"/>
      <c r="AD104" s="75"/>
      <c r="AE104" s="75"/>
      <c r="AF104" s="75"/>
      <c r="AG104" s="75"/>
      <c r="AH104" s="159"/>
      <c r="AI104" s="14"/>
      <c r="AJ104" s="14"/>
      <c r="AK104" s="75"/>
      <c r="AL104" s="75"/>
      <c r="AM104" s="75"/>
      <c r="AN104" s="159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>
      <c r="G105" s="14"/>
      <c r="H105" s="14"/>
      <c r="I105" s="362"/>
      <c r="J105" s="14"/>
      <c r="K105" s="159"/>
      <c r="L105" s="159"/>
      <c r="M105" s="159"/>
      <c r="N105" s="159"/>
      <c r="O105" s="159"/>
      <c r="P105" s="159"/>
      <c r="Q105" s="159"/>
      <c r="W105" s="14"/>
      <c r="X105" s="14"/>
      <c r="Y105" s="14"/>
      <c r="Z105" s="14"/>
      <c r="AA105" s="14"/>
      <c r="AC105" s="75"/>
      <c r="AD105" s="75"/>
      <c r="AE105" s="75"/>
      <c r="AF105" s="75"/>
      <c r="AG105" s="75"/>
      <c r="AH105" s="159"/>
      <c r="AI105" s="14"/>
      <c r="AJ105" s="14"/>
      <c r="AK105" s="75"/>
      <c r="AL105" s="75"/>
      <c r="AM105" s="75"/>
      <c r="AN105" s="159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>
      <c r="G106" s="14"/>
      <c r="H106" s="14"/>
      <c r="I106" s="362"/>
      <c r="J106" s="14"/>
      <c r="K106" s="159"/>
      <c r="L106" s="159"/>
      <c r="M106" s="159"/>
      <c r="N106" s="159"/>
      <c r="O106" s="159"/>
      <c r="P106" s="159"/>
      <c r="Q106" s="159"/>
      <c r="W106" s="14"/>
      <c r="X106" s="14"/>
      <c r="Y106" s="14"/>
      <c r="Z106" s="14"/>
      <c r="AA106" s="14"/>
      <c r="AC106" s="75"/>
      <c r="AD106" s="75"/>
      <c r="AE106" s="75"/>
      <c r="AF106" s="75"/>
      <c r="AG106" s="75"/>
      <c r="AH106" s="159"/>
      <c r="AI106" s="14"/>
      <c r="AJ106" s="14"/>
      <c r="AK106" s="75"/>
      <c r="AL106" s="75"/>
      <c r="AM106" s="75"/>
      <c r="AN106" s="159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>
      <c r="G107" s="14"/>
      <c r="H107" s="14"/>
      <c r="I107" s="362"/>
      <c r="J107" s="14"/>
      <c r="K107" s="159"/>
      <c r="L107" s="159"/>
      <c r="M107" s="159"/>
      <c r="N107" s="159"/>
      <c r="O107" s="159"/>
      <c r="P107" s="159"/>
      <c r="Q107" s="159"/>
      <c r="W107" s="14"/>
      <c r="X107" s="14"/>
      <c r="Y107" s="14"/>
      <c r="Z107" s="14"/>
      <c r="AA107" s="14"/>
      <c r="AC107" s="75"/>
      <c r="AD107" s="75"/>
      <c r="AE107" s="75"/>
      <c r="AF107" s="75"/>
      <c r="AG107" s="75"/>
      <c r="AH107" s="159"/>
      <c r="AI107" s="14"/>
      <c r="AJ107" s="14"/>
      <c r="AK107" s="75"/>
      <c r="AL107" s="75"/>
      <c r="AM107" s="75"/>
      <c r="AN107" s="159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>
      <c r="G108" s="14"/>
      <c r="H108" s="14"/>
      <c r="I108" s="362"/>
      <c r="J108" s="14"/>
      <c r="K108" s="159"/>
      <c r="L108" s="159"/>
      <c r="M108" s="159"/>
      <c r="N108" s="159"/>
      <c r="O108" s="159"/>
      <c r="P108" s="159"/>
      <c r="Q108" s="159"/>
      <c r="W108" s="14"/>
      <c r="X108" s="14"/>
      <c r="Y108" s="14"/>
      <c r="Z108" s="14"/>
      <c r="AA108" s="14"/>
      <c r="AC108" s="75"/>
      <c r="AD108" s="75"/>
      <c r="AE108" s="75"/>
      <c r="AF108" s="75"/>
      <c r="AG108" s="75"/>
      <c r="AH108" s="159"/>
      <c r="AI108" s="14"/>
      <c r="AJ108" s="14"/>
      <c r="AK108" s="75"/>
      <c r="AL108" s="75"/>
      <c r="AM108" s="75"/>
      <c r="AN108" s="159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>
      <c r="G109" s="14"/>
      <c r="H109" s="14"/>
      <c r="I109" s="362"/>
      <c r="J109" s="14"/>
      <c r="K109" s="159"/>
      <c r="L109" s="159"/>
      <c r="M109" s="159"/>
      <c r="N109" s="159"/>
      <c r="O109" s="159"/>
      <c r="P109" s="159"/>
      <c r="Q109" s="159"/>
      <c r="W109" s="14"/>
      <c r="X109" s="14"/>
      <c r="Y109" s="14"/>
      <c r="Z109" s="14"/>
      <c r="AA109" s="14"/>
      <c r="AC109" s="75"/>
      <c r="AD109" s="75"/>
      <c r="AE109" s="75"/>
      <c r="AF109" s="75"/>
      <c r="AG109" s="75"/>
      <c r="AH109" s="159"/>
      <c r="AI109" s="14"/>
      <c r="AJ109" s="14"/>
      <c r="AK109" s="75"/>
      <c r="AL109" s="75"/>
      <c r="AM109" s="75"/>
      <c r="AN109" s="159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>
      <c r="G110" s="14"/>
      <c r="H110" s="14"/>
      <c r="I110" s="362"/>
      <c r="J110" s="14"/>
      <c r="K110" s="159"/>
      <c r="L110" s="159"/>
      <c r="M110" s="159"/>
      <c r="N110" s="159"/>
      <c r="O110" s="159"/>
      <c r="P110" s="159"/>
      <c r="Q110" s="159"/>
      <c r="W110" s="14"/>
      <c r="X110" s="14"/>
      <c r="Y110" s="14"/>
      <c r="Z110" s="14"/>
      <c r="AA110" s="14"/>
      <c r="AC110" s="75"/>
      <c r="AD110" s="75"/>
      <c r="AE110" s="75"/>
      <c r="AF110" s="75"/>
      <c r="AG110" s="75"/>
      <c r="AH110" s="159"/>
      <c r="AI110" s="14"/>
      <c r="AJ110" s="14"/>
      <c r="AK110" s="75"/>
      <c r="AL110" s="75"/>
      <c r="AM110" s="75"/>
      <c r="AN110" s="159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>
      <c r="G111" s="14"/>
      <c r="H111" s="14"/>
      <c r="I111" s="362"/>
      <c r="J111" s="14"/>
      <c r="K111" s="159"/>
      <c r="L111" s="159"/>
      <c r="M111" s="159"/>
      <c r="N111" s="159"/>
      <c r="O111" s="159"/>
      <c r="P111" s="159"/>
      <c r="Q111" s="159"/>
      <c r="W111" s="14"/>
      <c r="X111" s="14"/>
      <c r="Y111" s="14"/>
      <c r="Z111" s="14"/>
      <c r="AA111" s="14"/>
      <c r="AC111" s="75"/>
      <c r="AD111" s="75"/>
      <c r="AE111" s="75"/>
      <c r="AF111" s="75"/>
      <c r="AG111" s="75"/>
      <c r="AH111" s="159"/>
      <c r="AI111" s="14"/>
      <c r="AJ111" s="14"/>
      <c r="AK111" s="75"/>
      <c r="AL111" s="75"/>
      <c r="AM111" s="75"/>
      <c r="AN111" s="159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>
      <c r="G112" s="14"/>
      <c r="H112" s="14"/>
      <c r="I112" s="362"/>
      <c r="J112" s="14"/>
      <c r="K112" s="159"/>
      <c r="L112" s="159"/>
      <c r="M112" s="159"/>
      <c r="N112" s="159"/>
      <c r="O112" s="159"/>
      <c r="P112" s="159"/>
      <c r="Q112" s="159"/>
      <c r="W112" s="14"/>
      <c r="X112" s="14"/>
      <c r="Y112" s="14"/>
      <c r="Z112" s="14"/>
      <c r="AA112" s="14"/>
      <c r="AC112" s="75"/>
      <c r="AD112" s="75"/>
      <c r="AE112" s="75"/>
      <c r="AF112" s="75"/>
      <c r="AG112" s="75"/>
      <c r="AH112" s="159"/>
      <c r="AI112" s="14"/>
      <c r="AJ112" s="14"/>
      <c r="AK112" s="75"/>
      <c r="AL112" s="75"/>
      <c r="AM112" s="75"/>
      <c r="AN112" s="159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>
      <c r="G113" s="14"/>
      <c r="H113" s="14"/>
      <c r="I113" s="362"/>
      <c r="J113" s="14"/>
      <c r="K113" s="159"/>
      <c r="L113" s="159"/>
      <c r="M113" s="159"/>
      <c r="N113" s="159"/>
      <c r="O113" s="159"/>
      <c r="P113" s="159"/>
      <c r="Q113" s="159"/>
      <c r="W113" s="14"/>
      <c r="X113" s="14"/>
      <c r="Y113" s="14"/>
      <c r="Z113" s="14"/>
      <c r="AA113" s="14"/>
      <c r="AC113" s="75"/>
      <c r="AD113" s="75"/>
      <c r="AE113" s="75"/>
      <c r="AF113" s="75"/>
      <c r="AG113" s="75"/>
      <c r="AH113" s="159"/>
      <c r="AI113" s="14"/>
      <c r="AJ113" s="14"/>
      <c r="AK113" s="75"/>
      <c r="AL113" s="75"/>
      <c r="AM113" s="75"/>
      <c r="AN113" s="159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>
      <c r="G114" s="14"/>
      <c r="H114" s="14"/>
      <c r="I114" s="362"/>
      <c r="J114" s="14"/>
      <c r="K114" s="159"/>
      <c r="L114" s="159"/>
      <c r="M114" s="159"/>
      <c r="N114" s="159"/>
      <c r="O114" s="159"/>
      <c r="P114" s="159"/>
      <c r="Q114" s="159"/>
      <c r="W114" s="14"/>
      <c r="X114" s="14"/>
      <c r="Y114" s="14"/>
      <c r="Z114" s="14"/>
      <c r="AA114" s="14"/>
      <c r="AC114" s="75"/>
      <c r="AD114" s="75"/>
      <c r="AE114" s="75"/>
      <c r="AF114" s="75"/>
      <c r="AG114" s="75"/>
      <c r="AH114" s="159"/>
      <c r="AI114" s="14"/>
      <c r="AJ114" s="14"/>
      <c r="AK114" s="75"/>
      <c r="AL114" s="75"/>
      <c r="AM114" s="75"/>
      <c r="AN114" s="159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>
      <c r="G115" s="14"/>
      <c r="H115" s="14"/>
      <c r="I115" s="362"/>
      <c r="J115" s="14"/>
      <c r="K115" s="159"/>
      <c r="L115" s="159"/>
      <c r="M115" s="159"/>
      <c r="N115" s="159"/>
      <c r="O115" s="159"/>
      <c r="P115" s="159"/>
      <c r="Q115" s="159"/>
      <c r="W115" s="14"/>
      <c r="X115" s="14"/>
      <c r="Y115" s="14"/>
      <c r="Z115" s="14"/>
      <c r="AA115" s="14"/>
      <c r="AC115" s="75"/>
      <c r="AD115" s="75"/>
      <c r="AE115" s="75"/>
      <c r="AF115" s="75"/>
      <c r="AG115" s="75"/>
      <c r="AH115" s="159"/>
      <c r="AI115" s="14"/>
      <c r="AJ115" s="14"/>
      <c r="AK115" s="75"/>
      <c r="AL115" s="75"/>
      <c r="AM115" s="75"/>
      <c r="AN115" s="159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>
      <c r="G116" s="14"/>
      <c r="H116" s="14"/>
      <c r="I116" s="362"/>
      <c r="J116" s="14"/>
      <c r="K116" s="159"/>
      <c r="L116" s="159"/>
      <c r="M116" s="159"/>
      <c r="N116" s="159"/>
      <c r="O116" s="159"/>
      <c r="P116" s="159"/>
      <c r="Q116" s="159"/>
      <c r="W116" s="14"/>
      <c r="X116" s="14"/>
      <c r="Y116" s="14"/>
      <c r="Z116" s="14"/>
      <c r="AA116" s="14"/>
      <c r="AC116" s="75"/>
      <c r="AD116" s="75"/>
      <c r="AE116" s="75"/>
      <c r="AF116" s="75"/>
      <c r="AG116" s="75"/>
      <c r="AH116" s="159"/>
      <c r="AI116" s="14"/>
      <c r="AJ116" s="14"/>
      <c r="AK116" s="75"/>
      <c r="AL116" s="75"/>
      <c r="AM116" s="75"/>
      <c r="AN116" s="159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>
      <c r="G117" s="14"/>
      <c r="H117" s="14"/>
      <c r="I117" s="362"/>
      <c r="J117" s="14"/>
      <c r="K117" s="159"/>
      <c r="L117" s="159"/>
      <c r="M117" s="159"/>
      <c r="N117" s="159"/>
      <c r="O117" s="159"/>
      <c r="P117" s="159"/>
      <c r="Q117" s="159"/>
      <c r="W117" s="14"/>
      <c r="X117" s="14"/>
      <c r="Y117" s="14"/>
      <c r="Z117" s="14"/>
      <c r="AA117" s="14"/>
      <c r="AC117" s="75"/>
      <c r="AD117" s="75"/>
      <c r="AE117" s="75"/>
      <c r="AF117" s="75"/>
      <c r="AG117" s="75"/>
      <c r="AH117" s="159"/>
      <c r="AI117" s="14"/>
      <c r="AJ117" s="14"/>
      <c r="AK117" s="75"/>
      <c r="AL117" s="75"/>
      <c r="AM117" s="75"/>
      <c r="AN117" s="159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>
      <c r="G118" s="14"/>
      <c r="H118" s="14"/>
      <c r="I118" s="362"/>
      <c r="J118" s="14"/>
      <c r="K118" s="159"/>
      <c r="L118" s="159"/>
      <c r="M118" s="159"/>
      <c r="N118" s="159"/>
      <c r="O118" s="159"/>
      <c r="P118" s="159"/>
      <c r="Q118" s="159"/>
      <c r="W118" s="14"/>
      <c r="X118" s="14"/>
      <c r="Y118" s="14"/>
      <c r="Z118" s="14"/>
      <c r="AA118" s="14"/>
      <c r="AC118" s="75"/>
      <c r="AD118" s="75"/>
      <c r="AE118" s="75"/>
      <c r="AF118" s="75"/>
      <c r="AG118" s="75"/>
      <c r="AH118" s="159"/>
      <c r="AI118" s="14"/>
      <c r="AJ118" s="14"/>
      <c r="AK118" s="75"/>
      <c r="AL118" s="75"/>
      <c r="AM118" s="75"/>
      <c r="AN118" s="159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>
      <c r="G119" s="14"/>
      <c r="H119" s="14"/>
      <c r="I119" s="362"/>
      <c r="J119" s="14"/>
      <c r="K119" s="159"/>
      <c r="L119" s="159"/>
      <c r="M119" s="159"/>
      <c r="N119" s="159"/>
      <c r="O119" s="159"/>
      <c r="P119" s="159"/>
      <c r="Q119" s="159"/>
      <c r="W119" s="14"/>
      <c r="X119" s="14"/>
      <c r="Y119" s="14"/>
      <c r="Z119" s="14"/>
      <c r="AA119" s="14"/>
      <c r="AC119" s="75"/>
      <c r="AD119" s="75"/>
      <c r="AE119" s="75"/>
      <c r="AF119" s="75"/>
      <c r="AG119" s="75"/>
      <c r="AH119" s="159"/>
      <c r="AI119" s="14"/>
      <c r="AJ119" s="14"/>
      <c r="AK119" s="75"/>
      <c r="AL119" s="75"/>
      <c r="AM119" s="75"/>
      <c r="AN119" s="159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>
      <c r="G120" s="14"/>
      <c r="H120" s="14"/>
      <c r="I120" s="362"/>
      <c r="J120" s="14"/>
      <c r="K120" s="159"/>
      <c r="L120" s="159"/>
      <c r="M120" s="159"/>
      <c r="N120" s="159"/>
      <c r="O120" s="159"/>
      <c r="P120" s="159"/>
      <c r="Q120" s="159"/>
      <c r="W120" s="14"/>
      <c r="X120" s="14"/>
      <c r="Y120" s="14"/>
      <c r="Z120" s="14"/>
      <c r="AA120" s="14"/>
      <c r="AC120" s="75"/>
      <c r="AD120" s="75"/>
      <c r="AE120" s="75"/>
      <c r="AF120" s="75"/>
      <c r="AG120" s="75"/>
      <c r="AH120" s="159"/>
      <c r="AI120" s="14"/>
      <c r="AJ120" s="14"/>
      <c r="AK120" s="75"/>
      <c r="AL120" s="75"/>
      <c r="AM120" s="75"/>
      <c r="AN120" s="159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>
      <c r="G121" s="14"/>
      <c r="H121" s="14"/>
      <c r="I121" s="362"/>
      <c r="J121" s="14"/>
      <c r="K121" s="159"/>
      <c r="L121" s="159"/>
      <c r="M121" s="159"/>
      <c r="N121" s="159"/>
      <c r="O121" s="159"/>
      <c r="P121" s="159"/>
      <c r="Q121" s="159"/>
      <c r="W121" s="14"/>
      <c r="X121" s="14"/>
      <c r="Y121" s="14"/>
      <c r="Z121" s="14"/>
      <c r="AA121" s="14"/>
      <c r="AC121" s="75"/>
      <c r="AD121" s="75"/>
      <c r="AE121" s="75"/>
      <c r="AF121" s="75"/>
      <c r="AG121" s="75"/>
      <c r="AH121" s="159"/>
      <c r="AI121" s="14"/>
      <c r="AJ121" s="14"/>
      <c r="AK121" s="75"/>
      <c r="AL121" s="75"/>
      <c r="AM121" s="75"/>
      <c r="AN121" s="159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>
      <c r="G122" s="14"/>
      <c r="H122" s="14"/>
      <c r="I122" s="362"/>
      <c r="J122" s="14"/>
      <c r="K122" s="159"/>
      <c r="L122" s="159"/>
      <c r="M122" s="159"/>
      <c r="N122" s="159"/>
      <c r="O122" s="159"/>
      <c r="P122" s="159"/>
      <c r="Q122" s="159"/>
      <c r="W122" s="14"/>
      <c r="X122" s="14"/>
      <c r="Y122" s="14"/>
      <c r="Z122" s="14"/>
      <c r="AA122" s="14"/>
      <c r="AC122" s="75"/>
      <c r="AD122" s="75"/>
      <c r="AE122" s="75"/>
      <c r="AF122" s="75"/>
      <c r="AG122" s="75"/>
      <c r="AH122" s="159"/>
      <c r="AI122" s="14"/>
      <c r="AJ122" s="14"/>
      <c r="AK122" s="75"/>
      <c r="AL122" s="75"/>
      <c r="AM122" s="75"/>
      <c r="AN122" s="159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>
      <c r="G123" s="14"/>
      <c r="H123" s="14"/>
      <c r="I123" s="362"/>
      <c r="J123" s="14"/>
      <c r="K123" s="159"/>
      <c r="L123" s="159"/>
      <c r="M123" s="159"/>
      <c r="N123" s="159"/>
      <c r="O123" s="159"/>
      <c r="P123" s="159"/>
      <c r="Q123" s="159"/>
      <c r="W123" s="14"/>
      <c r="X123" s="14"/>
      <c r="Y123" s="14"/>
      <c r="Z123" s="14"/>
      <c r="AA123" s="14"/>
      <c r="AC123" s="75"/>
      <c r="AD123" s="75"/>
      <c r="AE123" s="75"/>
      <c r="AF123" s="75"/>
      <c r="AG123" s="75"/>
      <c r="AH123" s="159"/>
      <c r="AI123" s="14"/>
      <c r="AJ123" s="14"/>
      <c r="AK123" s="75"/>
      <c r="AL123" s="75"/>
      <c r="AM123" s="75"/>
      <c r="AN123" s="159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>
      <c r="G124" s="14"/>
      <c r="H124" s="14"/>
      <c r="I124" s="362"/>
      <c r="J124" s="14"/>
      <c r="K124" s="159"/>
      <c r="L124" s="159"/>
      <c r="M124" s="159"/>
      <c r="N124" s="159"/>
      <c r="O124" s="159"/>
      <c r="P124" s="159"/>
      <c r="Q124" s="159"/>
      <c r="W124" s="14"/>
      <c r="X124" s="14"/>
      <c r="Y124" s="14"/>
      <c r="Z124" s="14"/>
      <c r="AA124" s="14"/>
      <c r="AC124" s="75"/>
      <c r="AD124" s="75"/>
      <c r="AE124" s="75"/>
      <c r="AF124" s="75"/>
      <c r="AG124" s="75"/>
      <c r="AH124" s="159"/>
      <c r="AI124" s="14"/>
      <c r="AJ124" s="14"/>
      <c r="AK124" s="75"/>
      <c r="AL124" s="75"/>
      <c r="AM124" s="75"/>
      <c r="AN124" s="159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>
      <c r="G125" s="14"/>
      <c r="H125" s="14"/>
      <c r="I125" s="362"/>
      <c r="J125" s="14"/>
      <c r="K125" s="159"/>
      <c r="L125" s="159"/>
      <c r="M125" s="159"/>
      <c r="N125" s="159"/>
      <c r="O125" s="159"/>
      <c r="P125" s="159"/>
      <c r="Q125" s="159"/>
      <c r="W125" s="14"/>
      <c r="X125" s="14"/>
      <c r="Y125" s="14"/>
      <c r="Z125" s="14"/>
      <c r="AA125" s="14"/>
      <c r="AC125" s="75"/>
      <c r="AD125" s="75"/>
      <c r="AE125" s="75"/>
      <c r="AF125" s="75"/>
      <c r="AG125" s="75"/>
      <c r="AH125" s="159"/>
      <c r="AI125" s="14"/>
      <c r="AJ125" s="14"/>
      <c r="AK125" s="75"/>
      <c r="AL125" s="75"/>
      <c r="AM125" s="75"/>
      <c r="AN125" s="159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>
      <c r="G126" s="14"/>
      <c r="H126" s="14"/>
      <c r="I126" s="362"/>
      <c r="J126" s="14"/>
      <c r="K126" s="159"/>
      <c r="L126" s="159"/>
      <c r="M126" s="159"/>
      <c r="N126" s="159"/>
      <c r="O126" s="159"/>
      <c r="P126" s="159"/>
      <c r="Q126" s="159"/>
      <c r="W126" s="14"/>
      <c r="X126" s="14"/>
      <c r="Y126" s="14"/>
      <c r="Z126" s="14"/>
      <c r="AA126" s="14"/>
      <c r="AC126" s="75"/>
      <c r="AD126" s="75"/>
      <c r="AE126" s="75"/>
      <c r="AF126" s="75"/>
      <c r="AG126" s="75"/>
      <c r="AH126" s="159"/>
      <c r="AI126" s="14"/>
      <c r="AJ126" s="14"/>
      <c r="AK126" s="75"/>
      <c r="AL126" s="75"/>
      <c r="AM126" s="75"/>
      <c r="AN126" s="159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>
      <c r="G127" s="14"/>
      <c r="H127" s="14"/>
      <c r="I127" s="362"/>
      <c r="J127" s="14"/>
      <c r="K127" s="159"/>
      <c r="L127" s="159"/>
      <c r="M127" s="159"/>
      <c r="N127" s="159"/>
      <c r="O127" s="159"/>
      <c r="P127" s="159"/>
      <c r="Q127" s="159"/>
      <c r="W127" s="14"/>
      <c r="X127" s="14"/>
      <c r="Y127" s="14"/>
      <c r="Z127" s="14"/>
      <c r="AA127" s="14"/>
      <c r="AC127" s="75"/>
      <c r="AD127" s="75"/>
      <c r="AE127" s="75"/>
      <c r="AF127" s="75"/>
      <c r="AG127" s="75"/>
      <c r="AH127" s="159"/>
      <c r="AI127" s="14"/>
      <c r="AJ127" s="14"/>
      <c r="AK127" s="75"/>
      <c r="AL127" s="75"/>
      <c r="AM127" s="75"/>
      <c r="AN127" s="159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>
      <c r="G128" s="14"/>
      <c r="H128" s="14"/>
      <c r="I128" s="362"/>
      <c r="J128" s="14"/>
      <c r="K128" s="159"/>
      <c r="L128" s="159"/>
      <c r="M128" s="159"/>
      <c r="N128" s="159"/>
      <c r="O128" s="159"/>
      <c r="P128" s="159"/>
      <c r="Q128" s="159"/>
      <c r="W128" s="14"/>
      <c r="X128" s="14"/>
      <c r="Y128" s="14"/>
      <c r="Z128" s="14"/>
      <c r="AA128" s="14"/>
      <c r="AC128" s="75"/>
      <c r="AD128" s="75"/>
      <c r="AE128" s="75"/>
      <c r="AF128" s="75"/>
      <c r="AG128" s="75"/>
      <c r="AH128" s="159"/>
      <c r="AI128" s="14"/>
      <c r="AJ128" s="14"/>
      <c r="AK128" s="75"/>
      <c r="AL128" s="75"/>
      <c r="AM128" s="75"/>
      <c r="AN128" s="159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7:49">
      <c r="G129" s="14"/>
      <c r="H129" s="14"/>
      <c r="I129" s="362"/>
      <c r="J129" s="14"/>
      <c r="K129" s="159"/>
      <c r="L129" s="159"/>
      <c r="M129" s="159"/>
      <c r="N129" s="159"/>
      <c r="O129" s="159"/>
      <c r="P129" s="159"/>
      <c r="Q129" s="159"/>
      <c r="W129" s="14"/>
      <c r="X129" s="14"/>
      <c r="Y129" s="14"/>
      <c r="Z129" s="14"/>
      <c r="AA129" s="14"/>
      <c r="AC129" s="75"/>
      <c r="AD129" s="75"/>
      <c r="AE129" s="75"/>
      <c r="AF129" s="75"/>
      <c r="AG129" s="75"/>
      <c r="AH129" s="159"/>
      <c r="AI129" s="14"/>
      <c r="AJ129" s="14"/>
      <c r="AK129" s="75"/>
      <c r="AL129" s="75"/>
      <c r="AM129" s="75"/>
      <c r="AN129" s="159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7:49">
      <c r="G130" s="14"/>
      <c r="H130" s="14"/>
      <c r="I130" s="362"/>
      <c r="J130" s="14"/>
      <c r="K130" s="159"/>
      <c r="L130" s="159"/>
      <c r="M130" s="159"/>
      <c r="N130" s="159"/>
      <c r="O130" s="159"/>
      <c r="P130" s="159"/>
      <c r="Q130" s="159"/>
      <c r="W130" s="14"/>
      <c r="X130" s="14"/>
      <c r="Y130" s="14"/>
      <c r="Z130" s="14"/>
      <c r="AA130" s="14"/>
      <c r="AC130" s="75"/>
      <c r="AD130" s="75"/>
      <c r="AE130" s="75"/>
      <c r="AF130" s="75"/>
      <c r="AG130" s="75"/>
      <c r="AH130" s="159"/>
      <c r="AI130" s="14"/>
      <c r="AJ130" s="14"/>
      <c r="AK130" s="75"/>
      <c r="AL130" s="75"/>
      <c r="AM130" s="75"/>
      <c r="AN130" s="159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7:49">
      <c r="G131" s="14"/>
      <c r="H131" s="14"/>
      <c r="I131" s="362"/>
      <c r="J131" s="14"/>
      <c r="K131" s="159"/>
      <c r="L131" s="159"/>
      <c r="M131" s="159"/>
      <c r="N131" s="159"/>
      <c r="O131" s="159"/>
      <c r="P131" s="159"/>
      <c r="Q131" s="159"/>
      <c r="W131" s="14"/>
      <c r="X131" s="14"/>
      <c r="Y131" s="14"/>
      <c r="Z131" s="14"/>
      <c r="AA131" s="14"/>
      <c r="AC131" s="75"/>
      <c r="AD131" s="75"/>
      <c r="AE131" s="75"/>
      <c r="AF131" s="75"/>
      <c r="AG131" s="75"/>
      <c r="AH131" s="159"/>
      <c r="AI131" s="14"/>
      <c r="AJ131" s="14"/>
      <c r="AK131" s="75"/>
      <c r="AL131" s="75"/>
      <c r="AM131" s="75"/>
      <c r="AN131" s="159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7:49">
      <c r="G132" s="14"/>
      <c r="H132" s="14"/>
      <c r="I132" s="362"/>
      <c r="J132" s="14"/>
      <c r="K132" s="159"/>
      <c r="L132" s="159"/>
      <c r="M132" s="159"/>
      <c r="N132" s="159"/>
      <c r="O132" s="159"/>
      <c r="P132" s="159"/>
      <c r="Q132" s="159"/>
      <c r="W132" s="14"/>
      <c r="X132" s="14"/>
      <c r="Y132" s="14"/>
      <c r="Z132" s="14"/>
      <c r="AA132" s="14"/>
      <c r="AC132" s="75"/>
      <c r="AD132" s="75"/>
      <c r="AE132" s="75"/>
      <c r="AF132" s="75"/>
      <c r="AG132" s="75"/>
      <c r="AH132" s="159"/>
      <c r="AI132" s="14"/>
      <c r="AJ132" s="14"/>
      <c r="AK132" s="75"/>
      <c r="AL132" s="75"/>
      <c r="AM132" s="75"/>
      <c r="AN132" s="159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7:49">
      <c r="G133" s="14"/>
      <c r="H133" s="14"/>
      <c r="I133" s="362"/>
      <c r="J133" s="14"/>
      <c r="K133" s="159"/>
      <c r="L133" s="159"/>
      <c r="M133" s="159"/>
      <c r="N133" s="159"/>
      <c r="O133" s="159"/>
      <c r="P133" s="159"/>
      <c r="Q133" s="159"/>
      <c r="W133" s="14"/>
      <c r="X133" s="14"/>
      <c r="Y133" s="14"/>
      <c r="Z133" s="14"/>
      <c r="AA133" s="14"/>
      <c r="AC133" s="75"/>
      <c r="AD133" s="75"/>
      <c r="AE133" s="75"/>
      <c r="AF133" s="75"/>
      <c r="AG133" s="75"/>
      <c r="AH133" s="159"/>
      <c r="AI133" s="14"/>
      <c r="AJ133" s="14"/>
      <c r="AK133" s="75"/>
      <c r="AL133" s="75"/>
      <c r="AM133" s="75"/>
      <c r="AN133" s="159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7:49">
      <c r="G134" s="14"/>
      <c r="H134" s="14"/>
      <c r="I134" s="362"/>
      <c r="J134" s="14"/>
      <c r="K134" s="159"/>
      <c r="L134" s="159"/>
      <c r="M134" s="159"/>
      <c r="N134" s="159"/>
      <c r="O134" s="159"/>
      <c r="P134" s="159"/>
      <c r="Q134" s="159"/>
      <c r="W134" s="14"/>
      <c r="X134" s="14"/>
      <c r="Y134" s="14"/>
      <c r="Z134" s="14"/>
      <c r="AA134" s="14"/>
      <c r="AC134" s="75"/>
      <c r="AD134" s="75"/>
      <c r="AE134" s="75"/>
      <c r="AF134" s="75"/>
      <c r="AG134" s="75"/>
      <c r="AH134" s="159"/>
      <c r="AI134" s="14"/>
      <c r="AJ134" s="14"/>
      <c r="AK134" s="75"/>
      <c r="AL134" s="75"/>
      <c r="AM134" s="75"/>
      <c r="AN134" s="159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7:49">
      <c r="G135" s="14"/>
      <c r="H135" s="14"/>
      <c r="I135" s="362"/>
      <c r="J135" s="14"/>
      <c r="K135" s="159"/>
      <c r="L135" s="159"/>
      <c r="M135" s="159"/>
      <c r="N135" s="159"/>
      <c r="O135" s="159"/>
      <c r="P135" s="159"/>
      <c r="Q135" s="159"/>
      <c r="W135" s="14"/>
      <c r="X135" s="14"/>
      <c r="Y135" s="14"/>
      <c r="Z135" s="14"/>
      <c r="AA135" s="14"/>
      <c r="AC135" s="75"/>
      <c r="AD135" s="75"/>
      <c r="AE135" s="75"/>
      <c r="AF135" s="75"/>
      <c r="AG135" s="75"/>
      <c r="AH135" s="159"/>
      <c r="AI135" s="14"/>
      <c r="AJ135" s="14"/>
      <c r="AK135" s="75"/>
      <c r="AL135" s="75"/>
      <c r="AM135" s="75"/>
      <c r="AN135" s="159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7:49">
      <c r="G136" s="14"/>
      <c r="H136" s="14"/>
      <c r="I136" s="362"/>
      <c r="J136" s="14"/>
      <c r="K136" s="159"/>
      <c r="L136" s="159"/>
      <c r="M136" s="159"/>
      <c r="N136" s="159"/>
      <c r="O136" s="159"/>
      <c r="P136" s="159"/>
      <c r="Q136" s="159"/>
      <c r="W136" s="14"/>
      <c r="X136" s="14"/>
      <c r="Y136" s="14"/>
      <c r="Z136" s="14"/>
      <c r="AA136" s="14"/>
      <c r="AC136" s="75"/>
      <c r="AD136" s="75"/>
      <c r="AE136" s="75"/>
      <c r="AF136" s="75"/>
      <c r="AG136" s="75"/>
      <c r="AH136" s="159"/>
      <c r="AI136" s="14"/>
      <c r="AJ136" s="14"/>
      <c r="AK136" s="75"/>
      <c r="AL136" s="75"/>
      <c r="AM136" s="75"/>
      <c r="AN136" s="159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7:49">
      <c r="G137" s="14"/>
      <c r="H137" s="14"/>
      <c r="I137" s="362"/>
      <c r="J137" s="14"/>
      <c r="K137" s="159"/>
      <c r="L137" s="159"/>
      <c r="M137" s="159"/>
      <c r="N137" s="159"/>
      <c r="O137" s="159"/>
      <c r="P137" s="159"/>
      <c r="Q137" s="159"/>
      <c r="W137" s="14"/>
      <c r="X137" s="14"/>
      <c r="Y137" s="14"/>
      <c r="Z137" s="14"/>
      <c r="AA137" s="14"/>
      <c r="AC137" s="75"/>
      <c r="AD137" s="75"/>
      <c r="AE137" s="75"/>
      <c r="AF137" s="75"/>
      <c r="AG137" s="75"/>
      <c r="AH137" s="159"/>
      <c r="AI137" s="14"/>
      <c r="AJ137" s="14"/>
      <c r="AK137" s="75"/>
      <c r="AL137" s="75"/>
      <c r="AM137" s="75"/>
      <c r="AN137" s="159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7:49">
      <c r="G138" s="14"/>
      <c r="H138" s="14"/>
      <c r="I138" s="362"/>
      <c r="J138" s="14"/>
      <c r="K138" s="159"/>
      <c r="L138" s="159"/>
      <c r="M138" s="159"/>
      <c r="N138" s="159"/>
      <c r="O138" s="159"/>
      <c r="P138" s="159"/>
      <c r="Q138" s="159"/>
      <c r="W138" s="14"/>
      <c r="X138" s="14"/>
      <c r="Y138" s="14"/>
      <c r="Z138" s="14"/>
      <c r="AA138" s="14"/>
      <c r="AC138" s="75"/>
      <c r="AD138" s="75"/>
      <c r="AE138" s="75"/>
      <c r="AF138" s="75"/>
      <c r="AG138" s="75"/>
      <c r="AH138" s="159"/>
      <c r="AI138" s="14"/>
      <c r="AJ138" s="14"/>
      <c r="AK138" s="75"/>
      <c r="AL138" s="75"/>
      <c r="AM138" s="75"/>
      <c r="AN138" s="159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7:49">
      <c r="G139" s="14"/>
      <c r="H139" s="14"/>
      <c r="I139" s="362"/>
      <c r="J139" s="14"/>
      <c r="K139" s="159"/>
      <c r="L139" s="159"/>
      <c r="M139" s="159"/>
      <c r="N139" s="159"/>
      <c r="O139" s="159"/>
      <c r="P139" s="159"/>
      <c r="Q139" s="159"/>
      <c r="W139" s="14"/>
      <c r="X139" s="14"/>
      <c r="Y139" s="14"/>
      <c r="Z139" s="14"/>
      <c r="AA139" s="14"/>
      <c r="AC139" s="75"/>
      <c r="AD139" s="75"/>
      <c r="AE139" s="75"/>
      <c r="AF139" s="75"/>
      <c r="AG139" s="75"/>
      <c r="AH139" s="159"/>
      <c r="AI139" s="14"/>
      <c r="AJ139" s="14"/>
      <c r="AK139" s="75"/>
      <c r="AL139" s="75"/>
      <c r="AM139" s="75"/>
      <c r="AN139" s="159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7:49">
      <c r="G140" s="14"/>
      <c r="H140" s="14"/>
      <c r="I140" s="362"/>
      <c r="J140" s="14"/>
      <c r="K140" s="159"/>
      <c r="L140" s="159"/>
      <c r="M140" s="159"/>
      <c r="N140" s="159"/>
      <c r="O140" s="159"/>
      <c r="P140" s="159"/>
      <c r="Q140" s="159"/>
      <c r="W140" s="14"/>
      <c r="X140" s="14"/>
      <c r="Y140" s="14"/>
      <c r="Z140" s="14"/>
      <c r="AA140" s="14"/>
      <c r="AC140" s="75"/>
      <c r="AD140" s="75"/>
      <c r="AE140" s="75"/>
      <c r="AF140" s="75"/>
      <c r="AG140" s="75"/>
      <c r="AH140" s="159"/>
      <c r="AI140" s="14"/>
      <c r="AJ140" s="14"/>
      <c r="AK140" s="75"/>
      <c r="AL140" s="75"/>
      <c r="AM140" s="75"/>
      <c r="AN140" s="159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7:49">
      <c r="G141" s="14"/>
      <c r="H141" s="14"/>
      <c r="I141" s="362"/>
      <c r="J141" s="14"/>
      <c r="K141" s="159"/>
      <c r="L141" s="159"/>
      <c r="M141" s="159"/>
      <c r="N141" s="159"/>
      <c r="O141" s="159"/>
      <c r="P141" s="159"/>
      <c r="Q141" s="159"/>
      <c r="W141" s="14"/>
      <c r="X141" s="14"/>
      <c r="Y141" s="14"/>
      <c r="Z141" s="14"/>
      <c r="AA141" s="14"/>
      <c r="AC141" s="75"/>
      <c r="AD141" s="75"/>
      <c r="AE141" s="75"/>
      <c r="AF141" s="75"/>
      <c r="AG141" s="75"/>
      <c r="AH141" s="159"/>
      <c r="AI141" s="14"/>
      <c r="AJ141" s="14"/>
      <c r="AK141" s="75"/>
      <c r="AL141" s="75"/>
      <c r="AM141" s="75"/>
      <c r="AN141" s="159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7:49">
      <c r="G142" s="14"/>
      <c r="H142" s="14"/>
      <c r="I142" s="362"/>
      <c r="J142" s="14"/>
      <c r="K142" s="159"/>
      <c r="L142" s="159"/>
      <c r="M142" s="159"/>
      <c r="N142" s="159"/>
      <c r="O142" s="159"/>
      <c r="P142" s="159"/>
      <c r="Q142" s="159"/>
      <c r="W142" s="14"/>
      <c r="X142" s="14"/>
      <c r="Y142" s="14"/>
      <c r="Z142" s="14"/>
      <c r="AA142" s="14"/>
      <c r="AC142" s="75"/>
      <c r="AD142" s="75"/>
      <c r="AE142" s="75"/>
      <c r="AF142" s="75"/>
      <c r="AG142" s="75"/>
      <c r="AH142" s="159"/>
      <c r="AI142" s="14"/>
      <c r="AJ142" s="14"/>
      <c r="AK142" s="75"/>
      <c r="AL142" s="75"/>
      <c r="AM142" s="75"/>
      <c r="AN142" s="159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7:49">
      <c r="G143" s="14"/>
      <c r="H143" s="14"/>
      <c r="I143" s="362"/>
      <c r="J143" s="14"/>
      <c r="K143" s="159"/>
      <c r="L143" s="159"/>
      <c r="M143" s="159"/>
      <c r="N143" s="159"/>
      <c r="O143" s="159"/>
      <c r="P143" s="159"/>
      <c r="Q143" s="159"/>
      <c r="W143" s="14"/>
      <c r="X143" s="14"/>
      <c r="Y143" s="14"/>
      <c r="Z143" s="14"/>
      <c r="AA143" s="14"/>
      <c r="AC143" s="75"/>
      <c r="AD143" s="75"/>
      <c r="AE143" s="75"/>
      <c r="AF143" s="75"/>
      <c r="AG143" s="75"/>
      <c r="AH143" s="159"/>
      <c r="AI143" s="14"/>
      <c r="AJ143" s="14"/>
      <c r="AK143" s="75"/>
      <c r="AL143" s="75"/>
      <c r="AM143" s="75"/>
      <c r="AN143" s="159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7:49">
      <c r="G144" s="14"/>
      <c r="H144" s="14"/>
      <c r="I144" s="362"/>
      <c r="J144" s="14"/>
      <c r="K144" s="159"/>
      <c r="L144" s="159"/>
      <c r="M144" s="159"/>
      <c r="N144" s="159"/>
      <c r="O144" s="159"/>
      <c r="P144" s="159"/>
      <c r="Q144" s="159"/>
      <c r="W144" s="14"/>
      <c r="X144" s="14"/>
      <c r="Y144" s="14"/>
      <c r="Z144" s="14"/>
      <c r="AA144" s="14"/>
      <c r="AC144" s="75"/>
      <c r="AD144" s="75"/>
      <c r="AE144" s="75"/>
      <c r="AF144" s="75"/>
      <c r="AG144" s="75"/>
      <c r="AH144" s="159"/>
      <c r="AI144" s="14"/>
      <c r="AJ144" s="14"/>
      <c r="AK144" s="75"/>
      <c r="AL144" s="75"/>
      <c r="AM144" s="75"/>
      <c r="AN144" s="159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9">
      <c r="A145" s="31"/>
      <c r="B145" s="31"/>
      <c r="C145" s="31"/>
      <c r="D145" s="31"/>
      <c r="E145" s="31"/>
      <c r="F145" s="31"/>
      <c r="G145" s="31"/>
      <c r="H145" s="31"/>
      <c r="I145" s="342"/>
      <c r="J145" s="31"/>
      <c r="K145" s="160"/>
      <c r="L145" s="159"/>
      <c r="M145" s="159"/>
      <c r="N145" s="159"/>
      <c r="O145" s="159"/>
      <c r="P145" s="159"/>
      <c r="Q145" s="159"/>
      <c r="W145" s="14"/>
      <c r="X145" s="14"/>
      <c r="Y145" s="14"/>
      <c r="Z145" s="14"/>
      <c r="AA145" s="14"/>
      <c r="AC145" s="75"/>
      <c r="AD145" s="75"/>
      <c r="AE145" s="75"/>
      <c r="AF145" s="75"/>
      <c r="AG145" s="75"/>
      <c r="AH145" s="159"/>
      <c r="AI145" s="14"/>
      <c r="AJ145" s="14"/>
      <c r="AK145" s="75"/>
      <c r="AL145" s="75"/>
      <c r="AM145" s="75"/>
      <c r="AN145" s="159"/>
      <c r="AO145" s="75"/>
      <c r="AP145" s="14"/>
      <c r="AQ145" s="14"/>
      <c r="AR145" s="14"/>
      <c r="AS145" s="14"/>
      <c r="AT145" s="14"/>
      <c r="AU145" s="14"/>
      <c r="AV145" s="14"/>
      <c r="AW145" s="14"/>
    </row>
    <row r="146" spans="1:49">
      <c r="A146" s="35"/>
      <c r="B146" s="35"/>
      <c r="C146" s="35"/>
      <c r="D146" s="35"/>
      <c r="E146" s="35"/>
      <c r="F146" s="35"/>
      <c r="G146" s="35"/>
      <c r="H146" s="35"/>
      <c r="I146" s="343"/>
      <c r="J146" s="35"/>
      <c r="K146" s="161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31"/>
      <c r="X146" s="31"/>
      <c r="Y146" s="31"/>
      <c r="Z146" s="31"/>
      <c r="AA146" s="31"/>
      <c r="AB146" s="31"/>
      <c r="AC146" s="76"/>
      <c r="AD146" s="76"/>
      <c r="AE146" s="76"/>
      <c r="AF146" s="76"/>
      <c r="AG146" s="76"/>
      <c r="AH146" s="160"/>
      <c r="AI146" s="31"/>
      <c r="AK146" s="76"/>
      <c r="AM146" s="76"/>
      <c r="AO146" s="76"/>
    </row>
    <row r="147" spans="1:49">
      <c r="A147" s="35"/>
      <c r="B147" s="35"/>
      <c r="C147" s="35"/>
      <c r="D147" s="35"/>
      <c r="E147" s="35"/>
      <c r="F147" s="35"/>
      <c r="G147" s="35"/>
      <c r="H147" s="35"/>
      <c r="I147" s="343"/>
      <c r="J147" s="35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35"/>
      <c r="X147" s="35"/>
      <c r="Y147" s="35"/>
      <c r="Z147" s="35"/>
      <c r="AA147" s="35"/>
      <c r="AB147" s="35"/>
      <c r="AC147" s="77"/>
      <c r="AD147" s="77"/>
      <c r="AE147" s="77"/>
      <c r="AF147" s="77"/>
      <c r="AG147" s="77"/>
      <c r="AH147" s="161"/>
      <c r="AI147" s="35"/>
      <c r="AK147" s="77"/>
      <c r="AM147" s="77"/>
      <c r="AO147" s="77"/>
    </row>
    <row r="148" spans="1:49">
      <c r="A148" s="35"/>
      <c r="B148" s="35"/>
      <c r="C148" s="35"/>
      <c r="D148" s="35"/>
      <c r="E148" s="35"/>
      <c r="F148" s="35"/>
      <c r="G148" s="35"/>
      <c r="H148" s="35"/>
      <c r="I148" s="343"/>
      <c r="J148" s="35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35"/>
      <c r="X148" s="35"/>
      <c r="Y148" s="35"/>
      <c r="Z148" s="35"/>
      <c r="AA148" s="35"/>
      <c r="AB148" s="35"/>
      <c r="AC148" s="77"/>
      <c r="AD148" s="77"/>
      <c r="AE148" s="77"/>
      <c r="AF148" s="77"/>
      <c r="AG148" s="77"/>
      <c r="AH148" s="161"/>
      <c r="AI148" s="35"/>
      <c r="AK148" s="77"/>
      <c r="AM148" s="77"/>
      <c r="AO148" s="77"/>
    </row>
    <row r="149" spans="1:49">
      <c r="A149" s="35"/>
      <c r="B149" s="35"/>
      <c r="C149" s="35"/>
      <c r="D149" s="35"/>
      <c r="E149" s="35"/>
      <c r="F149" s="35"/>
      <c r="G149" s="35"/>
      <c r="H149" s="35"/>
      <c r="I149" s="343"/>
      <c r="J149" s="35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35"/>
      <c r="X149" s="35"/>
      <c r="Y149" s="35"/>
      <c r="Z149" s="35"/>
      <c r="AA149" s="35"/>
      <c r="AB149" s="35"/>
      <c r="AC149" s="77"/>
      <c r="AD149" s="77"/>
      <c r="AE149" s="77"/>
      <c r="AF149" s="77"/>
      <c r="AG149" s="77"/>
      <c r="AH149" s="161"/>
      <c r="AI149" s="35"/>
      <c r="AK149" s="77"/>
      <c r="AM149" s="77"/>
      <c r="AO149" s="77"/>
    </row>
    <row r="150" spans="1:49">
      <c r="A150" s="35"/>
      <c r="B150" s="35"/>
      <c r="C150" s="35"/>
      <c r="D150" s="35"/>
      <c r="E150" s="35"/>
      <c r="F150" s="35"/>
      <c r="G150" s="35"/>
      <c r="H150" s="35"/>
      <c r="I150" s="343"/>
      <c r="J150" s="35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35"/>
      <c r="X150" s="35"/>
      <c r="Y150" s="35"/>
      <c r="Z150" s="35"/>
      <c r="AA150" s="35"/>
      <c r="AB150" s="35"/>
      <c r="AC150" s="77"/>
      <c r="AD150" s="77"/>
      <c r="AE150" s="77"/>
      <c r="AF150" s="77"/>
      <c r="AG150" s="77"/>
      <c r="AH150" s="161"/>
      <c r="AI150" s="35"/>
      <c r="AK150" s="77"/>
      <c r="AM150" s="77"/>
      <c r="AO150" s="77"/>
    </row>
    <row r="151" spans="1:49">
      <c r="A151" s="35"/>
      <c r="B151" s="35"/>
      <c r="C151" s="35"/>
      <c r="D151" s="35"/>
      <c r="E151" s="35"/>
      <c r="F151" s="35"/>
      <c r="G151" s="35"/>
      <c r="H151" s="35"/>
      <c r="I151" s="343"/>
      <c r="J151" s="35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35"/>
      <c r="X151" s="35"/>
      <c r="Y151" s="35"/>
      <c r="Z151" s="35"/>
      <c r="AA151" s="35"/>
      <c r="AB151" s="35"/>
      <c r="AC151" s="77"/>
      <c r="AD151" s="77"/>
      <c r="AE151" s="77"/>
      <c r="AF151" s="77"/>
      <c r="AG151" s="77"/>
      <c r="AH151" s="161"/>
      <c r="AI151" s="35"/>
      <c r="AK151" s="77"/>
      <c r="AM151" s="77"/>
      <c r="AO151" s="77"/>
    </row>
    <row r="152" spans="1:49">
      <c r="A152" s="35"/>
      <c r="B152" s="35"/>
      <c r="C152" s="35"/>
      <c r="D152" s="35"/>
      <c r="E152" s="35"/>
      <c r="F152" s="35"/>
      <c r="G152" s="35"/>
      <c r="H152" s="35"/>
      <c r="I152" s="343"/>
      <c r="J152" s="35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35"/>
      <c r="X152" s="35"/>
      <c r="Y152" s="35"/>
      <c r="Z152" s="35"/>
      <c r="AA152" s="35"/>
      <c r="AB152" s="35"/>
      <c r="AC152" s="77"/>
      <c r="AD152" s="77"/>
      <c r="AE152" s="77"/>
      <c r="AF152" s="77"/>
      <c r="AG152" s="77"/>
      <c r="AH152" s="161"/>
      <c r="AI152" s="35"/>
      <c r="AK152" s="77"/>
      <c r="AM152" s="77"/>
      <c r="AO152" s="77"/>
    </row>
    <row r="153" spans="1:49">
      <c r="A153" s="35"/>
      <c r="B153" s="35"/>
      <c r="C153" s="35"/>
      <c r="D153" s="35"/>
      <c r="E153" s="35"/>
      <c r="F153" s="35"/>
      <c r="G153" s="35"/>
      <c r="H153" s="35"/>
      <c r="I153" s="343"/>
      <c r="J153" s="35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35"/>
      <c r="X153" s="35"/>
      <c r="Y153" s="35"/>
      <c r="Z153" s="35"/>
      <c r="AA153" s="35"/>
      <c r="AB153" s="35"/>
      <c r="AC153" s="77"/>
      <c r="AD153" s="77"/>
      <c r="AE153" s="77"/>
      <c r="AF153" s="77"/>
      <c r="AG153" s="77"/>
      <c r="AH153" s="161"/>
      <c r="AI153" s="35"/>
      <c r="AK153" s="77"/>
      <c r="AM153" s="77"/>
      <c r="AO153" s="77"/>
    </row>
    <row r="154" spans="1:49">
      <c r="A154" s="35"/>
      <c r="B154" s="35"/>
      <c r="C154" s="35"/>
      <c r="D154" s="35"/>
      <c r="E154" s="35"/>
      <c r="F154" s="35"/>
      <c r="G154" s="35"/>
      <c r="H154" s="35"/>
      <c r="I154" s="343"/>
      <c r="J154" s="35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35"/>
      <c r="X154" s="35"/>
      <c r="Y154" s="35"/>
      <c r="Z154" s="35"/>
      <c r="AA154" s="35"/>
      <c r="AB154" s="35"/>
      <c r="AC154" s="77"/>
      <c r="AD154" s="77"/>
      <c r="AE154" s="77"/>
      <c r="AF154" s="77"/>
      <c r="AG154" s="77"/>
      <c r="AH154" s="161"/>
      <c r="AI154" s="35"/>
      <c r="AK154" s="77"/>
      <c r="AM154" s="77"/>
      <c r="AO154" s="77"/>
    </row>
    <row r="155" spans="1:49">
      <c r="A155" s="35"/>
      <c r="B155" s="35"/>
      <c r="C155" s="35"/>
      <c r="D155" s="35"/>
      <c r="E155" s="35"/>
      <c r="F155" s="35"/>
      <c r="G155" s="35"/>
      <c r="H155" s="35"/>
      <c r="I155" s="343"/>
      <c r="J155" s="35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35"/>
      <c r="X155" s="35"/>
      <c r="Y155" s="35"/>
      <c r="Z155" s="35"/>
      <c r="AA155" s="35"/>
      <c r="AB155" s="35"/>
      <c r="AC155" s="77"/>
      <c r="AD155" s="77"/>
      <c r="AE155" s="77"/>
      <c r="AF155" s="77"/>
      <c r="AG155" s="77"/>
      <c r="AH155" s="161"/>
      <c r="AI155" s="35"/>
      <c r="AK155" s="77"/>
      <c r="AM155" s="77"/>
      <c r="AO155" s="77"/>
    </row>
    <row r="156" spans="1:49">
      <c r="A156" s="35"/>
      <c r="B156" s="35"/>
      <c r="C156" s="35"/>
      <c r="D156" s="35"/>
      <c r="E156" s="35"/>
      <c r="F156" s="35"/>
      <c r="G156" s="35"/>
      <c r="H156" s="35"/>
      <c r="I156" s="343"/>
      <c r="J156" s="35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35"/>
      <c r="X156" s="35"/>
      <c r="Y156" s="35"/>
      <c r="Z156" s="35"/>
      <c r="AA156" s="35"/>
      <c r="AB156" s="35"/>
      <c r="AC156" s="77"/>
      <c r="AD156" s="77"/>
      <c r="AE156" s="77"/>
      <c r="AF156" s="77"/>
      <c r="AG156" s="77"/>
      <c r="AH156" s="161"/>
      <c r="AI156" s="35"/>
      <c r="AK156" s="77"/>
      <c r="AM156" s="77"/>
      <c r="AO156" s="77"/>
    </row>
    <row r="157" spans="1:49">
      <c r="A157" s="35"/>
      <c r="B157" s="35"/>
      <c r="C157" s="35"/>
      <c r="D157" s="35"/>
      <c r="E157" s="35"/>
      <c r="F157" s="35"/>
      <c r="G157" s="35"/>
      <c r="H157" s="35"/>
      <c r="I157" s="343"/>
      <c r="J157" s="35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35"/>
      <c r="X157" s="35"/>
      <c r="Y157" s="35"/>
      <c r="Z157" s="35"/>
      <c r="AA157" s="35"/>
      <c r="AB157" s="35"/>
      <c r="AC157" s="77"/>
      <c r="AD157" s="77"/>
      <c r="AE157" s="77"/>
      <c r="AF157" s="77"/>
      <c r="AG157" s="77"/>
      <c r="AH157" s="161"/>
      <c r="AI157" s="35"/>
      <c r="AK157" s="77"/>
      <c r="AM157" s="77"/>
      <c r="AO157" s="77"/>
    </row>
    <row r="158" spans="1:49">
      <c r="A158" s="35"/>
      <c r="B158" s="35"/>
      <c r="C158" s="35"/>
      <c r="D158" s="35"/>
      <c r="E158" s="35"/>
      <c r="F158" s="35"/>
      <c r="G158" s="35"/>
      <c r="H158" s="35"/>
      <c r="I158" s="343"/>
      <c r="J158" s="35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35"/>
      <c r="X158" s="35"/>
      <c r="Y158" s="35"/>
      <c r="Z158" s="35"/>
      <c r="AA158" s="35"/>
      <c r="AB158" s="35"/>
      <c r="AC158" s="77"/>
      <c r="AD158" s="77"/>
      <c r="AE158" s="77"/>
      <c r="AF158" s="77"/>
      <c r="AG158" s="77"/>
      <c r="AH158" s="161"/>
      <c r="AI158" s="35"/>
      <c r="AK158" s="77"/>
      <c r="AM158" s="77"/>
      <c r="AO158" s="77"/>
    </row>
    <row r="159" spans="1:49">
      <c r="A159" s="35"/>
      <c r="B159" s="35"/>
      <c r="C159" s="35"/>
      <c r="D159" s="35"/>
      <c r="E159" s="35"/>
      <c r="F159" s="35"/>
      <c r="G159" s="35"/>
      <c r="H159" s="35"/>
      <c r="I159" s="343"/>
      <c r="J159" s="35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35"/>
      <c r="X159" s="35"/>
      <c r="Y159" s="35"/>
      <c r="Z159" s="35"/>
      <c r="AA159" s="35"/>
      <c r="AB159" s="35"/>
      <c r="AC159" s="77"/>
      <c r="AD159" s="77"/>
      <c r="AE159" s="77"/>
      <c r="AF159" s="77"/>
      <c r="AG159" s="77"/>
      <c r="AH159" s="161"/>
      <c r="AI159" s="35"/>
      <c r="AK159" s="77"/>
      <c r="AM159" s="77"/>
      <c r="AO159" s="77"/>
    </row>
    <row r="160" spans="1:49">
      <c r="A160" s="35"/>
      <c r="B160" s="35"/>
      <c r="C160" s="35"/>
      <c r="D160" s="35"/>
      <c r="E160" s="35"/>
      <c r="F160" s="35"/>
      <c r="G160" s="35"/>
      <c r="H160" s="35"/>
      <c r="I160" s="343"/>
      <c r="J160" s="35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35"/>
      <c r="X160" s="35"/>
      <c r="Y160" s="35"/>
      <c r="Z160" s="35"/>
      <c r="AA160" s="35"/>
      <c r="AB160" s="35"/>
      <c r="AC160" s="77"/>
      <c r="AD160" s="77"/>
      <c r="AE160" s="77"/>
      <c r="AF160" s="77"/>
      <c r="AG160" s="77"/>
      <c r="AH160" s="161"/>
      <c r="AI160" s="35"/>
      <c r="AK160" s="77"/>
      <c r="AM160" s="77"/>
      <c r="AO160" s="77"/>
    </row>
    <row r="161" spans="1:41">
      <c r="A161" s="35"/>
      <c r="B161" s="35"/>
      <c r="C161" s="35"/>
      <c r="D161" s="35"/>
      <c r="E161" s="35"/>
      <c r="F161" s="35"/>
      <c r="G161" s="35"/>
      <c r="H161" s="35"/>
      <c r="I161" s="343"/>
      <c r="J161" s="35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35"/>
      <c r="X161" s="35"/>
      <c r="Y161" s="35"/>
      <c r="Z161" s="35"/>
      <c r="AA161" s="35"/>
      <c r="AB161" s="35"/>
      <c r="AC161" s="77"/>
      <c r="AD161" s="77"/>
      <c r="AE161" s="77"/>
      <c r="AF161" s="77"/>
      <c r="AG161" s="77"/>
      <c r="AH161" s="161"/>
      <c r="AI161" s="35"/>
      <c r="AK161" s="77"/>
      <c r="AM161" s="77"/>
      <c r="AO161" s="77"/>
    </row>
    <row r="162" spans="1:41">
      <c r="A162" s="35"/>
      <c r="B162" s="35"/>
      <c r="C162" s="35"/>
      <c r="D162" s="35"/>
      <c r="E162" s="35"/>
      <c r="F162" s="35"/>
      <c r="G162" s="35"/>
      <c r="H162" s="35"/>
      <c r="I162" s="343"/>
      <c r="J162" s="35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35"/>
      <c r="X162" s="35"/>
      <c r="Y162" s="35"/>
      <c r="Z162" s="35"/>
      <c r="AA162" s="35"/>
      <c r="AB162" s="35"/>
      <c r="AC162" s="77"/>
      <c r="AD162" s="77"/>
      <c r="AE162" s="77"/>
      <c r="AF162" s="77"/>
      <c r="AG162" s="77"/>
      <c r="AH162" s="161"/>
      <c r="AI162" s="35"/>
      <c r="AK162" s="77"/>
      <c r="AM162" s="77"/>
      <c r="AO162" s="77"/>
    </row>
    <row r="163" spans="1:41">
      <c r="A163" s="35"/>
      <c r="B163" s="35"/>
      <c r="C163" s="35"/>
      <c r="D163" s="35"/>
      <c r="E163" s="35"/>
      <c r="F163" s="35"/>
      <c r="G163" s="35"/>
      <c r="H163" s="35"/>
      <c r="I163" s="343"/>
      <c r="J163" s="35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35"/>
      <c r="X163" s="35"/>
      <c r="Y163" s="35"/>
      <c r="Z163" s="35"/>
      <c r="AA163" s="35"/>
      <c r="AB163" s="35"/>
      <c r="AC163" s="77"/>
      <c r="AD163" s="77"/>
      <c r="AE163" s="77"/>
      <c r="AF163" s="77"/>
      <c r="AG163" s="77"/>
      <c r="AH163" s="161"/>
      <c r="AI163" s="35"/>
      <c r="AK163" s="77"/>
      <c r="AM163" s="77"/>
      <c r="AO163" s="77"/>
    </row>
    <row r="164" spans="1:41">
      <c r="A164" s="35"/>
      <c r="B164" s="35"/>
      <c r="C164" s="35"/>
      <c r="D164" s="35"/>
      <c r="E164" s="35"/>
      <c r="F164" s="35"/>
      <c r="G164" s="35"/>
      <c r="H164" s="35"/>
      <c r="I164" s="343"/>
      <c r="J164" s="35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35"/>
      <c r="X164" s="35"/>
      <c r="Y164" s="35"/>
      <c r="Z164" s="35"/>
      <c r="AA164" s="35"/>
      <c r="AB164" s="35"/>
      <c r="AC164" s="77"/>
      <c r="AD164" s="77"/>
      <c r="AE164" s="77"/>
      <c r="AF164" s="77"/>
      <c r="AG164" s="77"/>
      <c r="AH164" s="161"/>
      <c r="AI164" s="35"/>
      <c r="AK164" s="77"/>
      <c r="AM164" s="77"/>
      <c r="AO164" s="77"/>
    </row>
    <row r="165" spans="1:41">
      <c r="A165" s="35"/>
      <c r="B165" s="35"/>
      <c r="C165" s="35"/>
      <c r="D165" s="35"/>
      <c r="E165" s="35"/>
      <c r="F165" s="35"/>
      <c r="G165" s="35"/>
      <c r="H165" s="35"/>
      <c r="I165" s="343"/>
      <c r="J165" s="35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35"/>
      <c r="X165" s="35"/>
      <c r="Y165" s="35"/>
      <c r="Z165" s="35"/>
      <c r="AA165" s="35"/>
      <c r="AB165" s="35"/>
      <c r="AC165" s="77"/>
      <c r="AD165" s="77"/>
      <c r="AE165" s="77"/>
      <c r="AF165" s="77"/>
      <c r="AG165" s="77"/>
      <c r="AH165" s="161"/>
      <c r="AI165" s="35"/>
      <c r="AK165" s="77"/>
      <c r="AM165" s="77"/>
      <c r="AO165" s="77"/>
    </row>
    <row r="166" spans="1:41">
      <c r="A166" s="35"/>
      <c r="B166" s="35"/>
      <c r="C166" s="35"/>
      <c r="D166" s="35"/>
      <c r="E166" s="35"/>
      <c r="F166" s="35"/>
      <c r="G166" s="35"/>
      <c r="H166" s="35"/>
      <c r="I166" s="343"/>
      <c r="J166" s="35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35"/>
      <c r="X166" s="35"/>
      <c r="Y166" s="35"/>
      <c r="Z166" s="35"/>
      <c r="AA166" s="35"/>
      <c r="AB166" s="35"/>
      <c r="AC166" s="77"/>
      <c r="AD166" s="77"/>
      <c r="AE166" s="77"/>
      <c r="AF166" s="77"/>
      <c r="AG166" s="77"/>
      <c r="AH166" s="161"/>
      <c r="AI166" s="35"/>
      <c r="AK166" s="77"/>
      <c r="AM166" s="77"/>
      <c r="AO166" s="77"/>
    </row>
    <row r="167" spans="1:41">
      <c r="A167" s="35"/>
      <c r="B167" s="35"/>
      <c r="C167" s="35"/>
      <c r="D167" s="35"/>
      <c r="E167" s="35"/>
      <c r="F167" s="35"/>
      <c r="G167" s="35"/>
      <c r="H167" s="35"/>
      <c r="I167" s="343"/>
      <c r="J167" s="35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35"/>
      <c r="X167" s="35"/>
      <c r="Y167" s="35"/>
      <c r="Z167" s="35"/>
      <c r="AA167" s="35"/>
      <c r="AB167" s="35"/>
      <c r="AC167" s="77"/>
      <c r="AD167" s="77"/>
      <c r="AE167" s="77"/>
      <c r="AF167" s="77"/>
      <c r="AG167" s="77"/>
      <c r="AH167" s="161"/>
      <c r="AI167" s="35"/>
      <c r="AK167" s="77"/>
      <c r="AM167" s="77"/>
      <c r="AO167" s="77"/>
    </row>
    <row r="168" spans="1:41">
      <c r="A168" s="35"/>
      <c r="B168" s="35"/>
      <c r="C168" s="35"/>
      <c r="D168" s="35"/>
      <c r="E168" s="35"/>
      <c r="F168" s="35"/>
      <c r="G168" s="35"/>
      <c r="H168" s="35"/>
      <c r="I168" s="343"/>
      <c r="J168" s="35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35"/>
      <c r="X168" s="35"/>
      <c r="Y168" s="35"/>
      <c r="Z168" s="35"/>
      <c r="AA168" s="35"/>
      <c r="AB168" s="35"/>
      <c r="AC168" s="77"/>
      <c r="AD168" s="77"/>
      <c r="AE168" s="77"/>
      <c r="AF168" s="77"/>
      <c r="AG168" s="77"/>
      <c r="AH168" s="161"/>
      <c r="AI168" s="35"/>
      <c r="AK168" s="77"/>
      <c r="AM168" s="77"/>
      <c r="AO168" s="77"/>
    </row>
    <row r="169" spans="1:41">
      <c r="A169" s="35"/>
      <c r="B169" s="35"/>
      <c r="C169" s="35"/>
      <c r="D169" s="35"/>
      <c r="E169" s="35"/>
      <c r="F169" s="35"/>
      <c r="G169" s="35"/>
      <c r="H169" s="35"/>
      <c r="I169" s="343"/>
      <c r="J169" s="35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35"/>
      <c r="X169" s="35"/>
      <c r="Y169" s="35"/>
      <c r="Z169" s="35"/>
      <c r="AA169" s="35"/>
      <c r="AB169" s="35"/>
      <c r="AC169" s="77"/>
      <c r="AD169" s="77"/>
      <c r="AE169" s="77"/>
      <c r="AF169" s="77"/>
      <c r="AG169" s="77"/>
      <c r="AH169" s="161"/>
      <c r="AI169" s="35"/>
      <c r="AK169" s="77"/>
      <c r="AM169" s="77"/>
      <c r="AO169" s="77"/>
    </row>
    <row r="170" spans="1:41">
      <c r="A170" s="35"/>
      <c r="B170" s="35"/>
      <c r="C170" s="35"/>
      <c r="D170" s="35"/>
      <c r="E170" s="35"/>
      <c r="F170" s="35"/>
      <c r="G170" s="35"/>
      <c r="H170" s="35"/>
      <c r="I170" s="343"/>
      <c r="J170" s="35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35"/>
      <c r="X170" s="35"/>
      <c r="Y170" s="35"/>
      <c r="Z170" s="35"/>
      <c r="AA170" s="35"/>
      <c r="AB170" s="35"/>
      <c r="AC170" s="77"/>
      <c r="AD170" s="77"/>
      <c r="AE170" s="77"/>
      <c r="AF170" s="77"/>
      <c r="AG170" s="77"/>
      <c r="AH170" s="161"/>
      <c r="AI170" s="35"/>
      <c r="AK170" s="77"/>
      <c r="AM170" s="77"/>
      <c r="AO170" s="77"/>
    </row>
    <row r="171" spans="1:41">
      <c r="A171" s="35"/>
      <c r="B171" s="35"/>
      <c r="C171" s="35"/>
      <c r="D171" s="35"/>
      <c r="E171" s="35"/>
      <c r="F171" s="35"/>
      <c r="G171" s="35"/>
      <c r="H171" s="35"/>
      <c r="I171" s="343"/>
      <c r="J171" s="35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35"/>
      <c r="X171" s="35"/>
      <c r="Y171" s="35"/>
      <c r="Z171" s="35"/>
      <c r="AA171" s="35"/>
      <c r="AB171" s="35"/>
      <c r="AC171" s="77"/>
      <c r="AD171" s="77"/>
      <c r="AE171" s="77"/>
      <c r="AF171" s="77"/>
      <c r="AG171" s="77"/>
      <c r="AH171" s="161"/>
      <c r="AI171" s="35"/>
      <c r="AK171" s="77"/>
      <c r="AM171" s="77"/>
      <c r="AO171" s="77"/>
    </row>
    <row r="172" spans="1:41">
      <c r="A172" s="35"/>
      <c r="B172" s="35"/>
      <c r="C172" s="35"/>
      <c r="D172" s="35"/>
      <c r="E172" s="35"/>
      <c r="F172" s="35"/>
      <c r="G172" s="35"/>
      <c r="H172" s="35"/>
      <c r="I172" s="343"/>
      <c r="J172" s="35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35"/>
      <c r="X172" s="35"/>
      <c r="Y172" s="35"/>
      <c r="Z172" s="35"/>
      <c r="AA172" s="35"/>
      <c r="AB172" s="35"/>
      <c r="AC172" s="77"/>
      <c r="AD172" s="77"/>
      <c r="AE172" s="77"/>
      <c r="AF172" s="77"/>
      <c r="AG172" s="77"/>
      <c r="AH172" s="161"/>
      <c r="AI172" s="35"/>
      <c r="AK172" s="77"/>
      <c r="AM172" s="77"/>
      <c r="AO172" s="77"/>
    </row>
    <row r="173" spans="1:41">
      <c r="A173" s="35"/>
      <c r="B173" s="35"/>
      <c r="C173" s="35"/>
      <c r="D173" s="35"/>
      <c r="E173" s="35"/>
      <c r="F173" s="35"/>
      <c r="G173" s="35"/>
      <c r="H173" s="35"/>
      <c r="I173" s="343"/>
      <c r="J173" s="35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35"/>
      <c r="X173" s="35"/>
      <c r="Y173" s="35"/>
      <c r="Z173" s="35"/>
      <c r="AA173" s="35"/>
      <c r="AB173" s="35"/>
      <c r="AC173" s="77"/>
      <c r="AD173" s="77"/>
      <c r="AE173" s="77"/>
      <c r="AF173" s="77"/>
      <c r="AG173" s="77"/>
      <c r="AH173" s="161"/>
      <c r="AI173" s="35"/>
      <c r="AK173" s="77"/>
      <c r="AM173" s="77"/>
      <c r="AO173" s="77"/>
    </row>
    <row r="174" spans="1:41">
      <c r="A174" s="35"/>
      <c r="B174" s="35"/>
      <c r="C174" s="35"/>
      <c r="D174" s="35"/>
      <c r="E174" s="35"/>
      <c r="F174" s="35"/>
      <c r="G174" s="35"/>
      <c r="H174" s="35"/>
      <c r="I174" s="343"/>
      <c r="J174" s="35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35"/>
      <c r="X174" s="35"/>
      <c r="Y174" s="35"/>
      <c r="Z174" s="35"/>
      <c r="AA174" s="35"/>
      <c r="AB174" s="35"/>
      <c r="AC174" s="77"/>
      <c r="AD174" s="77"/>
      <c r="AE174" s="77"/>
      <c r="AF174" s="77"/>
      <c r="AG174" s="77"/>
      <c r="AH174" s="161"/>
      <c r="AI174" s="35"/>
      <c r="AK174" s="77"/>
      <c r="AM174" s="77"/>
      <c r="AO174" s="77"/>
    </row>
    <row r="175" spans="1:41">
      <c r="A175" s="35"/>
      <c r="B175" s="35"/>
      <c r="C175" s="35"/>
      <c r="D175" s="35"/>
      <c r="E175" s="35"/>
      <c r="F175" s="35"/>
      <c r="G175" s="35"/>
      <c r="H175" s="35"/>
      <c r="I175" s="343"/>
      <c r="J175" s="35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35"/>
      <c r="X175" s="35"/>
      <c r="Y175" s="35"/>
      <c r="Z175" s="35"/>
      <c r="AA175" s="35"/>
      <c r="AB175" s="35"/>
      <c r="AC175" s="77"/>
      <c r="AD175" s="77"/>
      <c r="AE175" s="77"/>
      <c r="AF175" s="77"/>
      <c r="AG175" s="77"/>
      <c r="AH175" s="161"/>
      <c r="AI175" s="35"/>
      <c r="AK175" s="77"/>
      <c r="AM175" s="77"/>
      <c r="AO175" s="77"/>
    </row>
    <row r="176" spans="1:41">
      <c r="A176" s="35"/>
      <c r="B176" s="35"/>
      <c r="C176" s="35"/>
      <c r="D176" s="35"/>
      <c r="E176" s="35"/>
      <c r="F176" s="35"/>
      <c r="G176" s="35"/>
      <c r="H176" s="35"/>
      <c r="I176" s="343"/>
      <c r="J176" s="35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35"/>
      <c r="X176" s="35"/>
      <c r="Y176" s="35"/>
      <c r="Z176" s="35"/>
      <c r="AA176" s="35"/>
      <c r="AB176" s="35"/>
      <c r="AC176" s="77"/>
      <c r="AD176" s="77"/>
      <c r="AE176" s="77"/>
      <c r="AF176" s="77"/>
      <c r="AG176" s="77"/>
      <c r="AH176" s="161"/>
      <c r="AI176" s="35"/>
      <c r="AK176" s="77"/>
      <c r="AM176" s="77"/>
      <c r="AO176" s="77"/>
    </row>
    <row r="177" spans="1:41">
      <c r="A177" s="35"/>
      <c r="B177" s="35"/>
      <c r="C177" s="35"/>
      <c r="D177" s="35"/>
      <c r="E177" s="35"/>
      <c r="F177" s="35"/>
      <c r="G177" s="35"/>
      <c r="H177" s="35"/>
      <c r="I177" s="343"/>
      <c r="J177" s="35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35"/>
      <c r="X177" s="35"/>
      <c r="Y177" s="35"/>
      <c r="Z177" s="35"/>
      <c r="AA177" s="35"/>
      <c r="AB177" s="35"/>
      <c r="AC177" s="77"/>
      <c r="AD177" s="77"/>
      <c r="AE177" s="77"/>
      <c r="AF177" s="77"/>
      <c r="AG177" s="77"/>
      <c r="AH177" s="161"/>
      <c r="AI177" s="35"/>
      <c r="AK177" s="77"/>
      <c r="AM177" s="77"/>
      <c r="AO177" s="77"/>
    </row>
    <row r="178" spans="1:41">
      <c r="A178" s="35"/>
      <c r="B178" s="35"/>
      <c r="C178" s="35"/>
      <c r="D178" s="35"/>
      <c r="E178" s="35"/>
      <c r="F178" s="35"/>
      <c r="G178" s="35"/>
      <c r="H178" s="35"/>
      <c r="I178" s="343"/>
      <c r="J178" s="35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35"/>
      <c r="X178" s="35"/>
      <c r="Y178" s="35"/>
      <c r="Z178" s="35"/>
      <c r="AA178" s="35"/>
      <c r="AB178" s="35"/>
      <c r="AC178" s="77"/>
      <c r="AD178" s="77"/>
      <c r="AE178" s="77"/>
      <c r="AF178" s="77"/>
      <c r="AG178" s="77"/>
      <c r="AH178" s="161"/>
      <c r="AI178" s="35"/>
      <c r="AK178" s="77"/>
      <c r="AM178" s="77"/>
      <c r="AO178" s="77"/>
    </row>
    <row r="179" spans="1:41">
      <c r="A179" s="35"/>
      <c r="B179" s="35"/>
      <c r="C179" s="35"/>
      <c r="D179" s="35"/>
      <c r="E179" s="35"/>
      <c r="F179" s="35"/>
      <c r="G179" s="35"/>
      <c r="H179" s="35"/>
      <c r="I179" s="343"/>
      <c r="J179" s="35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35"/>
      <c r="X179" s="35"/>
      <c r="Y179" s="35"/>
      <c r="Z179" s="35"/>
      <c r="AA179" s="35"/>
      <c r="AB179" s="35"/>
      <c r="AC179" s="77"/>
      <c r="AD179" s="77"/>
      <c r="AE179" s="77"/>
      <c r="AF179" s="77"/>
      <c r="AG179" s="77"/>
      <c r="AH179" s="161"/>
      <c r="AI179" s="35"/>
      <c r="AK179" s="77"/>
      <c r="AM179" s="77"/>
      <c r="AO179" s="77"/>
    </row>
    <row r="180" spans="1:41"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35"/>
      <c r="X180" s="35"/>
      <c r="Y180" s="35"/>
      <c r="Z180" s="35"/>
      <c r="AA180" s="35"/>
      <c r="AB180" s="35"/>
      <c r="AC180" s="77"/>
      <c r="AD180" s="77"/>
      <c r="AE180" s="77"/>
      <c r="AF180" s="77"/>
      <c r="AG180" s="77"/>
      <c r="AH180" s="161"/>
      <c r="AI180" s="35"/>
      <c r="AK180" s="77"/>
      <c r="AM180" s="77"/>
      <c r="AO180" s="77"/>
    </row>
    <row r="181" spans="1:41"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35"/>
      <c r="X181" s="35"/>
      <c r="Y181" s="35"/>
      <c r="Z181" s="35"/>
      <c r="AA181" s="35"/>
      <c r="AB181" s="35"/>
      <c r="AC181" s="77"/>
      <c r="AE181" s="77"/>
      <c r="AG181" s="77"/>
      <c r="AI181" s="35"/>
      <c r="AK181" s="77"/>
      <c r="AM181" s="77"/>
      <c r="AO181" s="77"/>
    </row>
    <row r="182" spans="1:41"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35"/>
      <c r="X182" s="35"/>
      <c r="Y182" s="35"/>
      <c r="Z182" s="35"/>
      <c r="AA182" s="35"/>
      <c r="AB182" s="35"/>
      <c r="AC182" s="77"/>
      <c r="AE182" s="77"/>
      <c r="AG182" s="77"/>
      <c r="AI182" s="35"/>
      <c r="AK182" s="77"/>
      <c r="AM182" s="77"/>
      <c r="AO182" s="77"/>
    </row>
    <row r="183" spans="1:41"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35"/>
      <c r="X183" s="35"/>
      <c r="Y183" s="35"/>
      <c r="Z183" s="35"/>
      <c r="AA183" s="35"/>
      <c r="AB183" s="35"/>
      <c r="AC183" s="77"/>
      <c r="AE183" s="77"/>
      <c r="AG183" s="77"/>
      <c r="AI183" s="35"/>
      <c r="AK183" s="77"/>
      <c r="AM183" s="77"/>
      <c r="AO183" s="77"/>
    </row>
    <row r="184" spans="1:41"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35"/>
      <c r="X184" s="35"/>
      <c r="Y184" s="35"/>
      <c r="Z184" s="35"/>
      <c r="AA184" s="35"/>
      <c r="AB184" s="35"/>
      <c r="AC184" s="77"/>
      <c r="AE184" s="77"/>
      <c r="AG184" s="77"/>
      <c r="AI184" s="35"/>
      <c r="AK184" s="77"/>
      <c r="AM184" s="77"/>
      <c r="AO184" s="77"/>
    </row>
    <row r="185" spans="1:41"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35"/>
      <c r="X185" s="35"/>
      <c r="Y185" s="35"/>
      <c r="Z185" s="35"/>
      <c r="AA185" s="35"/>
      <c r="AB185" s="35"/>
      <c r="AC185" s="77"/>
      <c r="AE185" s="77"/>
      <c r="AG185" s="77"/>
      <c r="AI185" s="35"/>
      <c r="AK185" s="77"/>
      <c r="AM185" s="77"/>
      <c r="AO185" s="77"/>
    </row>
    <row r="186" spans="1:41"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35"/>
      <c r="X186" s="35"/>
      <c r="Y186" s="35"/>
      <c r="Z186" s="35"/>
      <c r="AA186" s="35"/>
      <c r="AB186" s="35"/>
      <c r="AC186" s="77"/>
      <c r="AE186" s="77"/>
      <c r="AG186" s="77"/>
      <c r="AI186" s="35"/>
      <c r="AK186" s="77"/>
      <c r="AM186" s="77"/>
      <c r="AO186" s="77"/>
    </row>
    <row r="187" spans="1:41"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35"/>
      <c r="X187" s="35"/>
      <c r="Y187" s="35"/>
      <c r="Z187" s="35"/>
      <c r="AA187" s="35"/>
      <c r="AB187" s="35"/>
      <c r="AC187" s="77"/>
      <c r="AE187" s="77"/>
      <c r="AG187" s="77"/>
      <c r="AI187" s="35"/>
      <c r="AK187" s="77"/>
      <c r="AM187" s="77"/>
      <c r="AO187" s="77"/>
    </row>
    <row r="188" spans="1:41"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35"/>
      <c r="X188" s="35"/>
      <c r="Y188" s="35"/>
      <c r="Z188" s="35"/>
      <c r="AA188" s="35"/>
      <c r="AB188" s="35"/>
      <c r="AC188" s="77"/>
      <c r="AE188" s="77"/>
      <c r="AG188" s="77"/>
      <c r="AI188" s="35"/>
      <c r="AK188" s="77"/>
      <c r="AM188" s="77"/>
      <c r="AO188" s="77"/>
    </row>
    <row r="189" spans="1:41"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35"/>
      <c r="X189" s="35"/>
      <c r="Y189" s="35"/>
      <c r="Z189" s="35"/>
      <c r="AA189" s="35"/>
      <c r="AB189" s="35"/>
      <c r="AC189" s="77"/>
      <c r="AE189" s="77"/>
      <c r="AG189" s="77"/>
      <c r="AI189" s="35"/>
      <c r="AK189" s="77"/>
      <c r="AM189" s="77"/>
      <c r="AO189" s="77"/>
    </row>
    <row r="190" spans="1:41"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35"/>
      <c r="X190" s="35"/>
      <c r="Y190" s="35"/>
      <c r="Z190" s="35"/>
      <c r="AA190" s="35"/>
      <c r="AB190" s="35"/>
      <c r="AC190" s="77"/>
      <c r="AE190" s="77"/>
      <c r="AG190" s="77"/>
      <c r="AI190" s="35"/>
      <c r="AK190" s="77"/>
      <c r="AM190" s="77"/>
      <c r="AO190" s="77"/>
    </row>
    <row r="191" spans="1:41"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35"/>
      <c r="X191" s="35"/>
      <c r="Y191" s="35"/>
      <c r="Z191" s="35"/>
      <c r="AA191" s="35"/>
      <c r="AB191" s="35"/>
      <c r="AC191" s="77"/>
      <c r="AE191" s="77"/>
      <c r="AG191" s="77"/>
      <c r="AI191" s="35"/>
      <c r="AK191" s="77"/>
      <c r="AM191" s="77"/>
      <c r="AO191" s="77"/>
    </row>
    <row r="192" spans="1:41"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35"/>
      <c r="X192" s="35"/>
      <c r="Y192" s="35"/>
      <c r="Z192" s="35"/>
      <c r="AA192" s="35"/>
      <c r="AB192" s="35"/>
      <c r="AC192" s="77"/>
      <c r="AE192" s="77"/>
      <c r="AG192" s="77"/>
      <c r="AI192" s="35"/>
      <c r="AK192" s="77"/>
      <c r="AM192" s="77"/>
      <c r="AO192" s="77"/>
    </row>
    <row r="193" spans="12:41"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35"/>
      <c r="X193" s="35"/>
      <c r="Y193" s="35"/>
      <c r="Z193" s="35"/>
      <c r="AA193" s="35"/>
      <c r="AB193" s="35"/>
      <c r="AC193" s="77"/>
      <c r="AE193" s="77"/>
      <c r="AG193" s="77"/>
      <c r="AI193" s="35"/>
      <c r="AK193" s="77"/>
      <c r="AM193" s="77"/>
      <c r="AO193" s="77"/>
    </row>
    <row r="194" spans="12:41"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35"/>
      <c r="X194" s="35"/>
      <c r="Y194" s="35"/>
      <c r="Z194" s="35"/>
      <c r="AA194" s="35"/>
      <c r="AB194" s="35"/>
      <c r="AC194" s="77"/>
      <c r="AE194" s="77"/>
      <c r="AG194" s="77"/>
      <c r="AI194" s="35"/>
      <c r="AK194" s="77"/>
      <c r="AM194" s="77"/>
      <c r="AO194" s="77"/>
    </row>
    <row r="195" spans="12:41"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35"/>
      <c r="X195" s="35"/>
      <c r="Y195" s="35"/>
      <c r="Z195" s="35"/>
      <c r="AA195" s="35"/>
      <c r="AB195" s="35"/>
      <c r="AC195" s="77"/>
      <c r="AE195" s="77"/>
      <c r="AG195" s="77"/>
      <c r="AI195" s="35"/>
      <c r="AK195" s="77"/>
      <c r="AM195" s="77"/>
      <c r="AO195" s="77"/>
    </row>
    <row r="196" spans="12:41"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35"/>
      <c r="X196" s="35"/>
      <c r="Y196" s="35"/>
      <c r="Z196" s="35"/>
      <c r="AA196" s="35"/>
      <c r="AB196" s="35"/>
      <c r="AC196" s="77"/>
      <c r="AE196" s="77"/>
      <c r="AG196" s="77"/>
      <c r="AI196" s="35"/>
      <c r="AK196" s="77"/>
      <c r="AM196" s="77"/>
      <c r="AO196" s="77"/>
    </row>
    <row r="197" spans="12:41"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35"/>
      <c r="X197" s="35"/>
      <c r="Y197" s="35"/>
      <c r="Z197" s="35"/>
      <c r="AA197" s="35"/>
      <c r="AB197" s="35"/>
      <c r="AC197" s="77"/>
      <c r="AE197" s="77"/>
      <c r="AG197" s="77"/>
      <c r="AI197" s="35"/>
      <c r="AK197" s="77"/>
      <c r="AM197" s="77"/>
      <c r="AO197" s="77"/>
    </row>
    <row r="198" spans="12:41"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35"/>
      <c r="X198" s="35"/>
      <c r="Y198" s="35"/>
      <c r="Z198" s="35"/>
      <c r="AA198" s="35"/>
      <c r="AB198" s="35"/>
      <c r="AC198" s="77"/>
      <c r="AE198" s="77"/>
      <c r="AG198" s="77"/>
      <c r="AI198" s="35"/>
      <c r="AK198" s="77"/>
      <c r="AM198" s="77"/>
      <c r="AO198" s="77"/>
    </row>
    <row r="199" spans="12:41"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35"/>
      <c r="X199" s="35"/>
      <c r="Y199" s="35"/>
      <c r="Z199" s="35"/>
      <c r="AA199" s="35"/>
      <c r="AB199" s="35"/>
      <c r="AC199" s="77"/>
      <c r="AE199" s="77"/>
      <c r="AG199" s="77"/>
      <c r="AI199" s="35"/>
      <c r="AK199" s="77"/>
      <c r="AM199" s="77"/>
      <c r="AO199" s="77"/>
    </row>
    <row r="200" spans="12:41"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35"/>
      <c r="X200" s="35"/>
      <c r="Y200" s="35"/>
      <c r="Z200" s="35"/>
      <c r="AA200" s="35"/>
      <c r="AB200" s="35"/>
      <c r="AC200" s="77"/>
      <c r="AE200" s="77"/>
      <c r="AG200" s="77"/>
      <c r="AI200" s="35"/>
      <c r="AK200" s="77"/>
      <c r="AM200" s="77"/>
      <c r="AO200" s="77"/>
    </row>
    <row r="201" spans="12:41"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35"/>
      <c r="X201" s="35"/>
      <c r="Y201" s="35"/>
      <c r="Z201" s="35"/>
      <c r="AA201" s="35"/>
      <c r="AB201" s="35"/>
      <c r="AC201" s="77"/>
      <c r="AE201" s="77"/>
      <c r="AG201" s="77"/>
      <c r="AI201" s="35"/>
      <c r="AK201" s="77"/>
      <c r="AM201" s="77"/>
      <c r="AO201" s="77"/>
    </row>
    <row r="202" spans="12:41"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35"/>
      <c r="X202" s="35"/>
      <c r="Y202" s="35"/>
      <c r="Z202" s="35"/>
      <c r="AA202" s="35"/>
      <c r="AB202" s="35"/>
      <c r="AC202" s="77"/>
      <c r="AE202" s="77"/>
      <c r="AG202" s="77"/>
      <c r="AI202" s="35"/>
      <c r="AK202" s="77"/>
      <c r="AM202" s="77"/>
      <c r="AO202" s="77"/>
    </row>
    <row r="203" spans="12:41"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35"/>
      <c r="X203" s="35"/>
      <c r="Y203" s="35"/>
      <c r="Z203" s="35"/>
      <c r="AA203" s="35"/>
      <c r="AB203" s="35"/>
      <c r="AC203" s="77"/>
      <c r="AE203" s="77"/>
      <c r="AG203" s="77"/>
      <c r="AI203" s="35"/>
      <c r="AK203" s="77"/>
      <c r="AM203" s="77"/>
      <c r="AO203" s="77"/>
    </row>
  </sheetData>
  <mergeCells count="1">
    <mergeCell ref="R5:T5"/>
  </mergeCells>
  <conditionalFormatting sqref="H10:H17">
    <cfRule type="cellIs" dxfId="109" priority="17" operator="lessThan">
      <formula>0</formula>
    </cfRule>
    <cfRule type="cellIs" dxfId="108" priority="18" operator="greaterThan">
      <formula>0</formula>
    </cfRule>
  </conditionalFormatting>
  <conditionalFormatting sqref="J10:J17">
    <cfRule type="cellIs" dxfId="107" priority="15" operator="lessThan">
      <formula>0</formula>
    </cfRule>
    <cfRule type="cellIs" dxfId="106" priority="16" operator="greaterThan">
      <formula>0</formula>
    </cfRule>
  </conditionalFormatting>
  <conditionalFormatting sqref="L10:L17">
    <cfRule type="cellIs" dxfId="105" priority="13" operator="lessThan">
      <formula>0</formula>
    </cfRule>
    <cfRule type="cellIs" dxfId="104" priority="14" operator="greaterThan">
      <formula>0</formula>
    </cfRule>
  </conditionalFormatting>
  <conditionalFormatting sqref="Y10:Y17">
    <cfRule type="cellIs" dxfId="103" priority="9" operator="lessThan">
      <formula>0</formula>
    </cfRule>
    <cfRule type="cellIs" dxfId="102" priority="10" operator="greaterThan">
      <formula>0</formula>
    </cfRule>
  </conditionalFormatting>
  <conditionalFormatting sqref="AB10:AB17">
    <cfRule type="cellIs" dxfId="101" priority="7" operator="lessThan">
      <formula>0</formula>
    </cfRule>
    <cfRule type="cellIs" dxfId="100" priority="8" operator="greaterThan">
      <formula>0</formula>
    </cfRule>
  </conditionalFormatting>
  <conditionalFormatting sqref="R10:R17">
    <cfRule type="cellIs" dxfId="99" priority="5" operator="lessThan">
      <formula>0</formula>
    </cfRule>
    <cfRule type="cellIs" dxfId="98" priority="6" operator="greaterThan">
      <formula>0</formula>
    </cfRule>
  </conditionalFormatting>
  <conditionalFormatting sqref="AD10:AD17">
    <cfRule type="cellIs" dxfId="97" priority="1" operator="lessThan">
      <formula>0</formula>
    </cfRule>
    <cfRule type="cellIs" dxfId="9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AS347"/>
  <sheetViews>
    <sheetView topLeftCell="A313" zoomScale="92" zoomScaleNormal="92" workbookViewId="0">
      <selection activeCell="A322" sqref="A322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="553" customFormat="1"/>
    <row r="2" s="553" customFormat="1"/>
    <row r="3" s="553" customFormat="1"/>
    <row r="4" s="553" customFormat="1"/>
    <row r="5" s="553" customFormat="1"/>
    <row r="6" s="553" customFormat="1"/>
    <row r="7" s="553" customFormat="1"/>
    <row r="8" s="553" customFormat="1"/>
    <row r="9" s="553" customFormat="1"/>
    <row r="10" s="553" customFormat="1"/>
    <row r="11" s="553" customFormat="1"/>
    <row r="12" s="553" customFormat="1"/>
    <row r="13" s="553" customFormat="1"/>
    <row r="14" s="553" customFormat="1"/>
    <row r="15" s="553" customFormat="1"/>
    <row r="16" s="553" customFormat="1"/>
    <row r="17" s="553" customFormat="1"/>
    <row r="18" s="553" customFormat="1"/>
    <row r="19" s="553" customFormat="1"/>
    <row r="20" s="553" customFormat="1"/>
    <row r="21" s="553" customFormat="1"/>
    <row r="22" s="553" customFormat="1"/>
    <row r="23" s="553" customFormat="1"/>
    <row r="24" s="553" customFormat="1"/>
    <row r="25" s="553" customFormat="1"/>
    <row r="26" s="553" customFormat="1"/>
    <row r="27" s="553" customFormat="1"/>
    <row r="28" s="553" customFormat="1"/>
    <row r="29" s="553" customFormat="1"/>
    <row r="30" s="553" customFormat="1"/>
    <row r="31" s="553" customFormat="1"/>
    <row r="32" s="553" customFormat="1"/>
    <row r="33" spans="22:45" ht="19.8">
      <c r="V33" s="187"/>
    </row>
    <row r="34" spans="22:45" s="183" customFormat="1" ht="31.8">
      <c r="V34" s="187"/>
      <c r="W34" s="4"/>
      <c r="X34" s="4"/>
      <c r="Y34" s="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22:45" ht="19.8">
      <c r="V35" s="187"/>
    </row>
    <row r="36" spans="22:45" ht="19.8">
      <c r="V36" s="187"/>
    </row>
    <row r="37" spans="22:45" s="187" customFormat="1" ht="19.8">
      <c r="W37" s="4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</row>
    <row r="38" spans="22:45" ht="15" customHeight="1"/>
    <row r="43" spans="22:45" ht="15.6">
      <c r="X43" s="2"/>
      <c r="Y43" s="2"/>
      <c r="Z43" s="2"/>
    </row>
    <row r="44" spans="22:45" ht="15.6">
      <c r="X44" s="2"/>
      <c r="Y44" s="2"/>
      <c r="Z44" s="4"/>
      <c r="AA44" s="4"/>
      <c r="AB44" s="4"/>
    </row>
    <row r="45" spans="22:45">
      <c r="X45" s="1"/>
      <c r="Y45" s="1"/>
      <c r="Z45" s="11"/>
      <c r="AA45" s="11"/>
      <c r="AB45" s="11"/>
    </row>
    <row r="46" spans="22:45">
      <c r="X46" s="1"/>
      <c r="Y46" s="1"/>
      <c r="Z46" s="11"/>
      <c r="AA46" s="11"/>
      <c r="AB46" s="11"/>
    </row>
    <row r="47" spans="22:45">
      <c r="X47" s="1"/>
      <c r="Y47" s="1"/>
      <c r="Z47" s="11"/>
      <c r="AA47" s="11"/>
      <c r="AB47" s="11"/>
    </row>
    <row r="48" spans="22:45">
      <c r="X48" s="1"/>
      <c r="Y48" s="1"/>
      <c r="Z48" s="11"/>
      <c r="AA48" s="11"/>
      <c r="AB48" s="11"/>
    </row>
    <row r="49" spans="24:28">
      <c r="X49" s="1"/>
      <c r="Y49" s="1"/>
      <c r="Z49" s="11"/>
      <c r="AA49" s="11"/>
      <c r="AB49" s="11"/>
    </row>
    <row r="50" spans="24:28">
      <c r="X50" s="1"/>
      <c r="Y50" s="1"/>
      <c r="Z50" s="11"/>
      <c r="AA50" s="11"/>
      <c r="AB50" s="11"/>
    </row>
    <row r="51" spans="24:28">
      <c r="X51" s="1"/>
      <c r="Y51" s="1"/>
      <c r="Z51" s="11"/>
      <c r="AA51" s="11"/>
      <c r="AB51" s="11"/>
    </row>
    <row r="52" spans="24:28">
      <c r="X52" s="1"/>
      <c r="Y52" s="1"/>
      <c r="Z52" s="11"/>
      <c r="AA52" s="11"/>
      <c r="AB52" s="11"/>
    </row>
    <row r="53" spans="24:28">
      <c r="X53" s="1"/>
      <c r="Y53" s="1"/>
      <c r="Z53" s="11"/>
      <c r="AA53" s="11"/>
      <c r="AB53" s="11"/>
    </row>
    <row r="54" spans="24:28">
      <c r="X54" s="1"/>
      <c r="Y54" s="1"/>
      <c r="Z54" s="11"/>
      <c r="AA54" s="11"/>
      <c r="AB54" s="11"/>
    </row>
    <row r="55" spans="24:28">
      <c r="X55" s="13"/>
      <c r="Y55" s="13"/>
      <c r="Z55" s="11"/>
      <c r="AA55" s="11"/>
      <c r="AB55" s="11"/>
    </row>
    <row r="56" spans="24:28" ht="16.5" customHeight="1">
      <c r="X56" s="13"/>
      <c r="Y56" s="13"/>
      <c r="Z56" s="11"/>
      <c r="AA56" s="11"/>
      <c r="AB56" s="11"/>
    </row>
    <row r="57" spans="24:28" ht="16.5" customHeight="1">
      <c r="X57" s="13"/>
      <c r="Y57" s="13"/>
      <c r="Z57" s="11"/>
      <c r="AA57" s="11"/>
      <c r="AB57" s="11"/>
    </row>
    <row r="58" spans="24:28">
      <c r="X58" s="13"/>
      <c r="Y58" s="13"/>
      <c r="Z58" s="11"/>
      <c r="AA58" s="11"/>
      <c r="AB58" s="11"/>
    </row>
    <row r="59" spans="24:28">
      <c r="X59" s="13"/>
      <c r="Y59" s="13"/>
      <c r="Z59" s="11"/>
      <c r="AA59" s="11"/>
      <c r="AB59" s="11"/>
    </row>
    <row r="60" spans="24:28" ht="17.25" customHeight="1">
      <c r="X60" s="13"/>
      <c r="Y60" s="13"/>
      <c r="Z60" s="11"/>
      <c r="AA60" s="11"/>
      <c r="AB60" s="11"/>
    </row>
    <row r="61" spans="24:28">
      <c r="X61" s="13"/>
      <c r="Y61" s="13"/>
      <c r="Z61" s="11"/>
      <c r="AA61" s="11"/>
      <c r="AB61" s="11"/>
    </row>
    <row r="62" spans="24:28">
      <c r="X62" s="13"/>
      <c r="Y62" s="13"/>
      <c r="Z62" s="11"/>
      <c r="AA62" s="11"/>
      <c r="AB62" s="11"/>
    </row>
    <row r="63" spans="24:28" ht="21">
      <c r="X63" s="57"/>
      <c r="Y63" s="57"/>
      <c r="Z63" s="11"/>
      <c r="AA63" s="11"/>
      <c r="AB63" s="11"/>
    </row>
    <row r="65" spans="24:25" ht="15.6">
      <c r="X65" s="1"/>
      <c r="Y65" s="5"/>
    </row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170" s="553" customFormat="1"/>
    <row r="171" s="553" customFormat="1"/>
    <row r="172" s="553" customFormat="1"/>
    <row r="173" s="553" customFormat="1"/>
    <row r="174" s="553" customFormat="1"/>
    <row r="175" s="553" customFormat="1"/>
    <row r="176" s="553" customFormat="1"/>
    <row r="177" s="553" customFormat="1"/>
    <row r="178" s="553" customFormat="1"/>
    <row r="179" s="553" customFormat="1"/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="553" customFormat="1"/>
    <row r="194" s="553" customFormat="1"/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72" spans="23:28">
      <c r="W272" s="1"/>
      <c r="X272" s="1"/>
      <c r="Y272" s="1"/>
      <c r="Z272" s="1"/>
      <c r="AA272" s="1"/>
      <c r="AB272" s="14"/>
    </row>
    <row r="273" spans="23:28">
      <c r="W273" s="1"/>
      <c r="X273" s="1"/>
      <c r="Y273" s="1"/>
      <c r="Z273" s="1"/>
      <c r="AA273" s="1"/>
      <c r="AB273" s="14"/>
    </row>
    <row r="274" spans="23:28">
      <c r="W274" s="1"/>
      <c r="X274" s="1"/>
      <c r="Y274" s="1"/>
      <c r="Z274" s="1"/>
      <c r="AA274" s="1"/>
      <c r="AB274" s="14"/>
    </row>
    <row r="275" spans="23:28">
      <c r="W275" s="1"/>
      <c r="X275" s="1"/>
      <c r="Y275" s="1"/>
      <c r="Z275" s="1"/>
      <c r="AA275" s="1"/>
      <c r="AB275" s="14"/>
    </row>
    <row r="276" spans="23:28">
      <c r="W276" s="1"/>
      <c r="X276" s="1"/>
      <c r="Y276" s="1"/>
      <c r="Z276" s="1"/>
      <c r="AA276" s="1"/>
      <c r="AB276" s="14"/>
    </row>
    <row r="277" spans="23:28">
      <c r="W277" s="1"/>
      <c r="X277" s="1"/>
      <c r="Y277" s="1"/>
      <c r="Z277" s="1"/>
      <c r="AA277" s="1"/>
      <c r="AB277" s="14"/>
    </row>
    <row r="278" spans="23:28">
      <c r="W278" s="14"/>
      <c r="X278" s="14"/>
      <c r="Y278" s="14"/>
      <c r="Z278" s="14"/>
      <c r="AA278" s="14"/>
      <c r="AB278" s="14"/>
    </row>
    <row r="279" spans="23:28">
      <c r="W279" s="14"/>
      <c r="X279" s="14"/>
      <c r="Y279" s="14"/>
      <c r="Z279" s="14"/>
      <c r="AA279" s="14"/>
      <c r="AB279" s="14"/>
    </row>
    <row r="280" spans="23:28">
      <c r="W280" s="14"/>
      <c r="X280" s="14"/>
      <c r="Y280" s="14"/>
      <c r="Z280" s="14"/>
      <c r="AA280" s="14"/>
      <c r="AB280" s="14"/>
    </row>
    <row r="281" spans="23:28">
      <c r="W281" s="14"/>
      <c r="X281" s="14"/>
      <c r="Y281" s="14"/>
      <c r="Z281" s="14"/>
      <c r="AA281" s="14"/>
      <c r="AB281" s="14"/>
    </row>
    <row r="282" spans="23:28">
      <c r="W282" s="14"/>
      <c r="X282" s="14"/>
      <c r="Y282" s="14"/>
      <c r="Z282" s="14"/>
      <c r="AA282" s="14"/>
      <c r="AB282" s="14"/>
    </row>
    <row r="283" spans="23:28">
      <c r="W283" s="14"/>
      <c r="X283" s="14"/>
      <c r="Y283" s="14"/>
      <c r="Z283" s="14"/>
      <c r="AA283" s="14"/>
      <c r="AB283" s="14"/>
    </row>
    <row r="284" spans="23:28">
      <c r="W284" s="14"/>
      <c r="X284" s="14"/>
      <c r="Y284" s="14"/>
      <c r="Z284" s="14"/>
      <c r="AA284" s="14"/>
      <c r="AB284" s="14"/>
    </row>
    <row r="285" spans="23:28">
      <c r="W285" s="14"/>
      <c r="X285" s="14"/>
      <c r="Y285" s="14"/>
      <c r="Z285" s="14"/>
      <c r="AA285" s="14"/>
      <c r="AB285" s="14"/>
    </row>
    <row r="286" spans="23:28">
      <c r="W286" s="14"/>
      <c r="X286" s="14"/>
      <c r="Y286" s="14"/>
      <c r="Z286" s="14"/>
      <c r="AA286" s="14"/>
      <c r="AB286" s="14"/>
    </row>
    <row r="287" spans="23:28">
      <c r="W287" s="14"/>
      <c r="X287" s="14"/>
      <c r="Y287" s="14"/>
      <c r="Z287" s="14"/>
      <c r="AA287" s="14"/>
      <c r="AB287" s="14"/>
    </row>
    <row r="288" spans="23:28">
      <c r="W288" s="14"/>
      <c r="X288" s="14"/>
      <c r="Y288" s="14"/>
      <c r="Z288" s="14"/>
      <c r="AA288" s="14"/>
      <c r="AB288" s="14"/>
    </row>
    <row r="289" spans="23:28">
      <c r="W289" s="14"/>
      <c r="X289" s="14"/>
      <c r="Y289" s="14"/>
      <c r="Z289" s="14"/>
      <c r="AA289" s="14"/>
      <c r="AB289" s="14"/>
    </row>
    <row r="290" spans="23:28">
      <c r="W290" s="14"/>
      <c r="X290" s="14"/>
      <c r="Y290" s="14"/>
      <c r="Z290" s="14"/>
      <c r="AA290" s="14"/>
      <c r="AB290" s="14"/>
    </row>
    <row r="291" spans="23:28">
      <c r="W291" s="14"/>
      <c r="X291" s="14"/>
      <c r="Y291" s="14"/>
      <c r="Z291" s="14"/>
      <c r="AA291" s="14"/>
      <c r="AB291" s="14"/>
    </row>
    <row r="292" spans="23:28">
      <c r="W292" s="14"/>
      <c r="X292" s="14"/>
      <c r="Y292" s="14"/>
      <c r="Z292" s="14"/>
      <c r="AA292" s="14"/>
      <c r="AB292" s="14"/>
    </row>
    <row r="293" spans="23:28">
      <c r="W293" s="14"/>
      <c r="X293" s="14"/>
      <c r="Y293" s="14"/>
      <c r="Z293" s="14"/>
      <c r="AA293" s="14"/>
      <c r="AB293" s="14"/>
    </row>
    <row r="294" spans="23:28">
      <c r="W294" s="14"/>
      <c r="X294" s="14"/>
      <c r="Y294" s="14"/>
      <c r="Z294" s="14"/>
      <c r="AA294" s="14"/>
      <c r="AB294" s="14"/>
    </row>
    <row r="295" spans="23:28">
      <c r="W295" s="14"/>
      <c r="X295" s="14"/>
      <c r="Y295" s="14"/>
      <c r="Z295" s="14"/>
      <c r="AA295" s="14"/>
      <c r="AB295" s="14"/>
    </row>
    <row r="296" spans="23:28">
      <c r="W296" s="14"/>
      <c r="X296" s="14"/>
      <c r="Y296" s="14"/>
      <c r="Z296" s="14"/>
      <c r="AA296" s="14"/>
      <c r="AB296" s="14"/>
    </row>
    <row r="297" spans="23:28">
      <c r="W297" s="14"/>
      <c r="X297" s="14"/>
      <c r="Y297" s="14"/>
      <c r="Z297" s="14"/>
      <c r="AA297" s="14"/>
      <c r="AB297" s="14"/>
    </row>
    <row r="298" spans="23:28">
      <c r="W298" s="14"/>
      <c r="X298" s="14"/>
      <c r="Y298" s="14"/>
      <c r="Z298" s="14"/>
      <c r="AA298" s="14"/>
      <c r="AB298" s="14"/>
    </row>
    <row r="299" spans="23:28">
      <c r="W299" s="14"/>
      <c r="X299" s="14"/>
      <c r="Y299" s="14"/>
      <c r="Z299" s="14"/>
      <c r="AA299" s="14"/>
      <c r="AB299" s="14"/>
    </row>
    <row r="300" spans="23:28">
      <c r="W300" s="14"/>
      <c r="X300" s="14"/>
      <c r="Y300" s="14"/>
      <c r="Z300" s="14"/>
      <c r="AA300" s="14"/>
      <c r="AB300" s="14"/>
    </row>
    <row r="301" spans="23:28">
      <c r="W301" s="14"/>
      <c r="X301" s="14"/>
      <c r="Y301" s="14"/>
      <c r="Z301" s="14"/>
      <c r="AA301" s="14"/>
      <c r="AB301" s="14"/>
    </row>
    <row r="302" spans="23:28">
      <c r="W302" s="14"/>
      <c r="X302" s="14"/>
      <c r="Y302" s="14"/>
      <c r="Z302" s="14"/>
      <c r="AA302" s="14"/>
      <c r="AB302" s="14"/>
    </row>
    <row r="303" spans="23:28">
      <c r="W303" s="14"/>
      <c r="X303" s="14"/>
      <c r="Y303" s="14"/>
      <c r="Z303" s="14"/>
      <c r="AA303" s="14"/>
      <c r="AB303" s="14"/>
    </row>
    <row r="304" spans="23:28">
      <c r="W304" s="14"/>
      <c r="X304" s="14"/>
      <c r="Y304" s="14"/>
      <c r="Z304" s="14"/>
      <c r="AA304" s="14"/>
      <c r="AB304" s="14"/>
    </row>
    <row r="305" spans="23:28">
      <c r="W305" s="14"/>
      <c r="X305" s="14"/>
      <c r="Y305" s="14"/>
      <c r="Z305" s="14"/>
      <c r="AA305" s="14"/>
      <c r="AB305" s="14"/>
    </row>
    <row r="306" spans="23:28">
      <c r="W306" s="14"/>
      <c r="X306" s="14"/>
      <c r="Y306" s="14"/>
      <c r="Z306" s="14"/>
      <c r="AA306" s="14"/>
      <c r="AB306" s="14"/>
    </row>
    <row r="307" spans="23:28">
      <c r="W307" s="14"/>
      <c r="X307" s="14"/>
      <c r="Y307" s="14"/>
      <c r="Z307" s="14"/>
      <c r="AA307" s="14"/>
      <c r="AB307" s="14"/>
    </row>
    <row r="308" spans="23:28">
      <c r="W308" s="14"/>
      <c r="X308" s="14"/>
      <c r="Y308" s="14"/>
      <c r="Z308" s="14"/>
      <c r="AA308" s="14"/>
      <c r="AB308" s="14"/>
    </row>
    <row r="309" spans="23:28">
      <c r="W309" s="14"/>
      <c r="X309" s="14"/>
      <c r="Y309" s="14"/>
      <c r="Z309" s="14"/>
      <c r="AA309" s="14"/>
      <c r="AB309" s="14"/>
    </row>
    <row r="310" spans="23:28">
      <c r="W310" s="14"/>
      <c r="X310" s="14"/>
      <c r="Y310" s="14"/>
      <c r="Z310" s="14"/>
      <c r="AA310" s="14"/>
      <c r="AB310" s="14"/>
    </row>
    <row r="311" spans="23:28">
      <c r="W311" s="14"/>
      <c r="X311" s="14"/>
      <c r="Y311" s="14"/>
      <c r="Z311" s="14"/>
      <c r="AA311" s="14"/>
      <c r="AB311" s="14"/>
    </row>
    <row r="312" spans="23:28">
      <c r="W312" s="14"/>
      <c r="X312" s="14"/>
      <c r="Y312" s="14"/>
      <c r="Z312" s="14"/>
      <c r="AA312" s="14"/>
      <c r="AB312" s="14"/>
    </row>
    <row r="313" spans="23:28">
      <c r="W313" s="14"/>
      <c r="X313" s="14"/>
      <c r="Y313" s="14"/>
      <c r="Z313" s="14"/>
      <c r="AA313" s="14"/>
      <c r="AB313" s="14"/>
    </row>
    <row r="314" spans="23:28">
      <c r="W314" s="14"/>
      <c r="X314" s="14"/>
      <c r="Y314" s="14"/>
      <c r="Z314" s="14"/>
      <c r="AA314" s="14"/>
      <c r="AB314" s="14"/>
    </row>
    <row r="315" spans="23:28">
      <c r="W315" s="14"/>
      <c r="X315" s="14"/>
      <c r="Y315" s="14"/>
      <c r="Z315" s="14"/>
      <c r="AA315" s="14"/>
      <c r="AB315" s="14"/>
    </row>
    <row r="316" spans="23:28">
      <c r="W316" s="14"/>
      <c r="X316" s="14"/>
      <c r="Y316" s="14"/>
      <c r="Z316" s="14"/>
      <c r="AA316" s="14"/>
      <c r="AB316" s="14"/>
    </row>
    <row r="317" spans="23:28">
      <c r="W317" s="14"/>
      <c r="X317" s="14"/>
      <c r="Y317" s="14"/>
      <c r="Z317" s="14"/>
      <c r="AA317" s="14"/>
      <c r="AB317" s="14"/>
    </row>
    <row r="318" spans="23:28">
      <c r="W318" s="14"/>
      <c r="X318" s="14"/>
      <c r="Y318" s="14"/>
      <c r="Z318" s="14"/>
      <c r="AA318" s="14"/>
      <c r="AB318" s="14"/>
    </row>
    <row r="319" spans="23:28">
      <c r="W319" s="14"/>
      <c r="X319" s="14"/>
      <c r="Y319" s="14"/>
      <c r="Z319" s="14"/>
      <c r="AA319" s="14"/>
      <c r="AB319" s="14"/>
    </row>
    <row r="320" spans="23:28">
      <c r="W320" s="14"/>
      <c r="X320" s="14"/>
      <c r="Y320" s="14"/>
      <c r="Z320" s="14"/>
      <c r="AA320" s="14"/>
      <c r="AB320" s="14"/>
    </row>
    <row r="321" spans="17:28">
      <c r="W321" s="14"/>
      <c r="X321" s="14"/>
      <c r="Y321" s="14"/>
      <c r="Z321" s="14"/>
      <c r="AA321" s="14"/>
      <c r="AB321" s="14"/>
    </row>
    <row r="322" spans="17:28">
      <c r="W322" s="14"/>
      <c r="X322" s="14"/>
      <c r="Y322" s="14"/>
      <c r="Z322" s="14"/>
      <c r="AA322" s="14"/>
      <c r="AB322" s="14"/>
    </row>
    <row r="323" spans="17:28">
      <c r="W323" s="14"/>
      <c r="X323" s="14"/>
      <c r="Y323" s="14"/>
      <c r="Z323" s="14"/>
      <c r="AA323" s="14"/>
      <c r="AB323" s="14"/>
    </row>
    <row r="324" spans="17:28">
      <c r="W324" s="14"/>
      <c r="X324" s="14"/>
      <c r="Y324" s="14"/>
      <c r="Z324" s="14"/>
      <c r="AA324" s="14"/>
      <c r="AB324" s="14"/>
    </row>
    <row r="325" spans="17:28">
      <c r="W325" s="14"/>
      <c r="X325" s="14"/>
      <c r="Y325" s="14"/>
      <c r="Z325" s="14"/>
      <c r="AA325" s="14"/>
      <c r="AB325" s="14"/>
    </row>
    <row r="326" spans="17:28">
      <c r="W326" s="14"/>
      <c r="X326" s="14"/>
      <c r="Y326" s="14"/>
      <c r="Z326" s="14"/>
      <c r="AA326" s="14"/>
      <c r="AB326" s="14"/>
    </row>
    <row r="327" spans="17:28">
      <c r="W327" s="14"/>
      <c r="X327" s="14"/>
      <c r="Y327" s="14"/>
      <c r="Z327" s="14"/>
      <c r="AA327" s="14"/>
      <c r="AB327" s="14"/>
    </row>
    <row r="328" spans="17:28">
      <c r="W328" s="14"/>
      <c r="X328" s="14"/>
      <c r="Y328" s="14"/>
      <c r="Z328" s="14"/>
      <c r="AA328" s="14"/>
      <c r="AB328" s="14"/>
    </row>
    <row r="329" spans="17:28">
      <c r="W329" s="14"/>
      <c r="X329" s="14"/>
      <c r="Y329" s="14"/>
      <c r="Z329" s="14"/>
      <c r="AA329" s="14"/>
      <c r="AB329" s="14"/>
    </row>
    <row r="330" spans="17:28">
      <c r="Q330" s="3" t="s">
        <v>645</v>
      </c>
      <c r="W330" s="14"/>
      <c r="X330" s="14"/>
      <c r="Y330" s="14"/>
      <c r="Z330" s="14"/>
      <c r="AA330" s="14"/>
      <c r="AB330" s="14"/>
    </row>
    <row r="331" spans="17:28">
      <c r="W331" s="14"/>
      <c r="X331" s="14"/>
      <c r="Y331" s="14"/>
      <c r="Z331" s="14"/>
      <c r="AA331" s="14"/>
      <c r="AB331" s="14"/>
    </row>
    <row r="332" spans="17:28">
      <c r="W332" s="14"/>
      <c r="X332" s="14"/>
      <c r="Y332" s="14"/>
      <c r="Z332" s="14"/>
      <c r="AA332" s="14"/>
      <c r="AB332" s="14"/>
    </row>
    <row r="333" spans="17:28">
      <c r="W333" s="14"/>
      <c r="X333" s="14"/>
      <c r="Y333" s="14"/>
      <c r="Z333" s="14"/>
      <c r="AA333" s="14"/>
      <c r="AB333" s="14"/>
    </row>
    <row r="334" spans="17:28">
      <c r="W334" s="14"/>
      <c r="X334" s="14"/>
      <c r="Y334" s="14"/>
      <c r="Z334" s="14"/>
      <c r="AA334" s="14"/>
      <c r="AB334" s="14"/>
    </row>
    <row r="335" spans="17:28">
      <c r="W335" s="14"/>
      <c r="X335" s="14"/>
      <c r="Y335" s="14"/>
      <c r="Z335" s="14"/>
      <c r="AA335" s="14"/>
      <c r="AB335" s="14"/>
    </row>
    <row r="336" spans="17:28">
      <c r="W336" s="14"/>
      <c r="X336" s="14"/>
      <c r="Y336" s="14"/>
      <c r="Z336" s="14"/>
      <c r="AA336" s="14"/>
      <c r="AB336" s="14"/>
    </row>
    <row r="337" spans="23:28">
      <c r="W337" s="14"/>
      <c r="X337" s="14"/>
      <c r="Y337" s="14"/>
      <c r="Z337" s="14"/>
      <c r="AA337" s="14"/>
      <c r="AB337" s="14"/>
    </row>
    <row r="338" spans="23:28">
      <c r="W338" s="14"/>
      <c r="X338" s="14"/>
      <c r="Y338" s="14"/>
      <c r="Z338" s="14"/>
      <c r="AA338" s="14"/>
      <c r="AB338" s="14"/>
    </row>
    <row r="339" spans="23:28">
      <c r="W339" s="14"/>
      <c r="X339" s="14"/>
      <c r="Y339" s="14"/>
      <c r="Z339" s="14"/>
      <c r="AA339" s="14"/>
      <c r="AB339" s="14"/>
    </row>
    <row r="340" spans="23:28">
      <c r="W340" s="14"/>
      <c r="X340" s="14"/>
      <c r="Y340" s="14"/>
      <c r="Z340" s="14"/>
      <c r="AA340" s="14"/>
      <c r="AB340" s="14"/>
    </row>
    <row r="341" spans="23:28">
      <c r="W341" s="14"/>
      <c r="X341" s="14"/>
      <c r="Y341" s="14"/>
      <c r="Z341" s="14"/>
      <c r="AA341" s="14"/>
      <c r="AB341" s="14"/>
    </row>
    <row r="342" spans="23:28">
      <c r="W342" s="14"/>
      <c r="X342" s="14"/>
      <c r="Y342" s="14"/>
      <c r="Z342" s="14"/>
      <c r="AA342" s="14"/>
      <c r="AB342" s="14"/>
    </row>
    <row r="343" spans="23:28">
      <c r="W343" s="14"/>
      <c r="X343" s="14"/>
      <c r="Y343" s="14"/>
      <c r="Z343" s="14"/>
      <c r="AA343" s="14"/>
      <c r="AB343" s="14"/>
    </row>
    <row r="344" spans="23:28">
      <c r="W344" s="14"/>
      <c r="X344" s="14"/>
      <c r="Y344" s="14"/>
      <c r="Z344" s="14"/>
      <c r="AA344" s="14"/>
      <c r="AB344" s="14"/>
    </row>
    <row r="345" spans="23:28">
      <c r="W345" s="14"/>
      <c r="X345" s="14"/>
      <c r="Y345" s="14"/>
      <c r="Z345" s="14"/>
      <c r="AA345" s="14"/>
      <c r="AB345" s="14"/>
    </row>
    <row r="346" spans="23:28">
      <c r="W346" s="14"/>
      <c r="X346" s="14"/>
      <c r="Y346" s="14"/>
      <c r="Z346" s="14"/>
      <c r="AA346" s="14"/>
      <c r="AB346" s="14"/>
    </row>
    <row r="347" spans="23:28">
      <c r="W347" s="14"/>
      <c r="X347" s="14"/>
      <c r="Y347" s="14"/>
      <c r="Z347" s="14"/>
      <c r="AA347" s="14"/>
      <c r="AB3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237"/>
  <sheetViews>
    <sheetView zoomScale="89" zoomScaleNormal="89" workbookViewId="0">
      <selection activeCell="E2" sqref="E2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6.81640625" customWidth="1"/>
    <col min="10" max="10" width="4.1796875" style="11" customWidth="1"/>
    <col min="11" max="11" width="4.1796875" style="92" customWidth="1"/>
    <col min="12" max="12" width="4.54296875" style="11" customWidth="1"/>
    <col min="13" max="13" width="1" style="92" customWidth="1"/>
    <col min="14" max="14" width="6.81640625" style="92" customWidth="1"/>
    <col min="15" max="15" width="2.26953125" style="92" customWidth="1"/>
    <col min="16" max="16" width="5.453125" customWidth="1"/>
    <col min="17" max="17" width="5.81640625" customWidth="1"/>
    <col min="18" max="18" width="1.81640625" customWidth="1"/>
    <col min="19" max="19" width="5.81640625" style="92" customWidth="1"/>
    <col min="20" max="20" width="1.26953125" style="92" customWidth="1"/>
    <col min="21" max="21" width="5.81640625" customWidth="1"/>
    <col min="22" max="22" width="1.54296875" customWidth="1"/>
    <col min="23" max="23" width="6.08984375" customWidth="1"/>
    <col min="24" max="24" width="5.36328125" customWidth="1"/>
    <col min="25" max="25" width="5.54296875" style="92" customWidth="1"/>
    <col min="26" max="26" width="5.453125" style="92" customWidth="1"/>
    <col min="27" max="28" width="5.08984375" style="92" customWidth="1"/>
    <col min="29" max="29" width="4.1796875" style="11" customWidth="1"/>
    <col min="30" max="30" width="4.08984375" style="11" customWidth="1"/>
    <col min="31" max="31" width="5.08984375" style="11" customWidth="1"/>
    <col min="32" max="32" width="5.08984375" style="92" customWidth="1"/>
    <col min="33" max="33" width="5.453125" customWidth="1"/>
    <col min="34" max="34" width="5.81640625" customWidth="1"/>
    <col min="35" max="35" width="5.90625" style="11" customWidth="1"/>
    <col min="36" max="36" width="4.81640625" style="11" customWidth="1"/>
    <col min="37" max="37" width="5.08984375" style="11" customWidth="1"/>
    <col min="38" max="38" width="8.90625" style="92" customWidth="1"/>
    <col min="39" max="39" width="5.453125" style="11" customWidth="1"/>
    <col min="48" max="48" width="14" customWidth="1"/>
    <col min="49" max="49" width="12.54296875" customWidth="1"/>
    <col min="50" max="50" width="10.90625" customWidth="1"/>
  </cols>
  <sheetData>
    <row r="1" spans="1:57">
      <c r="A1" s="47"/>
      <c r="B1" s="47"/>
      <c r="C1" s="47"/>
      <c r="D1" s="47"/>
      <c r="E1" s="47"/>
      <c r="F1" s="47"/>
      <c r="G1" s="47"/>
      <c r="H1" s="47"/>
      <c r="I1" s="47"/>
      <c r="J1" s="71"/>
      <c r="K1" s="89"/>
      <c r="L1" s="71"/>
      <c r="M1" s="89"/>
      <c r="N1" s="89"/>
      <c r="O1" s="89"/>
      <c r="P1" s="47"/>
      <c r="Q1" s="47"/>
      <c r="R1" s="47"/>
      <c r="S1" s="89"/>
      <c r="T1" s="89"/>
      <c r="U1" s="47"/>
      <c r="V1" s="47"/>
      <c r="W1" s="47"/>
      <c r="X1" s="47"/>
      <c r="Y1" s="89"/>
      <c r="Z1" s="89"/>
      <c r="AA1" s="89"/>
      <c r="AB1" s="89"/>
      <c r="AC1" s="71"/>
      <c r="AD1" s="71"/>
      <c r="AE1" s="71"/>
      <c r="AF1" s="89"/>
      <c r="AG1" s="47"/>
      <c r="AH1" s="47"/>
      <c r="AI1" s="71"/>
      <c r="AJ1" s="71"/>
      <c r="AK1" s="71"/>
      <c r="AL1" s="89"/>
      <c r="AM1" s="71"/>
      <c r="AN1" s="47"/>
    </row>
    <row r="2" spans="1:57" s="183" customFormat="1" ht="31.8">
      <c r="A2" s="182"/>
      <c r="B2" s="182"/>
      <c r="C2" s="140" t="s">
        <v>443</v>
      </c>
      <c r="D2" s="182"/>
      <c r="E2" s="182"/>
      <c r="F2" s="182"/>
      <c r="G2" s="182"/>
      <c r="H2" s="182"/>
      <c r="I2" s="182"/>
      <c r="J2" s="198"/>
      <c r="K2" s="172" t="str">
        <f>+År!B2</f>
        <v>UNG SAU :</v>
      </c>
      <c r="L2" s="198"/>
      <c r="M2" s="193"/>
      <c r="N2" s="193"/>
      <c r="O2" s="193"/>
      <c r="P2" s="182"/>
      <c r="Q2" s="182"/>
      <c r="R2" s="182"/>
      <c r="S2" s="193"/>
      <c r="T2" s="193"/>
      <c r="U2" s="182"/>
      <c r="V2" s="182"/>
      <c r="W2" s="182"/>
      <c r="X2" s="182"/>
      <c r="Y2" s="193"/>
      <c r="Z2" s="193"/>
      <c r="AA2" s="193"/>
      <c r="AB2" s="193"/>
      <c r="AC2" s="198"/>
      <c r="AD2" s="198"/>
      <c r="AE2" s="198"/>
      <c r="AF2" s="193"/>
      <c r="AG2" s="182"/>
      <c r="AH2" s="182"/>
      <c r="AI2" s="198"/>
      <c r="AJ2" s="198"/>
      <c r="AK2" s="198"/>
      <c r="AL2" s="193"/>
      <c r="AM2" s="198"/>
      <c r="AN2" s="182"/>
      <c r="AO2"/>
      <c r="AP2"/>
      <c r="AQ2"/>
      <c r="AR2"/>
      <c r="AS2"/>
      <c r="AT2"/>
      <c r="AU2"/>
      <c r="AV2"/>
      <c r="AW2"/>
      <c r="AX2"/>
      <c r="AY2"/>
    </row>
    <row r="3" spans="1:57" ht="21">
      <c r="A3" s="47"/>
      <c r="B3" s="47"/>
      <c r="C3" s="63"/>
      <c r="D3" s="47"/>
      <c r="E3" s="47"/>
      <c r="F3" s="47"/>
      <c r="G3" s="47"/>
      <c r="H3" s="47"/>
      <c r="I3" s="47"/>
      <c r="J3" s="71"/>
      <c r="K3" s="89"/>
      <c r="L3" s="71"/>
      <c r="M3" s="89"/>
      <c r="N3" s="89"/>
      <c r="O3" s="89"/>
      <c r="P3" s="47"/>
      <c r="Q3" s="47"/>
      <c r="R3" s="47"/>
      <c r="S3" s="89"/>
      <c r="T3" s="89"/>
      <c r="U3" s="47"/>
      <c r="V3" s="47"/>
      <c r="W3" s="47"/>
      <c r="X3" s="47"/>
      <c r="Y3" s="89"/>
      <c r="Z3" s="89"/>
      <c r="AA3" s="89"/>
      <c r="AB3" s="89"/>
      <c r="AC3" s="71"/>
      <c r="AD3" s="71"/>
      <c r="AE3" s="71"/>
      <c r="AF3" s="89"/>
      <c r="AG3" s="47"/>
      <c r="AH3" s="47"/>
      <c r="AI3" s="71"/>
      <c r="AJ3" s="71"/>
      <c r="AK3" s="71"/>
      <c r="AL3" s="89"/>
      <c r="AM3" s="71"/>
      <c r="AN3" s="47"/>
    </row>
    <row r="4" spans="1:57">
      <c r="A4" s="47"/>
      <c r="B4" s="47"/>
      <c r="C4" s="47"/>
      <c r="D4" s="47"/>
      <c r="E4" s="47"/>
      <c r="F4" s="47"/>
      <c r="G4" s="47"/>
      <c r="H4" s="47"/>
      <c r="I4" s="47"/>
      <c r="J4" s="71"/>
      <c r="K4" s="89"/>
      <c r="L4" s="71"/>
      <c r="M4" s="89"/>
      <c r="N4" s="89"/>
      <c r="O4" s="89"/>
      <c r="P4" s="47"/>
      <c r="Q4" s="47"/>
      <c r="R4" s="47"/>
      <c r="S4" s="89"/>
      <c r="T4" s="89"/>
      <c r="U4" s="47"/>
      <c r="V4" s="47"/>
      <c r="W4" s="47"/>
      <c r="X4" s="47"/>
      <c r="Y4" s="89"/>
      <c r="Z4" s="89"/>
      <c r="AA4" s="89"/>
      <c r="AB4" s="89"/>
      <c r="AC4" s="71"/>
      <c r="AD4" s="71"/>
      <c r="AE4" s="71"/>
      <c r="AF4" s="89"/>
      <c r="AG4" s="47"/>
      <c r="AH4" s="47"/>
      <c r="AI4" s="71"/>
      <c r="AJ4" s="71"/>
      <c r="AK4" s="71"/>
      <c r="AL4" s="89"/>
      <c r="AM4" s="71"/>
      <c r="AN4" s="47"/>
    </row>
    <row r="5" spans="1:57" s="187" customFormat="1" ht="19.8">
      <c r="A5" s="185"/>
      <c r="B5" s="185"/>
      <c r="C5" s="185"/>
      <c r="D5" s="181" t="s">
        <v>5</v>
      </c>
      <c r="E5" s="181"/>
      <c r="F5" s="184">
        <f>+År!Q2</f>
        <v>52</v>
      </c>
      <c r="G5" s="185"/>
      <c r="H5" s="181"/>
      <c r="I5" s="185"/>
      <c r="J5" s="204"/>
      <c r="K5" s="206" t="s">
        <v>425</v>
      </c>
      <c r="L5" s="204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567">
        <f>SUM(H11:H16)</f>
        <v>43177</v>
      </c>
      <c r="Y5" s="569"/>
      <c r="Z5" s="569"/>
      <c r="AA5" s="206"/>
      <c r="AB5" s="202"/>
      <c r="AC5" s="202"/>
      <c r="AD5" s="202"/>
      <c r="AE5" s="204"/>
      <c r="AF5" s="204"/>
      <c r="AG5" s="204"/>
      <c r="AH5" s="202"/>
      <c r="AI5" s="185"/>
      <c r="AJ5" s="185"/>
      <c r="AK5" s="204"/>
      <c r="AL5" s="204"/>
      <c r="AM5" s="204"/>
      <c r="AN5" s="202"/>
      <c r="AO5" s="4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86"/>
      <c r="BE5" s="186"/>
    </row>
    <row r="6" spans="1:57" ht="16.5" customHeight="1">
      <c r="A6" s="52"/>
      <c r="B6" s="52"/>
      <c r="C6" s="52"/>
      <c r="D6" s="52"/>
      <c r="E6" s="52"/>
      <c r="F6" s="52"/>
      <c r="G6" s="52"/>
      <c r="H6" s="52"/>
      <c r="I6" s="52"/>
      <c r="J6" s="71"/>
      <c r="K6" s="177"/>
      <c r="L6" s="200"/>
      <c r="M6" s="89"/>
      <c r="N6" s="89"/>
      <c r="O6" s="89"/>
      <c r="P6" s="47"/>
      <c r="Q6" s="47"/>
      <c r="R6" s="47"/>
      <c r="S6" s="89"/>
      <c r="T6" s="89"/>
      <c r="U6" s="47"/>
      <c r="V6" s="47"/>
      <c r="W6" s="47"/>
      <c r="X6" s="47"/>
      <c r="Y6" s="89"/>
      <c r="Z6" s="89"/>
      <c r="AA6" s="89"/>
      <c r="AB6" s="89"/>
      <c r="AC6" s="71"/>
      <c r="AD6" s="71"/>
      <c r="AE6" s="71"/>
      <c r="AF6" s="89"/>
      <c r="AG6" s="47"/>
      <c r="AH6" s="47"/>
      <c r="AI6" s="71"/>
      <c r="AJ6" s="71"/>
      <c r="AK6" s="71"/>
      <c r="AL6" s="89"/>
      <c r="AM6" s="71"/>
      <c r="AN6" s="47"/>
    </row>
    <row r="7" spans="1:57" ht="16.5" customHeight="1">
      <c r="A7" s="52"/>
      <c r="B7" s="52"/>
      <c r="C7" s="52"/>
      <c r="D7" s="52"/>
      <c r="E7" s="52"/>
      <c r="F7" s="52"/>
      <c r="G7" s="52"/>
      <c r="H7" s="52"/>
      <c r="I7" s="52"/>
      <c r="J7" s="71"/>
      <c r="K7" s="177"/>
      <c r="L7" s="200"/>
      <c r="M7" s="89"/>
      <c r="N7" s="89"/>
      <c r="O7" s="89"/>
      <c r="P7" s="47"/>
      <c r="Q7" s="47"/>
      <c r="R7" s="47"/>
      <c r="S7" s="89"/>
      <c r="T7" s="89"/>
      <c r="U7" s="47"/>
      <c r="V7" s="47"/>
      <c r="W7" s="52" t="s">
        <v>22</v>
      </c>
      <c r="X7" s="47"/>
      <c r="Y7" s="89"/>
      <c r="Z7" s="89"/>
      <c r="AA7" s="89"/>
      <c r="AB7" s="89"/>
      <c r="AC7" s="71"/>
      <c r="AD7" s="71"/>
      <c r="AE7" s="71"/>
      <c r="AF7" s="89"/>
      <c r="AG7" s="47"/>
      <c r="AH7" s="47"/>
      <c r="AI7" s="71"/>
      <c r="AJ7" s="71"/>
      <c r="AK7" s="71"/>
      <c r="AL7" s="89"/>
      <c r="AM7" s="71"/>
      <c r="AN7" s="47"/>
    </row>
    <row r="8" spans="1:57" ht="15.6">
      <c r="A8" s="47"/>
      <c r="B8" s="47"/>
      <c r="C8" s="47"/>
      <c r="D8" s="47"/>
      <c r="E8" s="47"/>
      <c r="F8" s="52" t="s">
        <v>2</v>
      </c>
      <c r="G8" s="52"/>
      <c r="H8" s="47"/>
      <c r="I8" s="52"/>
      <c r="J8" s="71"/>
      <c r="K8" s="94"/>
      <c r="L8" s="71"/>
      <c r="M8" s="94"/>
      <c r="N8" s="94"/>
      <c r="O8" s="94"/>
      <c r="P8" s="52" t="s">
        <v>22</v>
      </c>
      <c r="Q8" s="52"/>
      <c r="R8" s="52"/>
      <c r="S8" s="94"/>
      <c r="T8" s="94"/>
      <c r="U8" s="52"/>
      <c r="V8" s="52"/>
      <c r="W8" s="52" t="s">
        <v>486</v>
      </c>
      <c r="X8" s="52"/>
      <c r="Y8" s="89"/>
      <c r="Z8" s="94"/>
      <c r="AA8" s="94" t="s">
        <v>45</v>
      </c>
      <c r="AB8" s="94"/>
      <c r="AC8" s="72" t="s">
        <v>508</v>
      </c>
      <c r="AD8" s="71"/>
      <c r="AE8" s="71"/>
      <c r="AF8" s="94" t="s">
        <v>426</v>
      </c>
      <c r="AG8" s="47"/>
      <c r="AH8" s="47"/>
      <c r="AI8" s="72" t="s">
        <v>422</v>
      </c>
      <c r="AJ8" s="201"/>
      <c r="AK8" s="201"/>
      <c r="AL8" s="94" t="s">
        <v>77</v>
      </c>
      <c r="AM8" s="72" t="s">
        <v>2</v>
      </c>
      <c r="AN8" s="47"/>
    </row>
    <row r="9" spans="1:57" ht="15.6">
      <c r="A9" s="47"/>
      <c r="B9" s="47"/>
      <c r="C9" s="47"/>
      <c r="D9" s="47"/>
      <c r="E9" s="47"/>
      <c r="F9" s="52" t="s">
        <v>484</v>
      </c>
      <c r="G9" s="118"/>
      <c r="H9" s="72" t="s">
        <v>2</v>
      </c>
      <c r="I9" s="118"/>
      <c r="J9" s="72" t="s">
        <v>2</v>
      </c>
      <c r="K9" s="178"/>
      <c r="L9" s="72" t="s">
        <v>1</v>
      </c>
      <c r="M9" s="94"/>
      <c r="N9" s="94" t="s">
        <v>2</v>
      </c>
      <c r="O9" s="94"/>
      <c r="P9" s="53" t="s">
        <v>0</v>
      </c>
      <c r="Q9" s="118"/>
      <c r="R9" s="118"/>
      <c r="S9" s="415" t="s">
        <v>22</v>
      </c>
      <c r="T9" s="415"/>
      <c r="U9" s="419" t="s">
        <v>22</v>
      </c>
      <c r="V9" s="419"/>
      <c r="W9" s="53" t="s">
        <v>414</v>
      </c>
      <c r="X9" s="118"/>
      <c r="Y9" s="94" t="s">
        <v>22</v>
      </c>
      <c r="Z9" s="178"/>
      <c r="AA9" s="94" t="s">
        <v>4</v>
      </c>
      <c r="AB9" s="178"/>
      <c r="AC9" s="72" t="s">
        <v>535</v>
      </c>
      <c r="AD9" s="72"/>
      <c r="AE9" s="72"/>
      <c r="AF9" s="94"/>
      <c r="AG9" s="52" t="s">
        <v>482</v>
      </c>
      <c r="AH9" s="52" t="s">
        <v>413</v>
      </c>
      <c r="AI9" s="72" t="s">
        <v>1</v>
      </c>
      <c r="AJ9" s="72" t="s">
        <v>1</v>
      </c>
      <c r="AK9" s="72" t="s">
        <v>427</v>
      </c>
      <c r="AL9" s="94" t="s">
        <v>428</v>
      </c>
      <c r="AM9" s="72" t="s">
        <v>430</v>
      </c>
      <c r="AN9" s="47"/>
    </row>
    <row r="10" spans="1:57" ht="15.6">
      <c r="A10" s="47"/>
      <c r="B10" s="52" t="s">
        <v>89</v>
      </c>
      <c r="C10" s="52" t="s">
        <v>424</v>
      </c>
      <c r="D10" s="48"/>
      <c r="E10" s="52" t="s">
        <v>432</v>
      </c>
      <c r="F10" s="53" t="s">
        <v>485</v>
      </c>
      <c r="G10" s="118" t="s">
        <v>487</v>
      </c>
      <c r="H10" s="73" t="s">
        <v>8</v>
      </c>
      <c r="I10" s="118" t="s">
        <v>487</v>
      </c>
      <c r="J10" s="73" t="s">
        <v>403</v>
      </c>
      <c r="K10" s="178" t="s">
        <v>487</v>
      </c>
      <c r="L10" s="73" t="s">
        <v>403</v>
      </c>
      <c r="M10" s="94"/>
      <c r="N10" s="94" t="s">
        <v>658</v>
      </c>
      <c r="O10" s="94"/>
      <c r="P10" s="53"/>
      <c r="Q10" s="118" t="s">
        <v>487</v>
      </c>
      <c r="R10" s="118"/>
      <c r="S10" s="415" t="s">
        <v>658</v>
      </c>
      <c r="T10" s="415"/>
      <c r="U10" s="419" t="s">
        <v>662</v>
      </c>
      <c r="V10" s="419"/>
      <c r="W10" s="53"/>
      <c r="X10" s="118" t="s">
        <v>487</v>
      </c>
      <c r="Y10" s="95" t="s">
        <v>44</v>
      </c>
      <c r="Z10" s="178" t="s">
        <v>487</v>
      </c>
      <c r="AA10" s="95"/>
      <c r="AB10" s="178" t="s">
        <v>487</v>
      </c>
      <c r="AC10" s="73" t="s">
        <v>523</v>
      </c>
      <c r="AD10" s="73" t="s">
        <v>520</v>
      </c>
      <c r="AE10" s="73" t="s">
        <v>521</v>
      </c>
      <c r="AF10" s="95" t="s">
        <v>1</v>
      </c>
      <c r="AG10" s="53" t="s">
        <v>483</v>
      </c>
      <c r="AH10" s="53" t="s">
        <v>517</v>
      </c>
      <c r="AI10" s="73" t="s">
        <v>43</v>
      </c>
      <c r="AJ10" s="73" t="s">
        <v>509</v>
      </c>
      <c r="AK10" s="73" t="s">
        <v>509</v>
      </c>
      <c r="AL10" s="95" t="s">
        <v>429</v>
      </c>
      <c r="AM10" s="73" t="s">
        <v>540</v>
      </c>
      <c r="AN10" s="47"/>
    </row>
    <row r="11" spans="1:57" ht="15.6">
      <c r="A11" s="47"/>
      <c r="B11" s="54">
        <f>+'Ark1'!C317</f>
        <v>2024</v>
      </c>
      <c r="C11" s="54">
        <f>+'Ark1'!I317</f>
        <v>6</v>
      </c>
      <c r="D11" s="55" t="s">
        <v>76</v>
      </c>
      <c r="E11" s="55" t="s">
        <v>435</v>
      </c>
      <c r="F11" s="54">
        <f>+'Ark1'!Q317</f>
        <v>1020</v>
      </c>
      <c r="G11" s="54">
        <f t="shared" ref="G11:G16" si="0">+F11-F18</f>
        <v>-162</v>
      </c>
      <c r="H11" s="54">
        <f>+'Ark1'!R317</f>
        <v>5552</v>
      </c>
      <c r="I11" s="54">
        <f t="shared" ref="I11:I16" si="1">+H11-H18</f>
        <v>-1613</v>
      </c>
      <c r="J11" s="273">
        <f>+'Ark1'!AG317</f>
        <v>13.933952487779488</v>
      </c>
      <c r="K11" s="157">
        <f t="shared" ref="K11:K16" si="2">+J11-J18</f>
        <v>-1.8190574761042519</v>
      </c>
      <c r="L11" s="273">
        <f>+'Ark1'!AH317</f>
        <v>4.3948126801152716</v>
      </c>
      <c r="M11" s="94"/>
      <c r="N11" s="434">
        <f>+'Ark1'!AI317</f>
        <v>5548</v>
      </c>
      <c r="O11" s="94"/>
      <c r="P11" s="56">
        <f>+'Ark1'!S317</f>
        <v>7.5255763688760817</v>
      </c>
      <c r="Q11" s="56">
        <f t="shared" ref="Q11:Q16" si="3">+P11-P18</f>
        <v>0.27672779944133108</v>
      </c>
      <c r="R11" s="118"/>
      <c r="S11" s="435">
        <f>+IF(N11=0,"",'Ark1'!AJ317)</f>
        <v>110.64693583273272</v>
      </c>
      <c r="T11" s="415"/>
      <c r="U11" s="436">
        <f>+IF(N11=0,"",'Ark1'!AK317)</f>
        <v>20.348438941102518</v>
      </c>
      <c r="V11" s="419"/>
      <c r="W11" s="56">
        <f>+'Ark1'!T317</f>
        <v>5.8850864553314111</v>
      </c>
      <c r="X11" s="56">
        <f t="shared" ref="X11:X16" si="4">+W11-W18</f>
        <v>-0.1567837470412341</v>
      </c>
      <c r="Y11" s="157">
        <f>+'Ark1'!U317</f>
        <v>28.068858069164264</v>
      </c>
      <c r="Z11" s="157">
        <f t="shared" ref="Z11:Z16" si="5">+Y11-Y18</f>
        <v>-8.1302433278214181E-2</v>
      </c>
      <c r="AA11" s="157">
        <f>+'Ark1'!W317</f>
        <v>9.2759365994236322</v>
      </c>
      <c r="AB11" s="157">
        <f t="shared" ref="AB11:AB16" si="6">+AA11-AA18</f>
        <v>-2.5314604696622034</v>
      </c>
      <c r="AC11" s="74">
        <f>+'Ark1'!X317</f>
        <v>95.587175792507182</v>
      </c>
      <c r="AD11" s="74">
        <f>+'Ark1'!Y317</f>
        <v>73.595100864553316</v>
      </c>
      <c r="AE11" s="74">
        <f>+'Ark1'!Z317</f>
        <v>7.5061162088243423</v>
      </c>
      <c r="AF11" s="157">
        <f>+'Ark1'!Z317</f>
        <v>7.5061162088243423</v>
      </c>
      <c r="AG11" s="56">
        <f>+'Ark1'!AB317</f>
        <v>1.9529168478016397</v>
      </c>
      <c r="AH11" s="56">
        <f>+'Ark1'!AC317</f>
        <v>79.78491822790194</v>
      </c>
      <c r="AI11" s="74">
        <f>+'Ark1'!AD317</f>
        <v>46.146801844207594</v>
      </c>
      <c r="AJ11" s="74">
        <f>+'Ark1'!AE317</f>
        <v>65.421231235746077</v>
      </c>
      <c r="AK11" s="74">
        <f>+'Ark1'!AF317</f>
        <v>12.858697917872943</v>
      </c>
      <c r="AL11" s="157">
        <f t="shared" ref="AL11:AL30" si="7">+Y11/P11</f>
        <v>3.7297951270882193</v>
      </c>
      <c r="AM11" s="74">
        <f t="shared" ref="AM11:AM30" si="8">+H11/F11</f>
        <v>5.443137254901961</v>
      </c>
      <c r="AN11" s="47"/>
    </row>
    <row r="12" spans="1:57" ht="15.6">
      <c r="A12" s="47"/>
      <c r="B12" s="54">
        <f>+'Ark1'!C318</f>
        <v>2024</v>
      </c>
      <c r="C12" s="54">
        <f>+'Ark1'!I318</f>
        <v>24</v>
      </c>
      <c r="D12" s="55" t="s">
        <v>76</v>
      </c>
      <c r="E12" s="55" t="s">
        <v>109</v>
      </c>
      <c r="F12" s="54">
        <f>+'Ark1'!Q318</f>
        <v>2839</v>
      </c>
      <c r="G12" s="54">
        <f t="shared" si="0"/>
        <v>-35</v>
      </c>
      <c r="H12" s="54">
        <f>+'Ark1'!R318</f>
        <v>12796</v>
      </c>
      <c r="I12" s="54">
        <f t="shared" si="1"/>
        <v>-836</v>
      </c>
      <c r="J12" s="273">
        <f>+'Ark1'!AG318</f>
        <v>30.476436574520775</v>
      </c>
      <c r="K12" s="157">
        <f t="shared" si="2"/>
        <v>1.5676229728907529</v>
      </c>
      <c r="L12" s="273">
        <f>+'Ark1'!AH318</f>
        <v>2.9931228508909045</v>
      </c>
      <c r="M12" s="94"/>
      <c r="N12" s="434">
        <f>+'Ark1'!AI318</f>
        <v>12476</v>
      </c>
      <c r="O12" s="94"/>
      <c r="P12" s="56">
        <f>+'Ark1'!S318</f>
        <v>7.4364645201625521</v>
      </c>
      <c r="Q12" s="56">
        <f t="shared" si="3"/>
        <v>-4.4022569039327664E-2</v>
      </c>
      <c r="R12" s="118"/>
      <c r="S12" s="435">
        <f>+IF(N12=0,"",'Ark1'!AJ318)</f>
        <v>108.00475312600175</v>
      </c>
      <c r="T12" s="415"/>
      <c r="U12" s="436">
        <f>+IF(N12=0,"",'Ark1'!AK318)</f>
        <v>20.367460703964198</v>
      </c>
      <c r="V12" s="419"/>
      <c r="W12" s="56">
        <f>+'Ark1'!T318</f>
        <v>6.0522819631134723</v>
      </c>
      <c r="X12" s="56">
        <f t="shared" si="4"/>
        <v>-0.13485125284896782</v>
      </c>
      <c r="Y12" s="157">
        <f>+'Ark1'!U318</f>
        <v>26.637277274148222</v>
      </c>
      <c r="Z12" s="157">
        <f t="shared" si="5"/>
        <v>-0.51487208031197085</v>
      </c>
      <c r="AA12" s="157">
        <f>+'Ark1'!W318</f>
        <v>10.800250078149416</v>
      </c>
      <c r="AB12" s="157">
        <f t="shared" si="6"/>
        <v>-0.98818888898673585</v>
      </c>
      <c r="AC12" s="74">
        <f>+'Ark1'!X318</f>
        <v>86.644263832447649</v>
      </c>
      <c r="AD12" s="74">
        <f>+'Ark1'!Y318</f>
        <v>66.231634885901855</v>
      </c>
      <c r="AE12" s="74">
        <f>+'Ark1'!Z318</f>
        <v>8.6673064206397985</v>
      </c>
      <c r="AF12" s="157">
        <f>+'Ark1'!Z318</f>
        <v>8.6673064206397985</v>
      </c>
      <c r="AG12" s="56">
        <f>+'Ark1'!AB318</f>
        <v>2.2667876615358518</v>
      </c>
      <c r="AH12" s="56">
        <f>+'Ark1'!AC318</f>
        <v>80.805137984194047</v>
      </c>
      <c r="AI12" s="74">
        <f>+'Ark1'!AD318</f>
        <v>33.89736939343959</v>
      </c>
      <c r="AJ12" s="74">
        <f>+'Ark1'!AE318</f>
        <v>54.447559105839957</v>
      </c>
      <c r="AK12" s="74">
        <f>+'Ark1'!AF318</f>
        <v>29.636148875558742</v>
      </c>
      <c r="AL12" s="157">
        <f t="shared" si="7"/>
        <v>3.5819813571255987</v>
      </c>
      <c r="AM12" s="74">
        <f t="shared" si="8"/>
        <v>4.5072208524128214</v>
      </c>
      <c r="AN12" s="47"/>
      <c r="AP12" s="2"/>
      <c r="AQ12" s="2"/>
      <c r="AR12" s="2"/>
    </row>
    <row r="13" spans="1:57" ht="15.6">
      <c r="A13" s="47"/>
      <c r="B13" s="54">
        <f>+'Ark1'!C319</f>
        <v>2024</v>
      </c>
      <c r="C13" s="54">
        <f>+'Ark1'!I319</f>
        <v>49</v>
      </c>
      <c r="D13" s="55" t="s">
        <v>76</v>
      </c>
      <c r="E13" s="55" t="s">
        <v>110</v>
      </c>
      <c r="F13" s="54">
        <f>+'Ark1'!Q319</f>
        <v>1440</v>
      </c>
      <c r="G13" s="54">
        <f t="shared" si="0"/>
        <v>-101</v>
      </c>
      <c r="H13" s="54">
        <f>+'Ark1'!R319</f>
        <v>9104</v>
      </c>
      <c r="I13" s="54">
        <f t="shared" si="1"/>
        <v>-1441</v>
      </c>
      <c r="J13" s="273">
        <f>+'Ark1'!AG319</f>
        <v>21.557509922595255</v>
      </c>
      <c r="K13" s="157">
        <f t="shared" si="2"/>
        <v>0.15349847022890373</v>
      </c>
      <c r="L13" s="273">
        <f>+'Ark1'!AH319</f>
        <v>4.228910369068541</v>
      </c>
      <c r="M13" s="94"/>
      <c r="N13" s="434">
        <f>+'Ark1'!AI319</f>
        <v>8751</v>
      </c>
      <c r="O13" s="94"/>
      <c r="P13" s="56">
        <f>+'Ark1'!S319</f>
        <v>7.3659929701230222</v>
      </c>
      <c r="Q13" s="56">
        <f t="shared" si="3"/>
        <v>0.14664730867209741</v>
      </c>
      <c r="R13" s="118"/>
      <c r="S13" s="435">
        <f>+IF(N13=0,"",'Ark1'!AJ319)</f>
        <v>108.35733059078994</v>
      </c>
      <c r="T13" s="415"/>
      <c r="U13" s="436">
        <f>+IF(N13=0,"",'Ark1'!AK319)</f>
        <v>20.096883881292264</v>
      </c>
      <c r="V13" s="419"/>
      <c r="W13" s="56">
        <f>+'Ark1'!T319</f>
        <v>6.026581722319861</v>
      </c>
      <c r="X13" s="56">
        <f t="shared" si="4"/>
        <v>-0.16545241708270098</v>
      </c>
      <c r="Y13" s="157">
        <f>+'Ark1'!U319</f>
        <v>26.482941564147623</v>
      </c>
      <c r="Z13" s="157">
        <f t="shared" si="5"/>
        <v>0.49438774717286194</v>
      </c>
      <c r="AA13" s="157">
        <f>+'Ark1'!W319</f>
        <v>9.6550966608084376</v>
      </c>
      <c r="AB13" s="157">
        <f t="shared" si="6"/>
        <v>-1.4402091713394984</v>
      </c>
      <c r="AC13" s="74">
        <f>+'Ark1'!X319</f>
        <v>86.818980667838304</v>
      </c>
      <c r="AD13" s="74">
        <f>+'Ark1'!Y319</f>
        <v>66.135764499121237</v>
      </c>
      <c r="AE13" s="74">
        <f>+'Ark1'!Z319</f>
        <v>8.7635980255960089</v>
      </c>
      <c r="AF13" s="157">
        <f>+'Ark1'!Z319</f>
        <v>8.7635980255960089</v>
      </c>
      <c r="AG13" s="56">
        <f>+'Ark1'!AB319</f>
        <v>2.0337002349859543</v>
      </c>
      <c r="AH13" s="56">
        <f>+'Ark1'!AC319</f>
        <v>82.14841412236359</v>
      </c>
      <c r="AI13" s="74">
        <f>+'Ark1'!AD319</f>
        <v>41.548289669507298</v>
      </c>
      <c r="AJ13" s="74">
        <f>+'Ark1'!AE319</f>
        <v>55.891052958469487</v>
      </c>
      <c r="AK13" s="74">
        <f>+'Ark1'!AF319</f>
        <v>21.085300044004914</v>
      </c>
      <c r="AL13" s="157">
        <f t="shared" si="7"/>
        <v>3.5952982403817475</v>
      </c>
      <c r="AM13" s="74">
        <f t="shared" si="8"/>
        <v>6.322222222222222</v>
      </c>
      <c r="AN13" s="47"/>
      <c r="AP13" s="2"/>
      <c r="AQ13" s="2"/>
      <c r="AR13" s="4"/>
      <c r="AS13" s="4"/>
      <c r="AT13" s="4"/>
    </row>
    <row r="14" spans="1:57" ht="15.6">
      <c r="A14" s="47"/>
      <c r="B14" s="54">
        <f>+'Ark1'!C320</f>
        <v>2024</v>
      </c>
      <c r="C14" s="54">
        <f>+'Ark1'!I320</f>
        <v>80</v>
      </c>
      <c r="D14" s="55" t="s">
        <v>7</v>
      </c>
      <c r="E14" s="55" t="s">
        <v>6</v>
      </c>
      <c r="F14" s="54">
        <f>+'Ark1'!Q320</f>
        <v>1758</v>
      </c>
      <c r="G14" s="54">
        <f t="shared" si="0"/>
        <v>-46</v>
      </c>
      <c r="H14" s="54">
        <f>+'Ark1'!R320</f>
        <v>9006</v>
      </c>
      <c r="I14" s="54">
        <f t="shared" si="1"/>
        <v>-304</v>
      </c>
      <c r="J14" s="273">
        <f>+'Ark1'!AG320</f>
        <v>18.972610149972233</v>
      </c>
      <c r="K14" s="157">
        <f t="shared" si="2"/>
        <v>1.5384066631830535</v>
      </c>
      <c r="L14" s="273">
        <f>+'Ark1'!AH320</f>
        <v>5.4186098156784368</v>
      </c>
      <c r="M14" s="94"/>
      <c r="N14" s="434">
        <f>+'Ark1'!AI320</f>
        <v>8977</v>
      </c>
      <c r="O14" s="94"/>
      <c r="P14" s="56">
        <f>+'Ark1'!S320</f>
        <v>6.8054630246502352</v>
      </c>
      <c r="Q14" s="56">
        <f t="shared" si="3"/>
        <v>-0.20624481638091474</v>
      </c>
      <c r="R14" s="118"/>
      <c r="S14" s="435">
        <f>+IF(N14=0,"",'Ark1'!AJ320)</f>
        <v>106.08946195833801</v>
      </c>
      <c r="T14" s="415"/>
      <c r="U14" s="436">
        <f>+IF(N14=0,"",'Ark1'!AK320)</f>
        <v>18.776013823868023</v>
      </c>
      <c r="V14" s="419"/>
      <c r="W14" s="56">
        <f>+'Ark1'!T320</f>
        <v>6.1984232733733053</v>
      </c>
      <c r="X14" s="56">
        <f t="shared" si="4"/>
        <v>-0.28535760740005589</v>
      </c>
      <c r="Y14" s="157">
        <f>+'Ark1'!U320</f>
        <v>23.561070397512754</v>
      </c>
      <c r="Z14" s="157">
        <f t="shared" si="5"/>
        <v>-0.4154387324550548</v>
      </c>
      <c r="AA14" s="157">
        <f>+'Ark1'!W320</f>
        <v>12.014212747057517</v>
      </c>
      <c r="AB14" s="157">
        <f t="shared" si="6"/>
        <v>-1.5088807008479606</v>
      </c>
      <c r="AC14" s="74">
        <f>+'Ark1'!X320</f>
        <v>74.616922051965346</v>
      </c>
      <c r="AD14" s="74">
        <f>+'Ark1'!Y320</f>
        <v>49.433710859427045</v>
      </c>
      <c r="AE14" s="74">
        <f>+'Ark1'!Z320</f>
        <v>9.26560331340721</v>
      </c>
      <c r="AF14" s="157">
        <f>+'Ark1'!Z320</f>
        <v>9.26560331340721</v>
      </c>
      <c r="AG14" s="56">
        <f>+'Ark1'!AB320</f>
        <v>2.0757479303630784</v>
      </c>
      <c r="AH14" s="56">
        <f>+'Ark1'!AC320</f>
        <v>84.872514034251211</v>
      </c>
      <c r="AI14" s="74">
        <f>+'Ark1'!AD320</f>
        <v>51.869324846683362</v>
      </c>
      <c r="AJ14" s="74">
        <f>+'Ark1'!AE320</f>
        <v>72.161264773696516</v>
      </c>
      <c r="AK14" s="74">
        <f>+'Ark1'!AF320</f>
        <v>20.858327350209596</v>
      </c>
      <c r="AL14" s="157">
        <f t="shared" si="7"/>
        <v>3.4620819056942373</v>
      </c>
      <c r="AM14" s="74">
        <f t="shared" si="8"/>
        <v>5.1228668941979523</v>
      </c>
      <c r="AN14" s="47"/>
      <c r="AP14" s="1"/>
      <c r="AQ14" s="1"/>
      <c r="AR14" s="11"/>
      <c r="AS14" s="11"/>
      <c r="AT14" s="11"/>
    </row>
    <row r="15" spans="1:57" ht="15.6">
      <c r="A15" s="47"/>
      <c r="B15" s="54">
        <f>+'Ark1'!C321</f>
        <v>2024</v>
      </c>
      <c r="C15" s="54">
        <f>+'Ark1'!I321</f>
        <v>81</v>
      </c>
      <c r="D15" s="55" t="s">
        <v>7</v>
      </c>
      <c r="E15" s="55" t="s">
        <v>3</v>
      </c>
      <c r="F15" s="54">
        <f>+'Ark1'!Q321</f>
        <v>93</v>
      </c>
      <c r="G15" s="54">
        <f t="shared" si="0"/>
        <v>-16</v>
      </c>
      <c r="H15" s="54">
        <f>+'Ark1'!R321</f>
        <v>863</v>
      </c>
      <c r="I15" s="54">
        <f t="shared" si="1"/>
        <v>158</v>
      </c>
      <c r="J15" s="273">
        <f>+'Ark1'!AG321</f>
        <v>1.4974244617567651</v>
      </c>
      <c r="K15" s="157">
        <f t="shared" si="2"/>
        <v>0.29483694798529236</v>
      </c>
      <c r="L15" s="273">
        <f>+'Ark1'!AH321</f>
        <v>26.303592120509848</v>
      </c>
      <c r="M15" s="94"/>
      <c r="N15" s="434">
        <f>+'Ark1'!AI321</f>
        <v>862</v>
      </c>
      <c r="O15" s="94"/>
      <c r="P15" s="56">
        <f>+'Ark1'!S321</f>
        <v>6.1923522595596783</v>
      </c>
      <c r="Q15" s="56">
        <f t="shared" si="3"/>
        <v>-0.42750589646868864</v>
      </c>
      <c r="R15" s="118"/>
      <c r="S15" s="435">
        <f>+IF(N15=0,"",'Ark1'!AJ321)</f>
        <v>100.93816705336418</v>
      </c>
      <c r="T15" s="415"/>
      <c r="U15" s="436">
        <f>+IF(N15=0,"",'Ark1'!AK321)</f>
        <v>17.680611549422618</v>
      </c>
      <c r="V15" s="419"/>
      <c r="W15" s="56">
        <f>+'Ark1'!T321</f>
        <v>5.862108922363845</v>
      </c>
      <c r="X15" s="56">
        <f t="shared" si="4"/>
        <v>-4.4274056359561165E-2</v>
      </c>
      <c r="Y15" s="157">
        <f>+'Ark1'!U321</f>
        <v>19.405909617612977</v>
      </c>
      <c r="Z15" s="157">
        <f t="shared" si="5"/>
        <v>-2.4345159143019366</v>
      </c>
      <c r="AA15" s="157">
        <f>+'Ark1'!W321</f>
        <v>4.5191193511008123</v>
      </c>
      <c r="AB15" s="157">
        <f t="shared" si="6"/>
        <v>-4.2752068900339388</v>
      </c>
      <c r="AC15" s="74">
        <f>+'Ark1'!X321</f>
        <v>55.967555040556192</v>
      </c>
      <c r="AD15" s="74">
        <f>+'Ark1'!Y321</f>
        <v>33.024333719582849</v>
      </c>
      <c r="AE15" s="74">
        <f>+'Ark1'!Z321</f>
        <v>8.5572098216402512</v>
      </c>
      <c r="AF15" s="157">
        <f>+'Ark1'!Z321</f>
        <v>8.5572098216402512</v>
      </c>
      <c r="AG15" s="56">
        <f>+'Ark1'!AB321</f>
        <v>1.6313097346845549</v>
      </c>
      <c r="AH15" s="56">
        <f>+'Ark1'!AC321</f>
        <v>83.419516621935983</v>
      </c>
      <c r="AI15" s="74">
        <f>+'Ark1'!AD321</f>
        <v>46.897126390461743</v>
      </c>
      <c r="AJ15" s="74">
        <f>+'Ark1'!AE321</f>
        <v>73.307879474268987</v>
      </c>
      <c r="AK15" s="74">
        <f>+'Ark1'!AF321</f>
        <v>1.9987493341362299</v>
      </c>
      <c r="AL15" s="157">
        <f t="shared" si="7"/>
        <v>3.1338510479041899</v>
      </c>
      <c r="AM15" s="74">
        <f t="shared" si="8"/>
        <v>9.279569892473118</v>
      </c>
      <c r="AN15" s="47"/>
      <c r="AP15" s="1"/>
      <c r="AQ15" s="1"/>
      <c r="AR15" s="11"/>
      <c r="AS15" s="11"/>
      <c r="AT15" s="11"/>
    </row>
    <row r="16" spans="1:57" ht="15.6">
      <c r="A16" s="47"/>
      <c r="B16" s="54">
        <f>+'Ark1'!C322</f>
        <v>2024</v>
      </c>
      <c r="C16" s="54">
        <f>+'Ark1'!I322</f>
        <v>83</v>
      </c>
      <c r="D16" s="55" t="s">
        <v>7</v>
      </c>
      <c r="E16" s="55" t="s">
        <v>436</v>
      </c>
      <c r="F16" s="54">
        <f>+'Ark1'!Q322</f>
        <v>1119</v>
      </c>
      <c r="G16" s="54">
        <f t="shared" si="0"/>
        <v>-196</v>
      </c>
      <c r="H16" s="54">
        <f>+'Ark1'!R322</f>
        <v>5856</v>
      </c>
      <c r="I16" s="54">
        <f t="shared" si="1"/>
        <v>-1672</v>
      </c>
      <c r="J16" s="273">
        <f>+'Ark1'!AG322</f>
        <v>13.562066403375471</v>
      </c>
      <c r="K16" s="157">
        <f t="shared" si="2"/>
        <v>-1.7353075781837664</v>
      </c>
      <c r="L16" s="273">
        <f>+'Ark1'!AH322</f>
        <v>4.0812841530054644</v>
      </c>
      <c r="M16" s="94"/>
      <c r="N16" s="434">
        <f>+'Ark1'!AI322</f>
        <v>5607</v>
      </c>
      <c r="O16" s="94"/>
      <c r="P16" s="56">
        <f>+'Ark1'!S322</f>
        <v>7.2715163934426252</v>
      </c>
      <c r="Q16" s="56">
        <f t="shared" si="3"/>
        <v>0.14691490566366561</v>
      </c>
      <c r="R16" s="118"/>
      <c r="S16" s="435">
        <f>+IF(N16=0,"",'Ark1'!AJ322)</f>
        <v>108.2428928125555</v>
      </c>
      <c r="T16" s="415"/>
      <c r="U16" s="436">
        <f>+IF(N16=0,"",'Ark1'!AK322)</f>
        <v>19.709472397372529</v>
      </c>
      <c r="V16" s="419"/>
      <c r="W16" s="56">
        <f>+'Ark1'!T322</f>
        <v>6.113217213114754</v>
      </c>
      <c r="X16" s="56">
        <f t="shared" si="4"/>
        <v>-9.918980070033534E-2</v>
      </c>
      <c r="Y16" s="157">
        <f>+'Ark1'!U322</f>
        <v>25.901485655737641</v>
      </c>
      <c r="Z16" s="157">
        <f t="shared" si="5"/>
        <v>-0.11632784054278389</v>
      </c>
      <c r="AA16" s="157">
        <f>+'Ark1'!W322</f>
        <v>10.211748633879781</v>
      </c>
      <c r="AB16" s="157">
        <f t="shared" si="6"/>
        <v>-1.0794309622944986</v>
      </c>
      <c r="AC16" s="74">
        <f>+'Ark1'!X322</f>
        <v>86.646174863387984</v>
      </c>
      <c r="AD16" s="74">
        <f>+'Ark1'!Y322</f>
        <v>63.866120218579248</v>
      </c>
      <c r="AE16" s="74">
        <f>+'Ark1'!Z322</f>
        <v>8.1598625442415429</v>
      </c>
      <c r="AF16" s="157">
        <f>+'Ark1'!Z322</f>
        <v>8.1598625442415429</v>
      </c>
      <c r="AG16" s="56">
        <f>+'Ark1'!AB322</f>
        <v>1.9439699828825845</v>
      </c>
      <c r="AH16" s="56">
        <f>+'Ark1'!AC322</f>
        <v>81.642902020948782</v>
      </c>
      <c r="AI16" s="74">
        <f>+'Ark1'!AD322</f>
        <v>47.10578247185196</v>
      </c>
      <c r="AJ16" s="74">
        <f>+'Ark1'!AE322</f>
        <v>66.807277606301284</v>
      </c>
      <c r="AK16" s="74">
        <f>+'Ark1'!AF322</f>
        <v>13.56277647821757</v>
      </c>
      <c r="AL16" s="157">
        <f t="shared" si="7"/>
        <v>3.5620473439481373</v>
      </c>
      <c r="AM16" s="74">
        <f t="shared" si="8"/>
        <v>5.2332439678284182</v>
      </c>
      <c r="AN16" s="47"/>
      <c r="AP16" s="1"/>
      <c r="AQ16" s="1"/>
      <c r="AR16" s="11"/>
      <c r="AS16" s="11"/>
      <c r="AT16" s="11"/>
    </row>
    <row r="17" spans="1:46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15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P17" s="1"/>
      <c r="AQ17" s="1"/>
      <c r="AR17" s="11"/>
      <c r="AS17" s="11"/>
      <c r="AT17" s="11"/>
    </row>
    <row r="18" spans="1:46" ht="15.6">
      <c r="A18" s="47"/>
      <c r="B18">
        <f>+'Ark1'!C323</f>
        <v>2023</v>
      </c>
      <c r="C18">
        <f>+'Ark1'!I323</f>
        <v>6</v>
      </c>
      <c r="D18" s="3" t="s">
        <v>76</v>
      </c>
      <c r="E18" s="3" t="s">
        <v>435</v>
      </c>
      <c r="F18">
        <f>+'Ark1'!Q323</f>
        <v>1182</v>
      </c>
      <c r="H18" s="11">
        <f>+'Ark1'!R323</f>
        <v>7165</v>
      </c>
      <c r="J18" s="205">
        <f>+'Ark1'!AG323</f>
        <v>15.75300996388374</v>
      </c>
      <c r="L18" s="205">
        <f>+'Ark1'!AH323</f>
        <v>4.5638520586182851</v>
      </c>
      <c r="M18" s="94"/>
      <c r="N18" s="434">
        <f>+'Ark1'!AI323</f>
        <v>5268</v>
      </c>
      <c r="O18" s="94"/>
      <c r="P18" s="1">
        <f>+'Ark1'!S323</f>
        <v>7.2488485694347506</v>
      </c>
      <c r="R18" s="118"/>
      <c r="S18" s="435">
        <f>+IF(N18=0,"",'Ark1'!AJ323)</f>
        <v>110.50392938496528</v>
      </c>
      <c r="T18" s="415"/>
      <c r="U18" s="436">
        <f>+IF(N18=0,"",'Ark1'!AK323)</f>
        <v>20.12266590065942</v>
      </c>
      <c r="V18" s="419"/>
      <c r="W18" s="1">
        <f>+'Ark1'!T323</f>
        <v>6.0418702023726452</v>
      </c>
      <c r="Y18" s="92">
        <f>+'Ark1'!U323</f>
        <v>28.150160502442478</v>
      </c>
      <c r="AA18" s="92">
        <f>+'Ark1'!W323</f>
        <v>11.807397069085836</v>
      </c>
      <c r="AC18" s="11">
        <f>+'Ark1'!X323</f>
        <v>94.319609211444501</v>
      </c>
      <c r="AD18" s="11">
        <f>+'Ark1'!Y323</f>
        <v>74.375436147941386</v>
      </c>
      <c r="AE18" s="11">
        <f>+'Ark1'!Z323</f>
        <v>7.8118716562651853</v>
      </c>
      <c r="AF18" s="92">
        <f>+'Ark1'!Z323</f>
        <v>7.8118716562651853</v>
      </c>
      <c r="AG18" s="1">
        <f>+'Ark1'!AB323</f>
        <v>2.2024359710239745</v>
      </c>
      <c r="AH18" s="1">
        <f>+'Ark1'!AC323</f>
        <v>67.764606760293347</v>
      </c>
      <c r="AI18" s="11">
        <f>+'Ark1'!AD323</f>
        <v>49.291106368404485</v>
      </c>
      <c r="AJ18" s="11">
        <f>+'Ark1'!AE323</f>
        <v>50.533709125393642</v>
      </c>
      <c r="AK18" s="11">
        <f>+'Ark1'!AF323</f>
        <v>14.656847703794623</v>
      </c>
      <c r="AL18" s="92">
        <f t="shared" si="7"/>
        <v>3.8833975124186608</v>
      </c>
      <c r="AM18" s="11">
        <f t="shared" si="8"/>
        <v>6.0617597292724197</v>
      </c>
      <c r="AN18" s="47"/>
      <c r="AP18" s="1"/>
      <c r="AQ18" s="1"/>
      <c r="AR18" s="11"/>
      <c r="AS18" s="11"/>
      <c r="AT18" s="11"/>
    </row>
    <row r="19" spans="1:46" ht="15.6">
      <c r="A19" s="47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2874</v>
      </c>
      <c r="H19" s="11">
        <f>+'Ark1'!R324</f>
        <v>13632</v>
      </c>
      <c r="J19" s="205">
        <f>+'Ark1'!AG324</f>
        <v>28.908813601630023</v>
      </c>
      <c r="L19" s="205">
        <f>+'Ark1'!AH324</f>
        <v>2.068661971830986</v>
      </c>
      <c r="M19" s="94"/>
      <c r="N19" s="434">
        <f>+'Ark1'!AI324</f>
        <v>3493</v>
      </c>
      <c r="O19" s="94"/>
      <c r="P19" s="1">
        <f>+'Ark1'!S324</f>
        <v>7.4804870892018798</v>
      </c>
      <c r="R19" s="118"/>
      <c r="S19" s="435">
        <f>+IF(N19=0,"",'Ark1'!AJ324)</f>
        <v>111.57363298024639</v>
      </c>
      <c r="T19" s="415"/>
      <c r="U19" s="436">
        <f>+IF(N19=0,"",'Ark1'!AK324)</f>
        <v>20.470054853105829</v>
      </c>
      <c r="V19" s="419"/>
      <c r="W19" s="1">
        <f>+'Ark1'!T324</f>
        <v>6.1871332159624401</v>
      </c>
      <c r="Y19" s="92">
        <f>+'Ark1'!U324</f>
        <v>27.152149354460192</v>
      </c>
      <c r="AA19" s="92">
        <f>+'Ark1'!W324</f>
        <v>11.788438967136152</v>
      </c>
      <c r="AC19" s="11">
        <f>+'Ark1'!X324</f>
        <v>87.918133802816897</v>
      </c>
      <c r="AD19" s="11">
        <f>+'Ark1'!Y324</f>
        <v>67.789025821596255</v>
      </c>
      <c r="AE19" s="11">
        <f>+'Ark1'!Z324</f>
        <v>8.695670436913014</v>
      </c>
      <c r="AF19" s="92">
        <f>+'Ark1'!Z324</f>
        <v>8.695670436913014</v>
      </c>
      <c r="AG19" s="1">
        <f>+'Ark1'!AB324</f>
        <v>2.1976770834768753</v>
      </c>
      <c r="AH19" s="1">
        <f>+'Ark1'!AC324</f>
        <v>72.454514908388347</v>
      </c>
      <c r="AI19" s="11">
        <f>+'Ark1'!AD324</f>
        <v>40.402806347279153</v>
      </c>
      <c r="AJ19" s="11">
        <f>+'Ark1'!AE324</f>
        <v>45.545056770630225</v>
      </c>
      <c r="AK19" s="11">
        <f>+'Ark1'!AF324</f>
        <v>27.885854556612461</v>
      </c>
      <c r="AL19" s="92">
        <f t="shared" si="7"/>
        <v>3.6297301272873601</v>
      </c>
      <c r="AM19" s="11">
        <f t="shared" si="8"/>
        <v>4.7432150313152404</v>
      </c>
      <c r="AN19" s="47"/>
      <c r="AP19" s="1"/>
      <c r="AQ19" s="1"/>
      <c r="AR19" s="11"/>
      <c r="AS19" s="11"/>
      <c r="AT19" s="11"/>
    </row>
    <row r="20" spans="1:46" ht="15.6">
      <c r="A20" s="47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1541</v>
      </c>
      <c r="H20" s="11">
        <f>+'Ark1'!R325</f>
        <v>10545</v>
      </c>
      <c r="J20" s="205">
        <f>+'Ark1'!AG325</f>
        <v>21.404011452366351</v>
      </c>
      <c r="L20" s="205">
        <f>+'Ark1'!AH325</f>
        <v>3.6699857752489327</v>
      </c>
      <c r="M20" s="94"/>
      <c r="N20" s="434">
        <f>+'Ark1'!AI325</f>
        <v>601</v>
      </c>
      <c r="O20" s="94"/>
      <c r="P20" s="1">
        <f>+'Ark1'!S325</f>
        <v>7.2193456614509248</v>
      </c>
      <c r="R20" s="118"/>
      <c r="S20" s="435">
        <f>+IF(N20=0,"",'Ark1'!AJ325)</f>
        <v>108.3806988352746</v>
      </c>
      <c r="T20" s="415"/>
      <c r="U20" s="436">
        <f>+IF(N20=0,"",'Ark1'!AK325)</f>
        <v>19.703388521423538</v>
      </c>
      <c r="V20" s="419"/>
      <c r="W20" s="1">
        <f>+'Ark1'!T325</f>
        <v>6.192034139402562</v>
      </c>
      <c r="Y20" s="92">
        <f>+'Ark1'!U325</f>
        <v>25.988553816974761</v>
      </c>
      <c r="AA20" s="92">
        <f>+'Ark1'!W325</f>
        <v>11.095305832147936</v>
      </c>
      <c r="AC20" s="11">
        <f>+'Ark1'!X325</f>
        <v>86.201991465149362</v>
      </c>
      <c r="AD20" s="11">
        <f>+'Ark1'!Y325</f>
        <v>63.584637268847793</v>
      </c>
      <c r="AE20" s="11">
        <f>+'Ark1'!Z325</f>
        <v>8.4326689144620808</v>
      </c>
      <c r="AF20" s="92">
        <f>+'Ark1'!Z325</f>
        <v>8.4326689144620808</v>
      </c>
      <c r="AG20" s="1">
        <f>+'Ark1'!AB325</f>
        <v>1.9088804686752621</v>
      </c>
      <c r="AH20" s="1">
        <f>+'Ark1'!AC325</f>
        <v>72.944601057215138</v>
      </c>
      <c r="AI20" s="11">
        <f>+'Ark1'!AD325</f>
        <v>39.036253787396021</v>
      </c>
      <c r="AJ20" s="11">
        <f>+'Ark1'!AE325</f>
        <v>45.427704447513825</v>
      </c>
      <c r="AK20" s="11">
        <f>+'Ark1'!AF325</f>
        <v>21.571034059527463</v>
      </c>
      <c r="AL20" s="92">
        <f t="shared" si="7"/>
        <v>3.5998489386296613</v>
      </c>
      <c r="AM20" s="11">
        <f t="shared" si="8"/>
        <v>6.8429591174561972</v>
      </c>
      <c r="AN20" s="47"/>
      <c r="AP20" s="1"/>
      <c r="AQ20" s="1"/>
      <c r="AR20" s="11"/>
      <c r="AS20" s="11"/>
      <c r="AT20" s="11"/>
    </row>
    <row r="21" spans="1:46" ht="15.6">
      <c r="A21" s="47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1804</v>
      </c>
      <c r="H21" s="11">
        <f>+'Ark1'!R326</f>
        <v>9310</v>
      </c>
      <c r="J21" s="205">
        <f>+'Ark1'!AG326</f>
        <v>17.43420348678918</v>
      </c>
      <c r="L21" s="205">
        <f>+'Ark1'!AH326</f>
        <v>5.4242749731471518</v>
      </c>
      <c r="M21" s="94"/>
      <c r="N21" s="434">
        <f>+'Ark1'!AI326</f>
        <v>4121</v>
      </c>
      <c r="O21" s="94"/>
      <c r="P21" s="1">
        <f>+'Ark1'!S326</f>
        <v>7.01170784103115</v>
      </c>
      <c r="R21" s="118"/>
      <c r="S21" s="435">
        <f>+IF(N21=0,"",'Ark1'!AJ326)</f>
        <v>109.21412278573167</v>
      </c>
      <c r="T21" s="415"/>
      <c r="U21" s="436">
        <f>+IF(N21=0,"",'Ark1'!AK326)</f>
        <v>19.249571716555721</v>
      </c>
      <c r="V21" s="419"/>
      <c r="W21" s="1">
        <f>+'Ark1'!T326</f>
        <v>6.4837808807733612</v>
      </c>
      <c r="Y21" s="92">
        <f>+'Ark1'!U326</f>
        <v>23.976509129967809</v>
      </c>
      <c r="AA21" s="92">
        <f>+'Ark1'!W326</f>
        <v>13.523093447905477</v>
      </c>
      <c r="AC21" s="11">
        <f>+'Ark1'!X326</f>
        <v>78.249194414607942</v>
      </c>
      <c r="AD21" s="11">
        <f>+'Ark1'!Y326</f>
        <v>52.212674543501613</v>
      </c>
      <c r="AE21" s="11">
        <f>+'Ark1'!Z326</f>
        <v>8.8392105186850234</v>
      </c>
      <c r="AF21" s="92">
        <f>+'Ark1'!Z326</f>
        <v>8.8392105186850234</v>
      </c>
      <c r="AG21" s="1">
        <f>+'Ark1'!AB326</f>
        <v>2.0263317858212453</v>
      </c>
      <c r="AH21" s="1">
        <f>+'Ark1'!AC326</f>
        <v>68.756749308650399</v>
      </c>
      <c r="AI21" s="11">
        <f>+'Ark1'!AD326</f>
        <v>49.185496904350579</v>
      </c>
      <c r="AJ21" s="11">
        <f>+'Ark1'!AE326</f>
        <v>58.564241820952986</v>
      </c>
      <c r="AK21" s="11">
        <f>+'Ark1'!AF326</f>
        <v>19.044696737240464</v>
      </c>
      <c r="AL21" s="92">
        <f t="shared" si="7"/>
        <v>3.4194963158136655</v>
      </c>
      <c r="AM21" s="11">
        <f t="shared" si="8"/>
        <v>5.1607538802660757</v>
      </c>
      <c r="AN21" s="47"/>
      <c r="AP21" s="1"/>
      <c r="AQ21" s="1"/>
      <c r="AR21" s="11"/>
      <c r="AS21" s="11"/>
      <c r="AT21" s="11"/>
    </row>
    <row r="22" spans="1:46" ht="15.6">
      <c r="A22" s="47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109</v>
      </c>
      <c r="H22" s="11">
        <f>+'Ark1'!R327</f>
        <v>705</v>
      </c>
      <c r="J22" s="205">
        <f>+'Ark1'!AG327</f>
        <v>1.2025875137714728</v>
      </c>
      <c r="L22" s="205">
        <f>+'Ark1'!AH327</f>
        <v>8.085106382978724</v>
      </c>
      <c r="M22" s="94"/>
      <c r="N22" s="434">
        <f>+'Ark1'!AI327</f>
        <v>0</v>
      </c>
      <c r="O22" s="94"/>
      <c r="P22" s="1">
        <f>+'Ark1'!S327</f>
        <v>6.6198581560283669</v>
      </c>
      <c r="R22" s="118"/>
      <c r="S22" s="435" t="str">
        <f>+IF(N22=0,"",'Ark1'!AJ327)</f>
        <v/>
      </c>
      <c r="T22" s="415"/>
      <c r="U22" s="436" t="str">
        <f>+IF(N22=0,"",'Ark1'!AK327)</f>
        <v/>
      </c>
      <c r="V22" s="419"/>
      <c r="W22" s="1">
        <f>+'Ark1'!T327</f>
        <v>5.9063829787234061</v>
      </c>
      <c r="Y22" s="92">
        <f>+'Ark1'!U327</f>
        <v>21.840425531914914</v>
      </c>
      <c r="AA22" s="92">
        <f>+'Ark1'!W327</f>
        <v>8.7943262411347511</v>
      </c>
      <c r="AC22" s="11">
        <f>+'Ark1'!X327</f>
        <v>69.219858156028394</v>
      </c>
      <c r="AD22" s="11">
        <f>+'Ark1'!Y327</f>
        <v>42.695035460992905</v>
      </c>
      <c r="AE22" s="11">
        <f>+'Ark1'!Z327</f>
        <v>8.2083055906798261</v>
      </c>
      <c r="AF22" s="92">
        <f>+'Ark1'!Z327</f>
        <v>8.2083055906798261</v>
      </c>
      <c r="AG22" s="1">
        <f>+'Ark1'!AB327</f>
        <v>1.9218125592527924</v>
      </c>
      <c r="AH22" s="1">
        <f>+'Ark1'!AC327</f>
        <v>70.516189782797099</v>
      </c>
      <c r="AI22" s="11">
        <f>+'Ark1'!AD327</f>
        <v>55.721859217883882</v>
      </c>
      <c r="AJ22" s="11">
        <f>+'Ark1'!AE327</f>
        <v>60.476449150949605</v>
      </c>
      <c r="AK22" s="11">
        <f>+'Ark1'!AF327</f>
        <v>1.4421601718318502</v>
      </c>
      <c r="AL22" s="92">
        <f t="shared" si="7"/>
        <v>3.2992286265266806</v>
      </c>
      <c r="AM22" s="11">
        <f t="shared" si="8"/>
        <v>6.4678899082568808</v>
      </c>
      <c r="AN22" s="47"/>
      <c r="AP22" s="1"/>
      <c r="AQ22" s="1"/>
      <c r="AR22" s="11"/>
      <c r="AS22" s="11"/>
      <c r="AT22" s="11"/>
    </row>
    <row r="23" spans="1:46" ht="15.6">
      <c r="A23" s="47"/>
      <c r="B23">
        <f>+'Ark1'!C328</f>
        <v>2023</v>
      </c>
      <c r="C23">
        <f>+'Ark1'!I328</f>
        <v>83</v>
      </c>
      <c r="D23" s="3" t="s">
        <v>7</v>
      </c>
      <c r="E23" s="3" t="s">
        <v>436</v>
      </c>
      <c r="F23">
        <f>+'Ark1'!Q328</f>
        <v>1315</v>
      </c>
      <c r="H23" s="11">
        <f>+'Ark1'!R328</f>
        <v>7528</v>
      </c>
      <c r="J23" s="205">
        <f>+'Ark1'!AG328</f>
        <v>15.297373981559238</v>
      </c>
      <c r="L23" s="205">
        <f>+'Ark1'!AH328</f>
        <v>3.9718384697130711</v>
      </c>
      <c r="M23" s="94"/>
      <c r="N23" s="434">
        <f>+'Ark1'!AI328</f>
        <v>1405</v>
      </c>
      <c r="O23" s="94"/>
      <c r="P23" s="1">
        <f>+'Ark1'!S328</f>
        <v>7.1246014877789596</v>
      </c>
      <c r="R23" s="118"/>
      <c r="S23" s="435">
        <f>+IF(N23=0,"",'Ark1'!AJ328)</f>
        <v>109.46533807829177</v>
      </c>
      <c r="T23" s="415"/>
      <c r="U23" s="436">
        <f>+IF(N23=0,"",'Ark1'!AK328)</f>
        <v>19.324458510561257</v>
      </c>
      <c r="V23" s="419"/>
      <c r="W23" s="1">
        <f>+'Ark1'!T328</f>
        <v>6.2124070138150893</v>
      </c>
      <c r="Y23" s="92">
        <f>+'Ark1'!U328</f>
        <v>26.017813496280425</v>
      </c>
      <c r="AA23" s="92">
        <f>+'Ark1'!W328</f>
        <v>11.291179596174279</v>
      </c>
      <c r="AC23" s="11">
        <f>+'Ark1'!X328</f>
        <v>87.699256110520722</v>
      </c>
      <c r="AD23" s="11">
        <f>+'Ark1'!Y328</f>
        <v>64.519128586609995</v>
      </c>
      <c r="AE23" s="11">
        <f>+'Ark1'!Z328</f>
        <v>8.1316603634823288</v>
      </c>
      <c r="AF23" s="92">
        <f>+'Ark1'!Z328</f>
        <v>8.1316603634823288</v>
      </c>
      <c r="AG23" s="1">
        <f>+'Ark1'!AB328</f>
        <v>1.9716158399424899</v>
      </c>
      <c r="AH23" s="1">
        <f>+'Ark1'!AC328</f>
        <v>71.016866445127818</v>
      </c>
      <c r="AI23" s="11">
        <f>+'Ark1'!AD328</f>
        <v>46.21199012201496</v>
      </c>
      <c r="AJ23" s="11">
        <f>+'Ark1'!AE328</f>
        <v>52.861016993827121</v>
      </c>
      <c r="AK23" s="11">
        <f>+'Ark1'!AF328</f>
        <v>15.399406770993146</v>
      </c>
      <c r="AL23" s="92">
        <f t="shared" si="7"/>
        <v>3.6518271991646905</v>
      </c>
      <c r="AM23" s="11">
        <f t="shared" si="8"/>
        <v>5.724714828897338</v>
      </c>
      <c r="AN23" s="47"/>
      <c r="AP23" s="1"/>
      <c r="AQ23" s="1"/>
      <c r="AR23" s="11"/>
      <c r="AS23" s="11"/>
      <c r="AT23" s="11"/>
    </row>
    <row r="24" spans="1:4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94"/>
      <c r="N24" s="94"/>
      <c r="O24" s="94"/>
      <c r="P24" s="47"/>
      <c r="Q24" s="47"/>
      <c r="R24" s="118"/>
      <c r="S24" s="89"/>
      <c r="T24" s="415"/>
      <c r="U24" s="47"/>
      <c r="V24" s="419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P24" s="1"/>
      <c r="AQ24" s="1"/>
      <c r="AR24" s="11"/>
      <c r="AS24" s="11"/>
      <c r="AT24" s="11"/>
    </row>
    <row r="25" spans="1:46" ht="15.6">
      <c r="A25" s="47"/>
      <c r="B25" s="54">
        <f>+'Ark1'!C329</f>
        <v>2022</v>
      </c>
      <c r="C25" s="54">
        <f>+'Ark1'!I329</f>
        <v>6</v>
      </c>
      <c r="D25" s="55" t="s">
        <v>76</v>
      </c>
      <c r="E25" s="55" t="s">
        <v>435</v>
      </c>
      <c r="F25" s="54">
        <f>+'Ark1'!Q329</f>
        <v>1330</v>
      </c>
      <c r="G25" s="54"/>
      <c r="H25" s="74">
        <f>+'Ark1'!R329</f>
        <v>7784</v>
      </c>
      <c r="I25" s="54"/>
      <c r="J25" s="273">
        <f>+'Ark1'!AG329</f>
        <v>16.131623907169853</v>
      </c>
      <c r="K25" s="157"/>
      <c r="L25" s="273">
        <f>+'Ark1'!AH329</f>
        <v>3.956834532374101</v>
      </c>
      <c r="M25" s="94"/>
      <c r="N25" s="94"/>
      <c r="O25" s="94"/>
      <c r="P25" s="56">
        <f>+'Ark1'!S329</f>
        <v>7.0856885919835557</v>
      </c>
      <c r="Q25" s="54"/>
      <c r="R25" s="118"/>
      <c r="S25" s="157"/>
      <c r="T25" s="415"/>
      <c r="U25" s="54"/>
      <c r="V25" s="419"/>
      <c r="W25" s="56">
        <f>+'Ark1'!T329</f>
        <v>6.2637461459403907</v>
      </c>
      <c r="X25" s="54"/>
      <c r="Y25" s="157">
        <f>+'Ark1'!U329</f>
        <v>28.53867677286744</v>
      </c>
      <c r="Z25" s="157"/>
      <c r="AA25" s="157">
        <f>+'Ark1'!W329</f>
        <v>12.859712230215823</v>
      </c>
      <c r="AB25" s="157"/>
      <c r="AC25" s="74">
        <f>+'Ark1'!X329</f>
        <v>96.62127440904419</v>
      </c>
      <c r="AD25" s="74">
        <f>+'Ark1'!Y329</f>
        <v>76.811408016443977</v>
      </c>
      <c r="AE25" s="74">
        <f>+'Ark1'!Z329</f>
        <v>7.4790435616093154</v>
      </c>
      <c r="AF25" s="157">
        <f>+'Ark1'!Z329</f>
        <v>7.4790435616093154</v>
      </c>
      <c r="AG25" s="56">
        <f>+'Ark1'!AB329</f>
        <v>2.1837344013313778</v>
      </c>
      <c r="AH25" s="56">
        <f>+'Ark1'!AC329</f>
        <v>65.515376699316406</v>
      </c>
      <c r="AI25" s="74">
        <f>+'Ark1'!AD329</f>
        <v>52.776563204185592</v>
      </c>
      <c r="AJ25" s="74">
        <f>+'Ark1'!AE329</f>
        <v>51.474634693105045</v>
      </c>
      <c r="AK25" s="74">
        <f>+'Ark1'!AF329</f>
        <v>15.094925048965427</v>
      </c>
      <c r="AL25" s="157">
        <f t="shared" si="7"/>
        <v>4.0276504396700235</v>
      </c>
      <c r="AM25" s="74">
        <f t="shared" si="8"/>
        <v>5.8526315789473689</v>
      </c>
      <c r="AN25" s="47"/>
      <c r="AP25" s="13"/>
      <c r="AQ25" s="13"/>
      <c r="AR25" s="11"/>
      <c r="AS25" s="11"/>
      <c r="AT25" s="11"/>
    </row>
    <row r="26" spans="1:46" ht="16.5" customHeight="1">
      <c r="A26" s="47"/>
      <c r="B26" s="54">
        <f>+'Ark1'!C330</f>
        <v>2022</v>
      </c>
      <c r="C26" s="54">
        <f>+'Ark1'!I330</f>
        <v>24</v>
      </c>
      <c r="D26" s="55" t="s">
        <v>76</v>
      </c>
      <c r="E26" s="55" t="s">
        <v>109</v>
      </c>
      <c r="F26" s="54">
        <f>+'Ark1'!Q330</f>
        <v>2937</v>
      </c>
      <c r="G26" s="54"/>
      <c r="H26" s="74">
        <f>+'Ark1'!R330</f>
        <v>14248</v>
      </c>
      <c r="I26" s="54"/>
      <c r="J26" s="273">
        <f>+'Ark1'!AG330</f>
        <v>28.263998969993001</v>
      </c>
      <c r="K26" s="157"/>
      <c r="L26" s="273">
        <f>+'Ark1'!AH330</f>
        <v>2.7863559797866362</v>
      </c>
      <c r="M26" s="94"/>
      <c r="N26" s="94"/>
      <c r="O26" s="94"/>
      <c r="P26" s="56">
        <f>+'Ark1'!S330</f>
        <v>7.2773722627737252</v>
      </c>
      <c r="Q26" s="54"/>
      <c r="R26" s="118"/>
      <c r="S26" s="157"/>
      <c r="T26" s="415"/>
      <c r="U26" s="54"/>
      <c r="V26" s="419"/>
      <c r="W26" s="56">
        <f>+'Ark1'!T330</f>
        <v>6.1980628860190894</v>
      </c>
      <c r="X26" s="54"/>
      <c r="Y26" s="157">
        <f>+'Ark1'!U330</f>
        <v>27.317331555305941</v>
      </c>
      <c r="Z26" s="157"/>
      <c r="AA26" s="157">
        <f>+'Ark1'!W330</f>
        <v>12.584222346996071</v>
      </c>
      <c r="AB26" s="157"/>
      <c r="AC26" s="74">
        <f>+'Ark1'!X330</f>
        <v>86.426165075800114</v>
      </c>
      <c r="AD26" s="74">
        <f>+'Ark1'!Y330</f>
        <v>68.086749017405978</v>
      </c>
      <c r="AE26" s="74">
        <f>+'Ark1'!Z330</f>
        <v>9.2662772347805777</v>
      </c>
      <c r="AF26" s="157">
        <f>+'Ark1'!Z330</f>
        <v>9.2662772347805777</v>
      </c>
      <c r="AG26" s="56">
        <f>+'Ark1'!AB330</f>
        <v>2.0790299908735275</v>
      </c>
      <c r="AH26" s="56">
        <f>+'Ark1'!AC330</f>
        <v>74.059823140288401</v>
      </c>
      <c r="AI26" s="74">
        <f>+'Ark1'!AD330</f>
        <v>50.288739394229843</v>
      </c>
      <c r="AJ26" s="74">
        <f>+'Ark1'!AE330</f>
        <v>54.989986716189691</v>
      </c>
      <c r="AK26" s="74">
        <f>+'Ark1'!AF330</f>
        <v>27.630073496616056</v>
      </c>
      <c r="AL26" s="157">
        <f t="shared" si="7"/>
        <v>3.7537356299668132</v>
      </c>
      <c r="AM26" s="74">
        <f t="shared" si="8"/>
        <v>4.8512087163772559</v>
      </c>
      <c r="AN26" s="47"/>
      <c r="AP26" s="13"/>
      <c r="AQ26" s="13"/>
      <c r="AR26" s="11"/>
      <c r="AS26" s="11"/>
      <c r="AT26" s="11"/>
    </row>
    <row r="27" spans="1:46" ht="16.5" customHeight="1">
      <c r="A27" s="47"/>
      <c r="B27" s="54">
        <f>+'Ark1'!C331</f>
        <v>2022</v>
      </c>
      <c r="C27" s="54">
        <f>+'Ark1'!I331</f>
        <v>49</v>
      </c>
      <c r="D27" s="55" t="s">
        <v>76</v>
      </c>
      <c r="E27" s="55" t="s">
        <v>110</v>
      </c>
      <c r="F27" s="54">
        <f>+'Ark1'!Q331</f>
        <v>1606</v>
      </c>
      <c r="G27" s="54"/>
      <c r="H27" s="74">
        <f>+'Ark1'!R331</f>
        <v>11563</v>
      </c>
      <c r="I27" s="54"/>
      <c r="J27" s="273">
        <f>+'Ark1'!AG331</f>
        <v>22.370924350623316</v>
      </c>
      <c r="K27" s="157"/>
      <c r="L27" s="273">
        <f>+'Ark1'!AH331</f>
        <v>4.1684683905560851</v>
      </c>
      <c r="M27" s="94"/>
      <c r="N27" s="94"/>
      <c r="O27" s="94"/>
      <c r="P27" s="56">
        <f>+'Ark1'!S331</f>
        <v>6.9644555911095702</v>
      </c>
      <c r="Q27" s="54"/>
      <c r="R27" s="118"/>
      <c r="S27" s="157"/>
      <c r="T27" s="415"/>
      <c r="U27" s="54"/>
      <c r="V27" s="419"/>
      <c r="W27" s="56">
        <f>+'Ark1'!T331</f>
        <v>6.1628470120211025</v>
      </c>
      <c r="X27" s="54"/>
      <c r="Y27" s="157">
        <f>+'Ark1'!U331</f>
        <v>26.642316007956463</v>
      </c>
      <c r="Z27" s="157"/>
      <c r="AA27" s="157">
        <f>+'Ark1'!W331</f>
        <v>12.392977600968605</v>
      </c>
      <c r="AB27" s="157"/>
      <c r="AC27" s="74">
        <f>+'Ark1'!X331</f>
        <v>87.131367292225178</v>
      </c>
      <c r="AD27" s="74">
        <f>+'Ark1'!Y331</f>
        <v>65.242584104471177</v>
      </c>
      <c r="AE27" s="74">
        <f>+'Ark1'!Z331</f>
        <v>8.667461823076378</v>
      </c>
      <c r="AF27" s="157">
        <f>+'Ark1'!Z331</f>
        <v>8.667461823076378</v>
      </c>
      <c r="AG27" s="56">
        <f>+'Ark1'!AB331</f>
        <v>2.1129229526053432</v>
      </c>
      <c r="AH27" s="56">
        <f>+'Ark1'!AC331</f>
        <v>71.66573899887895</v>
      </c>
      <c r="AI27" s="74">
        <f>+'Ark1'!AD331</f>
        <v>39.0376138200808</v>
      </c>
      <c r="AJ27" s="74">
        <f>+'Ark1'!AE331</f>
        <v>44.292055144659422</v>
      </c>
      <c r="AK27" s="74">
        <f>+'Ark1'!AF331</f>
        <v>22.423255182578004</v>
      </c>
      <c r="AL27" s="157">
        <f t="shared" si="7"/>
        <v>3.8254700111759683</v>
      </c>
      <c r="AM27" s="74">
        <f t="shared" si="8"/>
        <v>7.1998754669987548</v>
      </c>
      <c r="AN27" s="47"/>
      <c r="AP27" s="13"/>
      <c r="AQ27" s="13"/>
      <c r="AR27" s="11"/>
      <c r="AS27" s="11"/>
      <c r="AT27" s="11"/>
    </row>
    <row r="28" spans="1:46" ht="15.6">
      <c r="A28" s="47"/>
      <c r="B28" s="54">
        <f>+'Ark1'!C332</f>
        <v>2022</v>
      </c>
      <c r="C28" s="54">
        <f>+'Ark1'!I332</f>
        <v>80</v>
      </c>
      <c r="D28" s="55" t="s">
        <v>7</v>
      </c>
      <c r="E28" s="55" t="s">
        <v>6</v>
      </c>
      <c r="F28" s="54">
        <f>+'Ark1'!Q332</f>
        <v>1904</v>
      </c>
      <c r="G28" s="54"/>
      <c r="H28" s="74">
        <f>+'Ark1'!R332</f>
        <v>9979</v>
      </c>
      <c r="I28" s="54"/>
      <c r="J28" s="273">
        <f>+'Ark1'!AG332</f>
        <v>17.881963267007173</v>
      </c>
      <c r="K28" s="157"/>
      <c r="L28" s="273">
        <f>+'Ark1'!AH332</f>
        <v>4.589638240304641</v>
      </c>
      <c r="M28" s="94"/>
      <c r="N28" s="94"/>
      <c r="O28" s="94"/>
      <c r="P28" s="56">
        <f>+'Ark1'!S332</f>
        <v>6.8405651868924719</v>
      </c>
      <c r="Q28" s="54"/>
      <c r="R28" s="118"/>
      <c r="S28" s="157"/>
      <c r="T28" s="415"/>
      <c r="U28" s="54"/>
      <c r="V28" s="419"/>
      <c r="W28" s="56">
        <f>+'Ark1'!T332</f>
        <v>6.4486421485118761</v>
      </c>
      <c r="X28" s="54"/>
      <c r="Y28" s="157">
        <f>+'Ark1'!U332</f>
        <v>24.676681030163358</v>
      </c>
      <c r="Z28" s="157"/>
      <c r="AA28" s="157">
        <f>+'Ark1'!W332</f>
        <v>14.219861709590138</v>
      </c>
      <c r="AB28" s="157"/>
      <c r="AC28" s="74">
        <f>+'Ark1'!X332</f>
        <v>80.529111133380127</v>
      </c>
      <c r="AD28" s="74">
        <f>+'Ark1'!Y332</f>
        <v>55.205932458162117</v>
      </c>
      <c r="AE28" s="74">
        <f>+'Ark1'!Z332</f>
        <v>8.9555529375492693</v>
      </c>
      <c r="AF28" s="157">
        <f>+'Ark1'!Z332</f>
        <v>8.9555529375492693</v>
      </c>
      <c r="AG28" s="56">
        <f>+'Ark1'!AB332</f>
        <v>2.0375872029170097</v>
      </c>
      <c r="AH28" s="56">
        <f>+'Ark1'!AC332</f>
        <v>70.566569112674486</v>
      </c>
      <c r="AI28" s="74">
        <f>+'Ark1'!AD332</f>
        <v>54.629916337587836</v>
      </c>
      <c r="AJ28" s="74">
        <f>+'Ark1'!AE332</f>
        <v>59.992263073176495</v>
      </c>
      <c r="AK28" s="74">
        <f>+'Ark1'!AF332</f>
        <v>19.351523261000249</v>
      </c>
      <c r="AL28" s="157">
        <f t="shared" si="7"/>
        <v>3.6074038264334511</v>
      </c>
      <c r="AM28" s="74">
        <f t="shared" si="8"/>
        <v>5.2410714285714288</v>
      </c>
      <c r="AN28" s="47"/>
      <c r="AP28" s="13"/>
      <c r="AQ28" s="13"/>
      <c r="AR28" s="11"/>
      <c r="AS28" s="11"/>
      <c r="AT28" s="11"/>
    </row>
    <row r="29" spans="1:46" ht="17.25" customHeight="1">
      <c r="A29" s="47"/>
      <c r="B29" s="54">
        <f>+'Ark1'!C333</f>
        <v>2022</v>
      </c>
      <c r="C29" s="54">
        <f>+'Ark1'!I333</f>
        <v>81</v>
      </c>
      <c r="D29" s="55" t="s">
        <v>7</v>
      </c>
      <c r="E29" s="55" t="s">
        <v>3</v>
      </c>
      <c r="F29" s="54">
        <f>+'Ark1'!Q333</f>
        <v>129</v>
      </c>
      <c r="G29" s="54"/>
      <c r="H29" s="74">
        <f>+'Ark1'!R333</f>
        <v>777</v>
      </c>
      <c r="I29" s="54"/>
      <c r="J29" s="273">
        <f>+'Ark1'!AG333</f>
        <v>1.3424365691386719</v>
      </c>
      <c r="K29" s="157"/>
      <c r="L29" s="273">
        <f>+'Ark1'!AH333</f>
        <v>10.553410553410552</v>
      </c>
      <c r="M29" s="94"/>
      <c r="N29" s="94"/>
      <c r="O29" s="94"/>
      <c r="P29" s="56">
        <f>+'Ark1'!S333</f>
        <v>6.5482625482625485</v>
      </c>
      <c r="Q29" s="54"/>
      <c r="R29" s="118"/>
      <c r="S29" s="157"/>
      <c r="T29" s="415"/>
      <c r="U29" s="54"/>
      <c r="V29" s="419"/>
      <c r="W29" s="56">
        <f>+'Ark1'!T333</f>
        <v>6.1776061776061777</v>
      </c>
      <c r="X29" s="54"/>
      <c r="Y29" s="157">
        <f>+'Ark1'!U333</f>
        <v>23.792020592020599</v>
      </c>
      <c r="Z29" s="157"/>
      <c r="AA29" s="157">
        <f>+'Ark1'!W333</f>
        <v>10.424710424710424</v>
      </c>
      <c r="AB29" s="157"/>
      <c r="AC29" s="74">
        <f>+'Ark1'!X333</f>
        <v>79.150579150579148</v>
      </c>
      <c r="AD29" s="74">
        <f>+'Ark1'!Y333</f>
        <v>50.321750321750322</v>
      </c>
      <c r="AE29" s="74">
        <f>+'Ark1'!Z333</f>
        <v>8.6690940958270808</v>
      </c>
      <c r="AF29" s="157">
        <f>+'Ark1'!Z333</f>
        <v>8.6690940958270808</v>
      </c>
      <c r="AG29" s="56">
        <f>+'Ark1'!AB333</f>
        <v>1.8865814682673283</v>
      </c>
      <c r="AH29" s="56">
        <f>+'Ark1'!AC333</f>
        <v>69.620401676009621</v>
      </c>
      <c r="AI29" s="74">
        <f>+'Ark1'!AD333</f>
        <v>45.403626955676643</v>
      </c>
      <c r="AJ29" s="74">
        <f>+'Ark1'!AE333</f>
        <v>56.069741693993507</v>
      </c>
      <c r="AK29" s="74">
        <f>+'Ark1'!AF333</f>
        <v>1.5067775903193901</v>
      </c>
      <c r="AL29" s="157">
        <f t="shared" si="7"/>
        <v>3.6333333333333342</v>
      </c>
      <c r="AM29" s="74">
        <f t="shared" si="8"/>
        <v>6.0232558139534884</v>
      </c>
      <c r="AN29" s="47"/>
      <c r="AP29" s="13"/>
      <c r="AQ29" s="13"/>
      <c r="AR29" s="11"/>
      <c r="AS29" s="11"/>
      <c r="AT29" s="11"/>
    </row>
    <row r="30" spans="1:46" ht="15.6">
      <c r="A30" s="47"/>
      <c r="B30" s="54">
        <f>+'Ark1'!C334</f>
        <v>2022</v>
      </c>
      <c r="C30" s="54">
        <f>+'Ark1'!I334</f>
        <v>83</v>
      </c>
      <c r="D30" s="55" t="s">
        <v>7</v>
      </c>
      <c r="E30" s="55" t="s">
        <v>436</v>
      </c>
      <c r="F30" s="54">
        <f>+'Ark1'!Q334</f>
        <v>1285</v>
      </c>
      <c r="G30" s="54"/>
      <c r="H30" s="74">
        <f>+'Ark1'!R334</f>
        <v>7216</v>
      </c>
      <c r="I30" s="54"/>
      <c r="J30" s="273">
        <f>+'Ark1'!AG334</f>
        <v>14.009052936068011</v>
      </c>
      <c r="K30" s="157"/>
      <c r="L30" s="273">
        <f>+'Ark1'!AH334</f>
        <v>2.4390243902439024</v>
      </c>
      <c r="M30" s="94"/>
      <c r="N30" s="94"/>
      <c r="O30" s="94"/>
      <c r="P30" s="56">
        <f>+'Ark1'!S334</f>
        <v>7.04490022172949</v>
      </c>
      <c r="Q30" s="54"/>
      <c r="R30" s="118"/>
      <c r="S30" s="157"/>
      <c r="T30" s="415"/>
      <c r="U30" s="54"/>
      <c r="V30" s="419"/>
      <c r="W30" s="56">
        <f>+'Ark1'!T334</f>
        <v>6.3018292682926829</v>
      </c>
      <c r="X30" s="54"/>
      <c r="Y30" s="157">
        <f>+'Ark1'!U334</f>
        <v>26.734423503325878</v>
      </c>
      <c r="Z30" s="157"/>
      <c r="AA30" s="157">
        <f>+'Ark1'!W334</f>
        <v>11.77937915742794</v>
      </c>
      <c r="AB30" s="157"/>
      <c r="AC30" s="74">
        <f>+'Ark1'!X334</f>
        <v>90.382483370288256</v>
      </c>
      <c r="AD30" s="74">
        <f>+'Ark1'!Y334</f>
        <v>68.264966740576483</v>
      </c>
      <c r="AE30" s="74">
        <f>+'Ark1'!Z334</f>
        <v>7.9663492412186621</v>
      </c>
      <c r="AF30" s="157">
        <f>+'Ark1'!Z334</f>
        <v>7.9663492412186621</v>
      </c>
      <c r="AG30" s="56">
        <f>+'Ark1'!AB334</f>
        <v>1.9889737578539399</v>
      </c>
      <c r="AH30" s="56">
        <f>+'Ark1'!AC334</f>
        <v>69.316975224358956</v>
      </c>
      <c r="AI30" s="74">
        <f>+'Ark1'!AD334</f>
        <v>45.00883143990243</v>
      </c>
      <c r="AJ30" s="74">
        <f>+'Ark1'!AE334</f>
        <v>52.232638304073603</v>
      </c>
      <c r="AK30" s="74">
        <f>+'Ark1'!AF334</f>
        <v>13.993445420520878</v>
      </c>
      <c r="AL30" s="157">
        <f t="shared" si="7"/>
        <v>3.7948619088834592</v>
      </c>
      <c r="AM30" s="74">
        <f t="shared" si="8"/>
        <v>5.6155642023346299</v>
      </c>
      <c r="AN30" s="47"/>
      <c r="AP30" s="13"/>
      <c r="AQ30" s="13"/>
      <c r="AR30" s="11"/>
      <c r="AS30" s="11"/>
      <c r="AT30" s="11"/>
    </row>
    <row r="31" spans="1:46" ht="15.6">
      <c r="A31" s="47"/>
      <c r="B31" s="47"/>
      <c r="C31" s="47"/>
      <c r="D31" s="47"/>
      <c r="E31" s="47"/>
      <c r="F31" s="47"/>
      <c r="G31" s="47"/>
      <c r="H31" s="47"/>
      <c r="I31" s="47"/>
      <c r="J31" s="71"/>
      <c r="K31" s="89"/>
      <c r="L31" s="71"/>
      <c r="M31" s="89"/>
      <c r="N31" s="89"/>
      <c r="O31" s="89"/>
      <c r="P31" s="47"/>
      <c r="Q31" s="47"/>
      <c r="R31" s="118"/>
      <c r="S31" s="89"/>
      <c r="T31" s="415"/>
      <c r="U31" s="47"/>
      <c r="V31" s="419"/>
      <c r="W31" s="47"/>
      <c r="X31" s="47"/>
      <c r="Y31" s="89"/>
      <c r="Z31" s="89"/>
      <c r="AA31" s="89"/>
      <c r="AB31" s="89"/>
      <c r="AC31" s="71"/>
      <c r="AD31" s="71"/>
      <c r="AE31" s="71"/>
      <c r="AF31" s="89"/>
      <c r="AG31" s="47"/>
      <c r="AH31" s="47"/>
      <c r="AI31" s="71"/>
      <c r="AJ31" s="71"/>
      <c r="AK31" s="71"/>
      <c r="AL31" s="89"/>
      <c r="AM31" s="71"/>
      <c r="AN31" s="47"/>
    </row>
    <row r="32" spans="1:46" ht="15.6">
      <c r="A32" s="47"/>
      <c r="B32" s="47"/>
      <c r="C32" s="47"/>
      <c r="D32" s="47"/>
      <c r="E32" s="47"/>
      <c r="F32" s="47"/>
      <c r="G32" s="47"/>
      <c r="H32" s="47"/>
      <c r="I32" s="47"/>
      <c r="J32" s="71"/>
      <c r="K32" s="89"/>
      <c r="L32" s="71"/>
      <c r="M32" s="89"/>
      <c r="N32" s="89"/>
      <c r="O32" s="89"/>
      <c r="P32" s="47"/>
      <c r="Q32" s="47"/>
      <c r="R32" s="118"/>
      <c r="S32" s="89"/>
      <c r="T32" s="415"/>
      <c r="U32" s="47"/>
      <c r="V32" s="47"/>
      <c r="W32" s="47"/>
      <c r="X32" s="47"/>
      <c r="Y32" s="89"/>
      <c r="Z32" s="89"/>
      <c r="AA32" s="89"/>
      <c r="AB32" s="89"/>
      <c r="AC32" s="71"/>
      <c r="AD32" s="71"/>
      <c r="AE32" s="71"/>
      <c r="AF32" s="89"/>
      <c r="AG32" s="47"/>
      <c r="AH32" s="47"/>
      <c r="AI32" s="71"/>
      <c r="AJ32" s="71"/>
      <c r="AK32" s="71"/>
      <c r="AL32" s="89"/>
      <c r="AM32" s="71"/>
      <c r="AN32" s="47"/>
    </row>
    <row r="33" spans="17:49">
      <c r="Q33" s="3"/>
      <c r="R33" s="3"/>
      <c r="S33" s="59"/>
      <c r="T33" s="59"/>
      <c r="U33" s="3"/>
      <c r="V33" s="3"/>
      <c r="W33" s="3"/>
      <c r="X33" s="3"/>
      <c r="Y33" s="59"/>
      <c r="AA33" s="59"/>
      <c r="AB33" s="197"/>
      <c r="AC33" s="16"/>
      <c r="AD33" s="205"/>
      <c r="AE33" s="16"/>
      <c r="AG33" s="3"/>
      <c r="AH33" s="1"/>
      <c r="AI33" s="16"/>
      <c r="AK33" s="16"/>
      <c r="AM33" s="16"/>
      <c r="AN33" s="1"/>
      <c r="AO33" s="1"/>
      <c r="AP33" s="1"/>
      <c r="AQ33" s="1"/>
      <c r="AR33" s="1"/>
      <c r="AS33" s="1"/>
      <c r="AT33" s="1"/>
      <c r="AV33" s="13"/>
      <c r="AW33" s="13"/>
    </row>
    <row r="34" spans="17:49">
      <c r="Q34" s="3"/>
      <c r="R34" s="3"/>
      <c r="S34" s="59"/>
      <c r="T34" s="59"/>
      <c r="U34" s="3"/>
      <c r="V34" s="3"/>
      <c r="W34" s="3"/>
      <c r="X34" s="3"/>
      <c r="Y34" s="59"/>
      <c r="AA34" s="59"/>
      <c r="AB34" s="197"/>
      <c r="AC34" s="16"/>
      <c r="AD34" s="205"/>
      <c r="AE34" s="16"/>
      <c r="AG34" s="3"/>
      <c r="AH34" s="1"/>
      <c r="AI34" s="16"/>
      <c r="AK34" s="16"/>
      <c r="AM34" s="16"/>
      <c r="AN34" s="1"/>
      <c r="AO34" s="1"/>
      <c r="AP34" s="1"/>
      <c r="AQ34" s="1"/>
      <c r="AR34" s="1"/>
      <c r="AS34" s="1"/>
      <c r="AT34" s="1"/>
      <c r="AV34" s="13"/>
      <c r="AW34" s="13"/>
    </row>
    <row r="35" spans="17:49">
      <c r="Q35" s="3"/>
      <c r="R35" s="3"/>
      <c r="S35" s="59"/>
      <c r="T35" s="59"/>
      <c r="U35" s="3"/>
      <c r="V35" s="3"/>
      <c r="W35" s="3"/>
      <c r="X35" s="3"/>
      <c r="Y35" s="59"/>
      <c r="AA35" s="59"/>
      <c r="AB35" s="197"/>
      <c r="AC35" s="16"/>
      <c r="AD35" s="205"/>
      <c r="AE35" s="16"/>
      <c r="AG35" s="3"/>
      <c r="AH35" s="1"/>
      <c r="AI35" s="16"/>
      <c r="AK35" s="16"/>
      <c r="AM35" s="16"/>
      <c r="AN35" s="1"/>
      <c r="AO35" s="1"/>
      <c r="AP35" s="1"/>
      <c r="AQ35" s="1"/>
      <c r="AR35" s="1"/>
      <c r="AS35" s="1"/>
      <c r="AT35" s="1"/>
      <c r="AV35" s="13"/>
      <c r="AW35" s="13"/>
    </row>
    <row r="36" spans="17:49">
      <c r="Q36" s="3"/>
      <c r="R36" s="3"/>
      <c r="S36" s="59"/>
      <c r="T36" s="59"/>
      <c r="U36" s="3"/>
      <c r="V36" s="3"/>
      <c r="W36" s="3"/>
      <c r="X36" s="3"/>
      <c r="Y36" s="59"/>
      <c r="AA36" s="59"/>
      <c r="AB36" s="197"/>
      <c r="AC36" s="16"/>
      <c r="AD36" s="205"/>
      <c r="AE36" s="16"/>
      <c r="AG36" s="3"/>
      <c r="AH36" s="1"/>
      <c r="AI36" s="16"/>
      <c r="AK36" s="16"/>
      <c r="AM36" s="16"/>
      <c r="AN36" s="1"/>
      <c r="AO36" s="1"/>
      <c r="AP36" s="1"/>
      <c r="AQ36" s="1"/>
      <c r="AR36" s="1"/>
      <c r="AS36" s="1"/>
      <c r="AT36" s="1"/>
      <c r="AV36" s="13"/>
      <c r="AW36" s="13"/>
    </row>
    <row r="37" spans="17:49">
      <c r="Q37" s="3"/>
      <c r="R37" s="3"/>
      <c r="S37" s="59"/>
      <c r="T37" s="59"/>
      <c r="U37" s="3"/>
      <c r="V37" s="3"/>
      <c r="W37" s="3"/>
      <c r="X37" s="3"/>
      <c r="Y37" s="59"/>
      <c r="AA37" s="59"/>
      <c r="AB37" s="197"/>
      <c r="AC37" s="16"/>
      <c r="AD37" s="205"/>
      <c r="AE37" s="16"/>
      <c r="AG37" s="3"/>
      <c r="AH37" s="1"/>
      <c r="AI37" s="16"/>
      <c r="AK37" s="16"/>
      <c r="AM37" s="16"/>
      <c r="AN37" s="1"/>
      <c r="AO37" s="1"/>
      <c r="AP37" s="1"/>
      <c r="AQ37" s="1"/>
      <c r="AR37" s="1"/>
      <c r="AS37" s="1"/>
      <c r="AT37" s="1"/>
      <c r="AV37" s="13"/>
      <c r="AW37" s="13"/>
    </row>
    <row r="38" spans="17:49">
      <c r="Q38" s="3"/>
      <c r="R38" s="3"/>
      <c r="S38" s="59"/>
      <c r="T38" s="59"/>
      <c r="U38" s="3"/>
      <c r="V38" s="3"/>
      <c r="W38" s="3"/>
      <c r="X38" s="3"/>
      <c r="Y38" s="59"/>
      <c r="AA38" s="59"/>
      <c r="AB38" s="197"/>
      <c r="AC38" s="16"/>
      <c r="AD38" s="205"/>
      <c r="AE38" s="16"/>
      <c r="AG38" s="3"/>
      <c r="AH38" s="1"/>
      <c r="AI38" s="16"/>
      <c r="AK38" s="16"/>
      <c r="AM38" s="16"/>
      <c r="AN38" s="1"/>
      <c r="AO38" s="1"/>
      <c r="AP38" s="1"/>
      <c r="AQ38" s="1"/>
      <c r="AR38" s="1"/>
      <c r="AS38" s="1"/>
      <c r="AT38" s="1"/>
      <c r="AV38" s="13"/>
      <c r="AW38" s="13"/>
    </row>
    <row r="39" spans="17:49">
      <c r="Q39" s="3"/>
      <c r="R39" s="3"/>
      <c r="S39" s="59"/>
      <c r="T39" s="59"/>
      <c r="U39" s="3"/>
      <c r="V39" s="3"/>
      <c r="W39" s="3"/>
      <c r="X39" s="3"/>
      <c r="Y39" s="59"/>
      <c r="AA39" s="59"/>
      <c r="AB39" s="197"/>
      <c r="AC39" s="16"/>
      <c r="AD39" s="205"/>
      <c r="AE39" s="16"/>
      <c r="AG39" s="3"/>
      <c r="AH39" s="1"/>
      <c r="AI39" s="16"/>
      <c r="AK39" s="16"/>
      <c r="AM39" s="16"/>
      <c r="AN39" s="1"/>
      <c r="AO39" s="1"/>
      <c r="AP39" s="1"/>
      <c r="AQ39" s="1"/>
      <c r="AR39" s="1"/>
      <c r="AS39" s="1"/>
      <c r="AT39" s="1"/>
      <c r="AV39" s="13"/>
      <c r="AW39" s="13"/>
    </row>
    <row r="40" spans="17:49">
      <c r="Q40" s="3"/>
      <c r="R40" s="3"/>
      <c r="S40" s="59"/>
      <c r="T40" s="59"/>
      <c r="U40" s="3"/>
      <c r="V40" s="3"/>
      <c r="W40" s="3"/>
      <c r="X40" s="3"/>
      <c r="Y40" s="59"/>
      <c r="AA40" s="59"/>
      <c r="AB40" s="197"/>
      <c r="AC40" s="16"/>
      <c r="AD40" s="205"/>
      <c r="AE40" s="16"/>
      <c r="AG40" s="3"/>
      <c r="AH40" s="1"/>
      <c r="AI40" s="16"/>
      <c r="AK40" s="16"/>
      <c r="AM40" s="16"/>
      <c r="AN40" s="1"/>
      <c r="AO40" s="1"/>
      <c r="AP40" s="1"/>
      <c r="AQ40" s="1"/>
      <c r="AR40" s="1"/>
      <c r="AS40" s="1"/>
      <c r="AT40" s="1"/>
      <c r="AV40" s="13"/>
      <c r="AW40" s="13"/>
    </row>
    <row r="41" spans="17:49">
      <c r="Q41" s="3"/>
      <c r="R41" s="3"/>
      <c r="S41" s="59"/>
      <c r="T41" s="59"/>
      <c r="U41" s="3"/>
      <c r="V41" s="3"/>
      <c r="W41" s="3"/>
      <c r="X41" s="3"/>
      <c r="Y41" s="59"/>
      <c r="AA41" s="59"/>
      <c r="AB41" s="197"/>
      <c r="AC41" s="16"/>
      <c r="AD41" s="205"/>
      <c r="AE41" s="16"/>
      <c r="AG41" s="3"/>
      <c r="AH41" s="1"/>
      <c r="AI41" s="16"/>
      <c r="AK41" s="16"/>
      <c r="AM41" s="16"/>
      <c r="AN41" s="1"/>
      <c r="AO41" s="1"/>
      <c r="AP41" s="1"/>
      <c r="AQ41" s="1"/>
      <c r="AR41" s="1"/>
      <c r="AS41" s="1"/>
      <c r="AT41" s="1"/>
      <c r="AV41" s="13"/>
      <c r="AW41" s="13"/>
    </row>
    <row r="42" spans="17:49">
      <c r="Q42" s="3"/>
      <c r="R42" s="3"/>
      <c r="S42" s="59"/>
      <c r="T42" s="59"/>
      <c r="U42" s="3"/>
      <c r="V42" s="3"/>
      <c r="W42" s="3"/>
      <c r="X42" s="3"/>
      <c r="Y42" s="59"/>
      <c r="AA42" s="59"/>
      <c r="AB42" s="197"/>
      <c r="AC42" s="16"/>
      <c r="AD42" s="205"/>
      <c r="AE42" s="16"/>
      <c r="AG42" s="3"/>
      <c r="AH42" s="1"/>
      <c r="AI42" s="16"/>
      <c r="AK42" s="16"/>
      <c r="AM42" s="16"/>
      <c r="AN42" s="1"/>
      <c r="AO42" s="1"/>
      <c r="AP42" s="1"/>
      <c r="AQ42" s="1"/>
      <c r="AR42" s="1"/>
      <c r="AS42" s="1"/>
      <c r="AT42" s="1"/>
      <c r="AV42" s="13"/>
      <c r="AW42" s="13"/>
    </row>
    <row r="43" spans="17:49">
      <c r="Q43" s="3"/>
      <c r="R43" s="3"/>
      <c r="S43" s="59"/>
      <c r="T43" s="59"/>
      <c r="U43" s="3"/>
      <c r="V43" s="3"/>
      <c r="W43" s="3"/>
      <c r="X43" s="3"/>
      <c r="Y43" s="59"/>
      <c r="AA43" s="59"/>
      <c r="AB43" s="197"/>
      <c r="AC43" s="16"/>
      <c r="AD43" s="205"/>
      <c r="AE43" s="16"/>
      <c r="AG43" s="3"/>
      <c r="AH43" s="1"/>
      <c r="AI43" s="16"/>
      <c r="AK43" s="16"/>
      <c r="AM43" s="16"/>
      <c r="AN43" s="1"/>
      <c r="AO43" s="1"/>
      <c r="AP43" s="1"/>
      <c r="AQ43" s="1"/>
      <c r="AR43" s="1"/>
      <c r="AS43" s="1"/>
      <c r="AT43" s="1"/>
      <c r="AV43" s="13"/>
      <c r="AW43" s="13"/>
    </row>
    <row r="44" spans="17:49">
      <c r="Q44" s="3"/>
      <c r="R44" s="3"/>
      <c r="S44" s="59"/>
      <c r="T44" s="59"/>
      <c r="U44" s="3"/>
      <c r="V44" s="3"/>
      <c r="W44" s="3"/>
      <c r="X44" s="3"/>
      <c r="Y44" s="59"/>
      <c r="AA44" s="59"/>
      <c r="AB44" s="197"/>
      <c r="AC44" s="16"/>
      <c r="AD44" s="205"/>
      <c r="AE44" s="16"/>
      <c r="AG44" s="3"/>
      <c r="AH44" s="1"/>
      <c r="AI44" s="16"/>
      <c r="AK44" s="16"/>
      <c r="AM44" s="16"/>
      <c r="AN44" s="1"/>
      <c r="AO44" s="1"/>
      <c r="AP44" s="1"/>
      <c r="AQ44" s="1"/>
      <c r="AR44" s="1"/>
      <c r="AS44" s="1"/>
      <c r="AT44" s="1"/>
      <c r="AV44" s="13"/>
      <c r="AW44" s="13"/>
    </row>
    <row r="45" spans="17:49">
      <c r="Q45" s="3"/>
      <c r="R45" s="3"/>
      <c r="S45" s="59"/>
      <c r="T45" s="59"/>
      <c r="U45" s="3"/>
      <c r="V45" s="3"/>
      <c r="W45" s="3"/>
      <c r="X45" s="3"/>
      <c r="Y45" s="59"/>
      <c r="AA45" s="59"/>
      <c r="AB45" s="197"/>
      <c r="AC45" s="16"/>
      <c r="AD45" s="205"/>
      <c r="AE45" s="16"/>
      <c r="AG45" s="3"/>
      <c r="AH45" s="1"/>
      <c r="AI45" s="16"/>
      <c r="AK45" s="16"/>
      <c r="AM45" s="16"/>
      <c r="AN45" s="1"/>
      <c r="AO45" s="1"/>
      <c r="AP45" s="1"/>
      <c r="AQ45" s="1"/>
      <c r="AR45" s="1"/>
      <c r="AS45" s="1"/>
      <c r="AT45" s="1"/>
      <c r="AV45" s="13"/>
      <c r="AW45" s="13"/>
    </row>
    <row r="46" spans="17:49">
      <c r="Q46" s="3"/>
      <c r="R46" s="3"/>
      <c r="S46" s="59"/>
      <c r="T46" s="59"/>
      <c r="U46" s="3"/>
      <c r="V46" s="3"/>
      <c r="W46" s="3"/>
      <c r="X46" s="3"/>
      <c r="Y46" s="59"/>
      <c r="AA46" s="59"/>
      <c r="AB46" s="197"/>
      <c r="AC46" s="16"/>
      <c r="AD46" s="205"/>
      <c r="AE46" s="16"/>
      <c r="AG46" s="3"/>
      <c r="AH46" s="1"/>
      <c r="AI46" s="16"/>
      <c r="AK46" s="16"/>
      <c r="AM46" s="16"/>
      <c r="AN46" s="1"/>
      <c r="AO46" s="1"/>
      <c r="AP46" s="1"/>
      <c r="AQ46" s="1"/>
      <c r="AR46" s="1"/>
      <c r="AS46" s="1"/>
      <c r="AT46" s="1"/>
      <c r="AV46" s="13"/>
      <c r="AW46" s="13"/>
    </row>
    <row r="47" spans="17:49">
      <c r="AV47" s="13"/>
      <c r="AW47" s="13"/>
    </row>
    <row r="48" spans="17:49">
      <c r="AV48" s="13"/>
      <c r="AW48" s="13"/>
    </row>
    <row r="49" spans="17:49">
      <c r="Q49" s="3"/>
      <c r="R49" s="3"/>
      <c r="S49" s="59"/>
      <c r="T49" s="59"/>
      <c r="U49" s="3"/>
      <c r="V49" s="3"/>
      <c r="W49" s="3"/>
      <c r="X49" s="3"/>
      <c r="Y49" s="59"/>
      <c r="AA49" s="59"/>
      <c r="AB49" s="197"/>
      <c r="AC49" s="16"/>
      <c r="AD49" s="205"/>
      <c r="AE49" s="16"/>
      <c r="AG49" s="3"/>
      <c r="AH49" s="1"/>
      <c r="AI49" s="16"/>
      <c r="AK49" s="16"/>
      <c r="AM49" s="16"/>
      <c r="AN49" s="1"/>
      <c r="AO49" s="1"/>
      <c r="AP49" s="1"/>
      <c r="AQ49" s="1"/>
      <c r="AR49" s="1"/>
      <c r="AS49" s="1"/>
      <c r="AT49" s="1"/>
      <c r="AV49" s="13"/>
      <c r="AW49" s="13"/>
    </row>
    <row r="50" spans="17:49">
      <c r="Q50" s="3"/>
      <c r="R50" s="3"/>
      <c r="S50" s="59"/>
      <c r="T50" s="59"/>
      <c r="U50" s="3"/>
      <c r="V50" s="3"/>
      <c r="W50" s="3"/>
      <c r="X50" s="3"/>
      <c r="Y50" s="59"/>
      <c r="AA50" s="59"/>
      <c r="AB50" s="197"/>
      <c r="AC50" s="16"/>
      <c r="AD50" s="205"/>
      <c r="AE50" s="16"/>
      <c r="AG50" s="3"/>
      <c r="AH50" s="1"/>
      <c r="AI50" s="16"/>
      <c r="AK50" s="16"/>
      <c r="AM50" s="16"/>
      <c r="AN50" s="1"/>
      <c r="AO50" s="1"/>
      <c r="AP50" s="1"/>
      <c r="AQ50" s="1"/>
      <c r="AR50" s="1"/>
      <c r="AS50" s="1"/>
      <c r="AT50" s="1"/>
      <c r="AV50" s="13"/>
      <c r="AW50" s="13"/>
    </row>
    <row r="51" spans="17:49">
      <c r="Q51" s="3"/>
      <c r="R51" s="3"/>
      <c r="S51" s="59"/>
      <c r="T51" s="59"/>
      <c r="U51" s="3"/>
      <c r="V51" s="3"/>
      <c r="W51" s="3"/>
      <c r="X51" s="3"/>
      <c r="Y51" s="59"/>
      <c r="AA51" s="59"/>
      <c r="AB51" s="197"/>
      <c r="AC51" s="16"/>
      <c r="AD51" s="205"/>
      <c r="AE51" s="16"/>
      <c r="AG51" s="3"/>
      <c r="AH51" s="1"/>
      <c r="AI51" s="16"/>
      <c r="AK51" s="16"/>
      <c r="AM51" s="16"/>
      <c r="AN51" s="1"/>
      <c r="AO51" s="1"/>
      <c r="AP51" s="1"/>
      <c r="AQ51" s="1"/>
      <c r="AR51" s="1"/>
      <c r="AS51" s="1"/>
      <c r="AT51" s="1"/>
      <c r="AV51" s="13"/>
      <c r="AW51" s="13"/>
    </row>
    <row r="52" spans="17:49">
      <c r="Q52" s="3"/>
      <c r="R52" s="3"/>
      <c r="S52" s="59"/>
      <c r="T52" s="59"/>
      <c r="U52" s="3"/>
      <c r="V52" s="3"/>
      <c r="W52" s="3"/>
      <c r="X52" s="3"/>
      <c r="Y52" s="59"/>
      <c r="AA52" s="59"/>
      <c r="AB52" s="197"/>
      <c r="AC52" s="16"/>
      <c r="AD52" s="205"/>
      <c r="AE52" s="16"/>
      <c r="AG52" s="3"/>
      <c r="AH52" s="1"/>
      <c r="AI52" s="16"/>
      <c r="AK52" s="16"/>
      <c r="AM52" s="16"/>
      <c r="AN52" s="1"/>
      <c r="AO52" s="1"/>
      <c r="AP52" s="1"/>
      <c r="AQ52" s="1"/>
      <c r="AR52" s="1"/>
      <c r="AS52" s="1"/>
      <c r="AT52" s="1"/>
    </row>
    <row r="53" spans="17:49">
      <c r="Q53" s="3"/>
      <c r="R53" s="3"/>
      <c r="S53" s="59"/>
      <c r="T53" s="59"/>
      <c r="U53" s="3"/>
      <c r="V53" s="3"/>
      <c r="W53" s="3"/>
      <c r="X53" s="3"/>
      <c r="Y53" s="59"/>
      <c r="AA53" s="59"/>
      <c r="AB53" s="197"/>
      <c r="AC53" s="16"/>
      <c r="AD53" s="205"/>
      <c r="AE53" s="16"/>
      <c r="AG53" s="3"/>
      <c r="AH53" s="1"/>
      <c r="AI53" s="16"/>
      <c r="AK53" s="16"/>
      <c r="AM53" s="16"/>
      <c r="AN53" s="1"/>
      <c r="AO53" s="1"/>
      <c r="AP53" s="1"/>
      <c r="AQ53" s="1"/>
      <c r="AR53" s="1"/>
      <c r="AS53" s="1"/>
      <c r="AT53" s="1"/>
    </row>
    <row r="54" spans="17:49">
      <c r="Q54" s="3"/>
      <c r="R54" s="3"/>
      <c r="S54" s="59"/>
      <c r="T54" s="59"/>
      <c r="U54" s="3"/>
      <c r="V54" s="3"/>
      <c r="W54" s="3"/>
      <c r="X54" s="3"/>
      <c r="Y54" s="59"/>
      <c r="AA54" s="59"/>
      <c r="AB54" s="197"/>
      <c r="AC54" s="16"/>
      <c r="AD54" s="205"/>
      <c r="AE54" s="16"/>
      <c r="AG54" s="3"/>
      <c r="AH54" s="1"/>
      <c r="AI54" s="16"/>
      <c r="AK54" s="16"/>
      <c r="AM54" s="16"/>
      <c r="AN54" s="1"/>
      <c r="AO54" s="1"/>
      <c r="AP54" s="1"/>
      <c r="AQ54" s="1"/>
      <c r="AR54" s="1"/>
      <c r="AS54" s="1"/>
      <c r="AT54" s="1"/>
    </row>
    <row r="55" spans="17:49">
      <c r="Q55" s="3"/>
      <c r="R55" s="3"/>
      <c r="S55" s="59"/>
      <c r="T55" s="59"/>
      <c r="U55" s="3"/>
      <c r="V55" s="3"/>
      <c r="W55" s="3"/>
      <c r="X55" s="3"/>
      <c r="Y55" s="59"/>
      <c r="AA55" s="59"/>
      <c r="AB55" s="197"/>
      <c r="AC55" s="16"/>
      <c r="AD55" s="205"/>
      <c r="AE55" s="16"/>
      <c r="AG55" s="3"/>
      <c r="AH55" s="1"/>
      <c r="AI55" s="16"/>
      <c r="AK55" s="16"/>
      <c r="AM55" s="16"/>
      <c r="AN55" s="1"/>
      <c r="AO55" s="1"/>
      <c r="AP55" s="1"/>
      <c r="AQ55" s="1"/>
      <c r="AR55" s="1"/>
      <c r="AS55" s="1"/>
      <c r="AT55" s="1"/>
    </row>
    <row r="56" spans="17:49">
      <c r="Q56" s="3"/>
      <c r="R56" s="3"/>
      <c r="S56" s="59"/>
      <c r="T56" s="59"/>
      <c r="U56" s="3"/>
      <c r="V56" s="3"/>
      <c r="W56" s="3"/>
      <c r="X56" s="3"/>
      <c r="Y56" s="59"/>
      <c r="AA56" s="59"/>
      <c r="AB56" s="197"/>
      <c r="AC56" s="16"/>
      <c r="AD56" s="205"/>
      <c r="AE56" s="16"/>
      <c r="AG56" s="3"/>
      <c r="AH56" s="1"/>
      <c r="AI56" s="16"/>
      <c r="AK56" s="16"/>
      <c r="AM56" s="16"/>
      <c r="AN56" s="1"/>
      <c r="AO56" s="1"/>
      <c r="AP56" s="1"/>
      <c r="AQ56" s="1"/>
      <c r="AR56" s="1"/>
      <c r="AS56" s="1"/>
      <c r="AT56" s="1"/>
    </row>
    <row r="57" spans="17:49">
      <c r="Q57" s="3"/>
      <c r="R57" s="3"/>
      <c r="S57" s="59"/>
      <c r="T57" s="59"/>
      <c r="U57" s="3"/>
      <c r="V57" s="3"/>
      <c r="W57" s="3"/>
      <c r="X57" s="3"/>
      <c r="Y57" s="59"/>
      <c r="AA57" s="59"/>
      <c r="AB57" s="197"/>
      <c r="AC57" s="16"/>
      <c r="AD57" s="205"/>
      <c r="AE57" s="16"/>
      <c r="AG57" s="3"/>
      <c r="AH57" s="1"/>
      <c r="AI57" s="16"/>
      <c r="AK57" s="16"/>
      <c r="AM57" s="16"/>
      <c r="AN57" s="1"/>
      <c r="AO57" s="1"/>
      <c r="AP57" s="1"/>
      <c r="AQ57" s="1"/>
      <c r="AR57" s="1"/>
      <c r="AS57" s="1"/>
      <c r="AT57" s="1"/>
    </row>
    <row r="58" spans="17:49">
      <c r="Q58" s="3"/>
      <c r="R58" s="3"/>
      <c r="S58" s="59"/>
      <c r="T58" s="59"/>
      <c r="U58" s="3"/>
      <c r="V58" s="3"/>
      <c r="W58" s="3"/>
      <c r="X58" s="3"/>
      <c r="Y58" s="59"/>
      <c r="AA58" s="59"/>
      <c r="AB58" s="197"/>
      <c r="AC58" s="16"/>
      <c r="AD58" s="205"/>
      <c r="AE58" s="16"/>
      <c r="AG58" s="3"/>
      <c r="AH58" s="1"/>
      <c r="AI58" s="16"/>
      <c r="AK58" s="16"/>
      <c r="AM58" s="16"/>
      <c r="AN58" s="1"/>
      <c r="AO58" s="1"/>
      <c r="AP58" s="1"/>
      <c r="AQ58" s="1"/>
      <c r="AR58" s="1"/>
      <c r="AS58" s="1"/>
      <c r="AT58" s="1"/>
    </row>
    <row r="59" spans="17:49">
      <c r="Q59" s="3"/>
      <c r="R59" s="3"/>
      <c r="S59" s="59"/>
      <c r="T59" s="59"/>
      <c r="U59" s="3"/>
      <c r="V59" s="3"/>
      <c r="W59" s="3"/>
      <c r="X59" s="3"/>
      <c r="Y59" s="59"/>
      <c r="AA59" s="59"/>
      <c r="AB59" s="197"/>
      <c r="AC59" s="16"/>
      <c r="AD59" s="205"/>
      <c r="AE59" s="16"/>
      <c r="AG59" s="3"/>
      <c r="AH59" s="1"/>
      <c r="AI59" s="16"/>
      <c r="AK59" s="16"/>
      <c r="AM59" s="16"/>
      <c r="AN59" s="1"/>
      <c r="AO59" s="1"/>
      <c r="AP59" s="1"/>
      <c r="AQ59" s="1"/>
      <c r="AR59" s="1"/>
      <c r="AS59" s="1"/>
      <c r="AT59" s="1"/>
    </row>
    <row r="60" spans="17:49">
      <c r="Q60" s="3"/>
      <c r="R60" s="3"/>
      <c r="S60" s="59"/>
      <c r="T60" s="59"/>
      <c r="U60" s="3"/>
      <c r="V60" s="3"/>
      <c r="W60" s="3"/>
      <c r="X60" s="3"/>
      <c r="Y60" s="59"/>
      <c r="AA60" s="59"/>
      <c r="AB60" s="197"/>
      <c r="AC60" s="16"/>
      <c r="AD60" s="205"/>
      <c r="AE60" s="16"/>
      <c r="AG60" s="3"/>
      <c r="AH60" s="1"/>
      <c r="AI60" s="16"/>
      <c r="AK60" s="16"/>
      <c r="AM60" s="16"/>
      <c r="AN60" s="1"/>
      <c r="AO60" s="1"/>
      <c r="AP60" s="1"/>
      <c r="AQ60" s="1"/>
      <c r="AR60" s="1"/>
      <c r="AS60" s="1"/>
      <c r="AT60" s="1"/>
    </row>
    <row r="61" spans="17:49">
      <c r="Q61" s="3"/>
      <c r="R61" s="3"/>
      <c r="S61" s="59"/>
      <c r="T61" s="59"/>
      <c r="U61" s="3"/>
      <c r="V61" s="3"/>
      <c r="W61" s="3"/>
      <c r="X61" s="3"/>
      <c r="Y61" s="59"/>
      <c r="AA61" s="59"/>
      <c r="AB61" s="197"/>
      <c r="AC61" s="16"/>
      <c r="AD61" s="205"/>
      <c r="AE61" s="16"/>
      <c r="AG61" s="3"/>
      <c r="AH61" s="1"/>
      <c r="AI61" s="16"/>
      <c r="AK61" s="16"/>
      <c r="AM61" s="16"/>
      <c r="AN61" s="1"/>
      <c r="AO61" s="1"/>
      <c r="AP61" s="1"/>
      <c r="AQ61" s="1"/>
      <c r="AR61" s="1"/>
      <c r="AS61" s="1"/>
      <c r="AT61" s="1"/>
    </row>
    <row r="62" spans="17:49">
      <c r="Q62" s="3"/>
      <c r="R62" s="3"/>
      <c r="S62" s="59"/>
      <c r="T62" s="59"/>
      <c r="U62" s="3"/>
      <c r="V62" s="3"/>
      <c r="W62" s="3"/>
      <c r="X62" s="3"/>
      <c r="Y62" s="59"/>
      <c r="AA62" s="59"/>
      <c r="AB62" s="197"/>
      <c r="AC62" s="16"/>
      <c r="AD62" s="205"/>
      <c r="AE62" s="16"/>
      <c r="AG62" s="3"/>
      <c r="AH62" s="1"/>
      <c r="AI62" s="16"/>
      <c r="AK62" s="16"/>
      <c r="AM62" s="16"/>
      <c r="AN62" s="1"/>
      <c r="AO62" s="1"/>
      <c r="AP62" s="1"/>
      <c r="AQ62" s="1"/>
      <c r="AR62" s="1"/>
      <c r="AS62" s="1"/>
      <c r="AT62" s="1"/>
    </row>
    <row r="63" spans="17:49">
      <c r="Q63" s="3"/>
      <c r="R63" s="3"/>
      <c r="S63" s="59"/>
      <c r="T63" s="59"/>
      <c r="U63" s="3"/>
      <c r="V63" s="3"/>
      <c r="W63" s="3"/>
      <c r="X63" s="3"/>
      <c r="Y63" s="59"/>
      <c r="AA63" s="59"/>
      <c r="AB63" s="197"/>
      <c r="AC63" s="16"/>
      <c r="AD63" s="205"/>
      <c r="AE63" s="16"/>
      <c r="AG63" s="3"/>
      <c r="AH63" s="1"/>
      <c r="AI63" s="16"/>
      <c r="AK63" s="16"/>
      <c r="AM63" s="16"/>
      <c r="AN63" s="1"/>
      <c r="AO63" s="1"/>
      <c r="AP63" s="1"/>
      <c r="AQ63" s="1"/>
      <c r="AR63" s="1"/>
      <c r="AS63" s="1"/>
      <c r="AT63" s="1"/>
    </row>
    <row r="64" spans="17:49">
      <c r="Q64" s="3"/>
      <c r="R64" s="3"/>
      <c r="S64" s="59"/>
      <c r="T64" s="59"/>
      <c r="U64" s="3"/>
      <c r="V64" s="3"/>
      <c r="W64" s="3"/>
      <c r="X64" s="3"/>
      <c r="Y64" s="59"/>
      <c r="AA64" s="59"/>
      <c r="AB64" s="197"/>
      <c r="AC64" s="16"/>
      <c r="AD64" s="205"/>
      <c r="AE64" s="16"/>
      <c r="AG64" s="3"/>
      <c r="AH64" s="1"/>
      <c r="AI64" s="16"/>
      <c r="AK64" s="16"/>
      <c r="AM64" s="16"/>
      <c r="AN64" s="1"/>
      <c r="AO64" s="1"/>
      <c r="AP64" s="1"/>
      <c r="AQ64" s="1"/>
      <c r="AR64" s="1"/>
      <c r="AS64" s="1"/>
      <c r="AT64" s="1"/>
    </row>
    <row r="65" spans="7:47">
      <c r="Q65" s="3"/>
      <c r="R65" s="3"/>
      <c r="S65" s="59"/>
      <c r="T65" s="59"/>
      <c r="U65" s="3"/>
      <c r="V65" s="3"/>
      <c r="W65" s="3"/>
      <c r="X65" s="3"/>
      <c r="Y65" s="59"/>
      <c r="AA65" s="59"/>
      <c r="AB65" s="197"/>
      <c r="AC65" s="16"/>
      <c r="AD65" s="205"/>
      <c r="AE65" s="16"/>
      <c r="AG65" s="3"/>
      <c r="AH65" s="1"/>
      <c r="AI65" s="16"/>
      <c r="AK65" s="16"/>
      <c r="AM65" s="16"/>
      <c r="AN65" s="1"/>
      <c r="AO65" s="1"/>
      <c r="AP65" s="1"/>
      <c r="AQ65" s="1"/>
      <c r="AR65" s="1"/>
      <c r="AS65" s="1"/>
      <c r="AT65" s="1"/>
    </row>
    <row r="66" spans="7:47">
      <c r="Q66" s="3"/>
      <c r="R66" s="3"/>
      <c r="S66" s="59"/>
      <c r="T66" s="59"/>
      <c r="U66" s="3"/>
      <c r="V66" s="3"/>
      <c r="W66" s="3"/>
      <c r="X66" s="3"/>
      <c r="Y66" s="59"/>
      <c r="AA66" s="59"/>
      <c r="AB66" s="197"/>
      <c r="AC66" s="16"/>
      <c r="AD66" s="205"/>
      <c r="AE66" s="16"/>
      <c r="AG66" s="3"/>
      <c r="AH66" s="1"/>
      <c r="AI66" s="16"/>
      <c r="AK66" s="16"/>
      <c r="AM66" s="16"/>
      <c r="AN66" s="1"/>
      <c r="AO66" s="1"/>
      <c r="AP66" s="1"/>
      <c r="AQ66" s="1"/>
      <c r="AR66" s="1"/>
      <c r="AS66" s="1"/>
      <c r="AT66" s="1"/>
    </row>
    <row r="67" spans="7:47">
      <c r="Q67" s="3"/>
      <c r="R67" s="3"/>
      <c r="S67" s="59"/>
      <c r="T67" s="59"/>
      <c r="U67" s="3"/>
      <c r="V67" s="3"/>
      <c r="W67" s="3"/>
      <c r="X67" s="3"/>
      <c r="Y67" s="59"/>
      <c r="AA67" s="59"/>
      <c r="AB67" s="197"/>
      <c r="AC67" s="16"/>
      <c r="AD67" s="205"/>
      <c r="AE67" s="16"/>
      <c r="AG67" s="3"/>
      <c r="AH67" s="1"/>
      <c r="AI67" s="16"/>
      <c r="AK67" s="16"/>
      <c r="AM67" s="16"/>
      <c r="AN67" s="1"/>
      <c r="AO67" s="1"/>
      <c r="AP67" s="1"/>
      <c r="AQ67" s="1"/>
      <c r="AR67" s="1"/>
      <c r="AS67" s="1"/>
      <c r="AT67" s="1"/>
    </row>
    <row r="68" spans="7:47">
      <c r="Q68" s="3"/>
      <c r="R68" s="3"/>
      <c r="S68" s="59"/>
      <c r="T68" s="59"/>
      <c r="U68" s="3"/>
      <c r="V68" s="3"/>
      <c r="W68" s="3"/>
      <c r="X68" s="3"/>
      <c r="Y68" s="59"/>
      <c r="AA68" s="59"/>
      <c r="AB68" s="197"/>
      <c r="AC68" s="16"/>
      <c r="AD68" s="205"/>
      <c r="AE68" s="16"/>
      <c r="AG68" s="3"/>
      <c r="AH68" s="1"/>
      <c r="AI68" s="16"/>
      <c r="AK68" s="16"/>
      <c r="AM68" s="16"/>
      <c r="AN68" s="1"/>
      <c r="AO68" s="1"/>
      <c r="AP68" s="1"/>
      <c r="AQ68" s="1"/>
      <c r="AR68" s="1"/>
      <c r="AS68" s="1"/>
      <c r="AT68" s="1"/>
    </row>
    <row r="69" spans="7:47">
      <c r="Q69" s="3"/>
      <c r="R69" s="3"/>
      <c r="S69" s="59"/>
      <c r="T69" s="59"/>
      <c r="U69" s="3"/>
      <c r="V69" s="3"/>
      <c r="W69" s="3"/>
      <c r="X69" s="3"/>
      <c r="Y69" s="59"/>
      <c r="AA69" s="59"/>
      <c r="AB69" s="197"/>
      <c r="AC69" s="16"/>
      <c r="AD69" s="205"/>
      <c r="AE69" s="16"/>
      <c r="AG69" s="3"/>
      <c r="AH69" s="1"/>
      <c r="AI69" s="16"/>
      <c r="AK69" s="16"/>
      <c r="AM69" s="16"/>
      <c r="AN69" s="1"/>
      <c r="AO69" s="1"/>
      <c r="AP69" s="1"/>
      <c r="AQ69" s="1"/>
      <c r="AR69" s="1"/>
      <c r="AS69" s="1"/>
      <c r="AT69" s="1"/>
    </row>
    <row r="70" spans="7:47">
      <c r="Q70" s="3"/>
      <c r="R70" s="3"/>
      <c r="S70" s="59"/>
      <c r="T70" s="59"/>
      <c r="U70" s="3"/>
      <c r="V70" s="3"/>
      <c r="W70" s="3"/>
      <c r="X70" s="3"/>
      <c r="Y70" s="59"/>
      <c r="AA70" s="59"/>
      <c r="AB70" s="197"/>
      <c r="AC70" s="16"/>
      <c r="AD70" s="205"/>
      <c r="AE70" s="16"/>
      <c r="AG70" s="3"/>
      <c r="AH70" s="1"/>
      <c r="AI70" s="16"/>
      <c r="AK70" s="16"/>
      <c r="AM70" s="16"/>
      <c r="AN70" s="1"/>
      <c r="AO70" s="1"/>
      <c r="AP70" s="1"/>
      <c r="AQ70" s="1"/>
      <c r="AR70" s="1"/>
      <c r="AS70" s="1"/>
      <c r="AT70" s="1"/>
    </row>
    <row r="71" spans="7:47">
      <c r="Q71" s="3"/>
      <c r="R71" s="3"/>
      <c r="S71" s="59"/>
      <c r="T71" s="59"/>
      <c r="U71" s="3"/>
      <c r="V71" s="3"/>
      <c r="W71" s="3"/>
      <c r="X71" s="3"/>
      <c r="Y71" s="59"/>
      <c r="AA71" s="59"/>
      <c r="AB71" s="197"/>
      <c r="AC71" s="16"/>
      <c r="AD71" s="205"/>
      <c r="AE71" s="16"/>
      <c r="AG71" s="3"/>
      <c r="AH71" s="1"/>
      <c r="AI71" s="16"/>
      <c r="AK71" s="16"/>
      <c r="AM71" s="16"/>
      <c r="AN71" s="1"/>
      <c r="AO71" s="1"/>
      <c r="AP71" s="1"/>
      <c r="AQ71" s="1"/>
      <c r="AR71" s="1"/>
      <c r="AS71" s="1"/>
      <c r="AT71" s="1"/>
    </row>
    <row r="72" spans="7:47">
      <c r="Q72" s="3"/>
      <c r="R72" s="3"/>
      <c r="S72" s="59"/>
      <c r="T72" s="59"/>
      <c r="U72" s="3"/>
      <c r="V72" s="3"/>
      <c r="W72" s="3"/>
      <c r="X72" s="3"/>
      <c r="Y72" s="59"/>
      <c r="AA72" s="59"/>
      <c r="AB72" s="197"/>
      <c r="AC72" s="16"/>
      <c r="AD72" s="205"/>
      <c r="AE72" s="16"/>
      <c r="AG72" s="3"/>
      <c r="AH72" s="1"/>
      <c r="AI72" s="16"/>
      <c r="AK72" s="16"/>
      <c r="AM72" s="16"/>
      <c r="AN72" s="1"/>
      <c r="AO72" s="1"/>
      <c r="AP72" s="1"/>
      <c r="AQ72" s="1"/>
      <c r="AR72" s="1"/>
      <c r="AS72" s="1"/>
      <c r="AT72" s="1"/>
    </row>
    <row r="73" spans="7:47">
      <c r="G73" s="14"/>
      <c r="H73" s="14"/>
      <c r="I73" s="14"/>
      <c r="J73" s="75"/>
      <c r="K73" s="159"/>
      <c r="L73" s="75"/>
      <c r="Q73" s="3"/>
      <c r="R73" s="3"/>
      <c r="S73" s="59"/>
      <c r="T73" s="59"/>
      <c r="U73" s="3"/>
      <c r="V73" s="3"/>
      <c r="W73" s="3"/>
      <c r="X73" s="3"/>
      <c r="Y73" s="59"/>
      <c r="AA73" s="59"/>
      <c r="AB73" s="197"/>
      <c r="AC73" s="16"/>
      <c r="AD73" s="205"/>
      <c r="AE73" s="16"/>
      <c r="AG73" s="3"/>
      <c r="AH73" s="1"/>
      <c r="AI73" s="16"/>
      <c r="AK73" s="16"/>
      <c r="AM73" s="16"/>
      <c r="AN73" s="1"/>
      <c r="AO73" s="1"/>
      <c r="AP73" s="1"/>
      <c r="AQ73" s="1"/>
      <c r="AR73" s="1"/>
      <c r="AS73" s="1"/>
      <c r="AT73" s="1"/>
      <c r="AU73" s="14"/>
    </row>
    <row r="74" spans="7:47">
      <c r="G74" s="14"/>
      <c r="H74" s="14"/>
      <c r="I74" s="14"/>
      <c r="J74" s="75"/>
      <c r="K74" s="159"/>
      <c r="L74" s="75"/>
      <c r="Q74" s="3"/>
      <c r="R74" s="3"/>
      <c r="S74" s="59"/>
      <c r="T74" s="59"/>
      <c r="U74" s="3"/>
      <c r="V74" s="3"/>
      <c r="W74" s="3"/>
      <c r="X74" s="3"/>
      <c r="Y74" s="59"/>
      <c r="AA74" s="59"/>
      <c r="AB74" s="197"/>
      <c r="AC74" s="16"/>
      <c r="AD74" s="205"/>
      <c r="AE74" s="16"/>
      <c r="AG74" s="3"/>
      <c r="AH74" s="1"/>
      <c r="AI74" s="16"/>
      <c r="AK74" s="16"/>
      <c r="AM74" s="16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I75" s="14"/>
      <c r="J75" s="75"/>
      <c r="K75" s="159"/>
      <c r="L75" s="75"/>
      <c r="Q75" s="3"/>
      <c r="R75" s="3"/>
      <c r="S75" s="59"/>
      <c r="T75" s="59"/>
      <c r="U75" s="3"/>
      <c r="V75" s="3"/>
      <c r="W75" s="3"/>
      <c r="X75" s="3"/>
      <c r="Y75" s="59"/>
      <c r="AA75" s="59"/>
      <c r="AB75" s="197"/>
      <c r="AC75" s="16"/>
      <c r="AD75" s="205"/>
      <c r="AE75" s="16"/>
      <c r="AG75" s="3"/>
      <c r="AH75" s="1"/>
      <c r="AI75" s="16"/>
      <c r="AK75" s="16"/>
      <c r="AM75" s="16"/>
      <c r="AN75" s="1"/>
      <c r="AO75" s="1"/>
      <c r="AP75" s="1"/>
      <c r="AQ75" s="1"/>
      <c r="AR75" s="1"/>
      <c r="AS75" s="1"/>
      <c r="AT75" s="1"/>
      <c r="AU75" s="14"/>
    </row>
    <row r="76" spans="7:47">
      <c r="G76" s="14"/>
      <c r="H76" s="14"/>
      <c r="I76" s="14"/>
      <c r="J76" s="75"/>
      <c r="K76" s="159"/>
      <c r="L76" s="75"/>
      <c r="Q76" s="3"/>
      <c r="R76" s="3"/>
      <c r="S76" s="59"/>
      <c r="T76" s="59"/>
      <c r="U76" s="3"/>
      <c r="V76" s="3"/>
      <c r="W76" s="3"/>
      <c r="X76" s="3"/>
      <c r="Y76" s="59"/>
      <c r="AA76" s="59"/>
      <c r="AB76" s="197"/>
      <c r="AC76" s="16"/>
      <c r="AD76" s="205"/>
      <c r="AE76" s="16"/>
      <c r="AG76" s="3"/>
      <c r="AH76" s="1"/>
      <c r="AI76" s="16"/>
      <c r="AK76" s="16"/>
      <c r="AM76" s="16"/>
      <c r="AN76" s="1"/>
      <c r="AO76" s="1"/>
      <c r="AP76" s="1"/>
      <c r="AQ76" s="1"/>
      <c r="AR76" s="1"/>
      <c r="AS76" s="1"/>
      <c r="AT76" s="1"/>
      <c r="AU76" s="14"/>
    </row>
    <row r="77" spans="7:47">
      <c r="G77" s="14"/>
      <c r="H77" s="14"/>
      <c r="I77" s="14"/>
      <c r="J77" s="75"/>
      <c r="K77" s="159"/>
      <c r="L77" s="75"/>
      <c r="Q77" s="3"/>
      <c r="R77" s="3"/>
      <c r="S77" s="59"/>
      <c r="T77" s="59"/>
      <c r="U77" s="3"/>
      <c r="V77" s="3"/>
      <c r="W77" s="3"/>
      <c r="X77" s="3"/>
      <c r="Y77" s="59"/>
      <c r="AA77" s="59"/>
      <c r="AB77" s="197"/>
      <c r="AC77" s="16"/>
      <c r="AD77" s="205"/>
      <c r="AE77" s="16"/>
      <c r="AG77" s="3"/>
      <c r="AH77" s="1"/>
      <c r="AI77" s="16"/>
      <c r="AK77" s="16"/>
      <c r="AM77" s="16"/>
      <c r="AN77" s="1"/>
      <c r="AO77" s="1"/>
      <c r="AP77" s="1"/>
      <c r="AQ77" s="1"/>
      <c r="AR77" s="1"/>
      <c r="AS77" s="1"/>
      <c r="AT77" s="1"/>
      <c r="AU77" s="14"/>
    </row>
    <row r="78" spans="7:47">
      <c r="G78" s="14"/>
      <c r="H78" s="14"/>
      <c r="I78" s="14"/>
      <c r="J78" s="75"/>
      <c r="K78" s="159"/>
      <c r="L78" s="75"/>
      <c r="Q78" s="3"/>
      <c r="R78" s="3"/>
      <c r="S78" s="59"/>
      <c r="T78" s="59"/>
      <c r="U78" s="3"/>
      <c r="V78" s="3"/>
      <c r="W78" s="3"/>
      <c r="X78" s="3"/>
      <c r="Y78" s="59"/>
      <c r="AA78" s="59"/>
      <c r="AB78" s="197"/>
      <c r="AC78" s="16"/>
      <c r="AD78" s="205"/>
      <c r="AE78" s="16"/>
      <c r="AG78" s="3"/>
      <c r="AH78" s="1"/>
      <c r="AI78" s="16"/>
      <c r="AK78" s="16"/>
      <c r="AM78" s="16"/>
      <c r="AN78" s="1"/>
      <c r="AO78" s="1"/>
      <c r="AP78" s="1"/>
      <c r="AQ78" s="1"/>
      <c r="AR78" s="1"/>
      <c r="AS78" s="1"/>
      <c r="AT78" s="1"/>
      <c r="AU78" s="14"/>
    </row>
    <row r="79" spans="7:47">
      <c r="G79" s="14"/>
      <c r="H79" s="14"/>
      <c r="I79" s="14"/>
      <c r="J79" s="75"/>
      <c r="K79" s="159"/>
      <c r="L79" s="75"/>
      <c r="Q79" s="3"/>
      <c r="R79" s="3"/>
      <c r="S79" s="59"/>
      <c r="T79" s="59"/>
      <c r="U79" s="3"/>
      <c r="V79" s="3"/>
      <c r="W79" s="3"/>
      <c r="X79" s="3"/>
      <c r="Y79" s="59"/>
      <c r="AA79" s="59"/>
      <c r="AB79" s="197"/>
      <c r="AC79" s="16"/>
      <c r="AD79" s="205"/>
      <c r="AE79" s="16"/>
      <c r="AG79" s="3"/>
      <c r="AH79" s="1"/>
      <c r="AI79" s="16"/>
      <c r="AK79" s="16"/>
      <c r="AM79" s="16"/>
      <c r="AN79" s="1"/>
      <c r="AO79" s="1"/>
      <c r="AP79" s="1"/>
      <c r="AQ79" s="1"/>
      <c r="AR79" s="1"/>
      <c r="AS79" s="1"/>
      <c r="AT79" s="1"/>
      <c r="AU79" s="14"/>
    </row>
    <row r="80" spans="7:47">
      <c r="G80" s="14"/>
      <c r="H80" s="14"/>
      <c r="I80" s="14"/>
      <c r="J80" s="75"/>
      <c r="K80" s="159"/>
      <c r="L80" s="75"/>
      <c r="Q80" s="3"/>
      <c r="R80" s="3"/>
      <c r="S80" s="59"/>
      <c r="T80" s="59"/>
      <c r="U80" s="3"/>
      <c r="V80" s="3"/>
      <c r="W80" s="3"/>
      <c r="X80" s="3"/>
      <c r="Y80" s="59"/>
      <c r="AA80" s="59"/>
      <c r="AB80" s="197"/>
      <c r="AC80" s="16"/>
      <c r="AD80" s="205"/>
      <c r="AE80" s="16"/>
      <c r="AG80" s="3"/>
      <c r="AH80" s="1"/>
      <c r="AI80" s="16"/>
      <c r="AK80" s="16"/>
      <c r="AM80" s="16"/>
      <c r="AN80" s="1"/>
      <c r="AO80" s="1"/>
      <c r="AP80" s="1"/>
      <c r="AQ80" s="1"/>
      <c r="AR80" s="1"/>
      <c r="AS80" s="1"/>
      <c r="AT80" s="1"/>
      <c r="AU80" s="14"/>
    </row>
    <row r="81" spans="7:47">
      <c r="G81" s="14"/>
      <c r="H81" s="14"/>
      <c r="I81" s="14"/>
      <c r="J81" s="75"/>
      <c r="K81" s="159"/>
      <c r="L81" s="75"/>
      <c r="Q81" s="3"/>
      <c r="R81" s="3"/>
      <c r="S81" s="59"/>
      <c r="T81" s="59"/>
      <c r="U81" s="3"/>
      <c r="V81" s="3"/>
      <c r="W81" s="3"/>
      <c r="X81" s="3"/>
      <c r="Y81" s="59"/>
      <c r="AA81" s="59"/>
      <c r="AB81" s="197"/>
      <c r="AC81" s="16"/>
      <c r="AD81" s="205"/>
      <c r="AE81" s="16"/>
      <c r="AG81" s="3"/>
      <c r="AH81" s="1"/>
      <c r="AI81" s="16"/>
      <c r="AK81" s="16"/>
      <c r="AM81" s="16"/>
      <c r="AN81" s="1"/>
      <c r="AO81" s="1"/>
      <c r="AP81" s="1"/>
      <c r="AQ81" s="1"/>
      <c r="AR81" s="1"/>
      <c r="AS81" s="1"/>
      <c r="AT81" s="1"/>
      <c r="AU81" s="14"/>
    </row>
    <row r="82" spans="7:47">
      <c r="G82" s="14"/>
      <c r="H82" s="14"/>
      <c r="I82" s="14"/>
      <c r="J82" s="75"/>
      <c r="K82" s="159"/>
      <c r="L82" s="75"/>
      <c r="Q82" s="3"/>
      <c r="R82" s="3"/>
      <c r="S82" s="59"/>
      <c r="T82" s="59"/>
      <c r="U82" s="3"/>
      <c r="V82" s="3"/>
      <c r="W82" s="3"/>
      <c r="X82" s="3"/>
      <c r="Y82" s="59"/>
      <c r="AA82" s="59"/>
      <c r="AB82" s="197"/>
      <c r="AC82" s="16"/>
      <c r="AD82" s="205"/>
      <c r="AE82" s="16"/>
      <c r="AG82" s="3"/>
      <c r="AH82" s="1"/>
      <c r="AI82" s="16"/>
      <c r="AK82" s="16"/>
      <c r="AM82" s="16"/>
      <c r="AN82" s="1"/>
      <c r="AO82" s="1"/>
      <c r="AP82" s="1"/>
      <c r="AQ82" s="1"/>
      <c r="AR82" s="1"/>
      <c r="AS82" s="1"/>
      <c r="AT82" s="1"/>
      <c r="AU82" s="14"/>
    </row>
    <row r="83" spans="7:47">
      <c r="G83" s="14"/>
      <c r="H83" s="14"/>
      <c r="I83" s="14"/>
      <c r="J83" s="75"/>
      <c r="K83" s="159"/>
      <c r="L83" s="75"/>
      <c r="Q83" s="3"/>
      <c r="R83" s="3"/>
      <c r="S83" s="59"/>
      <c r="T83" s="59"/>
      <c r="U83" s="3"/>
      <c r="V83" s="3"/>
      <c r="W83" s="3"/>
      <c r="X83" s="3"/>
      <c r="Y83" s="59"/>
      <c r="AA83" s="59"/>
      <c r="AB83" s="197"/>
      <c r="AC83" s="16"/>
      <c r="AD83" s="205"/>
      <c r="AE83" s="16"/>
      <c r="AG83" s="3"/>
      <c r="AH83" s="1"/>
      <c r="AI83" s="16"/>
      <c r="AK83" s="16"/>
      <c r="AM83" s="16"/>
      <c r="AN83" s="1"/>
      <c r="AO83" s="1"/>
      <c r="AP83" s="1"/>
      <c r="AQ83" s="1"/>
      <c r="AR83" s="1"/>
      <c r="AS83" s="1"/>
      <c r="AT83" s="1"/>
      <c r="AU83" s="14"/>
    </row>
    <row r="84" spans="7:47">
      <c r="G84" s="14"/>
      <c r="H84" s="14"/>
      <c r="I84" s="14"/>
      <c r="J84" s="75"/>
      <c r="K84" s="159"/>
      <c r="L84" s="75"/>
      <c r="Q84" s="3"/>
      <c r="R84" s="3"/>
      <c r="S84" s="59"/>
      <c r="T84" s="59"/>
      <c r="U84" s="3"/>
      <c r="V84" s="3"/>
      <c r="W84" s="3"/>
      <c r="X84" s="3"/>
      <c r="Y84" s="59"/>
      <c r="AA84" s="59"/>
      <c r="AB84" s="197"/>
      <c r="AC84" s="16"/>
      <c r="AD84" s="205"/>
      <c r="AE84" s="16"/>
      <c r="AG84" s="3"/>
      <c r="AH84" s="1"/>
      <c r="AI84" s="16"/>
      <c r="AK84" s="16"/>
      <c r="AM84" s="16"/>
      <c r="AN84" s="1"/>
      <c r="AO84" s="1"/>
      <c r="AP84" s="1"/>
      <c r="AQ84" s="1"/>
      <c r="AR84" s="1"/>
      <c r="AS84" s="1"/>
      <c r="AT84" s="1"/>
      <c r="AU84" s="14"/>
    </row>
    <row r="85" spans="7:47">
      <c r="G85" s="14"/>
      <c r="H85" s="14"/>
      <c r="I85" s="14"/>
      <c r="J85" s="75"/>
      <c r="K85" s="159"/>
      <c r="L85" s="75"/>
      <c r="Q85" s="3"/>
      <c r="R85" s="3"/>
      <c r="S85" s="59"/>
      <c r="T85" s="59"/>
      <c r="U85" s="3"/>
      <c r="V85" s="3"/>
      <c r="W85" s="3"/>
      <c r="X85" s="3"/>
      <c r="Y85" s="59"/>
      <c r="AA85" s="59"/>
      <c r="AB85" s="197"/>
      <c r="AC85" s="16"/>
      <c r="AD85" s="205"/>
      <c r="AE85" s="16"/>
      <c r="AG85" s="3"/>
      <c r="AH85" s="1"/>
      <c r="AI85" s="16"/>
      <c r="AK85" s="16"/>
      <c r="AM85" s="16"/>
      <c r="AN85" s="1"/>
      <c r="AO85" s="1"/>
      <c r="AP85" s="1"/>
      <c r="AQ85" s="1"/>
      <c r="AR85" s="1"/>
      <c r="AS85" s="1"/>
      <c r="AT85" s="1"/>
      <c r="AU85" s="14"/>
    </row>
    <row r="86" spans="7:47">
      <c r="G86" s="14"/>
      <c r="H86" s="14"/>
      <c r="I86" s="14"/>
      <c r="J86" s="75"/>
      <c r="K86" s="159"/>
      <c r="L86" s="75"/>
      <c r="Q86" s="3"/>
      <c r="R86" s="3"/>
      <c r="S86" s="59"/>
      <c r="T86" s="59"/>
      <c r="U86" s="3"/>
      <c r="V86" s="3"/>
      <c r="W86" s="3"/>
      <c r="X86" s="3"/>
      <c r="Y86" s="59"/>
      <c r="AA86" s="59"/>
      <c r="AB86" s="197"/>
      <c r="AC86" s="16"/>
      <c r="AD86" s="205"/>
      <c r="AE86" s="16"/>
      <c r="AG86" s="3"/>
      <c r="AH86" s="1"/>
      <c r="AI86" s="16"/>
      <c r="AK86" s="16"/>
      <c r="AM86" s="16"/>
      <c r="AN86" s="1"/>
      <c r="AO86" s="1"/>
      <c r="AP86" s="1"/>
      <c r="AQ86" s="1"/>
      <c r="AR86" s="1"/>
      <c r="AS86" s="1"/>
      <c r="AT86" s="1"/>
      <c r="AU86" s="14"/>
    </row>
    <row r="87" spans="7:47">
      <c r="G87" s="14"/>
      <c r="H87" s="14"/>
      <c r="I87" s="14"/>
      <c r="J87" s="75"/>
      <c r="K87" s="159"/>
      <c r="L87" s="75"/>
      <c r="Q87" s="3"/>
      <c r="R87" s="3"/>
      <c r="S87" s="59"/>
      <c r="T87" s="59"/>
      <c r="U87" s="3"/>
      <c r="V87" s="3"/>
      <c r="W87" s="3"/>
      <c r="X87" s="3"/>
      <c r="Y87" s="59"/>
      <c r="AA87" s="59"/>
      <c r="AB87" s="197"/>
      <c r="AC87" s="16"/>
      <c r="AD87" s="205"/>
      <c r="AE87" s="16"/>
      <c r="AG87" s="3"/>
      <c r="AH87" s="1"/>
      <c r="AI87" s="16"/>
      <c r="AK87" s="16"/>
      <c r="AM87" s="16"/>
      <c r="AN87" s="1"/>
      <c r="AO87" s="1"/>
      <c r="AP87" s="1"/>
      <c r="AQ87" s="1"/>
      <c r="AR87" s="1"/>
      <c r="AS87" s="1"/>
      <c r="AT87" s="1"/>
      <c r="AU87" s="14"/>
    </row>
    <row r="88" spans="7:47">
      <c r="G88" s="14"/>
      <c r="H88" s="14"/>
      <c r="I88" s="14"/>
      <c r="J88" s="75"/>
      <c r="K88" s="159"/>
      <c r="L88" s="75"/>
      <c r="Q88" s="3"/>
      <c r="R88" s="3"/>
      <c r="S88" s="59"/>
      <c r="T88" s="59"/>
      <c r="U88" s="3"/>
      <c r="V88" s="3"/>
      <c r="W88" s="3"/>
      <c r="X88" s="3"/>
      <c r="Y88" s="59"/>
      <c r="AA88" s="59"/>
      <c r="AB88" s="197"/>
      <c r="AC88" s="16"/>
      <c r="AD88" s="205"/>
      <c r="AE88" s="16"/>
      <c r="AG88" s="3"/>
      <c r="AH88" s="1"/>
      <c r="AI88" s="16"/>
      <c r="AK88" s="16"/>
      <c r="AM88" s="16"/>
      <c r="AN88" s="1"/>
      <c r="AO88" s="1"/>
      <c r="AP88" s="1"/>
      <c r="AQ88" s="1"/>
      <c r="AR88" s="1"/>
      <c r="AS88" s="1"/>
      <c r="AT88" s="1"/>
      <c r="AU88" s="14"/>
    </row>
    <row r="89" spans="7:47">
      <c r="G89" s="14"/>
      <c r="H89" s="14"/>
      <c r="I89" s="14"/>
      <c r="J89" s="75"/>
      <c r="K89" s="159"/>
      <c r="L89" s="75"/>
      <c r="Q89" s="3"/>
      <c r="R89" s="3"/>
      <c r="S89" s="59"/>
      <c r="T89" s="59"/>
      <c r="U89" s="3"/>
      <c r="V89" s="3"/>
      <c r="W89" s="3"/>
      <c r="X89" s="3"/>
      <c r="Y89" s="59"/>
      <c r="AA89" s="59"/>
      <c r="AB89" s="197"/>
      <c r="AC89" s="16"/>
      <c r="AD89" s="205"/>
      <c r="AE89" s="16"/>
      <c r="AG89" s="3"/>
      <c r="AH89" s="1"/>
      <c r="AI89" s="16"/>
      <c r="AK89" s="16"/>
      <c r="AM89" s="16"/>
      <c r="AN89" s="1"/>
      <c r="AO89" s="1"/>
      <c r="AP89" s="1"/>
      <c r="AQ89" s="1"/>
      <c r="AR89" s="1"/>
      <c r="AS89" s="1"/>
      <c r="AT89" s="1"/>
      <c r="AU89" s="14"/>
    </row>
    <row r="90" spans="7:47">
      <c r="G90" s="14"/>
      <c r="H90" s="14"/>
      <c r="I90" s="14"/>
      <c r="J90" s="75"/>
      <c r="K90" s="159"/>
      <c r="L90" s="75"/>
      <c r="Q90" s="3"/>
      <c r="R90" s="3"/>
      <c r="S90" s="59"/>
      <c r="T90" s="59"/>
      <c r="U90" s="3"/>
      <c r="V90" s="3"/>
      <c r="W90" s="3"/>
      <c r="X90" s="3"/>
      <c r="Y90" s="59"/>
      <c r="AA90" s="59"/>
      <c r="AB90" s="197"/>
      <c r="AC90" s="16"/>
      <c r="AD90" s="205"/>
      <c r="AE90" s="16"/>
      <c r="AG90" s="3"/>
      <c r="AH90" s="1"/>
      <c r="AI90" s="16"/>
      <c r="AK90" s="16"/>
      <c r="AM90" s="16"/>
      <c r="AN90" s="1"/>
      <c r="AO90" s="1"/>
      <c r="AP90" s="1"/>
      <c r="AQ90" s="1"/>
      <c r="AR90" s="1"/>
      <c r="AS90" s="1"/>
      <c r="AT90" s="1"/>
      <c r="AU90" s="14"/>
    </row>
    <row r="91" spans="7:47">
      <c r="G91" s="14"/>
      <c r="H91" s="14"/>
      <c r="I91" s="14"/>
      <c r="J91" s="75"/>
      <c r="K91" s="159"/>
      <c r="L91" s="75"/>
      <c r="Q91" s="3"/>
      <c r="R91" s="3"/>
      <c r="S91" s="59"/>
      <c r="T91" s="59"/>
      <c r="U91" s="3"/>
      <c r="V91" s="3"/>
      <c r="W91" s="3"/>
      <c r="X91" s="3"/>
      <c r="Y91" s="59"/>
      <c r="AA91" s="59"/>
      <c r="AB91" s="197"/>
      <c r="AC91" s="16"/>
      <c r="AD91" s="205"/>
      <c r="AE91" s="16"/>
      <c r="AG91" s="3"/>
      <c r="AH91" s="1"/>
      <c r="AI91" s="16"/>
      <c r="AK91" s="16"/>
      <c r="AM91" s="16"/>
      <c r="AN91" s="1"/>
      <c r="AO91" s="1"/>
      <c r="AP91" s="1"/>
      <c r="AQ91" s="1"/>
      <c r="AR91" s="1"/>
      <c r="AS91" s="1"/>
      <c r="AT91" s="1"/>
      <c r="AU91" s="14"/>
    </row>
    <row r="92" spans="7:47">
      <c r="G92" s="14"/>
      <c r="H92" s="14"/>
      <c r="I92" s="14"/>
      <c r="J92" s="75"/>
      <c r="K92" s="159"/>
      <c r="L92" s="75"/>
      <c r="Q92" s="3"/>
      <c r="R92" s="3"/>
      <c r="S92" s="59"/>
      <c r="T92" s="59"/>
      <c r="U92" s="3"/>
      <c r="V92" s="3"/>
      <c r="W92" s="3"/>
      <c r="X92" s="3"/>
      <c r="Y92" s="59"/>
      <c r="AA92" s="59"/>
      <c r="AB92" s="197"/>
      <c r="AC92" s="16"/>
      <c r="AD92" s="205"/>
      <c r="AE92" s="16"/>
      <c r="AG92" s="3"/>
      <c r="AH92" s="1"/>
      <c r="AI92" s="16"/>
      <c r="AK92" s="16"/>
      <c r="AM92" s="16"/>
      <c r="AN92" s="1"/>
      <c r="AO92" s="1"/>
      <c r="AP92" s="1"/>
      <c r="AQ92" s="1"/>
      <c r="AR92" s="1"/>
      <c r="AS92" s="1"/>
      <c r="AT92" s="1"/>
      <c r="AU92" s="14"/>
    </row>
    <row r="93" spans="7:47">
      <c r="G93" s="14"/>
      <c r="H93" s="14"/>
      <c r="I93" s="14"/>
      <c r="J93" s="75"/>
      <c r="K93" s="159"/>
      <c r="L93" s="75"/>
      <c r="Q93" s="3"/>
      <c r="R93" s="3"/>
      <c r="S93" s="59"/>
      <c r="T93" s="59"/>
      <c r="U93" s="3"/>
      <c r="V93" s="3"/>
      <c r="W93" s="3"/>
      <c r="X93" s="3"/>
      <c r="Y93" s="59"/>
      <c r="AA93" s="59"/>
      <c r="AB93" s="197"/>
      <c r="AC93" s="16"/>
      <c r="AD93" s="205"/>
      <c r="AE93" s="16"/>
      <c r="AG93" s="3"/>
      <c r="AH93" s="1"/>
      <c r="AI93" s="16"/>
      <c r="AK93" s="16"/>
      <c r="AM93" s="16"/>
      <c r="AN93" s="1"/>
      <c r="AO93" s="1"/>
      <c r="AP93" s="1"/>
      <c r="AQ93" s="1"/>
      <c r="AR93" s="1"/>
      <c r="AS93" s="1"/>
      <c r="AT93" s="1"/>
      <c r="AU93" s="14"/>
    </row>
    <row r="94" spans="7:47">
      <c r="G94" s="14"/>
      <c r="H94" s="14"/>
      <c r="I94" s="14"/>
      <c r="J94" s="75"/>
      <c r="K94" s="159"/>
      <c r="L94" s="75"/>
      <c r="Q94" s="3"/>
      <c r="R94" s="3"/>
      <c r="S94" s="59"/>
      <c r="T94" s="59"/>
      <c r="U94" s="3"/>
      <c r="V94" s="3"/>
      <c r="W94" s="3"/>
      <c r="X94" s="3"/>
      <c r="Y94" s="59"/>
      <c r="AA94" s="59"/>
      <c r="AB94" s="197"/>
      <c r="AC94" s="16"/>
      <c r="AD94" s="205"/>
      <c r="AE94" s="16"/>
      <c r="AG94" s="3"/>
      <c r="AH94" s="1"/>
      <c r="AI94" s="16"/>
      <c r="AK94" s="16"/>
      <c r="AM94" s="16"/>
      <c r="AN94" s="1"/>
      <c r="AO94" s="1"/>
      <c r="AP94" s="1"/>
      <c r="AQ94" s="1"/>
      <c r="AR94" s="1"/>
      <c r="AS94" s="1"/>
      <c r="AT94" s="1"/>
      <c r="AU94" s="14"/>
    </row>
    <row r="95" spans="7:47">
      <c r="G95" s="14"/>
      <c r="H95" s="14"/>
      <c r="I95" s="14"/>
      <c r="J95" s="75"/>
      <c r="K95" s="159"/>
      <c r="L95" s="75"/>
      <c r="Q95" s="3"/>
      <c r="R95" s="3"/>
      <c r="S95" s="59"/>
      <c r="T95" s="59"/>
      <c r="U95" s="3"/>
      <c r="V95" s="3"/>
      <c r="W95" s="3"/>
      <c r="X95" s="3"/>
      <c r="Y95" s="59"/>
      <c r="AA95" s="59"/>
      <c r="AB95" s="197"/>
      <c r="AC95" s="16"/>
      <c r="AD95" s="205"/>
      <c r="AE95" s="16"/>
      <c r="AG95" s="3"/>
      <c r="AH95" s="1"/>
      <c r="AI95" s="16"/>
      <c r="AK95" s="16"/>
      <c r="AM95" s="16"/>
      <c r="AN95" s="1"/>
      <c r="AO95" s="1"/>
      <c r="AP95" s="1"/>
      <c r="AQ95" s="1"/>
      <c r="AR95" s="1"/>
      <c r="AS95" s="1"/>
      <c r="AT95" s="1"/>
      <c r="AU95" s="14"/>
    </row>
    <row r="96" spans="7:47">
      <c r="G96" s="14"/>
      <c r="H96" s="14"/>
      <c r="I96" s="14"/>
      <c r="J96" s="75"/>
      <c r="K96" s="159"/>
      <c r="L96" s="75"/>
      <c r="Q96" s="3"/>
      <c r="R96" s="3"/>
      <c r="S96" s="59"/>
      <c r="T96" s="59"/>
      <c r="U96" s="3"/>
      <c r="V96" s="3"/>
      <c r="W96" s="3"/>
      <c r="X96" s="3"/>
      <c r="Y96" s="59"/>
      <c r="AA96" s="59"/>
      <c r="AB96" s="197"/>
      <c r="AC96" s="16"/>
      <c r="AD96" s="205"/>
      <c r="AE96" s="16"/>
      <c r="AG96" s="3"/>
      <c r="AH96" s="1"/>
      <c r="AI96" s="16"/>
      <c r="AK96" s="16"/>
      <c r="AM96" s="16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I97" s="14"/>
      <c r="J97" s="75"/>
      <c r="K97" s="159"/>
      <c r="L97" s="75"/>
      <c r="Q97" s="3"/>
      <c r="R97" s="3"/>
      <c r="S97" s="59"/>
      <c r="T97" s="59"/>
      <c r="U97" s="3"/>
      <c r="V97" s="3"/>
      <c r="W97" s="3"/>
      <c r="X97" s="3"/>
      <c r="Y97" s="59"/>
      <c r="AA97" s="59"/>
      <c r="AB97" s="197"/>
      <c r="AC97" s="16"/>
      <c r="AD97" s="205"/>
      <c r="AE97" s="16"/>
      <c r="AG97" s="3"/>
      <c r="AH97" s="1"/>
      <c r="AI97" s="16"/>
      <c r="AK97" s="16"/>
      <c r="AM97" s="16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I98" s="14"/>
      <c r="J98" s="75"/>
      <c r="K98" s="159"/>
      <c r="L98" s="75"/>
      <c r="Q98" s="3"/>
      <c r="R98" s="3"/>
      <c r="S98" s="59"/>
      <c r="T98" s="59"/>
      <c r="U98" s="3"/>
      <c r="V98" s="3"/>
      <c r="W98" s="3"/>
      <c r="X98" s="3"/>
      <c r="Y98" s="59"/>
      <c r="AA98" s="59"/>
      <c r="AB98" s="197"/>
      <c r="AC98" s="16"/>
      <c r="AD98" s="205"/>
      <c r="AE98" s="16"/>
      <c r="AG98" s="3"/>
      <c r="AH98" s="1"/>
      <c r="AI98" s="16"/>
      <c r="AK98" s="16"/>
      <c r="AM98" s="16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I99" s="14"/>
      <c r="J99" s="75"/>
      <c r="K99" s="159"/>
      <c r="L99" s="75"/>
      <c r="Q99" s="3"/>
      <c r="R99" s="3"/>
      <c r="S99" s="59"/>
      <c r="T99" s="59"/>
      <c r="U99" s="3"/>
      <c r="V99" s="3"/>
      <c r="W99" s="3"/>
      <c r="X99" s="3"/>
      <c r="Y99" s="59"/>
      <c r="AA99" s="59"/>
      <c r="AB99" s="197"/>
      <c r="AC99" s="16"/>
      <c r="AD99" s="205"/>
      <c r="AE99" s="16"/>
      <c r="AG99" s="3"/>
      <c r="AH99" s="1"/>
      <c r="AI99" s="16"/>
      <c r="AK99" s="16"/>
      <c r="AM99" s="16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I100" s="14"/>
      <c r="J100" s="75"/>
      <c r="K100" s="159"/>
      <c r="L100" s="75"/>
      <c r="Q100" s="3"/>
      <c r="R100" s="3"/>
      <c r="S100" s="59"/>
      <c r="T100" s="59"/>
      <c r="U100" s="3"/>
      <c r="V100" s="3"/>
      <c r="W100" s="3"/>
      <c r="X100" s="3"/>
      <c r="Y100" s="59"/>
      <c r="AA100" s="59"/>
      <c r="AB100" s="197"/>
      <c r="AC100" s="16"/>
      <c r="AD100" s="205"/>
      <c r="AE100" s="16"/>
      <c r="AG100" s="3"/>
      <c r="AH100" s="1"/>
      <c r="AI100" s="16"/>
      <c r="AK100" s="16"/>
      <c r="AM100" s="16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I101" s="14"/>
      <c r="J101" s="75"/>
      <c r="K101" s="159"/>
      <c r="L101" s="75"/>
      <c r="Q101" s="3"/>
      <c r="R101" s="3"/>
      <c r="S101" s="59"/>
      <c r="T101" s="59"/>
      <c r="U101" s="3"/>
      <c r="V101" s="3"/>
      <c r="W101" s="3"/>
      <c r="X101" s="3"/>
      <c r="Y101" s="59"/>
      <c r="AA101" s="59"/>
      <c r="AB101" s="197"/>
      <c r="AC101" s="16"/>
      <c r="AD101" s="205"/>
      <c r="AE101" s="16"/>
      <c r="AG101" s="3"/>
      <c r="AH101" s="1"/>
      <c r="AI101" s="16"/>
      <c r="AK101" s="16"/>
      <c r="AM101" s="16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I102" s="14"/>
      <c r="J102" s="75"/>
      <c r="K102" s="159"/>
      <c r="L102" s="75"/>
      <c r="Q102" s="3"/>
      <c r="R102" s="3"/>
      <c r="S102" s="59"/>
      <c r="T102" s="59"/>
      <c r="U102" s="3"/>
      <c r="V102" s="3"/>
      <c r="W102" s="3"/>
      <c r="X102" s="3"/>
      <c r="Y102" s="59"/>
      <c r="AA102" s="59"/>
      <c r="AB102" s="197"/>
      <c r="AC102" s="16"/>
      <c r="AD102" s="205"/>
      <c r="AE102" s="16"/>
      <c r="AG102" s="3"/>
      <c r="AH102" s="1"/>
      <c r="AI102" s="16"/>
      <c r="AK102" s="16"/>
      <c r="AM102" s="16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I103" s="14"/>
      <c r="J103" s="75"/>
      <c r="K103" s="159"/>
      <c r="L103" s="75"/>
      <c r="Q103" s="3"/>
      <c r="R103" s="3"/>
      <c r="S103" s="59"/>
      <c r="T103" s="59"/>
      <c r="U103" s="3"/>
      <c r="V103" s="3"/>
      <c r="W103" s="3"/>
      <c r="X103" s="3"/>
      <c r="Y103" s="59"/>
      <c r="AA103" s="59"/>
      <c r="AB103" s="197"/>
      <c r="AC103" s="16"/>
      <c r="AD103" s="205"/>
      <c r="AE103" s="16"/>
      <c r="AG103" s="3"/>
      <c r="AH103" s="1"/>
      <c r="AI103" s="16"/>
      <c r="AK103" s="16"/>
      <c r="AM103" s="16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I104" s="14"/>
      <c r="J104" s="75"/>
      <c r="K104" s="159"/>
      <c r="L104" s="75"/>
      <c r="Q104" s="3"/>
      <c r="R104" s="3"/>
      <c r="S104" s="59"/>
      <c r="T104" s="59"/>
      <c r="U104" s="3"/>
      <c r="V104" s="3"/>
      <c r="W104" s="3"/>
      <c r="X104" s="3"/>
      <c r="Y104" s="59"/>
      <c r="AA104" s="59"/>
      <c r="AB104" s="197"/>
      <c r="AC104" s="16"/>
      <c r="AD104" s="205"/>
      <c r="AE104" s="16"/>
      <c r="AG104" s="3"/>
      <c r="AH104" s="1"/>
      <c r="AI104" s="16"/>
      <c r="AK104" s="16"/>
      <c r="AM104" s="16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I105" s="14"/>
      <c r="J105" s="75"/>
      <c r="K105" s="159"/>
      <c r="L105" s="75"/>
      <c r="Q105" s="3"/>
      <c r="R105" s="3"/>
      <c r="S105" s="59"/>
      <c r="T105" s="59"/>
      <c r="U105" s="3"/>
      <c r="V105" s="3"/>
      <c r="W105" s="3"/>
      <c r="X105" s="3"/>
      <c r="Y105" s="59"/>
      <c r="AA105" s="59"/>
      <c r="AB105" s="197"/>
      <c r="AC105" s="16"/>
      <c r="AD105" s="205"/>
      <c r="AE105" s="16"/>
      <c r="AG105" s="3"/>
      <c r="AH105" s="1"/>
      <c r="AI105" s="16"/>
      <c r="AK105" s="16"/>
      <c r="AM105" s="16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I106" s="14"/>
      <c r="J106" s="75"/>
      <c r="K106" s="159"/>
      <c r="L106" s="75"/>
      <c r="Q106" s="3"/>
      <c r="R106" s="3"/>
      <c r="S106" s="59"/>
      <c r="T106" s="59"/>
      <c r="U106" s="3"/>
      <c r="V106" s="3"/>
      <c r="W106" s="3"/>
      <c r="X106" s="3"/>
      <c r="Y106" s="59"/>
      <c r="AA106" s="59"/>
      <c r="AB106" s="197"/>
      <c r="AC106" s="16"/>
      <c r="AD106" s="205"/>
      <c r="AE106" s="16"/>
      <c r="AG106" s="3"/>
      <c r="AH106" s="1"/>
      <c r="AI106" s="16"/>
      <c r="AK106" s="16"/>
      <c r="AM106" s="16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I107" s="14"/>
      <c r="J107" s="75"/>
      <c r="K107" s="159"/>
      <c r="L107" s="75"/>
      <c r="Q107" s="3"/>
      <c r="R107" s="3"/>
      <c r="S107" s="59"/>
      <c r="T107" s="59"/>
      <c r="U107" s="3"/>
      <c r="V107" s="3"/>
      <c r="W107" s="3"/>
      <c r="X107" s="3"/>
      <c r="Y107" s="59"/>
      <c r="AA107" s="59"/>
      <c r="AB107" s="197"/>
      <c r="AC107" s="16"/>
      <c r="AD107" s="205"/>
      <c r="AE107" s="16"/>
      <c r="AG107" s="3"/>
      <c r="AH107" s="1"/>
      <c r="AI107" s="16"/>
      <c r="AK107" s="16"/>
      <c r="AM107" s="16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I108" s="14"/>
      <c r="J108" s="75"/>
      <c r="K108" s="159"/>
      <c r="L108" s="75"/>
      <c r="Q108" s="3"/>
      <c r="R108" s="3"/>
      <c r="S108" s="59"/>
      <c r="T108" s="59"/>
      <c r="U108" s="3"/>
      <c r="V108" s="3"/>
      <c r="W108" s="3"/>
      <c r="X108" s="3"/>
      <c r="Y108" s="59"/>
      <c r="AA108" s="59"/>
      <c r="AB108" s="197"/>
      <c r="AC108" s="16"/>
      <c r="AD108" s="205"/>
      <c r="AE108" s="16"/>
      <c r="AG108" s="3"/>
      <c r="AH108" s="1"/>
      <c r="AI108" s="16"/>
      <c r="AK108" s="16"/>
      <c r="AM108" s="16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I109" s="14"/>
      <c r="J109" s="75"/>
      <c r="K109" s="159"/>
      <c r="L109" s="75"/>
      <c r="Q109" s="3"/>
      <c r="R109" s="3"/>
      <c r="S109" s="59"/>
      <c r="T109" s="59"/>
      <c r="U109" s="3"/>
      <c r="V109" s="3"/>
      <c r="W109" s="3"/>
      <c r="X109" s="3"/>
      <c r="Y109" s="59"/>
      <c r="AA109" s="59"/>
      <c r="AB109" s="197"/>
      <c r="AC109" s="16"/>
      <c r="AD109" s="205"/>
      <c r="AE109" s="16"/>
      <c r="AG109" s="3"/>
      <c r="AH109" s="1"/>
      <c r="AI109" s="16"/>
      <c r="AK109" s="16"/>
      <c r="AM109" s="16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I110" s="14"/>
      <c r="J110" s="75"/>
      <c r="K110" s="159"/>
      <c r="L110" s="75"/>
      <c r="M110" s="159"/>
      <c r="N110" s="159"/>
      <c r="O110" s="159"/>
      <c r="P110" s="14"/>
      <c r="Q110" s="14"/>
      <c r="R110" s="14"/>
      <c r="S110" s="159"/>
      <c r="T110" s="159"/>
      <c r="U110" s="14"/>
      <c r="V110" s="14"/>
      <c r="W110" s="14"/>
      <c r="X110" s="14"/>
      <c r="Y110" s="159"/>
      <c r="Z110" s="159"/>
      <c r="AA110" s="159"/>
      <c r="AB110" s="159"/>
      <c r="AC110" s="75"/>
      <c r="AD110" s="75"/>
      <c r="AE110" s="75"/>
      <c r="AF110" s="159"/>
      <c r="AG110" s="14"/>
      <c r="AH110" s="14"/>
      <c r="AI110" s="75"/>
      <c r="AJ110" s="75"/>
      <c r="AK110" s="75"/>
      <c r="AL110" s="159"/>
      <c r="AM110" s="75"/>
      <c r="AN110" s="14"/>
      <c r="AO110" s="14"/>
      <c r="AP110" s="14"/>
      <c r="AQ110" s="14"/>
      <c r="AR110" s="14"/>
      <c r="AS110" s="14"/>
      <c r="AT110" s="14"/>
      <c r="AU110" s="14"/>
    </row>
    <row r="111" spans="7:47">
      <c r="G111" s="14"/>
      <c r="H111" s="14"/>
      <c r="I111" s="14"/>
      <c r="J111" s="75"/>
      <c r="K111" s="159"/>
      <c r="L111" s="75"/>
      <c r="M111" s="159"/>
      <c r="N111" s="159"/>
      <c r="O111" s="159"/>
      <c r="P111" s="14"/>
      <c r="Q111" s="14"/>
      <c r="R111" s="14"/>
      <c r="S111" s="159"/>
      <c r="T111" s="159"/>
      <c r="U111" s="14"/>
      <c r="V111" s="14"/>
      <c r="W111" s="14"/>
      <c r="X111" s="14"/>
      <c r="Y111" s="159"/>
      <c r="Z111" s="159"/>
      <c r="AA111" s="159"/>
      <c r="AB111" s="159"/>
      <c r="AC111" s="75"/>
      <c r="AD111" s="75"/>
      <c r="AE111" s="75"/>
      <c r="AF111" s="159"/>
      <c r="AG111" s="14"/>
      <c r="AH111" s="14"/>
      <c r="AI111" s="75"/>
      <c r="AJ111" s="75"/>
      <c r="AK111" s="75"/>
      <c r="AL111" s="159"/>
      <c r="AM111" s="75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I112" s="14"/>
      <c r="J112" s="75"/>
      <c r="K112" s="159"/>
      <c r="L112" s="75"/>
      <c r="M112" s="159"/>
      <c r="N112" s="159"/>
      <c r="O112" s="159"/>
      <c r="P112" s="14"/>
      <c r="Q112" s="14"/>
      <c r="R112" s="14"/>
      <c r="S112" s="159"/>
      <c r="T112" s="159"/>
      <c r="U112" s="14"/>
      <c r="V112" s="14"/>
      <c r="W112" s="14"/>
      <c r="X112" s="14"/>
      <c r="Y112" s="159"/>
      <c r="Z112" s="159"/>
      <c r="AA112" s="159"/>
      <c r="AB112" s="159"/>
      <c r="AC112" s="75"/>
      <c r="AD112" s="75"/>
      <c r="AE112" s="75"/>
      <c r="AF112" s="159"/>
      <c r="AG112" s="14"/>
      <c r="AH112" s="14"/>
      <c r="AI112" s="75"/>
      <c r="AJ112" s="75"/>
      <c r="AK112" s="75"/>
      <c r="AL112" s="159"/>
      <c r="AM112" s="75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I113" s="14"/>
      <c r="J113" s="75"/>
      <c r="K113" s="159"/>
      <c r="L113" s="75"/>
      <c r="M113" s="159"/>
      <c r="N113" s="159"/>
      <c r="O113" s="159"/>
      <c r="P113" s="14"/>
      <c r="Q113" s="14"/>
      <c r="R113" s="14"/>
      <c r="S113" s="159"/>
      <c r="T113" s="159"/>
      <c r="U113" s="14"/>
      <c r="V113" s="14"/>
      <c r="W113" s="14"/>
      <c r="X113" s="14"/>
      <c r="Y113" s="159"/>
      <c r="Z113" s="159"/>
      <c r="AA113" s="159"/>
      <c r="AB113" s="159"/>
      <c r="AC113" s="75"/>
      <c r="AD113" s="75"/>
      <c r="AE113" s="75"/>
      <c r="AF113" s="159"/>
      <c r="AG113" s="14"/>
      <c r="AH113" s="14"/>
      <c r="AI113" s="75"/>
      <c r="AJ113" s="75"/>
      <c r="AK113" s="75"/>
      <c r="AL113" s="159"/>
      <c r="AM113" s="75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I114" s="14"/>
      <c r="J114" s="75"/>
      <c r="K114" s="159"/>
      <c r="L114" s="75"/>
      <c r="M114" s="159"/>
      <c r="N114" s="159"/>
      <c r="O114" s="159"/>
      <c r="P114" s="14"/>
      <c r="Q114" s="14"/>
      <c r="R114" s="14"/>
      <c r="S114" s="159"/>
      <c r="T114" s="159"/>
      <c r="U114" s="14"/>
      <c r="V114" s="14"/>
      <c r="W114" s="14"/>
      <c r="X114" s="14"/>
      <c r="Y114" s="159"/>
      <c r="Z114" s="159"/>
      <c r="AA114" s="159"/>
      <c r="AB114" s="159"/>
      <c r="AC114" s="75"/>
      <c r="AD114" s="75"/>
      <c r="AE114" s="75"/>
      <c r="AF114" s="159"/>
      <c r="AG114" s="14"/>
      <c r="AH114" s="14"/>
      <c r="AI114" s="75"/>
      <c r="AJ114" s="75"/>
      <c r="AK114" s="75"/>
      <c r="AL114" s="159"/>
      <c r="AM114" s="75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I115" s="14"/>
      <c r="J115" s="75"/>
      <c r="K115" s="159"/>
      <c r="L115" s="75"/>
      <c r="M115" s="159"/>
      <c r="N115" s="159"/>
      <c r="O115" s="159"/>
      <c r="P115" s="14"/>
      <c r="Q115" s="14"/>
      <c r="R115" s="14"/>
      <c r="S115" s="159"/>
      <c r="T115" s="159"/>
      <c r="U115" s="14"/>
      <c r="V115" s="14"/>
      <c r="W115" s="14"/>
      <c r="X115" s="14"/>
      <c r="Y115" s="159"/>
      <c r="Z115" s="159"/>
      <c r="AA115" s="159"/>
      <c r="AB115" s="159"/>
      <c r="AC115" s="75"/>
      <c r="AD115" s="75"/>
      <c r="AE115" s="75"/>
      <c r="AF115" s="159"/>
      <c r="AG115" s="14"/>
      <c r="AH115" s="14"/>
      <c r="AI115" s="75"/>
      <c r="AJ115" s="75"/>
      <c r="AK115" s="75"/>
      <c r="AL115" s="159"/>
      <c r="AM115" s="75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I116" s="14"/>
      <c r="J116" s="75"/>
      <c r="K116" s="159"/>
      <c r="L116" s="75"/>
      <c r="M116" s="159"/>
      <c r="N116" s="159"/>
      <c r="O116" s="159"/>
      <c r="P116" s="14"/>
      <c r="Q116" s="14"/>
      <c r="R116" s="14"/>
      <c r="S116" s="159"/>
      <c r="T116" s="159"/>
      <c r="U116" s="14"/>
      <c r="V116" s="14"/>
      <c r="W116" s="14"/>
      <c r="X116" s="14"/>
      <c r="Y116" s="159"/>
      <c r="Z116" s="159"/>
      <c r="AA116" s="159"/>
      <c r="AB116" s="159"/>
      <c r="AC116" s="75"/>
      <c r="AD116" s="75"/>
      <c r="AE116" s="75"/>
      <c r="AF116" s="159"/>
      <c r="AG116" s="14"/>
      <c r="AH116" s="14"/>
      <c r="AI116" s="75"/>
      <c r="AJ116" s="75"/>
      <c r="AK116" s="75"/>
      <c r="AL116" s="159"/>
      <c r="AM116" s="75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I117" s="14"/>
      <c r="J117" s="75"/>
      <c r="K117" s="159"/>
      <c r="L117" s="75"/>
      <c r="M117" s="159"/>
      <c r="N117" s="159"/>
      <c r="O117" s="159"/>
      <c r="P117" s="14"/>
      <c r="Q117" s="14"/>
      <c r="R117" s="14"/>
      <c r="S117" s="159"/>
      <c r="T117" s="159"/>
      <c r="U117" s="14"/>
      <c r="V117" s="14"/>
      <c r="W117" s="14"/>
      <c r="X117" s="14"/>
      <c r="Y117" s="159"/>
      <c r="Z117" s="159"/>
      <c r="AA117" s="159"/>
      <c r="AB117" s="159"/>
      <c r="AC117" s="75"/>
      <c r="AD117" s="75"/>
      <c r="AE117" s="75"/>
      <c r="AF117" s="159"/>
      <c r="AG117" s="14"/>
      <c r="AH117" s="14"/>
      <c r="AI117" s="75"/>
      <c r="AJ117" s="75"/>
      <c r="AK117" s="75"/>
      <c r="AL117" s="159"/>
      <c r="AM117" s="75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I118" s="14"/>
      <c r="J118" s="75"/>
      <c r="K118" s="159"/>
      <c r="L118" s="75"/>
      <c r="M118" s="159"/>
      <c r="N118" s="159"/>
      <c r="O118" s="159"/>
      <c r="P118" s="14"/>
      <c r="Q118" s="14"/>
      <c r="R118" s="14"/>
      <c r="S118" s="159"/>
      <c r="T118" s="159"/>
      <c r="U118" s="14"/>
      <c r="V118" s="14"/>
      <c r="W118" s="14"/>
      <c r="X118" s="14"/>
      <c r="Y118" s="159"/>
      <c r="Z118" s="159"/>
      <c r="AA118" s="159"/>
      <c r="AB118" s="159"/>
      <c r="AC118" s="75"/>
      <c r="AD118" s="75"/>
      <c r="AE118" s="75"/>
      <c r="AF118" s="159"/>
      <c r="AG118" s="14"/>
      <c r="AH118" s="14"/>
      <c r="AI118" s="75"/>
      <c r="AJ118" s="75"/>
      <c r="AK118" s="75"/>
      <c r="AL118" s="159"/>
      <c r="AM118" s="75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I119" s="14"/>
      <c r="J119" s="75"/>
      <c r="K119" s="159"/>
      <c r="L119" s="75"/>
      <c r="M119" s="159"/>
      <c r="N119" s="159"/>
      <c r="O119" s="159"/>
      <c r="P119" s="14"/>
      <c r="Q119" s="14"/>
      <c r="R119" s="14"/>
      <c r="S119" s="159"/>
      <c r="T119" s="159"/>
      <c r="U119" s="14"/>
      <c r="V119" s="14"/>
      <c r="W119" s="14"/>
      <c r="X119" s="14"/>
      <c r="Y119" s="159"/>
      <c r="Z119" s="159"/>
      <c r="AA119" s="159"/>
      <c r="AB119" s="159"/>
      <c r="AC119" s="75"/>
      <c r="AD119" s="75"/>
      <c r="AE119" s="75"/>
      <c r="AF119" s="159"/>
      <c r="AG119" s="14"/>
      <c r="AH119" s="14"/>
      <c r="AI119" s="75"/>
      <c r="AJ119" s="75"/>
      <c r="AK119" s="75"/>
      <c r="AL119" s="159"/>
      <c r="AM119" s="75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I120" s="14"/>
      <c r="J120" s="75"/>
      <c r="K120" s="159"/>
      <c r="L120" s="75"/>
      <c r="M120" s="159"/>
      <c r="N120" s="159"/>
      <c r="O120" s="159"/>
      <c r="P120" s="14"/>
      <c r="Q120" s="14"/>
      <c r="R120" s="14"/>
      <c r="S120" s="159"/>
      <c r="T120" s="159"/>
      <c r="U120" s="14"/>
      <c r="V120" s="14"/>
      <c r="W120" s="14"/>
      <c r="X120" s="14"/>
      <c r="Y120" s="159"/>
      <c r="Z120" s="159"/>
      <c r="AA120" s="159"/>
      <c r="AB120" s="159"/>
      <c r="AC120" s="75"/>
      <c r="AD120" s="75"/>
      <c r="AE120" s="75"/>
      <c r="AF120" s="159"/>
      <c r="AG120" s="14"/>
      <c r="AH120" s="14"/>
      <c r="AI120" s="75"/>
      <c r="AJ120" s="75"/>
      <c r="AK120" s="75"/>
      <c r="AL120" s="159"/>
      <c r="AM120" s="75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I121" s="14"/>
      <c r="J121" s="75"/>
      <c r="K121" s="159"/>
      <c r="L121" s="75"/>
      <c r="M121" s="159"/>
      <c r="N121" s="159"/>
      <c r="O121" s="159"/>
      <c r="P121" s="14"/>
      <c r="Q121" s="14"/>
      <c r="R121" s="14"/>
      <c r="S121" s="159"/>
      <c r="T121" s="159"/>
      <c r="U121" s="14"/>
      <c r="V121" s="14"/>
      <c r="W121" s="14"/>
      <c r="X121" s="14"/>
      <c r="Y121" s="159"/>
      <c r="Z121" s="159"/>
      <c r="AA121" s="159"/>
      <c r="AB121" s="159"/>
      <c r="AC121" s="75"/>
      <c r="AD121" s="75"/>
      <c r="AE121" s="75"/>
      <c r="AF121" s="159"/>
      <c r="AG121" s="14"/>
      <c r="AH121" s="14"/>
      <c r="AI121" s="75"/>
      <c r="AJ121" s="75"/>
      <c r="AK121" s="75"/>
      <c r="AL121" s="159"/>
      <c r="AM121" s="75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I122" s="14"/>
      <c r="J122" s="75"/>
      <c r="K122" s="159"/>
      <c r="L122" s="75"/>
      <c r="M122" s="159"/>
      <c r="N122" s="159"/>
      <c r="O122" s="159"/>
      <c r="P122" s="14"/>
      <c r="Q122" s="14"/>
      <c r="R122" s="14"/>
      <c r="S122" s="159"/>
      <c r="T122" s="159"/>
      <c r="U122" s="14"/>
      <c r="V122" s="14"/>
      <c r="W122" s="14"/>
      <c r="X122" s="14"/>
      <c r="Y122" s="159"/>
      <c r="Z122" s="159"/>
      <c r="AA122" s="159"/>
      <c r="AB122" s="159"/>
      <c r="AC122" s="75"/>
      <c r="AD122" s="75"/>
      <c r="AE122" s="75"/>
      <c r="AF122" s="159"/>
      <c r="AG122" s="14"/>
      <c r="AH122" s="14"/>
      <c r="AI122" s="75"/>
      <c r="AJ122" s="75"/>
      <c r="AK122" s="75"/>
      <c r="AL122" s="159"/>
      <c r="AM122" s="75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I123" s="14"/>
      <c r="J123" s="75"/>
      <c r="K123" s="159"/>
      <c r="L123" s="75"/>
      <c r="M123" s="159"/>
      <c r="N123" s="159"/>
      <c r="O123" s="159"/>
      <c r="P123" s="14"/>
      <c r="Q123" s="14"/>
      <c r="R123" s="14"/>
      <c r="S123" s="159"/>
      <c r="T123" s="159"/>
      <c r="U123" s="14"/>
      <c r="V123" s="14"/>
      <c r="W123" s="14"/>
      <c r="X123" s="14"/>
      <c r="Y123" s="159"/>
      <c r="Z123" s="159"/>
      <c r="AA123" s="159"/>
      <c r="AB123" s="159"/>
      <c r="AC123" s="75"/>
      <c r="AD123" s="75"/>
      <c r="AE123" s="75"/>
      <c r="AF123" s="159"/>
      <c r="AG123" s="14"/>
      <c r="AH123" s="14"/>
      <c r="AI123" s="75"/>
      <c r="AJ123" s="75"/>
      <c r="AK123" s="75"/>
      <c r="AL123" s="159"/>
      <c r="AM123" s="75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I124" s="14"/>
      <c r="J124" s="75"/>
      <c r="K124" s="159"/>
      <c r="L124" s="75"/>
      <c r="M124" s="159"/>
      <c r="N124" s="159"/>
      <c r="O124" s="159"/>
      <c r="P124" s="14"/>
      <c r="Q124" s="14"/>
      <c r="R124" s="14"/>
      <c r="S124" s="159"/>
      <c r="T124" s="159"/>
      <c r="U124" s="14"/>
      <c r="V124" s="14"/>
      <c r="W124" s="14"/>
      <c r="X124" s="14"/>
      <c r="Y124" s="159"/>
      <c r="Z124" s="159"/>
      <c r="AA124" s="159"/>
      <c r="AB124" s="159"/>
      <c r="AC124" s="75"/>
      <c r="AD124" s="75"/>
      <c r="AE124" s="75"/>
      <c r="AF124" s="159"/>
      <c r="AG124" s="14"/>
      <c r="AH124" s="14"/>
      <c r="AI124" s="75"/>
      <c r="AJ124" s="75"/>
      <c r="AK124" s="75"/>
      <c r="AL124" s="159"/>
      <c r="AM124" s="75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I125" s="14"/>
      <c r="J125" s="75"/>
      <c r="K125" s="159"/>
      <c r="L125" s="75"/>
      <c r="M125" s="159"/>
      <c r="N125" s="159"/>
      <c r="O125" s="159"/>
      <c r="P125" s="14"/>
      <c r="Q125" s="14"/>
      <c r="R125" s="14"/>
      <c r="S125" s="159"/>
      <c r="T125" s="159"/>
      <c r="U125" s="14"/>
      <c r="V125" s="14"/>
      <c r="W125" s="14"/>
      <c r="X125" s="14"/>
      <c r="Y125" s="159"/>
      <c r="Z125" s="159"/>
      <c r="AA125" s="159"/>
      <c r="AB125" s="159"/>
      <c r="AC125" s="75"/>
      <c r="AD125" s="75"/>
      <c r="AE125" s="75"/>
      <c r="AF125" s="159"/>
      <c r="AG125" s="14"/>
      <c r="AH125" s="14"/>
      <c r="AI125" s="75"/>
      <c r="AJ125" s="75"/>
      <c r="AK125" s="75"/>
      <c r="AL125" s="159"/>
      <c r="AM125" s="75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I126" s="14"/>
      <c r="J126" s="75"/>
      <c r="K126" s="159"/>
      <c r="L126" s="75"/>
      <c r="M126" s="159"/>
      <c r="N126" s="159"/>
      <c r="O126" s="159"/>
      <c r="P126" s="14"/>
      <c r="Q126" s="14"/>
      <c r="R126" s="14"/>
      <c r="S126" s="159"/>
      <c r="T126" s="159"/>
      <c r="U126" s="14"/>
      <c r="V126" s="14"/>
      <c r="W126" s="14"/>
      <c r="X126" s="14"/>
      <c r="Y126" s="159"/>
      <c r="Z126" s="159"/>
      <c r="AA126" s="159"/>
      <c r="AB126" s="159"/>
      <c r="AC126" s="75"/>
      <c r="AD126" s="75"/>
      <c r="AE126" s="75"/>
      <c r="AF126" s="159"/>
      <c r="AG126" s="14"/>
      <c r="AH126" s="14"/>
      <c r="AI126" s="75"/>
      <c r="AJ126" s="75"/>
      <c r="AK126" s="75"/>
      <c r="AL126" s="159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I127" s="14"/>
      <c r="J127" s="75"/>
      <c r="K127" s="159"/>
      <c r="L127" s="75"/>
      <c r="M127" s="159"/>
      <c r="N127" s="159"/>
      <c r="O127" s="159"/>
      <c r="P127" s="14"/>
      <c r="Q127" s="14"/>
      <c r="R127" s="14"/>
      <c r="S127" s="159"/>
      <c r="T127" s="159"/>
      <c r="U127" s="14"/>
      <c r="V127" s="14"/>
      <c r="W127" s="14"/>
      <c r="X127" s="14"/>
      <c r="Y127" s="159"/>
      <c r="Z127" s="159"/>
      <c r="AA127" s="159"/>
      <c r="AB127" s="159"/>
      <c r="AC127" s="75"/>
      <c r="AD127" s="75"/>
      <c r="AE127" s="75"/>
      <c r="AF127" s="159"/>
      <c r="AG127" s="14"/>
      <c r="AH127" s="14"/>
      <c r="AI127" s="75"/>
      <c r="AJ127" s="75"/>
      <c r="AK127" s="75"/>
      <c r="AL127" s="159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I128" s="14"/>
      <c r="J128" s="75"/>
      <c r="K128" s="159"/>
      <c r="L128" s="75"/>
      <c r="M128" s="159"/>
      <c r="N128" s="159"/>
      <c r="O128" s="159"/>
      <c r="P128" s="14"/>
      <c r="Q128" s="14"/>
      <c r="R128" s="14"/>
      <c r="S128" s="159"/>
      <c r="T128" s="159"/>
      <c r="U128" s="14"/>
      <c r="V128" s="14"/>
      <c r="W128" s="14"/>
      <c r="X128" s="14"/>
      <c r="Y128" s="159"/>
      <c r="Z128" s="159"/>
      <c r="AA128" s="159"/>
      <c r="AB128" s="159"/>
      <c r="AC128" s="75"/>
      <c r="AD128" s="75"/>
      <c r="AE128" s="75"/>
      <c r="AF128" s="159"/>
      <c r="AG128" s="14"/>
      <c r="AH128" s="14"/>
      <c r="AI128" s="75"/>
      <c r="AJ128" s="75"/>
      <c r="AK128" s="75"/>
      <c r="AL128" s="159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I129" s="14"/>
      <c r="J129" s="75"/>
      <c r="K129" s="159"/>
      <c r="L129" s="75"/>
      <c r="M129" s="159"/>
      <c r="N129" s="159"/>
      <c r="O129" s="159"/>
      <c r="P129" s="14"/>
      <c r="Q129" s="14"/>
      <c r="R129" s="14"/>
      <c r="S129" s="159"/>
      <c r="T129" s="159"/>
      <c r="U129" s="14"/>
      <c r="V129" s="14"/>
      <c r="W129" s="14"/>
      <c r="X129" s="14"/>
      <c r="Y129" s="159"/>
      <c r="Z129" s="159"/>
      <c r="AA129" s="159"/>
      <c r="AB129" s="159"/>
      <c r="AC129" s="75"/>
      <c r="AD129" s="75"/>
      <c r="AE129" s="75"/>
      <c r="AF129" s="159"/>
      <c r="AG129" s="14"/>
      <c r="AH129" s="14"/>
      <c r="AI129" s="75"/>
      <c r="AJ129" s="75"/>
      <c r="AK129" s="75"/>
      <c r="AL129" s="159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I130" s="14"/>
      <c r="J130" s="75"/>
      <c r="K130" s="159"/>
      <c r="L130" s="75"/>
      <c r="M130" s="159"/>
      <c r="N130" s="159"/>
      <c r="O130" s="159"/>
      <c r="P130" s="14"/>
      <c r="Q130" s="14"/>
      <c r="R130" s="14"/>
      <c r="S130" s="159"/>
      <c r="T130" s="159"/>
      <c r="U130" s="14"/>
      <c r="V130" s="14"/>
      <c r="W130" s="14"/>
      <c r="X130" s="14"/>
      <c r="Y130" s="159"/>
      <c r="Z130" s="159"/>
      <c r="AA130" s="159"/>
      <c r="AB130" s="159"/>
      <c r="AC130" s="75"/>
      <c r="AD130" s="75"/>
      <c r="AE130" s="75"/>
      <c r="AF130" s="159"/>
      <c r="AG130" s="14"/>
      <c r="AH130" s="14"/>
      <c r="AI130" s="75"/>
      <c r="AJ130" s="75"/>
      <c r="AK130" s="75"/>
      <c r="AL130" s="159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I131" s="14"/>
      <c r="J131" s="75"/>
      <c r="K131" s="159"/>
      <c r="L131" s="75"/>
      <c r="M131" s="159"/>
      <c r="N131" s="159"/>
      <c r="O131" s="159"/>
      <c r="P131" s="14"/>
      <c r="Q131" s="14"/>
      <c r="R131" s="14"/>
      <c r="S131" s="159"/>
      <c r="T131" s="159"/>
      <c r="U131" s="14"/>
      <c r="V131" s="14"/>
      <c r="W131" s="14"/>
      <c r="X131" s="14"/>
      <c r="Y131" s="159"/>
      <c r="Z131" s="159"/>
      <c r="AA131" s="159"/>
      <c r="AB131" s="159"/>
      <c r="AC131" s="75"/>
      <c r="AD131" s="75"/>
      <c r="AE131" s="75"/>
      <c r="AF131" s="159"/>
      <c r="AG131" s="14"/>
      <c r="AH131" s="14"/>
      <c r="AI131" s="75"/>
      <c r="AJ131" s="75"/>
      <c r="AK131" s="75"/>
      <c r="AL131" s="159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I132" s="14"/>
      <c r="J132" s="75"/>
      <c r="K132" s="159"/>
      <c r="L132" s="75"/>
      <c r="M132" s="159"/>
      <c r="N132" s="159"/>
      <c r="O132" s="159"/>
      <c r="P132" s="14"/>
      <c r="Q132" s="14"/>
      <c r="R132" s="14"/>
      <c r="S132" s="159"/>
      <c r="T132" s="159"/>
      <c r="U132" s="14"/>
      <c r="V132" s="14"/>
      <c r="W132" s="14"/>
      <c r="X132" s="14"/>
      <c r="Y132" s="159"/>
      <c r="Z132" s="159"/>
      <c r="AA132" s="159"/>
      <c r="AB132" s="159"/>
      <c r="AC132" s="75"/>
      <c r="AD132" s="75"/>
      <c r="AE132" s="75"/>
      <c r="AF132" s="159"/>
      <c r="AG132" s="14"/>
      <c r="AH132" s="14"/>
      <c r="AI132" s="75"/>
      <c r="AJ132" s="75"/>
      <c r="AK132" s="75"/>
      <c r="AL132" s="159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I133" s="14"/>
      <c r="J133" s="75"/>
      <c r="K133" s="159"/>
      <c r="L133" s="75"/>
      <c r="M133" s="159"/>
      <c r="N133" s="159"/>
      <c r="O133" s="159"/>
      <c r="P133" s="14"/>
      <c r="Q133" s="14"/>
      <c r="R133" s="14"/>
      <c r="S133" s="159"/>
      <c r="T133" s="159"/>
      <c r="U133" s="14"/>
      <c r="V133" s="14"/>
      <c r="W133" s="14"/>
      <c r="X133" s="14"/>
      <c r="Y133" s="159"/>
      <c r="Z133" s="159"/>
      <c r="AA133" s="159"/>
      <c r="AB133" s="159"/>
      <c r="AC133" s="75"/>
      <c r="AD133" s="75"/>
      <c r="AE133" s="75"/>
      <c r="AF133" s="159"/>
      <c r="AG133" s="14"/>
      <c r="AH133" s="14"/>
      <c r="AI133" s="75"/>
      <c r="AJ133" s="75"/>
      <c r="AK133" s="75"/>
      <c r="AL133" s="159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I134" s="14"/>
      <c r="J134" s="75"/>
      <c r="K134" s="159"/>
      <c r="L134" s="75"/>
      <c r="M134" s="159"/>
      <c r="N134" s="159"/>
      <c r="O134" s="159"/>
      <c r="P134" s="14"/>
      <c r="Q134" s="14"/>
      <c r="R134" s="14"/>
      <c r="S134" s="159"/>
      <c r="T134" s="159"/>
      <c r="U134" s="14"/>
      <c r="V134" s="14"/>
      <c r="W134" s="14"/>
      <c r="X134" s="14"/>
      <c r="Y134" s="159"/>
      <c r="Z134" s="159"/>
      <c r="AA134" s="159"/>
      <c r="AB134" s="159"/>
      <c r="AC134" s="75"/>
      <c r="AD134" s="75"/>
      <c r="AE134" s="75"/>
      <c r="AF134" s="159"/>
      <c r="AG134" s="14"/>
      <c r="AH134" s="14"/>
      <c r="AI134" s="75"/>
      <c r="AJ134" s="75"/>
      <c r="AK134" s="75"/>
      <c r="AL134" s="159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I135" s="14"/>
      <c r="J135" s="75"/>
      <c r="K135" s="159"/>
      <c r="L135" s="75"/>
      <c r="M135" s="159"/>
      <c r="N135" s="159"/>
      <c r="O135" s="159"/>
      <c r="P135" s="14"/>
      <c r="Q135" s="14"/>
      <c r="R135" s="14"/>
      <c r="S135" s="159"/>
      <c r="T135" s="159"/>
      <c r="U135" s="14"/>
      <c r="V135" s="14"/>
      <c r="W135" s="14"/>
      <c r="X135" s="14"/>
      <c r="Y135" s="159"/>
      <c r="Z135" s="159"/>
      <c r="AA135" s="159"/>
      <c r="AB135" s="159"/>
      <c r="AC135" s="75"/>
      <c r="AD135" s="75"/>
      <c r="AE135" s="75"/>
      <c r="AF135" s="159"/>
      <c r="AG135" s="14"/>
      <c r="AH135" s="14"/>
      <c r="AI135" s="75"/>
      <c r="AJ135" s="75"/>
      <c r="AK135" s="75"/>
      <c r="AL135" s="159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I136" s="14"/>
      <c r="J136" s="75"/>
      <c r="K136" s="159"/>
      <c r="L136" s="75"/>
      <c r="M136" s="159"/>
      <c r="N136" s="159"/>
      <c r="O136" s="159"/>
      <c r="P136" s="14"/>
      <c r="Q136" s="14"/>
      <c r="R136" s="14"/>
      <c r="S136" s="159"/>
      <c r="T136" s="159"/>
      <c r="U136" s="14"/>
      <c r="V136" s="14"/>
      <c r="W136" s="14"/>
      <c r="X136" s="14"/>
      <c r="Y136" s="159"/>
      <c r="Z136" s="159"/>
      <c r="AA136" s="159"/>
      <c r="AB136" s="159"/>
      <c r="AC136" s="75"/>
      <c r="AD136" s="75"/>
      <c r="AE136" s="75"/>
      <c r="AF136" s="159"/>
      <c r="AG136" s="14"/>
      <c r="AH136" s="14"/>
      <c r="AI136" s="75"/>
      <c r="AJ136" s="75"/>
      <c r="AK136" s="75"/>
      <c r="AL136" s="159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I137" s="14"/>
      <c r="J137" s="75"/>
      <c r="K137" s="159"/>
      <c r="L137" s="75"/>
      <c r="M137" s="159"/>
      <c r="N137" s="159"/>
      <c r="O137" s="159"/>
      <c r="P137" s="14"/>
      <c r="Q137" s="14"/>
      <c r="R137" s="14"/>
      <c r="S137" s="159"/>
      <c r="T137" s="159"/>
      <c r="U137" s="14"/>
      <c r="V137" s="14"/>
      <c r="W137" s="14"/>
      <c r="X137" s="14"/>
      <c r="Y137" s="159"/>
      <c r="Z137" s="159"/>
      <c r="AA137" s="159"/>
      <c r="AB137" s="159"/>
      <c r="AC137" s="75"/>
      <c r="AD137" s="75"/>
      <c r="AE137" s="75"/>
      <c r="AF137" s="159"/>
      <c r="AG137" s="14"/>
      <c r="AH137" s="14"/>
      <c r="AI137" s="75"/>
      <c r="AJ137" s="75"/>
      <c r="AK137" s="75"/>
      <c r="AL137" s="159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I138" s="14"/>
      <c r="J138" s="75"/>
      <c r="K138" s="159"/>
      <c r="L138" s="75"/>
      <c r="M138" s="159"/>
      <c r="N138" s="159"/>
      <c r="O138" s="159"/>
      <c r="P138" s="14"/>
      <c r="Q138" s="14"/>
      <c r="R138" s="14"/>
      <c r="S138" s="159"/>
      <c r="T138" s="159"/>
      <c r="U138" s="14"/>
      <c r="V138" s="14"/>
      <c r="W138" s="14"/>
      <c r="X138" s="14"/>
      <c r="Y138" s="159"/>
      <c r="Z138" s="159"/>
      <c r="AA138" s="159"/>
      <c r="AB138" s="159"/>
      <c r="AC138" s="75"/>
      <c r="AD138" s="75"/>
      <c r="AE138" s="75"/>
      <c r="AF138" s="159"/>
      <c r="AG138" s="14"/>
      <c r="AH138" s="14"/>
      <c r="AI138" s="75"/>
      <c r="AJ138" s="75"/>
      <c r="AK138" s="75"/>
      <c r="AL138" s="159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I139" s="14"/>
      <c r="J139" s="75"/>
      <c r="K139" s="159"/>
      <c r="L139" s="75"/>
      <c r="M139" s="159"/>
      <c r="N139" s="159"/>
      <c r="O139" s="159"/>
      <c r="P139" s="14"/>
      <c r="Q139" s="14"/>
      <c r="R139" s="14"/>
      <c r="S139" s="159"/>
      <c r="T139" s="159"/>
      <c r="U139" s="14"/>
      <c r="V139" s="14"/>
      <c r="W139" s="14"/>
      <c r="X139" s="14"/>
      <c r="Y139" s="159"/>
      <c r="Z139" s="159"/>
      <c r="AA139" s="159"/>
      <c r="AB139" s="159"/>
      <c r="AC139" s="75"/>
      <c r="AD139" s="75"/>
      <c r="AE139" s="75"/>
      <c r="AF139" s="159"/>
      <c r="AG139" s="14"/>
      <c r="AH139" s="14"/>
      <c r="AI139" s="75"/>
      <c r="AJ139" s="75"/>
      <c r="AK139" s="75"/>
      <c r="AL139" s="159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I140" s="14"/>
      <c r="J140" s="75"/>
      <c r="K140" s="159"/>
      <c r="L140" s="75"/>
      <c r="M140" s="159"/>
      <c r="N140" s="159"/>
      <c r="O140" s="159"/>
      <c r="P140" s="14"/>
      <c r="Q140" s="14"/>
      <c r="R140" s="14"/>
      <c r="S140" s="159"/>
      <c r="T140" s="159"/>
      <c r="U140" s="14"/>
      <c r="V140" s="14"/>
      <c r="W140" s="14"/>
      <c r="X140" s="14"/>
      <c r="Y140" s="159"/>
      <c r="Z140" s="159"/>
      <c r="AA140" s="159"/>
      <c r="AB140" s="159"/>
      <c r="AC140" s="75"/>
      <c r="AD140" s="75"/>
      <c r="AE140" s="75"/>
      <c r="AF140" s="159"/>
      <c r="AG140" s="14"/>
      <c r="AH140" s="14"/>
      <c r="AI140" s="75"/>
      <c r="AJ140" s="75"/>
      <c r="AK140" s="75"/>
      <c r="AL140" s="159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I141" s="14"/>
      <c r="J141" s="75"/>
      <c r="K141" s="159"/>
      <c r="L141" s="75"/>
      <c r="M141" s="159"/>
      <c r="N141" s="159"/>
      <c r="O141" s="159"/>
      <c r="P141" s="14"/>
      <c r="Q141" s="14"/>
      <c r="R141" s="14"/>
      <c r="S141" s="159"/>
      <c r="T141" s="159"/>
      <c r="U141" s="14"/>
      <c r="V141" s="14"/>
      <c r="W141" s="14"/>
      <c r="X141" s="14"/>
      <c r="Y141" s="159"/>
      <c r="Z141" s="159"/>
      <c r="AA141" s="159"/>
      <c r="AB141" s="159"/>
      <c r="AC141" s="75"/>
      <c r="AD141" s="75"/>
      <c r="AE141" s="75"/>
      <c r="AF141" s="159"/>
      <c r="AG141" s="14"/>
      <c r="AH141" s="14"/>
      <c r="AI141" s="75"/>
      <c r="AJ141" s="75"/>
      <c r="AK141" s="75"/>
      <c r="AL141" s="159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I142" s="14"/>
      <c r="J142" s="75"/>
      <c r="K142" s="159"/>
      <c r="L142" s="75"/>
      <c r="M142" s="159"/>
      <c r="N142" s="159"/>
      <c r="O142" s="159"/>
      <c r="P142" s="14"/>
      <c r="Q142" s="14"/>
      <c r="R142" s="14"/>
      <c r="S142" s="159"/>
      <c r="T142" s="159"/>
      <c r="U142" s="14"/>
      <c r="V142" s="14"/>
      <c r="W142" s="14"/>
      <c r="X142" s="14"/>
      <c r="Y142" s="159"/>
      <c r="Z142" s="159"/>
      <c r="AA142" s="159"/>
      <c r="AB142" s="159"/>
      <c r="AC142" s="75"/>
      <c r="AD142" s="75"/>
      <c r="AE142" s="75"/>
      <c r="AF142" s="159"/>
      <c r="AG142" s="14"/>
      <c r="AH142" s="14"/>
      <c r="AI142" s="75"/>
      <c r="AJ142" s="75"/>
      <c r="AK142" s="75"/>
      <c r="AL142" s="159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I143" s="14"/>
      <c r="J143" s="75"/>
      <c r="K143" s="159"/>
      <c r="L143" s="75"/>
      <c r="M143" s="159"/>
      <c r="N143" s="159"/>
      <c r="O143" s="159"/>
      <c r="P143" s="14"/>
      <c r="Q143" s="14"/>
      <c r="R143" s="14"/>
      <c r="S143" s="159"/>
      <c r="T143" s="159"/>
      <c r="U143" s="14"/>
      <c r="V143" s="14"/>
      <c r="W143" s="14"/>
      <c r="X143" s="14"/>
      <c r="Y143" s="159"/>
      <c r="Z143" s="159"/>
      <c r="AA143" s="159"/>
      <c r="AB143" s="159"/>
      <c r="AC143" s="75"/>
      <c r="AD143" s="75"/>
      <c r="AE143" s="75"/>
      <c r="AF143" s="159"/>
      <c r="AG143" s="14"/>
      <c r="AH143" s="14"/>
      <c r="AI143" s="75"/>
      <c r="AJ143" s="75"/>
      <c r="AK143" s="75"/>
      <c r="AL143" s="159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I144" s="14"/>
      <c r="J144" s="75"/>
      <c r="K144" s="159"/>
      <c r="L144" s="75"/>
      <c r="M144" s="159"/>
      <c r="N144" s="159"/>
      <c r="O144" s="159"/>
      <c r="P144" s="14"/>
      <c r="Q144" s="14"/>
      <c r="R144" s="14"/>
      <c r="S144" s="159"/>
      <c r="T144" s="159"/>
      <c r="U144" s="14"/>
      <c r="V144" s="14"/>
      <c r="W144" s="14"/>
      <c r="X144" s="14"/>
      <c r="Y144" s="159"/>
      <c r="Z144" s="159"/>
      <c r="AA144" s="159"/>
      <c r="AB144" s="159"/>
      <c r="AC144" s="75"/>
      <c r="AD144" s="75"/>
      <c r="AE144" s="75"/>
      <c r="AF144" s="159"/>
      <c r="AG144" s="14"/>
      <c r="AH144" s="14"/>
      <c r="AI144" s="75"/>
      <c r="AJ144" s="75"/>
      <c r="AK144" s="75"/>
      <c r="AL144" s="159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I145" s="14"/>
      <c r="J145" s="75"/>
      <c r="K145" s="159"/>
      <c r="L145" s="75"/>
      <c r="M145" s="159"/>
      <c r="N145" s="159"/>
      <c r="O145" s="159"/>
      <c r="P145" s="14"/>
      <c r="Q145" s="14"/>
      <c r="R145" s="14"/>
      <c r="S145" s="159"/>
      <c r="T145" s="159"/>
      <c r="U145" s="14"/>
      <c r="V145" s="14"/>
      <c r="W145" s="14"/>
      <c r="X145" s="14"/>
      <c r="Y145" s="159"/>
      <c r="Z145" s="159"/>
      <c r="AA145" s="159"/>
      <c r="AB145" s="159"/>
      <c r="AC145" s="75"/>
      <c r="AD145" s="75"/>
      <c r="AE145" s="75"/>
      <c r="AF145" s="159"/>
      <c r="AG145" s="14"/>
      <c r="AH145" s="14"/>
      <c r="AI145" s="75"/>
      <c r="AJ145" s="75"/>
      <c r="AK145" s="75"/>
      <c r="AL145" s="159"/>
      <c r="AM145" s="75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I146" s="14"/>
      <c r="J146" s="75"/>
      <c r="K146" s="159"/>
      <c r="L146" s="75"/>
      <c r="M146" s="159"/>
      <c r="N146" s="159"/>
      <c r="O146" s="159"/>
      <c r="P146" s="14"/>
      <c r="Q146" s="14"/>
      <c r="R146" s="14"/>
      <c r="S146" s="159"/>
      <c r="T146" s="159"/>
      <c r="U146" s="14"/>
      <c r="V146" s="14"/>
      <c r="W146" s="14"/>
      <c r="X146" s="14"/>
      <c r="Y146" s="159"/>
      <c r="Z146" s="159"/>
      <c r="AA146" s="159"/>
      <c r="AB146" s="159"/>
      <c r="AC146" s="75"/>
      <c r="AD146" s="75"/>
      <c r="AE146" s="75"/>
      <c r="AF146" s="159"/>
      <c r="AG146" s="14"/>
      <c r="AH146" s="14"/>
      <c r="AI146" s="75"/>
      <c r="AJ146" s="75"/>
      <c r="AK146" s="75"/>
      <c r="AL146" s="159"/>
      <c r="AM146" s="75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I147" s="14"/>
      <c r="J147" s="75"/>
      <c r="K147" s="159"/>
      <c r="L147" s="75"/>
      <c r="M147" s="159"/>
      <c r="N147" s="159"/>
      <c r="O147" s="159"/>
      <c r="P147" s="14"/>
      <c r="Q147" s="14"/>
      <c r="R147" s="14"/>
      <c r="S147" s="159"/>
      <c r="T147" s="159"/>
      <c r="U147" s="14"/>
      <c r="V147" s="14"/>
      <c r="W147" s="14"/>
      <c r="X147" s="14"/>
      <c r="Y147" s="159"/>
      <c r="Z147" s="159"/>
      <c r="AA147" s="159"/>
      <c r="AB147" s="159"/>
      <c r="AC147" s="75"/>
      <c r="AD147" s="75"/>
      <c r="AE147" s="75"/>
      <c r="AF147" s="159"/>
      <c r="AG147" s="14"/>
      <c r="AH147" s="14"/>
      <c r="AI147" s="75"/>
      <c r="AJ147" s="75"/>
      <c r="AK147" s="75"/>
      <c r="AL147" s="159"/>
      <c r="AM147" s="75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I148" s="14"/>
      <c r="J148" s="75"/>
      <c r="K148" s="159"/>
      <c r="L148" s="75"/>
      <c r="M148" s="159"/>
      <c r="N148" s="159"/>
      <c r="O148" s="159"/>
      <c r="P148" s="14"/>
      <c r="Q148" s="14"/>
      <c r="R148" s="14"/>
      <c r="S148" s="159"/>
      <c r="T148" s="159"/>
      <c r="U148" s="14"/>
      <c r="V148" s="14"/>
      <c r="W148" s="14"/>
      <c r="X148" s="14"/>
      <c r="Y148" s="159"/>
      <c r="Z148" s="159"/>
      <c r="AA148" s="159"/>
      <c r="AB148" s="159"/>
      <c r="AC148" s="75"/>
      <c r="AD148" s="75"/>
      <c r="AE148" s="75"/>
      <c r="AF148" s="159"/>
      <c r="AG148" s="14"/>
      <c r="AH148" s="14"/>
      <c r="AI148" s="75"/>
      <c r="AJ148" s="75"/>
      <c r="AK148" s="75"/>
      <c r="AL148" s="159"/>
      <c r="AM148" s="75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I149" s="14"/>
      <c r="J149" s="75"/>
      <c r="K149" s="159"/>
      <c r="L149" s="75"/>
      <c r="M149" s="159"/>
      <c r="N149" s="159"/>
      <c r="O149" s="159"/>
      <c r="P149" s="14"/>
      <c r="Q149" s="14"/>
      <c r="R149" s="14"/>
      <c r="S149" s="159"/>
      <c r="T149" s="159"/>
      <c r="U149" s="14"/>
      <c r="V149" s="14"/>
      <c r="W149" s="14"/>
      <c r="X149" s="14"/>
      <c r="Y149" s="159"/>
      <c r="Z149" s="159"/>
      <c r="AA149" s="159"/>
      <c r="AB149" s="159"/>
      <c r="AC149" s="75"/>
      <c r="AD149" s="75"/>
      <c r="AE149" s="75"/>
      <c r="AF149" s="159"/>
      <c r="AG149" s="14"/>
      <c r="AH149" s="14"/>
      <c r="AI149" s="75"/>
      <c r="AJ149" s="75"/>
      <c r="AK149" s="75"/>
      <c r="AL149" s="159"/>
      <c r="AM149" s="75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I150" s="14"/>
      <c r="J150" s="75"/>
      <c r="K150" s="159"/>
      <c r="L150" s="75"/>
      <c r="M150" s="159"/>
      <c r="N150" s="159"/>
      <c r="O150" s="159"/>
      <c r="P150" s="14"/>
      <c r="Q150" s="14"/>
      <c r="R150" s="14"/>
      <c r="S150" s="159"/>
      <c r="T150" s="159"/>
      <c r="U150" s="14"/>
      <c r="V150" s="14"/>
      <c r="W150" s="14"/>
      <c r="X150" s="14"/>
      <c r="Y150" s="159"/>
      <c r="Z150" s="159"/>
      <c r="AA150" s="159"/>
      <c r="AB150" s="159"/>
      <c r="AC150" s="75"/>
      <c r="AD150" s="75"/>
      <c r="AE150" s="75"/>
      <c r="AF150" s="159"/>
      <c r="AG150" s="14"/>
      <c r="AH150" s="14"/>
      <c r="AI150" s="75"/>
      <c r="AJ150" s="75"/>
      <c r="AK150" s="75"/>
      <c r="AL150" s="159"/>
      <c r="AM150" s="75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I151" s="14"/>
      <c r="J151" s="75"/>
      <c r="K151" s="159"/>
      <c r="L151" s="75"/>
      <c r="M151" s="159"/>
      <c r="N151" s="159"/>
      <c r="O151" s="159"/>
      <c r="P151" s="14"/>
      <c r="Q151" s="14"/>
      <c r="R151" s="14"/>
      <c r="S151" s="159"/>
      <c r="T151" s="159"/>
      <c r="U151" s="14"/>
      <c r="V151" s="14"/>
      <c r="W151" s="14"/>
      <c r="X151" s="14"/>
      <c r="Y151" s="159"/>
      <c r="Z151" s="159"/>
      <c r="AA151" s="159"/>
      <c r="AB151" s="159"/>
      <c r="AC151" s="75"/>
      <c r="AD151" s="75"/>
      <c r="AE151" s="75"/>
      <c r="AF151" s="159"/>
      <c r="AG151" s="14"/>
      <c r="AH151" s="14"/>
      <c r="AI151" s="75"/>
      <c r="AJ151" s="75"/>
      <c r="AK151" s="75"/>
      <c r="AL151" s="159"/>
      <c r="AM151" s="75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I152" s="14"/>
      <c r="J152" s="75"/>
      <c r="K152" s="159"/>
      <c r="L152" s="75"/>
      <c r="M152" s="159"/>
      <c r="N152" s="159"/>
      <c r="O152" s="159"/>
      <c r="P152" s="14"/>
      <c r="Q152" s="14"/>
      <c r="R152" s="14"/>
      <c r="S152" s="159"/>
      <c r="T152" s="159"/>
      <c r="U152" s="14"/>
      <c r="V152" s="14"/>
      <c r="W152" s="14"/>
      <c r="X152" s="14"/>
      <c r="Y152" s="159"/>
      <c r="Z152" s="159"/>
      <c r="AA152" s="159"/>
      <c r="AB152" s="159"/>
      <c r="AC152" s="75"/>
      <c r="AD152" s="75"/>
      <c r="AE152" s="75"/>
      <c r="AF152" s="159"/>
      <c r="AG152" s="14"/>
      <c r="AH152" s="14"/>
      <c r="AI152" s="75"/>
      <c r="AJ152" s="75"/>
      <c r="AK152" s="75"/>
      <c r="AL152" s="159"/>
      <c r="AM152" s="75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I153" s="14"/>
      <c r="J153" s="75"/>
      <c r="K153" s="159"/>
      <c r="L153" s="75"/>
      <c r="M153" s="159"/>
      <c r="N153" s="159"/>
      <c r="O153" s="159"/>
      <c r="P153" s="14"/>
      <c r="Q153" s="14"/>
      <c r="R153" s="14"/>
      <c r="S153" s="159"/>
      <c r="T153" s="159"/>
      <c r="U153" s="14"/>
      <c r="V153" s="14"/>
      <c r="W153" s="14"/>
      <c r="X153" s="14"/>
      <c r="Y153" s="159"/>
      <c r="Z153" s="159"/>
      <c r="AA153" s="159"/>
      <c r="AB153" s="159"/>
      <c r="AC153" s="75"/>
      <c r="AD153" s="75"/>
      <c r="AE153" s="75"/>
      <c r="AF153" s="159"/>
      <c r="AG153" s="14"/>
      <c r="AH153" s="14"/>
      <c r="AI153" s="75"/>
      <c r="AJ153" s="75"/>
      <c r="AK153" s="75"/>
      <c r="AL153" s="159"/>
      <c r="AM153" s="75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I154" s="14"/>
      <c r="J154" s="75"/>
      <c r="K154" s="159"/>
      <c r="L154" s="75"/>
      <c r="M154" s="159"/>
      <c r="N154" s="159"/>
      <c r="O154" s="159"/>
      <c r="P154" s="14"/>
      <c r="Q154" s="14"/>
      <c r="R154" s="14"/>
      <c r="S154" s="159"/>
      <c r="T154" s="159"/>
      <c r="U154" s="14"/>
      <c r="V154" s="14"/>
      <c r="W154" s="14"/>
      <c r="X154" s="14"/>
      <c r="Y154" s="159"/>
      <c r="Z154" s="159"/>
      <c r="AA154" s="159"/>
      <c r="AB154" s="159"/>
      <c r="AC154" s="75"/>
      <c r="AD154" s="75"/>
      <c r="AE154" s="75"/>
      <c r="AF154" s="159"/>
      <c r="AG154" s="14"/>
      <c r="AH154" s="14"/>
      <c r="AI154" s="75"/>
      <c r="AJ154" s="75"/>
      <c r="AK154" s="75"/>
      <c r="AL154" s="159"/>
      <c r="AM154" s="75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I155" s="14"/>
      <c r="J155" s="75"/>
      <c r="K155" s="159"/>
      <c r="L155" s="75"/>
      <c r="M155" s="159"/>
      <c r="N155" s="159"/>
      <c r="O155" s="159"/>
      <c r="P155" s="14"/>
      <c r="Q155" s="14"/>
      <c r="R155" s="14"/>
      <c r="S155" s="159"/>
      <c r="T155" s="159"/>
      <c r="U155" s="14"/>
      <c r="V155" s="14"/>
      <c r="W155" s="14"/>
      <c r="X155" s="14"/>
      <c r="Y155" s="159"/>
      <c r="Z155" s="159"/>
      <c r="AA155" s="159"/>
      <c r="AB155" s="159"/>
      <c r="AC155" s="75"/>
      <c r="AD155" s="75"/>
      <c r="AE155" s="75"/>
      <c r="AF155" s="159"/>
      <c r="AG155" s="14"/>
      <c r="AH155" s="14"/>
      <c r="AI155" s="75"/>
      <c r="AJ155" s="75"/>
      <c r="AK155" s="75"/>
      <c r="AL155" s="159"/>
      <c r="AM155" s="75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I156" s="14"/>
      <c r="J156" s="75"/>
      <c r="K156" s="159"/>
      <c r="L156" s="75"/>
      <c r="M156" s="159"/>
      <c r="N156" s="159"/>
      <c r="O156" s="159"/>
      <c r="P156" s="14"/>
      <c r="Q156" s="14"/>
      <c r="R156" s="14"/>
      <c r="S156" s="159"/>
      <c r="T156" s="159"/>
      <c r="U156" s="14"/>
      <c r="V156" s="14"/>
      <c r="W156" s="14"/>
      <c r="X156" s="14"/>
      <c r="Y156" s="159"/>
      <c r="Z156" s="159"/>
      <c r="AA156" s="159"/>
      <c r="AB156" s="159"/>
      <c r="AC156" s="75"/>
      <c r="AD156" s="75"/>
      <c r="AE156" s="75"/>
      <c r="AF156" s="159"/>
      <c r="AG156" s="14"/>
      <c r="AH156" s="14"/>
      <c r="AI156" s="75"/>
      <c r="AJ156" s="75"/>
      <c r="AK156" s="75"/>
      <c r="AL156" s="159"/>
      <c r="AM156" s="75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I157" s="14"/>
      <c r="J157" s="75"/>
      <c r="K157" s="159"/>
      <c r="L157" s="75"/>
      <c r="M157" s="159"/>
      <c r="N157" s="159"/>
      <c r="O157" s="159"/>
      <c r="P157" s="14"/>
      <c r="Q157" s="14"/>
      <c r="R157" s="14"/>
      <c r="S157" s="159"/>
      <c r="T157" s="159"/>
      <c r="U157" s="14"/>
      <c r="V157" s="14"/>
      <c r="W157" s="14"/>
      <c r="X157" s="14"/>
      <c r="Y157" s="159"/>
      <c r="Z157" s="159"/>
      <c r="AA157" s="159"/>
      <c r="AB157" s="159"/>
      <c r="AC157" s="75"/>
      <c r="AD157" s="75"/>
      <c r="AE157" s="75"/>
      <c r="AF157" s="159"/>
      <c r="AG157" s="14"/>
      <c r="AH157" s="14"/>
      <c r="AI157" s="75"/>
      <c r="AJ157" s="75"/>
      <c r="AK157" s="75"/>
      <c r="AL157" s="159"/>
      <c r="AM157" s="75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I158" s="14"/>
      <c r="J158" s="75"/>
      <c r="K158" s="159"/>
      <c r="L158" s="75"/>
      <c r="M158" s="159"/>
      <c r="N158" s="159"/>
      <c r="O158" s="159"/>
      <c r="P158" s="14"/>
      <c r="Q158" s="14"/>
      <c r="R158" s="14"/>
      <c r="S158" s="159"/>
      <c r="T158" s="159"/>
      <c r="U158" s="14"/>
      <c r="V158" s="14"/>
      <c r="W158" s="14"/>
      <c r="X158" s="14"/>
      <c r="Y158" s="159"/>
      <c r="Z158" s="159"/>
      <c r="AA158" s="159"/>
      <c r="AB158" s="159"/>
      <c r="AC158" s="75"/>
      <c r="AD158" s="75"/>
      <c r="AE158" s="75"/>
      <c r="AF158" s="159"/>
      <c r="AG158" s="14"/>
      <c r="AH158" s="14"/>
      <c r="AI158" s="75"/>
      <c r="AJ158" s="75"/>
      <c r="AK158" s="75"/>
      <c r="AL158" s="159"/>
      <c r="AM158" s="75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I159" s="14"/>
      <c r="J159" s="75"/>
      <c r="K159" s="159"/>
      <c r="L159" s="75"/>
      <c r="M159" s="159"/>
      <c r="N159" s="159"/>
      <c r="O159" s="159"/>
      <c r="P159" s="14"/>
      <c r="Q159" s="14"/>
      <c r="R159" s="14"/>
      <c r="S159" s="159"/>
      <c r="T159" s="159"/>
      <c r="U159" s="14"/>
      <c r="V159" s="14"/>
      <c r="W159" s="14"/>
      <c r="X159" s="14"/>
      <c r="Y159" s="159"/>
      <c r="Z159" s="159"/>
      <c r="AA159" s="159"/>
      <c r="AB159" s="159"/>
      <c r="AC159" s="75"/>
      <c r="AD159" s="75"/>
      <c r="AE159" s="75"/>
      <c r="AF159" s="159"/>
      <c r="AG159" s="14"/>
      <c r="AH159" s="14"/>
      <c r="AI159" s="75"/>
      <c r="AJ159" s="75"/>
      <c r="AK159" s="75"/>
      <c r="AL159" s="159"/>
      <c r="AM159" s="75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I160" s="14"/>
      <c r="J160" s="75"/>
      <c r="K160" s="159"/>
      <c r="L160" s="75"/>
      <c r="M160" s="159"/>
      <c r="N160" s="159"/>
      <c r="O160" s="159"/>
      <c r="P160" s="14"/>
      <c r="Q160" s="14"/>
      <c r="R160" s="14"/>
      <c r="S160" s="159"/>
      <c r="T160" s="159"/>
      <c r="U160" s="14"/>
      <c r="V160" s="14"/>
      <c r="W160" s="14"/>
      <c r="X160" s="14"/>
      <c r="Y160" s="159"/>
      <c r="Z160" s="159"/>
      <c r="AA160" s="159"/>
      <c r="AB160" s="159"/>
      <c r="AC160" s="75"/>
      <c r="AD160" s="75"/>
      <c r="AE160" s="75"/>
      <c r="AF160" s="159"/>
      <c r="AG160" s="14"/>
      <c r="AH160" s="14"/>
      <c r="AI160" s="75"/>
      <c r="AJ160" s="75"/>
      <c r="AK160" s="75"/>
      <c r="AL160" s="159"/>
      <c r="AM160" s="75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I161" s="14"/>
      <c r="J161" s="75"/>
      <c r="K161" s="159"/>
      <c r="L161" s="75"/>
      <c r="M161" s="159"/>
      <c r="N161" s="159"/>
      <c r="O161" s="159"/>
      <c r="P161" s="14"/>
      <c r="Q161" s="14"/>
      <c r="R161" s="14"/>
      <c r="S161" s="159"/>
      <c r="T161" s="159"/>
      <c r="U161" s="14"/>
      <c r="V161" s="14"/>
      <c r="W161" s="14"/>
      <c r="X161" s="14"/>
      <c r="Y161" s="159"/>
      <c r="Z161" s="159"/>
      <c r="AA161" s="159"/>
      <c r="AB161" s="159"/>
      <c r="AC161" s="75"/>
      <c r="AD161" s="75"/>
      <c r="AE161" s="75"/>
      <c r="AF161" s="159"/>
      <c r="AG161" s="14"/>
      <c r="AH161" s="14"/>
      <c r="AI161" s="75"/>
      <c r="AJ161" s="75"/>
      <c r="AK161" s="75"/>
      <c r="AL161" s="159"/>
      <c r="AM161" s="75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I162" s="14"/>
      <c r="J162" s="75"/>
      <c r="K162" s="159"/>
      <c r="L162" s="75"/>
      <c r="M162" s="159"/>
      <c r="N162" s="159"/>
      <c r="O162" s="159"/>
      <c r="P162" s="14"/>
      <c r="Q162" s="14"/>
      <c r="R162" s="14"/>
      <c r="S162" s="159"/>
      <c r="T162" s="159"/>
      <c r="U162" s="14"/>
      <c r="V162" s="14"/>
      <c r="W162" s="14"/>
      <c r="X162" s="14"/>
      <c r="Y162" s="159"/>
      <c r="Z162" s="159"/>
      <c r="AA162" s="159"/>
      <c r="AB162" s="159"/>
      <c r="AC162" s="75"/>
      <c r="AD162" s="75"/>
      <c r="AE162" s="75"/>
      <c r="AF162" s="159"/>
      <c r="AG162" s="14"/>
      <c r="AH162" s="14"/>
      <c r="AI162" s="75"/>
      <c r="AJ162" s="75"/>
      <c r="AK162" s="75"/>
      <c r="AL162" s="159"/>
      <c r="AM162" s="75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I163" s="14"/>
      <c r="J163" s="75"/>
      <c r="K163" s="159"/>
      <c r="L163" s="75"/>
      <c r="M163" s="159"/>
      <c r="N163" s="159"/>
      <c r="O163" s="159"/>
      <c r="P163" s="14"/>
      <c r="Q163" s="14"/>
      <c r="R163" s="14"/>
      <c r="S163" s="159"/>
      <c r="T163" s="159"/>
      <c r="U163" s="14"/>
      <c r="V163" s="14"/>
      <c r="W163" s="14"/>
      <c r="X163" s="14"/>
      <c r="Y163" s="159"/>
      <c r="Z163" s="159"/>
      <c r="AA163" s="159"/>
      <c r="AB163" s="159"/>
      <c r="AC163" s="75"/>
      <c r="AD163" s="75"/>
      <c r="AE163" s="75"/>
      <c r="AF163" s="159"/>
      <c r="AG163" s="14"/>
      <c r="AH163" s="14"/>
      <c r="AI163" s="75"/>
      <c r="AJ163" s="75"/>
      <c r="AK163" s="75"/>
      <c r="AL163" s="159"/>
      <c r="AM163" s="75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I164" s="14"/>
      <c r="J164" s="75"/>
      <c r="K164" s="159"/>
      <c r="L164" s="75"/>
      <c r="M164" s="159"/>
      <c r="N164" s="159"/>
      <c r="O164" s="159"/>
      <c r="P164" s="14"/>
      <c r="Q164" s="14"/>
      <c r="R164" s="14"/>
      <c r="S164" s="159"/>
      <c r="T164" s="159"/>
      <c r="U164" s="14"/>
      <c r="V164" s="14"/>
      <c r="W164" s="14"/>
      <c r="X164" s="14"/>
      <c r="Y164" s="159"/>
      <c r="Z164" s="159"/>
      <c r="AA164" s="159"/>
      <c r="AB164" s="159"/>
      <c r="AC164" s="75"/>
      <c r="AD164" s="75"/>
      <c r="AE164" s="75"/>
      <c r="AF164" s="159"/>
      <c r="AG164" s="14"/>
      <c r="AH164" s="14"/>
      <c r="AI164" s="75"/>
      <c r="AJ164" s="75"/>
      <c r="AK164" s="75"/>
      <c r="AL164" s="159"/>
      <c r="AM164" s="75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I165" s="14"/>
      <c r="J165" s="75"/>
      <c r="K165" s="159"/>
      <c r="L165" s="75"/>
      <c r="M165" s="159"/>
      <c r="N165" s="159"/>
      <c r="O165" s="159"/>
      <c r="P165" s="14"/>
      <c r="Q165" s="14"/>
      <c r="R165" s="14"/>
      <c r="S165" s="159"/>
      <c r="T165" s="159"/>
      <c r="U165" s="14"/>
      <c r="V165" s="14"/>
      <c r="W165" s="14"/>
      <c r="X165" s="14"/>
      <c r="Y165" s="159"/>
      <c r="Z165" s="159"/>
      <c r="AA165" s="159"/>
      <c r="AB165" s="159"/>
      <c r="AC165" s="75"/>
      <c r="AD165" s="75"/>
      <c r="AE165" s="75"/>
      <c r="AF165" s="159"/>
      <c r="AG165" s="14"/>
      <c r="AH165" s="14"/>
      <c r="AI165" s="75"/>
      <c r="AJ165" s="75"/>
      <c r="AK165" s="75"/>
      <c r="AL165" s="159"/>
      <c r="AM165" s="75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I166" s="14"/>
      <c r="J166" s="75"/>
      <c r="K166" s="159"/>
      <c r="L166" s="75"/>
      <c r="M166" s="159"/>
      <c r="N166" s="159"/>
      <c r="O166" s="159"/>
      <c r="P166" s="14"/>
      <c r="Q166" s="14"/>
      <c r="R166" s="14"/>
      <c r="S166" s="159"/>
      <c r="T166" s="159"/>
      <c r="U166" s="14"/>
      <c r="V166" s="14"/>
      <c r="W166" s="14"/>
      <c r="X166" s="14"/>
      <c r="Y166" s="159"/>
      <c r="Z166" s="159"/>
      <c r="AA166" s="159"/>
      <c r="AB166" s="159"/>
      <c r="AC166" s="75"/>
      <c r="AD166" s="75"/>
      <c r="AE166" s="75"/>
      <c r="AF166" s="159"/>
      <c r="AG166" s="14"/>
      <c r="AH166" s="14"/>
      <c r="AI166" s="75"/>
      <c r="AJ166" s="75"/>
      <c r="AK166" s="75"/>
      <c r="AL166" s="159"/>
      <c r="AM166" s="75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I167" s="14"/>
      <c r="J167" s="75"/>
      <c r="K167" s="159"/>
      <c r="L167" s="75"/>
      <c r="M167" s="159"/>
      <c r="N167" s="159"/>
      <c r="O167" s="159"/>
      <c r="P167" s="14"/>
      <c r="Q167" s="14"/>
      <c r="R167" s="14"/>
      <c r="S167" s="159"/>
      <c r="T167" s="159"/>
      <c r="U167" s="14"/>
      <c r="V167" s="14"/>
      <c r="W167" s="14"/>
      <c r="X167" s="14"/>
      <c r="Y167" s="159"/>
      <c r="Z167" s="159"/>
      <c r="AA167" s="159"/>
      <c r="AB167" s="159"/>
      <c r="AC167" s="75"/>
      <c r="AD167" s="75"/>
      <c r="AE167" s="75"/>
      <c r="AF167" s="159"/>
      <c r="AG167" s="14"/>
      <c r="AH167" s="14"/>
      <c r="AI167" s="75"/>
      <c r="AJ167" s="75"/>
      <c r="AK167" s="75"/>
      <c r="AL167" s="159"/>
      <c r="AM167" s="75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I168" s="14"/>
      <c r="J168" s="75"/>
      <c r="K168" s="159"/>
      <c r="L168" s="75"/>
      <c r="M168" s="159"/>
      <c r="N168" s="159"/>
      <c r="O168" s="159"/>
      <c r="P168" s="14"/>
      <c r="Q168" s="14"/>
      <c r="R168" s="14"/>
      <c r="S168" s="159"/>
      <c r="T168" s="159"/>
      <c r="U168" s="14"/>
      <c r="V168" s="14"/>
      <c r="W168" s="14"/>
      <c r="X168" s="14"/>
      <c r="Y168" s="159"/>
      <c r="Z168" s="159"/>
      <c r="AA168" s="159"/>
      <c r="AB168" s="159"/>
      <c r="AC168" s="75"/>
      <c r="AD168" s="75"/>
      <c r="AE168" s="75"/>
      <c r="AF168" s="159"/>
      <c r="AG168" s="14"/>
      <c r="AH168" s="14"/>
      <c r="AI168" s="75"/>
      <c r="AJ168" s="75"/>
      <c r="AK168" s="75"/>
      <c r="AL168" s="159"/>
      <c r="AM168" s="75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I169" s="14"/>
      <c r="J169" s="75"/>
      <c r="K169" s="159"/>
      <c r="L169" s="75"/>
      <c r="M169" s="159"/>
      <c r="N169" s="159"/>
      <c r="O169" s="159"/>
      <c r="P169" s="14"/>
      <c r="Q169" s="14"/>
      <c r="R169" s="14"/>
      <c r="S169" s="159"/>
      <c r="T169" s="159"/>
      <c r="U169" s="14"/>
      <c r="V169" s="14"/>
      <c r="W169" s="14"/>
      <c r="X169" s="14"/>
      <c r="Y169" s="159"/>
      <c r="Z169" s="159"/>
      <c r="AA169" s="159"/>
      <c r="AB169" s="159"/>
      <c r="AC169" s="75"/>
      <c r="AD169" s="75"/>
      <c r="AE169" s="75"/>
      <c r="AF169" s="159"/>
      <c r="AG169" s="14"/>
      <c r="AH169" s="14"/>
      <c r="AI169" s="75"/>
      <c r="AJ169" s="75"/>
      <c r="AK169" s="75"/>
      <c r="AL169" s="159"/>
      <c r="AM169" s="75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I170" s="14"/>
      <c r="J170" s="75"/>
      <c r="K170" s="159"/>
      <c r="L170" s="75"/>
      <c r="M170" s="159"/>
      <c r="N170" s="159"/>
      <c r="O170" s="159"/>
      <c r="P170" s="14"/>
      <c r="Q170" s="14"/>
      <c r="R170" s="14"/>
      <c r="S170" s="159"/>
      <c r="T170" s="159"/>
      <c r="U170" s="14"/>
      <c r="V170" s="14"/>
      <c r="W170" s="14"/>
      <c r="X170" s="14"/>
      <c r="Y170" s="159"/>
      <c r="Z170" s="159"/>
      <c r="AA170" s="159"/>
      <c r="AB170" s="159"/>
      <c r="AC170" s="75"/>
      <c r="AD170" s="75"/>
      <c r="AE170" s="75"/>
      <c r="AF170" s="159"/>
      <c r="AG170" s="14"/>
      <c r="AH170" s="14"/>
      <c r="AI170" s="75"/>
      <c r="AJ170" s="75"/>
      <c r="AK170" s="75"/>
      <c r="AL170" s="159"/>
      <c r="AM170" s="75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I171" s="14"/>
      <c r="J171" s="75"/>
      <c r="K171" s="159"/>
      <c r="L171" s="75"/>
      <c r="M171" s="159"/>
      <c r="N171" s="159"/>
      <c r="O171" s="159"/>
      <c r="P171" s="14"/>
      <c r="Q171" s="14"/>
      <c r="R171" s="14"/>
      <c r="S171" s="159"/>
      <c r="T171" s="159"/>
      <c r="U171" s="14"/>
      <c r="V171" s="14"/>
      <c r="W171" s="14"/>
      <c r="X171" s="14"/>
      <c r="Y171" s="159"/>
      <c r="Z171" s="159"/>
      <c r="AA171" s="159"/>
      <c r="AB171" s="159"/>
      <c r="AC171" s="75"/>
      <c r="AD171" s="75"/>
      <c r="AE171" s="75"/>
      <c r="AF171" s="159"/>
      <c r="AG171" s="14"/>
      <c r="AH171" s="14"/>
      <c r="AI171" s="75"/>
      <c r="AJ171" s="75"/>
      <c r="AK171" s="75"/>
      <c r="AL171" s="159"/>
      <c r="AM171" s="75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I172" s="14"/>
      <c r="J172" s="75"/>
      <c r="K172" s="159"/>
      <c r="L172" s="75"/>
      <c r="M172" s="159"/>
      <c r="N172" s="159"/>
      <c r="O172" s="159"/>
      <c r="P172" s="14"/>
      <c r="Q172" s="14"/>
      <c r="R172" s="14"/>
      <c r="S172" s="159"/>
      <c r="T172" s="159"/>
      <c r="U172" s="14"/>
      <c r="V172" s="14"/>
      <c r="W172" s="14"/>
      <c r="X172" s="14"/>
      <c r="Y172" s="159"/>
      <c r="Z172" s="159"/>
      <c r="AA172" s="159"/>
      <c r="AB172" s="159"/>
      <c r="AC172" s="75"/>
      <c r="AD172" s="75"/>
      <c r="AE172" s="75"/>
      <c r="AF172" s="159"/>
      <c r="AG172" s="14"/>
      <c r="AH172" s="14"/>
      <c r="AI172" s="75"/>
      <c r="AJ172" s="75"/>
      <c r="AK172" s="75"/>
      <c r="AL172" s="159"/>
      <c r="AM172" s="75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I173" s="14"/>
      <c r="J173" s="75"/>
      <c r="K173" s="159"/>
      <c r="L173" s="75"/>
      <c r="M173" s="159"/>
      <c r="N173" s="159"/>
      <c r="O173" s="159"/>
      <c r="P173" s="14"/>
      <c r="Q173" s="14"/>
      <c r="R173" s="14"/>
      <c r="S173" s="159"/>
      <c r="T173" s="159"/>
      <c r="U173" s="14"/>
      <c r="V173" s="14"/>
      <c r="W173" s="14"/>
      <c r="X173" s="14"/>
      <c r="Y173" s="159"/>
      <c r="Z173" s="159"/>
      <c r="AA173" s="159"/>
      <c r="AB173" s="159"/>
      <c r="AC173" s="75"/>
      <c r="AD173" s="75"/>
      <c r="AE173" s="75"/>
      <c r="AF173" s="159"/>
      <c r="AG173" s="14"/>
      <c r="AH173" s="14"/>
      <c r="AI173" s="75"/>
      <c r="AJ173" s="75"/>
      <c r="AK173" s="75"/>
      <c r="AL173" s="159"/>
      <c r="AM173" s="75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I174" s="14"/>
      <c r="J174" s="75"/>
      <c r="K174" s="159"/>
      <c r="L174" s="75"/>
      <c r="M174" s="159"/>
      <c r="N174" s="159"/>
      <c r="O174" s="159"/>
      <c r="P174" s="14"/>
      <c r="Q174" s="14"/>
      <c r="R174" s="14"/>
      <c r="S174" s="159"/>
      <c r="T174" s="159"/>
      <c r="U174" s="14"/>
      <c r="V174" s="14"/>
      <c r="W174" s="14"/>
      <c r="X174" s="14"/>
      <c r="Y174" s="159"/>
      <c r="Z174" s="159"/>
      <c r="AA174" s="159"/>
      <c r="AB174" s="159"/>
      <c r="AC174" s="75"/>
      <c r="AD174" s="75"/>
      <c r="AE174" s="75"/>
      <c r="AF174" s="159"/>
      <c r="AG174" s="14"/>
      <c r="AH174" s="14"/>
      <c r="AI174" s="75"/>
      <c r="AJ174" s="75"/>
      <c r="AK174" s="75"/>
      <c r="AL174" s="159"/>
      <c r="AM174" s="75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I175" s="14"/>
      <c r="J175" s="75"/>
      <c r="K175" s="159"/>
      <c r="L175" s="75"/>
      <c r="M175" s="159"/>
      <c r="N175" s="159"/>
      <c r="O175" s="159"/>
      <c r="P175" s="14"/>
      <c r="Q175" s="14"/>
      <c r="R175" s="14"/>
      <c r="S175" s="159"/>
      <c r="T175" s="159"/>
      <c r="U175" s="14"/>
      <c r="V175" s="14"/>
      <c r="W175" s="14"/>
      <c r="X175" s="14"/>
      <c r="Y175" s="159"/>
      <c r="Z175" s="159"/>
      <c r="AA175" s="159"/>
      <c r="AB175" s="159"/>
      <c r="AC175" s="75"/>
      <c r="AD175" s="75"/>
      <c r="AE175" s="75"/>
      <c r="AF175" s="159"/>
      <c r="AG175" s="14"/>
      <c r="AH175" s="14"/>
      <c r="AI175" s="75"/>
      <c r="AJ175" s="75"/>
      <c r="AK175" s="75"/>
      <c r="AL175" s="159"/>
      <c r="AM175" s="75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I176" s="14"/>
      <c r="J176" s="75"/>
      <c r="K176" s="159"/>
      <c r="L176" s="75"/>
      <c r="M176" s="159"/>
      <c r="N176" s="159"/>
      <c r="O176" s="159"/>
      <c r="P176" s="14"/>
      <c r="Q176" s="14"/>
      <c r="R176" s="14"/>
      <c r="S176" s="159"/>
      <c r="T176" s="159"/>
      <c r="U176" s="14"/>
      <c r="V176" s="14"/>
      <c r="W176" s="14"/>
      <c r="X176" s="14"/>
      <c r="Y176" s="159"/>
      <c r="Z176" s="159"/>
      <c r="AA176" s="159"/>
      <c r="AB176" s="159"/>
      <c r="AC176" s="75"/>
      <c r="AD176" s="75"/>
      <c r="AE176" s="75"/>
      <c r="AF176" s="159"/>
      <c r="AG176" s="14"/>
      <c r="AH176" s="14"/>
      <c r="AI176" s="75"/>
      <c r="AJ176" s="75"/>
      <c r="AK176" s="75"/>
      <c r="AL176" s="159"/>
      <c r="AM176" s="75"/>
      <c r="AN176" s="14"/>
      <c r="AO176" s="14"/>
      <c r="AP176" s="14"/>
      <c r="AQ176" s="14"/>
      <c r="AR176" s="14"/>
      <c r="AS176" s="14"/>
      <c r="AT176" s="14"/>
      <c r="AU176" s="14"/>
    </row>
    <row r="177" spans="1:47">
      <c r="G177" s="14"/>
      <c r="H177" s="14"/>
      <c r="I177" s="14"/>
      <c r="J177" s="75"/>
      <c r="K177" s="159"/>
      <c r="L177" s="75"/>
      <c r="M177" s="159"/>
      <c r="N177" s="159"/>
      <c r="O177" s="159"/>
      <c r="P177" s="14"/>
      <c r="Q177" s="14"/>
      <c r="R177" s="14"/>
      <c r="S177" s="159"/>
      <c r="T177" s="159"/>
      <c r="U177" s="14"/>
      <c r="V177" s="14"/>
      <c r="W177" s="14"/>
      <c r="X177" s="14"/>
      <c r="Y177" s="159"/>
      <c r="Z177" s="159"/>
      <c r="AA177" s="159"/>
      <c r="AB177" s="159"/>
      <c r="AC177" s="75"/>
      <c r="AD177" s="75"/>
      <c r="AE177" s="75"/>
      <c r="AF177" s="159"/>
      <c r="AG177" s="14"/>
      <c r="AH177" s="14"/>
      <c r="AI177" s="75"/>
      <c r="AJ177" s="75"/>
      <c r="AK177" s="75"/>
      <c r="AL177" s="159"/>
      <c r="AM177" s="75"/>
      <c r="AN177" s="14"/>
      <c r="AO177" s="14"/>
      <c r="AP177" s="14"/>
      <c r="AQ177" s="14"/>
      <c r="AR177" s="14"/>
      <c r="AS177" s="14"/>
      <c r="AT177" s="14"/>
      <c r="AU177" s="14"/>
    </row>
    <row r="178" spans="1:47">
      <c r="G178" s="14"/>
      <c r="H178" s="14"/>
      <c r="I178" s="14"/>
      <c r="J178" s="75"/>
      <c r="K178" s="159"/>
      <c r="L178" s="75"/>
      <c r="M178" s="159"/>
      <c r="N178" s="159"/>
      <c r="O178" s="159"/>
      <c r="P178" s="14"/>
      <c r="Q178" s="14"/>
      <c r="R178" s="14"/>
      <c r="S178" s="159"/>
      <c r="T178" s="159"/>
      <c r="U178" s="14"/>
      <c r="V178" s="14"/>
      <c r="W178" s="14"/>
      <c r="X178" s="14"/>
      <c r="Y178" s="159"/>
      <c r="Z178" s="159"/>
      <c r="AA178" s="159"/>
      <c r="AB178" s="159"/>
      <c r="AC178" s="75"/>
      <c r="AD178" s="75"/>
      <c r="AE178" s="75"/>
      <c r="AF178" s="159"/>
      <c r="AG178" s="14"/>
      <c r="AH178" s="14"/>
      <c r="AI178" s="75"/>
      <c r="AJ178" s="75"/>
      <c r="AK178" s="75"/>
      <c r="AL178" s="159"/>
      <c r="AM178" s="75"/>
      <c r="AN178" s="14"/>
      <c r="AO178" s="14"/>
      <c r="AP178" s="14"/>
      <c r="AQ178" s="14"/>
      <c r="AR178" s="14"/>
      <c r="AS178" s="14"/>
      <c r="AT178" s="14"/>
      <c r="AU178" s="14"/>
    </row>
    <row r="179" spans="1:47">
      <c r="A179" s="31"/>
      <c r="B179" s="31"/>
      <c r="C179" s="31"/>
      <c r="D179" s="31"/>
      <c r="E179" s="31"/>
      <c r="F179" s="31"/>
      <c r="G179" s="31"/>
      <c r="H179" s="31"/>
      <c r="I179" s="31"/>
      <c r="J179" s="76"/>
      <c r="K179" s="160"/>
      <c r="L179" s="76"/>
      <c r="M179" s="159"/>
      <c r="N179" s="159"/>
      <c r="O179" s="159"/>
      <c r="P179" s="14"/>
      <c r="Q179" s="14"/>
      <c r="R179" s="14"/>
      <c r="S179" s="159"/>
      <c r="T179" s="159"/>
      <c r="U179" s="14"/>
      <c r="V179" s="14"/>
      <c r="W179" s="14"/>
      <c r="X179" s="14"/>
      <c r="Y179" s="159"/>
      <c r="Z179" s="159"/>
      <c r="AA179" s="159"/>
      <c r="AB179" s="159"/>
      <c r="AC179" s="75"/>
      <c r="AD179" s="75"/>
      <c r="AE179" s="75"/>
      <c r="AF179" s="159"/>
      <c r="AG179" s="14"/>
      <c r="AH179" s="14"/>
      <c r="AI179" s="75"/>
      <c r="AJ179" s="75"/>
      <c r="AK179" s="75"/>
      <c r="AL179" s="159"/>
      <c r="AM179" s="75"/>
      <c r="AN179" s="14"/>
      <c r="AO179" s="14"/>
      <c r="AP179" s="14"/>
      <c r="AQ179" s="14"/>
      <c r="AR179" s="14"/>
      <c r="AS179" s="14"/>
      <c r="AT179" s="14"/>
    </row>
    <row r="180" spans="1:47">
      <c r="A180" s="35"/>
      <c r="B180" s="35"/>
      <c r="C180" s="35"/>
      <c r="D180" s="35"/>
      <c r="E180" s="35"/>
      <c r="F180" s="35"/>
      <c r="G180" s="35"/>
      <c r="H180" s="35"/>
      <c r="I180" s="35"/>
      <c r="J180" s="77"/>
      <c r="K180" s="161"/>
      <c r="L180" s="77"/>
      <c r="M180" s="160"/>
      <c r="N180" s="160"/>
      <c r="O180" s="160"/>
      <c r="P180" s="31"/>
      <c r="Q180" s="31"/>
      <c r="R180" s="31"/>
      <c r="S180" s="160"/>
      <c r="T180" s="160"/>
      <c r="U180" s="31"/>
      <c r="V180" s="31"/>
      <c r="W180" s="31"/>
      <c r="X180" s="31"/>
      <c r="Y180" s="160"/>
      <c r="Z180" s="160"/>
      <c r="AA180" s="160"/>
      <c r="AB180" s="160"/>
      <c r="AC180" s="76"/>
      <c r="AD180" s="76"/>
      <c r="AE180" s="76"/>
      <c r="AF180" s="160"/>
      <c r="AG180" s="31"/>
      <c r="AH180" s="31"/>
      <c r="AI180" s="76"/>
      <c r="AK180" s="76"/>
      <c r="AM180" s="76"/>
    </row>
    <row r="181" spans="1:47">
      <c r="A181" s="35"/>
      <c r="B181" s="35"/>
      <c r="C181" s="35"/>
      <c r="D181" s="35"/>
      <c r="E181" s="35"/>
      <c r="F181" s="35"/>
      <c r="G181" s="35"/>
      <c r="H181" s="35"/>
      <c r="I181" s="35"/>
      <c r="J181" s="77"/>
      <c r="K181" s="161"/>
      <c r="L181" s="77"/>
      <c r="M181" s="161"/>
      <c r="N181" s="161"/>
      <c r="O181" s="161"/>
      <c r="P181" s="35"/>
      <c r="Q181" s="35"/>
      <c r="R181" s="35"/>
      <c r="S181" s="161"/>
      <c r="T181" s="161"/>
      <c r="U181" s="35"/>
      <c r="V181" s="35"/>
      <c r="W181" s="35"/>
      <c r="X181" s="35"/>
      <c r="Y181" s="161"/>
      <c r="Z181" s="161"/>
      <c r="AA181" s="161"/>
      <c r="AB181" s="161"/>
      <c r="AC181" s="77"/>
      <c r="AD181" s="77"/>
      <c r="AE181" s="77"/>
      <c r="AF181" s="161"/>
      <c r="AG181" s="35"/>
      <c r="AH181" s="35"/>
      <c r="AI181" s="77"/>
      <c r="AK181" s="77"/>
      <c r="AM181" s="77"/>
    </row>
    <row r="182" spans="1:47">
      <c r="A182" s="35"/>
      <c r="B182" s="35"/>
      <c r="C182" s="35"/>
      <c r="D182" s="35"/>
      <c r="E182" s="35"/>
      <c r="F182" s="35"/>
      <c r="G182" s="35"/>
      <c r="H182" s="35"/>
      <c r="I182" s="35"/>
      <c r="J182" s="77"/>
      <c r="K182" s="161"/>
      <c r="L182" s="77"/>
      <c r="M182" s="161"/>
      <c r="N182" s="161"/>
      <c r="O182" s="161"/>
      <c r="P182" s="35"/>
      <c r="Q182" s="35"/>
      <c r="R182" s="35"/>
      <c r="S182" s="161"/>
      <c r="T182" s="161"/>
      <c r="U182" s="35"/>
      <c r="V182" s="35"/>
      <c r="W182" s="35"/>
      <c r="X182" s="35"/>
      <c r="Y182" s="161"/>
      <c r="Z182" s="161"/>
      <c r="AA182" s="161"/>
      <c r="AB182" s="161"/>
      <c r="AC182" s="77"/>
      <c r="AD182" s="77"/>
      <c r="AE182" s="77"/>
      <c r="AF182" s="161"/>
      <c r="AG182" s="35"/>
      <c r="AH182" s="35"/>
      <c r="AI182" s="77"/>
      <c r="AK182" s="77"/>
      <c r="AM182" s="77"/>
    </row>
    <row r="183" spans="1:47">
      <c r="A183" s="35"/>
      <c r="B183" s="35"/>
      <c r="C183" s="35"/>
      <c r="D183" s="35"/>
      <c r="E183" s="35"/>
      <c r="F183" s="35"/>
      <c r="G183" s="35"/>
      <c r="H183" s="35"/>
      <c r="I183" s="35"/>
      <c r="J183" s="77"/>
      <c r="K183" s="161"/>
      <c r="L183" s="77"/>
      <c r="M183" s="161"/>
      <c r="N183" s="161"/>
      <c r="O183" s="161"/>
      <c r="P183" s="35"/>
      <c r="Q183" s="35"/>
      <c r="R183" s="35"/>
      <c r="S183" s="161"/>
      <c r="T183" s="161"/>
      <c r="U183" s="35"/>
      <c r="V183" s="35"/>
      <c r="W183" s="35"/>
      <c r="X183" s="35"/>
      <c r="Y183" s="161"/>
      <c r="Z183" s="161"/>
      <c r="AA183" s="161"/>
      <c r="AB183" s="161"/>
      <c r="AC183" s="77"/>
      <c r="AD183" s="77"/>
      <c r="AE183" s="77"/>
      <c r="AF183" s="161"/>
      <c r="AG183" s="35"/>
      <c r="AH183" s="35"/>
      <c r="AI183" s="77"/>
      <c r="AK183" s="77"/>
      <c r="AM183" s="77"/>
    </row>
    <row r="184" spans="1:47">
      <c r="A184" s="35"/>
      <c r="B184" s="35"/>
      <c r="C184" s="35"/>
      <c r="D184" s="35"/>
      <c r="E184" s="35"/>
      <c r="F184" s="35"/>
      <c r="G184" s="35"/>
      <c r="H184" s="35"/>
      <c r="I184" s="35"/>
      <c r="J184" s="77"/>
      <c r="K184" s="161"/>
      <c r="L184" s="77"/>
      <c r="M184" s="161"/>
      <c r="N184" s="161"/>
      <c r="O184" s="161"/>
      <c r="P184" s="35"/>
      <c r="Q184" s="35"/>
      <c r="R184" s="35"/>
      <c r="S184" s="161"/>
      <c r="T184" s="161"/>
      <c r="U184" s="35"/>
      <c r="V184" s="35"/>
      <c r="W184" s="35"/>
      <c r="X184" s="35"/>
      <c r="Y184" s="161"/>
      <c r="Z184" s="161"/>
      <c r="AA184" s="161"/>
      <c r="AB184" s="161"/>
      <c r="AC184" s="77"/>
      <c r="AD184" s="77"/>
      <c r="AE184" s="77"/>
      <c r="AF184" s="161"/>
      <c r="AG184" s="35"/>
      <c r="AH184" s="35"/>
      <c r="AI184" s="77"/>
      <c r="AK184" s="77"/>
      <c r="AM184" s="77"/>
    </row>
    <row r="185" spans="1:47">
      <c r="A185" s="35"/>
      <c r="B185" s="35"/>
      <c r="C185" s="35"/>
      <c r="D185" s="35"/>
      <c r="E185" s="35"/>
      <c r="F185" s="35"/>
      <c r="G185" s="35"/>
      <c r="H185" s="35"/>
      <c r="I185" s="35"/>
      <c r="J185" s="77"/>
      <c r="K185" s="161"/>
      <c r="L185" s="77"/>
      <c r="M185" s="161"/>
      <c r="N185" s="161"/>
      <c r="O185" s="161"/>
      <c r="P185" s="35"/>
      <c r="Q185" s="35"/>
      <c r="R185" s="35"/>
      <c r="S185" s="161"/>
      <c r="T185" s="161"/>
      <c r="U185" s="35"/>
      <c r="V185" s="35"/>
      <c r="W185" s="35"/>
      <c r="X185" s="35"/>
      <c r="Y185" s="161"/>
      <c r="Z185" s="161"/>
      <c r="AA185" s="161"/>
      <c r="AB185" s="161"/>
      <c r="AC185" s="77"/>
      <c r="AD185" s="77"/>
      <c r="AE185" s="77"/>
      <c r="AF185" s="161"/>
      <c r="AG185" s="35"/>
      <c r="AH185" s="35"/>
      <c r="AI185" s="77"/>
      <c r="AK185" s="77"/>
      <c r="AM185" s="77"/>
    </row>
    <row r="186" spans="1:47">
      <c r="A186" s="35"/>
      <c r="B186" s="35"/>
      <c r="C186" s="35"/>
      <c r="D186" s="35"/>
      <c r="E186" s="35"/>
      <c r="F186" s="35"/>
      <c r="G186" s="35"/>
      <c r="H186" s="35"/>
      <c r="I186" s="35"/>
      <c r="J186" s="77"/>
      <c r="K186" s="161"/>
      <c r="L186" s="77"/>
      <c r="M186" s="161"/>
      <c r="N186" s="161"/>
      <c r="O186" s="161"/>
      <c r="P186" s="35"/>
      <c r="Q186" s="35"/>
      <c r="R186" s="35"/>
      <c r="S186" s="161"/>
      <c r="T186" s="161"/>
      <c r="U186" s="35"/>
      <c r="V186" s="35"/>
      <c r="W186" s="35"/>
      <c r="X186" s="35"/>
      <c r="Y186" s="161"/>
      <c r="Z186" s="161"/>
      <c r="AA186" s="161"/>
      <c r="AB186" s="161"/>
      <c r="AC186" s="77"/>
      <c r="AD186" s="77"/>
      <c r="AE186" s="77"/>
      <c r="AF186" s="161"/>
      <c r="AG186" s="35"/>
      <c r="AH186" s="35"/>
      <c r="AI186" s="77"/>
      <c r="AK186" s="77"/>
      <c r="AM186" s="77"/>
    </row>
    <row r="187" spans="1:47">
      <c r="A187" s="35"/>
      <c r="B187" s="35"/>
      <c r="C187" s="35"/>
      <c r="D187" s="35"/>
      <c r="E187" s="35"/>
      <c r="F187" s="35"/>
      <c r="G187" s="35"/>
      <c r="H187" s="35"/>
      <c r="I187" s="35"/>
      <c r="J187" s="77"/>
      <c r="K187" s="161"/>
      <c r="L187" s="77"/>
      <c r="M187" s="161"/>
      <c r="N187" s="161"/>
      <c r="O187" s="161"/>
      <c r="P187" s="35"/>
      <c r="Q187" s="35"/>
      <c r="R187" s="35"/>
      <c r="S187" s="161"/>
      <c r="T187" s="161"/>
      <c r="U187" s="35"/>
      <c r="V187" s="35"/>
      <c r="W187" s="35"/>
      <c r="X187" s="35"/>
      <c r="Y187" s="161"/>
      <c r="Z187" s="161"/>
      <c r="AA187" s="161"/>
      <c r="AB187" s="161"/>
      <c r="AC187" s="77"/>
      <c r="AD187" s="77"/>
      <c r="AE187" s="77"/>
      <c r="AF187" s="161"/>
      <c r="AG187" s="35"/>
      <c r="AH187" s="35"/>
      <c r="AI187" s="77"/>
      <c r="AK187" s="77"/>
      <c r="AM187" s="77"/>
    </row>
    <row r="188" spans="1:47">
      <c r="A188" s="35"/>
      <c r="B188" s="35"/>
      <c r="C188" s="35"/>
      <c r="D188" s="35"/>
      <c r="E188" s="35"/>
      <c r="F188" s="35"/>
      <c r="G188" s="35"/>
      <c r="H188" s="35"/>
      <c r="I188" s="35"/>
      <c r="J188" s="77"/>
      <c r="K188" s="161"/>
      <c r="L188" s="77"/>
      <c r="M188" s="161"/>
      <c r="N188" s="161"/>
      <c r="O188" s="161"/>
      <c r="P188" s="35"/>
      <c r="Q188" s="35"/>
      <c r="R188" s="35"/>
      <c r="S188" s="161"/>
      <c r="T188" s="161"/>
      <c r="U188" s="35"/>
      <c r="V188" s="35"/>
      <c r="W188" s="35"/>
      <c r="X188" s="35"/>
      <c r="Y188" s="161"/>
      <c r="Z188" s="161"/>
      <c r="AA188" s="161"/>
      <c r="AB188" s="161"/>
      <c r="AC188" s="77"/>
      <c r="AD188" s="77"/>
      <c r="AE188" s="77"/>
      <c r="AF188" s="161"/>
      <c r="AG188" s="35"/>
      <c r="AH188" s="35"/>
      <c r="AI188" s="77"/>
      <c r="AK188" s="77"/>
      <c r="AM188" s="77"/>
    </row>
    <row r="189" spans="1:47">
      <c r="A189" s="35"/>
      <c r="B189" s="35"/>
      <c r="C189" s="35"/>
      <c r="D189" s="35"/>
      <c r="E189" s="35"/>
      <c r="F189" s="35"/>
      <c r="G189" s="35"/>
      <c r="H189" s="35"/>
      <c r="I189" s="35"/>
      <c r="J189" s="77"/>
      <c r="K189" s="161"/>
      <c r="L189" s="77"/>
      <c r="M189" s="161"/>
      <c r="N189" s="161"/>
      <c r="O189" s="161"/>
      <c r="P189" s="35"/>
      <c r="Q189" s="35"/>
      <c r="R189" s="35"/>
      <c r="S189" s="161"/>
      <c r="T189" s="161"/>
      <c r="U189" s="35"/>
      <c r="V189" s="35"/>
      <c r="W189" s="35"/>
      <c r="X189" s="35"/>
      <c r="Y189" s="161"/>
      <c r="Z189" s="161"/>
      <c r="AA189" s="161"/>
      <c r="AB189" s="161"/>
      <c r="AC189" s="77"/>
      <c r="AD189" s="77"/>
      <c r="AE189" s="77"/>
      <c r="AF189" s="161"/>
      <c r="AG189" s="35"/>
      <c r="AH189" s="35"/>
      <c r="AI189" s="77"/>
      <c r="AK189" s="77"/>
      <c r="AM189" s="77"/>
    </row>
    <row r="190" spans="1:47">
      <c r="A190" s="35"/>
      <c r="B190" s="35"/>
      <c r="C190" s="35"/>
      <c r="D190" s="35"/>
      <c r="E190" s="35"/>
      <c r="F190" s="35"/>
      <c r="G190" s="35"/>
      <c r="H190" s="35"/>
      <c r="I190" s="35"/>
      <c r="J190" s="77"/>
      <c r="K190" s="161"/>
      <c r="L190" s="77"/>
      <c r="M190" s="161"/>
      <c r="N190" s="161"/>
      <c r="O190" s="161"/>
      <c r="P190" s="35"/>
      <c r="Q190" s="35"/>
      <c r="R190" s="35"/>
      <c r="S190" s="161"/>
      <c r="T190" s="161"/>
      <c r="U190" s="35"/>
      <c r="V190" s="35"/>
      <c r="W190" s="35"/>
      <c r="X190" s="35"/>
      <c r="Y190" s="161"/>
      <c r="Z190" s="161"/>
      <c r="AA190" s="161"/>
      <c r="AB190" s="161"/>
      <c r="AC190" s="77"/>
      <c r="AD190" s="77"/>
      <c r="AE190" s="77"/>
      <c r="AF190" s="161"/>
      <c r="AG190" s="35"/>
      <c r="AH190" s="35"/>
      <c r="AI190" s="77"/>
      <c r="AK190" s="77"/>
      <c r="AM190" s="77"/>
    </row>
    <row r="191" spans="1:47">
      <c r="A191" s="35"/>
      <c r="B191" s="35"/>
      <c r="C191" s="35"/>
      <c r="D191" s="35"/>
      <c r="E191" s="35"/>
      <c r="F191" s="35"/>
      <c r="G191" s="35"/>
      <c r="H191" s="35"/>
      <c r="I191" s="35"/>
      <c r="J191" s="77"/>
      <c r="K191" s="161"/>
      <c r="L191" s="77"/>
      <c r="M191" s="161"/>
      <c r="N191" s="161"/>
      <c r="O191" s="161"/>
      <c r="P191" s="35"/>
      <c r="Q191" s="35"/>
      <c r="R191" s="35"/>
      <c r="S191" s="161"/>
      <c r="T191" s="161"/>
      <c r="U191" s="35"/>
      <c r="V191" s="35"/>
      <c r="W191" s="35"/>
      <c r="X191" s="35"/>
      <c r="Y191" s="161"/>
      <c r="Z191" s="161"/>
      <c r="AA191" s="161"/>
      <c r="AB191" s="161"/>
      <c r="AC191" s="77"/>
      <c r="AD191" s="77"/>
      <c r="AE191" s="77"/>
      <c r="AF191" s="161"/>
      <c r="AG191" s="35"/>
      <c r="AH191" s="35"/>
      <c r="AI191" s="77"/>
      <c r="AK191" s="77"/>
      <c r="AM191" s="77"/>
    </row>
    <row r="192" spans="1:47">
      <c r="A192" s="35"/>
      <c r="B192" s="35"/>
      <c r="C192" s="35"/>
      <c r="D192" s="35"/>
      <c r="E192" s="35"/>
      <c r="F192" s="35"/>
      <c r="G192" s="35"/>
      <c r="H192" s="35"/>
      <c r="I192" s="35"/>
      <c r="J192" s="77"/>
      <c r="K192" s="161"/>
      <c r="L192" s="77"/>
      <c r="M192" s="161"/>
      <c r="N192" s="161"/>
      <c r="O192" s="161"/>
      <c r="P192" s="35"/>
      <c r="Q192" s="35"/>
      <c r="R192" s="35"/>
      <c r="S192" s="161"/>
      <c r="T192" s="161"/>
      <c r="U192" s="35"/>
      <c r="V192" s="35"/>
      <c r="W192" s="35"/>
      <c r="X192" s="35"/>
      <c r="Y192" s="161"/>
      <c r="Z192" s="161"/>
      <c r="AA192" s="161"/>
      <c r="AB192" s="161"/>
      <c r="AC192" s="77"/>
      <c r="AD192" s="77"/>
      <c r="AE192" s="77"/>
      <c r="AF192" s="161"/>
      <c r="AG192" s="35"/>
      <c r="AH192" s="35"/>
      <c r="AI192" s="77"/>
      <c r="AK192" s="77"/>
      <c r="AM192" s="77"/>
    </row>
    <row r="193" spans="1:39">
      <c r="A193" s="35"/>
      <c r="B193" s="35"/>
      <c r="C193" s="35"/>
      <c r="D193" s="35"/>
      <c r="E193" s="35"/>
      <c r="F193" s="35"/>
      <c r="G193" s="35"/>
      <c r="H193" s="35"/>
      <c r="I193" s="35"/>
      <c r="J193" s="77"/>
      <c r="K193" s="161"/>
      <c r="L193" s="77"/>
      <c r="M193" s="161"/>
      <c r="N193" s="161"/>
      <c r="O193" s="161"/>
      <c r="P193" s="35"/>
      <c r="Q193" s="35"/>
      <c r="R193" s="35"/>
      <c r="S193" s="161"/>
      <c r="T193" s="161"/>
      <c r="U193" s="35"/>
      <c r="V193" s="35"/>
      <c r="W193" s="35"/>
      <c r="X193" s="35"/>
      <c r="Y193" s="161"/>
      <c r="Z193" s="161"/>
      <c r="AA193" s="161"/>
      <c r="AB193" s="161"/>
      <c r="AC193" s="77"/>
      <c r="AD193" s="77"/>
      <c r="AE193" s="77"/>
      <c r="AF193" s="161"/>
      <c r="AG193" s="35"/>
      <c r="AH193" s="35"/>
      <c r="AI193" s="77"/>
      <c r="AK193" s="77"/>
      <c r="AM193" s="77"/>
    </row>
    <row r="194" spans="1:39">
      <c r="A194" s="35"/>
      <c r="B194" s="35"/>
      <c r="C194" s="35"/>
      <c r="D194" s="35"/>
      <c r="E194" s="35"/>
      <c r="F194" s="35"/>
      <c r="G194" s="35"/>
      <c r="H194" s="35"/>
      <c r="I194" s="35"/>
      <c r="J194" s="77"/>
      <c r="K194" s="161"/>
      <c r="L194" s="77"/>
      <c r="M194" s="161"/>
      <c r="N194" s="161"/>
      <c r="O194" s="161"/>
      <c r="P194" s="35"/>
      <c r="Q194" s="35"/>
      <c r="R194" s="35"/>
      <c r="S194" s="161"/>
      <c r="T194" s="161"/>
      <c r="U194" s="35"/>
      <c r="V194" s="35"/>
      <c r="W194" s="35"/>
      <c r="X194" s="35"/>
      <c r="Y194" s="161"/>
      <c r="Z194" s="161"/>
      <c r="AA194" s="161"/>
      <c r="AB194" s="161"/>
      <c r="AC194" s="77"/>
      <c r="AD194" s="77"/>
      <c r="AE194" s="77"/>
      <c r="AF194" s="161"/>
      <c r="AG194" s="35"/>
      <c r="AH194" s="35"/>
      <c r="AI194" s="77"/>
      <c r="AK194" s="77"/>
      <c r="AM194" s="77"/>
    </row>
    <row r="195" spans="1:39">
      <c r="A195" s="35"/>
      <c r="B195" s="35"/>
      <c r="C195" s="35"/>
      <c r="D195" s="35"/>
      <c r="E195" s="35"/>
      <c r="F195" s="35"/>
      <c r="G195" s="35"/>
      <c r="H195" s="35"/>
      <c r="I195" s="35"/>
      <c r="J195" s="77"/>
      <c r="K195" s="161"/>
      <c r="L195" s="77"/>
      <c r="M195" s="161"/>
      <c r="N195" s="161"/>
      <c r="O195" s="161"/>
      <c r="P195" s="35"/>
      <c r="Q195" s="35"/>
      <c r="R195" s="35"/>
      <c r="S195" s="161"/>
      <c r="T195" s="161"/>
      <c r="U195" s="35"/>
      <c r="V195" s="35"/>
      <c r="W195" s="35"/>
      <c r="X195" s="35"/>
      <c r="Y195" s="161"/>
      <c r="Z195" s="161"/>
      <c r="AA195" s="161"/>
      <c r="AB195" s="161"/>
      <c r="AC195" s="77"/>
      <c r="AD195" s="77"/>
      <c r="AE195" s="77"/>
      <c r="AF195" s="161"/>
      <c r="AG195" s="35"/>
      <c r="AH195" s="35"/>
      <c r="AI195" s="77"/>
      <c r="AK195" s="77"/>
      <c r="AM195" s="77"/>
    </row>
    <row r="196" spans="1:39">
      <c r="A196" s="35"/>
      <c r="B196" s="35"/>
      <c r="C196" s="35"/>
      <c r="D196" s="35"/>
      <c r="E196" s="35"/>
      <c r="F196" s="35"/>
      <c r="G196" s="35"/>
      <c r="H196" s="35"/>
      <c r="I196" s="35"/>
      <c r="J196" s="77"/>
      <c r="K196" s="161"/>
      <c r="L196" s="77"/>
      <c r="M196" s="161"/>
      <c r="N196" s="161"/>
      <c r="O196" s="161"/>
      <c r="P196" s="35"/>
      <c r="Q196" s="35"/>
      <c r="R196" s="35"/>
      <c r="S196" s="161"/>
      <c r="T196" s="161"/>
      <c r="U196" s="35"/>
      <c r="V196" s="35"/>
      <c r="W196" s="35"/>
      <c r="X196" s="35"/>
      <c r="Y196" s="161"/>
      <c r="Z196" s="161"/>
      <c r="AA196" s="161"/>
      <c r="AB196" s="161"/>
      <c r="AC196" s="77"/>
      <c r="AD196" s="77"/>
      <c r="AE196" s="77"/>
      <c r="AF196" s="161"/>
      <c r="AG196" s="35"/>
      <c r="AH196" s="35"/>
      <c r="AI196" s="77"/>
      <c r="AK196" s="77"/>
      <c r="AM196" s="77"/>
    </row>
    <row r="197" spans="1:39">
      <c r="A197" s="35"/>
      <c r="B197" s="35"/>
      <c r="C197" s="35"/>
      <c r="D197" s="35"/>
      <c r="E197" s="35"/>
      <c r="F197" s="35"/>
      <c r="G197" s="35"/>
      <c r="H197" s="35"/>
      <c r="I197" s="35"/>
      <c r="J197" s="77"/>
      <c r="K197" s="161"/>
      <c r="L197" s="77"/>
      <c r="M197" s="161"/>
      <c r="N197" s="161"/>
      <c r="O197" s="161"/>
      <c r="P197" s="35"/>
      <c r="Q197" s="35"/>
      <c r="R197" s="35"/>
      <c r="S197" s="161"/>
      <c r="T197" s="161"/>
      <c r="U197" s="35"/>
      <c r="V197" s="35"/>
      <c r="W197" s="35"/>
      <c r="X197" s="35"/>
      <c r="Y197" s="161"/>
      <c r="Z197" s="161"/>
      <c r="AA197" s="161"/>
      <c r="AB197" s="161"/>
      <c r="AC197" s="77"/>
      <c r="AD197" s="77"/>
      <c r="AE197" s="77"/>
      <c r="AF197" s="161"/>
      <c r="AG197" s="35"/>
      <c r="AH197" s="35"/>
      <c r="AI197" s="77"/>
      <c r="AK197" s="77"/>
      <c r="AM197" s="77"/>
    </row>
    <row r="198" spans="1:39">
      <c r="A198" s="35"/>
      <c r="B198" s="35"/>
      <c r="C198" s="35"/>
      <c r="D198" s="35"/>
      <c r="E198" s="35"/>
      <c r="F198" s="35"/>
      <c r="G198" s="35"/>
      <c r="H198" s="35"/>
      <c r="I198" s="35"/>
      <c r="J198" s="77"/>
      <c r="K198" s="161"/>
      <c r="L198" s="77"/>
      <c r="M198" s="161"/>
      <c r="N198" s="161"/>
      <c r="O198" s="161"/>
      <c r="P198" s="35"/>
      <c r="Q198" s="35"/>
      <c r="R198" s="35"/>
      <c r="S198" s="161"/>
      <c r="T198" s="161"/>
      <c r="U198" s="35"/>
      <c r="V198" s="35"/>
      <c r="W198" s="35"/>
      <c r="X198" s="35"/>
      <c r="Y198" s="161"/>
      <c r="Z198" s="161"/>
      <c r="AA198" s="161"/>
      <c r="AB198" s="161"/>
      <c r="AC198" s="77"/>
      <c r="AD198" s="77"/>
      <c r="AE198" s="77"/>
      <c r="AF198" s="161"/>
      <c r="AG198" s="35"/>
      <c r="AH198" s="35"/>
      <c r="AI198" s="77"/>
      <c r="AK198" s="77"/>
      <c r="AM198" s="77"/>
    </row>
    <row r="199" spans="1:39">
      <c r="A199" s="35"/>
      <c r="B199" s="35"/>
      <c r="C199" s="35"/>
      <c r="D199" s="35"/>
      <c r="E199" s="35"/>
      <c r="F199" s="35"/>
      <c r="G199" s="35"/>
      <c r="H199" s="35"/>
      <c r="I199" s="35"/>
      <c r="J199" s="77"/>
      <c r="K199" s="161"/>
      <c r="L199" s="77"/>
      <c r="M199" s="161"/>
      <c r="N199" s="161"/>
      <c r="O199" s="161"/>
      <c r="P199" s="35"/>
      <c r="Q199" s="35"/>
      <c r="R199" s="35"/>
      <c r="S199" s="161"/>
      <c r="T199" s="161"/>
      <c r="U199" s="35"/>
      <c r="V199" s="35"/>
      <c r="W199" s="35"/>
      <c r="X199" s="35"/>
      <c r="Y199" s="161"/>
      <c r="Z199" s="161"/>
      <c r="AA199" s="161"/>
      <c r="AB199" s="161"/>
      <c r="AC199" s="77"/>
      <c r="AD199" s="77"/>
      <c r="AE199" s="77"/>
      <c r="AF199" s="161"/>
      <c r="AG199" s="35"/>
      <c r="AH199" s="35"/>
      <c r="AI199" s="77"/>
      <c r="AK199" s="77"/>
      <c r="AM199" s="77"/>
    </row>
    <row r="200" spans="1:39">
      <c r="A200" s="35"/>
      <c r="B200" s="35"/>
      <c r="C200" s="35"/>
      <c r="D200" s="35"/>
      <c r="E200" s="35"/>
      <c r="F200" s="35"/>
      <c r="G200" s="35"/>
      <c r="H200" s="35"/>
      <c r="I200" s="35"/>
      <c r="J200" s="77"/>
      <c r="K200" s="161"/>
      <c r="L200" s="77"/>
      <c r="M200" s="161"/>
      <c r="N200" s="161"/>
      <c r="O200" s="161"/>
      <c r="P200" s="35"/>
      <c r="Q200" s="35"/>
      <c r="R200" s="35"/>
      <c r="S200" s="161"/>
      <c r="T200" s="161"/>
      <c r="U200" s="35"/>
      <c r="V200" s="35"/>
      <c r="W200" s="35"/>
      <c r="X200" s="35"/>
      <c r="Y200" s="161"/>
      <c r="Z200" s="161"/>
      <c r="AA200" s="161"/>
      <c r="AB200" s="161"/>
      <c r="AC200" s="77"/>
      <c r="AD200" s="77"/>
      <c r="AE200" s="77"/>
      <c r="AF200" s="161"/>
      <c r="AG200" s="35"/>
      <c r="AH200" s="35"/>
      <c r="AI200" s="77"/>
      <c r="AK200" s="77"/>
      <c r="AM200" s="77"/>
    </row>
    <row r="201" spans="1:39">
      <c r="A201" s="35"/>
      <c r="B201" s="35"/>
      <c r="C201" s="35"/>
      <c r="D201" s="35"/>
      <c r="E201" s="35"/>
      <c r="F201" s="35"/>
      <c r="G201" s="35"/>
      <c r="H201" s="35"/>
      <c r="I201" s="35"/>
      <c r="J201" s="77"/>
      <c r="K201" s="161"/>
      <c r="L201" s="77"/>
      <c r="M201" s="161"/>
      <c r="N201" s="161"/>
      <c r="O201" s="161"/>
      <c r="P201" s="35"/>
      <c r="Q201" s="35"/>
      <c r="R201" s="35"/>
      <c r="S201" s="161"/>
      <c r="T201" s="161"/>
      <c r="U201" s="35"/>
      <c r="V201" s="35"/>
      <c r="W201" s="35"/>
      <c r="X201" s="35"/>
      <c r="Y201" s="161"/>
      <c r="Z201" s="161"/>
      <c r="AA201" s="161"/>
      <c r="AB201" s="161"/>
      <c r="AC201" s="77"/>
      <c r="AD201" s="77"/>
      <c r="AE201" s="77"/>
      <c r="AF201" s="161"/>
      <c r="AG201" s="35"/>
      <c r="AH201" s="35"/>
      <c r="AI201" s="77"/>
      <c r="AK201" s="77"/>
      <c r="AM201" s="77"/>
    </row>
    <row r="202" spans="1:39">
      <c r="A202" s="35"/>
      <c r="B202" s="35"/>
      <c r="C202" s="35"/>
      <c r="D202" s="35"/>
      <c r="E202" s="35"/>
      <c r="F202" s="35"/>
      <c r="G202" s="35"/>
      <c r="H202" s="35"/>
      <c r="I202" s="35"/>
      <c r="J202" s="77"/>
      <c r="K202" s="161"/>
      <c r="L202" s="77"/>
      <c r="M202" s="161"/>
      <c r="N202" s="161"/>
      <c r="O202" s="161"/>
      <c r="P202" s="35"/>
      <c r="Q202" s="35"/>
      <c r="R202" s="35"/>
      <c r="S202" s="161"/>
      <c r="T202" s="161"/>
      <c r="U202" s="35"/>
      <c r="V202" s="35"/>
      <c r="W202" s="35"/>
      <c r="X202" s="35"/>
      <c r="Y202" s="161"/>
      <c r="Z202" s="161"/>
      <c r="AA202" s="161"/>
      <c r="AB202" s="161"/>
      <c r="AC202" s="77"/>
      <c r="AD202" s="77"/>
      <c r="AE202" s="77"/>
      <c r="AF202" s="161"/>
      <c r="AG202" s="35"/>
      <c r="AH202" s="35"/>
      <c r="AI202" s="77"/>
      <c r="AK202" s="77"/>
      <c r="AM202" s="77"/>
    </row>
    <row r="203" spans="1:39">
      <c r="A203" s="35"/>
      <c r="B203" s="35"/>
      <c r="C203" s="35"/>
      <c r="D203" s="35"/>
      <c r="E203" s="35"/>
      <c r="F203" s="35"/>
      <c r="G203" s="35"/>
      <c r="H203" s="35"/>
      <c r="I203" s="35"/>
      <c r="J203" s="77"/>
      <c r="K203" s="161"/>
      <c r="L203" s="77"/>
      <c r="M203" s="161"/>
      <c r="N203" s="161"/>
      <c r="O203" s="161"/>
      <c r="P203" s="35"/>
      <c r="Q203" s="35"/>
      <c r="R203" s="35"/>
      <c r="S203" s="161"/>
      <c r="T203" s="161"/>
      <c r="U203" s="35"/>
      <c r="V203" s="35"/>
      <c r="W203" s="35"/>
      <c r="X203" s="35"/>
      <c r="Y203" s="161"/>
      <c r="Z203" s="161"/>
      <c r="AA203" s="161"/>
      <c r="AB203" s="161"/>
      <c r="AC203" s="77"/>
      <c r="AD203" s="77"/>
      <c r="AE203" s="77"/>
      <c r="AF203" s="161"/>
      <c r="AG203" s="35"/>
      <c r="AH203" s="35"/>
      <c r="AI203" s="77"/>
      <c r="AK203" s="77"/>
      <c r="AM203" s="77"/>
    </row>
    <row r="204" spans="1:39">
      <c r="A204" s="35"/>
      <c r="B204" s="35"/>
      <c r="C204" s="35"/>
      <c r="D204" s="35"/>
      <c r="E204" s="35"/>
      <c r="F204" s="35"/>
      <c r="G204" s="35"/>
      <c r="H204" s="35"/>
      <c r="I204" s="35"/>
      <c r="J204" s="77"/>
      <c r="K204" s="161"/>
      <c r="L204" s="77"/>
      <c r="M204" s="161"/>
      <c r="N204" s="161"/>
      <c r="O204" s="161"/>
      <c r="P204" s="35"/>
      <c r="Q204" s="35"/>
      <c r="R204" s="35"/>
      <c r="S204" s="161"/>
      <c r="T204" s="161"/>
      <c r="U204" s="35"/>
      <c r="V204" s="35"/>
      <c r="W204" s="35"/>
      <c r="X204" s="35"/>
      <c r="Y204" s="161"/>
      <c r="Z204" s="161"/>
      <c r="AA204" s="161"/>
      <c r="AB204" s="161"/>
      <c r="AC204" s="77"/>
      <c r="AD204" s="77"/>
      <c r="AE204" s="77"/>
      <c r="AF204" s="161"/>
      <c r="AG204" s="35"/>
      <c r="AH204" s="35"/>
      <c r="AI204" s="77"/>
      <c r="AK204" s="77"/>
      <c r="AM204" s="77"/>
    </row>
    <row r="205" spans="1:39">
      <c r="A205" s="35"/>
      <c r="B205" s="35"/>
      <c r="C205" s="35"/>
      <c r="D205" s="35"/>
      <c r="E205" s="35"/>
      <c r="F205" s="35"/>
      <c r="G205" s="35"/>
      <c r="H205" s="35"/>
      <c r="I205" s="35"/>
      <c r="J205" s="77"/>
      <c r="K205" s="161"/>
      <c r="L205" s="77"/>
      <c r="M205" s="161"/>
      <c r="N205" s="161"/>
      <c r="O205" s="161"/>
      <c r="P205" s="35"/>
      <c r="Q205" s="35"/>
      <c r="R205" s="35"/>
      <c r="S205" s="161"/>
      <c r="T205" s="161"/>
      <c r="U205" s="35"/>
      <c r="V205" s="35"/>
      <c r="W205" s="35"/>
      <c r="X205" s="35"/>
      <c r="Y205" s="161"/>
      <c r="Z205" s="161"/>
      <c r="AA205" s="161"/>
      <c r="AB205" s="161"/>
      <c r="AC205" s="77"/>
      <c r="AD205" s="77"/>
      <c r="AE205" s="77"/>
      <c r="AF205" s="161"/>
      <c r="AG205" s="35"/>
      <c r="AH205" s="35"/>
      <c r="AI205" s="77"/>
      <c r="AK205" s="77"/>
      <c r="AM205" s="77"/>
    </row>
    <row r="206" spans="1:39">
      <c r="A206" s="35"/>
      <c r="B206" s="35"/>
      <c r="C206" s="35"/>
      <c r="D206" s="35"/>
      <c r="E206" s="35"/>
      <c r="F206" s="35"/>
      <c r="G206" s="35"/>
      <c r="H206" s="35"/>
      <c r="I206" s="35"/>
      <c r="J206" s="77"/>
      <c r="K206" s="161"/>
      <c r="L206" s="77"/>
      <c r="M206" s="161"/>
      <c r="N206" s="161"/>
      <c r="O206" s="161"/>
      <c r="P206" s="35"/>
      <c r="Q206" s="35"/>
      <c r="R206" s="35"/>
      <c r="S206" s="161"/>
      <c r="T206" s="161"/>
      <c r="U206" s="35"/>
      <c r="V206" s="35"/>
      <c r="W206" s="35"/>
      <c r="X206" s="35"/>
      <c r="Y206" s="161"/>
      <c r="Z206" s="161"/>
      <c r="AA206" s="161"/>
      <c r="AB206" s="161"/>
      <c r="AC206" s="77"/>
      <c r="AD206" s="77"/>
      <c r="AE206" s="77"/>
      <c r="AF206" s="161"/>
      <c r="AG206" s="35"/>
      <c r="AH206" s="35"/>
      <c r="AI206" s="77"/>
      <c r="AK206" s="77"/>
      <c r="AM206" s="77"/>
    </row>
    <row r="207" spans="1:39">
      <c r="A207" s="35"/>
      <c r="B207" s="35"/>
      <c r="C207" s="35"/>
      <c r="D207" s="35"/>
      <c r="E207" s="35"/>
      <c r="F207" s="35"/>
      <c r="G207" s="35"/>
      <c r="H207" s="35"/>
      <c r="I207" s="35"/>
      <c r="J207" s="77"/>
      <c r="K207" s="161"/>
      <c r="L207" s="77"/>
      <c r="M207" s="161"/>
      <c r="N207" s="161"/>
      <c r="O207" s="161"/>
      <c r="P207" s="35"/>
      <c r="Q207" s="35"/>
      <c r="R207" s="35"/>
      <c r="S207" s="161"/>
      <c r="T207" s="161"/>
      <c r="U207" s="35"/>
      <c r="V207" s="35"/>
      <c r="W207" s="35"/>
      <c r="X207" s="35"/>
      <c r="Y207" s="161"/>
      <c r="Z207" s="161"/>
      <c r="AA207" s="161"/>
      <c r="AB207" s="161"/>
      <c r="AC207" s="77"/>
      <c r="AD207" s="77"/>
      <c r="AE207" s="77"/>
      <c r="AF207" s="161"/>
      <c r="AG207" s="35"/>
      <c r="AH207" s="35"/>
      <c r="AI207" s="77"/>
      <c r="AK207" s="77"/>
      <c r="AM207" s="77"/>
    </row>
    <row r="208" spans="1:39">
      <c r="A208" s="35"/>
      <c r="B208" s="35"/>
      <c r="C208" s="35"/>
      <c r="D208" s="35"/>
      <c r="E208" s="35"/>
      <c r="F208" s="35"/>
      <c r="G208" s="35"/>
      <c r="H208" s="35"/>
      <c r="I208" s="35"/>
      <c r="J208" s="77"/>
      <c r="K208" s="161"/>
      <c r="L208" s="77"/>
      <c r="M208" s="161"/>
      <c r="N208" s="161"/>
      <c r="O208" s="161"/>
      <c r="P208" s="35"/>
      <c r="Q208" s="35"/>
      <c r="R208" s="35"/>
      <c r="S208" s="161"/>
      <c r="T208" s="161"/>
      <c r="U208" s="35"/>
      <c r="V208" s="35"/>
      <c r="W208" s="35"/>
      <c r="X208" s="35"/>
      <c r="Y208" s="161"/>
      <c r="Z208" s="161"/>
      <c r="AA208" s="161"/>
      <c r="AB208" s="161"/>
      <c r="AC208" s="77"/>
      <c r="AD208" s="77"/>
      <c r="AE208" s="77"/>
      <c r="AF208" s="161"/>
      <c r="AG208" s="35"/>
      <c r="AH208" s="35"/>
      <c r="AI208" s="77"/>
      <c r="AK208" s="77"/>
      <c r="AM208" s="77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5"/>
      <c r="J209" s="77"/>
      <c r="K209" s="161"/>
      <c r="L209" s="77"/>
      <c r="M209" s="161"/>
      <c r="N209" s="161"/>
      <c r="O209" s="161"/>
      <c r="P209" s="35"/>
      <c r="Q209" s="35"/>
      <c r="R209" s="35"/>
      <c r="S209" s="161"/>
      <c r="T209" s="161"/>
      <c r="U209" s="35"/>
      <c r="V209" s="35"/>
      <c r="W209" s="35"/>
      <c r="X209" s="35"/>
      <c r="Y209" s="161"/>
      <c r="Z209" s="161"/>
      <c r="AA209" s="161"/>
      <c r="AB209" s="161"/>
      <c r="AC209" s="77"/>
      <c r="AD209" s="77"/>
      <c r="AE209" s="77"/>
      <c r="AF209" s="161"/>
      <c r="AG209" s="35"/>
      <c r="AH209" s="35"/>
      <c r="AI209" s="77"/>
      <c r="AK209" s="77"/>
      <c r="AM209" s="77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5"/>
      <c r="J210" s="77"/>
      <c r="K210" s="161"/>
      <c r="L210" s="77"/>
      <c r="M210" s="161"/>
      <c r="N210" s="161"/>
      <c r="O210" s="161"/>
      <c r="P210" s="35"/>
      <c r="Q210" s="35"/>
      <c r="R210" s="35"/>
      <c r="S210" s="161"/>
      <c r="T210" s="161"/>
      <c r="U210" s="35"/>
      <c r="V210" s="35"/>
      <c r="W210" s="35"/>
      <c r="X210" s="35"/>
      <c r="Y210" s="161"/>
      <c r="Z210" s="161"/>
      <c r="AA210" s="161"/>
      <c r="AB210" s="161"/>
      <c r="AC210" s="77"/>
      <c r="AD210" s="77"/>
      <c r="AE210" s="77"/>
      <c r="AF210" s="161"/>
      <c r="AG210" s="35"/>
      <c r="AH210" s="35"/>
      <c r="AI210" s="77"/>
      <c r="AK210" s="77"/>
      <c r="AM210" s="77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5"/>
      <c r="J211" s="77"/>
      <c r="K211" s="161"/>
      <c r="L211" s="77"/>
      <c r="M211" s="161"/>
      <c r="N211" s="161"/>
      <c r="O211" s="161"/>
      <c r="P211" s="35"/>
      <c r="Q211" s="35"/>
      <c r="R211" s="35"/>
      <c r="S211" s="161"/>
      <c r="T211" s="161"/>
      <c r="U211" s="35"/>
      <c r="V211" s="35"/>
      <c r="W211" s="35"/>
      <c r="X211" s="35"/>
      <c r="Y211" s="161"/>
      <c r="Z211" s="161"/>
      <c r="AA211" s="161"/>
      <c r="AB211" s="161"/>
      <c r="AC211" s="77"/>
      <c r="AD211" s="77"/>
      <c r="AE211" s="77"/>
      <c r="AF211" s="161"/>
      <c r="AG211" s="35"/>
      <c r="AH211" s="35"/>
      <c r="AI211" s="77"/>
      <c r="AK211" s="77"/>
      <c r="AM211" s="77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5"/>
      <c r="J212" s="77"/>
      <c r="K212" s="161"/>
      <c r="L212" s="77"/>
      <c r="M212" s="161"/>
      <c r="N212" s="161"/>
      <c r="O212" s="161"/>
      <c r="P212" s="35"/>
      <c r="Q212" s="35"/>
      <c r="R212" s="35"/>
      <c r="S212" s="161"/>
      <c r="T212" s="161"/>
      <c r="U212" s="35"/>
      <c r="V212" s="35"/>
      <c r="W212" s="35"/>
      <c r="X212" s="35"/>
      <c r="Y212" s="161"/>
      <c r="Z212" s="161"/>
      <c r="AA212" s="161"/>
      <c r="AB212" s="161"/>
      <c r="AC212" s="77"/>
      <c r="AD212" s="77"/>
      <c r="AE212" s="77"/>
      <c r="AF212" s="161"/>
      <c r="AG212" s="35"/>
      <c r="AH212" s="35"/>
      <c r="AI212" s="77"/>
      <c r="AK212" s="77"/>
      <c r="AM212" s="77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5"/>
      <c r="J213" s="77"/>
      <c r="K213" s="161"/>
      <c r="L213" s="77"/>
      <c r="M213" s="161"/>
      <c r="N213" s="161"/>
      <c r="O213" s="161"/>
      <c r="P213" s="35"/>
      <c r="Q213" s="35"/>
      <c r="R213" s="35"/>
      <c r="S213" s="161"/>
      <c r="T213" s="161"/>
      <c r="U213" s="35"/>
      <c r="V213" s="35"/>
      <c r="W213" s="35"/>
      <c r="X213" s="35"/>
      <c r="Y213" s="161"/>
      <c r="Z213" s="161"/>
      <c r="AA213" s="161"/>
      <c r="AB213" s="161"/>
      <c r="AC213" s="77"/>
      <c r="AD213" s="77"/>
      <c r="AE213" s="77"/>
      <c r="AF213" s="161"/>
      <c r="AG213" s="35"/>
      <c r="AH213" s="35"/>
      <c r="AI213" s="77"/>
      <c r="AK213" s="77"/>
      <c r="AM213" s="77"/>
    </row>
    <row r="214" spans="1:39">
      <c r="L214" s="77"/>
      <c r="M214" s="161"/>
      <c r="N214" s="161"/>
      <c r="O214" s="161"/>
      <c r="P214" s="35"/>
      <c r="Q214" s="35"/>
      <c r="R214" s="35"/>
      <c r="S214" s="161"/>
      <c r="T214" s="161"/>
      <c r="U214" s="35"/>
      <c r="V214" s="35"/>
      <c r="W214" s="35"/>
      <c r="X214" s="35"/>
      <c r="Y214" s="161"/>
      <c r="Z214" s="161"/>
      <c r="AA214" s="161"/>
      <c r="AB214" s="161"/>
      <c r="AC214" s="77"/>
      <c r="AD214" s="77"/>
      <c r="AE214" s="77"/>
      <c r="AF214" s="161"/>
      <c r="AG214" s="35"/>
      <c r="AH214" s="35"/>
      <c r="AI214" s="77"/>
      <c r="AK214" s="77"/>
      <c r="AM214" s="77"/>
    </row>
    <row r="215" spans="1:39">
      <c r="L215" s="77"/>
      <c r="M215" s="161"/>
      <c r="N215" s="161"/>
      <c r="O215" s="161"/>
      <c r="P215" s="35"/>
      <c r="Q215" s="35"/>
      <c r="R215" s="35"/>
      <c r="S215" s="161"/>
      <c r="T215" s="161"/>
      <c r="U215" s="35"/>
      <c r="V215" s="35"/>
      <c r="W215" s="35"/>
      <c r="X215" s="35"/>
      <c r="Y215" s="161"/>
      <c r="Z215" s="161"/>
      <c r="AA215" s="161"/>
      <c r="AC215" s="77"/>
      <c r="AE215" s="77"/>
      <c r="AG215" s="35"/>
      <c r="AI215" s="77"/>
      <c r="AK215" s="77"/>
      <c r="AM215" s="77"/>
    </row>
    <row r="216" spans="1:39">
      <c r="L216" s="77"/>
      <c r="M216" s="161"/>
      <c r="N216" s="161"/>
      <c r="O216" s="161"/>
      <c r="P216" s="35"/>
      <c r="Q216" s="35"/>
      <c r="R216" s="35"/>
      <c r="S216" s="161"/>
      <c r="T216" s="161"/>
      <c r="U216" s="35"/>
      <c r="V216" s="35"/>
      <c r="W216" s="35"/>
      <c r="X216" s="35"/>
      <c r="Y216" s="161"/>
      <c r="Z216" s="161"/>
      <c r="AA216" s="161"/>
      <c r="AC216" s="77"/>
      <c r="AE216" s="77"/>
      <c r="AG216" s="35"/>
      <c r="AI216" s="77"/>
      <c r="AK216" s="77"/>
      <c r="AM216" s="77"/>
    </row>
    <row r="217" spans="1:39">
      <c r="L217" s="77"/>
      <c r="M217" s="161"/>
      <c r="N217" s="161"/>
      <c r="O217" s="161"/>
      <c r="P217" s="35"/>
      <c r="Q217" s="35"/>
      <c r="R217" s="35"/>
      <c r="S217" s="161"/>
      <c r="T217" s="161"/>
      <c r="U217" s="35"/>
      <c r="V217" s="35"/>
      <c r="W217" s="35"/>
      <c r="X217" s="35"/>
      <c r="Y217" s="161"/>
      <c r="Z217" s="161"/>
      <c r="AA217" s="161"/>
      <c r="AC217" s="77"/>
      <c r="AE217" s="77"/>
      <c r="AG217" s="35"/>
      <c r="AI217" s="77"/>
      <c r="AK217" s="77"/>
      <c r="AM217" s="77"/>
    </row>
    <row r="218" spans="1:39">
      <c r="L218" s="77"/>
      <c r="M218" s="161"/>
      <c r="N218" s="161"/>
      <c r="O218" s="161"/>
      <c r="P218" s="35"/>
      <c r="Q218" s="35"/>
      <c r="R218" s="35"/>
      <c r="S218" s="161"/>
      <c r="T218" s="161"/>
      <c r="U218" s="35"/>
      <c r="V218" s="35"/>
      <c r="W218" s="35"/>
      <c r="X218" s="35"/>
      <c r="Y218" s="161"/>
      <c r="Z218" s="161"/>
      <c r="AA218" s="161"/>
      <c r="AC218" s="77"/>
      <c r="AE218" s="77"/>
      <c r="AG218" s="35"/>
      <c r="AI218" s="77"/>
      <c r="AK218" s="77"/>
      <c r="AM218" s="77"/>
    </row>
    <row r="219" spans="1:39">
      <c r="L219" s="77"/>
      <c r="M219" s="161"/>
      <c r="N219" s="161"/>
      <c r="O219" s="161"/>
      <c r="P219" s="35"/>
      <c r="Q219" s="35"/>
      <c r="R219" s="35"/>
      <c r="S219" s="161"/>
      <c r="T219" s="161"/>
      <c r="U219" s="35"/>
      <c r="V219" s="35"/>
      <c r="W219" s="35"/>
      <c r="X219" s="35"/>
      <c r="Y219" s="161"/>
      <c r="Z219" s="161"/>
      <c r="AA219" s="161"/>
      <c r="AC219" s="77"/>
      <c r="AE219" s="77"/>
      <c r="AG219" s="35"/>
      <c r="AI219" s="77"/>
      <c r="AK219" s="77"/>
      <c r="AM219" s="77"/>
    </row>
    <row r="220" spans="1:39">
      <c r="L220" s="77"/>
      <c r="M220" s="161"/>
      <c r="N220" s="161"/>
      <c r="O220" s="161"/>
      <c r="P220" s="35"/>
      <c r="Q220" s="35"/>
      <c r="R220" s="35"/>
      <c r="S220" s="161"/>
      <c r="T220" s="161"/>
      <c r="U220" s="35"/>
      <c r="V220" s="35"/>
      <c r="W220" s="35"/>
      <c r="X220" s="35"/>
      <c r="Y220" s="161"/>
      <c r="Z220" s="161"/>
      <c r="AA220" s="161"/>
      <c r="AC220" s="77"/>
      <c r="AE220" s="77"/>
      <c r="AG220" s="35"/>
      <c r="AI220" s="77"/>
      <c r="AK220" s="77"/>
      <c r="AM220" s="77"/>
    </row>
    <row r="221" spans="1:39">
      <c r="L221" s="77"/>
      <c r="M221" s="161"/>
      <c r="N221" s="161"/>
      <c r="O221" s="161"/>
      <c r="P221" s="35"/>
      <c r="Q221" s="35"/>
      <c r="R221" s="35"/>
      <c r="S221" s="161"/>
      <c r="T221" s="161"/>
      <c r="U221" s="35"/>
      <c r="V221" s="35"/>
      <c r="W221" s="35"/>
      <c r="X221" s="35"/>
      <c r="Y221" s="161"/>
      <c r="Z221" s="161"/>
      <c r="AA221" s="161"/>
      <c r="AC221" s="77"/>
      <c r="AE221" s="77"/>
      <c r="AG221" s="35"/>
      <c r="AI221" s="77"/>
      <c r="AK221" s="77"/>
      <c r="AM221" s="77"/>
    </row>
    <row r="222" spans="1:39">
      <c r="L222" s="77"/>
      <c r="M222" s="161"/>
      <c r="N222" s="161"/>
      <c r="O222" s="161"/>
      <c r="P222" s="35"/>
      <c r="Q222" s="35"/>
      <c r="R222" s="35"/>
      <c r="S222" s="161"/>
      <c r="T222" s="161"/>
      <c r="U222" s="35"/>
      <c r="V222" s="35"/>
      <c r="W222" s="35"/>
      <c r="X222" s="35"/>
      <c r="Y222" s="161"/>
      <c r="Z222" s="161"/>
      <c r="AA222" s="161"/>
      <c r="AC222" s="77"/>
      <c r="AE222" s="77"/>
      <c r="AG222" s="35"/>
      <c r="AI222" s="77"/>
      <c r="AK222" s="77"/>
      <c r="AM222" s="77"/>
    </row>
    <row r="223" spans="1:39">
      <c r="L223" s="77"/>
      <c r="M223" s="161"/>
      <c r="N223" s="161"/>
      <c r="O223" s="161"/>
      <c r="P223" s="35"/>
      <c r="Q223" s="35"/>
      <c r="R223" s="35"/>
      <c r="S223" s="161"/>
      <c r="T223" s="161"/>
      <c r="U223" s="35"/>
      <c r="V223" s="35"/>
      <c r="W223" s="35"/>
      <c r="X223" s="35"/>
      <c r="Y223" s="161"/>
      <c r="Z223" s="161"/>
      <c r="AA223" s="161"/>
      <c r="AC223" s="77"/>
      <c r="AE223" s="77"/>
      <c r="AG223" s="35"/>
      <c r="AI223" s="77"/>
      <c r="AK223" s="77"/>
      <c r="AM223" s="77"/>
    </row>
    <row r="224" spans="1:39">
      <c r="L224" s="77"/>
      <c r="M224" s="161"/>
      <c r="N224" s="161"/>
      <c r="O224" s="161"/>
      <c r="P224" s="35"/>
      <c r="Q224" s="35"/>
      <c r="R224" s="35"/>
      <c r="S224" s="161"/>
      <c r="T224" s="161"/>
      <c r="U224" s="35"/>
      <c r="V224" s="35"/>
      <c r="W224" s="35"/>
      <c r="X224" s="35"/>
      <c r="Y224" s="161"/>
      <c r="Z224" s="161"/>
      <c r="AA224" s="161"/>
      <c r="AC224" s="77"/>
      <c r="AE224" s="77"/>
      <c r="AG224" s="35"/>
      <c r="AI224" s="77"/>
      <c r="AK224" s="77"/>
      <c r="AM224" s="77"/>
    </row>
    <row r="225" spans="12:39">
      <c r="L225" s="77"/>
      <c r="M225" s="161"/>
      <c r="N225" s="161"/>
      <c r="O225" s="161"/>
      <c r="P225" s="35"/>
      <c r="Q225" s="35"/>
      <c r="R225" s="35"/>
      <c r="S225" s="161"/>
      <c r="T225" s="161"/>
      <c r="U225" s="35"/>
      <c r="V225" s="35"/>
      <c r="W225" s="35"/>
      <c r="X225" s="35"/>
      <c r="Y225" s="161"/>
      <c r="Z225" s="161"/>
      <c r="AA225" s="161"/>
      <c r="AC225" s="77"/>
      <c r="AE225" s="77"/>
      <c r="AG225" s="35"/>
      <c r="AI225" s="77"/>
      <c r="AK225" s="77"/>
      <c r="AM225" s="77"/>
    </row>
    <row r="226" spans="12:39">
      <c r="L226" s="77"/>
      <c r="M226" s="161"/>
      <c r="N226" s="161"/>
      <c r="O226" s="161"/>
      <c r="P226" s="35"/>
      <c r="Q226" s="35"/>
      <c r="R226" s="35"/>
      <c r="S226" s="161"/>
      <c r="T226" s="161"/>
      <c r="U226" s="35"/>
      <c r="V226" s="35"/>
      <c r="W226" s="35"/>
      <c r="X226" s="35"/>
      <c r="Y226" s="161"/>
      <c r="Z226" s="161"/>
      <c r="AA226" s="161"/>
      <c r="AC226" s="77"/>
      <c r="AE226" s="77"/>
      <c r="AG226" s="35"/>
      <c r="AI226" s="77"/>
      <c r="AK226" s="77"/>
      <c r="AM226" s="77"/>
    </row>
    <row r="227" spans="12:39">
      <c r="L227" s="77"/>
      <c r="M227" s="161"/>
      <c r="N227" s="161"/>
      <c r="O227" s="161"/>
      <c r="P227" s="35"/>
      <c r="Q227" s="35"/>
      <c r="R227" s="35"/>
      <c r="S227" s="161"/>
      <c r="T227" s="161"/>
      <c r="U227" s="35"/>
      <c r="V227" s="35"/>
      <c r="W227" s="35"/>
      <c r="X227" s="35"/>
      <c r="Y227" s="161"/>
      <c r="Z227" s="161"/>
      <c r="AA227" s="161"/>
      <c r="AC227" s="77"/>
      <c r="AE227" s="77"/>
      <c r="AG227" s="35"/>
      <c r="AI227" s="77"/>
      <c r="AK227" s="77"/>
      <c r="AM227" s="77"/>
    </row>
    <row r="228" spans="12:39">
      <c r="L228" s="77"/>
      <c r="M228" s="161"/>
      <c r="N228" s="161"/>
      <c r="O228" s="161"/>
      <c r="P228" s="35"/>
      <c r="Q228" s="35"/>
      <c r="R228" s="35"/>
      <c r="S228" s="161"/>
      <c r="T228" s="161"/>
      <c r="U228" s="35"/>
      <c r="V228" s="35"/>
      <c r="W228" s="35"/>
      <c r="X228" s="35"/>
      <c r="Y228" s="161"/>
      <c r="Z228" s="161"/>
      <c r="AA228" s="161"/>
      <c r="AC228" s="77"/>
      <c r="AE228" s="77"/>
      <c r="AG228" s="35"/>
      <c r="AI228" s="77"/>
      <c r="AK228" s="77"/>
      <c r="AM228" s="77"/>
    </row>
    <row r="229" spans="12:39">
      <c r="L229" s="77"/>
      <c r="M229" s="161"/>
      <c r="N229" s="161"/>
      <c r="O229" s="161"/>
      <c r="P229" s="35"/>
      <c r="Q229" s="35"/>
      <c r="R229" s="35"/>
      <c r="S229" s="161"/>
      <c r="T229" s="161"/>
      <c r="U229" s="35"/>
      <c r="V229" s="35"/>
      <c r="W229" s="35"/>
      <c r="X229" s="35"/>
      <c r="Y229" s="161"/>
      <c r="Z229" s="161"/>
      <c r="AA229" s="161"/>
      <c r="AC229" s="77"/>
      <c r="AE229" s="77"/>
      <c r="AG229" s="35"/>
      <c r="AI229" s="77"/>
      <c r="AK229" s="77"/>
      <c r="AM229" s="77"/>
    </row>
    <row r="230" spans="12:39">
      <c r="L230" s="77"/>
      <c r="M230" s="161"/>
      <c r="N230" s="161"/>
      <c r="O230" s="161"/>
      <c r="P230" s="35"/>
      <c r="Q230" s="35"/>
      <c r="R230" s="35"/>
      <c r="S230" s="161"/>
      <c r="T230" s="161"/>
      <c r="U230" s="35"/>
      <c r="V230" s="35"/>
      <c r="W230" s="35"/>
      <c r="X230" s="35"/>
      <c r="Y230" s="161"/>
      <c r="Z230" s="161"/>
      <c r="AA230" s="161"/>
      <c r="AC230" s="77"/>
      <c r="AE230" s="77"/>
      <c r="AG230" s="35"/>
      <c r="AI230" s="77"/>
      <c r="AK230" s="77"/>
      <c r="AM230" s="77"/>
    </row>
    <row r="231" spans="12:39">
      <c r="L231" s="77"/>
      <c r="M231" s="161"/>
      <c r="N231" s="161"/>
      <c r="O231" s="161"/>
      <c r="P231" s="35"/>
      <c r="Q231" s="35"/>
      <c r="R231" s="35"/>
      <c r="S231" s="161"/>
      <c r="T231" s="161"/>
      <c r="U231" s="35"/>
      <c r="V231" s="35"/>
      <c r="W231" s="35"/>
      <c r="X231" s="35"/>
      <c r="Y231" s="161"/>
      <c r="Z231" s="161"/>
      <c r="AA231" s="161"/>
      <c r="AC231" s="77"/>
      <c r="AE231" s="77"/>
      <c r="AG231" s="35"/>
      <c r="AI231" s="77"/>
      <c r="AK231" s="77"/>
      <c r="AM231" s="77"/>
    </row>
    <row r="232" spans="12:39">
      <c r="L232" s="77"/>
      <c r="M232" s="161"/>
      <c r="N232" s="161"/>
      <c r="O232" s="161"/>
      <c r="P232" s="35"/>
      <c r="Q232" s="35"/>
      <c r="R232" s="35"/>
      <c r="S232" s="161"/>
      <c r="T232" s="161"/>
      <c r="U232" s="35"/>
      <c r="V232" s="35"/>
      <c r="W232" s="35"/>
      <c r="X232" s="35"/>
      <c r="Y232" s="161"/>
      <c r="Z232" s="161"/>
      <c r="AA232" s="161"/>
      <c r="AC232" s="77"/>
      <c r="AE232" s="77"/>
      <c r="AG232" s="35"/>
      <c r="AI232" s="77"/>
      <c r="AK232" s="77"/>
      <c r="AM232" s="77"/>
    </row>
    <row r="233" spans="12:39">
      <c r="L233" s="77"/>
      <c r="M233" s="161"/>
      <c r="N233" s="161"/>
      <c r="O233" s="161"/>
      <c r="P233" s="35"/>
      <c r="Q233" s="35"/>
      <c r="R233" s="35"/>
      <c r="S233" s="161"/>
      <c r="T233" s="161"/>
      <c r="U233" s="35"/>
      <c r="V233" s="35"/>
      <c r="W233" s="35"/>
      <c r="X233" s="35"/>
      <c r="Y233" s="161"/>
      <c r="Z233" s="161"/>
      <c r="AA233" s="161"/>
      <c r="AC233" s="77"/>
      <c r="AE233" s="77"/>
      <c r="AG233" s="35"/>
      <c r="AI233" s="77"/>
      <c r="AK233" s="77"/>
      <c r="AM233" s="77"/>
    </row>
    <row r="234" spans="12:39">
      <c r="L234" s="77"/>
      <c r="M234" s="161"/>
      <c r="N234" s="161"/>
      <c r="O234" s="161"/>
      <c r="P234" s="35"/>
      <c r="Q234" s="35"/>
      <c r="R234" s="35"/>
      <c r="S234" s="161"/>
      <c r="T234" s="161"/>
      <c r="U234" s="35"/>
      <c r="V234" s="35"/>
      <c r="W234" s="35"/>
      <c r="X234" s="35"/>
      <c r="Y234" s="161"/>
      <c r="Z234" s="161"/>
      <c r="AA234" s="161"/>
      <c r="AC234" s="77"/>
      <c r="AE234" s="77"/>
      <c r="AG234" s="35"/>
      <c r="AI234" s="77"/>
      <c r="AK234" s="77"/>
      <c r="AM234" s="77"/>
    </row>
    <row r="235" spans="12:39">
      <c r="L235" s="77"/>
      <c r="M235" s="161"/>
      <c r="N235" s="161"/>
      <c r="O235" s="161"/>
      <c r="P235" s="35"/>
      <c r="Q235" s="35"/>
      <c r="R235" s="35"/>
      <c r="S235" s="161"/>
      <c r="T235" s="161"/>
      <c r="U235" s="35"/>
      <c r="V235" s="35"/>
      <c r="W235" s="35"/>
      <c r="X235" s="35"/>
      <c r="Y235" s="161"/>
      <c r="Z235" s="161"/>
      <c r="AA235" s="161"/>
      <c r="AC235" s="77"/>
      <c r="AE235" s="77"/>
      <c r="AG235" s="35"/>
      <c r="AI235" s="77"/>
      <c r="AK235" s="77"/>
      <c r="AM235" s="77"/>
    </row>
    <row r="236" spans="12:39">
      <c r="L236" s="77"/>
      <c r="M236" s="161"/>
      <c r="N236" s="161"/>
      <c r="O236" s="161"/>
      <c r="P236" s="35"/>
      <c r="Q236" s="35"/>
      <c r="R236" s="35"/>
      <c r="S236" s="161"/>
      <c r="T236" s="161"/>
      <c r="U236" s="35"/>
      <c r="V236" s="35"/>
      <c r="W236" s="35"/>
      <c r="X236" s="35"/>
      <c r="Y236" s="161"/>
      <c r="Z236" s="161"/>
      <c r="AA236" s="161"/>
      <c r="AC236" s="77"/>
      <c r="AE236" s="77"/>
      <c r="AG236" s="35"/>
      <c r="AI236" s="77"/>
      <c r="AK236" s="77"/>
      <c r="AM236" s="77"/>
    </row>
    <row r="237" spans="12:39">
      <c r="M237" s="161"/>
      <c r="N237" s="161"/>
      <c r="O237" s="161"/>
      <c r="P237" s="35"/>
      <c r="Q237" s="35"/>
      <c r="R237" s="35"/>
      <c r="S237" s="161"/>
      <c r="T237" s="161"/>
      <c r="U237" s="35"/>
      <c r="V237" s="35"/>
      <c r="W237" s="35"/>
      <c r="X237" s="35"/>
      <c r="Y237" s="161"/>
      <c r="Z237" s="161"/>
      <c r="AA237" s="161"/>
      <c r="AC237" s="77"/>
      <c r="AE237" s="77"/>
      <c r="AG237" s="35"/>
      <c r="AI237" s="77"/>
      <c r="AK237" s="77"/>
      <c r="AM237" s="77"/>
    </row>
  </sheetData>
  <mergeCells count="1">
    <mergeCell ref="X5:Z5"/>
  </mergeCells>
  <conditionalFormatting sqref="G11:G16">
    <cfRule type="cellIs" dxfId="95" priority="17" operator="lessThan">
      <formula>0</formula>
    </cfRule>
    <cfRule type="cellIs" dxfId="94" priority="18" operator="greaterThan">
      <formula>0</formula>
    </cfRule>
  </conditionalFormatting>
  <conditionalFormatting sqref="I11:I16">
    <cfRule type="cellIs" dxfId="93" priority="15" operator="lessThan">
      <formula>0</formula>
    </cfRule>
    <cfRule type="cellIs" dxfId="92" priority="16" operator="greaterThan">
      <formula>0</formula>
    </cfRule>
  </conditionalFormatting>
  <conditionalFormatting sqref="K11:K16">
    <cfRule type="cellIs" dxfId="91" priority="13" operator="lessThan">
      <formula>0</formula>
    </cfRule>
    <cfRule type="cellIs" dxfId="90" priority="14" operator="greaterThan">
      <formula>0</formula>
    </cfRule>
  </conditionalFormatting>
  <conditionalFormatting sqref="Q11:Q16">
    <cfRule type="cellIs" dxfId="89" priority="9" operator="lessThan">
      <formula>0</formula>
    </cfRule>
    <cfRule type="cellIs" dxfId="88" priority="10" operator="greaterThan">
      <formula>0</formula>
    </cfRule>
  </conditionalFormatting>
  <conditionalFormatting sqref="X11:X16">
    <cfRule type="cellIs" dxfId="87" priority="7" operator="lessThan">
      <formula>0</formula>
    </cfRule>
    <cfRule type="cellIs" dxfId="86" priority="8" operator="greaterThan">
      <formula>0</formula>
    </cfRule>
  </conditionalFormatting>
  <conditionalFormatting sqref="Z11:Z16"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AB11:AB16">
    <cfRule type="cellIs" dxfId="83" priority="1" operator="lessThan">
      <formula>0</formula>
    </cfRule>
    <cfRule type="cellIs" dxfId="8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I246"/>
  <sheetViews>
    <sheetView zoomScale="95" zoomScaleNormal="95" workbookViewId="0">
      <selection activeCell="A8" sqref="A8"/>
    </sheetView>
  </sheetViews>
  <sheetFormatPr baseColWidth="10" defaultRowHeight="15"/>
  <cols>
    <col min="16" max="16" width="6.7265625" customWidth="1"/>
    <col min="27" max="27" width="14" customWidth="1"/>
    <col min="28" max="28" width="12.54296875" customWidth="1"/>
    <col min="29" max="29" width="10.90625" customWidth="1"/>
  </cols>
  <sheetData>
    <row r="2" spans="22:35" s="183" customFormat="1" ht="31.8">
      <c r="V2"/>
      <c r="W2"/>
      <c r="X2"/>
      <c r="Y2"/>
      <c r="Z2"/>
      <c r="AA2"/>
      <c r="AB2"/>
      <c r="AC2"/>
      <c r="AD2"/>
    </row>
    <row r="5" spans="22:35" s="187" customFormat="1" ht="19.8">
      <c r="V5"/>
      <c r="W5"/>
      <c r="X5"/>
      <c r="Y5"/>
      <c r="Z5"/>
      <c r="AA5"/>
      <c r="AB5"/>
      <c r="AC5"/>
      <c r="AD5"/>
      <c r="AE5"/>
      <c r="AF5"/>
      <c r="AH5" s="186"/>
      <c r="AI5" s="186"/>
    </row>
    <row r="6" spans="22:35" ht="16.5" customHeight="1"/>
    <row r="7" spans="22:35" ht="16.5" customHeight="1"/>
    <row r="12" spans="22:35" ht="15.6">
      <c r="V12" s="2"/>
      <c r="W12" s="2"/>
    </row>
    <row r="13" spans="22:35" ht="15.6">
      <c r="V13" s="2"/>
      <c r="W13" s="4"/>
      <c r="X13" s="4"/>
      <c r="Y13" s="4"/>
    </row>
    <row r="14" spans="22:35">
      <c r="V14" s="1"/>
      <c r="W14" s="11"/>
      <c r="X14" s="11"/>
      <c r="Y14" s="11"/>
    </row>
    <row r="15" spans="22:35">
      <c r="V15" s="1"/>
      <c r="W15" s="11"/>
      <c r="X15" s="11"/>
      <c r="Y15" s="11"/>
    </row>
    <row r="16" spans="22:35">
      <c r="V16" s="1"/>
      <c r="W16" s="11"/>
      <c r="X16" s="11"/>
      <c r="Y16" s="11"/>
    </row>
    <row r="17" spans="22:25">
      <c r="V17" s="1"/>
      <c r="W17" s="11"/>
      <c r="X17" s="11"/>
      <c r="Y17" s="11"/>
    </row>
    <row r="18" spans="22:25">
      <c r="V18" s="1"/>
      <c r="W18" s="11"/>
      <c r="X18" s="11"/>
      <c r="Y18" s="11"/>
    </row>
    <row r="19" spans="22:25">
      <c r="V19" s="1"/>
      <c r="W19" s="11"/>
      <c r="X19" s="11"/>
      <c r="Y19" s="11"/>
    </row>
    <row r="20" spans="22:25">
      <c r="V20" s="1"/>
      <c r="W20" s="11"/>
      <c r="X20" s="11"/>
      <c r="Y20" s="11"/>
    </row>
    <row r="21" spans="22:25">
      <c r="V21" s="1"/>
      <c r="W21" s="11"/>
      <c r="X21" s="11"/>
      <c r="Y21" s="11"/>
    </row>
    <row r="22" spans="22:25">
      <c r="V22" s="1"/>
      <c r="W22" s="11"/>
      <c r="X22" s="11"/>
      <c r="Y22" s="11"/>
    </row>
    <row r="23" spans="22:25">
      <c r="V23" s="13"/>
      <c r="W23" s="11"/>
      <c r="X23" s="11"/>
      <c r="Y23" s="11"/>
    </row>
    <row r="24" spans="22:25" ht="16.5" customHeight="1">
      <c r="V24" s="13"/>
      <c r="W24" s="11"/>
      <c r="X24" s="11"/>
      <c r="Y24" s="11"/>
    </row>
    <row r="25" spans="22:25" ht="16.5" customHeight="1">
      <c r="V25" s="13"/>
      <c r="W25" s="11"/>
      <c r="X25" s="11"/>
      <c r="Y25" s="11"/>
    </row>
    <row r="26" spans="22:25">
      <c r="V26" s="13"/>
      <c r="W26" s="11"/>
      <c r="X26" s="11"/>
      <c r="Y26" s="11"/>
    </row>
    <row r="27" spans="22:25" ht="17.25" customHeight="1">
      <c r="V27" s="13"/>
      <c r="W27" s="11"/>
      <c r="X27" s="11"/>
      <c r="Y27" s="11"/>
    </row>
    <row r="28" spans="22:25">
      <c r="V28" s="13"/>
      <c r="W28" s="11"/>
      <c r="X28" s="11"/>
      <c r="Y28" s="11"/>
    </row>
    <row r="29" spans="22:25">
      <c r="V29" s="13"/>
      <c r="W29" s="11"/>
      <c r="X29" s="11"/>
      <c r="Y29" s="11"/>
    </row>
    <row r="30" spans="22:25" ht="21">
      <c r="V30" s="57"/>
      <c r="W30" s="11"/>
      <c r="X30" s="11"/>
      <c r="Y30" s="11"/>
    </row>
    <row r="32" spans="22:25" ht="15.6">
      <c r="V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84" t="s">
        <v>401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84" t="s">
        <v>34</v>
      </c>
    </row>
    <row r="111" spans="16:17">
      <c r="P111">
        <v>9</v>
      </c>
      <c r="Q111" s="3" t="s">
        <v>35</v>
      </c>
    </row>
    <row r="133" spans="16:28">
      <c r="V133" s="1"/>
      <c r="W133" s="1"/>
      <c r="X133" s="1"/>
      <c r="Y133" s="1"/>
      <c r="AA133" s="13"/>
      <c r="AB133" s="13"/>
    </row>
    <row r="134" spans="16:28">
      <c r="V134" s="1"/>
      <c r="W134" s="1"/>
      <c r="X134" s="1"/>
      <c r="Y134" s="1"/>
      <c r="AA134" s="13"/>
      <c r="AB134" s="13"/>
    </row>
    <row r="135" spans="16:28">
      <c r="V135" s="1"/>
      <c r="W135" s="1"/>
      <c r="X135" s="1"/>
      <c r="Y135" s="1"/>
      <c r="AA135" s="13"/>
      <c r="AB135" s="13"/>
    </row>
    <row r="136" spans="16:28">
      <c r="V136" s="1"/>
      <c r="W136" s="1"/>
      <c r="X136" s="1"/>
      <c r="Y136" s="1"/>
      <c r="AA136" s="13"/>
      <c r="AB136" s="13"/>
    </row>
    <row r="137" spans="16:28">
      <c r="V137" s="1"/>
      <c r="W137" s="1"/>
      <c r="X137" s="1"/>
      <c r="Y137" s="1"/>
      <c r="AA137" s="13"/>
      <c r="AB137" s="13"/>
    </row>
    <row r="138" spans="16:28">
      <c r="P138">
        <v>5</v>
      </c>
      <c r="Q138" s="284" t="s">
        <v>96</v>
      </c>
      <c r="V138" s="1"/>
      <c r="W138" s="1"/>
      <c r="X138" s="1"/>
      <c r="Y138" s="1"/>
      <c r="AA138" s="13"/>
      <c r="AB138" s="13"/>
    </row>
    <row r="139" spans="16:28">
      <c r="P139">
        <v>6</v>
      </c>
      <c r="Q139" s="3" t="s">
        <v>97</v>
      </c>
      <c r="V139" s="1"/>
      <c r="W139" s="1"/>
      <c r="X139" s="1"/>
      <c r="Y139" s="1"/>
      <c r="AA139" s="13"/>
      <c r="AB139" s="13"/>
    </row>
    <row r="140" spans="16:28">
      <c r="P140">
        <v>7</v>
      </c>
      <c r="Q140" s="3" t="s">
        <v>98</v>
      </c>
      <c r="V140" s="1"/>
      <c r="W140" s="1"/>
      <c r="X140" s="1"/>
      <c r="Y140" s="1"/>
      <c r="AA140" s="13"/>
      <c r="AB140" s="13"/>
    </row>
    <row r="141" spans="16:28">
      <c r="V141" s="1"/>
      <c r="W141" s="1"/>
      <c r="X141" s="1"/>
      <c r="Y141" s="1"/>
      <c r="AA141" s="13"/>
      <c r="AB141" s="13"/>
    </row>
    <row r="142" spans="16:28">
      <c r="V142" s="1"/>
      <c r="W142" s="1"/>
      <c r="X142" s="1"/>
      <c r="Y142" s="1"/>
      <c r="AA142" s="13"/>
      <c r="AB142" s="13"/>
    </row>
    <row r="143" spans="16:28">
      <c r="V143" s="1"/>
      <c r="W143" s="1"/>
      <c r="X143" s="1"/>
      <c r="Y143" s="1"/>
      <c r="AA143" s="13"/>
      <c r="AB143" s="13"/>
    </row>
    <row r="144" spans="16:28">
      <c r="V144" s="1"/>
      <c r="W144" s="1"/>
      <c r="X144" s="1"/>
      <c r="Y144" s="1"/>
      <c r="AA144" s="13"/>
      <c r="AB144" s="13"/>
    </row>
    <row r="145" spans="22:28">
      <c r="V145" s="1"/>
      <c r="W145" s="1"/>
      <c r="X145" s="1"/>
      <c r="Y145" s="1"/>
      <c r="AA145" s="13"/>
      <c r="AB145" s="13"/>
    </row>
    <row r="146" spans="22:28">
      <c r="V146" s="1"/>
      <c r="W146" s="1"/>
      <c r="X146" s="1"/>
      <c r="Y146" s="1"/>
      <c r="AA146" s="13"/>
      <c r="AB146" s="13"/>
    </row>
    <row r="147" spans="22:28">
      <c r="AA147" s="13"/>
      <c r="AB147" s="13"/>
    </row>
    <row r="148" spans="22:28">
      <c r="AA148" s="13"/>
      <c r="AB148" s="13"/>
    </row>
    <row r="149" spans="22:28">
      <c r="V149" s="1"/>
      <c r="W149" s="1"/>
      <c r="X149" s="1"/>
      <c r="Y149" s="1"/>
      <c r="AA149" s="13"/>
      <c r="AB149" s="13"/>
    </row>
    <row r="150" spans="22:28">
      <c r="V150" s="1"/>
      <c r="W150" s="1"/>
      <c r="X150" s="1"/>
      <c r="Y150" s="1"/>
      <c r="AA150" s="13"/>
      <c r="AB150" s="13"/>
    </row>
    <row r="151" spans="22:28">
      <c r="V151" s="1"/>
      <c r="W151" s="1"/>
      <c r="X151" s="1"/>
      <c r="Y151" s="1"/>
      <c r="AA151" s="13"/>
      <c r="AB151" s="13"/>
    </row>
    <row r="152" spans="22:28">
      <c r="V152" s="1"/>
      <c r="W152" s="1"/>
      <c r="X152" s="1"/>
      <c r="Y152" s="1"/>
    </row>
    <row r="153" spans="22:28">
      <c r="V153" s="1"/>
      <c r="W153" s="1"/>
      <c r="X153" s="1"/>
      <c r="Y153" s="1"/>
    </row>
    <row r="154" spans="22:28">
      <c r="V154" s="1"/>
      <c r="W154" s="1"/>
      <c r="X154" s="1"/>
      <c r="Y154" s="1"/>
    </row>
    <row r="155" spans="22:28">
      <c r="V155" s="1"/>
      <c r="W155" s="1"/>
      <c r="X155" s="1"/>
      <c r="Y155" s="1"/>
    </row>
    <row r="156" spans="22:28">
      <c r="V156" s="1"/>
      <c r="W156" s="1"/>
      <c r="X156" s="1"/>
      <c r="Y156" s="1"/>
    </row>
    <row r="157" spans="22:28">
      <c r="V157" s="1"/>
      <c r="W157" s="1"/>
      <c r="X157" s="1"/>
      <c r="Y157" s="1"/>
    </row>
    <row r="158" spans="22:28">
      <c r="V158" s="1"/>
      <c r="W158" s="1"/>
      <c r="X158" s="1"/>
      <c r="Y158" s="1"/>
    </row>
    <row r="159" spans="22:28">
      <c r="V159" s="1"/>
      <c r="W159" s="1"/>
      <c r="X159" s="1"/>
      <c r="Y159" s="1"/>
    </row>
    <row r="160" spans="22:28">
      <c r="V160" s="1"/>
      <c r="W160" s="1"/>
      <c r="X160" s="1"/>
      <c r="Y160" s="1"/>
    </row>
    <row r="161" spans="22:26">
      <c r="V161" s="1"/>
      <c r="W161" s="1"/>
      <c r="X161" s="1"/>
      <c r="Y161" s="1"/>
    </row>
    <row r="162" spans="22:26">
      <c r="V162" s="1"/>
      <c r="W162" s="1"/>
      <c r="X162" s="1"/>
      <c r="Y162" s="1"/>
    </row>
    <row r="163" spans="22:26">
      <c r="V163" s="1"/>
      <c r="W163" s="1"/>
      <c r="X163" s="1"/>
      <c r="Y163" s="1"/>
    </row>
    <row r="164" spans="22:26">
      <c r="V164" s="1"/>
      <c r="W164" s="1"/>
      <c r="X164" s="1"/>
      <c r="Y164" s="1"/>
    </row>
    <row r="165" spans="22:26">
      <c r="V165" s="1"/>
      <c r="W165" s="1"/>
      <c r="X165" s="1"/>
      <c r="Y165" s="1"/>
    </row>
    <row r="166" spans="22:26">
      <c r="V166" s="1"/>
      <c r="W166" s="1"/>
      <c r="X166" s="1"/>
      <c r="Y166" s="1"/>
    </row>
    <row r="167" spans="22:26">
      <c r="V167" s="1"/>
      <c r="W167" s="1"/>
      <c r="X167" s="1"/>
      <c r="Y167" s="1"/>
    </row>
    <row r="168" spans="22:26">
      <c r="V168" s="1"/>
      <c r="W168" s="1"/>
      <c r="X168" s="1"/>
      <c r="Y168" s="1"/>
    </row>
    <row r="169" spans="22:26">
      <c r="V169" s="1"/>
      <c r="W169" s="1"/>
      <c r="X169" s="1"/>
      <c r="Y169" s="1"/>
    </row>
    <row r="170" spans="22:26">
      <c r="V170" s="1"/>
      <c r="W170" s="1"/>
      <c r="X170" s="1"/>
      <c r="Y170" s="1"/>
    </row>
    <row r="171" spans="22:26">
      <c r="V171" s="1"/>
      <c r="W171" s="1"/>
      <c r="X171" s="1"/>
      <c r="Y171" s="1"/>
    </row>
    <row r="172" spans="22:26">
      <c r="V172" s="1"/>
      <c r="W172" s="1"/>
      <c r="X172" s="1"/>
      <c r="Y172" s="1"/>
    </row>
    <row r="173" spans="22:26">
      <c r="V173" s="1"/>
      <c r="W173" s="1"/>
      <c r="X173" s="1"/>
      <c r="Y173" s="1"/>
      <c r="Z173" s="14"/>
    </row>
    <row r="174" spans="22:26">
      <c r="V174" s="1"/>
      <c r="W174" s="1"/>
      <c r="X174" s="1"/>
      <c r="Y174" s="1"/>
      <c r="Z174" s="14"/>
    </row>
    <row r="175" spans="22:26">
      <c r="V175" s="1"/>
      <c r="W175" s="1"/>
      <c r="X175" s="1"/>
      <c r="Y175" s="1"/>
      <c r="Z175" s="14"/>
    </row>
    <row r="176" spans="22:26">
      <c r="V176" s="1"/>
      <c r="W176" s="1"/>
      <c r="X176" s="1"/>
      <c r="Y176" s="1"/>
      <c r="Z176" s="14"/>
    </row>
    <row r="177" spans="22:26">
      <c r="V177" s="1"/>
      <c r="W177" s="1"/>
      <c r="X177" s="1"/>
      <c r="Y177" s="1"/>
      <c r="Z177" s="14"/>
    </row>
    <row r="178" spans="22:26">
      <c r="V178" s="1"/>
      <c r="W178" s="1"/>
      <c r="X178" s="1"/>
      <c r="Y178" s="1"/>
      <c r="Z178" s="14"/>
    </row>
    <row r="179" spans="22:26">
      <c r="V179" s="1"/>
      <c r="W179" s="1"/>
      <c r="X179" s="1"/>
      <c r="Y179" s="1"/>
      <c r="Z179" s="14"/>
    </row>
    <row r="180" spans="22:26">
      <c r="V180" s="1"/>
      <c r="W180" s="1"/>
      <c r="X180" s="1"/>
      <c r="Y180" s="1"/>
      <c r="Z180" s="14"/>
    </row>
    <row r="181" spans="22:26">
      <c r="V181" s="1"/>
      <c r="W181" s="1"/>
      <c r="X181" s="1"/>
      <c r="Y181" s="1"/>
      <c r="Z181" s="14"/>
    </row>
    <row r="182" spans="22:26">
      <c r="V182" s="1"/>
      <c r="W182" s="1"/>
      <c r="X182" s="1"/>
      <c r="Y182" s="1"/>
      <c r="Z182" s="14"/>
    </row>
    <row r="183" spans="22:26">
      <c r="V183" s="1"/>
      <c r="W183" s="1"/>
      <c r="X183" s="1"/>
      <c r="Y183" s="1"/>
      <c r="Z183" s="14"/>
    </row>
    <row r="184" spans="22:26">
      <c r="V184" s="1"/>
      <c r="W184" s="1"/>
      <c r="X184" s="1"/>
      <c r="Y184" s="1"/>
      <c r="Z184" s="14"/>
    </row>
    <row r="185" spans="22:26">
      <c r="V185" s="1"/>
      <c r="W185" s="1"/>
      <c r="X185" s="1"/>
      <c r="Y185" s="1"/>
      <c r="Z185" s="14"/>
    </row>
    <row r="186" spans="22:26">
      <c r="V186" s="1"/>
      <c r="W186" s="1"/>
      <c r="X186" s="1"/>
      <c r="Y186" s="1"/>
      <c r="Z186" s="14"/>
    </row>
    <row r="187" spans="22:26">
      <c r="V187" s="1"/>
      <c r="W187" s="1"/>
      <c r="X187" s="1"/>
      <c r="Y187" s="1"/>
      <c r="Z187" s="14"/>
    </row>
    <row r="188" spans="22:26">
      <c r="V188" s="1"/>
      <c r="W188" s="1"/>
      <c r="X188" s="1"/>
      <c r="Y188" s="1"/>
      <c r="Z188" s="14"/>
    </row>
    <row r="189" spans="22:26">
      <c r="V189" s="1"/>
      <c r="W189" s="1"/>
      <c r="X189" s="1"/>
      <c r="Y189" s="1"/>
      <c r="Z189" s="14"/>
    </row>
    <row r="190" spans="22:26">
      <c r="V190" s="1"/>
      <c r="W190" s="1"/>
      <c r="X190" s="1"/>
      <c r="Y190" s="1"/>
      <c r="Z190" s="14"/>
    </row>
    <row r="191" spans="22:26">
      <c r="V191" s="1"/>
      <c r="W191" s="1"/>
      <c r="X191" s="1"/>
      <c r="Y191" s="1"/>
      <c r="Z191" s="14"/>
    </row>
    <row r="192" spans="22:26">
      <c r="V192" s="1"/>
      <c r="W192" s="1"/>
      <c r="X192" s="1"/>
      <c r="Y192" s="1"/>
      <c r="Z192" s="14"/>
    </row>
    <row r="193" spans="22:26">
      <c r="V193" s="1"/>
      <c r="W193" s="1"/>
      <c r="X193" s="1"/>
      <c r="Y193" s="1"/>
      <c r="Z193" s="14"/>
    </row>
    <row r="194" spans="22:26">
      <c r="V194" s="1"/>
      <c r="W194" s="1"/>
      <c r="X194" s="1"/>
      <c r="Y194" s="1"/>
      <c r="Z194" s="14"/>
    </row>
    <row r="195" spans="22:26">
      <c r="V195" s="1"/>
      <c r="W195" s="1"/>
      <c r="X195" s="1"/>
      <c r="Y195" s="1"/>
      <c r="Z195" s="14"/>
    </row>
    <row r="196" spans="22:26">
      <c r="V196" s="1"/>
      <c r="W196" s="1"/>
      <c r="X196" s="1"/>
      <c r="Y196" s="1"/>
      <c r="Z196" s="14"/>
    </row>
    <row r="197" spans="22:26">
      <c r="V197" s="14"/>
      <c r="W197" s="14"/>
      <c r="X197" s="14"/>
      <c r="Y197" s="14"/>
      <c r="Z197" s="14"/>
    </row>
    <row r="198" spans="22:26">
      <c r="V198" s="14"/>
      <c r="W198" s="14"/>
      <c r="X198" s="14"/>
      <c r="Y198" s="14"/>
      <c r="Z198" s="14"/>
    </row>
    <row r="199" spans="22:26">
      <c r="V199" s="14"/>
      <c r="W199" s="14"/>
      <c r="X199" s="14"/>
      <c r="Y199" s="14"/>
      <c r="Z199" s="14"/>
    </row>
    <row r="200" spans="22:26">
      <c r="V200" s="14"/>
      <c r="W200" s="14"/>
      <c r="X200" s="14"/>
      <c r="Y200" s="14"/>
      <c r="Z200" s="14"/>
    </row>
    <row r="201" spans="22:26">
      <c r="V201" s="14"/>
      <c r="W201" s="14"/>
      <c r="X201" s="14"/>
      <c r="Y201" s="14"/>
      <c r="Z201" s="14"/>
    </row>
    <row r="202" spans="22:26">
      <c r="V202" s="14"/>
      <c r="W202" s="14"/>
      <c r="X202" s="14"/>
      <c r="Y202" s="14"/>
      <c r="Z202" s="14"/>
    </row>
    <row r="203" spans="22:26">
      <c r="V203" s="14"/>
      <c r="W203" s="14"/>
      <c r="X203" s="14"/>
      <c r="Y203" s="14"/>
      <c r="Z203" s="14"/>
    </row>
    <row r="204" spans="22:26">
      <c r="V204" s="14"/>
      <c r="W204" s="14"/>
      <c r="X204" s="14"/>
      <c r="Y204" s="14"/>
      <c r="Z204" s="14"/>
    </row>
    <row r="205" spans="22:26">
      <c r="V205" s="14"/>
      <c r="W205" s="14"/>
      <c r="X205" s="14"/>
      <c r="Y205" s="14"/>
      <c r="Z205" s="14"/>
    </row>
    <row r="206" spans="22:26">
      <c r="V206" s="14"/>
      <c r="W206" s="14"/>
      <c r="X206" s="14"/>
      <c r="Y206" s="14"/>
      <c r="Z206" s="14"/>
    </row>
    <row r="207" spans="22:26">
      <c r="V207" s="14"/>
      <c r="W207" s="14"/>
      <c r="X207" s="14"/>
      <c r="Y207" s="14"/>
      <c r="Z207" s="14"/>
    </row>
    <row r="208" spans="22:26">
      <c r="V208" s="14"/>
      <c r="W208" s="14"/>
      <c r="X208" s="14"/>
      <c r="Y208" s="14"/>
      <c r="Z208" s="14"/>
    </row>
    <row r="209" spans="17:26">
      <c r="V209" s="14"/>
      <c r="W209" s="14"/>
      <c r="X209" s="14"/>
      <c r="Y209" s="14"/>
      <c r="Z209" s="14"/>
    </row>
    <row r="210" spans="17:26">
      <c r="V210" s="14"/>
      <c r="W210" s="14"/>
      <c r="X210" s="14"/>
      <c r="Y210" s="14"/>
      <c r="Z210" s="14"/>
    </row>
    <row r="211" spans="17:26">
      <c r="V211" s="14"/>
      <c r="W211" s="14"/>
      <c r="X211" s="14"/>
      <c r="Y211" s="14"/>
      <c r="Z211" s="14"/>
    </row>
    <row r="212" spans="17:26">
      <c r="V212" s="14"/>
      <c r="W212" s="14"/>
      <c r="X212" s="14"/>
      <c r="Y212" s="14"/>
      <c r="Z212" s="14"/>
    </row>
    <row r="213" spans="17:26">
      <c r="V213" s="14"/>
      <c r="W213" s="14"/>
      <c r="X213" s="14"/>
      <c r="Y213" s="14"/>
      <c r="Z213" s="14"/>
    </row>
    <row r="214" spans="17:26">
      <c r="V214" s="14"/>
      <c r="W214" s="14"/>
      <c r="X214" s="14"/>
      <c r="Y214" s="14"/>
      <c r="Z214" s="14"/>
    </row>
    <row r="215" spans="17:26">
      <c r="V215" s="14"/>
      <c r="W215" s="14"/>
      <c r="X215" s="14"/>
      <c r="Y215" s="14"/>
      <c r="Z215" s="14"/>
    </row>
    <row r="216" spans="17:26">
      <c r="V216" s="14"/>
      <c r="W216" s="14"/>
      <c r="X216" s="14"/>
      <c r="Y216" s="14"/>
      <c r="Z216" s="14"/>
    </row>
    <row r="217" spans="17:26">
      <c r="V217" s="14"/>
      <c r="W217" s="14"/>
      <c r="X217" s="14"/>
      <c r="Y217" s="14"/>
      <c r="Z217" s="14"/>
    </row>
    <row r="218" spans="17:26">
      <c r="Q218" s="3" t="s">
        <v>645</v>
      </c>
      <c r="V218" s="14"/>
      <c r="W218" s="14"/>
      <c r="X218" s="14"/>
      <c r="Y218" s="14"/>
      <c r="Z218" s="14"/>
    </row>
    <row r="219" spans="17:26">
      <c r="V219" s="14"/>
      <c r="W219" s="14"/>
      <c r="X219" s="14"/>
      <c r="Y219" s="14"/>
      <c r="Z219" s="14"/>
    </row>
    <row r="220" spans="17:26">
      <c r="V220" s="14"/>
      <c r="W220" s="14"/>
      <c r="X220" s="14"/>
      <c r="Y220" s="14"/>
      <c r="Z220" s="14"/>
    </row>
    <row r="221" spans="17:26">
      <c r="V221" s="14"/>
      <c r="W221" s="14"/>
      <c r="X221" s="14"/>
      <c r="Y221" s="14"/>
      <c r="Z221" s="14"/>
    </row>
    <row r="222" spans="17:26">
      <c r="V222" s="14"/>
      <c r="W222" s="14"/>
      <c r="X222" s="14"/>
      <c r="Y222" s="14"/>
      <c r="Z222" s="14"/>
    </row>
    <row r="223" spans="17:26">
      <c r="V223" s="14"/>
      <c r="W223" s="14"/>
      <c r="X223" s="14"/>
      <c r="Y223" s="14"/>
      <c r="Z223" s="14"/>
    </row>
    <row r="224" spans="17:26">
      <c r="V224" s="14"/>
      <c r="W224" s="14"/>
      <c r="X224" s="14"/>
      <c r="Y224" s="14"/>
      <c r="Z224" s="14"/>
    </row>
    <row r="225" spans="22:26">
      <c r="V225" s="14"/>
      <c r="W225" s="14"/>
      <c r="X225" s="14"/>
      <c r="Y225" s="14"/>
      <c r="Z225" s="14"/>
    </row>
    <row r="226" spans="22:26">
      <c r="V226" s="14"/>
      <c r="W226" s="14"/>
      <c r="X226" s="14"/>
      <c r="Y226" s="14"/>
      <c r="Z226" s="14"/>
    </row>
    <row r="227" spans="22:26">
      <c r="V227" s="14"/>
      <c r="W227" s="14"/>
      <c r="X227" s="14"/>
      <c r="Y227" s="14"/>
      <c r="Z227" s="14"/>
    </row>
    <row r="228" spans="22:26">
      <c r="V228" s="14"/>
      <c r="W228" s="14"/>
      <c r="X228" s="14"/>
      <c r="Y228" s="14"/>
      <c r="Z228" s="14"/>
    </row>
    <row r="229" spans="22:26">
      <c r="V229" s="14"/>
      <c r="W229" s="14"/>
      <c r="X229" s="14"/>
      <c r="Y229" s="14"/>
      <c r="Z229" s="14"/>
    </row>
    <row r="230" spans="22:26">
      <c r="V230" s="14"/>
      <c r="W230" s="14"/>
      <c r="X230" s="14"/>
      <c r="Y230" s="14"/>
      <c r="Z230" s="14"/>
    </row>
    <row r="231" spans="22:26">
      <c r="V231" s="14"/>
      <c r="W231" s="14"/>
      <c r="X231" s="14"/>
      <c r="Y231" s="14"/>
      <c r="Z231" s="14"/>
    </row>
    <row r="232" spans="22:26">
      <c r="V232" s="14"/>
      <c r="W232" s="14"/>
      <c r="X232" s="14"/>
      <c r="Y232" s="14"/>
      <c r="Z232" s="14"/>
    </row>
    <row r="233" spans="22:26">
      <c r="V233" s="14"/>
      <c r="W233" s="14"/>
      <c r="X233" s="14"/>
      <c r="Y233" s="14"/>
      <c r="Z233" s="14"/>
    </row>
    <row r="234" spans="22:26">
      <c r="V234" s="14"/>
      <c r="W234" s="14"/>
      <c r="X234" s="14"/>
      <c r="Y234" s="14"/>
      <c r="Z234" s="14"/>
    </row>
    <row r="235" spans="22:26">
      <c r="V235" s="14"/>
      <c r="W235" s="14"/>
      <c r="X235" s="14"/>
      <c r="Y235" s="14"/>
      <c r="Z235" s="14"/>
    </row>
    <row r="236" spans="22:26">
      <c r="V236" s="14"/>
      <c r="W236" s="14"/>
      <c r="X236" s="14"/>
      <c r="Y236" s="14"/>
      <c r="Z236" s="14"/>
    </row>
    <row r="237" spans="22:26">
      <c r="V237" s="14"/>
      <c r="W237" s="14"/>
      <c r="X237" s="14"/>
      <c r="Y237" s="14"/>
      <c r="Z237" s="14"/>
    </row>
    <row r="238" spans="22:26">
      <c r="V238" s="14"/>
      <c r="W238" s="14"/>
      <c r="X238" s="14"/>
      <c r="Y238" s="14"/>
      <c r="Z238" s="14"/>
    </row>
    <row r="239" spans="22:26">
      <c r="V239" s="14"/>
      <c r="W239" s="14"/>
      <c r="X239" s="14"/>
      <c r="Y239" s="14"/>
      <c r="Z239" s="14"/>
    </row>
    <row r="240" spans="22:26">
      <c r="V240" s="14"/>
      <c r="W240" s="14"/>
      <c r="X240" s="14"/>
      <c r="Y240" s="14"/>
      <c r="Z240" s="14"/>
    </row>
    <row r="241" spans="22:26">
      <c r="V241" s="14"/>
      <c r="W241" s="14"/>
      <c r="X241" s="14"/>
      <c r="Y241" s="14"/>
      <c r="Z241" s="14"/>
    </row>
    <row r="242" spans="22:26">
      <c r="V242" s="14"/>
      <c r="W242" s="14"/>
      <c r="X242" s="14"/>
      <c r="Y242" s="14"/>
      <c r="Z242" s="14"/>
    </row>
    <row r="243" spans="22:26">
      <c r="V243" s="14"/>
      <c r="W243" s="14"/>
      <c r="X243" s="14"/>
      <c r="Y243" s="14"/>
      <c r="Z243" s="14"/>
    </row>
    <row r="244" spans="22:26">
      <c r="V244" s="14"/>
      <c r="W244" s="14"/>
      <c r="X244" s="14"/>
      <c r="Y244" s="14"/>
      <c r="Z244" s="14"/>
    </row>
    <row r="245" spans="22:26">
      <c r="V245" s="14"/>
      <c r="W245" s="14"/>
      <c r="X245" s="14"/>
      <c r="Y245" s="14"/>
      <c r="Z245" s="14"/>
    </row>
    <row r="246" spans="22:26">
      <c r="V246" s="14"/>
      <c r="W246" s="14"/>
      <c r="X246" s="14"/>
      <c r="Y24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9"/>
  <sheetViews>
    <sheetView zoomScale="86" zoomScaleNormal="86" workbookViewId="0">
      <selection activeCell="P1" sqref="P1"/>
    </sheetView>
  </sheetViews>
  <sheetFormatPr baseColWidth="10" defaultRowHeight="15.6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style="305" customWidth="1"/>
    <col min="6" max="6" width="4.90625" customWidth="1"/>
    <col min="7" max="7" width="7.36328125" style="305" customWidth="1"/>
    <col min="8" max="8" width="6.453125" style="316" customWidth="1"/>
    <col min="9" max="9" width="5.54296875" style="92" customWidth="1"/>
    <col min="10" max="10" width="5.1796875" style="92" customWidth="1"/>
    <col min="11" max="11" width="5.81640625" style="92" customWidth="1"/>
    <col min="12" max="12" width="1.6328125" style="92" customWidth="1"/>
    <col min="13" max="13" width="6.54296875" style="92" customWidth="1"/>
    <col min="14" max="14" width="1.453125" style="92" customWidth="1"/>
    <col min="15" max="15" width="7" style="92" customWidth="1"/>
    <col min="16" max="16" width="5.6328125" style="92" customWidth="1"/>
    <col min="17" max="17" width="1.54296875" customWidth="1"/>
    <col min="18" max="18" width="7" style="92" customWidth="1"/>
    <col min="19" max="19" width="1" style="92" customWidth="1"/>
    <col min="20" max="20" width="8.26953125" customWidth="1"/>
    <col min="21" max="21" width="2.08984375" customWidth="1"/>
    <col min="22" max="22" width="6.90625" customWidth="1"/>
    <col min="23" max="23" width="5.81640625" customWidth="1"/>
    <col min="24" max="24" width="1.54296875" style="519" customWidth="1"/>
    <col min="25" max="25" width="7.453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2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>
      <c r="A1" s="162"/>
      <c r="B1" s="47"/>
      <c r="C1" s="47"/>
      <c r="D1" s="47"/>
      <c r="E1" s="326"/>
      <c r="F1" s="47"/>
      <c r="G1" s="326"/>
      <c r="H1" s="319"/>
      <c r="I1" s="89"/>
      <c r="J1" s="89"/>
      <c r="K1" s="89"/>
      <c r="L1" s="89"/>
      <c r="M1" s="89"/>
      <c r="N1" s="89"/>
      <c r="O1" s="89"/>
      <c r="P1" s="89"/>
      <c r="Q1" s="47"/>
      <c r="R1" s="89"/>
      <c r="S1" s="89"/>
      <c r="T1" s="47"/>
      <c r="U1" s="47"/>
      <c r="V1" s="47"/>
      <c r="W1" s="47"/>
      <c r="X1" s="47"/>
      <c r="Y1" s="47"/>
      <c r="Z1" s="47"/>
      <c r="AA1" s="71"/>
      <c r="AB1" s="71"/>
      <c r="AC1" s="47"/>
      <c r="AD1" s="47"/>
      <c r="AE1" s="71"/>
      <c r="AF1" s="71"/>
      <c r="AG1" s="89"/>
      <c r="AH1" s="47"/>
      <c r="AI1" s="47"/>
      <c r="AJ1" s="47"/>
      <c r="AK1" s="47"/>
      <c r="AL1" s="71"/>
      <c r="AM1" s="47"/>
      <c r="AN1" s="2"/>
      <c r="AO1" s="5"/>
      <c r="AP1" s="5"/>
    </row>
    <row r="2" spans="1:59" ht="31.8">
      <c r="A2" s="162"/>
      <c r="B2" s="47"/>
      <c r="C2" s="47"/>
      <c r="D2" s="140" t="s">
        <v>437</v>
      </c>
      <c r="E2" s="320"/>
      <c r="F2" s="140"/>
      <c r="G2" s="320"/>
      <c r="H2" s="320"/>
      <c r="I2" s="172"/>
      <c r="J2" s="172" t="str">
        <f>+År!B2</f>
        <v>UNG SAU :</v>
      </c>
      <c r="K2" s="89"/>
      <c r="L2" s="89"/>
      <c r="M2" s="89"/>
      <c r="N2" s="89"/>
      <c r="O2" s="89"/>
      <c r="P2" s="89"/>
      <c r="Q2" s="47"/>
      <c r="R2" s="89"/>
      <c r="S2" s="89"/>
      <c r="T2" s="47"/>
      <c r="U2" s="47"/>
      <c r="V2" s="47"/>
      <c r="W2" s="47"/>
      <c r="X2" s="47"/>
      <c r="Y2" s="47"/>
      <c r="Z2" s="47"/>
      <c r="AA2" s="71"/>
      <c r="AB2" s="71"/>
      <c r="AC2" s="47"/>
      <c r="AD2" s="47"/>
      <c r="AE2" s="71"/>
      <c r="AF2" s="71"/>
      <c r="AG2" s="89"/>
      <c r="AH2" s="47"/>
      <c r="AI2" s="47"/>
      <c r="AJ2" s="47"/>
      <c r="AK2" s="47"/>
      <c r="AL2" s="71"/>
      <c r="AM2" s="47"/>
      <c r="AN2" s="2"/>
      <c r="AO2" s="5"/>
      <c r="AP2" s="5"/>
    </row>
    <row r="3" spans="1:59" ht="18" customHeight="1">
      <c r="A3" s="162"/>
      <c r="B3" s="47"/>
      <c r="C3" s="47"/>
      <c r="D3" s="140"/>
      <c r="E3" s="320"/>
      <c r="F3" s="140"/>
      <c r="G3" s="320"/>
      <c r="H3" s="320"/>
      <c r="I3" s="172"/>
      <c r="J3" s="172"/>
      <c r="K3" s="89"/>
      <c r="L3" s="89"/>
      <c r="M3" s="89"/>
      <c r="N3" s="89"/>
      <c r="O3" s="89"/>
      <c r="P3" s="89"/>
      <c r="Q3" s="47"/>
      <c r="R3" s="89"/>
      <c r="S3" s="89"/>
      <c r="T3" s="47"/>
      <c r="U3" s="47"/>
      <c r="V3" s="47"/>
      <c r="W3" s="47"/>
      <c r="X3" s="47"/>
      <c r="Y3" s="47"/>
      <c r="Z3" s="47"/>
      <c r="AA3" s="71"/>
      <c r="AB3" s="71"/>
      <c r="AC3" s="47"/>
      <c r="AD3" s="47"/>
      <c r="AE3" s="71"/>
      <c r="AF3" s="71"/>
      <c r="AG3" s="89"/>
      <c r="AH3" s="47"/>
      <c r="AI3" s="47"/>
      <c r="AJ3" s="47"/>
      <c r="AK3" s="47"/>
      <c r="AL3" s="71"/>
      <c r="AM3" s="47"/>
      <c r="AN3" s="2"/>
      <c r="AO3" s="5"/>
      <c r="AP3" s="5"/>
    </row>
    <row r="4" spans="1:59" ht="24.6">
      <c r="A4" s="162"/>
      <c r="B4" s="47"/>
      <c r="C4" s="47"/>
      <c r="D4" s="47"/>
      <c r="E4" s="326"/>
      <c r="F4" s="142" t="s">
        <v>5</v>
      </c>
      <c r="G4" s="355"/>
      <c r="H4" s="360">
        <f>+År!Q2</f>
        <v>52</v>
      </c>
      <c r="I4" s="145"/>
      <c r="J4" s="145"/>
      <c r="K4" s="575">
        <f>+År!I2</f>
        <v>2024</v>
      </c>
      <c r="L4" s="575"/>
      <c r="M4" s="576"/>
      <c r="N4" s="89"/>
      <c r="O4" s="145"/>
      <c r="P4" s="145"/>
      <c r="Q4" s="141"/>
      <c r="R4" s="145"/>
      <c r="S4" s="145"/>
      <c r="T4" s="141"/>
      <c r="U4" s="141"/>
      <c r="V4" s="141"/>
      <c r="W4" s="141"/>
      <c r="X4" s="141"/>
      <c r="Y4" s="189" t="s">
        <v>425</v>
      </c>
      <c r="Z4" s="141"/>
      <c r="AA4" s="170"/>
      <c r="AB4" s="170"/>
      <c r="AC4" s="577">
        <f>SUM(G9:G33)</f>
        <v>43177</v>
      </c>
      <c r="AD4" s="569"/>
      <c r="AE4" s="569"/>
      <c r="AF4" s="569"/>
      <c r="AG4" s="569"/>
      <c r="AH4" s="47"/>
      <c r="AI4" s="47"/>
      <c r="AJ4" s="47"/>
      <c r="AK4" s="47"/>
      <c r="AL4" s="71"/>
      <c r="AM4" s="47"/>
      <c r="AN4" s="2"/>
      <c r="AO4" s="5"/>
      <c r="AP4" s="5"/>
      <c r="BG4" s="5"/>
    </row>
    <row r="5" spans="1:59" ht="13.5" customHeight="1">
      <c r="A5" s="162"/>
      <c r="B5" s="47"/>
      <c r="C5" s="47"/>
      <c r="D5" s="47"/>
      <c r="E5" s="326"/>
      <c r="F5" s="52"/>
      <c r="G5" s="326"/>
      <c r="H5" s="326"/>
      <c r="I5" s="94"/>
      <c r="J5" s="94"/>
      <c r="K5" s="94"/>
      <c r="L5" s="94"/>
      <c r="M5" s="94"/>
      <c r="N5" s="94"/>
      <c r="O5" s="89"/>
      <c r="P5" s="177"/>
      <c r="Q5" s="47"/>
      <c r="R5" s="94"/>
      <c r="S5" s="94"/>
      <c r="T5" s="52"/>
      <c r="U5" s="52"/>
      <c r="V5" s="52"/>
      <c r="W5" s="52"/>
      <c r="X5" s="52"/>
      <c r="Y5" s="52"/>
      <c r="Z5" s="63"/>
      <c r="AA5" s="71"/>
      <c r="AB5" s="71"/>
      <c r="AC5" s="47"/>
      <c r="AD5" s="47"/>
      <c r="AE5" s="71"/>
      <c r="AF5" s="71"/>
      <c r="AG5" s="89"/>
      <c r="AH5" s="47"/>
      <c r="AI5" s="47"/>
      <c r="AJ5" s="47"/>
      <c r="AK5" s="47"/>
      <c r="AL5" s="71"/>
      <c r="AM5" s="47"/>
      <c r="AN5" s="2"/>
      <c r="AO5" s="5"/>
      <c r="AP5" s="5"/>
    </row>
    <row r="6" spans="1:59" ht="17.25" customHeight="1">
      <c r="A6" s="163"/>
      <c r="B6" s="47"/>
      <c r="C6" s="47"/>
      <c r="D6" s="47"/>
      <c r="E6" s="326" t="s">
        <v>2</v>
      </c>
      <c r="F6" s="52"/>
      <c r="G6" s="326"/>
      <c r="H6" s="326"/>
      <c r="I6" s="89"/>
      <c r="J6" s="94"/>
      <c r="K6" s="89"/>
      <c r="L6" s="89"/>
      <c r="M6" s="94"/>
      <c r="N6" s="94"/>
      <c r="O6" s="89"/>
      <c r="P6" s="94"/>
      <c r="Q6" s="47"/>
      <c r="R6" s="94"/>
      <c r="S6" s="94"/>
      <c r="T6" s="52"/>
      <c r="U6" s="52"/>
      <c r="V6" s="47"/>
      <c r="W6" s="52"/>
      <c r="X6" s="52"/>
      <c r="Y6" s="52" t="s">
        <v>22</v>
      </c>
      <c r="Z6" s="52"/>
      <c r="AA6" s="71"/>
      <c r="AB6" s="71"/>
      <c r="AC6" s="47"/>
      <c r="AD6" s="47"/>
      <c r="AE6" s="71"/>
      <c r="AF6" s="71"/>
      <c r="AG6" s="94" t="s">
        <v>426</v>
      </c>
      <c r="AH6" s="47"/>
      <c r="AI6" s="47"/>
      <c r="AJ6" s="47"/>
      <c r="AK6" s="52" t="s">
        <v>80</v>
      </c>
      <c r="AL6" s="72" t="s">
        <v>526</v>
      </c>
      <c r="AM6" s="47"/>
      <c r="AN6" s="2"/>
      <c r="AO6" s="5"/>
      <c r="AP6" s="5"/>
    </row>
    <row r="7" spans="1:59">
      <c r="A7" s="162"/>
      <c r="B7" s="47"/>
      <c r="C7" s="47"/>
      <c r="D7" s="47"/>
      <c r="E7" s="326" t="s">
        <v>484</v>
      </c>
      <c r="F7" s="118"/>
      <c r="G7" s="326" t="s">
        <v>2</v>
      </c>
      <c r="H7" s="341"/>
      <c r="I7" s="94" t="s">
        <v>2</v>
      </c>
      <c r="J7" s="178"/>
      <c r="K7" s="94" t="s">
        <v>1</v>
      </c>
      <c r="L7" s="94"/>
      <c r="M7" s="178" t="s">
        <v>2</v>
      </c>
      <c r="N7" s="178"/>
      <c r="O7" s="94" t="s">
        <v>22</v>
      </c>
      <c r="P7" s="178"/>
      <c r="Q7" s="47"/>
      <c r="R7" s="178" t="s">
        <v>22</v>
      </c>
      <c r="S7" s="89"/>
      <c r="T7" s="118" t="s">
        <v>22</v>
      </c>
      <c r="U7" s="47"/>
      <c r="V7" s="52" t="s">
        <v>22</v>
      </c>
      <c r="W7" s="118"/>
      <c r="X7" s="118"/>
      <c r="Y7" s="52" t="s">
        <v>486</v>
      </c>
      <c r="Z7" s="118"/>
      <c r="AA7" s="72" t="s">
        <v>522</v>
      </c>
      <c r="AB7" s="72"/>
      <c r="AC7" s="52" t="s">
        <v>524</v>
      </c>
      <c r="AD7" s="52"/>
      <c r="AE7" s="72"/>
      <c r="AF7" s="72"/>
      <c r="AG7" s="94"/>
      <c r="AH7" s="52" t="s">
        <v>482</v>
      </c>
      <c r="AI7" s="52" t="s">
        <v>413</v>
      </c>
      <c r="AJ7" s="52"/>
      <c r="AK7" s="52" t="s">
        <v>428</v>
      </c>
      <c r="AL7" s="72" t="s">
        <v>69</v>
      </c>
      <c r="AM7" s="47"/>
      <c r="AN7" s="4"/>
      <c r="AO7" s="4"/>
      <c r="AP7" s="4"/>
      <c r="AQ7" s="4"/>
      <c r="AR7" s="4"/>
    </row>
    <row r="8" spans="1:59">
      <c r="A8" s="162"/>
      <c r="B8" s="52" t="s">
        <v>89</v>
      </c>
      <c r="C8" s="52" t="s">
        <v>437</v>
      </c>
      <c r="D8" s="48"/>
      <c r="E8" s="327" t="s">
        <v>485</v>
      </c>
      <c r="F8" s="118" t="s">
        <v>487</v>
      </c>
      <c r="G8" s="327" t="s">
        <v>8</v>
      </c>
      <c r="H8" s="341" t="s">
        <v>487</v>
      </c>
      <c r="I8" s="95" t="s">
        <v>403</v>
      </c>
      <c r="J8" s="178" t="s">
        <v>487</v>
      </c>
      <c r="K8" s="95" t="s">
        <v>403</v>
      </c>
      <c r="L8" s="47"/>
      <c r="M8" s="178" t="s">
        <v>658</v>
      </c>
      <c r="N8" s="178"/>
      <c r="O8" s="95" t="s">
        <v>44</v>
      </c>
      <c r="P8" s="178" t="s">
        <v>487</v>
      </c>
      <c r="Q8" s="47"/>
      <c r="R8" s="178" t="s">
        <v>658</v>
      </c>
      <c r="S8" s="89"/>
      <c r="T8" s="118" t="s">
        <v>665</v>
      </c>
      <c r="U8" s="47"/>
      <c r="V8" s="53" t="s">
        <v>0</v>
      </c>
      <c r="W8" s="118" t="s">
        <v>487</v>
      </c>
      <c r="X8" s="118"/>
      <c r="Y8" s="53" t="s">
        <v>414</v>
      </c>
      <c r="Z8" s="118" t="s">
        <v>487</v>
      </c>
      <c r="AA8" s="73" t="s">
        <v>489</v>
      </c>
      <c r="AB8" s="73"/>
      <c r="AC8" s="53" t="s">
        <v>523</v>
      </c>
      <c r="AD8" s="53" t="s">
        <v>520</v>
      </c>
      <c r="AE8" s="73" t="s">
        <v>521</v>
      </c>
      <c r="AF8" s="73"/>
      <c r="AG8" s="95" t="s">
        <v>1</v>
      </c>
      <c r="AH8" s="53" t="s">
        <v>483</v>
      </c>
      <c r="AI8" s="53" t="s">
        <v>517</v>
      </c>
      <c r="AJ8" s="53"/>
      <c r="AK8" s="53" t="s">
        <v>429</v>
      </c>
      <c r="AL8" s="73" t="s">
        <v>540</v>
      </c>
      <c r="AM8" s="47"/>
      <c r="AN8" s="4"/>
      <c r="AO8" s="59"/>
      <c r="AP8" s="59"/>
      <c r="AQ8" s="1"/>
      <c r="AR8" s="5"/>
    </row>
    <row r="9" spans="1:59">
      <c r="A9" s="162">
        <v>1</v>
      </c>
      <c r="B9" s="54">
        <f>+'Ark1'!C335</f>
        <v>2024</v>
      </c>
      <c r="C9" s="54">
        <f>+'Ark1'!J335</f>
        <v>103</v>
      </c>
      <c r="D9" s="64" t="str">
        <f>VLOOKUP(C9,RNR!$A$1:$B$25,2)</f>
        <v>Rudshøgda</v>
      </c>
      <c r="E9" s="328">
        <f>+IF(G9=0,"",'Ark1'!Q335)</f>
        <v>10</v>
      </c>
      <c r="F9" s="329">
        <f t="shared" ref="F9:F33" si="0">+E9-E35</f>
        <v>-248</v>
      </c>
      <c r="G9" s="328">
        <f>+'Ark1'!R335</f>
        <v>30</v>
      </c>
      <c r="H9" s="329">
        <f t="shared" ref="H9:H33" si="1">+G9-G35</f>
        <v>-1200</v>
      </c>
      <c r="I9" s="179">
        <f>+IF(G9=0,"",'Ark1'!AG335)</f>
        <v>7.6322841326994517E-2</v>
      </c>
      <c r="J9" s="157">
        <f t="shared" ref="J9:J33" si="2">+I9-I35</f>
        <v>-2.7198581203087633</v>
      </c>
      <c r="K9" s="179">
        <f>+'Ark1'!AH335</f>
        <v>20</v>
      </c>
      <c r="L9" s="47"/>
      <c r="M9" s="434">
        <f>+'Ark1'!AI335</f>
        <v>30</v>
      </c>
      <c r="N9" s="178"/>
      <c r="O9" s="286">
        <f>+IF(G9=0,"",'Ark1'!U335)</f>
        <v>28.453333333333322</v>
      </c>
      <c r="P9" s="157">
        <f t="shared" ref="P9:P33" si="3">+IF(G9=0,"",O9-O35)</f>
        <v>-0.65341463414635115</v>
      </c>
      <c r="Q9" s="47"/>
      <c r="R9" s="122">
        <f>+IF(M9=0,"",'Ark1'!AJ335)</f>
        <v>113.59666666666671</v>
      </c>
      <c r="S9" s="89"/>
      <c r="T9" s="70">
        <f>+IF(M9=0,"",'Ark1'!AK335)</f>
        <v>19.198475655815425</v>
      </c>
      <c r="U9" s="47"/>
      <c r="V9" s="307">
        <f>+IF(G9=0,"",'Ark1'!S335)</f>
        <v>7.3</v>
      </c>
      <c r="W9" s="56">
        <f t="shared" ref="W9:W33" si="4">+IF(G9=0,"",V9-V35)</f>
        <v>-0.4097560975609742</v>
      </c>
      <c r="X9" s="118"/>
      <c r="Y9" s="56">
        <f>+IF(G9=0,"",'Ark1'!T335)</f>
        <v>6.6666666666666687</v>
      </c>
      <c r="Z9" s="56">
        <f t="shared" ref="Z9:Z33" si="5">+IF(G9=0,"",Y9-Y35)</f>
        <v>0.16097560975610037</v>
      </c>
      <c r="AA9" s="74">
        <f>+IF(G9=0,"",'Ark1'!W335)</f>
        <v>10</v>
      </c>
      <c r="AB9" s="73"/>
      <c r="AC9" s="74">
        <f>+IF(G9=0,"",'Ark1'!X335)</f>
        <v>100</v>
      </c>
      <c r="AD9" s="74">
        <f>+IF(G9=0,"",'Ark1'!Y335)</f>
        <v>76.666666666666686</v>
      </c>
      <c r="AE9" s="74">
        <f>+IF(G9=0,"",'Ark1'!Z335)</f>
        <v>6.0744675120997744</v>
      </c>
      <c r="AF9" s="73"/>
      <c r="AG9" s="74">
        <f>+IF(G9=0,"",'Ark1'!Z335)</f>
        <v>6.0744675120997744</v>
      </c>
      <c r="AH9" s="74">
        <f>+IF(G9=0,"",'Ark1'!AB335)</f>
        <v>1.6397831834998438</v>
      </c>
      <c r="AI9" s="74">
        <f>+IF(G9=0,"",'Ark1'!AC335)</f>
        <v>85.811014981683584</v>
      </c>
      <c r="AJ9" s="53"/>
      <c r="AK9" s="56">
        <f t="shared" ref="AK9:AK33" si="6">+IF(G9=0,"",O9/V9)</f>
        <v>3.8977168949771674</v>
      </c>
      <c r="AL9" s="74">
        <f>+IF(G9=0,"",G9/E9)</f>
        <v>3</v>
      </c>
      <c r="AM9" s="47"/>
      <c r="AN9" s="4"/>
      <c r="AO9" s="59"/>
      <c r="AP9" s="59"/>
      <c r="AQ9" s="1"/>
      <c r="AR9" s="5"/>
    </row>
    <row r="10" spans="1:59">
      <c r="A10" s="162">
        <f>1+A9</f>
        <v>2</v>
      </c>
      <c r="B10" s="54">
        <f>+'Ark1'!C336</f>
        <v>2024</v>
      </c>
      <c r="C10" s="54">
        <f>+'Ark1'!J336</f>
        <v>106</v>
      </c>
      <c r="D10" s="64" t="str">
        <f>VLOOKUP(C10,RNR!$A$1:$B$25,2)</f>
        <v>Furuseth</v>
      </c>
      <c r="E10" s="328">
        <f>+IF(G10=0,"",'Ark1'!Q336)</f>
        <v>277</v>
      </c>
      <c r="F10" s="329">
        <f t="shared" si="0"/>
        <v>1</v>
      </c>
      <c r="G10" s="328">
        <f>+'Ark1'!R336</f>
        <v>1699</v>
      </c>
      <c r="H10" s="329">
        <f t="shared" si="1"/>
        <v>-234</v>
      </c>
      <c r="I10" s="179">
        <f>+IF(G10=0,"",'Ark1'!AG336)</f>
        <v>4.1903439445568553</v>
      </c>
      <c r="J10" s="157">
        <f t="shared" si="2"/>
        <v>5.6926281051420169E-2</v>
      </c>
      <c r="K10" s="179">
        <f>+'Ark1'!AH336</f>
        <v>0.11771630370806357</v>
      </c>
      <c r="L10" s="47"/>
      <c r="M10" s="434">
        <f>+'Ark1'!AI336</f>
        <v>1688</v>
      </c>
      <c r="N10" s="178"/>
      <c r="O10" s="286">
        <f>+IF(G10=0,"",'Ark1'!U336)</f>
        <v>27.583931724543849</v>
      </c>
      <c r="P10" s="157">
        <f t="shared" si="3"/>
        <v>0.2053492103172303</v>
      </c>
      <c r="Q10" s="47"/>
      <c r="R10" s="122">
        <f>+IF(M10=0,"",'Ark1'!AJ336)</f>
        <v>110.13554502369652</v>
      </c>
      <c r="S10" s="89"/>
      <c r="T10" s="70">
        <f>+IF(M10=0,"",'Ark1'!AK336)</f>
        <v>20.295240321510065</v>
      </c>
      <c r="U10" s="47"/>
      <c r="V10" s="307">
        <f>+IF(G10=0,"",'Ark1'!S336)</f>
        <v>7.4290759270158899</v>
      </c>
      <c r="W10" s="56">
        <f t="shared" si="4"/>
        <v>0.63807747900761047</v>
      </c>
      <c r="X10" s="118"/>
      <c r="Y10" s="56">
        <f>+IF(G10=0,"",'Ark1'!T336)</f>
        <v>5.9170100058858139</v>
      </c>
      <c r="Z10" s="56">
        <f t="shared" si="5"/>
        <v>-0.35872719018247423</v>
      </c>
      <c r="AA10" s="74">
        <f>+IF(G10=0,"",'Ark1'!W336)</f>
        <v>11.477339611536197</v>
      </c>
      <c r="AB10" s="73"/>
      <c r="AC10" s="74">
        <f>+IF(G10=0,"",'Ark1'!X336)</f>
        <v>94.231901118304862</v>
      </c>
      <c r="AD10" s="74">
        <f>+IF(G10=0,"",'Ark1'!Y336)</f>
        <v>74.220129487934074</v>
      </c>
      <c r="AE10" s="74">
        <f>+IF(G10=0,"",'Ark1'!Z336)</f>
        <v>7.1636824938243988</v>
      </c>
      <c r="AF10" s="73"/>
      <c r="AG10" s="74">
        <f>+IF(G10=0,"",'Ark1'!Z336)</f>
        <v>7.1636824938243988</v>
      </c>
      <c r="AH10" s="74">
        <f>+IF(G10=0,"",'Ark1'!AB336)</f>
        <v>2.1096067170879875</v>
      </c>
      <c r="AI10" s="74">
        <f>+IF(G10=0,"",'Ark1'!AC336)</f>
        <v>77.035806740154044</v>
      </c>
      <c r="AJ10" s="53"/>
      <c r="AK10" s="56">
        <f t="shared" si="6"/>
        <v>3.7129694184756783</v>
      </c>
      <c r="AL10" s="74">
        <f t="shared" ref="AL10:AL30" si="7">+IF(G10=0,"",G10/E10)</f>
        <v>6.1335740072202167</v>
      </c>
      <c r="AM10" s="47"/>
      <c r="AN10" s="4"/>
      <c r="AO10" s="59"/>
      <c r="AP10" s="59"/>
      <c r="AQ10" s="1"/>
      <c r="AR10" s="5"/>
    </row>
    <row r="11" spans="1:59">
      <c r="A11" s="162">
        <f>1+A10</f>
        <v>3</v>
      </c>
      <c r="B11" s="54">
        <f>+'Ark1'!C337</f>
        <v>2024</v>
      </c>
      <c r="C11" s="54">
        <f>+'Ark1'!J337</f>
        <v>110</v>
      </c>
      <c r="D11" s="64" t="str">
        <f>VLOOKUP(C11,RNR!$A$1:$B$25,2)</f>
        <v>Gol</v>
      </c>
      <c r="E11" s="328">
        <f>+IF(G11=0,"",'Ark1'!Q337)</f>
        <v>1014</v>
      </c>
      <c r="F11" s="329">
        <f t="shared" si="0"/>
        <v>0</v>
      </c>
      <c r="G11" s="328">
        <f>+'Ark1'!R337</f>
        <v>5522</v>
      </c>
      <c r="H11" s="329">
        <f t="shared" si="1"/>
        <v>-413</v>
      </c>
      <c r="I11" s="179">
        <f>+IF(G11=0,"",'Ark1'!AG337)</f>
        <v>13.857629646452487</v>
      </c>
      <c r="J11" s="157">
        <f t="shared" si="2"/>
        <v>0.90080064420450334</v>
      </c>
      <c r="K11" s="179">
        <f>+'Ark1'!AH337</f>
        <v>4.3100325968851854</v>
      </c>
      <c r="L11" s="47"/>
      <c r="M11" s="434">
        <f>+'Ark1'!AI337</f>
        <v>5518</v>
      </c>
      <c r="N11" s="178"/>
      <c r="O11" s="286">
        <f>+IF(G11=0,"",'Ark1'!U337)</f>
        <v>28.066769286490391</v>
      </c>
      <c r="P11" s="157">
        <f t="shared" si="3"/>
        <v>0.11485690232855816</v>
      </c>
      <c r="Q11" s="47"/>
      <c r="R11" s="122">
        <f>+IF(M11=0,"",'Ark1'!AJ337)</f>
        <v>110.63089887640469</v>
      </c>
      <c r="S11" s="89"/>
      <c r="T11" s="70">
        <f>+IF(M11=0,"",'Ark1'!AK337)</f>
        <v>20.354691006807236</v>
      </c>
      <c r="U11" s="47"/>
      <c r="V11" s="307">
        <f>+IF(G11=0,"",'Ark1'!S337)</f>
        <v>7.5268018833755876</v>
      </c>
      <c r="W11" s="56">
        <f t="shared" si="4"/>
        <v>0.37347416644213993</v>
      </c>
      <c r="X11" s="118"/>
      <c r="Y11" s="56">
        <f>+IF(G11=0,"",'Ark1'!T337)</f>
        <v>5.8808402752625852</v>
      </c>
      <c r="Z11" s="56">
        <f t="shared" si="5"/>
        <v>-6.4905301822504313E-2</v>
      </c>
      <c r="AA11" s="74">
        <f>+IF(G11=0,"",'Ark1'!W337)</f>
        <v>9.2720028975009061</v>
      </c>
      <c r="AB11" s="73"/>
      <c r="AC11" s="74">
        <f>+IF(G11=0,"",'Ark1'!X337)</f>
        <v>95.563201738500496</v>
      </c>
      <c r="AD11" s="74">
        <f>+IF(G11=0,"",'Ark1'!Y337)</f>
        <v>73.57841361825426</v>
      </c>
      <c r="AE11" s="74">
        <f>+IF(G11=0,"",'Ark1'!Z337)</f>
        <v>7.5130953182527245</v>
      </c>
      <c r="AF11" s="73"/>
      <c r="AG11" s="74">
        <f>+IF(G11=0,"",'Ark1'!Z337)</f>
        <v>7.5130953182527245</v>
      </c>
      <c r="AH11" s="74">
        <f>+IF(G11=0,"",'Ark1'!AB337)</f>
        <v>1.9536272276572495</v>
      </c>
      <c r="AI11" s="74">
        <f>+IF(G11=0,"",'Ark1'!AC337)</f>
        <v>79.772588526047642</v>
      </c>
      <c r="AJ11" s="53"/>
      <c r="AK11" s="56">
        <f t="shared" si="6"/>
        <v>3.7289103288982979</v>
      </c>
      <c r="AL11" s="74">
        <f t="shared" si="7"/>
        <v>5.445759368836292</v>
      </c>
      <c r="AM11" s="47"/>
      <c r="AN11" s="4"/>
      <c r="AO11" s="59"/>
      <c r="AP11" s="59"/>
      <c r="AQ11" s="1"/>
      <c r="AR11" s="5"/>
      <c r="AT11" s="2"/>
      <c r="AU11" s="2"/>
      <c r="AV11" s="2"/>
    </row>
    <row r="12" spans="1:59">
      <c r="A12" s="162">
        <f t="shared" ref="A12:A36" si="8">1+A11</f>
        <v>4</v>
      </c>
      <c r="B12" s="54">
        <f>+'Ark1'!C338</f>
        <v>2024</v>
      </c>
      <c r="C12" s="54">
        <f>+'Ark1'!J338</f>
        <v>111</v>
      </c>
      <c r="D12" s="64" t="str">
        <f>VLOOKUP(C12,RNR!$A$1:$B$25,2)</f>
        <v>Forus</v>
      </c>
      <c r="E12" s="328">
        <f>+IF(G12=0,"",'Ark1'!Q338)</f>
        <v>856</v>
      </c>
      <c r="F12" s="329">
        <f t="shared" si="0"/>
        <v>-36</v>
      </c>
      <c r="G12" s="328">
        <f>+'Ark1'!R338</f>
        <v>3899</v>
      </c>
      <c r="H12" s="329">
        <f t="shared" si="1"/>
        <v>-625</v>
      </c>
      <c r="I12" s="179">
        <f>+IF(G12=0,"",'Ark1'!AG338)</f>
        <v>10.210764059953132</v>
      </c>
      <c r="J12" s="157">
        <f t="shared" si="2"/>
        <v>-3.561739932229635E-2</v>
      </c>
      <c r="K12" s="179">
        <f>+'Ark1'!AH338</f>
        <v>0.84637086432418573</v>
      </c>
      <c r="L12" s="47"/>
      <c r="M12" s="434">
        <f>+'Ark1'!AI338</f>
        <v>3873</v>
      </c>
      <c r="N12" s="178"/>
      <c r="O12" s="286">
        <f>+IF(G12=0,"",'Ark1'!U338)</f>
        <v>29.289022826365759</v>
      </c>
      <c r="P12" s="157">
        <f t="shared" si="3"/>
        <v>0.29012804298818295</v>
      </c>
      <c r="Q12" s="47"/>
      <c r="R12" s="122">
        <f>+IF(M12=0,"",'Ark1'!AJ338)</f>
        <v>111.01902917634878</v>
      </c>
      <c r="S12" s="89"/>
      <c r="T12" s="70">
        <f>+IF(M12=0,"",'Ark1'!AK338)</f>
        <v>21.044713567786111</v>
      </c>
      <c r="U12" s="47"/>
      <c r="V12" s="307">
        <f>+IF(G12=0,"",'Ark1'!S338)</f>
        <v>7.7096691459348516</v>
      </c>
      <c r="W12" s="56">
        <f t="shared" si="4"/>
        <v>-1.2258351854713467E-2</v>
      </c>
      <c r="X12" s="118"/>
      <c r="Y12" s="56">
        <f>+IF(G12=0,"",'Ark1'!T338)</f>
        <v>5.9333162349320316</v>
      </c>
      <c r="Z12" s="56">
        <f t="shared" si="5"/>
        <v>-0.3237571514516997</v>
      </c>
      <c r="AA12" s="74">
        <f>+IF(G12=0,"",'Ark1'!W338)</f>
        <v>12.156963323929215</v>
      </c>
      <c r="AB12" s="73"/>
      <c r="AC12" s="74">
        <f>+IF(G12=0,"",'Ark1'!X338)</f>
        <v>95.152603231597823</v>
      </c>
      <c r="AD12" s="74">
        <f>+IF(G12=0,"",'Ark1'!Y338)</f>
        <v>78.712490382149284</v>
      </c>
      <c r="AE12" s="74">
        <f>+IF(G12=0,"",'Ark1'!Z338)</f>
        <v>7.960670672276402</v>
      </c>
      <c r="AF12" s="73"/>
      <c r="AG12" s="74">
        <f>+IF(G12=0,"",'Ark1'!Z338)</f>
        <v>7.960670672276402</v>
      </c>
      <c r="AH12" s="74">
        <f>+IF(G12=0,"",'Ark1'!AB338)</f>
        <v>2.1023236220231234</v>
      </c>
      <c r="AI12" s="74">
        <f>+IF(G12=0,"",'Ark1'!AC338)</f>
        <v>80.229684579796626</v>
      </c>
      <c r="AJ12" s="53"/>
      <c r="AK12" s="56">
        <f t="shared" si="6"/>
        <v>3.7989986693280153</v>
      </c>
      <c r="AL12" s="74">
        <f t="shared" si="7"/>
        <v>4.5549065420560746</v>
      </c>
      <c r="AM12" s="47"/>
      <c r="AN12" s="4"/>
      <c r="AO12" s="59"/>
      <c r="AP12" s="59"/>
      <c r="AQ12" s="1"/>
      <c r="AR12" s="5"/>
      <c r="AT12" s="2"/>
      <c r="AU12" s="2"/>
      <c r="AV12" s="4"/>
      <c r="AW12" s="4"/>
      <c r="AX12" s="4"/>
    </row>
    <row r="13" spans="1:59">
      <c r="A13" s="162">
        <f t="shared" si="8"/>
        <v>5</v>
      </c>
      <c r="B13" s="54">
        <f>+'Ark1'!C339</f>
        <v>2024</v>
      </c>
      <c r="C13" s="54">
        <f>+'Ark1'!J339</f>
        <v>116</v>
      </c>
      <c r="D13" s="64" t="str">
        <f>VLOOKUP(C13,RNR!$A$1:$B$25,2)</f>
        <v>Sandeid</v>
      </c>
      <c r="E13" s="328">
        <f>+IF(G13=0,"",'Ark1'!Q339)</f>
        <v>777</v>
      </c>
      <c r="F13" s="329">
        <f t="shared" si="0"/>
        <v>-29</v>
      </c>
      <c r="G13" s="328">
        <f>+'Ark1'!R339</f>
        <v>3017</v>
      </c>
      <c r="H13" s="329">
        <f t="shared" si="1"/>
        <v>-503</v>
      </c>
      <c r="I13" s="179">
        <f>+IF(G13=0,"",'Ark1'!AG339)</f>
        <v>6.9542840844164884</v>
      </c>
      <c r="J13" s="157">
        <f t="shared" si="2"/>
        <v>-0.24649519385447238</v>
      </c>
      <c r="K13" s="179">
        <f>+'Ark1'!AH339</f>
        <v>1.723566456745111</v>
      </c>
      <c r="L13" s="47"/>
      <c r="M13" s="434">
        <f>+'Ark1'!AI339</f>
        <v>2776</v>
      </c>
      <c r="N13" s="178"/>
      <c r="O13" s="286">
        <f>+IF(G13=0,"",'Ark1'!U339)</f>
        <v>25.779648657606881</v>
      </c>
      <c r="P13" s="157">
        <f t="shared" si="3"/>
        <v>-0.41245361512032375</v>
      </c>
      <c r="Q13" s="47"/>
      <c r="R13" s="122">
        <f>+IF(M13=0,"",'Ark1'!AJ339)</f>
        <v>106.90907780979856</v>
      </c>
      <c r="S13" s="89"/>
      <c r="T13" s="70">
        <f>+IF(M13=0,"",'Ark1'!AK339)</f>
        <v>19.747743117914137</v>
      </c>
      <c r="U13" s="47"/>
      <c r="V13" s="307">
        <f>+IF(G13=0,"",'Ark1'!S339)</f>
        <v>7.2565462379847521</v>
      </c>
      <c r="W13" s="56">
        <f t="shared" si="4"/>
        <v>-0.12498785292433734</v>
      </c>
      <c r="X13" s="118"/>
      <c r="Y13" s="56">
        <f>+IF(G13=0,"",'Ark1'!T339)</f>
        <v>6.0401060656281071</v>
      </c>
      <c r="Z13" s="56">
        <f t="shared" si="5"/>
        <v>0.19607197471901738</v>
      </c>
      <c r="AA13" s="74">
        <f>+IF(G13=0,"",'Ark1'!W339)</f>
        <v>11.070599933708982</v>
      </c>
      <c r="AB13" s="73"/>
      <c r="AC13" s="74">
        <f>+IF(G13=0,"",'Ark1'!X339)</f>
        <v>82.333443818362611</v>
      </c>
      <c r="AD13" s="74">
        <f>+IF(G13=0,"",'Ark1'!Y339)</f>
        <v>61.915810407689754</v>
      </c>
      <c r="AE13" s="74">
        <f>+IF(G13=0,"",'Ark1'!Z339)</f>
        <v>8.9589786315097104</v>
      </c>
      <c r="AF13" s="73"/>
      <c r="AG13" s="74">
        <f>+IF(G13=0,"",'Ark1'!Z339)</f>
        <v>8.9589786315097104</v>
      </c>
      <c r="AH13" s="74">
        <f>+IF(G13=0,"",'Ark1'!AB339)</f>
        <v>2.4300725552579761</v>
      </c>
      <c r="AI13" s="74">
        <f>+IF(G13=0,"",'Ark1'!AC339)</f>
        <v>82.076641255320311</v>
      </c>
      <c r="AJ13" s="53"/>
      <c r="AK13" s="56">
        <f t="shared" si="6"/>
        <v>3.5526058557529789</v>
      </c>
      <c r="AL13" s="74">
        <f t="shared" si="7"/>
        <v>3.8828828828828827</v>
      </c>
      <c r="AM13" s="47"/>
      <c r="AN13" s="4"/>
      <c r="AO13" s="59"/>
      <c r="AP13" s="59"/>
      <c r="AQ13" s="1"/>
      <c r="AR13" s="5"/>
      <c r="AT13" s="1"/>
      <c r="AU13" s="1"/>
      <c r="AV13" s="11"/>
      <c r="AW13" s="11"/>
      <c r="AX13" s="11"/>
    </row>
    <row r="14" spans="1:59">
      <c r="A14" s="162">
        <f t="shared" si="8"/>
        <v>6</v>
      </c>
      <c r="B14" s="54">
        <f>+'Ark1'!C340</f>
        <v>2024</v>
      </c>
      <c r="C14" s="54">
        <f>+'Ark1'!J340</f>
        <v>117</v>
      </c>
      <c r="D14" s="64" t="str">
        <f>VLOOKUP(C14,RNR!$A$1:$B$25,2)</f>
        <v>Jæren</v>
      </c>
      <c r="E14" s="328">
        <f>+IF(G14=0,"",'Ark1'!Q340)</f>
        <v>444</v>
      </c>
      <c r="F14" s="329">
        <f t="shared" si="0"/>
        <v>-2</v>
      </c>
      <c r="G14" s="328">
        <f>+'Ark1'!R340</f>
        <v>2211</v>
      </c>
      <c r="H14" s="329">
        <f t="shared" si="1"/>
        <v>-204</v>
      </c>
      <c r="I14" s="179">
        <f>+IF(G14=0,"",'Ark1'!AG340)</f>
        <v>5.1178864223846992</v>
      </c>
      <c r="J14" s="157">
        <f t="shared" si="2"/>
        <v>0.29118164572818284</v>
      </c>
      <c r="K14" s="179">
        <f>+'Ark1'!AH340</f>
        <v>6.2415196743554962</v>
      </c>
      <c r="L14" s="47"/>
      <c r="M14" s="434">
        <f>+'Ark1'!AI340</f>
        <v>2210</v>
      </c>
      <c r="N14" s="178"/>
      <c r="O14" s="286">
        <f>+IF(G14=0,"",'Ark1'!U340)</f>
        <v>25.888195386702879</v>
      </c>
      <c r="P14" s="157">
        <f t="shared" si="3"/>
        <v>0.29838172210659764</v>
      </c>
      <c r="Q14" s="47"/>
      <c r="R14" s="122">
        <f>+IF(M14=0,"",'Ark1'!AJ340)</f>
        <v>108.07981900452472</v>
      </c>
      <c r="S14" s="89"/>
      <c r="T14" s="70">
        <f>+IF(M14=0,"",'Ark1'!AK340)</f>
        <v>19.630630286835888</v>
      </c>
      <c r="U14" s="47"/>
      <c r="V14" s="307">
        <f>+IF(G14=0,"",'Ark1'!S340)</f>
        <v>7.2066938037087311</v>
      </c>
      <c r="W14" s="56">
        <f t="shared" si="4"/>
        <v>-0.71752979877574052</v>
      </c>
      <c r="X14" s="118"/>
      <c r="Y14" s="56">
        <f>+IF(G14=0,"",'Ark1'!T340)</f>
        <v>6.4825870646766157</v>
      </c>
      <c r="Z14" s="56">
        <f t="shared" si="5"/>
        <v>2.5858286208707781E-2</v>
      </c>
      <c r="AA14" s="74">
        <f>+IF(G14=0,"",'Ark1'!W340)</f>
        <v>19.493441881501589</v>
      </c>
      <c r="AB14" s="73"/>
      <c r="AC14" s="74">
        <f>+IF(G14=0,"",'Ark1'!X340)</f>
        <v>82.08955223880595</v>
      </c>
      <c r="AD14" s="74">
        <f>+IF(G14=0,"",'Ark1'!Y340)</f>
        <v>60.289461781999101</v>
      </c>
      <c r="AE14" s="74">
        <f>+IF(G14=0,"",'Ark1'!Z340)</f>
        <v>9.5206491265965791</v>
      </c>
      <c r="AF14" s="73"/>
      <c r="AG14" s="74">
        <f>+IF(G14=0,"",'Ark1'!Z340)</f>
        <v>9.5206491265965791</v>
      </c>
      <c r="AH14" s="74">
        <f>+IF(G14=0,"",'Ark1'!AB340)</f>
        <v>2.4805055948994501</v>
      </c>
      <c r="AI14" s="74">
        <f>+IF(G14=0,"",'Ark1'!AC340)</f>
        <v>84.142061440862093</v>
      </c>
      <c r="AJ14" s="53"/>
      <c r="AK14" s="56">
        <f t="shared" si="6"/>
        <v>3.5922430023848406</v>
      </c>
      <c r="AL14" s="74">
        <f t="shared" si="7"/>
        <v>4.9797297297297298</v>
      </c>
      <c r="AM14" s="47"/>
      <c r="AN14" s="4"/>
      <c r="AO14" s="59"/>
      <c r="AP14" s="59"/>
      <c r="AQ14" s="1"/>
      <c r="AR14" s="5"/>
      <c r="AT14" s="1"/>
      <c r="AU14" s="1"/>
      <c r="AV14" s="11"/>
      <c r="AW14" s="11"/>
      <c r="AX14" s="11"/>
    </row>
    <row r="15" spans="1:59">
      <c r="A15" s="162">
        <f t="shared" si="8"/>
        <v>7</v>
      </c>
      <c r="B15" s="54">
        <f>+'Ark1'!C341</f>
        <v>2024</v>
      </c>
      <c r="C15" s="54">
        <f>+'Ark1'!J341</f>
        <v>134</v>
      </c>
      <c r="D15" s="64" t="str">
        <f>VLOOKUP(C15,RNR!$A$1:$B$25,2)</f>
        <v>Førde</v>
      </c>
      <c r="E15" s="328">
        <f>+IF(G15=0,"",'Ark1'!Q341)</f>
        <v>1169</v>
      </c>
      <c r="F15" s="329">
        <f t="shared" si="0"/>
        <v>57</v>
      </c>
      <c r="G15" s="328">
        <f>+'Ark1'!R341</f>
        <v>5207</v>
      </c>
      <c r="H15" s="329">
        <f t="shared" si="1"/>
        <v>415</v>
      </c>
      <c r="I15" s="179">
        <f>+IF(G15=0,"",'Ark1'!AG341)</f>
        <v>11.480847312293283</v>
      </c>
      <c r="J15" s="157">
        <f t="shared" si="2"/>
        <v>1.8972850727367554</v>
      </c>
      <c r="K15" s="179">
        <f>+'Ark1'!AH341</f>
        <v>5.7230651046667953</v>
      </c>
      <c r="L15" s="47"/>
      <c r="M15" s="434">
        <f>+'Ark1'!AI341</f>
        <v>5161</v>
      </c>
      <c r="N15" s="178"/>
      <c r="O15" s="286">
        <f>+IF(G15=0,"",'Ark1'!U341)</f>
        <v>24.659612060687543</v>
      </c>
      <c r="P15" s="157">
        <f t="shared" si="3"/>
        <v>-0.9465022965745753</v>
      </c>
      <c r="Q15" s="47"/>
      <c r="R15" s="122">
        <f>+IF(M15=0,"",'Ark1'!AJ341)</f>
        <v>105.79443906219728</v>
      </c>
      <c r="S15" s="89"/>
      <c r="T15" s="70">
        <f>+IF(M15=0,"",'Ark1'!AK341)</f>
        <v>20.071887365559565</v>
      </c>
      <c r="U15" s="47"/>
      <c r="V15" s="307">
        <f>+IF(G15=0,"",'Ark1'!S341)</f>
        <v>7.2811599769541004</v>
      </c>
      <c r="W15" s="56">
        <f t="shared" si="4"/>
        <v>9.2484577554312608E-3</v>
      </c>
      <c r="X15" s="118"/>
      <c r="Y15" s="56">
        <f>+IF(G15=0,"",'Ark1'!T341)</f>
        <v>6.1553677741501804</v>
      </c>
      <c r="Z15" s="56">
        <f t="shared" si="5"/>
        <v>-0.19459048962277326</v>
      </c>
      <c r="AA15" s="74">
        <f>+IF(G15=0,"",'Ark1'!W341)</f>
        <v>9.3335893988861152</v>
      </c>
      <c r="AB15" s="73"/>
      <c r="AC15" s="74">
        <f>+IF(G15=0,"",'Ark1'!X341)</f>
        <v>81.390435951603607</v>
      </c>
      <c r="AD15" s="74">
        <f>+IF(G15=0,"",'Ark1'!Y341)</f>
        <v>57.038601882081807</v>
      </c>
      <c r="AE15" s="74">
        <f>+IF(G15=0,"",'Ark1'!Z341)</f>
        <v>8.4677006543842239</v>
      </c>
      <c r="AF15" s="73"/>
      <c r="AG15" s="74">
        <f>+IF(G15=0,"",'Ark1'!Z341)</f>
        <v>8.4677006543842239</v>
      </c>
      <c r="AH15" s="74">
        <f>+IF(G15=0,"",'Ark1'!AB341)</f>
        <v>2.3125025486244062</v>
      </c>
      <c r="AI15" s="74">
        <f>+IF(G15=0,"",'Ark1'!AC341)</f>
        <v>81.020337405090444</v>
      </c>
      <c r="AJ15" s="53"/>
      <c r="AK15" s="56">
        <f t="shared" si="6"/>
        <v>3.3867697095982918</v>
      </c>
      <c r="AL15" s="74">
        <f t="shared" si="7"/>
        <v>4.4542343883661246</v>
      </c>
      <c r="AM15" s="47"/>
      <c r="AN15" s="4"/>
      <c r="AO15" s="59"/>
      <c r="AP15" s="59"/>
      <c r="AQ15" s="1"/>
      <c r="AR15" s="5"/>
      <c r="AT15" s="1"/>
      <c r="AU15" s="1"/>
      <c r="AV15" s="11"/>
      <c r="AW15" s="11"/>
      <c r="AX15" s="11"/>
    </row>
    <row r="16" spans="1:59">
      <c r="A16" s="162">
        <f t="shared" si="8"/>
        <v>8</v>
      </c>
      <c r="B16" s="54">
        <f>+'Ark1'!C342</f>
        <v>2024</v>
      </c>
      <c r="C16" s="54">
        <f>+'Ark1'!J342</f>
        <v>141</v>
      </c>
      <c r="D16" s="64" t="str">
        <f>VLOOKUP(C16,RNR!$A$1:$B$25,2)</f>
        <v>Ølen</v>
      </c>
      <c r="E16" s="328">
        <f>+IF(G16=0,"",'Ark1'!Q342)</f>
        <v>1039</v>
      </c>
      <c r="F16" s="329">
        <f t="shared" si="0"/>
        <v>-26</v>
      </c>
      <c r="G16" s="328">
        <f>+'Ark1'!R342</f>
        <v>5244</v>
      </c>
      <c r="H16" s="329">
        <f t="shared" si="1"/>
        <v>74</v>
      </c>
      <c r="I16" s="179">
        <f>+IF(G16=0,"",'Ark1'!AG342)</f>
        <v>10.130131517417194</v>
      </c>
      <c r="J16" s="157">
        <f t="shared" si="2"/>
        <v>1.0623912603872014</v>
      </c>
      <c r="K16" s="179">
        <f>+'Ark1'!AH342</f>
        <v>4.5957284515636916</v>
      </c>
      <c r="L16" s="47"/>
      <c r="M16" s="434">
        <f>+'Ark1'!AI342</f>
        <v>5219</v>
      </c>
      <c r="N16" s="178"/>
      <c r="O16" s="286">
        <f>+IF(G16=0,"",'Ark1'!U342)</f>
        <v>21.604900839054196</v>
      </c>
      <c r="P16" s="157">
        <f t="shared" si="3"/>
        <v>-0.85159819382782942</v>
      </c>
      <c r="Q16" s="47"/>
      <c r="R16" s="122">
        <f>+IF(M16=0,"",'Ark1'!AJ342)</f>
        <v>104.1083157693043</v>
      </c>
      <c r="S16" s="89"/>
      <c r="T16" s="70">
        <f>+IF(M16=0,"",'Ark1'!AK342)</f>
        <v>18.131505653439174</v>
      </c>
      <c r="U16" s="47"/>
      <c r="V16" s="307">
        <f>+IF(G16=0,"",'Ark1'!S342)</f>
        <v>6.5026697177726955</v>
      </c>
      <c r="W16" s="56">
        <f t="shared" si="4"/>
        <v>-0.13427418938397651</v>
      </c>
      <c r="X16" s="118"/>
      <c r="Y16" s="56">
        <f>+IF(G16=0,"",'Ark1'!T342)</f>
        <v>6.0896262395118228</v>
      </c>
      <c r="Z16" s="56">
        <f t="shared" si="5"/>
        <v>-0.44635054965645704</v>
      </c>
      <c r="AA16" s="74">
        <f>+IF(G16=0,"",'Ark1'!W342)</f>
        <v>8.1617086193745241</v>
      </c>
      <c r="AB16" s="73"/>
      <c r="AC16" s="74">
        <f>+IF(G16=0,"",'Ark1'!X342)</f>
        <v>66.228070175438603</v>
      </c>
      <c r="AD16" s="74">
        <f>+IF(G16=0,"",'Ark1'!Y342)</f>
        <v>39.645308924485136</v>
      </c>
      <c r="AE16" s="74">
        <f>+IF(G16=0,"",'Ark1'!Z342)</f>
        <v>9.0445944095711113</v>
      </c>
      <c r="AF16" s="73"/>
      <c r="AG16" s="74">
        <f>+IF(G16=0,"",'Ark1'!Z342)</f>
        <v>9.0445944095711113</v>
      </c>
      <c r="AH16" s="74">
        <f>+IF(G16=0,"",'Ark1'!AB342)</f>
        <v>1.8639804928007817</v>
      </c>
      <c r="AI16" s="74">
        <f>+IF(G16=0,"",'Ark1'!AC342)</f>
        <v>85.141465697664358</v>
      </c>
      <c r="AJ16" s="53"/>
      <c r="AK16" s="56">
        <f t="shared" si="6"/>
        <v>3.3224662756598287</v>
      </c>
      <c r="AL16" s="74">
        <f t="shared" si="7"/>
        <v>5.0471607314725695</v>
      </c>
      <c r="AM16" s="47"/>
      <c r="AN16" s="4"/>
      <c r="AO16" s="59"/>
      <c r="AP16" s="59"/>
      <c r="AQ16" s="1"/>
      <c r="AR16" s="5"/>
      <c r="AT16" s="1"/>
      <c r="AU16" s="1"/>
      <c r="AV16" s="11"/>
      <c r="AW16" s="11"/>
      <c r="AX16" s="11"/>
    </row>
    <row r="17" spans="1:50">
      <c r="A17" s="162">
        <f t="shared" si="8"/>
        <v>9</v>
      </c>
      <c r="B17" s="54">
        <f>+'Ark1'!C343</f>
        <v>2024</v>
      </c>
      <c r="C17" s="54">
        <f>+'Ark1'!J343</f>
        <v>143</v>
      </c>
      <c r="D17" s="64" t="str">
        <f>VLOOKUP(C17,RNR!$A$1:$B$25,2)</f>
        <v>Nordfjord</v>
      </c>
      <c r="E17" s="328" t="str">
        <f>+IF(G17=0,"",'Ark1'!Q343)</f>
        <v/>
      </c>
      <c r="F17" s="329" t="e">
        <f t="shared" si="0"/>
        <v>#VALUE!</v>
      </c>
      <c r="G17" s="328">
        <f>+'Ark1'!R343</f>
        <v>0</v>
      </c>
      <c r="H17" s="329">
        <f t="shared" si="1"/>
        <v>-971</v>
      </c>
      <c r="I17" s="179" t="str">
        <f>+IF(G17=0,"",'Ark1'!AG343)</f>
        <v/>
      </c>
      <c r="J17" s="157" t="e">
        <f t="shared" si="2"/>
        <v>#VALUE!</v>
      </c>
      <c r="K17" s="179">
        <f>+'Ark1'!AH343</f>
        <v>0</v>
      </c>
      <c r="L17" s="47"/>
      <c r="M17" s="434">
        <f>+'Ark1'!AI343</f>
        <v>0</v>
      </c>
      <c r="N17" s="178"/>
      <c r="O17" s="286" t="str">
        <f>+IF(G17=0,"",'Ark1'!U343)</f>
        <v/>
      </c>
      <c r="P17" s="157" t="str">
        <f t="shared" si="3"/>
        <v/>
      </c>
      <c r="Q17" s="47"/>
      <c r="R17" s="122" t="str">
        <f>+IF(M17=0,"",'Ark1'!AJ343)</f>
        <v/>
      </c>
      <c r="S17" s="89"/>
      <c r="T17" s="70" t="str">
        <f>+IF(M17=0,"",'Ark1'!AK343)</f>
        <v/>
      </c>
      <c r="U17" s="47"/>
      <c r="V17" s="307" t="str">
        <f>+IF(G17=0,"",'Ark1'!S343)</f>
        <v/>
      </c>
      <c r="W17" s="56" t="str">
        <f t="shared" si="4"/>
        <v/>
      </c>
      <c r="X17" s="118"/>
      <c r="Y17" s="56" t="str">
        <f>+IF(G17=0,"",'Ark1'!T343)</f>
        <v/>
      </c>
      <c r="Z17" s="56" t="str">
        <f t="shared" si="5"/>
        <v/>
      </c>
      <c r="AA17" s="74" t="str">
        <f>+IF(G17=0,"",'Ark1'!W343)</f>
        <v/>
      </c>
      <c r="AB17" s="73"/>
      <c r="AC17" s="74" t="str">
        <f>+IF(G17=0,"",'Ark1'!X343)</f>
        <v/>
      </c>
      <c r="AD17" s="74" t="str">
        <f>+IF(G17=0,"",'Ark1'!Y343)</f>
        <v/>
      </c>
      <c r="AE17" s="74" t="str">
        <f>+IF(G17=0,"",'Ark1'!Z343)</f>
        <v/>
      </c>
      <c r="AF17" s="73"/>
      <c r="AG17" s="74" t="str">
        <f>+IF(G17=0,"",'Ark1'!Z343)</f>
        <v/>
      </c>
      <c r="AH17" s="74" t="str">
        <f>+IF(G17=0,"",'Ark1'!AB343)</f>
        <v/>
      </c>
      <c r="AI17" s="74" t="str">
        <f>+IF(G17=0,"",'Ark1'!AC343)</f>
        <v/>
      </c>
      <c r="AJ17" s="53"/>
      <c r="AK17" s="56" t="str">
        <f t="shared" si="6"/>
        <v/>
      </c>
      <c r="AL17" s="74" t="str">
        <f t="shared" si="7"/>
        <v/>
      </c>
      <c r="AM17" s="47"/>
      <c r="AN17" s="4"/>
      <c r="AO17" s="59"/>
      <c r="AP17" s="59"/>
      <c r="AQ17" s="1"/>
      <c r="AR17" s="5"/>
      <c r="AT17" s="1"/>
      <c r="AU17" s="1"/>
      <c r="AV17" s="11"/>
      <c r="AW17" s="11"/>
      <c r="AX17" s="11"/>
    </row>
    <row r="18" spans="1:50">
      <c r="A18" s="162">
        <f t="shared" si="8"/>
        <v>10</v>
      </c>
      <c r="B18" s="54">
        <f>+'Ark1'!C344</f>
        <v>2024</v>
      </c>
      <c r="C18" s="54">
        <f>+'Ark1'!J344</f>
        <v>147</v>
      </c>
      <c r="D18" s="64" t="str">
        <f>VLOOKUP(C18,RNR!$A$1:$B$25,2)</f>
        <v>Midt-Norge</v>
      </c>
      <c r="E18" s="328">
        <f>+IF(G18=0,"",'Ark1'!Q344)</f>
        <v>93</v>
      </c>
      <c r="F18" s="329">
        <f t="shared" si="0"/>
        <v>-16</v>
      </c>
      <c r="G18" s="328">
        <f>+'Ark1'!R344</f>
        <v>863</v>
      </c>
      <c r="H18" s="329">
        <f t="shared" si="1"/>
        <v>158</v>
      </c>
      <c r="I18" s="179">
        <f>+IF(G18=0,"",'Ark1'!AG344)</f>
        <v>1.4974244617567651</v>
      </c>
      <c r="J18" s="157">
        <f t="shared" si="2"/>
        <v>0.29483694798529236</v>
      </c>
      <c r="K18" s="179">
        <f>+'Ark1'!AH344</f>
        <v>26.303592120509848</v>
      </c>
      <c r="L18" s="47"/>
      <c r="M18" s="434">
        <f>+'Ark1'!AI344</f>
        <v>862</v>
      </c>
      <c r="N18" s="178"/>
      <c r="O18" s="286">
        <f>+IF(G18=0,"",'Ark1'!U344)</f>
        <v>19.405909617612977</v>
      </c>
      <c r="P18" s="157">
        <f t="shared" si="3"/>
        <v>-2.4345159143019366</v>
      </c>
      <c r="Q18" s="47"/>
      <c r="R18" s="122">
        <f>+IF(M18=0,"",'Ark1'!AJ344)</f>
        <v>100.93816705336418</v>
      </c>
      <c r="S18" s="89"/>
      <c r="T18" s="70">
        <f>+IF(M18=0,"",'Ark1'!AK344)</f>
        <v>17.680611549422618</v>
      </c>
      <c r="U18" s="47"/>
      <c r="V18" s="307">
        <f>+IF(G18=0,"",'Ark1'!S344)</f>
        <v>6.1923522595596783</v>
      </c>
      <c r="W18" s="56">
        <f t="shared" si="4"/>
        <v>-0.42750589646868864</v>
      </c>
      <c r="X18" s="118"/>
      <c r="Y18" s="56">
        <f>+IF(G18=0,"",'Ark1'!T344)</f>
        <v>5.862108922363845</v>
      </c>
      <c r="Z18" s="56">
        <f t="shared" si="5"/>
        <v>-4.4274056359561165E-2</v>
      </c>
      <c r="AA18" s="74">
        <f>+IF(G18=0,"",'Ark1'!W344)</f>
        <v>4.5191193511008123</v>
      </c>
      <c r="AB18" s="73"/>
      <c r="AC18" s="74">
        <f>+IF(G18=0,"",'Ark1'!X344)</f>
        <v>55.967555040556192</v>
      </c>
      <c r="AD18" s="74">
        <f>+IF(G18=0,"",'Ark1'!Y344)</f>
        <v>33.024333719582849</v>
      </c>
      <c r="AE18" s="74">
        <f>+IF(G18=0,"",'Ark1'!Z344)</f>
        <v>8.5572098216402512</v>
      </c>
      <c r="AF18" s="73"/>
      <c r="AG18" s="74">
        <f>+IF(G18=0,"",'Ark1'!Z344)</f>
        <v>8.5572098216402512</v>
      </c>
      <c r="AH18" s="74">
        <f>+IF(G18=0,"",'Ark1'!AB344)</f>
        <v>1.6313097346845549</v>
      </c>
      <c r="AI18" s="74">
        <f>+IF(G18=0,"",'Ark1'!AC344)</f>
        <v>83.419516621935983</v>
      </c>
      <c r="AJ18" s="53"/>
      <c r="AK18" s="56">
        <f t="shared" si="6"/>
        <v>3.1338510479041899</v>
      </c>
      <c r="AL18" s="74">
        <f t="shared" si="7"/>
        <v>9.279569892473118</v>
      </c>
      <c r="AM18" s="47"/>
      <c r="AN18" s="4"/>
      <c r="AO18" s="59"/>
      <c r="AP18" s="59"/>
      <c r="AQ18" s="1"/>
      <c r="AR18" s="5"/>
      <c r="AT18" s="1"/>
      <c r="AU18" s="1"/>
      <c r="AV18" s="11"/>
      <c r="AW18" s="11"/>
      <c r="AX18" s="11"/>
    </row>
    <row r="19" spans="1:50">
      <c r="A19" s="162">
        <f t="shared" si="8"/>
        <v>11</v>
      </c>
      <c r="B19" s="54">
        <f>+'Ark1'!C345</f>
        <v>2024</v>
      </c>
      <c r="C19" s="54">
        <f>+'Ark1'!J345</f>
        <v>155</v>
      </c>
      <c r="D19" s="64" t="str">
        <f>VLOOKUP(C19,RNR!$A$1:$B$25,2)</f>
        <v>Målselv</v>
      </c>
      <c r="E19" s="328">
        <f>+IF(G19=0,"",'Ark1'!Q345)</f>
        <v>302</v>
      </c>
      <c r="F19" s="329">
        <f t="shared" si="0"/>
        <v>-14</v>
      </c>
      <c r="G19" s="328">
        <f>+'Ark1'!R345</f>
        <v>2159</v>
      </c>
      <c r="H19" s="329">
        <f t="shared" si="1"/>
        <v>-386</v>
      </c>
      <c r="I19" s="179">
        <f>+IF(G19=0,"",'Ark1'!AG345)</f>
        <v>5.5156217727535743</v>
      </c>
      <c r="J19" s="157">
        <f t="shared" si="2"/>
        <v>1.8390537428398801E-3</v>
      </c>
      <c r="K19" s="179">
        <f>+'Ark1'!AH345</f>
        <v>4.6317739694302915</v>
      </c>
      <c r="L19" s="47"/>
      <c r="M19" s="434">
        <f>+'Ark1'!AI345</f>
        <v>2049</v>
      </c>
      <c r="N19" s="178"/>
      <c r="O19" s="286">
        <f>+IF(G19=0,"",'Ark1'!U345)</f>
        <v>28.572070402964378</v>
      </c>
      <c r="P19" s="157">
        <f t="shared" si="3"/>
        <v>0.8327776721195761</v>
      </c>
      <c r="Q19" s="47"/>
      <c r="R19" s="122">
        <f>+IF(M19=0,"",'Ark1'!AJ345)</f>
        <v>109.66315275744276</v>
      </c>
      <c r="S19" s="89"/>
      <c r="T19" s="70">
        <f>+IF(M19=0,"",'Ark1'!AK345)</f>
        <v>21.058427339541364</v>
      </c>
      <c r="U19" s="47"/>
      <c r="V19" s="307">
        <f>+IF(G19=0,"",'Ark1'!S345)</f>
        <v>7.6961556276053731</v>
      </c>
      <c r="W19" s="56">
        <f t="shared" si="4"/>
        <v>0.13662714037551194</v>
      </c>
      <c r="X19" s="118"/>
      <c r="Y19" s="56">
        <f>+IF(G19=0,"",'Ark1'!T345)</f>
        <v>5.6479851783232977</v>
      </c>
      <c r="Z19" s="56">
        <f t="shared" si="5"/>
        <v>-4.395981185352138E-2</v>
      </c>
      <c r="AA19" s="74">
        <f>+IF(G19=0,"",'Ark1'!W345)</f>
        <v>7.4108383510884659</v>
      </c>
      <c r="AB19" s="73"/>
      <c r="AC19" s="74">
        <f>+IF(G19=0,"",'Ark1'!X345)</f>
        <v>91.848077813802689</v>
      </c>
      <c r="AD19" s="74">
        <f>+IF(G19=0,"",'Ark1'!Y345)</f>
        <v>76.933765632237126</v>
      </c>
      <c r="AE19" s="74">
        <f>+IF(G19=0,"",'Ark1'!Z345)</f>
        <v>8.4333148507886051</v>
      </c>
      <c r="AF19" s="73"/>
      <c r="AG19" s="74">
        <f>+IF(G19=0,"",'Ark1'!Z345)</f>
        <v>8.4333148507886051</v>
      </c>
      <c r="AH19" s="74">
        <f>+IF(G19=0,"",'Ark1'!AB345)</f>
        <v>1.9022510172476172</v>
      </c>
      <c r="AI19" s="74">
        <f>+IF(G19=0,"",'Ark1'!AC345)</f>
        <v>81.430186025771107</v>
      </c>
      <c r="AJ19" s="53"/>
      <c r="AK19" s="56">
        <f t="shared" si="6"/>
        <v>3.7125120365912427</v>
      </c>
      <c r="AL19" s="74">
        <f t="shared" si="7"/>
        <v>7.1490066225165565</v>
      </c>
      <c r="AM19" s="47"/>
      <c r="AN19" s="4"/>
      <c r="AO19" s="59"/>
      <c r="AP19" s="59"/>
      <c r="AQ19" s="1"/>
      <c r="AR19" s="5"/>
      <c r="AT19" s="1"/>
      <c r="AU19" s="1"/>
      <c r="AV19" s="11"/>
      <c r="AW19" s="11"/>
      <c r="AX19" s="11"/>
    </row>
    <row r="20" spans="1:50">
      <c r="A20" s="162">
        <f t="shared" si="8"/>
        <v>12</v>
      </c>
      <c r="B20" s="54">
        <f>+'Ark1'!C346</f>
        <v>2024</v>
      </c>
      <c r="C20" s="54">
        <f>+'Ark1'!J346</f>
        <v>160</v>
      </c>
      <c r="D20" s="64" t="str">
        <f>VLOOKUP(C20,RNR!$A$1:$B$25,2)</f>
        <v>Oslo</v>
      </c>
      <c r="E20" s="328">
        <f>+IF(G20=0,"",'Ark1'!Q346)</f>
        <v>277</v>
      </c>
      <c r="F20" s="329">
        <f t="shared" si="0"/>
        <v>-19</v>
      </c>
      <c r="G20" s="328">
        <f>+'Ark1'!R346</f>
        <v>1551</v>
      </c>
      <c r="H20" s="329">
        <f t="shared" si="1"/>
        <v>-174</v>
      </c>
      <c r="I20" s="179">
        <f>+IF(G20=0,"",'Ark1'!AG346)</f>
        <v>3.7245922101703592</v>
      </c>
      <c r="J20" s="157">
        <f t="shared" si="2"/>
        <v>0.18483375706772165</v>
      </c>
      <c r="K20" s="179">
        <f>+'Ark1'!AH346</f>
        <v>7.0277240490006445</v>
      </c>
      <c r="L20" s="47"/>
      <c r="M20" s="434">
        <f>+'Ark1'!AI346</f>
        <v>1548</v>
      </c>
      <c r="N20" s="178"/>
      <c r="O20" s="286">
        <f>+IF(G20=0,"",'Ark1'!U346)</f>
        <v>26.857575757575781</v>
      </c>
      <c r="P20" s="157">
        <f t="shared" si="3"/>
        <v>0.58406851119898207</v>
      </c>
      <c r="Q20" s="47"/>
      <c r="R20" s="122">
        <f>+IF(M20=0,"",'Ark1'!AJ346)</f>
        <v>109.92726098191204</v>
      </c>
      <c r="S20" s="89"/>
      <c r="T20" s="70">
        <f>+IF(M20=0,"",'Ark1'!AK346)</f>
        <v>19.728847001069941</v>
      </c>
      <c r="U20" s="47"/>
      <c r="V20" s="307">
        <f>+IF(G20=0,"",'Ark1'!S346)</f>
        <v>7.2572533849129588</v>
      </c>
      <c r="W20" s="56">
        <f t="shared" si="4"/>
        <v>0.39986208056513295</v>
      </c>
      <c r="X20" s="118"/>
      <c r="Y20" s="56">
        <f>+IF(G20=0,"",'Ark1'!T346)</f>
        <v>6.1611863313990973</v>
      </c>
      <c r="Z20" s="56">
        <f t="shared" si="5"/>
        <v>-0.20403105990525106</v>
      </c>
      <c r="AA20" s="74">
        <f>+IF(G20=0,"",'Ark1'!W346)</f>
        <v>14.37782076079948</v>
      </c>
      <c r="AB20" s="73"/>
      <c r="AC20" s="74">
        <f>+IF(G20=0,"",'Ark1'!X346)</f>
        <v>92.327530625402972</v>
      </c>
      <c r="AD20" s="74">
        <f>+IF(G20=0,"",'Ark1'!Y346)</f>
        <v>67.053513862024516</v>
      </c>
      <c r="AE20" s="74">
        <f>+IF(G20=0,"",'Ark1'!Z346)</f>
        <v>7.8216667646155651</v>
      </c>
      <c r="AF20" s="73"/>
      <c r="AG20" s="74">
        <f>+IF(G20=0,"",'Ark1'!Z346)</f>
        <v>7.8216667646155651</v>
      </c>
      <c r="AH20" s="74">
        <f>+IF(G20=0,"",'Ark1'!AB346)</f>
        <v>2.0842511325323603</v>
      </c>
      <c r="AI20" s="74">
        <f>+IF(G20=0,"",'Ark1'!AC346)</f>
        <v>81.18996061397111</v>
      </c>
      <c r="AJ20" s="53"/>
      <c r="AK20" s="56">
        <f t="shared" si="6"/>
        <v>3.7007906894100957</v>
      </c>
      <c r="AL20" s="74">
        <f t="shared" si="7"/>
        <v>5.5992779783393498</v>
      </c>
      <c r="AM20" s="47"/>
      <c r="AN20" s="4"/>
      <c r="AO20" s="59"/>
      <c r="AP20" s="59"/>
      <c r="AQ20" s="1"/>
      <c r="AR20" s="5"/>
      <c r="AT20" s="1"/>
      <c r="AU20" s="1"/>
      <c r="AV20" s="11"/>
      <c r="AW20" s="11"/>
      <c r="AX20" s="11"/>
    </row>
    <row r="21" spans="1:50">
      <c r="A21" s="162">
        <f t="shared" si="8"/>
        <v>13</v>
      </c>
      <c r="B21" s="54">
        <f>+'Ark1'!C347</f>
        <v>2024</v>
      </c>
      <c r="C21" s="54">
        <f>+'Ark1'!J347</f>
        <v>171</v>
      </c>
      <c r="D21" s="64" t="str">
        <f>VLOOKUP(C21,RNR!$A$1:$B$25,2)</f>
        <v>Prima</v>
      </c>
      <c r="E21" s="328">
        <f>+IF(G21=0,"",'Ark1'!Q347)</f>
        <v>105</v>
      </c>
      <c r="F21" s="329">
        <f t="shared" si="0"/>
        <v>-9</v>
      </c>
      <c r="G21" s="328">
        <f>+'Ark1'!R347</f>
        <v>673</v>
      </c>
      <c r="H21" s="329">
        <f t="shared" si="1"/>
        <v>-123</v>
      </c>
      <c r="I21" s="179">
        <f>+IF(G21=0,"",'Ark1'!AG347)</f>
        <v>1.8305411178578088</v>
      </c>
      <c r="J21" s="157">
        <f t="shared" si="2"/>
        <v>-4.7549506669181119E-2</v>
      </c>
      <c r="K21" s="179">
        <f>+'Ark1'!AH347</f>
        <v>0</v>
      </c>
      <c r="L21" s="47"/>
      <c r="M21" s="434">
        <f>+'Ark1'!AI347</f>
        <v>666</v>
      </c>
      <c r="N21" s="178"/>
      <c r="O21" s="286">
        <f>+IF(G21=0,"",'Ark1'!U347)</f>
        <v>30.420356612184243</v>
      </c>
      <c r="P21" s="157">
        <f t="shared" si="3"/>
        <v>0.21131138605356625</v>
      </c>
      <c r="Q21" s="47"/>
      <c r="R21" s="122">
        <f>+IF(M21=0,"",'Ark1'!AJ347)</f>
        <v>112.17102102102093</v>
      </c>
      <c r="S21" s="89"/>
      <c r="T21" s="70">
        <f>+IF(M21=0,"",'Ark1'!AK347)</f>
        <v>21.3025803387991</v>
      </c>
      <c r="U21" s="47"/>
      <c r="V21" s="307">
        <f>+IF(G21=0,"",'Ark1'!S347)</f>
        <v>7.8618127786032685</v>
      </c>
      <c r="W21" s="56">
        <f t="shared" si="4"/>
        <v>6.030524091482814E-2</v>
      </c>
      <c r="X21" s="118"/>
      <c r="Y21" s="56">
        <f>+IF(G21=0,"",'Ark1'!T347)</f>
        <v>5.9985141158989608</v>
      </c>
      <c r="Z21" s="56">
        <f t="shared" si="5"/>
        <v>-0.32811904993018359</v>
      </c>
      <c r="AA21" s="74">
        <f>+IF(G21=0,"",'Ark1'!W347)</f>
        <v>13.075780089153048</v>
      </c>
      <c r="AB21" s="73"/>
      <c r="AC21" s="74">
        <f>+IF(G21=0,"",'Ark1'!X347)</f>
        <v>97.325408618127781</v>
      </c>
      <c r="AD21" s="74">
        <f>+IF(G21=0,"",'Ark1'!Y347)</f>
        <v>84.398216939078736</v>
      </c>
      <c r="AE21" s="74">
        <f>+IF(G21=0,"",'Ark1'!Z347)</f>
        <v>7.6159341754413505</v>
      </c>
      <c r="AF21" s="73"/>
      <c r="AG21" s="74">
        <f>+IF(G21=0,"",'Ark1'!Z347)</f>
        <v>7.6159341754413505</v>
      </c>
      <c r="AH21" s="74">
        <f>+IF(G21=0,"",'Ark1'!AB347)</f>
        <v>2.0188555870347655</v>
      </c>
      <c r="AI21" s="74">
        <f>+IF(G21=0,"",'Ark1'!AC347)</f>
        <v>78.804894384792476</v>
      </c>
      <c r="AJ21" s="53"/>
      <c r="AK21" s="56">
        <f t="shared" si="6"/>
        <v>3.8693819693819687</v>
      </c>
      <c r="AL21" s="74">
        <f t="shared" si="7"/>
        <v>6.4095238095238098</v>
      </c>
      <c r="AM21" s="47"/>
      <c r="AN21" s="4"/>
      <c r="AO21" s="59"/>
      <c r="AP21" s="59"/>
      <c r="AQ21" s="1"/>
      <c r="AR21" s="5"/>
      <c r="AT21" s="1"/>
      <c r="AU21" s="1"/>
      <c r="AV21" s="11"/>
      <c r="AW21" s="11"/>
      <c r="AX21" s="11"/>
    </row>
    <row r="22" spans="1:50">
      <c r="A22" s="162">
        <f t="shared" si="8"/>
        <v>14</v>
      </c>
      <c r="B22" s="54">
        <f>+'Ark1'!C349</f>
        <v>2024</v>
      </c>
      <c r="C22" s="54">
        <f>+'Ark1'!J349</f>
        <v>175</v>
      </c>
      <c r="D22" s="64" t="str">
        <f>VLOOKUP(C22,RNR!$A$1:$B$25,2)</f>
        <v>Ole Ringdal</v>
      </c>
      <c r="E22" s="328">
        <f>+IF(G22=0,"",'Ark1'!Q349)</f>
        <v>206</v>
      </c>
      <c r="F22" s="329">
        <f t="shared" si="0"/>
        <v>16</v>
      </c>
      <c r="G22" s="328">
        <f>+'Ark1'!R349</f>
        <v>866</v>
      </c>
      <c r="H22" s="329">
        <f t="shared" si="1"/>
        <v>-13</v>
      </c>
      <c r="I22" s="179">
        <f>+IF(G22=0,"",'Ark1'!AG349)</f>
        <v>1.85234892127821</v>
      </c>
      <c r="J22" s="157">
        <f t="shared" si="2"/>
        <v>0.34341888402787246</v>
      </c>
      <c r="K22" s="179">
        <f>+'Ark1'!AH349</f>
        <v>4.3879907621247112</v>
      </c>
      <c r="L22" s="47"/>
      <c r="M22" s="434">
        <f>+'Ark1'!AI349</f>
        <v>800</v>
      </c>
      <c r="N22" s="178"/>
      <c r="O22" s="286">
        <f>+IF(G22=0,"",'Ark1'!U349)</f>
        <v>23.922401847575056</v>
      </c>
      <c r="P22" s="157">
        <f t="shared" si="3"/>
        <v>1.9431071945602802</v>
      </c>
      <c r="Q22" s="47"/>
      <c r="R22" s="122">
        <f>+IF(M22=0,"",'Ark1'!AJ349)</f>
        <v>105.28312499999998</v>
      </c>
      <c r="S22" s="89"/>
      <c r="T22" s="70">
        <f>+IF(M22=0,"",'Ark1'!AK349)</f>
        <v>19.615537758050859</v>
      </c>
      <c r="U22" s="47"/>
      <c r="V22" s="307">
        <f>+IF(G22=0,"",'Ark1'!S349)</f>
        <v>7.1200923787528883</v>
      </c>
      <c r="W22" s="56">
        <f t="shared" si="4"/>
        <v>0.15080910230237432</v>
      </c>
      <c r="X22" s="118"/>
      <c r="Y22" s="56">
        <f>+IF(G22=0,"",'Ark1'!T349)</f>
        <v>6.0427251732101617</v>
      </c>
      <c r="Z22" s="56">
        <f t="shared" si="5"/>
        <v>-0.55454445136321695</v>
      </c>
      <c r="AA22" s="74">
        <f>+IF(G22=0,"",'Ark1'!W349)</f>
        <v>8.5450346420323307</v>
      </c>
      <c r="AB22" s="73"/>
      <c r="AC22" s="74">
        <f>+IF(G22=0,"",'Ark1'!X349)</f>
        <v>74.826789838337177</v>
      </c>
      <c r="AD22" s="74">
        <f>+IF(G22=0,"",'Ark1'!Y349)</f>
        <v>52.771362586605072</v>
      </c>
      <c r="AE22" s="74">
        <f>+IF(G22=0,"",'Ark1'!Z349)</f>
        <v>8.9442309457182354</v>
      </c>
      <c r="AF22" s="73"/>
      <c r="AG22" s="74">
        <f>+IF(G22=0,"",'Ark1'!Z349)</f>
        <v>8.9442309457182354</v>
      </c>
      <c r="AH22" s="74">
        <f>+IF(G22=0,"",'Ark1'!AB349)</f>
        <v>1.9003522125807448</v>
      </c>
      <c r="AI22" s="74">
        <f>+IF(G22=0,"",'Ark1'!AC349)</f>
        <v>83.343194624901443</v>
      </c>
      <c r="AJ22" s="53"/>
      <c r="AK22" s="56">
        <f t="shared" si="6"/>
        <v>3.3598443074927009</v>
      </c>
      <c r="AL22" s="74">
        <f t="shared" si="7"/>
        <v>4.2038834951456314</v>
      </c>
      <c r="AM22" s="47"/>
      <c r="AN22" s="4"/>
      <c r="AO22" s="59"/>
      <c r="AP22" s="59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2">
        <f t="shared" si="8"/>
        <v>15</v>
      </c>
      <c r="B23" s="54">
        <f>+'Ark1'!C350</f>
        <v>2024</v>
      </c>
      <c r="C23" s="54">
        <f>+'Ark1'!J350</f>
        <v>177</v>
      </c>
      <c r="D23" s="64" t="str">
        <f>VLOOKUP(C23,RNR!$A$1:$B$25,2)</f>
        <v>Slakthuset</v>
      </c>
      <c r="E23" s="328">
        <f>+IF(G23=0,"",'Ark1'!Q350)</f>
        <v>219</v>
      </c>
      <c r="F23" s="329">
        <f t="shared" si="0"/>
        <v>19</v>
      </c>
      <c r="G23" s="328">
        <f>+'Ark1'!R350</f>
        <v>1119</v>
      </c>
      <c r="H23" s="329">
        <f t="shared" si="1"/>
        <v>141</v>
      </c>
      <c r="I23" s="179">
        <f>+IF(G23=0,"",'Ark1'!AG350)</f>
        <v>2.6155683932593381</v>
      </c>
      <c r="J23" s="157">
        <f t="shared" si="2"/>
        <v>0.69188136733343453</v>
      </c>
      <c r="K23" s="179">
        <f>+'Ark1'!AH350</f>
        <v>3.1277926720285976</v>
      </c>
      <c r="L23" s="47"/>
      <c r="M23" s="434">
        <f>+'Ark1'!AI350</f>
        <v>1117</v>
      </c>
      <c r="N23" s="178"/>
      <c r="O23" s="286">
        <f>+IF(G23=0,"",'Ark1'!U350)</f>
        <v>26.141823056300257</v>
      </c>
      <c r="P23" s="157">
        <f t="shared" si="3"/>
        <v>0.95756947756815691</v>
      </c>
      <c r="Q23" s="47"/>
      <c r="R23" s="122">
        <f>+IF(M23=0,"",'Ark1'!AJ350)</f>
        <v>108.88854073410924</v>
      </c>
      <c r="S23" s="89"/>
      <c r="T23" s="70">
        <f>+IF(M23=0,"",'Ark1'!AK350)</f>
        <v>19.678417185535551</v>
      </c>
      <c r="U23" s="47"/>
      <c r="V23" s="307">
        <f>+IF(G23=0,"",'Ark1'!S350)</f>
        <v>7.3503127792672016</v>
      </c>
      <c r="W23" s="56">
        <f t="shared" si="4"/>
        <v>0.19693854613836947</v>
      </c>
      <c r="X23" s="118"/>
      <c r="Y23" s="56">
        <f>+IF(G23=0,"",'Ark1'!T350)</f>
        <v>6.3297587131367292</v>
      </c>
      <c r="Z23" s="56">
        <f t="shared" si="5"/>
        <v>0.43507568655186102</v>
      </c>
      <c r="AA23" s="74">
        <f>+IF(G23=0,"",'Ark1'!W350)</f>
        <v>9.6514745308310967</v>
      </c>
      <c r="AB23" s="73"/>
      <c r="AC23" s="74">
        <f>+IF(G23=0,"",'Ark1'!X350)</f>
        <v>89.186773905272574</v>
      </c>
      <c r="AD23" s="74">
        <f>+IF(G23=0,"",'Ark1'!Y350)</f>
        <v>64.61126005361929</v>
      </c>
      <c r="AE23" s="74">
        <f>+IF(G23=0,"",'Ark1'!Z350)</f>
        <v>7.9109308141212988</v>
      </c>
      <c r="AF23" s="73"/>
      <c r="AG23" s="74">
        <f>+IF(G23=0,"",'Ark1'!Z350)</f>
        <v>7.9109308141212988</v>
      </c>
      <c r="AH23" s="74">
        <f>+IF(G23=0,"",'Ark1'!AB350)</f>
        <v>1.6786838526298</v>
      </c>
      <c r="AI23" s="74">
        <f>+IF(G23=0,"",'Ark1'!AC350)</f>
        <v>85.401357852418215</v>
      </c>
      <c r="AJ23" s="53"/>
      <c r="AK23" s="56">
        <f t="shared" si="6"/>
        <v>3.5565592705167166</v>
      </c>
      <c r="AL23" s="74">
        <f t="shared" si="7"/>
        <v>5.1095890410958908</v>
      </c>
      <c r="AM23" s="47"/>
      <c r="AN23" s="4"/>
      <c r="AO23" s="59"/>
      <c r="AP23" s="59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2">
        <f t="shared" si="8"/>
        <v>16</v>
      </c>
      <c r="B24" s="54">
        <f>+'Ark1'!C351</f>
        <v>2024</v>
      </c>
      <c r="C24" s="54">
        <f>+'Ark1'!J351</f>
        <v>178</v>
      </c>
      <c r="D24" s="64" t="str">
        <f>VLOOKUP(C24,RNR!$A$1:$B$25,2)</f>
        <v>Røros</v>
      </c>
      <c r="E24" s="328">
        <f>+IF(G24=0,"",'Ark1'!Q351)</f>
        <v>101</v>
      </c>
      <c r="F24" s="329">
        <f t="shared" si="0"/>
        <v>-2</v>
      </c>
      <c r="G24" s="328">
        <f>+'Ark1'!R351</f>
        <v>593</v>
      </c>
      <c r="H24" s="329">
        <f t="shared" si="1"/>
        <v>-28</v>
      </c>
      <c r="I24" s="179">
        <f>+IF(G24=0,"",'Ark1'!AG351)</f>
        <v>1.4890732980033203</v>
      </c>
      <c r="J24" s="157">
        <f t="shared" si="2"/>
        <v>0.18716248231509658</v>
      </c>
      <c r="K24" s="179">
        <f>+'Ark1'!AH351</f>
        <v>6.0708263069139949</v>
      </c>
      <c r="L24" s="47"/>
      <c r="M24" s="434">
        <f>+'Ark1'!AI351</f>
        <v>592</v>
      </c>
      <c r="N24" s="178"/>
      <c r="O24" s="286">
        <f>+IF(G24=0,"",'Ark1'!U351)</f>
        <v>28.084148397976392</v>
      </c>
      <c r="P24" s="157">
        <f t="shared" si="3"/>
        <v>1.2416363206816889</v>
      </c>
      <c r="Q24" s="47"/>
      <c r="R24" s="122">
        <f>+IF(M24=0,"",'Ark1'!AJ351)</f>
        <v>110.9684121621621</v>
      </c>
      <c r="S24" s="89"/>
      <c r="T24" s="70">
        <f>+IF(M24=0,"",'Ark1'!AK351)</f>
        <v>20.146611431860073</v>
      </c>
      <c r="U24" s="47"/>
      <c r="V24" s="307">
        <f>+IF(G24=0,"",'Ark1'!S351)</f>
        <v>7.6408094435075906</v>
      </c>
      <c r="W24" s="56">
        <f t="shared" si="4"/>
        <v>1.4400425794222294E-2</v>
      </c>
      <c r="X24" s="118"/>
      <c r="Y24" s="56">
        <f>+IF(G24=0,"",'Ark1'!T351)</f>
        <v>6.2630691399662739</v>
      </c>
      <c r="Z24" s="56">
        <f t="shared" si="5"/>
        <v>0.29205464721264995</v>
      </c>
      <c r="AA24" s="74">
        <f>+IF(G24=0,"",'Ark1'!W351)</f>
        <v>11.635750421585158</v>
      </c>
      <c r="AB24" s="73"/>
      <c r="AC24" s="74">
        <f>+IF(G24=0,"",'Ark1'!X351)</f>
        <v>95.615514333895433</v>
      </c>
      <c r="AD24" s="74">
        <f>+IF(G24=0,"",'Ark1'!Y351)</f>
        <v>75.548060708263051</v>
      </c>
      <c r="AE24" s="74">
        <f>+IF(G24=0,"",'Ark1'!Z351)</f>
        <v>7.2934527911752305</v>
      </c>
      <c r="AF24" s="73"/>
      <c r="AG24" s="74">
        <f>+IF(G24=0,"",'Ark1'!Z351)</f>
        <v>7.2934527911752305</v>
      </c>
      <c r="AH24" s="74">
        <f>+IF(G24=0,"",'Ark1'!AB351)</f>
        <v>1.9517628189560157</v>
      </c>
      <c r="AI24" s="74">
        <f>+IF(G24=0,"",'Ark1'!AC351)</f>
        <v>79.465237953498303</v>
      </c>
      <c r="AJ24" s="53"/>
      <c r="AK24" s="56">
        <f t="shared" si="6"/>
        <v>3.6755462370337666</v>
      </c>
      <c r="AL24" s="74">
        <f t="shared" si="7"/>
        <v>5.8712871287128712</v>
      </c>
      <c r="AM24" s="47"/>
      <c r="AN24" s="4"/>
      <c r="AO24" s="59"/>
      <c r="AP24" s="59"/>
      <c r="AQ24" s="1"/>
      <c r="AR24" s="5"/>
      <c r="AT24" s="13"/>
      <c r="AU24" s="13"/>
      <c r="AV24" s="11"/>
      <c r="AW24" s="11"/>
      <c r="AX24" s="11"/>
    </row>
    <row r="25" spans="1:50">
      <c r="A25" s="162">
        <f t="shared" si="8"/>
        <v>17</v>
      </c>
      <c r="B25" s="54">
        <f>+'Ark1'!C352</f>
        <v>2024</v>
      </c>
      <c r="C25" s="54">
        <f>+'Ark1'!J352</f>
        <v>181</v>
      </c>
      <c r="D25" s="64" t="str">
        <f>VLOOKUP(C25,RNR!$A$1:$B$25,2)</f>
        <v>Horns</v>
      </c>
      <c r="E25" s="328">
        <f>+IF(G25=0,"",'Ark1'!Q352)</f>
        <v>189</v>
      </c>
      <c r="F25" s="329">
        <f t="shared" si="0"/>
        <v>-11</v>
      </c>
      <c r="G25" s="328">
        <f>+'Ark1'!R352</f>
        <v>1034</v>
      </c>
      <c r="H25" s="329">
        <f t="shared" si="1"/>
        <v>-360</v>
      </c>
      <c r="I25" s="179">
        <f>+IF(G25=0,"",'Ark1'!AG352)</f>
        <v>2.4189405109231257</v>
      </c>
      <c r="J25" s="157">
        <f t="shared" si="2"/>
        <v>-0.59731845664251049</v>
      </c>
      <c r="K25" s="179">
        <f>+'Ark1'!AH352</f>
        <v>0.77369439071566715</v>
      </c>
      <c r="L25" s="47"/>
      <c r="M25" s="434">
        <f>+'Ark1'!AI352</f>
        <v>868</v>
      </c>
      <c r="N25" s="178"/>
      <c r="O25" s="286">
        <f>+IF(G25=0,"",'Ark1'!U352)</f>
        <v>26.164023210831736</v>
      </c>
      <c r="P25" s="157">
        <f t="shared" si="3"/>
        <v>-1.5397787977765915</v>
      </c>
      <c r="Q25" s="47"/>
      <c r="R25" s="122">
        <f>+IF(M25=0,"",'Ark1'!AJ352)</f>
        <v>108.2390552995392</v>
      </c>
      <c r="S25" s="89"/>
      <c r="T25" s="70">
        <f>+IF(M25=0,"",'Ark1'!AK352)</f>
        <v>19.36070431331563</v>
      </c>
      <c r="U25" s="47"/>
      <c r="V25" s="307">
        <f>+IF(G25=0,"",'Ark1'!S352)</f>
        <v>7.2437137330754382</v>
      </c>
      <c r="W25" s="56">
        <f t="shared" si="4"/>
        <v>-0.19674537739801767</v>
      </c>
      <c r="X25" s="118"/>
      <c r="Y25" s="56">
        <f>+IF(G25=0,"",'Ark1'!T352)</f>
        <v>6.0938104448742756</v>
      </c>
      <c r="Z25" s="56">
        <f t="shared" si="5"/>
        <v>-0.25410921079286908</v>
      </c>
      <c r="AA25" s="74">
        <f>+IF(G25=0,"",'Ark1'!W352)</f>
        <v>8.0270793036750501</v>
      </c>
      <c r="AB25" s="73"/>
      <c r="AC25" s="74">
        <f>+IF(G25=0,"",'Ark1'!X352)</f>
        <v>86.07350096711798</v>
      </c>
      <c r="AD25" s="74">
        <f>+IF(G25=0,"",'Ark1'!Y352)</f>
        <v>64.990328820116048</v>
      </c>
      <c r="AE25" s="74">
        <f>+IF(G25=0,"",'Ark1'!Z352)</f>
        <v>8.3763380041177893</v>
      </c>
      <c r="AF25" s="73"/>
      <c r="AG25" s="74">
        <f>+IF(G25=0,"",'Ark1'!Z352)</f>
        <v>8.3763380041177893</v>
      </c>
      <c r="AH25" s="74">
        <f>+IF(G25=0,"",'Ark1'!AB352)</f>
        <v>1.8445120616304431</v>
      </c>
      <c r="AI25" s="74">
        <f>+IF(G25=0,"",'Ark1'!AC352)</f>
        <v>85.139564245887613</v>
      </c>
      <c r="AJ25" s="53"/>
      <c r="AK25" s="56">
        <f t="shared" si="6"/>
        <v>3.6119626168224306</v>
      </c>
      <c r="AL25" s="74">
        <f t="shared" si="7"/>
        <v>5.4708994708994707</v>
      </c>
      <c r="AM25" s="47"/>
      <c r="AN25" s="2"/>
      <c r="AO25" s="59"/>
      <c r="AP25" s="59"/>
      <c r="AQ25" s="1"/>
      <c r="AT25" s="13"/>
      <c r="AU25" s="13"/>
      <c r="AV25" s="11"/>
      <c r="AW25" s="11"/>
      <c r="AX25" s="11"/>
    </row>
    <row r="26" spans="1:50" ht="17.25" customHeight="1">
      <c r="A26" s="162">
        <f t="shared" si="8"/>
        <v>18</v>
      </c>
      <c r="B26" s="54">
        <f>+'Ark1'!C353</f>
        <v>2024</v>
      </c>
      <c r="C26" s="54">
        <f>+'Ark1'!J353</f>
        <v>262</v>
      </c>
      <c r="D26" s="64" t="str">
        <f>VLOOKUP(C26,RNR!$A$1:$B$25,2)</f>
        <v>Strilalam</v>
      </c>
      <c r="E26" s="328" t="str">
        <f>+IF(G26=0,"",'Ark1'!Q353)</f>
        <v/>
      </c>
      <c r="F26" s="329" t="e">
        <f t="shared" si="0"/>
        <v>#VALUE!</v>
      </c>
      <c r="G26" s="328">
        <f>+'Ark1'!R353</f>
        <v>0</v>
      </c>
      <c r="H26" s="329">
        <f t="shared" si="1"/>
        <v>0</v>
      </c>
      <c r="I26" s="179" t="str">
        <f>+IF(G26=0,"",'Ark1'!AG353)</f>
        <v/>
      </c>
      <c r="J26" s="157" t="e">
        <f t="shared" si="2"/>
        <v>#VALUE!</v>
      </c>
      <c r="K26" s="179">
        <f>+'Ark1'!AH353</f>
        <v>0</v>
      </c>
      <c r="L26" s="47"/>
      <c r="M26" s="434">
        <f>+'Ark1'!AI353</f>
        <v>0</v>
      </c>
      <c r="N26" s="178"/>
      <c r="O26" s="286" t="str">
        <f>+IF(G26=0,"",'Ark1'!U353)</f>
        <v/>
      </c>
      <c r="P26" s="157" t="str">
        <f t="shared" si="3"/>
        <v/>
      </c>
      <c r="Q26" s="47"/>
      <c r="R26" s="122" t="str">
        <f>+IF(M26=0,"",'Ark1'!AJ353)</f>
        <v/>
      </c>
      <c r="S26" s="89"/>
      <c r="T26" s="70" t="str">
        <f>+IF(M26=0,"",'Ark1'!AK353)</f>
        <v/>
      </c>
      <c r="U26" s="47"/>
      <c r="V26" s="307" t="str">
        <f>+IF(G26=0,"",'Ark1'!S353)</f>
        <v/>
      </c>
      <c r="W26" s="56" t="str">
        <f t="shared" si="4"/>
        <v/>
      </c>
      <c r="X26" s="118"/>
      <c r="Y26" s="56" t="str">
        <f>+IF(G26=0,"",'Ark1'!T353)</f>
        <v/>
      </c>
      <c r="Z26" s="56" t="str">
        <f t="shared" si="5"/>
        <v/>
      </c>
      <c r="AA26" s="74" t="str">
        <f>+IF(G26=0,"",'Ark1'!W353)</f>
        <v/>
      </c>
      <c r="AB26" s="73"/>
      <c r="AC26" s="74" t="str">
        <f>+IF(G26=0,"",'Ark1'!X353)</f>
        <v/>
      </c>
      <c r="AD26" s="74" t="str">
        <f>+IF(G26=0,"",'Ark1'!Y353)</f>
        <v/>
      </c>
      <c r="AE26" s="74" t="str">
        <f>+IF(G26=0,"",'Ark1'!Z353)</f>
        <v/>
      </c>
      <c r="AF26" s="73"/>
      <c r="AG26" s="74" t="str">
        <f>+IF(G26=0,"",'Ark1'!Z353)</f>
        <v/>
      </c>
      <c r="AH26" s="74" t="str">
        <f>+IF(G26=0,"",'Ark1'!AB353)</f>
        <v/>
      </c>
      <c r="AI26" s="74" t="str">
        <f>+IF(G26=0,"",'Ark1'!AC353)</f>
        <v/>
      </c>
      <c r="AJ26" s="53"/>
      <c r="AK26" s="56" t="str">
        <f t="shared" si="6"/>
        <v/>
      </c>
      <c r="AL26" s="74" t="str">
        <f t="shared" si="7"/>
        <v/>
      </c>
      <c r="AM26" s="47"/>
      <c r="AN26" s="2"/>
      <c r="AO26" s="59"/>
      <c r="AP26" s="59"/>
      <c r="AQ26" s="1"/>
      <c r="AR26" s="5"/>
      <c r="AT26" s="13"/>
      <c r="AU26" s="13"/>
      <c r="AV26" s="11"/>
      <c r="AW26" s="11"/>
      <c r="AX26" s="11"/>
    </row>
    <row r="27" spans="1:50">
      <c r="A27" s="162">
        <f t="shared" si="8"/>
        <v>19</v>
      </c>
      <c r="B27" s="54">
        <f>+'Ark1'!C354</f>
        <v>2024</v>
      </c>
      <c r="C27" s="54">
        <f>+'Ark1'!J354</f>
        <v>267</v>
      </c>
      <c r="D27" s="64" t="str">
        <f>VLOOKUP(C27,RNR!$A$1:$B$25,2)</f>
        <v>Dalpro</v>
      </c>
      <c r="E27" s="328">
        <f>+IF(G27=0,"",'Ark1'!Q354)</f>
        <v>3</v>
      </c>
      <c r="F27" s="329">
        <f t="shared" si="0"/>
        <v>-3</v>
      </c>
      <c r="G27" s="328">
        <f>+'Ark1'!R354</f>
        <v>4</v>
      </c>
      <c r="H27" s="329">
        <f t="shared" si="1"/>
        <v>-8</v>
      </c>
      <c r="I27" s="179">
        <f>+IF(G27=0,"",'Ark1'!AG354)</f>
        <v>5.7760725746530519E-3</v>
      </c>
      <c r="J27" s="157">
        <f t="shared" si="2"/>
        <v>-5.6972254135287453E-3</v>
      </c>
      <c r="K27" s="179">
        <f>+'Ark1'!AH354</f>
        <v>50</v>
      </c>
      <c r="L27" s="47"/>
      <c r="M27" s="434">
        <f>+'Ark1'!AI354</f>
        <v>4</v>
      </c>
      <c r="N27" s="178"/>
      <c r="O27" s="286">
        <f>+IF(G27=0,"",'Ark1'!U354)</f>
        <v>16.149999999999999</v>
      </c>
      <c r="P27" s="157">
        <f t="shared" si="3"/>
        <v>3.9083333333333279</v>
      </c>
      <c r="Q27" s="47"/>
      <c r="R27" s="122">
        <f>+IF(M27=0,"",'Ark1'!AJ354)</f>
        <v>98.424999999999983</v>
      </c>
      <c r="S27" s="89"/>
      <c r="T27" s="70">
        <f>+IF(M27=0,"",'Ark1'!AK354)</f>
        <v>16.904706279667185</v>
      </c>
      <c r="U27" s="47"/>
      <c r="V27" s="307">
        <f>+IF(G27=0,"",'Ark1'!S354)</f>
        <v>5</v>
      </c>
      <c r="W27" s="56">
        <f t="shared" si="4"/>
        <v>0.16666666666666785</v>
      </c>
      <c r="X27" s="118"/>
      <c r="Y27" s="56">
        <f>+IF(G27=0,"",'Ark1'!T354)</f>
        <v>5</v>
      </c>
      <c r="Z27" s="56">
        <f t="shared" si="5"/>
        <v>8.3333333333332149E-2</v>
      </c>
      <c r="AA27" s="74">
        <f>+IF(G27=0,"",'Ark1'!W354)</f>
        <v>0</v>
      </c>
      <c r="AB27" s="73"/>
      <c r="AC27" s="74">
        <f>+IF(G27=0,"",'Ark1'!X354)</f>
        <v>75</v>
      </c>
      <c r="AD27" s="74">
        <f>+IF(G27=0,"",'Ark1'!Y354)</f>
        <v>0</v>
      </c>
      <c r="AE27" s="74">
        <f>+IF(G27=0,"",'Ark1'!Z354)</f>
        <v>2.0621590627301409</v>
      </c>
      <c r="AF27" s="73"/>
      <c r="AG27" s="74">
        <f>+IF(G27=0,"",'Ark1'!Z354)</f>
        <v>2.0621590627301409</v>
      </c>
      <c r="AH27" s="74">
        <f>+IF(G27=0,"",'Ark1'!AB354)</f>
        <v>0</v>
      </c>
      <c r="AI27" s="74">
        <f>+IF(G27=0,"",'Ark1'!AC354)</f>
        <v>0</v>
      </c>
      <c r="AJ27" s="53"/>
      <c r="AK27" s="56">
        <f t="shared" si="6"/>
        <v>3.2299999999999995</v>
      </c>
      <c r="AL27" s="74">
        <f t="shared" si="7"/>
        <v>1.3333333333333333</v>
      </c>
      <c r="AM27" s="47"/>
      <c r="AN27" s="14"/>
      <c r="AO27" s="59"/>
      <c r="AP27" s="59"/>
      <c r="AQ27" s="1"/>
      <c r="AT27" s="13"/>
      <c r="AU27" s="13"/>
      <c r="AV27" s="11"/>
      <c r="AW27" s="11"/>
      <c r="AX27" s="11"/>
    </row>
    <row r="28" spans="1:50">
      <c r="A28" s="162">
        <f t="shared" si="8"/>
        <v>20</v>
      </c>
      <c r="B28" s="54">
        <f>+'Ark1'!C355</f>
        <v>2024</v>
      </c>
      <c r="C28" s="54">
        <f>+'Ark1'!J355</f>
        <v>309</v>
      </c>
      <c r="D28" s="64" t="str">
        <f>VLOOKUP(C28,RNR!$A$1:$B$25,2)</f>
        <v>Malvik</v>
      </c>
      <c r="E28" s="328">
        <f>+IF(G28=0,"",'Ark1'!Q355)</f>
        <v>740</v>
      </c>
      <c r="F28" s="329">
        <f t="shared" si="0"/>
        <v>-65</v>
      </c>
      <c r="G28" s="328">
        <f>+'Ark1'!R355</f>
        <v>4112</v>
      </c>
      <c r="H28" s="329">
        <f t="shared" si="1"/>
        <v>-591</v>
      </c>
      <c r="I28" s="179">
        <f>+IF(G28=0,"",'Ark1'!AG355)</f>
        <v>9.8489279841774984</v>
      </c>
      <c r="J28" s="157">
        <f t="shared" si="2"/>
        <v>0.18859071451626086</v>
      </c>
      <c r="K28" s="179">
        <f>+'Ark1'!AH355</f>
        <v>4.158560311284047</v>
      </c>
      <c r="L28" s="47"/>
      <c r="M28" s="434">
        <f>+'Ark1'!AI355</f>
        <v>4108</v>
      </c>
      <c r="N28" s="178"/>
      <c r="O28" s="286">
        <f>+IF(G28=0,"",'Ark1'!U355)</f>
        <v>26.787718871595345</v>
      </c>
      <c r="P28" s="157">
        <f t="shared" si="3"/>
        <v>0.48801655392577814</v>
      </c>
      <c r="Q28" s="47"/>
      <c r="R28" s="122">
        <f>+IF(M28=0,"",'Ark1'!AJ355)</f>
        <v>108.93188899707908</v>
      </c>
      <c r="S28" s="89"/>
      <c r="T28" s="70">
        <f>+IF(M28=0,"",'Ark1'!AK355)</f>
        <v>20.099357497395754</v>
      </c>
      <c r="U28" s="47"/>
      <c r="V28" s="307">
        <f>+IF(G28=0,"",'Ark1'!S355)</f>
        <v>7.3981031128404675</v>
      </c>
      <c r="W28" s="56">
        <f t="shared" si="4"/>
        <v>0.14464787150514713</v>
      </c>
      <c r="X28" s="118"/>
      <c r="Y28" s="56">
        <f>+IF(G28=0,"",'Ark1'!T355)</f>
        <v>6.2149805447470809</v>
      </c>
      <c r="Z28" s="56">
        <f t="shared" si="5"/>
        <v>-0.10290165810216312</v>
      </c>
      <c r="AA28" s="74">
        <f>+IF(G28=0,"",'Ark1'!W355)</f>
        <v>9.8005836575875502</v>
      </c>
      <c r="AB28" s="73"/>
      <c r="AC28" s="74">
        <f>+IF(G28=0,"",'Ark1'!X355)</f>
        <v>88.351167315175104</v>
      </c>
      <c r="AD28" s="74">
        <f>+IF(G28=0,"",'Ark1'!Y355)</f>
        <v>67.120622568093367</v>
      </c>
      <c r="AE28" s="74">
        <f>+IF(G28=0,"",'Ark1'!Z355)</f>
        <v>8.4726670543785101</v>
      </c>
      <c r="AF28" s="73"/>
      <c r="AG28" s="74">
        <f>+IF(G28=0,"",'Ark1'!Z355)</f>
        <v>8.4726670543785101</v>
      </c>
      <c r="AH28" s="74">
        <f>+IF(G28=0,"",'Ark1'!AB355)</f>
        <v>2.0276515760895353</v>
      </c>
      <c r="AI28" s="74">
        <f>+IF(G28=0,"",'Ark1'!AC355)</f>
        <v>82.946971717659011</v>
      </c>
      <c r="AJ28" s="53"/>
      <c r="AK28" s="56">
        <f t="shared" si="6"/>
        <v>3.6208901745504765</v>
      </c>
      <c r="AL28" s="74">
        <f t="shared" si="7"/>
        <v>5.5567567567567568</v>
      </c>
      <c r="AM28" s="47"/>
      <c r="AN28" s="2"/>
      <c r="AO28" s="59"/>
      <c r="AP28" s="59"/>
      <c r="AQ28" s="1"/>
      <c r="AT28" s="13"/>
      <c r="AU28" s="13"/>
      <c r="AV28" s="11"/>
      <c r="AW28" s="11"/>
      <c r="AX28" s="11"/>
    </row>
    <row r="29" spans="1:50" ht="17.399999999999999" customHeight="1">
      <c r="A29" s="162">
        <f t="shared" si="8"/>
        <v>21</v>
      </c>
      <c r="B29" s="54">
        <f>+'Ark1'!C356</f>
        <v>2024</v>
      </c>
      <c r="C29" s="54">
        <f>+'Ark1'!J356</f>
        <v>470</v>
      </c>
      <c r="D29" s="64" t="str">
        <f>VLOOKUP(C29,RNR!$A$1:$B$25,2)</f>
        <v>Jens Eide</v>
      </c>
      <c r="E29" s="328">
        <f>+IF(G29=0,"",'Ark1'!Q356)</f>
        <v>127</v>
      </c>
      <c r="F29" s="329">
        <f t="shared" si="0"/>
        <v>-14</v>
      </c>
      <c r="G29" s="328">
        <f>+'Ark1'!R356</f>
        <v>541</v>
      </c>
      <c r="H29" s="329">
        <f t="shared" si="1"/>
        <v>-58</v>
      </c>
      <c r="I29" s="179">
        <f>+IF(G29=0,"",'Ark1'!AG356)</f>
        <v>0.9900152627800064</v>
      </c>
      <c r="J29" s="157">
        <f t="shared" si="2"/>
        <v>3.9286477371932582E-3</v>
      </c>
      <c r="K29" s="179">
        <f>+'Ark1'!AH356</f>
        <v>21.811460258780045</v>
      </c>
      <c r="L29" s="47"/>
      <c r="M29" s="434">
        <f>+'Ark1'!AI356</f>
        <v>538</v>
      </c>
      <c r="N29" s="178"/>
      <c r="O29" s="286">
        <f>+IF(G29=0,"",'Ark1'!U356)</f>
        <v>20.466543438077633</v>
      </c>
      <c r="P29" s="157">
        <f t="shared" si="3"/>
        <v>-0.61108594422620044</v>
      </c>
      <c r="Q29" s="47"/>
      <c r="R29" s="122">
        <f>+IF(M29=0,"",'Ark1'!AJ356)</f>
        <v>102.44535315985124</v>
      </c>
      <c r="S29" s="89"/>
      <c r="T29" s="70">
        <f>+IF(M29=0,"",'Ark1'!AK356)</f>
        <v>18.178289460849683</v>
      </c>
      <c r="U29" s="47"/>
      <c r="V29" s="307">
        <f>+IF(G29=0,"",'Ark1'!S356)</f>
        <v>6.5212569316081321</v>
      </c>
      <c r="W29" s="56">
        <f t="shared" si="4"/>
        <v>-3.6339061714071974E-2</v>
      </c>
      <c r="X29" s="118"/>
      <c r="Y29" s="56">
        <f>+IF(G29=0,"",'Ark1'!T356)</f>
        <v>6.2754158964879823</v>
      </c>
      <c r="Z29" s="56">
        <f t="shared" si="5"/>
        <v>-2.6754387318359996E-2</v>
      </c>
      <c r="AA29" s="74">
        <f>+IF(G29=0,"",'Ark1'!W356)</f>
        <v>12.754158964879853</v>
      </c>
      <c r="AB29" s="73"/>
      <c r="AC29" s="74">
        <f>+IF(G29=0,"",'Ark1'!X356)</f>
        <v>67.837338262476905</v>
      </c>
      <c r="AD29" s="74">
        <f>+IF(G29=0,"",'Ark1'!Y356)</f>
        <v>33.086876155268023</v>
      </c>
      <c r="AE29" s="74">
        <f>+IF(G29=0,"",'Ark1'!Z356)</f>
        <v>7.6643959766044896</v>
      </c>
      <c r="AF29" s="73"/>
      <c r="AG29" s="74">
        <f>+IF(G29=0,"",'Ark1'!Z356)</f>
        <v>7.6643959766044896</v>
      </c>
      <c r="AH29" s="74">
        <f>+IF(G29=0,"",'Ark1'!AB356)</f>
        <v>2.0868229447250313</v>
      </c>
      <c r="AI29" s="74">
        <f>+IF(G29=0,"",'Ark1'!AC356)</f>
        <v>77.330849722540407</v>
      </c>
      <c r="AJ29" s="53"/>
      <c r="AK29" s="56">
        <f t="shared" si="6"/>
        <v>3.13843537414966</v>
      </c>
      <c r="AL29" s="74">
        <f t="shared" si="7"/>
        <v>4.2598425196850398</v>
      </c>
      <c r="AM29" s="47"/>
      <c r="AN29" s="4"/>
      <c r="AO29" s="59"/>
      <c r="AP29" s="59"/>
      <c r="AQ29" s="1"/>
      <c r="AT29" s="57"/>
      <c r="AU29" s="57"/>
      <c r="AV29" s="11"/>
      <c r="AW29" s="11"/>
      <c r="AX29" s="11"/>
    </row>
    <row r="30" spans="1:50" ht="17.399999999999999" customHeight="1">
      <c r="A30" s="162">
        <f t="shared" si="8"/>
        <v>22</v>
      </c>
      <c r="B30" s="54">
        <f>+'Ark1'!C357</f>
        <v>2024</v>
      </c>
      <c r="C30" s="54">
        <f>+'Ark1'!J357</f>
        <v>629</v>
      </c>
      <c r="D30" s="64" t="str">
        <f>VLOOKUP(C30,RNR!$A$1:$B$25,2)</f>
        <v>Bø</v>
      </c>
      <c r="E30" s="328" t="str">
        <f>+IF(G30=0,"",'Ark1'!Q357)</f>
        <v/>
      </c>
      <c r="F30" s="329" t="e">
        <f t="shared" si="0"/>
        <v>#VALUE!</v>
      </c>
      <c r="G30" s="328">
        <f>+'Ark1'!R357</f>
        <v>0</v>
      </c>
      <c r="H30" s="329">
        <f t="shared" si="1"/>
        <v>-141</v>
      </c>
      <c r="I30" s="179" t="str">
        <f>+IF(G30=0,"",'Ark1'!AG357)</f>
        <v/>
      </c>
      <c r="J30" s="157" t="e">
        <f t="shared" si="2"/>
        <v>#VALUE!</v>
      </c>
      <c r="K30" s="179">
        <f>+'Ark1'!AH357</f>
        <v>0</v>
      </c>
      <c r="L30" s="47"/>
      <c r="M30" s="434">
        <f>+'Ark1'!AI357</f>
        <v>0</v>
      </c>
      <c r="N30" s="178"/>
      <c r="O30" s="286" t="str">
        <f>+IF(G30=0,"",'Ark1'!U357)</f>
        <v/>
      </c>
      <c r="P30" s="157" t="str">
        <f t="shared" si="3"/>
        <v/>
      </c>
      <c r="Q30" s="47"/>
      <c r="R30" s="122" t="str">
        <f>+IF(M30=0,"",'Ark1'!AJ357)</f>
        <v/>
      </c>
      <c r="S30" s="89"/>
      <c r="T30" s="70" t="str">
        <f>+IF(M30=0,"",'Ark1'!AK357)</f>
        <v/>
      </c>
      <c r="U30" s="47"/>
      <c r="V30" s="307" t="str">
        <f>+IF(G30=0,"",'Ark1'!S357)</f>
        <v/>
      </c>
      <c r="W30" s="56" t="str">
        <f t="shared" si="4"/>
        <v/>
      </c>
      <c r="X30" s="118"/>
      <c r="Y30" s="56" t="str">
        <f>+IF(G30=0,"",'Ark1'!T357)</f>
        <v/>
      </c>
      <c r="Z30" s="56" t="str">
        <f t="shared" si="5"/>
        <v/>
      </c>
      <c r="AA30" s="74" t="str">
        <f>+IF(G30=0,"",'Ark1'!W357)</f>
        <v/>
      </c>
      <c r="AB30" s="73"/>
      <c r="AC30" s="74" t="str">
        <f>+IF(G30=0,"",'Ark1'!X357)</f>
        <v/>
      </c>
      <c r="AD30" s="74" t="str">
        <f>+IF(G30=0,"",'Ark1'!Y357)</f>
        <v/>
      </c>
      <c r="AE30" s="74" t="str">
        <f>+IF(G30=0,"",'Ark1'!Z357)</f>
        <v/>
      </c>
      <c r="AF30" s="73"/>
      <c r="AG30" s="74" t="str">
        <f>+IF(G30=0,"",'Ark1'!Z357)</f>
        <v/>
      </c>
      <c r="AH30" s="74" t="str">
        <f>+IF(G30=0,"",'Ark1'!AB357)</f>
        <v/>
      </c>
      <c r="AI30" s="74" t="str">
        <f>+IF(G30=0,"",'Ark1'!AC357)</f>
        <v/>
      </c>
      <c r="AJ30" s="53"/>
      <c r="AK30" s="56" t="str">
        <f t="shared" si="6"/>
        <v/>
      </c>
      <c r="AL30" s="74" t="str">
        <f t="shared" si="7"/>
        <v/>
      </c>
      <c r="AM30" s="47"/>
      <c r="AN30" s="4"/>
      <c r="AO30" s="59"/>
      <c r="AP30" s="59"/>
      <c r="AQ30" s="1"/>
      <c r="AT30" s="57"/>
      <c r="AU30" s="57"/>
      <c r="AV30" s="11"/>
      <c r="AW30" s="11"/>
      <c r="AX30" s="11"/>
    </row>
    <row r="31" spans="1:50">
      <c r="A31" s="162">
        <f t="shared" si="8"/>
        <v>23</v>
      </c>
      <c r="B31" s="54">
        <f>+'Ark1'!C358</f>
        <v>2024</v>
      </c>
      <c r="C31" s="54">
        <f>+'Ark1'!J358</f>
        <v>643</v>
      </c>
      <c r="D31" s="64" t="str">
        <f>VLOOKUP(C31,RNR!$A$1:$B$25,2)</f>
        <v>Bjerka</v>
      </c>
      <c r="E31" s="328">
        <f>+IF(G31=0,"",'Ark1'!Q358)</f>
        <v>377</v>
      </c>
      <c r="F31" s="329">
        <f t="shared" si="0"/>
        <v>10</v>
      </c>
      <c r="G31" s="328">
        <f>+'Ark1'!R358</f>
        <v>2224</v>
      </c>
      <c r="H31" s="329">
        <f t="shared" si="1"/>
        <v>-464</v>
      </c>
      <c r="I31" s="179">
        <f>+IF(G31=0,"",'Ark1'!AG358)</f>
        <v>4.928670868476309</v>
      </c>
      <c r="J31" s="157">
        <f t="shared" si="2"/>
        <v>-7.0453599389945332E-2</v>
      </c>
      <c r="K31" s="179">
        <f>+'Ark1'!AH358</f>
        <v>4.1366906474820144</v>
      </c>
      <c r="L31" s="47"/>
      <c r="M31" s="434">
        <f>+'Ark1'!AI358</f>
        <v>1986</v>
      </c>
      <c r="N31" s="178"/>
      <c r="O31" s="286">
        <f>+IF(G31=0,"",'Ark1'!U358)</f>
        <v>24.785341726618647</v>
      </c>
      <c r="P31" s="157">
        <f t="shared" si="3"/>
        <v>0.97321375042815816</v>
      </c>
      <c r="Q31" s="47"/>
      <c r="R31" s="122">
        <f>+IF(M31=0,"",'Ark1'!AJ358)</f>
        <v>106.49491440080568</v>
      </c>
      <c r="S31" s="89"/>
      <c r="T31" s="70">
        <f>+IF(M31=0,"",'Ark1'!AK358)</f>
        <v>19.617207176526296</v>
      </c>
      <c r="U31" s="47"/>
      <c r="V31" s="307">
        <f>+IF(G31=0,"",'Ark1'!S358)</f>
        <v>7.1564748201438864</v>
      </c>
      <c r="W31" s="56">
        <f t="shared" si="4"/>
        <v>0.43474862966769479</v>
      </c>
      <c r="X31" s="118"/>
      <c r="Y31" s="56">
        <f>+IF(G31=0,"",'Ark1'!T358)</f>
        <v>5.9721223021582723</v>
      </c>
      <c r="Z31" s="56">
        <f t="shared" si="5"/>
        <v>-0.30094317403220305</v>
      </c>
      <c r="AA31" s="74">
        <f>+IF(G31=0,"",'Ark1'!W358)</f>
        <v>10.026978417266188</v>
      </c>
      <c r="AB31" s="73"/>
      <c r="AC31" s="74">
        <f>+IF(G31=0,"",'Ark1'!X358)</f>
        <v>82.2841726618705</v>
      </c>
      <c r="AD31" s="74">
        <f>+IF(G31=0,"",'Ark1'!Y358)</f>
        <v>57.643884892086319</v>
      </c>
      <c r="AE31" s="74">
        <f>+IF(G31=0,"",'Ark1'!Z358)</f>
        <v>8.8862673471621889</v>
      </c>
      <c r="AF31" s="73"/>
      <c r="AG31" s="74">
        <f>+IF(G31=0,"",'Ark1'!Z358)</f>
        <v>8.8862673471621889</v>
      </c>
      <c r="AH31" s="74">
        <f>+IF(G31=0,"",'Ark1'!AB358)</f>
        <v>2.051525093208407</v>
      </c>
      <c r="AI31" s="74">
        <f>+IF(G31=0,"",'Ark1'!AC358)</f>
        <v>78.640117606383583</v>
      </c>
      <c r="AJ31" s="53"/>
      <c r="AK31" s="56">
        <f t="shared" si="6"/>
        <v>3.4633450615732508</v>
      </c>
      <c r="AL31" s="74">
        <f t="shared" ref="AL31:AL33" si="9">+IF(G31=0,"",G31/E31)</f>
        <v>5.8992042440318304</v>
      </c>
      <c r="AM31" s="47"/>
      <c r="AN31" s="4"/>
      <c r="AO31" s="59"/>
      <c r="AP31" s="59"/>
      <c r="AQ31" s="1"/>
      <c r="AR31" s="4"/>
    </row>
    <row r="32" spans="1:50">
      <c r="A32" s="162">
        <f t="shared" si="8"/>
        <v>24</v>
      </c>
      <c r="B32" s="54">
        <f>+'Ark1'!C359</f>
        <v>2024</v>
      </c>
      <c r="C32" s="54">
        <f>+'Ark1'!J359</f>
        <v>704</v>
      </c>
      <c r="D32" s="64" t="str">
        <f>VLOOKUP(C32,RNR!$A$1:$B$25,2)</f>
        <v>Øre Vilt</v>
      </c>
      <c r="E32" s="328" t="str">
        <f>+IF(G32=0,"",'Ark1'!Q359)</f>
        <v/>
      </c>
      <c r="F32" s="329" t="e">
        <f t="shared" si="0"/>
        <v>#VALUE!</v>
      </c>
      <c r="G32" s="328">
        <f>+'Ark1'!R359</f>
        <v>0</v>
      </c>
      <c r="H32" s="329">
        <f t="shared" si="1"/>
        <v>0</v>
      </c>
      <c r="I32" s="179" t="str">
        <f>+IF(G32=0,"",'Ark1'!AG359)</f>
        <v/>
      </c>
      <c r="J32" s="157" t="e">
        <f t="shared" si="2"/>
        <v>#VALUE!</v>
      </c>
      <c r="K32" s="179">
        <f>+'Ark1'!AH359</f>
        <v>0</v>
      </c>
      <c r="L32" s="47"/>
      <c r="M32" s="434">
        <f>+'Ark1'!AI359</f>
        <v>0</v>
      </c>
      <c r="N32" s="178"/>
      <c r="O32" s="286" t="str">
        <f>+IF(G32=0,"",'Ark1'!U359)</f>
        <v/>
      </c>
      <c r="P32" s="157" t="str">
        <f t="shared" si="3"/>
        <v/>
      </c>
      <c r="Q32" s="47"/>
      <c r="R32" s="122" t="str">
        <f>+IF(M32=0,"",'Ark1'!AJ359)</f>
        <v/>
      </c>
      <c r="S32" s="89"/>
      <c r="T32" s="70" t="str">
        <f>+IF(M32=0,"",'Ark1'!AK359)</f>
        <v/>
      </c>
      <c r="U32" s="47"/>
      <c r="V32" s="307" t="str">
        <f>+IF(G32=0,"",'Ark1'!S359)</f>
        <v/>
      </c>
      <c r="W32" s="56" t="str">
        <f t="shared" si="4"/>
        <v/>
      </c>
      <c r="X32" s="118"/>
      <c r="Y32" s="56" t="str">
        <f>+IF(G32=0,"",'Ark1'!T359)</f>
        <v/>
      </c>
      <c r="Z32" s="56" t="str">
        <f t="shared" si="5"/>
        <v/>
      </c>
      <c r="AA32" s="74" t="str">
        <f>+IF(G32=0,"",'Ark1'!W359)</f>
        <v/>
      </c>
      <c r="AB32" s="73"/>
      <c r="AC32" s="74" t="str">
        <f>+IF(G32=0,"",'Ark1'!X359)</f>
        <v/>
      </c>
      <c r="AD32" s="74" t="str">
        <f>+IF(G32=0,"",'Ark1'!Y359)</f>
        <v/>
      </c>
      <c r="AE32" s="74" t="str">
        <f>+IF(G32=0,"",'Ark1'!Z359)</f>
        <v/>
      </c>
      <c r="AF32" s="73"/>
      <c r="AG32" s="74" t="str">
        <f>+IF(G32=0,"",'Ark1'!Z359)</f>
        <v/>
      </c>
      <c r="AH32" s="74" t="str">
        <f>+IF(G32=0,"",'Ark1'!AB359)</f>
        <v/>
      </c>
      <c r="AI32" s="74" t="str">
        <f>+IF(G32=0,"",'Ark1'!AC359)</f>
        <v/>
      </c>
      <c r="AJ32" s="53"/>
      <c r="AK32" s="56" t="str">
        <f t="shared" si="6"/>
        <v/>
      </c>
      <c r="AL32" s="74" t="str">
        <f t="shared" si="9"/>
        <v/>
      </c>
      <c r="AM32" s="47"/>
      <c r="AN32" s="4"/>
      <c r="AO32" s="59"/>
      <c r="AP32" s="59"/>
      <c r="AQ32" s="1"/>
      <c r="AR32" s="18"/>
      <c r="AT32" s="1"/>
      <c r="AU32" s="5"/>
    </row>
    <row r="33" spans="1:47">
      <c r="A33" s="162">
        <f t="shared" si="8"/>
        <v>25</v>
      </c>
      <c r="B33" s="54">
        <f>+'Ark1'!C360</f>
        <v>2024</v>
      </c>
      <c r="C33" s="54">
        <f>+'Ark1'!J360</f>
        <v>802</v>
      </c>
      <c r="D33" s="64" t="str">
        <f>VLOOKUP(C33,RNR!$A$1:$B$25,2)</f>
        <v>Karasjok</v>
      </c>
      <c r="E33" s="328">
        <f>+IF(G33=0,"",'Ark1'!Q360)</f>
        <v>73</v>
      </c>
      <c r="F33" s="329">
        <f t="shared" si="0"/>
        <v>-5</v>
      </c>
      <c r="G33" s="328">
        <f>+'Ark1'!R360</f>
        <v>609</v>
      </c>
      <c r="H33" s="329">
        <f t="shared" si="1"/>
        <v>9</v>
      </c>
      <c r="I33" s="179">
        <f>+IF(G33=0,"",'Ark1'!AG360)</f>
        <v>1.2642892971878741</v>
      </c>
      <c r="J33" s="157">
        <f t="shared" si="2"/>
        <v>5.6398604836432442E-2</v>
      </c>
      <c r="K33" s="179">
        <f>+'Ark1'!AH360</f>
        <v>3.612479474548441</v>
      </c>
      <c r="L33" s="47"/>
      <c r="M33" s="434">
        <f>+'Ark1'!AI360</f>
        <v>608</v>
      </c>
      <c r="N33" s="178"/>
      <c r="O33" s="286">
        <f>+IF(G33=0,"",'Ark1'!U360)</f>
        <v>23.218226600985226</v>
      </c>
      <c r="P33" s="157">
        <f t="shared" si="3"/>
        <v>-2.5574400656814475</v>
      </c>
      <c r="Q33" s="47"/>
      <c r="R33" s="122">
        <f>+IF(M33=0,"",'Ark1'!AJ360)</f>
        <v>106.15805921052632</v>
      </c>
      <c r="S33" s="89"/>
      <c r="T33" s="70">
        <f>+IF(M33=0,"",'Ark1'!AK360)</f>
        <v>18.406544695040225</v>
      </c>
      <c r="U33" s="47"/>
      <c r="V33" s="307">
        <f>+IF(G33=0,"",'Ark1'!S360)</f>
        <v>6.7438423645320205</v>
      </c>
      <c r="W33" s="56">
        <f t="shared" si="4"/>
        <v>-0.97949096880131403</v>
      </c>
      <c r="X33" s="118"/>
      <c r="Y33" s="56">
        <f>+IF(G33=0,"",'Ark1'!T360)</f>
        <v>6.2955665024630552</v>
      </c>
      <c r="Z33" s="56">
        <f t="shared" si="5"/>
        <v>-0.67443349753694459</v>
      </c>
      <c r="AA33" s="74">
        <f>+IF(G33=0,"",'Ark1'!W360)</f>
        <v>15.270935960591135</v>
      </c>
      <c r="AB33" s="73"/>
      <c r="AC33" s="74">
        <f>+IF(G33=0,"",'Ark1'!X360)</f>
        <v>75.205254515599364</v>
      </c>
      <c r="AD33" s="74">
        <f>+IF(G33=0,"",'Ark1'!Y360)</f>
        <v>52.216748768472897</v>
      </c>
      <c r="AE33" s="74">
        <f>+IF(G33=0,"",'Ark1'!Z360)</f>
        <v>9.2523558163455899</v>
      </c>
      <c r="AF33" s="73"/>
      <c r="AG33" s="74">
        <f>+IF(G33=0,"",'Ark1'!Z360)</f>
        <v>9.2523558163455899</v>
      </c>
      <c r="AH33" s="74">
        <f>+IF(G33=0,"",'Ark1'!AB360)</f>
        <v>2.2447889041580171</v>
      </c>
      <c r="AI33" s="74">
        <f>+IF(G33=0,"",'Ark1'!AC360)</f>
        <v>87.050422397141105</v>
      </c>
      <c r="AJ33" s="53"/>
      <c r="AK33" s="56">
        <f t="shared" si="6"/>
        <v>3.4428780131482837</v>
      </c>
      <c r="AL33" s="74">
        <f t="shared" si="9"/>
        <v>8.3424657534246567</v>
      </c>
      <c r="AM33" s="47"/>
      <c r="AN33" s="4"/>
      <c r="AO33" s="59"/>
      <c r="AP33" s="59"/>
      <c r="AQ33" s="1"/>
      <c r="AR33" s="18"/>
      <c r="AT33" s="1"/>
      <c r="AU33" s="5"/>
    </row>
    <row r="34" spans="1:47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47"/>
      <c r="R34" s="162"/>
      <c r="S34" s="89"/>
      <c r="T34" s="162"/>
      <c r="U34" s="47"/>
      <c r="V34" s="162"/>
      <c r="W34" s="162"/>
      <c r="X34" s="118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47"/>
      <c r="AN34" s="4"/>
      <c r="AO34" s="59"/>
      <c r="AP34" s="59"/>
      <c r="AQ34" s="1"/>
      <c r="AR34" s="18"/>
      <c r="AT34" s="1"/>
      <c r="AU34" s="5"/>
    </row>
    <row r="35" spans="1:47">
      <c r="A35" s="162">
        <v>1</v>
      </c>
      <c r="B35" s="79">
        <f>+'Ark1'!C361</f>
        <v>2023</v>
      </c>
      <c r="C35" s="79">
        <f>+'Ark1'!J361</f>
        <v>103</v>
      </c>
      <c r="D35" s="80" t="str">
        <f>VLOOKUP(C35,RNR!$A$1:$B$25,2)</f>
        <v>Rudshøgda</v>
      </c>
      <c r="E35" s="356">
        <f>+IF(G35=0,"",'Ark1'!Q361)</f>
        <v>258</v>
      </c>
      <c r="F35" s="79"/>
      <c r="G35" s="356">
        <f>+'Ark1'!R361</f>
        <v>1230</v>
      </c>
      <c r="H35" s="361"/>
      <c r="I35" s="180">
        <f>+IF(G35=0,"",'Ark1'!AG361)</f>
        <v>2.7961809616357578</v>
      </c>
      <c r="J35" s="158"/>
      <c r="K35" s="180">
        <f>+'Ark1'!AH361</f>
        <v>4.7154471544715459</v>
      </c>
      <c r="L35" s="47"/>
      <c r="M35" s="273">
        <f>+'Ark1'!AI361</f>
        <v>0</v>
      </c>
      <c r="N35" s="178"/>
      <c r="O35" s="158">
        <f>+'Ark1'!U361</f>
        <v>29.106747967479674</v>
      </c>
      <c r="P35" s="158"/>
      <c r="Q35" s="47"/>
      <c r="R35" s="437" t="str">
        <f>+IF(M35=0,"",'Ark1'!AJ361)</f>
        <v/>
      </c>
      <c r="S35" s="89"/>
      <c r="T35" s="307" t="str">
        <f>+IF(M35=0,"",'Ark1'!AK361)</f>
        <v/>
      </c>
      <c r="U35" s="47"/>
      <c r="V35" s="81">
        <f>+'Ark1'!S361</f>
        <v>7.709756097560974</v>
      </c>
      <c r="W35" s="79"/>
      <c r="X35" s="79"/>
      <c r="Y35" s="81">
        <f>+'Ark1'!T361</f>
        <v>6.5056910569105684</v>
      </c>
      <c r="Z35" s="79"/>
      <c r="AA35" s="82">
        <f>+IF(G35=0,"",'Ark1'!W361)</f>
        <v>13.495934959349595</v>
      </c>
      <c r="AB35" s="73"/>
      <c r="AC35" s="82">
        <f>+IF(G35=0,"",'Ark1'!X361)</f>
        <v>97.154471544715435</v>
      </c>
      <c r="AD35" s="82">
        <f>+IF(G35=0,"",'Ark1'!Y361)</f>
        <v>78.780487804878049</v>
      </c>
      <c r="AE35" s="82">
        <f>+IF(G35=0,"",'Ark1'!Z361)</f>
        <v>7.2678607577051375</v>
      </c>
      <c r="AF35" s="73"/>
      <c r="AG35" s="158">
        <f>+IF(G35=0,"",'Ark1'!Z361)</f>
        <v>7.2678607577051375</v>
      </c>
      <c r="AH35" s="81">
        <f>+IF(G35=0,"",'Ark1'!AB361)</f>
        <v>2.3212451387100543</v>
      </c>
      <c r="AI35" s="81">
        <f>+IF(G35=0,"",'Ark1'!AC361)</f>
        <v>68.433546989794863</v>
      </c>
      <c r="AJ35" s="53"/>
      <c r="AK35" s="81">
        <f t="shared" ref="AK35:AK59" si="10">+IF(G35=0,"",O35/V35)</f>
        <v>3.775313719287146</v>
      </c>
      <c r="AL35" s="82">
        <f t="shared" ref="AL35:AL36" si="11">+IF(G35=0,"",G35/E35)</f>
        <v>4.7674418604651159</v>
      </c>
      <c r="AM35" s="47"/>
      <c r="AN35" s="4"/>
      <c r="AO35" s="59"/>
      <c r="AP35" s="59"/>
      <c r="AQ35" s="1"/>
      <c r="AR35" s="18"/>
      <c r="AT35" s="1"/>
      <c r="AU35" s="5"/>
    </row>
    <row r="36" spans="1:47">
      <c r="A36" s="162">
        <f t="shared" si="8"/>
        <v>2</v>
      </c>
      <c r="B36" s="79">
        <f>+'Ark1'!C362</f>
        <v>2023</v>
      </c>
      <c r="C36" s="79">
        <f>+'Ark1'!J362</f>
        <v>106</v>
      </c>
      <c r="D36" s="80" t="str">
        <f>VLOOKUP(C36,RNR!$A$1:$B$25,2)</f>
        <v>Furuseth</v>
      </c>
      <c r="E36" s="356">
        <f>+IF(G36=0,"",'Ark1'!Q362)</f>
        <v>276</v>
      </c>
      <c r="F36" s="79"/>
      <c r="G36" s="356">
        <f>+'Ark1'!R362</f>
        <v>1933</v>
      </c>
      <c r="H36" s="361"/>
      <c r="I36" s="180">
        <f>+IF(G36=0,"",'Ark1'!AG362)</f>
        <v>4.1334176635054352</v>
      </c>
      <c r="J36" s="158"/>
      <c r="K36" s="180">
        <f>+'Ark1'!AH362</f>
        <v>0.36213140196585614</v>
      </c>
      <c r="L36" s="47"/>
      <c r="M36" s="273">
        <f>+'Ark1'!AI362</f>
        <v>427</v>
      </c>
      <c r="N36" s="178"/>
      <c r="O36" s="158">
        <f>+'Ark1'!U362</f>
        <v>27.378582514226618</v>
      </c>
      <c r="P36" s="158"/>
      <c r="Q36" s="47"/>
      <c r="R36" s="437">
        <f>+IF(M36=0,"",'Ark1'!AJ362)</f>
        <v>110.95316159250588</v>
      </c>
      <c r="S36" s="89"/>
      <c r="T36" s="307">
        <f>+IF(M36=0,"",'Ark1'!AK362)</f>
        <v>20.161492791811568</v>
      </c>
      <c r="U36" s="47"/>
      <c r="V36" s="81">
        <f>+'Ark1'!S362</f>
        <v>6.7909984480082795</v>
      </c>
      <c r="W36" s="79"/>
      <c r="X36" s="79"/>
      <c r="Y36" s="81">
        <f>+'Ark1'!T362</f>
        <v>6.2757371960682882</v>
      </c>
      <c r="Z36" s="79"/>
      <c r="AA36" s="82">
        <f>+IF(G36=0,"",'Ark1'!W362)</f>
        <v>16.244180031039829</v>
      </c>
      <c r="AB36" s="73"/>
      <c r="AC36" s="82">
        <f>+IF(G36=0,"",'Ark1'!X362)</f>
        <v>95.447490946714979</v>
      </c>
      <c r="AD36" s="82">
        <f>+IF(G36=0,"",'Ark1'!Y362)</f>
        <v>72.73667873771339</v>
      </c>
      <c r="AE36" s="82">
        <f>+IF(G36=0,"",'Ark1'!Z362)</f>
        <v>6.9010879322593617</v>
      </c>
      <c r="AF36" s="73"/>
      <c r="AG36" s="158">
        <f>+IF(G36=0,"",'Ark1'!Z362)</f>
        <v>6.9010879322593617</v>
      </c>
      <c r="AH36" s="81">
        <f>+IF(G36=0,"",'Ark1'!AB362)</f>
        <v>2.1635211181805096</v>
      </c>
      <c r="AI36" s="81">
        <f>+IF(G36=0,"",'Ark1'!AC362)</f>
        <v>72.611468513764137</v>
      </c>
      <c r="AJ36" s="53"/>
      <c r="AK36" s="81">
        <f t="shared" si="10"/>
        <v>4.0315989944389452</v>
      </c>
      <c r="AL36" s="82">
        <f t="shared" si="11"/>
        <v>7.0036231884057969</v>
      </c>
      <c r="AM36" s="47"/>
      <c r="AN36" s="4"/>
      <c r="AO36" s="59"/>
      <c r="AP36" s="59"/>
      <c r="AQ36" s="1"/>
      <c r="AR36" s="18"/>
    </row>
    <row r="37" spans="1:47">
      <c r="A37" s="162">
        <f>1+A36</f>
        <v>3</v>
      </c>
      <c r="B37" s="79">
        <f>+'Ark1'!C363</f>
        <v>2023</v>
      </c>
      <c r="C37" s="79">
        <f>+'Ark1'!J363</f>
        <v>110</v>
      </c>
      <c r="D37" s="80" t="str">
        <f>VLOOKUP(C37,RNR!$A$1:$B$25,2)</f>
        <v>Gol</v>
      </c>
      <c r="E37" s="356">
        <f>+IF(G37=0,"",'Ark1'!Q363)</f>
        <v>1014</v>
      </c>
      <c r="F37" s="79"/>
      <c r="G37" s="356">
        <f>+'Ark1'!R363</f>
        <v>5935</v>
      </c>
      <c r="H37" s="361"/>
      <c r="I37" s="180">
        <f>+IF(G37=0,"",'Ark1'!AG363)</f>
        <v>12.956829002247984</v>
      </c>
      <c r="J37" s="158"/>
      <c r="K37" s="180">
        <f>+'Ark1'!AH363</f>
        <v>4.532434709351306</v>
      </c>
      <c r="L37" s="47"/>
      <c r="M37" s="273">
        <f>+'Ark1'!AI363</f>
        <v>5268</v>
      </c>
      <c r="N37" s="178"/>
      <c r="O37" s="158">
        <f>+'Ark1'!U363</f>
        <v>27.951912384161833</v>
      </c>
      <c r="P37" s="158"/>
      <c r="Q37" s="47"/>
      <c r="R37" s="437">
        <f>+IF(M37=0,"",'Ark1'!AJ363)</f>
        <v>110.50392938496528</v>
      </c>
      <c r="S37" s="89"/>
      <c r="T37" s="307">
        <f>+IF(M37=0,"",'Ark1'!AK363)</f>
        <v>20.12266590065942</v>
      </c>
      <c r="U37" s="47"/>
      <c r="V37" s="81">
        <f>+'Ark1'!S363</f>
        <v>7.1533277169334477</v>
      </c>
      <c r="W37" s="79"/>
      <c r="X37" s="79"/>
      <c r="Y37" s="81">
        <f>+'Ark1'!T363</f>
        <v>5.9457455770850896</v>
      </c>
      <c r="Z37" s="79"/>
      <c r="AA37" s="82">
        <f>+IF(G37=0,"",'Ark1'!W363)</f>
        <v>11.457455770850881</v>
      </c>
      <c r="AB37" s="73"/>
      <c r="AC37" s="82">
        <f>+IF(G37=0,"",'Ark1'!X363)</f>
        <v>93.732097725358017</v>
      </c>
      <c r="AD37" s="82">
        <f>+IF(G37=0,"",'Ark1'!Y363)</f>
        <v>73.46251053074981</v>
      </c>
      <c r="AE37" s="82">
        <f>+IF(G37=0,"",'Ark1'!Z363)</f>
        <v>7.9054752207431376</v>
      </c>
      <c r="AF37" s="73"/>
      <c r="AG37" s="158">
        <f>+IF(G37=0,"",'Ark1'!Z363)</f>
        <v>7.9054752207431376</v>
      </c>
      <c r="AH37" s="81">
        <f>+IF(G37=0,"",'Ark1'!AB363)</f>
        <v>2.1646049884043519</v>
      </c>
      <c r="AI37" s="81">
        <f>+IF(G37=0,"",'Ark1'!AC363)</f>
        <v>67.565002439294062</v>
      </c>
      <c r="AJ37" s="53"/>
      <c r="AK37" s="81">
        <f t="shared" si="10"/>
        <v>3.9075397479684475</v>
      </c>
      <c r="AL37" s="82">
        <f t="shared" ref="AL37:AL38" si="12">+IF(G37=0,"",G37/E37)</f>
        <v>5.8530571992110456</v>
      </c>
      <c r="AM37" s="47"/>
      <c r="AN37" s="4"/>
      <c r="AO37" s="59"/>
      <c r="AP37" s="59"/>
      <c r="AQ37" s="1"/>
      <c r="AR37" s="18"/>
    </row>
    <row r="38" spans="1:47">
      <c r="A38" s="162">
        <f t="shared" ref="A38" si="13">1+A37</f>
        <v>4</v>
      </c>
      <c r="B38" s="79">
        <f>+'Ark1'!C364</f>
        <v>2023</v>
      </c>
      <c r="C38" s="79">
        <f>+'Ark1'!J364</f>
        <v>111</v>
      </c>
      <c r="D38" s="80" t="str">
        <f>VLOOKUP(C38,RNR!$A$1:$B$25,2)</f>
        <v>Forus</v>
      </c>
      <c r="E38" s="356">
        <f>+IF(G38=0,"",'Ark1'!Q364)</f>
        <v>892</v>
      </c>
      <c r="F38" s="79"/>
      <c r="G38" s="356">
        <f>+'Ark1'!R364</f>
        <v>4524</v>
      </c>
      <c r="H38" s="361"/>
      <c r="I38" s="180">
        <f>+IF(G38=0,"",'Ark1'!AG364)</f>
        <v>10.246381459275428</v>
      </c>
      <c r="J38" s="158"/>
      <c r="K38" s="180">
        <f>+'Ark1'!AH364</f>
        <v>0.99469496021220161</v>
      </c>
      <c r="L38" s="47"/>
      <c r="M38" s="273">
        <f>+'Ark1'!AI364</f>
        <v>3438</v>
      </c>
      <c r="N38" s="178"/>
      <c r="O38" s="158">
        <f>+'Ark1'!U364</f>
        <v>28.998894783377576</v>
      </c>
      <c r="P38" s="158"/>
      <c r="Q38" s="47"/>
      <c r="R38" s="437">
        <f>+IF(M38=0,"",'Ark1'!AJ364)</f>
        <v>111.66652123327538</v>
      </c>
      <c r="S38" s="89"/>
      <c r="T38" s="307">
        <f>+IF(M38=0,"",'Ark1'!AK364)</f>
        <v>20.464898299206929</v>
      </c>
      <c r="U38" s="47"/>
      <c r="V38" s="81">
        <f>+'Ark1'!S364</f>
        <v>7.7219274977895651</v>
      </c>
      <c r="W38" s="79"/>
      <c r="X38" s="79"/>
      <c r="Y38" s="81">
        <f>+'Ark1'!T364</f>
        <v>6.2570733863837313</v>
      </c>
      <c r="Z38" s="79"/>
      <c r="AA38" s="82">
        <f>+IF(G38=0,"",'Ark1'!W364)</f>
        <v>14.257294429708219</v>
      </c>
      <c r="AB38" s="73"/>
      <c r="AC38" s="82">
        <f>+IF(G38=0,"",'Ark1'!X364)</f>
        <v>94.252873563218387</v>
      </c>
      <c r="AD38" s="82">
        <f>+IF(G38=0,"",'Ark1'!Y364)</f>
        <v>76.923076923076891</v>
      </c>
      <c r="AE38" s="82">
        <f>+IF(G38=0,"",'Ark1'!Z364)</f>
        <v>8.0841405041576149</v>
      </c>
      <c r="AF38" s="73"/>
      <c r="AG38" s="158">
        <f>+IF(G38=0,"",'Ark1'!Z364)</f>
        <v>8.0841405041576149</v>
      </c>
      <c r="AH38" s="81">
        <f>+IF(G38=0,"",'Ark1'!AB364)</f>
        <v>2.2333985064277369</v>
      </c>
      <c r="AI38" s="81">
        <f>+IF(G38=0,"",'Ark1'!AC364)</f>
        <v>69.462803648707379</v>
      </c>
      <c r="AJ38" s="53"/>
      <c r="AK38" s="81">
        <f t="shared" si="10"/>
        <v>3.755395889391429</v>
      </c>
      <c r="AL38" s="82">
        <f t="shared" si="12"/>
        <v>5.071748878923767</v>
      </c>
      <c r="AM38" s="47"/>
      <c r="AN38" s="4"/>
      <c r="AO38" s="59"/>
      <c r="AP38" s="59"/>
      <c r="AQ38" s="1"/>
      <c r="AR38" s="18"/>
    </row>
    <row r="39" spans="1:47">
      <c r="A39" s="162">
        <f t="shared" ref="A39:A59" si="14">1+A38</f>
        <v>5</v>
      </c>
      <c r="B39" s="79">
        <f>+'Ark1'!C365</f>
        <v>2023</v>
      </c>
      <c r="C39" s="79">
        <f>+'Ark1'!J365</f>
        <v>116</v>
      </c>
      <c r="D39" s="80" t="str">
        <f>VLOOKUP(C39,RNR!$A$1:$B$25,2)</f>
        <v>Sandeid</v>
      </c>
      <c r="E39" s="356">
        <f>+IF(G39=0,"",'Ark1'!Q365)</f>
        <v>806</v>
      </c>
      <c r="F39" s="79"/>
      <c r="G39" s="356">
        <f>+'Ark1'!R365</f>
        <v>3520</v>
      </c>
      <c r="H39" s="361"/>
      <c r="I39" s="180">
        <f>+IF(G39=0,"",'Ark1'!AG365)</f>
        <v>7.2007792782709608</v>
      </c>
      <c r="J39" s="158"/>
      <c r="K39" s="180">
        <f>+'Ark1'!AH365</f>
        <v>1.1931818181818179</v>
      </c>
      <c r="L39" s="47"/>
      <c r="M39" s="273">
        <f>+'Ark1'!AI365</f>
        <v>0</v>
      </c>
      <c r="N39" s="178"/>
      <c r="O39" s="158">
        <f>+'Ark1'!U365</f>
        <v>26.192102272727205</v>
      </c>
      <c r="P39" s="158"/>
      <c r="Q39" s="47"/>
      <c r="R39" s="437" t="str">
        <f>+IF(M39=0,"",'Ark1'!AJ365)</f>
        <v/>
      </c>
      <c r="S39" s="89"/>
      <c r="T39" s="307" t="str">
        <f>+IF(M39=0,"",'Ark1'!AK365)</f>
        <v/>
      </c>
      <c r="U39" s="47"/>
      <c r="V39" s="81">
        <f>+'Ark1'!S365</f>
        <v>7.3815340909090894</v>
      </c>
      <c r="W39" s="79"/>
      <c r="X39" s="79"/>
      <c r="Y39" s="81">
        <f>+'Ark1'!T365</f>
        <v>5.8440340909090898</v>
      </c>
      <c r="Z39" s="79"/>
      <c r="AA39" s="82">
        <f>+IF(G39=0,"",'Ark1'!W365)</f>
        <v>7.5284090909090899</v>
      </c>
      <c r="AB39" s="73"/>
      <c r="AC39" s="82">
        <f>+IF(G39=0,"",'Ark1'!X365)</f>
        <v>84.460227272727266</v>
      </c>
      <c r="AD39" s="82">
        <f>+IF(G39=0,"",'Ark1'!Y365)</f>
        <v>62.698863636363633</v>
      </c>
      <c r="AE39" s="82">
        <f>+IF(G39=0,"",'Ark1'!Z365)</f>
        <v>8.855247552542771</v>
      </c>
      <c r="AF39" s="73"/>
      <c r="AG39" s="158">
        <f>+IF(G39=0,"",'Ark1'!Z365)</f>
        <v>8.855247552542771</v>
      </c>
      <c r="AH39" s="81">
        <f>+IF(G39=0,"",'Ark1'!AB365)</f>
        <v>2.0249421088743138</v>
      </c>
      <c r="AI39" s="81">
        <f>+IF(G39=0,"",'Ark1'!AC365)</f>
        <v>72.960504750772785</v>
      </c>
      <c r="AJ39" s="53"/>
      <c r="AK39" s="81">
        <f t="shared" si="10"/>
        <v>3.5483277527614123</v>
      </c>
      <c r="AL39" s="82">
        <f t="shared" ref="AL39:AL59" si="15">+IF(G39=0,"",G39/E39)</f>
        <v>4.3672456575682386</v>
      </c>
      <c r="AM39" s="47"/>
      <c r="AN39" s="4"/>
      <c r="AO39" s="59"/>
      <c r="AP39" s="59"/>
      <c r="AQ39" s="1"/>
      <c r="AR39" s="18"/>
    </row>
    <row r="40" spans="1:47">
      <c r="A40" s="162">
        <f t="shared" si="14"/>
        <v>6</v>
      </c>
      <c r="B40" s="79">
        <f>+'Ark1'!C366</f>
        <v>2023</v>
      </c>
      <c r="C40" s="79">
        <f>+'Ark1'!J366</f>
        <v>117</v>
      </c>
      <c r="D40" s="80" t="str">
        <f>VLOOKUP(C40,RNR!$A$1:$B$25,2)</f>
        <v>Jæren</v>
      </c>
      <c r="E40" s="356">
        <f>+IF(G40=0,"",'Ark1'!Q366)</f>
        <v>446</v>
      </c>
      <c r="F40" s="79"/>
      <c r="G40" s="356">
        <f>+'Ark1'!R366</f>
        <v>2415</v>
      </c>
      <c r="H40" s="361"/>
      <c r="I40" s="180">
        <f>+IF(G40=0,"",'Ark1'!AG366)</f>
        <v>4.8267047766565163</v>
      </c>
      <c r="J40" s="158"/>
      <c r="K40" s="180">
        <f>+'Ark1'!AH366</f>
        <v>4.6376811594202891</v>
      </c>
      <c r="L40" s="47"/>
      <c r="M40" s="273">
        <f>+'Ark1'!AI366</f>
        <v>2415</v>
      </c>
      <c r="N40" s="178"/>
      <c r="O40" s="158">
        <f>+'Ark1'!U366</f>
        <v>25.589813664596281</v>
      </c>
      <c r="P40" s="158"/>
      <c r="Q40" s="47"/>
      <c r="R40" s="437">
        <f>+IF(M40=0,"",'Ark1'!AJ366)</f>
        <v>108.59002070393362</v>
      </c>
      <c r="S40" s="89"/>
      <c r="T40" s="307">
        <f>+IF(M40=0,"",'Ark1'!AK366)</f>
        <v>19.285176736131518</v>
      </c>
      <c r="U40" s="47"/>
      <c r="V40" s="81">
        <f>+'Ark1'!S366</f>
        <v>7.9242236024844717</v>
      </c>
      <c r="W40" s="79"/>
      <c r="X40" s="79"/>
      <c r="Y40" s="81">
        <f>+'Ark1'!T366</f>
        <v>6.4567287784679079</v>
      </c>
      <c r="Z40" s="79"/>
      <c r="AA40" s="82">
        <f>+IF(G40=0,"",'Ark1'!W366)</f>
        <v>15.942028985507248</v>
      </c>
      <c r="AB40" s="73"/>
      <c r="AC40" s="82">
        <f>+IF(G40=0,"",'Ark1'!X366)</f>
        <v>84.057971014492779</v>
      </c>
      <c r="AD40" s="82">
        <f>+IF(G40=0,"",'Ark1'!Y366)</f>
        <v>59.254658385093158</v>
      </c>
      <c r="AE40" s="82">
        <f>+IF(G40=0,"",'Ark1'!Z366)</f>
        <v>8.8215647080902819</v>
      </c>
      <c r="AF40" s="73"/>
      <c r="AG40" s="158">
        <f>+IF(G40=0,"",'Ark1'!Z366)</f>
        <v>8.8215647080902819</v>
      </c>
      <c r="AH40" s="81">
        <f>+IF(G40=0,"",'Ark1'!AB366)</f>
        <v>2.1461341003167536</v>
      </c>
      <c r="AI40" s="81">
        <f>+IF(G40=0,"",'Ark1'!AC366)</f>
        <v>69.656298344710422</v>
      </c>
      <c r="AJ40" s="53"/>
      <c r="AK40" s="81">
        <f t="shared" si="10"/>
        <v>3.2293149396457137</v>
      </c>
      <c r="AL40" s="82">
        <f t="shared" si="15"/>
        <v>5.4147982062780269</v>
      </c>
      <c r="AM40" s="47"/>
      <c r="AN40" s="4"/>
      <c r="AO40" s="59"/>
      <c r="AP40" s="59"/>
      <c r="AQ40" s="1"/>
      <c r="AR40" s="18"/>
    </row>
    <row r="41" spans="1:47">
      <c r="A41" s="162">
        <f t="shared" si="14"/>
        <v>7</v>
      </c>
      <c r="B41" s="79">
        <f>+'Ark1'!C367</f>
        <v>2023</v>
      </c>
      <c r="C41" s="79">
        <f>+'Ark1'!J367</f>
        <v>134</v>
      </c>
      <c r="D41" s="80" t="str">
        <f>VLOOKUP(C41,RNR!$A$1:$B$25,2)</f>
        <v>Førde</v>
      </c>
      <c r="E41" s="356">
        <f>+IF(G41=0,"",'Ark1'!Q367)</f>
        <v>1112</v>
      </c>
      <c r="F41" s="79"/>
      <c r="G41" s="356">
        <f>+'Ark1'!R367</f>
        <v>4792</v>
      </c>
      <c r="H41" s="361"/>
      <c r="I41" s="180">
        <f>+IF(G41=0,"",'Ark1'!AG367)</f>
        <v>9.5835622395565281</v>
      </c>
      <c r="J41" s="158"/>
      <c r="K41" s="180">
        <f>+'Ark1'!AH367</f>
        <v>4.0692821368948238</v>
      </c>
      <c r="L41" s="47"/>
      <c r="M41" s="273">
        <f>+'Ark1'!AI367</f>
        <v>55</v>
      </c>
      <c r="N41" s="178"/>
      <c r="O41" s="158">
        <f>+'Ark1'!U367</f>
        <v>25.606114357262118</v>
      </c>
      <c r="P41" s="158"/>
      <c r="Q41" s="47"/>
      <c r="R41" s="437">
        <f>+IF(M41=0,"",'Ark1'!AJ367)</f>
        <v>105.76727272727274</v>
      </c>
      <c r="S41" s="89"/>
      <c r="T41" s="307">
        <f>+IF(M41=0,"",'Ark1'!AK367)</f>
        <v>20.792386349549769</v>
      </c>
      <c r="U41" s="47"/>
      <c r="V41" s="81">
        <f>+'Ark1'!S367</f>
        <v>7.2719115191986692</v>
      </c>
      <c r="W41" s="79"/>
      <c r="X41" s="79"/>
      <c r="Y41" s="81">
        <f>+'Ark1'!T367</f>
        <v>6.3499582637729537</v>
      </c>
      <c r="Z41" s="79"/>
      <c r="AA41" s="82">
        <f>+IF(G41=0,"",'Ark1'!W367)</f>
        <v>11.832220367278795</v>
      </c>
      <c r="AB41" s="73"/>
      <c r="AC41" s="82">
        <f>+IF(G41=0,"",'Ark1'!X367)</f>
        <v>83.430717863105187</v>
      </c>
      <c r="AD41" s="82">
        <f>+IF(G41=0,"",'Ark1'!Y367)</f>
        <v>60.517529215358955</v>
      </c>
      <c r="AE41" s="82">
        <f>+IF(G41=0,"",'Ark1'!Z367)</f>
        <v>8.7300962611048263</v>
      </c>
      <c r="AF41" s="73"/>
      <c r="AG41" s="158">
        <f>+IF(G41=0,"",'Ark1'!Z367)</f>
        <v>8.7300962611048263</v>
      </c>
      <c r="AH41" s="81">
        <f>+IF(G41=0,"",'Ark1'!AB367)</f>
        <v>2.2399897891180762</v>
      </c>
      <c r="AI41" s="81">
        <f>+IF(G41=0,"",'Ark1'!AC367)</f>
        <v>72.602503251602172</v>
      </c>
      <c r="AJ41" s="53"/>
      <c r="AK41" s="81">
        <f t="shared" si="10"/>
        <v>3.5212356874336384</v>
      </c>
      <c r="AL41" s="82">
        <f t="shared" si="15"/>
        <v>4.3093525179856114</v>
      </c>
      <c r="AM41" s="47"/>
      <c r="AN41" s="4"/>
      <c r="AO41" s="59"/>
      <c r="AP41" s="59"/>
      <c r="AQ41" s="1"/>
      <c r="AR41" s="18"/>
    </row>
    <row r="42" spans="1:47">
      <c r="A42" s="162">
        <f t="shared" si="14"/>
        <v>8</v>
      </c>
      <c r="B42" s="79">
        <f>+'Ark1'!C368</f>
        <v>2023</v>
      </c>
      <c r="C42" s="79">
        <f>+'Ark1'!J368</f>
        <v>141</v>
      </c>
      <c r="D42" s="80" t="str">
        <f>VLOOKUP(C42,RNR!$A$1:$B$25,2)</f>
        <v>Ølen</v>
      </c>
      <c r="E42" s="356">
        <f>+IF(G42=0,"",'Ark1'!Q368)</f>
        <v>1065</v>
      </c>
      <c r="F42" s="79"/>
      <c r="G42" s="356">
        <f>+'Ark1'!R368</f>
        <v>5170</v>
      </c>
      <c r="H42" s="361"/>
      <c r="I42" s="180">
        <f>+IF(G42=0,"",'Ark1'!AG368)</f>
        <v>9.0677402570299925</v>
      </c>
      <c r="J42" s="158"/>
      <c r="K42" s="180">
        <f>+'Ark1'!AH368</f>
        <v>5.3965183752417802</v>
      </c>
      <c r="L42" s="47"/>
      <c r="M42" s="273">
        <f>+'Ark1'!AI368</f>
        <v>0</v>
      </c>
      <c r="N42" s="178"/>
      <c r="O42" s="158">
        <f>+'Ark1'!U368</f>
        <v>22.456499032882025</v>
      </c>
      <c r="P42" s="158"/>
      <c r="Q42" s="47"/>
      <c r="R42" s="437" t="str">
        <f>+IF(M42=0,"",'Ark1'!AJ368)</f>
        <v/>
      </c>
      <c r="S42" s="89"/>
      <c r="T42" s="307" t="str">
        <f>+IF(M42=0,"",'Ark1'!AK368)</f>
        <v/>
      </c>
      <c r="U42" s="47"/>
      <c r="V42" s="81">
        <f>+'Ark1'!S368</f>
        <v>6.636943907156672</v>
      </c>
      <c r="W42" s="79"/>
      <c r="X42" s="79"/>
      <c r="Y42" s="81">
        <f>+'Ark1'!T368</f>
        <v>6.5359767891682798</v>
      </c>
      <c r="Z42" s="79"/>
      <c r="AA42" s="82">
        <f>+IF(G42=0,"",'Ark1'!W368)</f>
        <v>11.83752417794971</v>
      </c>
      <c r="AB42" s="73"/>
      <c r="AC42" s="82">
        <f>+IF(G42=0,"",'Ark1'!X368)</f>
        <v>71.005802707930357</v>
      </c>
      <c r="AD42" s="82">
        <f>+IF(G42=0,"",'Ark1'!Y368)</f>
        <v>44.44874274661511</v>
      </c>
      <c r="AE42" s="82">
        <f>+IF(G42=0,"",'Ark1'!Z368)</f>
        <v>8.9575220071839219</v>
      </c>
      <c r="AF42" s="73"/>
      <c r="AG42" s="158">
        <f>+IF(G42=0,"",'Ark1'!Z368)</f>
        <v>8.9575220071839219</v>
      </c>
      <c r="AH42" s="81">
        <f>+IF(G42=0,"",'Ark1'!AB368)</f>
        <v>1.9406976111774656</v>
      </c>
      <c r="AI42" s="81">
        <f>+IF(G42=0,"",'Ark1'!AC368)</f>
        <v>69.224089305313584</v>
      </c>
      <c r="AJ42" s="53"/>
      <c r="AK42" s="81">
        <f t="shared" si="10"/>
        <v>3.3835601667006698</v>
      </c>
      <c r="AL42" s="82">
        <f t="shared" si="15"/>
        <v>4.854460093896714</v>
      </c>
      <c r="AM42" s="47"/>
      <c r="AN42" s="4"/>
      <c r="AO42" s="59"/>
      <c r="AP42" s="59"/>
      <c r="AQ42" s="1"/>
      <c r="AR42" s="18"/>
    </row>
    <row r="43" spans="1:47">
      <c r="A43" s="162">
        <f t="shared" si="14"/>
        <v>9</v>
      </c>
      <c r="B43" s="79">
        <f>+'Ark1'!C369</f>
        <v>2023</v>
      </c>
      <c r="C43" s="79">
        <f>+'Ark1'!J369</f>
        <v>143</v>
      </c>
      <c r="D43" s="80" t="str">
        <f>VLOOKUP(C43,RNR!$A$1:$B$25,2)</f>
        <v>Nordfjord</v>
      </c>
      <c r="E43" s="356">
        <f>+IF(G43=0,"",'Ark1'!Q369)</f>
        <v>179</v>
      </c>
      <c r="F43" s="79"/>
      <c r="G43" s="356">
        <f>+'Ark1'!R369</f>
        <v>971</v>
      </c>
      <c r="H43" s="361"/>
      <c r="I43" s="180">
        <f>+IF(G43=0,"",'Ark1'!AG369)</f>
        <v>2.1120709248196725</v>
      </c>
      <c r="J43" s="158"/>
      <c r="K43" s="180">
        <f>+'Ark1'!AH369</f>
        <v>0.10298661174047376</v>
      </c>
      <c r="L43" s="47"/>
      <c r="M43" s="273">
        <f>+'Ark1'!AI369</f>
        <v>0</v>
      </c>
      <c r="N43" s="178"/>
      <c r="O43" s="158">
        <f>+'Ark1'!U369</f>
        <v>27.849845520082404</v>
      </c>
      <c r="P43" s="158"/>
      <c r="Q43" s="47"/>
      <c r="R43" s="437" t="str">
        <f>+IF(M43=0,"",'Ark1'!AJ369)</f>
        <v/>
      </c>
      <c r="S43" s="89"/>
      <c r="T43" s="307" t="str">
        <f>+IF(M43=0,"",'Ark1'!AK369)</f>
        <v/>
      </c>
      <c r="U43" s="47"/>
      <c r="V43" s="81">
        <f>+'Ark1'!S369</f>
        <v>7.4273944387229678</v>
      </c>
      <c r="W43" s="79"/>
      <c r="X43" s="79"/>
      <c r="Y43" s="81">
        <f>+'Ark1'!T369</f>
        <v>5.9588053553038103</v>
      </c>
      <c r="Z43" s="79"/>
      <c r="AA43" s="82">
        <f>+IF(G43=0,"",'Ark1'!W369)</f>
        <v>6.3851699279093745</v>
      </c>
      <c r="AB43" s="73"/>
      <c r="AC43" s="82">
        <f>+IF(G43=0,"",'Ark1'!X369)</f>
        <v>95.365602471678685</v>
      </c>
      <c r="AD43" s="82">
        <f>+IF(G43=0,"",'Ark1'!Y369)</f>
        <v>74.047373841400628</v>
      </c>
      <c r="AE43" s="82">
        <f>+IF(G43=0,"",'Ark1'!Z369)</f>
        <v>7.393375794615058</v>
      </c>
      <c r="AF43" s="73"/>
      <c r="AG43" s="158">
        <f>+IF(G43=0,"",'Ark1'!Z369)</f>
        <v>7.393375794615058</v>
      </c>
      <c r="AH43" s="81">
        <f>+IF(G43=0,"",'Ark1'!AB369)</f>
        <v>1.7886103248450411</v>
      </c>
      <c r="AI43" s="81">
        <f>+IF(G43=0,"",'Ark1'!AC369)</f>
        <v>67.979010136957797</v>
      </c>
      <c r="AJ43" s="53"/>
      <c r="AK43" s="81">
        <f t="shared" si="10"/>
        <v>3.7496117581808108</v>
      </c>
      <c r="AL43" s="82">
        <f t="shared" si="15"/>
        <v>5.4245810055865924</v>
      </c>
      <c r="AM43" s="47"/>
      <c r="AN43" s="4"/>
      <c r="AO43" s="59"/>
      <c r="AP43" s="59"/>
      <c r="AQ43" s="1"/>
      <c r="AR43" s="18"/>
    </row>
    <row r="44" spans="1:47">
      <c r="A44" s="162">
        <f t="shared" si="14"/>
        <v>10</v>
      </c>
      <c r="B44" s="79">
        <f>+'Ark1'!C370</f>
        <v>2023</v>
      </c>
      <c r="C44" s="79">
        <f>+'Ark1'!J370</f>
        <v>147</v>
      </c>
      <c r="D44" s="80" t="str">
        <f>VLOOKUP(C44,RNR!$A$1:$B$25,2)</f>
        <v>Midt-Norge</v>
      </c>
      <c r="E44" s="356">
        <f>+IF(G44=0,"",'Ark1'!Q370)</f>
        <v>109</v>
      </c>
      <c r="F44" s="79"/>
      <c r="G44" s="356">
        <f>+'Ark1'!R370</f>
        <v>705</v>
      </c>
      <c r="H44" s="361"/>
      <c r="I44" s="180">
        <f>+IF(G44=0,"",'Ark1'!AG370)</f>
        <v>1.2025875137714728</v>
      </c>
      <c r="J44" s="158"/>
      <c r="K44" s="180">
        <f>+'Ark1'!AH370</f>
        <v>8.085106382978724</v>
      </c>
      <c r="L44" s="47"/>
      <c r="M44" s="273">
        <f>+'Ark1'!AI370</f>
        <v>0</v>
      </c>
      <c r="N44" s="178"/>
      <c r="O44" s="158">
        <f>+'Ark1'!U370</f>
        <v>21.840425531914914</v>
      </c>
      <c r="P44" s="158"/>
      <c r="Q44" s="47"/>
      <c r="R44" s="437" t="str">
        <f>+IF(M44=0,"",'Ark1'!AJ370)</f>
        <v/>
      </c>
      <c r="S44" s="89"/>
      <c r="T44" s="307" t="str">
        <f>+IF(M44=0,"",'Ark1'!AK370)</f>
        <v/>
      </c>
      <c r="U44" s="47"/>
      <c r="V44" s="81">
        <f>+'Ark1'!S370</f>
        <v>6.6198581560283669</v>
      </c>
      <c r="W44" s="79"/>
      <c r="X44" s="79"/>
      <c r="Y44" s="81">
        <f>+'Ark1'!T370</f>
        <v>5.9063829787234061</v>
      </c>
      <c r="Z44" s="79"/>
      <c r="AA44" s="82">
        <f>+IF(G44=0,"",'Ark1'!W370)</f>
        <v>8.7943262411347511</v>
      </c>
      <c r="AB44" s="73"/>
      <c r="AC44" s="82">
        <f>+IF(G44=0,"",'Ark1'!X370)</f>
        <v>69.219858156028394</v>
      </c>
      <c r="AD44" s="82">
        <f>+IF(G44=0,"",'Ark1'!Y370)</f>
        <v>42.695035460992905</v>
      </c>
      <c r="AE44" s="82">
        <f>+IF(G44=0,"",'Ark1'!Z370)</f>
        <v>8.2083055906798261</v>
      </c>
      <c r="AF44" s="73"/>
      <c r="AG44" s="158">
        <f>+IF(G44=0,"",'Ark1'!Z370)</f>
        <v>8.2083055906798261</v>
      </c>
      <c r="AH44" s="81">
        <f>+IF(G44=0,"",'Ark1'!AB370)</f>
        <v>1.9218125592527924</v>
      </c>
      <c r="AI44" s="81">
        <f>+IF(G44=0,"",'Ark1'!AC370)</f>
        <v>70.516189782797099</v>
      </c>
      <c r="AJ44" s="53"/>
      <c r="AK44" s="81">
        <f t="shared" si="10"/>
        <v>3.2992286265266806</v>
      </c>
      <c r="AL44" s="82">
        <f t="shared" si="15"/>
        <v>6.4678899082568808</v>
      </c>
      <c r="AM44" s="47"/>
      <c r="AN44" s="4"/>
      <c r="AO44" s="59"/>
      <c r="AP44" s="59"/>
      <c r="AQ44" s="1"/>
      <c r="AR44" s="18"/>
    </row>
    <row r="45" spans="1:47">
      <c r="A45" s="162">
        <f t="shared" si="14"/>
        <v>11</v>
      </c>
      <c r="B45" s="79">
        <f>+'Ark1'!C371</f>
        <v>2023</v>
      </c>
      <c r="C45" s="79">
        <f>+'Ark1'!J371</f>
        <v>155</v>
      </c>
      <c r="D45" s="80" t="str">
        <f>VLOOKUP(C45,RNR!$A$1:$B$25,2)</f>
        <v>Målselv</v>
      </c>
      <c r="E45" s="356">
        <f>+IF(G45=0,"",'Ark1'!Q371)</f>
        <v>316</v>
      </c>
      <c r="F45" s="79"/>
      <c r="G45" s="356">
        <f>+'Ark1'!R371</f>
        <v>2545</v>
      </c>
      <c r="H45" s="361"/>
      <c r="I45" s="180">
        <f>+IF(G45=0,"",'Ark1'!AG371)</f>
        <v>5.5137827190107345</v>
      </c>
      <c r="J45" s="158"/>
      <c r="K45" s="180">
        <f>+'Ark1'!AH371</f>
        <v>2.2003929273084477</v>
      </c>
      <c r="L45" s="47"/>
      <c r="M45" s="273">
        <f>+'Ark1'!AI371</f>
        <v>0</v>
      </c>
      <c r="N45" s="178"/>
      <c r="O45" s="158">
        <f>+'Ark1'!U371</f>
        <v>27.739292730844802</v>
      </c>
      <c r="P45" s="158"/>
      <c r="Q45" s="47"/>
      <c r="R45" s="437" t="str">
        <f>+IF(M45=0,"",'Ark1'!AJ371)</f>
        <v/>
      </c>
      <c r="S45" s="89"/>
      <c r="T45" s="307" t="str">
        <f>+IF(M45=0,"",'Ark1'!AK371)</f>
        <v/>
      </c>
      <c r="U45" s="47"/>
      <c r="V45" s="81">
        <f>+'Ark1'!S371</f>
        <v>7.5595284872298611</v>
      </c>
      <c r="W45" s="79"/>
      <c r="X45" s="79"/>
      <c r="Y45" s="81">
        <f>+'Ark1'!T371</f>
        <v>5.6919449901768191</v>
      </c>
      <c r="Z45" s="79"/>
      <c r="AA45" s="82">
        <f>+IF(G45=0,"",'Ark1'!W371)</f>
        <v>7.6620825147347746</v>
      </c>
      <c r="AB45" s="73"/>
      <c r="AC45" s="82">
        <f>+IF(G45=0,"",'Ark1'!X371)</f>
        <v>89.823182711198427</v>
      </c>
      <c r="AD45" s="82">
        <f>+IF(G45=0,"",'Ark1'!Y371)</f>
        <v>73.948919449901737</v>
      </c>
      <c r="AE45" s="82">
        <f>+IF(G45=0,"",'Ark1'!Z371)</f>
        <v>8.2230786142799737</v>
      </c>
      <c r="AF45" s="73"/>
      <c r="AG45" s="158">
        <f>+IF(G45=0,"",'Ark1'!Z371)</f>
        <v>8.2230786142799737</v>
      </c>
      <c r="AH45" s="81">
        <f>+IF(G45=0,"",'Ark1'!AB371)</f>
        <v>1.8724016571077191</v>
      </c>
      <c r="AI45" s="81">
        <f>+IF(G45=0,"",'Ark1'!AC371)</f>
        <v>70.338636934038703</v>
      </c>
      <c r="AJ45" s="53"/>
      <c r="AK45" s="81">
        <f t="shared" si="10"/>
        <v>3.6694474764800682</v>
      </c>
      <c r="AL45" s="82">
        <f t="shared" si="15"/>
        <v>8.0537974683544302</v>
      </c>
      <c r="AM45" s="47"/>
      <c r="AN45" s="4"/>
      <c r="AO45" s="59"/>
      <c r="AP45" s="59"/>
      <c r="AQ45" s="1"/>
      <c r="AR45" s="18"/>
    </row>
    <row r="46" spans="1:47">
      <c r="A46" s="162">
        <f t="shared" si="14"/>
        <v>12</v>
      </c>
      <c r="B46" s="79">
        <f>+'Ark1'!C372</f>
        <v>2023</v>
      </c>
      <c r="C46" s="79">
        <f>+'Ark1'!J372</f>
        <v>160</v>
      </c>
      <c r="D46" s="80" t="str">
        <f>VLOOKUP(C46,RNR!$A$1:$B$25,2)</f>
        <v>Oslo</v>
      </c>
      <c r="E46" s="356">
        <f>+IF(G46=0,"",'Ark1'!Q372)</f>
        <v>296</v>
      </c>
      <c r="F46" s="79"/>
      <c r="G46" s="356">
        <f>+'Ark1'!R372</f>
        <v>1725</v>
      </c>
      <c r="H46" s="361"/>
      <c r="I46" s="180">
        <f>+IF(G46=0,"",'Ark1'!AG372)</f>
        <v>3.5397584531026376</v>
      </c>
      <c r="J46" s="158"/>
      <c r="K46" s="180">
        <f>+'Ark1'!AH372</f>
        <v>6.6086956521739122</v>
      </c>
      <c r="L46" s="47"/>
      <c r="M46" s="273">
        <f>+'Ark1'!AI372</f>
        <v>1706</v>
      </c>
      <c r="N46" s="178"/>
      <c r="O46" s="158">
        <f>+'Ark1'!U372</f>
        <v>26.273507246376798</v>
      </c>
      <c r="P46" s="158"/>
      <c r="Q46" s="47"/>
      <c r="R46" s="437">
        <f>+IF(M46=0,"",'Ark1'!AJ372)</f>
        <v>110.09759671746788</v>
      </c>
      <c r="S46" s="89"/>
      <c r="T46" s="307">
        <f>+IF(M46=0,"",'Ark1'!AK372)</f>
        <v>19.199169534682653</v>
      </c>
      <c r="U46" s="47"/>
      <c r="V46" s="81">
        <f>+'Ark1'!S372</f>
        <v>6.8573913043478258</v>
      </c>
      <c r="W46" s="79"/>
      <c r="X46" s="79"/>
      <c r="Y46" s="81">
        <f>+'Ark1'!T372</f>
        <v>6.3652173913043484</v>
      </c>
      <c r="Z46" s="79"/>
      <c r="AA46" s="82">
        <f>+IF(G46=0,"",'Ark1'!W372)</f>
        <v>15.188405797101449</v>
      </c>
      <c r="AB46" s="73"/>
      <c r="AC46" s="82">
        <f>+IF(G46=0,"",'Ark1'!X372)</f>
        <v>91.826086956521749</v>
      </c>
      <c r="AD46" s="82">
        <f>+IF(G46=0,"",'Ark1'!Y372)</f>
        <v>65.623188405797109</v>
      </c>
      <c r="AE46" s="82">
        <f>+IF(G46=0,"",'Ark1'!Z372)</f>
        <v>7.5108400611289854</v>
      </c>
      <c r="AF46" s="73"/>
      <c r="AG46" s="158">
        <f>+IF(G46=0,"",'Ark1'!Z372)</f>
        <v>7.5108400611289854</v>
      </c>
      <c r="AH46" s="81">
        <f>+IF(G46=0,"",'Ark1'!AB372)</f>
        <v>2.0978820297414353</v>
      </c>
      <c r="AI46" s="81">
        <f>+IF(G46=0,"",'Ark1'!AC372)</f>
        <v>70.979421405197257</v>
      </c>
      <c r="AJ46" s="53"/>
      <c r="AK46" s="81">
        <f t="shared" si="10"/>
        <v>3.8314143207371694</v>
      </c>
      <c r="AL46" s="82">
        <f t="shared" si="15"/>
        <v>5.8277027027027026</v>
      </c>
      <c r="AM46" s="47"/>
      <c r="AN46" s="4"/>
      <c r="AO46" s="59"/>
      <c r="AP46" s="59"/>
      <c r="AQ46" s="1"/>
      <c r="AR46" s="18"/>
    </row>
    <row r="47" spans="1:47">
      <c r="A47" s="162">
        <f t="shared" si="14"/>
        <v>13</v>
      </c>
      <c r="B47" s="79">
        <f>+'Ark1'!C373</f>
        <v>2023</v>
      </c>
      <c r="C47" s="79">
        <f>+'Ark1'!J373</f>
        <v>171</v>
      </c>
      <c r="D47" s="80" t="str">
        <f>VLOOKUP(C47,RNR!$A$1:$B$25,2)</f>
        <v>Prima</v>
      </c>
      <c r="E47" s="356">
        <f>+IF(G47=0,"",'Ark1'!Q373)</f>
        <v>114</v>
      </c>
      <c r="F47" s="79"/>
      <c r="G47" s="356">
        <f>+'Ark1'!R373</f>
        <v>796</v>
      </c>
      <c r="H47" s="361"/>
      <c r="I47" s="180">
        <f>+IF(G47=0,"",'Ark1'!AG373)</f>
        <v>1.8780906245269899</v>
      </c>
      <c r="J47" s="158"/>
      <c r="K47" s="180">
        <f>+'Ark1'!AH373</f>
        <v>0</v>
      </c>
      <c r="L47" s="47"/>
      <c r="M47" s="273">
        <f>+'Ark1'!AI373</f>
        <v>0</v>
      </c>
      <c r="N47" s="178"/>
      <c r="O47" s="158">
        <f>+'Ark1'!U373</f>
        <v>30.209045226130677</v>
      </c>
      <c r="P47" s="158"/>
      <c r="Q47" s="47"/>
      <c r="R47" s="437" t="str">
        <f>+IF(M47=0,"",'Ark1'!AJ373)</f>
        <v/>
      </c>
      <c r="S47" s="89"/>
      <c r="T47" s="307" t="str">
        <f>+IF(M47=0,"",'Ark1'!AK373)</f>
        <v/>
      </c>
      <c r="U47" s="47"/>
      <c r="V47" s="81">
        <f>+'Ark1'!S373</f>
        <v>7.8015075376884404</v>
      </c>
      <c r="W47" s="79"/>
      <c r="X47" s="79"/>
      <c r="Y47" s="81">
        <f>+'Ark1'!T373</f>
        <v>6.3266331658291444</v>
      </c>
      <c r="Z47" s="79"/>
      <c r="AA47" s="82">
        <f>+IF(G47=0,"",'Ark1'!W373)</f>
        <v>16.331658291457288</v>
      </c>
      <c r="AB47" s="73"/>
      <c r="AC47" s="82">
        <f>+IF(G47=0,"",'Ark1'!X373)</f>
        <v>94.221105527638201</v>
      </c>
      <c r="AD47" s="82">
        <f>+IF(G47=0,"",'Ark1'!Y373)</f>
        <v>82.1608040201005</v>
      </c>
      <c r="AE47" s="82">
        <f>+IF(G47=0,"",'Ark1'!Z373)</f>
        <v>8.4109908708852519</v>
      </c>
      <c r="AF47" s="73"/>
      <c r="AG47" s="158">
        <f>+IF(G47=0,"",'Ark1'!Z373)</f>
        <v>8.4109908708852519</v>
      </c>
      <c r="AH47" s="81">
        <f>+IF(G47=0,"",'Ark1'!AB373)</f>
        <v>2.3017022804971439</v>
      </c>
      <c r="AI47" s="81">
        <f>+IF(G47=0,"",'Ark1'!AC373)</f>
        <v>76.441126440185613</v>
      </c>
      <c r="AJ47" s="53"/>
      <c r="AK47" s="81">
        <f t="shared" si="10"/>
        <v>3.8722061191626449</v>
      </c>
      <c r="AL47" s="82">
        <f t="shared" si="15"/>
        <v>6.9824561403508776</v>
      </c>
      <c r="AM47" s="47"/>
      <c r="AN47" s="4"/>
      <c r="AO47" s="59"/>
      <c r="AP47" s="59"/>
      <c r="AQ47" s="1"/>
      <c r="AR47" s="18"/>
    </row>
    <row r="48" spans="1:47">
      <c r="A48" s="162">
        <f t="shared" si="14"/>
        <v>14</v>
      </c>
      <c r="B48" s="79">
        <f>+'Ark1'!C375</f>
        <v>2023</v>
      </c>
      <c r="C48" s="79">
        <f>+'Ark1'!J375</f>
        <v>175</v>
      </c>
      <c r="D48" s="80" t="str">
        <f>VLOOKUP(C48,RNR!$A$1:$B$25,2)</f>
        <v>Ole Ringdal</v>
      </c>
      <c r="E48" s="356">
        <f>+IF(G48=0,"",'Ark1'!Q375)</f>
        <v>190</v>
      </c>
      <c r="F48" s="79"/>
      <c r="G48" s="356">
        <f>+'Ark1'!R375</f>
        <v>879</v>
      </c>
      <c r="H48" s="361"/>
      <c r="I48" s="180">
        <f>+IF(G48=0,"",'Ark1'!AG375)</f>
        <v>1.5089300372503376</v>
      </c>
      <c r="J48" s="158"/>
      <c r="K48" s="180">
        <f>+'Ark1'!AH375</f>
        <v>4.2093287827076198</v>
      </c>
      <c r="L48" s="47"/>
      <c r="M48" s="273">
        <f>+'Ark1'!AI375</f>
        <v>0</v>
      </c>
      <c r="N48" s="178"/>
      <c r="O48" s="158">
        <f>+'Ark1'!U375</f>
        <v>21.979294653014776</v>
      </c>
      <c r="P48" s="158"/>
      <c r="Q48" s="47"/>
      <c r="R48" s="437" t="str">
        <f>+IF(M48=0,"",'Ark1'!AJ375)</f>
        <v/>
      </c>
      <c r="S48" s="89"/>
      <c r="T48" s="307" t="str">
        <f>+IF(M48=0,"",'Ark1'!AK375)</f>
        <v/>
      </c>
      <c r="U48" s="47"/>
      <c r="V48" s="81">
        <f>+'Ark1'!S375</f>
        <v>6.9692832764505139</v>
      </c>
      <c r="W48" s="79"/>
      <c r="X48" s="79"/>
      <c r="Y48" s="81">
        <f>+'Ark1'!T375</f>
        <v>6.5972696245733786</v>
      </c>
      <c r="Z48" s="79"/>
      <c r="AA48" s="82">
        <f>+IF(G48=0,"",'Ark1'!W375)</f>
        <v>14.448236632536975</v>
      </c>
      <c r="AB48" s="73"/>
      <c r="AC48" s="82">
        <f>+IF(G48=0,"",'Ark1'!X375)</f>
        <v>70.64846416382251</v>
      </c>
      <c r="AD48" s="82">
        <f>+IF(G48=0,"",'Ark1'!Y375)</f>
        <v>44.368600682593872</v>
      </c>
      <c r="AE48" s="82">
        <f>+IF(G48=0,"",'Ark1'!Z375)</f>
        <v>9.1586114051175489</v>
      </c>
      <c r="AF48" s="73"/>
      <c r="AG48" s="158">
        <f>+IF(G48=0,"",'Ark1'!Z375)</f>
        <v>9.1586114051175489</v>
      </c>
      <c r="AH48" s="81">
        <f>+IF(G48=0,"",'Ark1'!AB375)</f>
        <v>2.0162687147948555</v>
      </c>
      <c r="AI48" s="81">
        <f>+IF(G48=0,"",'Ark1'!AC375)</f>
        <v>74.530234878881572</v>
      </c>
      <c r="AJ48" s="53"/>
      <c r="AK48" s="81">
        <f t="shared" si="10"/>
        <v>3.1537381651975158</v>
      </c>
      <c r="AL48" s="82">
        <f t="shared" si="15"/>
        <v>4.6263157894736846</v>
      </c>
      <c r="AM48" s="47"/>
      <c r="AN48" s="4"/>
      <c r="AO48" s="59"/>
      <c r="AP48" s="59"/>
      <c r="AQ48" s="1"/>
      <c r="AR48" s="18"/>
    </row>
    <row r="49" spans="1:44">
      <c r="A49" s="162">
        <f t="shared" si="14"/>
        <v>15</v>
      </c>
      <c r="B49" s="79">
        <f>+'Ark1'!C376</f>
        <v>2023</v>
      </c>
      <c r="C49" s="79">
        <f>+'Ark1'!J376</f>
        <v>177</v>
      </c>
      <c r="D49" s="80" t="str">
        <f>VLOOKUP(C49,RNR!$A$1:$B$25,2)</f>
        <v>Slakthuset</v>
      </c>
      <c r="E49" s="356">
        <f>+IF(G49=0,"",'Ark1'!Q376)</f>
        <v>200</v>
      </c>
      <c r="F49" s="79"/>
      <c r="G49" s="356">
        <f>+'Ark1'!R376</f>
        <v>978</v>
      </c>
      <c r="H49" s="361"/>
      <c r="I49" s="180">
        <f>+IF(G49=0,"",'Ark1'!AG376)</f>
        <v>1.9236870259259036</v>
      </c>
      <c r="J49" s="158"/>
      <c r="K49" s="180">
        <f>+'Ark1'!AH376</f>
        <v>4.703476482617587</v>
      </c>
      <c r="L49" s="47"/>
      <c r="M49" s="273">
        <f>+'Ark1'!AI376</f>
        <v>978</v>
      </c>
      <c r="N49" s="178"/>
      <c r="O49" s="158">
        <f>+'Ark1'!U376</f>
        <v>25.1842535787321</v>
      </c>
      <c r="P49" s="158"/>
      <c r="Q49" s="47"/>
      <c r="R49" s="437">
        <f>+IF(M49=0,"",'Ark1'!AJ376)</f>
        <v>108.81574642126797</v>
      </c>
      <c r="S49" s="89"/>
      <c r="T49" s="307">
        <f>+IF(M49=0,"",'Ark1'!AK376)</f>
        <v>18.959004892878379</v>
      </c>
      <c r="U49" s="47"/>
      <c r="V49" s="81">
        <f>+'Ark1'!S376</f>
        <v>7.1533742331288321</v>
      </c>
      <c r="W49" s="79"/>
      <c r="X49" s="79"/>
      <c r="Y49" s="81">
        <f>+'Ark1'!T376</f>
        <v>5.8946830265848682</v>
      </c>
      <c r="Z49" s="79"/>
      <c r="AA49" s="82">
        <f>+IF(G49=0,"",'Ark1'!W376)</f>
        <v>8.6912065439672812</v>
      </c>
      <c r="AB49" s="73"/>
      <c r="AC49" s="82">
        <f>+IF(G49=0,"",'Ark1'!X376)</f>
        <v>84.969325153374214</v>
      </c>
      <c r="AD49" s="82">
        <f>+IF(G49=0,"",'Ark1'!Y376)</f>
        <v>58.588957055214706</v>
      </c>
      <c r="AE49" s="82">
        <f>+IF(G49=0,"",'Ark1'!Z376)</f>
        <v>7.9075419918503345</v>
      </c>
      <c r="AF49" s="73"/>
      <c r="AG49" s="158">
        <f>+IF(G49=0,"",'Ark1'!Z376)</f>
        <v>7.9075419918503345</v>
      </c>
      <c r="AH49" s="81">
        <f>+IF(G49=0,"",'Ark1'!AB376)</f>
        <v>1.8568814016004496</v>
      </c>
      <c r="AI49" s="81">
        <f>+IF(G49=0,"",'Ark1'!AC376)</f>
        <v>78.347849229381694</v>
      </c>
      <c r="AJ49" s="53"/>
      <c r="AK49" s="81">
        <f t="shared" si="10"/>
        <v>3.5206117781589481</v>
      </c>
      <c r="AL49" s="82">
        <f t="shared" si="15"/>
        <v>4.8899999999999997</v>
      </c>
      <c r="AM49" s="47"/>
      <c r="AN49" s="13"/>
      <c r="AO49" s="59"/>
      <c r="AP49" s="59"/>
      <c r="AQ49" s="1"/>
      <c r="AR49" s="18"/>
    </row>
    <row r="50" spans="1:44">
      <c r="A50" s="162">
        <f t="shared" si="14"/>
        <v>16</v>
      </c>
      <c r="B50" s="79">
        <f>+'Ark1'!C377</f>
        <v>2023</v>
      </c>
      <c r="C50" s="79">
        <f>+'Ark1'!J377</f>
        <v>178</v>
      </c>
      <c r="D50" s="80" t="str">
        <f>VLOOKUP(C50,RNR!$A$1:$B$25,2)</f>
        <v>Røros</v>
      </c>
      <c r="E50" s="356">
        <f>+IF(G50=0,"",'Ark1'!Q377)</f>
        <v>103</v>
      </c>
      <c r="F50" s="79"/>
      <c r="G50" s="356">
        <f>+'Ark1'!R377</f>
        <v>621</v>
      </c>
      <c r="H50" s="361"/>
      <c r="I50" s="180">
        <f>+IF(G50=0,"",'Ark1'!AG377)</f>
        <v>1.3019108156882238</v>
      </c>
      <c r="J50" s="158"/>
      <c r="K50" s="180">
        <f>+'Ark1'!AH377</f>
        <v>7.0853462157809997</v>
      </c>
      <c r="L50" s="47"/>
      <c r="M50" s="273">
        <f>+'Ark1'!AI377</f>
        <v>0</v>
      </c>
      <c r="N50" s="178"/>
      <c r="O50" s="158">
        <f>+'Ark1'!U377</f>
        <v>26.842512077294703</v>
      </c>
      <c r="P50" s="158"/>
      <c r="Q50" s="47"/>
      <c r="R50" s="437" t="str">
        <f>+IF(M50=0,"",'Ark1'!AJ377)</f>
        <v/>
      </c>
      <c r="S50" s="89"/>
      <c r="T50" s="307" t="str">
        <f>+IF(M50=0,"",'Ark1'!AK377)</f>
        <v/>
      </c>
      <c r="U50" s="47"/>
      <c r="V50" s="81">
        <f>+'Ark1'!S377</f>
        <v>7.6264090177133683</v>
      </c>
      <c r="W50" s="79"/>
      <c r="X50" s="79"/>
      <c r="Y50" s="81">
        <f>+'Ark1'!T377</f>
        <v>5.9710144927536239</v>
      </c>
      <c r="Z50" s="79"/>
      <c r="AA50" s="82">
        <f>+IF(G50=0,"",'Ark1'!W377)</f>
        <v>11.272141706924316</v>
      </c>
      <c r="AB50" s="73"/>
      <c r="AC50" s="82">
        <f>+IF(G50=0,"",'Ark1'!X377)</f>
        <v>93.075684380032186</v>
      </c>
      <c r="AD50" s="82">
        <f>+IF(G50=0,"",'Ark1'!Y377)</f>
        <v>70.048309178743978</v>
      </c>
      <c r="AE50" s="82">
        <f>+IF(G50=0,"",'Ark1'!Z377)</f>
        <v>7.3289993430635647</v>
      </c>
      <c r="AF50" s="73"/>
      <c r="AG50" s="158">
        <f>+IF(G50=0,"",'Ark1'!Z377)</f>
        <v>7.3289993430635647</v>
      </c>
      <c r="AH50" s="81">
        <f>+IF(G50=0,"",'Ark1'!AB377)</f>
        <v>2.0349119795915724</v>
      </c>
      <c r="AI50" s="81">
        <f>+IF(G50=0,"",'Ark1'!AC377)</f>
        <v>71.169317388275516</v>
      </c>
      <c r="AJ50" s="53"/>
      <c r="AK50" s="81">
        <f t="shared" si="10"/>
        <v>3.519679054054055</v>
      </c>
      <c r="AL50" s="82">
        <f t="shared" si="15"/>
        <v>6.0291262135922334</v>
      </c>
      <c r="AM50" s="47"/>
      <c r="AN50" s="5"/>
      <c r="AO50" s="59"/>
      <c r="AP50" s="59"/>
      <c r="AQ50" s="1"/>
    </row>
    <row r="51" spans="1:44">
      <c r="A51" s="162">
        <f t="shared" si="14"/>
        <v>17</v>
      </c>
      <c r="B51" s="79">
        <f>+'Ark1'!C378</f>
        <v>2023</v>
      </c>
      <c r="C51" s="79">
        <f>+'Ark1'!J378</f>
        <v>181</v>
      </c>
      <c r="D51" s="80" t="str">
        <f>VLOOKUP(C51,RNR!$A$1:$B$25,2)</f>
        <v>Horns</v>
      </c>
      <c r="E51" s="356">
        <f>+IF(G51=0,"",'Ark1'!Q378)</f>
        <v>200</v>
      </c>
      <c r="F51" s="79"/>
      <c r="G51" s="356">
        <f>+'Ark1'!R378</f>
        <v>1394</v>
      </c>
      <c r="H51" s="361"/>
      <c r="I51" s="180">
        <f>+IF(G51=0,"",'Ark1'!AG378)</f>
        <v>3.0162589675656362</v>
      </c>
      <c r="J51" s="158"/>
      <c r="K51" s="180">
        <f>+'Ark1'!AH378</f>
        <v>0.21520803443328551</v>
      </c>
      <c r="L51" s="47"/>
      <c r="M51" s="273">
        <f>+'Ark1'!AI378</f>
        <v>0</v>
      </c>
      <c r="N51" s="178"/>
      <c r="O51" s="158">
        <f>+'Ark1'!U378</f>
        <v>27.703802008608328</v>
      </c>
      <c r="P51" s="158"/>
      <c r="Q51" s="47"/>
      <c r="R51" s="437" t="str">
        <f>+IF(M51=0,"",'Ark1'!AJ378)</f>
        <v/>
      </c>
      <c r="S51" s="89"/>
      <c r="T51" s="307" t="str">
        <f>+IF(M51=0,"",'Ark1'!AK378)</f>
        <v/>
      </c>
      <c r="U51" s="47"/>
      <c r="V51" s="81">
        <f>+'Ark1'!S378</f>
        <v>7.4404591104734559</v>
      </c>
      <c r="W51" s="79"/>
      <c r="X51" s="79"/>
      <c r="Y51" s="81">
        <f>+'Ark1'!T378</f>
        <v>6.3479196556671447</v>
      </c>
      <c r="Z51" s="79"/>
      <c r="AA51" s="82">
        <f>+IF(G51=0,"",'Ark1'!W378)</f>
        <v>6.5997130559540889</v>
      </c>
      <c r="AB51" s="73"/>
      <c r="AC51" s="82">
        <f>+IF(G51=0,"",'Ark1'!X378)</f>
        <v>89.670014347202326</v>
      </c>
      <c r="AD51" s="82">
        <f>+IF(G51=0,"",'Ark1'!Y378)</f>
        <v>72.166427546628412</v>
      </c>
      <c r="AE51" s="82">
        <f>+IF(G51=0,"",'Ark1'!Z378)</f>
        <v>8.2665906331071906</v>
      </c>
      <c r="AF51" s="73"/>
      <c r="AG51" s="158">
        <f>+IF(G51=0,"",'Ark1'!Z378)</f>
        <v>8.2665906331071906</v>
      </c>
      <c r="AH51" s="81">
        <f>+IF(G51=0,"",'Ark1'!AB378)</f>
        <v>1.716712300912512</v>
      </c>
      <c r="AI51" s="81">
        <f>+IF(G51=0,"",'Ark1'!AC378)</f>
        <v>79.713055049775377</v>
      </c>
      <c r="AJ51" s="53"/>
      <c r="AK51" s="81">
        <f t="shared" si="10"/>
        <v>3.7233995372155824</v>
      </c>
      <c r="AL51" s="82">
        <f t="shared" si="15"/>
        <v>6.97</v>
      </c>
      <c r="AM51" s="47"/>
      <c r="AN51" s="13"/>
      <c r="AO51" s="59"/>
      <c r="AP51" s="59"/>
      <c r="AQ51" s="1"/>
      <c r="AR51" s="18"/>
    </row>
    <row r="52" spans="1:44">
      <c r="A52" s="162">
        <f t="shared" si="14"/>
        <v>18</v>
      </c>
      <c r="B52" s="79">
        <f>+'Ark1'!C379</f>
        <v>2023</v>
      </c>
      <c r="C52" s="79">
        <f>+'Ark1'!J379</f>
        <v>262</v>
      </c>
      <c r="D52" s="80" t="str">
        <f>VLOOKUP(C52,RNR!$A$1:$B$25,2)</f>
        <v>Strilalam</v>
      </c>
      <c r="E52" s="356" t="str">
        <f>+IF(G52=0,"",'Ark1'!Q379)</f>
        <v/>
      </c>
      <c r="F52" s="79"/>
      <c r="G52" s="356">
        <f>+'Ark1'!R379</f>
        <v>0</v>
      </c>
      <c r="H52" s="361"/>
      <c r="I52" s="180" t="str">
        <f>+IF(G52=0,"",'Ark1'!AG379)</f>
        <v/>
      </c>
      <c r="J52" s="158"/>
      <c r="K52" s="180">
        <f>+'Ark1'!AH379</f>
        <v>0</v>
      </c>
      <c r="L52" s="47"/>
      <c r="M52" s="273">
        <f>+'Ark1'!AI379</f>
        <v>0</v>
      </c>
      <c r="N52" s="178"/>
      <c r="O52" s="158">
        <f>+'Ark1'!U379</f>
        <v>0</v>
      </c>
      <c r="P52" s="158"/>
      <c r="Q52" s="47"/>
      <c r="R52" s="437" t="str">
        <f>+IF(M52=0,"",'Ark1'!AJ379)</f>
        <v/>
      </c>
      <c r="S52" s="89"/>
      <c r="T52" s="307" t="str">
        <f>+IF(M52=0,"",'Ark1'!AK379)</f>
        <v/>
      </c>
      <c r="U52" s="47"/>
      <c r="V52" s="81">
        <f>+'Ark1'!S379</f>
        <v>0</v>
      </c>
      <c r="W52" s="79"/>
      <c r="X52" s="79"/>
      <c r="Y52" s="81">
        <f>+'Ark1'!T379</f>
        <v>0</v>
      </c>
      <c r="Z52" s="79"/>
      <c r="AA52" s="82" t="str">
        <f>+IF(G52=0,"",'Ark1'!W379)</f>
        <v/>
      </c>
      <c r="AB52" s="73"/>
      <c r="AC52" s="82" t="str">
        <f>+IF(G52=0,"",'Ark1'!X379)</f>
        <v/>
      </c>
      <c r="AD52" s="82" t="str">
        <f>+IF(G52=0,"",'Ark1'!Y379)</f>
        <v/>
      </c>
      <c r="AE52" s="82" t="str">
        <f>+IF(G52=0,"",'Ark1'!Z379)</f>
        <v/>
      </c>
      <c r="AF52" s="73"/>
      <c r="AG52" s="158" t="str">
        <f>+IF(G52=0,"",'Ark1'!Z379)</f>
        <v/>
      </c>
      <c r="AH52" s="81" t="str">
        <f>+IF(G52=0,"",'Ark1'!AB379)</f>
        <v/>
      </c>
      <c r="AI52" s="81" t="str">
        <f>+IF(G52=0,"",'Ark1'!AC379)</f>
        <v/>
      </c>
      <c r="AJ52" s="53"/>
      <c r="AK52" s="81" t="str">
        <f t="shared" si="10"/>
        <v/>
      </c>
      <c r="AL52" s="82" t="str">
        <f t="shared" si="15"/>
        <v/>
      </c>
      <c r="AM52" s="47"/>
      <c r="AN52" s="13"/>
      <c r="AO52" s="59"/>
      <c r="AP52" s="59"/>
      <c r="AQ52" s="1"/>
    </row>
    <row r="53" spans="1:44">
      <c r="A53" s="162">
        <f t="shared" si="14"/>
        <v>19</v>
      </c>
      <c r="B53" s="79">
        <f>+'Ark1'!C380</f>
        <v>2023</v>
      </c>
      <c r="C53" s="79">
        <f>+'Ark1'!J380</f>
        <v>267</v>
      </c>
      <c r="D53" s="80" t="str">
        <f>VLOOKUP(C53,RNR!$A$1:$B$25,2)</f>
        <v>Dalpro</v>
      </c>
      <c r="E53" s="356">
        <f>+IF(G53=0,"",'Ark1'!Q380)</f>
        <v>6</v>
      </c>
      <c r="F53" s="79"/>
      <c r="G53" s="356">
        <f>+'Ark1'!R380</f>
        <v>12</v>
      </c>
      <c r="H53" s="361"/>
      <c r="I53" s="180">
        <f>+IF(G53=0,"",'Ark1'!AG380)</f>
        <v>1.1473297988181797E-2</v>
      </c>
      <c r="J53" s="158"/>
      <c r="K53" s="180">
        <f>+'Ark1'!AH380</f>
        <v>50</v>
      </c>
      <c r="L53" s="47"/>
      <c r="M53" s="273">
        <f>+'Ark1'!AI380</f>
        <v>0</v>
      </c>
      <c r="N53" s="178"/>
      <c r="O53" s="158">
        <f>+'Ark1'!U380</f>
        <v>12.241666666666671</v>
      </c>
      <c r="P53" s="158"/>
      <c r="Q53" s="47"/>
      <c r="R53" s="437" t="str">
        <f>+IF(M53=0,"",'Ark1'!AJ380)</f>
        <v/>
      </c>
      <c r="S53" s="89"/>
      <c r="T53" s="307" t="str">
        <f>+IF(M53=0,"",'Ark1'!AK380)</f>
        <v/>
      </c>
      <c r="U53" s="47"/>
      <c r="V53" s="81">
        <f>+'Ark1'!S380</f>
        <v>4.8333333333333321</v>
      </c>
      <c r="W53" s="79"/>
      <c r="X53" s="79"/>
      <c r="Y53" s="81">
        <f>+'Ark1'!T380</f>
        <v>4.9166666666666679</v>
      </c>
      <c r="Z53" s="79"/>
      <c r="AA53" s="82">
        <f>+IF(G53=0,"",'Ark1'!W380)</f>
        <v>0</v>
      </c>
      <c r="AB53" s="73"/>
      <c r="AC53" s="82">
        <f>+IF(G53=0,"",'Ark1'!X380)</f>
        <v>0</v>
      </c>
      <c r="AD53" s="82">
        <f>+IF(G53=0,"",'Ark1'!Y380)</f>
        <v>0</v>
      </c>
      <c r="AE53" s="82">
        <f>+IF(G53=0,"",'Ark1'!Z380)</f>
        <v>2.2998037355874938</v>
      </c>
      <c r="AF53" s="73"/>
      <c r="AG53" s="158">
        <f>+IF(G53=0,"",'Ark1'!Z380)</f>
        <v>2.2998037355874938</v>
      </c>
      <c r="AH53" s="81">
        <f>+IF(G53=0,"",'Ark1'!AB380)</f>
        <v>1.6051133570215175</v>
      </c>
      <c r="AI53" s="81">
        <f>+IF(G53=0,"",'Ark1'!AC380)</f>
        <v>89.185946194937941</v>
      </c>
      <c r="AJ53" s="53"/>
      <c r="AK53" s="81">
        <f t="shared" si="10"/>
        <v>2.5327586206896568</v>
      </c>
      <c r="AL53" s="82">
        <f t="shared" si="15"/>
        <v>2</v>
      </c>
      <c r="AM53" s="47"/>
      <c r="AN53" s="2"/>
      <c r="AO53" s="59"/>
      <c r="AP53" s="59"/>
      <c r="AQ53" s="1"/>
    </row>
    <row r="54" spans="1:44">
      <c r="A54" s="162">
        <f t="shared" si="14"/>
        <v>20</v>
      </c>
      <c r="B54" s="79">
        <f>+'Ark1'!C381</f>
        <v>2023</v>
      </c>
      <c r="C54" s="79">
        <f>+'Ark1'!J381</f>
        <v>309</v>
      </c>
      <c r="D54" s="80" t="str">
        <f>VLOOKUP(C54,RNR!$A$1:$B$25,2)</f>
        <v>Malvik</v>
      </c>
      <c r="E54" s="356">
        <f>+IF(G54=0,"",'Ark1'!Q381)</f>
        <v>805</v>
      </c>
      <c r="F54" s="79"/>
      <c r="G54" s="356">
        <f>+'Ark1'!R381</f>
        <v>4703</v>
      </c>
      <c r="H54" s="361"/>
      <c r="I54" s="180">
        <f>+IF(G54=0,"",'Ark1'!AG381)</f>
        <v>9.6603372696612375</v>
      </c>
      <c r="J54" s="158"/>
      <c r="K54" s="180">
        <f>+'Ark1'!AH381</f>
        <v>4.2526047203912407</v>
      </c>
      <c r="L54" s="47"/>
      <c r="M54" s="273">
        <f>+'Ark1'!AI381</f>
        <v>1</v>
      </c>
      <c r="N54" s="178"/>
      <c r="O54" s="158">
        <f>+'Ark1'!U381</f>
        <v>26.299702317669567</v>
      </c>
      <c r="P54" s="158"/>
      <c r="Q54" s="47"/>
      <c r="R54" s="437">
        <f>+IF(M54=0,"",'Ark1'!AJ381)</f>
        <v>113.8</v>
      </c>
      <c r="S54" s="89"/>
      <c r="T54" s="307">
        <f>+IF(M54=0,"",'Ark1'!AK381)</f>
        <v>21.373899726603529</v>
      </c>
      <c r="U54" s="47"/>
      <c r="V54" s="81">
        <f>+'Ark1'!S381</f>
        <v>7.2534552413353204</v>
      </c>
      <c r="W54" s="79"/>
      <c r="X54" s="79"/>
      <c r="Y54" s="81">
        <f>+'Ark1'!T381</f>
        <v>6.3178822028492441</v>
      </c>
      <c r="Z54" s="79"/>
      <c r="AA54" s="82">
        <f>+IF(G54=0,"",'Ark1'!W381)</f>
        <v>12.290027641930685</v>
      </c>
      <c r="AB54" s="73"/>
      <c r="AC54" s="82">
        <f>+IF(G54=0,"",'Ark1'!X381)</f>
        <v>88.347863066127999</v>
      </c>
      <c r="AD54" s="82">
        <f>+IF(G54=0,"",'Ark1'!Y381)</f>
        <v>64.767169891558581</v>
      </c>
      <c r="AE54" s="82">
        <f>+IF(G54=0,"",'Ark1'!Z381)</f>
        <v>8.2124693156777049</v>
      </c>
      <c r="AF54" s="73"/>
      <c r="AG54" s="158">
        <f>+IF(G54=0,"",'Ark1'!Z381)</f>
        <v>8.2124693156777049</v>
      </c>
      <c r="AH54" s="81">
        <f>+IF(G54=0,"",'Ark1'!AB381)</f>
        <v>1.8995487286387192</v>
      </c>
      <c r="AI54" s="81">
        <f>+IF(G54=0,"",'Ark1'!AC381)</f>
        <v>73.536948908302321</v>
      </c>
      <c r="AJ54" s="53"/>
      <c r="AK54" s="81">
        <f t="shared" si="10"/>
        <v>3.6258171371617838</v>
      </c>
      <c r="AL54" s="82">
        <f t="shared" si="15"/>
        <v>5.8422360248447207</v>
      </c>
      <c r="AM54" s="47"/>
      <c r="AN54" s="4"/>
      <c r="AO54" s="59"/>
      <c r="AP54" s="59"/>
      <c r="AQ54" s="1"/>
    </row>
    <row r="55" spans="1:44">
      <c r="A55" s="162">
        <f t="shared" si="14"/>
        <v>21</v>
      </c>
      <c r="B55" s="79">
        <f>+'Ark1'!C382</f>
        <v>2023</v>
      </c>
      <c r="C55" s="79">
        <f>+'Ark1'!J382</f>
        <v>470</v>
      </c>
      <c r="D55" s="80" t="str">
        <f>VLOOKUP(C55,RNR!$A$1:$B$25,2)</f>
        <v>Jens Eide</v>
      </c>
      <c r="E55" s="356">
        <f>+IF(G55=0,"",'Ark1'!Q382)</f>
        <v>141</v>
      </c>
      <c r="F55" s="79"/>
      <c r="G55" s="356">
        <f>+'Ark1'!R382</f>
        <v>599</v>
      </c>
      <c r="H55" s="361"/>
      <c r="I55" s="180">
        <f>+IF(G55=0,"",'Ark1'!AG382)</f>
        <v>0.98608661504281314</v>
      </c>
      <c r="J55" s="158"/>
      <c r="K55" s="180">
        <f>+'Ark1'!AH382</f>
        <v>21.702838063439064</v>
      </c>
      <c r="L55" s="47"/>
      <c r="M55" s="273">
        <f>+'Ark1'!AI382</f>
        <v>0</v>
      </c>
      <c r="N55" s="178"/>
      <c r="O55" s="158">
        <f>+'Ark1'!U382</f>
        <v>21.077629382303833</v>
      </c>
      <c r="P55" s="158"/>
      <c r="Q55" s="47"/>
      <c r="R55" s="437" t="str">
        <f>+IF(M55=0,"",'Ark1'!AJ382)</f>
        <v/>
      </c>
      <c r="S55" s="89"/>
      <c r="T55" s="307" t="str">
        <f>+IF(M55=0,"",'Ark1'!AK382)</f>
        <v/>
      </c>
      <c r="U55" s="47"/>
      <c r="V55" s="81">
        <f>+'Ark1'!S382</f>
        <v>6.5575959933222041</v>
      </c>
      <c r="W55" s="79"/>
      <c r="X55" s="79"/>
      <c r="Y55" s="81">
        <f>+'Ark1'!T382</f>
        <v>6.3021702838063423</v>
      </c>
      <c r="Z55" s="79"/>
      <c r="AA55" s="82">
        <f>+IF(G55=0,"",'Ark1'!W382)</f>
        <v>15.191986644407349</v>
      </c>
      <c r="AB55" s="73"/>
      <c r="AC55" s="82">
        <f>+IF(G55=0,"",'Ark1'!X382)</f>
        <v>71.953255425709514</v>
      </c>
      <c r="AD55" s="82">
        <f>+IF(G55=0,"",'Ark1'!Y382)</f>
        <v>38.898163606010009</v>
      </c>
      <c r="AE55" s="82">
        <f>+IF(G55=0,"",'Ark1'!Z382)</f>
        <v>7.4111746418606321</v>
      </c>
      <c r="AF55" s="73"/>
      <c r="AG55" s="158">
        <f>+IF(G55=0,"",'Ark1'!Z382)</f>
        <v>7.4111746418606321</v>
      </c>
      <c r="AH55" s="81">
        <f>+IF(G55=0,"",'Ark1'!AB382)</f>
        <v>2.1482248674631497</v>
      </c>
      <c r="AI55" s="81">
        <f>+IF(G55=0,"",'Ark1'!AC382)</f>
        <v>68.831717092777836</v>
      </c>
      <c r="AJ55" s="53"/>
      <c r="AK55" s="81">
        <f t="shared" si="10"/>
        <v>3.2142311608961291</v>
      </c>
      <c r="AL55" s="82">
        <f t="shared" si="15"/>
        <v>4.24822695035461</v>
      </c>
      <c r="AM55" s="47"/>
      <c r="AN55" s="4"/>
      <c r="AO55" s="59"/>
      <c r="AP55" s="59"/>
      <c r="AQ55" s="1"/>
      <c r="AR55" s="4"/>
    </row>
    <row r="56" spans="1:44">
      <c r="A56" s="162">
        <f t="shared" si="14"/>
        <v>22</v>
      </c>
      <c r="B56" s="79">
        <f>+'Ark1'!C383</f>
        <v>2023</v>
      </c>
      <c r="C56" s="79">
        <f>+'Ark1'!J383</f>
        <v>629</v>
      </c>
      <c r="D56" s="80" t="str">
        <f>VLOOKUP(C56,RNR!$A$1:$B$25,2)</f>
        <v>Bø</v>
      </c>
      <c r="E56" s="356">
        <f>+IF(G56=0,"",'Ark1'!Q383)</f>
        <v>28</v>
      </c>
      <c r="F56" s="79"/>
      <c r="G56" s="356">
        <f>+'Ark1'!R383</f>
        <v>141</v>
      </c>
      <c r="H56" s="361"/>
      <c r="I56" s="180">
        <f>+IF(G56=0,"",'Ark1'!AG383)</f>
        <v>0.30353863377310902</v>
      </c>
      <c r="J56" s="158"/>
      <c r="K56" s="180">
        <f>+'Ark1'!AH383</f>
        <v>17.730496453900702</v>
      </c>
      <c r="L56" s="47"/>
      <c r="M56" s="273">
        <f>+'Ark1'!AI383</f>
        <v>0</v>
      </c>
      <c r="N56" s="178"/>
      <c r="O56" s="158">
        <f>+'Ark1'!U383</f>
        <v>27.563120567375876</v>
      </c>
      <c r="P56" s="158"/>
      <c r="Q56" s="47"/>
      <c r="R56" s="437" t="str">
        <f>+IF(M56=0,"",'Ark1'!AJ383)</f>
        <v/>
      </c>
      <c r="S56" s="89"/>
      <c r="T56" s="307" t="str">
        <f>+IF(M56=0,"",'Ark1'!AK383)</f>
        <v/>
      </c>
      <c r="U56" s="47"/>
      <c r="V56" s="81">
        <f>+'Ark1'!S383</f>
        <v>7.6524822695035457</v>
      </c>
      <c r="W56" s="79"/>
      <c r="X56" s="79"/>
      <c r="Y56" s="81">
        <f>+'Ark1'!T383</f>
        <v>6.3475177304964516</v>
      </c>
      <c r="Z56" s="79"/>
      <c r="AA56" s="82">
        <f>+IF(G56=0,"",'Ark1'!W383)</f>
        <v>6.3829787234042579</v>
      </c>
      <c r="AB56" s="73"/>
      <c r="AC56" s="82">
        <f>+IF(G56=0,"",'Ark1'!X383)</f>
        <v>85.106382978723417</v>
      </c>
      <c r="AD56" s="82">
        <f>+IF(G56=0,"",'Ark1'!Y383)</f>
        <v>67.375886524822704</v>
      </c>
      <c r="AE56" s="82">
        <f>+IF(G56=0,"",'Ark1'!Z383)</f>
        <v>9.4932481519670375</v>
      </c>
      <c r="AF56" s="73"/>
      <c r="AG56" s="158">
        <f>+IF(G56=0,"",'Ark1'!Z383)</f>
        <v>9.4932481519670375</v>
      </c>
      <c r="AH56" s="81">
        <f>+IF(G56=0,"",'Ark1'!AB383)</f>
        <v>1.4585809464493893</v>
      </c>
      <c r="AI56" s="81">
        <f>+IF(G56=0,"",'Ark1'!AC383)</f>
        <v>78.684784590954393</v>
      </c>
      <c r="AJ56" s="53"/>
      <c r="AK56" s="81">
        <f t="shared" si="10"/>
        <v>3.601853568118627</v>
      </c>
      <c r="AL56" s="82">
        <f t="shared" si="15"/>
        <v>5.0357142857142856</v>
      </c>
      <c r="AM56" s="47"/>
      <c r="AN56" s="4"/>
      <c r="AO56" s="59"/>
      <c r="AP56" s="59"/>
      <c r="AQ56" s="1"/>
      <c r="AR56" s="5"/>
    </row>
    <row r="57" spans="1:44">
      <c r="A57" s="162">
        <f t="shared" si="14"/>
        <v>23</v>
      </c>
      <c r="B57" s="79">
        <f>+'Ark1'!C384</f>
        <v>2023</v>
      </c>
      <c r="C57" s="79">
        <f>+'Ark1'!J384</f>
        <v>643</v>
      </c>
      <c r="D57" s="80" t="str">
        <f>VLOOKUP(C57,RNR!$A$1:$B$25,2)</f>
        <v>Bjerka</v>
      </c>
      <c r="E57" s="356">
        <f>+IF(G57=0,"",'Ark1'!Q384)</f>
        <v>367</v>
      </c>
      <c r="F57" s="79"/>
      <c r="G57" s="356">
        <f>+'Ark1'!R384</f>
        <v>2688</v>
      </c>
      <c r="H57" s="361"/>
      <c r="I57" s="180">
        <f>+IF(G57=0,"",'Ark1'!AG384)</f>
        <v>4.9991244678662543</v>
      </c>
      <c r="J57" s="158"/>
      <c r="K57" s="180">
        <f>+'Ark1'!AH384</f>
        <v>3.980654761904761</v>
      </c>
      <c r="L57" s="47"/>
      <c r="M57" s="273">
        <f>+'Ark1'!AI384</f>
        <v>0</v>
      </c>
      <c r="N57" s="178"/>
      <c r="O57" s="158">
        <f>+'Ark1'!U384</f>
        <v>23.812127976190489</v>
      </c>
      <c r="P57" s="158"/>
      <c r="Q57" s="47"/>
      <c r="R57" s="437" t="str">
        <f>+IF(M57=0,"",'Ark1'!AJ384)</f>
        <v/>
      </c>
      <c r="S57" s="89"/>
      <c r="T57" s="307" t="str">
        <f>+IF(M57=0,"",'Ark1'!AK384)</f>
        <v/>
      </c>
      <c r="U57" s="47"/>
      <c r="V57" s="81">
        <f>+'Ark1'!S384</f>
        <v>6.7217261904761916</v>
      </c>
      <c r="W57" s="79"/>
      <c r="X57" s="79"/>
      <c r="Y57" s="81">
        <f>+'Ark1'!T384</f>
        <v>6.2730654761904754</v>
      </c>
      <c r="Z57" s="79"/>
      <c r="AA57" s="82">
        <f>+IF(G57=0,"",'Ark1'!W384)</f>
        <v>10.528273809523807</v>
      </c>
      <c r="AB57" s="73"/>
      <c r="AC57" s="82">
        <f>+IF(G57=0,"",'Ark1'!X384)</f>
        <v>78.720238095238102</v>
      </c>
      <c r="AD57" s="82">
        <f>+IF(G57=0,"",'Ark1'!Y384)</f>
        <v>51.897321428571438</v>
      </c>
      <c r="AE57" s="82">
        <f>+IF(G57=0,"",'Ark1'!Z384)</f>
        <v>8.6372485626859437</v>
      </c>
      <c r="AF57" s="73"/>
      <c r="AG57" s="158">
        <f>+IF(G57=0,"",'Ark1'!Z384)</f>
        <v>8.6372485626859437</v>
      </c>
      <c r="AH57" s="81">
        <f>+IF(G57=0,"",'Ark1'!AB384)</f>
        <v>1.8089116717488047</v>
      </c>
      <c r="AI57" s="81">
        <f>+IF(G57=0,"",'Ark1'!AC384)</f>
        <v>72.879119922612304</v>
      </c>
      <c r="AJ57" s="53"/>
      <c r="AK57" s="81">
        <f t="shared" si="10"/>
        <v>3.5425614345804752</v>
      </c>
      <c r="AL57" s="82">
        <f t="shared" si="15"/>
        <v>7.3242506811989099</v>
      </c>
      <c r="AM57" s="47"/>
      <c r="AN57" s="4"/>
      <c r="AO57" s="59"/>
      <c r="AP57" s="59"/>
      <c r="AQ57" s="1"/>
      <c r="AR57" s="5"/>
    </row>
    <row r="58" spans="1:44">
      <c r="A58" s="162">
        <f t="shared" si="14"/>
        <v>24</v>
      </c>
      <c r="B58" s="79">
        <f>+'Ark1'!C385</f>
        <v>2023</v>
      </c>
      <c r="C58" s="79">
        <f>+'Ark1'!J385</f>
        <v>704</v>
      </c>
      <c r="D58" s="80" t="str">
        <f>VLOOKUP(C58,RNR!$A$1:$B$25,2)</f>
        <v>Øre Vilt</v>
      </c>
      <c r="E58" s="356" t="str">
        <f>+IF(G58=0,"",'Ark1'!Q385)</f>
        <v/>
      </c>
      <c r="F58" s="79"/>
      <c r="G58" s="356">
        <f>+'Ark1'!R385</f>
        <v>0</v>
      </c>
      <c r="H58" s="361"/>
      <c r="I58" s="180" t="str">
        <f>+IF(G58=0,"",'Ark1'!AG385)</f>
        <v/>
      </c>
      <c r="J58" s="158"/>
      <c r="K58" s="180">
        <f>+'Ark1'!AH385</f>
        <v>0</v>
      </c>
      <c r="L58" s="47"/>
      <c r="M58" s="273">
        <f>+'Ark1'!AI385</f>
        <v>0</v>
      </c>
      <c r="N58" s="178"/>
      <c r="O58" s="158">
        <f>+'Ark1'!U385</f>
        <v>0</v>
      </c>
      <c r="P58" s="158"/>
      <c r="Q58" s="47"/>
      <c r="R58" s="437" t="str">
        <f>+IF(M58=0,"",'Ark1'!AJ385)</f>
        <v/>
      </c>
      <c r="S58" s="89"/>
      <c r="T58" s="307" t="str">
        <f>+IF(M58=0,"",'Ark1'!AK385)</f>
        <v/>
      </c>
      <c r="U58" s="47"/>
      <c r="V58" s="81">
        <f>+'Ark1'!S385</f>
        <v>0</v>
      </c>
      <c r="W58" s="79"/>
      <c r="X58" s="79"/>
      <c r="Y58" s="81">
        <f>+'Ark1'!T385</f>
        <v>0</v>
      </c>
      <c r="Z58" s="79"/>
      <c r="AA58" s="82" t="str">
        <f>+IF(G58=0,"",'Ark1'!W385)</f>
        <v/>
      </c>
      <c r="AB58" s="73"/>
      <c r="AC58" s="82" t="str">
        <f>+IF(G58=0,"",'Ark1'!X385)</f>
        <v/>
      </c>
      <c r="AD58" s="82" t="str">
        <f>+IF(G58=0,"",'Ark1'!Y385)</f>
        <v/>
      </c>
      <c r="AE58" s="82" t="str">
        <f>+IF(G58=0,"",'Ark1'!Z385)</f>
        <v/>
      </c>
      <c r="AF58" s="73"/>
      <c r="AG58" s="158" t="str">
        <f>+IF(G58=0,"",'Ark1'!Z385)</f>
        <v/>
      </c>
      <c r="AH58" s="81" t="str">
        <f>+IF(G58=0,"",'Ark1'!AB385)</f>
        <v/>
      </c>
      <c r="AI58" s="81" t="str">
        <f>+IF(G58=0,"",'Ark1'!AC385)</f>
        <v/>
      </c>
      <c r="AJ58" s="53"/>
      <c r="AK58" s="81" t="str">
        <f t="shared" si="10"/>
        <v/>
      </c>
      <c r="AL58" s="82" t="str">
        <f t="shared" si="15"/>
        <v/>
      </c>
      <c r="AM58" s="47"/>
      <c r="AN58" s="4"/>
      <c r="AO58" s="59"/>
      <c r="AP58" s="59"/>
      <c r="AQ58" s="1"/>
      <c r="AR58" s="5"/>
    </row>
    <row r="59" spans="1:44">
      <c r="A59" s="162">
        <f t="shared" si="14"/>
        <v>25</v>
      </c>
      <c r="B59" s="79">
        <f>+'Ark1'!C386</f>
        <v>2023</v>
      </c>
      <c r="C59" s="79">
        <f>+'Ark1'!J386</f>
        <v>802</v>
      </c>
      <c r="D59" s="80" t="str">
        <f>VLOOKUP(C59,RNR!$A$1:$B$25,2)</f>
        <v>Karasjok</v>
      </c>
      <c r="E59" s="356">
        <f>+IF(G59=0,"",'Ark1'!Q386)</f>
        <v>78</v>
      </c>
      <c r="F59" s="79"/>
      <c r="G59" s="356">
        <f>+'Ark1'!R386</f>
        <v>600</v>
      </c>
      <c r="H59" s="361"/>
      <c r="I59" s="180">
        <f>+IF(G59=0,"",'Ark1'!AG386)</f>
        <v>1.2078906923514416</v>
      </c>
      <c r="J59" s="158"/>
      <c r="K59" s="180">
        <f>+'Ark1'!AH386</f>
        <v>4</v>
      </c>
      <c r="L59" s="47"/>
      <c r="M59" s="273">
        <f>+'Ark1'!AI386</f>
        <v>600</v>
      </c>
      <c r="N59" s="178"/>
      <c r="O59" s="158">
        <f>+'Ark1'!U386</f>
        <v>25.775666666666673</v>
      </c>
      <c r="P59" s="158"/>
      <c r="Q59" s="47"/>
      <c r="R59" s="437">
        <f>+IF(M59=0,"",'Ark1'!AJ386)</f>
        <v>108.37166666666673</v>
      </c>
      <c r="S59" s="89"/>
      <c r="T59" s="307">
        <f>+IF(M59=0,"",'Ark1'!AK386)</f>
        <v>19.700604336081565</v>
      </c>
      <c r="U59" s="47"/>
      <c r="V59" s="81">
        <f>+'Ark1'!S386</f>
        <v>7.7233333333333345</v>
      </c>
      <c r="W59" s="79"/>
      <c r="X59" s="79"/>
      <c r="Y59" s="81">
        <f>+'Ark1'!T386</f>
        <v>6.97</v>
      </c>
      <c r="Z59" s="79"/>
      <c r="AA59" s="82">
        <f>+IF(G59=0,"",'Ark1'!W386)</f>
        <v>18.666666666666671</v>
      </c>
      <c r="AB59" s="73"/>
      <c r="AC59" s="82">
        <f>+IF(G59=0,"",'Ark1'!X386)</f>
        <v>87.333333333333314</v>
      </c>
      <c r="AD59" s="82">
        <f>+IF(G59=0,"",'Ark1'!Y386)</f>
        <v>62.16666666666665</v>
      </c>
      <c r="AE59" s="82">
        <f>+IF(G59=0,"",'Ark1'!Z386)</f>
        <v>7.9800882131019364</v>
      </c>
      <c r="AF59" s="73"/>
      <c r="AG59" s="158">
        <f>+IF(G59=0,"",'Ark1'!Z386)</f>
        <v>7.9800882131019364</v>
      </c>
      <c r="AH59" s="81">
        <f>+IF(G59=0,"",'Ark1'!AB386)</f>
        <v>2.0758371805129605</v>
      </c>
      <c r="AI59" s="81">
        <f>+IF(G59=0,"",'Ark1'!AC386)</f>
        <v>71.043509705867493</v>
      </c>
      <c r="AJ59" s="53"/>
      <c r="AK59" s="81">
        <f t="shared" si="10"/>
        <v>3.3373759171342257</v>
      </c>
      <c r="AL59" s="82">
        <f t="shared" si="15"/>
        <v>7.6923076923076925</v>
      </c>
      <c r="AM59" s="47"/>
      <c r="AN59" s="4"/>
      <c r="AO59" s="59"/>
      <c r="AP59" s="59"/>
      <c r="AQ59" s="1"/>
      <c r="AR59" s="5"/>
    </row>
    <row r="60" spans="1:44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178"/>
      <c r="N60" s="178"/>
      <c r="O60" s="47"/>
      <c r="P60" s="47"/>
      <c r="Q60" s="47"/>
      <c r="R60" s="89"/>
      <c r="S60" s="89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"/>
      <c r="AO60" s="59"/>
      <c r="AP60" s="59"/>
      <c r="AQ60" s="1"/>
      <c r="AR60" s="5"/>
    </row>
    <row r="61" spans="1:44">
      <c r="A61" s="47"/>
      <c r="B61" s="47"/>
      <c r="C61" s="47"/>
      <c r="D61" s="47"/>
      <c r="E61" s="47"/>
      <c r="F61" s="47"/>
      <c r="G61" s="47"/>
      <c r="H61" s="47"/>
      <c r="I61" s="89">
        <f>SUM(I37:I59)</f>
        <v>93.04752507138204</v>
      </c>
      <c r="J61" s="89"/>
      <c r="K61" s="89">
        <f>SUM(K37:K59)</f>
        <v>155.70092824867908</v>
      </c>
      <c r="L61" s="89"/>
      <c r="M61" s="178"/>
      <c r="N61" s="178"/>
      <c r="O61" s="47"/>
      <c r="P61" s="47"/>
      <c r="Q61" s="47"/>
      <c r="R61" s="89"/>
      <c r="S61" s="89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"/>
      <c r="AO61" s="59"/>
      <c r="AP61" s="59"/>
      <c r="AQ61" s="1"/>
      <c r="AR61" s="5"/>
    </row>
    <row r="62" spans="1:44">
      <c r="A62"/>
      <c r="O62" s="59"/>
      <c r="P62" s="59"/>
      <c r="Y62" s="3"/>
      <c r="Z62" s="3"/>
      <c r="AA62" s="16"/>
      <c r="AB62" s="16"/>
      <c r="AC62" s="3"/>
      <c r="AD62" s="3"/>
      <c r="AE62" s="16"/>
      <c r="AF62" s="16"/>
      <c r="AG62" s="59"/>
      <c r="AI62" s="3"/>
      <c r="AJ62" s="3"/>
      <c r="AK62" s="60"/>
      <c r="AM62" s="1"/>
      <c r="AN62" s="4"/>
      <c r="AO62" s="59"/>
      <c r="AP62" s="59"/>
      <c r="AQ62" s="1"/>
      <c r="AR62" s="5"/>
    </row>
    <row r="63" spans="1:44">
      <c r="A63"/>
      <c r="O63" s="59"/>
      <c r="P63" s="59"/>
      <c r="Y63" s="3"/>
      <c r="Z63" s="3"/>
      <c r="AA63" s="16"/>
      <c r="AB63" s="16"/>
      <c r="AC63" s="3"/>
      <c r="AD63" s="3"/>
      <c r="AE63" s="16"/>
      <c r="AF63" s="16"/>
      <c r="AG63" s="59"/>
      <c r="AI63" s="3"/>
      <c r="AJ63" s="3"/>
      <c r="AK63" s="60"/>
      <c r="AM63" s="1"/>
      <c r="AN63" s="4"/>
      <c r="AO63" s="59"/>
      <c r="AP63" s="59"/>
      <c r="AQ63" s="1"/>
      <c r="AR63" s="5"/>
    </row>
    <row r="64" spans="1:44">
      <c r="A64"/>
      <c r="O64" s="59"/>
      <c r="P64" s="59"/>
      <c r="Y64" s="3"/>
      <c r="Z64" s="3"/>
      <c r="AA64" s="16"/>
      <c r="AB64" s="16"/>
      <c r="AC64" s="3"/>
      <c r="AD64" s="3"/>
      <c r="AE64" s="16"/>
      <c r="AF64" s="16"/>
      <c r="AG64" s="59"/>
      <c r="AI64" s="3"/>
      <c r="AJ64" s="3"/>
      <c r="AK64" s="60"/>
      <c r="AM64" s="1"/>
      <c r="AN64" s="4"/>
      <c r="AO64" s="59"/>
      <c r="AP64" s="59"/>
      <c r="AQ64" s="1"/>
      <c r="AR64" s="5"/>
    </row>
    <row r="65" spans="1:59">
      <c r="A65"/>
      <c r="O65" s="59"/>
      <c r="P65" s="59"/>
      <c r="Y65" s="3"/>
      <c r="Z65" s="3"/>
      <c r="AA65" s="16"/>
      <c r="AB65" s="16"/>
      <c r="AC65" s="3"/>
      <c r="AD65" s="3"/>
      <c r="AE65" s="16"/>
      <c r="AF65" s="16"/>
      <c r="AG65" s="59"/>
      <c r="AI65" s="3"/>
      <c r="AJ65" s="3"/>
      <c r="AK65" s="60"/>
      <c r="AM65" s="1"/>
      <c r="AN65" s="4"/>
      <c r="AO65" s="59"/>
      <c r="AP65" s="59"/>
      <c r="AQ65" s="1"/>
      <c r="AR65" s="5"/>
    </row>
    <row r="66" spans="1:59">
      <c r="A66"/>
      <c r="O66" s="59"/>
      <c r="P66" s="59"/>
      <c r="Y66" s="3"/>
      <c r="Z66" s="3"/>
      <c r="AA66" s="16"/>
      <c r="AB66" s="16"/>
      <c r="AC66" s="3"/>
      <c r="AD66" s="3"/>
      <c r="AE66" s="16"/>
      <c r="AF66" s="16"/>
      <c r="AG66" s="59"/>
      <c r="AI66" s="3"/>
      <c r="AJ66" s="3"/>
      <c r="AK66" s="60"/>
      <c r="AM66" s="1"/>
      <c r="AN66" s="4"/>
      <c r="AO66" s="59"/>
      <c r="AP66" s="59"/>
      <c r="AQ66" s="1"/>
      <c r="AR66" s="5"/>
    </row>
    <row r="67" spans="1:59">
      <c r="A67"/>
      <c r="O67" s="59"/>
      <c r="P67" s="59"/>
      <c r="Y67" s="3"/>
      <c r="Z67" s="3"/>
      <c r="AA67" s="16"/>
      <c r="AB67" s="16"/>
      <c r="AC67" s="3"/>
      <c r="AD67" s="3"/>
      <c r="AE67" s="16"/>
      <c r="AF67" s="16"/>
      <c r="AG67" s="59"/>
      <c r="AI67" s="3"/>
      <c r="AJ67" s="3"/>
      <c r="AK67" s="60"/>
      <c r="AM67" s="1"/>
      <c r="AN67" s="4"/>
      <c r="AO67" s="59"/>
      <c r="AP67" s="59"/>
      <c r="AQ67" s="1"/>
      <c r="AR67" s="5"/>
    </row>
    <row r="68" spans="1:59">
      <c r="A68"/>
      <c r="O68" s="59"/>
      <c r="P68" s="59"/>
      <c r="Y68" s="3"/>
      <c r="Z68" s="3"/>
      <c r="AA68" s="16"/>
      <c r="AB68" s="16"/>
      <c r="AC68" s="3"/>
      <c r="AD68" s="3"/>
      <c r="AE68" s="16"/>
      <c r="AF68" s="16"/>
      <c r="AG68" s="59"/>
      <c r="AI68" s="3"/>
      <c r="AJ68" s="3"/>
      <c r="AK68" s="60"/>
      <c r="AM68" s="1"/>
      <c r="AN68" s="4"/>
      <c r="AO68" s="59"/>
      <c r="AP68" s="59"/>
      <c r="AQ68" s="1"/>
      <c r="AR68" s="5"/>
    </row>
    <row r="69" spans="1:59">
      <c r="A69"/>
      <c r="O69" s="59"/>
      <c r="P69" s="59"/>
      <c r="Y69" s="3"/>
      <c r="Z69" s="3"/>
      <c r="AA69" s="16"/>
      <c r="AB69" s="16"/>
      <c r="AC69" s="3"/>
      <c r="AD69" s="3"/>
      <c r="AE69" s="16"/>
      <c r="AF69" s="16"/>
      <c r="AG69" s="59"/>
      <c r="AI69" s="3"/>
      <c r="AJ69" s="3"/>
      <c r="AK69" s="60"/>
      <c r="AM69" s="1"/>
      <c r="AN69" s="1"/>
      <c r="AO69" s="59"/>
      <c r="AP69" s="59"/>
      <c r="AQ69" s="1"/>
      <c r="AR69" s="5"/>
    </row>
    <row r="70" spans="1:59">
      <c r="O70" s="59"/>
      <c r="P70" s="59"/>
      <c r="Y70" s="3"/>
      <c r="Z70" s="3"/>
      <c r="AA70" s="16"/>
      <c r="AB70" s="16"/>
      <c r="AC70" s="3"/>
      <c r="AD70" s="3"/>
      <c r="AE70" s="16"/>
      <c r="AF70" s="16"/>
      <c r="AG70" s="59"/>
      <c r="AI70" s="3"/>
      <c r="AJ70" s="3"/>
      <c r="AK70" s="60"/>
      <c r="AM70" s="1"/>
      <c r="AN70" s="1"/>
      <c r="AO70" s="59"/>
      <c r="AP70" s="59"/>
      <c r="AQ70" s="1"/>
      <c r="AR70" s="1"/>
      <c r="AS70" s="1"/>
      <c r="AT70" s="1"/>
      <c r="AU70" s="1"/>
      <c r="AV70" s="1"/>
      <c r="AW70" s="1"/>
      <c r="AX70" s="1"/>
      <c r="AY70" s="1"/>
      <c r="AZ70" s="13"/>
      <c r="BA70" s="13"/>
      <c r="BB70" s="13"/>
      <c r="BC70" s="13"/>
      <c r="BD70" s="5"/>
      <c r="BE70" s="5"/>
    </row>
    <row r="71" spans="1:59">
      <c r="O71" s="59"/>
      <c r="P71" s="59"/>
      <c r="Y71" s="3"/>
      <c r="Z71" s="3"/>
      <c r="AA71" s="16"/>
      <c r="AB71" s="16"/>
      <c r="AC71" s="3"/>
      <c r="AD71" s="3"/>
      <c r="AE71" s="16"/>
      <c r="AF71" s="16"/>
      <c r="AG71" s="59"/>
      <c r="AI71" s="3"/>
      <c r="AJ71" s="3"/>
      <c r="AK71" s="60"/>
      <c r="AM71" s="1"/>
      <c r="AN71" s="1"/>
      <c r="AO71" s="59"/>
      <c r="AP71" s="59"/>
      <c r="AQ71" s="1"/>
      <c r="AR71" s="1"/>
      <c r="AS71" s="1"/>
      <c r="AT71" s="1"/>
      <c r="AU71" s="1"/>
      <c r="AV71" s="1"/>
      <c r="AW71" s="1"/>
      <c r="AX71" s="1"/>
      <c r="AY71" s="1"/>
      <c r="AZ71" s="13"/>
      <c r="BA71" s="13"/>
      <c r="BB71" s="13"/>
      <c r="BC71" s="13"/>
      <c r="BD71" s="5"/>
      <c r="BE71" s="5"/>
    </row>
    <row r="72" spans="1:59">
      <c r="O72" s="59"/>
      <c r="P72" s="59"/>
      <c r="Y72" s="3"/>
      <c r="Z72" s="3"/>
      <c r="AA72" s="16"/>
      <c r="AB72" s="16"/>
      <c r="AC72" s="3"/>
      <c r="AD72" s="3"/>
      <c r="AE72" s="16"/>
      <c r="AF72" s="16"/>
      <c r="AG72" s="59"/>
      <c r="AI72" s="3"/>
      <c r="AJ72" s="3"/>
      <c r="AK72" s="60"/>
      <c r="AM72" s="1"/>
      <c r="AN72" s="1"/>
      <c r="AO72" s="59"/>
      <c r="AP72" s="59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>
      <c r="O73" s="59"/>
      <c r="P73" s="59"/>
      <c r="Y73" s="3"/>
      <c r="Z73" s="3"/>
      <c r="AA73" s="16"/>
      <c r="AB73" s="16"/>
      <c r="AC73" s="3"/>
      <c r="AD73" s="3"/>
      <c r="AE73" s="16"/>
      <c r="AF73" s="16"/>
      <c r="AG73" s="59"/>
      <c r="AI73" s="3"/>
      <c r="AJ73" s="3"/>
      <c r="AK73" s="60"/>
      <c r="AM73" s="1"/>
      <c r="AN73" s="1"/>
      <c r="AO73" s="59"/>
      <c r="AP73" s="59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>
      <c r="O74" s="59"/>
      <c r="P74" s="59"/>
      <c r="Y74" s="3"/>
      <c r="Z74" s="3"/>
      <c r="AA74" s="16"/>
      <c r="AB74" s="16"/>
      <c r="AC74" s="3"/>
      <c r="AD74" s="3"/>
      <c r="AE74" s="16"/>
      <c r="AF74" s="16"/>
      <c r="AG74" s="59"/>
      <c r="AI74" s="3"/>
      <c r="AJ74" s="3"/>
      <c r="AK74" s="60"/>
      <c r="AM74" s="1"/>
      <c r="AN74" s="1"/>
      <c r="AO74" s="59"/>
      <c r="AP74" s="59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>
      <c r="O75" s="59"/>
      <c r="P75" s="59"/>
      <c r="Y75" s="3"/>
      <c r="Z75" s="3"/>
      <c r="AA75" s="16"/>
      <c r="AB75" s="16"/>
      <c r="AC75" s="3"/>
      <c r="AD75" s="3"/>
      <c r="AE75" s="16"/>
      <c r="AF75" s="16"/>
      <c r="AG75" s="59"/>
      <c r="AI75" s="3"/>
      <c r="AJ75" s="3"/>
      <c r="AK75" s="60"/>
      <c r="AM75" s="1"/>
      <c r="AN75" s="1"/>
      <c r="AO75" s="59"/>
      <c r="AP75" s="59"/>
      <c r="AQ75" s="1"/>
      <c r="AR75" s="1"/>
      <c r="AS75" s="1"/>
      <c r="AT75" s="1"/>
      <c r="AU75" s="1"/>
      <c r="AV75" s="1"/>
      <c r="AW75" s="1"/>
      <c r="AX75" s="1"/>
      <c r="AY75" s="1"/>
      <c r="AZ75" s="5"/>
      <c r="BA75" s="5"/>
      <c r="BB75" s="5"/>
      <c r="BC75" s="5"/>
      <c r="BD75" s="5"/>
      <c r="BE75" s="5"/>
    </row>
    <row r="76" spans="1:59">
      <c r="O76" s="59"/>
      <c r="P76" s="59"/>
      <c r="Y76" s="3"/>
      <c r="Z76" s="3"/>
      <c r="AA76" s="16"/>
      <c r="AB76" s="16"/>
      <c r="AC76" s="3"/>
      <c r="AD76" s="3"/>
      <c r="AE76" s="16"/>
      <c r="AF76" s="16"/>
      <c r="AG76" s="59"/>
      <c r="AI76" s="3"/>
      <c r="AJ76" s="3"/>
      <c r="AK76" s="60"/>
      <c r="AM76" s="1"/>
      <c r="AN76" s="1"/>
      <c r="AO76" s="59"/>
      <c r="AP76" s="59"/>
      <c r="AQ76" s="1"/>
      <c r="AR76" s="1"/>
      <c r="AS76" s="1"/>
      <c r="AT76" s="1"/>
      <c r="AU76" s="1"/>
      <c r="AV76" s="1"/>
      <c r="AW76" s="1"/>
      <c r="AX76" s="1"/>
      <c r="AY76" s="1"/>
      <c r="BC76" s="2"/>
      <c r="BD76" s="13"/>
    </row>
    <row r="77" spans="1:59">
      <c r="O77" s="59"/>
      <c r="P77" s="59"/>
      <c r="Y77" s="3"/>
      <c r="Z77" s="3"/>
      <c r="AA77" s="16"/>
      <c r="AB77" s="16"/>
      <c r="AC77" s="3"/>
      <c r="AD77" s="3"/>
      <c r="AE77" s="16"/>
      <c r="AF77" s="16"/>
      <c r="AG77" s="59"/>
      <c r="AI77" s="3"/>
      <c r="AJ77" s="3"/>
      <c r="AK77" s="60"/>
      <c r="AM77" s="1"/>
      <c r="AN77" s="1"/>
      <c r="AO77" s="59"/>
      <c r="AP77" s="59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C77" s="4"/>
      <c r="BD77" s="5"/>
      <c r="BE77" s="5"/>
      <c r="BG77" s="5"/>
    </row>
    <row r="78" spans="1:59">
      <c r="O78" s="59"/>
      <c r="P78" s="59"/>
      <c r="Y78" s="3"/>
      <c r="Z78" s="3"/>
      <c r="AA78" s="16"/>
      <c r="AB78" s="16"/>
      <c r="AC78" s="3"/>
      <c r="AD78" s="3"/>
      <c r="AE78" s="16"/>
      <c r="AF78" s="16"/>
      <c r="AG78" s="59"/>
      <c r="AI78" s="3"/>
      <c r="AJ78" s="3"/>
      <c r="AK78" s="60"/>
      <c r="AM78" s="1"/>
      <c r="AN78" s="1"/>
      <c r="AO78" s="59"/>
      <c r="AP78" s="59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C78" s="4"/>
      <c r="BD78" s="13"/>
    </row>
    <row r="79" spans="1:59">
      <c r="O79" s="59"/>
      <c r="P79" s="59"/>
      <c r="Y79" s="3"/>
      <c r="Z79" s="3"/>
      <c r="AA79" s="16"/>
      <c r="AB79" s="16"/>
      <c r="AC79" s="3"/>
      <c r="AD79" s="3"/>
      <c r="AE79" s="16"/>
      <c r="AF79" s="16"/>
      <c r="AG79" s="59"/>
      <c r="AI79" s="3"/>
      <c r="AJ79" s="3"/>
      <c r="AK79" s="60"/>
      <c r="AM79" s="1"/>
      <c r="AN79" s="1"/>
      <c r="AO79" s="59"/>
      <c r="AP79" s="59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13"/>
    </row>
    <row r="80" spans="1:59">
      <c r="O80" s="59"/>
      <c r="P80" s="59"/>
      <c r="Y80" s="3"/>
      <c r="Z80" s="3"/>
      <c r="AA80" s="16"/>
      <c r="AB80" s="16"/>
      <c r="AC80" s="3"/>
      <c r="AD80" s="3"/>
      <c r="AE80" s="16"/>
      <c r="AF80" s="16"/>
      <c r="AG80" s="59"/>
      <c r="AI80" s="3"/>
      <c r="AJ80" s="3"/>
      <c r="AK80" s="60"/>
      <c r="AM80" s="1"/>
      <c r="AN80" s="1"/>
      <c r="AO80" s="59"/>
      <c r="AP80" s="59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5"/>
      <c r="BE80" s="5"/>
      <c r="BG80" s="2"/>
    </row>
    <row r="81" spans="15:59">
      <c r="O81" s="59"/>
      <c r="P81" s="59"/>
      <c r="Y81" s="3"/>
      <c r="Z81" s="3"/>
      <c r="AA81" s="16"/>
      <c r="AB81" s="16"/>
      <c r="AC81" s="3"/>
      <c r="AD81" s="3"/>
      <c r="AE81" s="16"/>
      <c r="AF81" s="16"/>
      <c r="AG81" s="59"/>
      <c r="AI81" s="3"/>
      <c r="AJ81" s="3"/>
      <c r="AK81" s="60"/>
      <c r="AM81" s="1"/>
      <c r="AN81" s="1"/>
      <c r="AO81" s="59"/>
      <c r="AP81" s="59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4"/>
      <c r="BE81" s="4"/>
      <c r="BF81" s="4"/>
      <c r="BG81" s="4"/>
    </row>
    <row r="82" spans="15:59">
      <c r="O82" s="59"/>
      <c r="P82" s="59"/>
      <c r="Y82" s="3"/>
      <c r="Z82" s="3"/>
      <c r="AA82" s="16"/>
      <c r="AB82" s="16"/>
      <c r="AC82" s="3"/>
      <c r="AD82" s="3"/>
      <c r="AE82" s="16"/>
      <c r="AF82" s="16"/>
      <c r="AG82" s="59"/>
      <c r="AI82" s="3"/>
      <c r="AJ82" s="3"/>
      <c r="AK82" s="60"/>
      <c r="AM82" s="1"/>
      <c r="AN82" s="1"/>
      <c r="AO82" s="59"/>
      <c r="AP82" s="59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13"/>
      <c r="BE82" s="13"/>
      <c r="BF82" s="1"/>
      <c r="BG82" s="5"/>
    </row>
    <row r="83" spans="15:59">
      <c r="O83" s="59"/>
      <c r="P83" s="59"/>
      <c r="Y83" s="3"/>
      <c r="Z83" s="3"/>
      <c r="AA83" s="16"/>
      <c r="AB83" s="16"/>
      <c r="AC83" s="3"/>
      <c r="AD83" s="3"/>
      <c r="AE83" s="16"/>
      <c r="AF83" s="16"/>
      <c r="AG83" s="59"/>
      <c r="AI83" s="3"/>
      <c r="AJ83" s="3"/>
      <c r="AK83" s="60"/>
      <c r="AM83" s="1"/>
      <c r="AN83" s="1"/>
      <c r="AO83" s="59"/>
      <c r="AP83" s="59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13"/>
      <c r="BE83" s="13"/>
      <c r="BF83" s="1"/>
      <c r="BG83" s="5"/>
    </row>
    <row r="84" spans="15:59">
      <c r="O84" s="59"/>
      <c r="P84" s="59"/>
      <c r="Y84" s="3"/>
      <c r="Z84" s="3"/>
      <c r="AA84" s="16"/>
      <c r="AB84" s="16"/>
      <c r="AC84" s="3"/>
      <c r="AD84" s="3"/>
      <c r="AE84" s="16"/>
      <c r="AF84" s="16"/>
      <c r="AG84" s="59"/>
      <c r="AI84" s="3"/>
      <c r="AJ84" s="3"/>
      <c r="AK84" s="60"/>
      <c r="AM84" s="1"/>
      <c r="AN84" s="1"/>
      <c r="AO84" s="59"/>
      <c r="AP84" s="59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5:59">
      <c r="O85" s="59"/>
      <c r="P85" s="59"/>
      <c r="Y85" s="3"/>
      <c r="Z85" s="3"/>
      <c r="AA85" s="16"/>
      <c r="AB85" s="16"/>
      <c r="AC85" s="3"/>
      <c r="AD85" s="3"/>
      <c r="AE85" s="16"/>
      <c r="AF85" s="16"/>
      <c r="AG85" s="59"/>
      <c r="AI85" s="3"/>
      <c r="AJ85" s="3"/>
      <c r="AK85" s="60"/>
      <c r="AM85" s="1"/>
      <c r="AN85" s="1"/>
      <c r="AO85" s="59"/>
      <c r="AP85" s="59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5:59">
      <c r="O86" s="59"/>
      <c r="P86" s="59"/>
      <c r="Y86" s="3"/>
      <c r="Z86" s="3"/>
      <c r="AA86" s="16"/>
      <c r="AB86" s="16"/>
      <c r="AC86" s="3"/>
      <c r="AD86" s="3"/>
      <c r="AE86" s="16"/>
      <c r="AF86" s="16"/>
      <c r="AG86" s="59"/>
      <c r="AI86" s="3"/>
      <c r="AJ86" s="3"/>
      <c r="AK86" s="60"/>
      <c r="AM86" s="1"/>
      <c r="AN86" s="1"/>
      <c r="AO86" s="59"/>
      <c r="AP86" s="59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3"/>
      <c r="BG86" s="5"/>
    </row>
    <row r="87" spans="15:59">
      <c r="O87" s="59"/>
      <c r="P87" s="59"/>
      <c r="Y87" s="3"/>
      <c r="Z87" s="3"/>
      <c r="AA87" s="16"/>
      <c r="AB87" s="16"/>
      <c r="AC87" s="3"/>
      <c r="AD87" s="3"/>
      <c r="AE87" s="16"/>
      <c r="AF87" s="16"/>
      <c r="AG87" s="59"/>
      <c r="AI87" s="3"/>
      <c r="AJ87" s="3"/>
      <c r="AK87" s="60"/>
      <c r="AM87" s="1"/>
      <c r="AN87" s="1"/>
      <c r="AO87" s="59"/>
      <c r="AP87" s="59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3"/>
      <c r="BG87" s="5"/>
    </row>
    <row r="88" spans="15:59">
      <c r="O88" s="59"/>
      <c r="P88" s="59"/>
      <c r="Y88" s="3"/>
      <c r="Z88" s="3"/>
      <c r="AA88" s="16"/>
      <c r="AB88" s="16"/>
      <c r="AC88" s="3"/>
      <c r="AD88" s="3"/>
      <c r="AE88" s="16"/>
      <c r="AF88" s="16"/>
      <c r="AG88" s="59"/>
      <c r="AI88" s="3"/>
      <c r="AJ88" s="3"/>
      <c r="AK88" s="60"/>
      <c r="AM88" s="1"/>
      <c r="AN88" s="1"/>
      <c r="AO88" s="59"/>
      <c r="AP88" s="59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5:59">
      <c r="O89" s="59"/>
      <c r="P89" s="59"/>
      <c r="Y89" s="3"/>
      <c r="Z89" s="3"/>
      <c r="AA89" s="16"/>
      <c r="AB89" s="16"/>
      <c r="AC89" s="3"/>
      <c r="AD89" s="3"/>
      <c r="AE89" s="16"/>
      <c r="AF89" s="16"/>
      <c r="AG89" s="59"/>
      <c r="AI89" s="3"/>
      <c r="AJ89" s="3"/>
      <c r="AK89" s="60"/>
      <c r="AM89" s="1"/>
      <c r="AN89" s="1"/>
      <c r="AO89" s="59"/>
      <c r="AP89" s="59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5:59">
      <c r="O90" s="59"/>
      <c r="P90" s="59"/>
      <c r="Y90" s="3"/>
      <c r="Z90" s="3"/>
      <c r="AA90" s="16"/>
      <c r="AB90" s="16"/>
      <c r="AC90" s="3"/>
      <c r="AD90" s="3"/>
      <c r="AE90" s="16"/>
      <c r="AF90" s="16"/>
      <c r="AG90" s="59"/>
      <c r="AI90" s="3"/>
      <c r="AJ90" s="3"/>
      <c r="AK90" s="60"/>
      <c r="AM90" s="1"/>
      <c r="AN90" s="1"/>
      <c r="AO90" s="59"/>
      <c r="AP90" s="59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5"/>
      <c r="BG90" s="5"/>
    </row>
    <row r="91" spans="15:59">
      <c r="O91" s="59"/>
      <c r="P91" s="59"/>
      <c r="Y91" s="3"/>
      <c r="Z91" s="3"/>
      <c r="AA91" s="16"/>
      <c r="AB91" s="16"/>
      <c r="AC91" s="3"/>
      <c r="AD91" s="3"/>
      <c r="AE91" s="16"/>
      <c r="AF91" s="16"/>
      <c r="AG91" s="59"/>
      <c r="AI91" s="3"/>
      <c r="AJ91" s="3"/>
      <c r="AK91" s="60"/>
      <c r="AM91" s="1"/>
      <c r="AN91" s="1"/>
      <c r="AO91" s="59"/>
      <c r="AP91" s="59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5"/>
      <c r="BG91" s="5"/>
    </row>
    <row r="92" spans="15:59">
      <c r="O92" s="59"/>
      <c r="P92" s="59"/>
      <c r="Y92" s="3"/>
      <c r="Z92" s="3"/>
      <c r="AA92" s="16"/>
      <c r="AB92" s="16"/>
      <c r="AC92" s="3"/>
      <c r="AD92" s="3"/>
      <c r="AE92" s="16"/>
      <c r="AF92" s="16"/>
      <c r="AG92" s="59"/>
      <c r="AI92" s="3"/>
      <c r="AJ92" s="3"/>
      <c r="AK92" s="60"/>
      <c r="AM92" s="1"/>
      <c r="AN92" s="1"/>
      <c r="AO92" s="59"/>
      <c r="AP92" s="59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5:59">
      <c r="O93" s="59"/>
      <c r="P93" s="59"/>
      <c r="Y93" s="3"/>
      <c r="Z93" s="3"/>
      <c r="AA93" s="16"/>
      <c r="AB93" s="16"/>
      <c r="AC93" s="3"/>
      <c r="AD93" s="3"/>
      <c r="AE93" s="16"/>
      <c r="AF93" s="16"/>
      <c r="AG93" s="59"/>
      <c r="AI93" s="3"/>
      <c r="AJ93" s="3"/>
      <c r="AK93" s="60"/>
      <c r="AM93" s="1"/>
      <c r="AN93" s="1"/>
      <c r="AO93" s="59"/>
      <c r="AP93" s="5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5:59">
      <c r="AM94" s="1"/>
      <c r="AN94" s="1"/>
      <c r="AO94" s="59"/>
      <c r="AP94" s="59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5:59">
      <c r="AM95" s="1"/>
      <c r="AN95" s="1"/>
      <c r="AO95" s="59"/>
      <c r="AP95" s="59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13"/>
      <c r="BD95" s="13"/>
      <c r="BE95" s="13"/>
      <c r="BF95" s="5"/>
      <c r="BG95" s="5"/>
    </row>
    <row r="96" spans="15:59">
      <c r="O96" s="59"/>
      <c r="P96" s="59"/>
      <c r="Y96" s="3"/>
      <c r="Z96" s="3"/>
      <c r="AA96" s="16"/>
      <c r="AB96" s="16"/>
      <c r="AC96" s="3"/>
      <c r="AD96" s="3"/>
      <c r="AE96" s="16"/>
      <c r="AF96" s="16"/>
      <c r="AG96" s="59"/>
      <c r="AI96" s="3"/>
      <c r="AJ96" s="3"/>
      <c r="AK96" s="60"/>
      <c r="AM96" s="1"/>
      <c r="AN96" s="1"/>
      <c r="AO96" s="59"/>
      <c r="AP96" s="59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5"/>
      <c r="BD96" s="13"/>
      <c r="BE96" s="13"/>
      <c r="BF96" s="5"/>
      <c r="BG96" s="5"/>
    </row>
    <row r="97" spans="15:59">
      <c r="O97" s="59"/>
      <c r="P97" s="59"/>
      <c r="Y97" s="3"/>
      <c r="Z97" s="3"/>
      <c r="AA97" s="16"/>
      <c r="AB97" s="16"/>
      <c r="AC97" s="3"/>
      <c r="AD97" s="3"/>
      <c r="AE97" s="16"/>
      <c r="AF97" s="16"/>
      <c r="AG97" s="59"/>
      <c r="AI97" s="3"/>
      <c r="AJ97" s="3"/>
      <c r="AK97" s="60"/>
      <c r="AM97" s="1"/>
      <c r="AN97" s="1"/>
      <c r="AO97" s="59"/>
      <c r="AP97" s="59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5:59">
      <c r="O98" s="59"/>
      <c r="P98" s="59"/>
      <c r="Y98" s="3"/>
      <c r="Z98" s="3"/>
      <c r="AA98" s="16"/>
      <c r="AB98" s="16"/>
      <c r="AC98" s="3"/>
      <c r="AD98" s="3"/>
      <c r="AE98" s="16"/>
      <c r="AF98" s="16"/>
      <c r="AG98" s="59"/>
      <c r="AI98" s="3"/>
      <c r="AJ98" s="3"/>
      <c r="AK98" s="60"/>
      <c r="AM98" s="1"/>
      <c r="AN98" s="1"/>
      <c r="AO98" s="59"/>
      <c r="AP98" s="59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13"/>
      <c r="BD98" s="5"/>
      <c r="BE98" s="5"/>
      <c r="BF98" s="5"/>
      <c r="BG98" s="5"/>
    </row>
    <row r="99" spans="15:59">
      <c r="O99" s="59"/>
      <c r="P99" s="59"/>
      <c r="Y99" s="3"/>
      <c r="Z99" s="3"/>
      <c r="AA99" s="16"/>
      <c r="AB99" s="16"/>
      <c r="AC99" s="3"/>
      <c r="AD99" s="3"/>
      <c r="AE99" s="16"/>
      <c r="AF99" s="16"/>
      <c r="AG99" s="59"/>
      <c r="AI99" s="3"/>
      <c r="AJ99" s="3"/>
      <c r="AK99" s="60"/>
      <c r="AM99" s="1"/>
      <c r="AN99" s="1"/>
      <c r="AO99" s="59"/>
      <c r="AP99" s="5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</row>
    <row r="100" spans="15:59">
      <c r="O100" s="59"/>
      <c r="P100" s="59"/>
      <c r="Y100" s="3"/>
      <c r="Z100" s="3"/>
      <c r="AA100" s="16"/>
      <c r="AB100" s="16"/>
      <c r="AC100" s="3"/>
      <c r="AD100" s="3"/>
      <c r="AE100" s="16"/>
      <c r="AF100" s="16"/>
      <c r="AG100" s="59"/>
      <c r="AI100" s="3"/>
      <c r="AJ100" s="3"/>
      <c r="AK100" s="60"/>
      <c r="AM100" s="1"/>
      <c r="AN100" s="1"/>
      <c r="AO100" s="59"/>
      <c r="AP100" s="59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G100" s="5"/>
    </row>
    <row r="101" spans="15:59">
      <c r="O101" s="59"/>
      <c r="P101" s="59"/>
      <c r="Y101" s="3"/>
      <c r="Z101" s="3"/>
      <c r="AA101" s="16"/>
      <c r="AB101" s="16"/>
      <c r="AC101" s="3"/>
      <c r="AD101" s="3"/>
      <c r="AE101" s="16"/>
      <c r="AF101" s="16"/>
      <c r="AG101" s="59"/>
      <c r="AI101" s="3"/>
      <c r="AJ101" s="3"/>
      <c r="AK101" s="60"/>
      <c r="AM101" s="1"/>
      <c r="AN101" s="1"/>
      <c r="AO101" s="59"/>
      <c r="AP101" s="59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5:59">
      <c r="O102" s="59"/>
      <c r="P102" s="59"/>
      <c r="Y102" s="3"/>
      <c r="Z102" s="3"/>
      <c r="AA102" s="16"/>
      <c r="AB102" s="16"/>
      <c r="AC102" s="3"/>
      <c r="AD102" s="3"/>
      <c r="AE102" s="16"/>
      <c r="AF102" s="16"/>
      <c r="AG102" s="59"/>
      <c r="AI102" s="3"/>
      <c r="AJ102" s="3"/>
      <c r="AK102" s="60"/>
      <c r="AM102" s="1"/>
      <c r="AN102" s="1"/>
      <c r="AO102" s="59"/>
      <c r="AP102" s="59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13"/>
    </row>
    <row r="103" spans="15:59">
      <c r="O103" s="59"/>
      <c r="P103" s="59"/>
      <c r="Y103" s="3"/>
      <c r="Z103" s="3"/>
      <c r="AA103" s="16"/>
      <c r="AB103" s="16"/>
      <c r="AC103" s="3"/>
      <c r="AD103" s="3"/>
      <c r="AE103" s="16"/>
      <c r="AF103" s="16"/>
      <c r="AG103" s="59"/>
      <c r="AI103" s="3"/>
      <c r="AJ103" s="3"/>
      <c r="AK103" s="60"/>
      <c r="AM103" s="1"/>
      <c r="AN103" s="1"/>
      <c r="AO103" s="59"/>
      <c r="AP103" s="59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5:59">
      <c r="O104" s="59"/>
      <c r="P104" s="59"/>
      <c r="Y104" s="3"/>
      <c r="Z104" s="3"/>
      <c r="AA104" s="16"/>
      <c r="AB104" s="16"/>
      <c r="AC104" s="3"/>
      <c r="AD104" s="3"/>
      <c r="AE104" s="16"/>
      <c r="AF104" s="16"/>
      <c r="AG104" s="59"/>
      <c r="AI104" s="3"/>
      <c r="AJ104" s="3"/>
      <c r="AK104" s="60"/>
      <c r="AO104" s="59"/>
      <c r="AP104" s="59"/>
      <c r="AQ104" s="1"/>
      <c r="AY104" s="1"/>
      <c r="AZ104" s="1"/>
      <c r="BA104" s="1"/>
      <c r="BC104" s="13"/>
      <c r="BD104" s="13"/>
    </row>
    <row r="105" spans="15:59">
      <c r="O105" s="59"/>
      <c r="P105" s="59"/>
      <c r="Y105" s="3"/>
      <c r="Z105" s="3"/>
      <c r="AA105" s="16"/>
      <c r="AB105" s="16"/>
      <c r="AC105" s="3"/>
      <c r="AD105" s="3"/>
      <c r="AE105" s="16"/>
      <c r="AF105" s="16"/>
      <c r="AG105" s="59"/>
      <c r="AI105" s="3"/>
      <c r="AJ105" s="3"/>
      <c r="AK105" s="60"/>
      <c r="AO105" s="59"/>
      <c r="AP105" s="59"/>
      <c r="AQ105" s="1"/>
      <c r="AY105" s="1"/>
      <c r="AZ105" s="1"/>
      <c r="BA105" s="1"/>
      <c r="BC105" s="13"/>
      <c r="BD105" s="13"/>
    </row>
    <row r="106" spans="15:59">
      <c r="O106" s="59"/>
      <c r="P106" s="59"/>
      <c r="Y106" s="3"/>
      <c r="Z106" s="3"/>
      <c r="AA106" s="16"/>
      <c r="AB106" s="16"/>
      <c r="AC106" s="3"/>
      <c r="AD106" s="3"/>
      <c r="AE106" s="16"/>
      <c r="AF106" s="16"/>
      <c r="AG106" s="59"/>
      <c r="AI106" s="3"/>
      <c r="AJ106" s="3"/>
      <c r="AK106" s="60"/>
      <c r="AM106" s="1"/>
      <c r="AN106" s="1"/>
      <c r="AO106" s="59"/>
      <c r="AP106" s="59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C106" s="13"/>
      <c r="BD106" s="13"/>
    </row>
    <row r="107" spans="15:59">
      <c r="O107" s="59"/>
      <c r="P107" s="59"/>
      <c r="Y107" s="3"/>
      <c r="Z107" s="3"/>
      <c r="AA107" s="16"/>
      <c r="AB107" s="16"/>
      <c r="AC107" s="3"/>
      <c r="AD107" s="3"/>
      <c r="AE107" s="16"/>
      <c r="AF107" s="16"/>
      <c r="AG107" s="59"/>
      <c r="AI107" s="3"/>
      <c r="AJ107" s="3"/>
      <c r="AK107" s="60"/>
      <c r="AM107" s="1"/>
      <c r="AN107" s="1"/>
      <c r="AO107" s="59"/>
      <c r="AP107" s="59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C107" s="13"/>
      <c r="BD107" s="13"/>
    </row>
    <row r="108" spans="15:59">
      <c r="O108" s="59"/>
      <c r="P108" s="59"/>
      <c r="Y108" s="3"/>
      <c r="Z108" s="3"/>
      <c r="AA108" s="16"/>
      <c r="AB108" s="16"/>
      <c r="AC108" s="3"/>
      <c r="AD108" s="3"/>
      <c r="AE108" s="16"/>
      <c r="AF108" s="16"/>
      <c r="AG108" s="59"/>
      <c r="AI108" s="3"/>
      <c r="AJ108" s="3"/>
      <c r="AK108" s="60"/>
      <c r="AM108" s="1"/>
      <c r="AN108" s="1"/>
      <c r="AO108" s="59"/>
      <c r="AP108" s="59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5:59">
      <c r="O109" s="59"/>
      <c r="P109" s="59"/>
      <c r="Y109" s="3"/>
      <c r="Z109" s="3"/>
      <c r="AA109" s="16"/>
      <c r="AB109" s="16"/>
      <c r="AC109" s="3"/>
      <c r="AD109" s="3"/>
      <c r="AE109" s="16"/>
      <c r="AF109" s="16"/>
      <c r="AG109" s="59"/>
      <c r="AI109" s="3"/>
      <c r="AJ109" s="3"/>
      <c r="AK109" s="60"/>
      <c r="AM109" s="1"/>
      <c r="AN109" s="1"/>
      <c r="AO109" s="59"/>
      <c r="AP109" s="5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5:59">
      <c r="O110" s="59"/>
      <c r="P110" s="59"/>
      <c r="Y110" s="3"/>
      <c r="Z110" s="3"/>
      <c r="AA110" s="16"/>
      <c r="AB110" s="16"/>
      <c r="AC110" s="3"/>
      <c r="AD110" s="3"/>
      <c r="AE110" s="16"/>
      <c r="AF110" s="16"/>
      <c r="AG110" s="59"/>
      <c r="AI110" s="3"/>
      <c r="AJ110" s="3"/>
      <c r="AK110" s="60"/>
      <c r="AM110" s="1"/>
      <c r="AN110" s="1"/>
      <c r="AO110" s="59"/>
      <c r="AP110" s="59"/>
      <c r="AQ110" s="1"/>
      <c r="AR110" s="1"/>
      <c r="AS110" s="1"/>
      <c r="AT110" s="1"/>
      <c r="AU110" s="1"/>
      <c r="AV110" s="1"/>
      <c r="AW110" s="1"/>
      <c r="AX110" s="1"/>
      <c r="BA110" s="1"/>
      <c r="BC110" s="13"/>
      <c r="BD110" s="13"/>
    </row>
    <row r="111" spans="15:59">
      <c r="O111" s="59"/>
      <c r="P111" s="59"/>
      <c r="Y111" s="3"/>
      <c r="Z111" s="3"/>
      <c r="AA111" s="16"/>
      <c r="AB111" s="16"/>
      <c r="AC111" s="3"/>
      <c r="AD111" s="3"/>
      <c r="AE111" s="16"/>
      <c r="AF111" s="16"/>
      <c r="AG111" s="59"/>
      <c r="AI111" s="3"/>
      <c r="AJ111" s="3"/>
      <c r="AK111" s="60"/>
      <c r="AM111" s="1"/>
      <c r="AN111" s="1"/>
      <c r="AO111" s="59"/>
      <c r="AP111" s="59"/>
      <c r="AQ111" s="1"/>
      <c r="AR111" s="1"/>
      <c r="AS111" s="1"/>
      <c r="AT111" s="1"/>
      <c r="AU111" s="1"/>
      <c r="AV111" s="1"/>
      <c r="AW111" s="1"/>
      <c r="AX111" s="1"/>
      <c r="BA111" s="1"/>
      <c r="BC111" s="13"/>
      <c r="BD111" s="13"/>
    </row>
    <row r="112" spans="15:59">
      <c r="O112" s="59"/>
      <c r="P112" s="59"/>
      <c r="Y112" s="3"/>
      <c r="Z112" s="3"/>
      <c r="AA112" s="16"/>
      <c r="AB112" s="16"/>
      <c r="AC112" s="3"/>
      <c r="AD112" s="3"/>
      <c r="AE112" s="16"/>
      <c r="AF112" s="16"/>
      <c r="AG112" s="59"/>
      <c r="AI112" s="3"/>
      <c r="AJ112" s="3"/>
      <c r="AK112" s="60"/>
      <c r="AM112" s="1"/>
      <c r="AN112" s="1"/>
      <c r="AO112" s="59"/>
      <c r="AP112" s="5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C112" s="13"/>
      <c r="BD112" s="13"/>
    </row>
    <row r="113" spans="15:56">
      <c r="O113" s="59"/>
      <c r="P113" s="59"/>
      <c r="Y113" s="3"/>
      <c r="Z113" s="3"/>
      <c r="AA113" s="16"/>
      <c r="AB113" s="16"/>
      <c r="AC113" s="3"/>
      <c r="AD113" s="3"/>
      <c r="AE113" s="16"/>
      <c r="AF113" s="16"/>
      <c r="AG113" s="59"/>
      <c r="AI113" s="3"/>
      <c r="AJ113" s="3"/>
      <c r="AK113" s="60"/>
      <c r="AM113" s="1"/>
      <c r="AN113" s="1"/>
      <c r="AO113" s="59"/>
      <c r="AP113" s="59"/>
      <c r="AQ113" s="1"/>
      <c r="AR113" s="1"/>
      <c r="AS113" s="1"/>
      <c r="AT113" s="13" t="s">
        <v>455</v>
      </c>
      <c r="AU113" s="1"/>
      <c r="AV113" s="1"/>
      <c r="AW113" s="1"/>
      <c r="AX113" s="1"/>
      <c r="AY113" s="1"/>
      <c r="AZ113" s="1"/>
      <c r="BA113" s="1"/>
      <c r="BC113" s="13"/>
      <c r="BD113" s="13"/>
    </row>
    <row r="114" spans="15:56">
      <c r="O114" s="59"/>
      <c r="P114" s="59"/>
      <c r="Y114" s="3"/>
      <c r="Z114" s="3"/>
      <c r="AA114" s="16"/>
      <c r="AB114" s="16"/>
      <c r="AC114" s="3"/>
      <c r="AD114" s="3"/>
      <c r="AE114" s="16"/>
      <c r="AF114" s="16"/>
      <c r="AG114" s="59"/>
      <c r="AI114" s="3"/>
      <c r="AJ114" s="3"/>
      <c r="AK114" s="60"/>
      <c r="AM114" s="1"/>
      <c r="AN114" s="1"/>
      <c r="AO114" s="59"/>
      <c r="AP114" s="5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5:56">
      <c r="O115" s="59"/>
      <c r="P115" s="59"/>
      <c r="Y115" s="3"/>
      <c r="Z115" s="3"/>
      <c r="AA115" s="16"/>
      <c r="AB115" s="16"/>
      <c r="AC115" s="3"/>
      <c r="AD115" s="3"/>
      <c r="AE115" s="16"/>
      <c r="AF115" s="16"/>
      <c r="AG115" s="59"/>
      <c r="AI115" s="3"/>
      <c r="AJ115" s="3"/>
      <c r="AK115" s="60"/>
      <c r="AM115" s="1"/>
      <c r="AN115" s="1"/>
      <c r="AO115" s="59"/>
      <c r="AP115" s="5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5:56">
      <c r="O116" s="59"/>
      <c r="P116" s="59"/>
      <c r="Y116" s="3"/>
      <c r="Z116" s="3"/>
      <c r="AA116" s="16"/>
      <c r="AB116" s="16"/>
      <c r="AC116" s="3"/>
      <c r="AD116" s="3"/>
      <c r="AE116" s="16"/>
      <c r="AF116" s="16"/>
      <c r="AG116" s="59"/>
      <c r="AI116" s="3"/>
      <c r="AJ116" s="3"/>
      <c r="AK116" s="60"/>
      <c r="AM116" s="1"/>
      <c r="AN116" s="1"/>
      <c r="AO116" s="59"/>
      <c r="AP116" s="5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C116" s="13"/>
      <c r="BD116" s="13"/>
    </row>
    <row r="117" spans="15:56">
      <c r="O117" s="59"/>
      <c r="P117" s="59"/>
      <c r="Y117" s="3"/>
      <c r="Z117" s="3"/>
      <c r="AA117" s="16"/>
      <c r="AB117" s="16"/>
      <c r="AC117" s="3"/>
      <c r="AD117" s="3"/>
      <c r="AE117" s="16"/>
      <c r="AF117" s="16"/>
      <c r="AG117" s="59"/>
      <c r="AI117" s="3"/>
      <c r="AJ117" s="3"/>
      <c r="AK117" s="60"/>
      <c r="AM117" s="1"/>
      <c r="AN117" s="1"/>
      <c r="AO117" s="59"/>
      <c r="AP117" s="5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C117" s="13"/>
      <c r="BD117" s="13"/>
    </row>
    <row r="118" spans="15:56">
      <c r="O118" s="59"/>
      <c r="P118" s="59"/>
      <c r="Y118" s="3"/>
      <c r="Z118" s="3"/>
      <c r="AA118" s="16"/>
      <c r="AB118" s="16"/>
      <c r="AC118" s="3"/>
      <c r="AD118" s="3"/>
      <c r="AE118" s="16"/>
      <c r="AF118" s="16"/>
      <c r="AG118" s="59"/>
      <c r="AI118" s="3"/>
      <c r="AJ118" s="3"/>
      <c r="AK118" s="60"/>
      <c r="AM118" s="1"/>
      <c r="AN118" s="1"/>
      <c r="AO118" s="59"/>
      <c r="AP118" s="5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C118" s="13"/>
      <c r="BD118" s="13"/>
    </row>
    <row r="119" spans="15:56">
      <c r="O119" s="59"/>
      <c r="P119" s="59"/>
      <c r="Y119" s="3"/>
      <c r="Z119" s="3"/>
      <c r="AA119" s="16"/>
      <c r="AB119" s="16"/>
      <c r="AC119" s="3"/>
      <c r="AD119" s="3"/>
      <c r="AE119" s="16"/>
      <c r="AF119" s="16"/>
      <c r="AG119" s="59"/>
      <c r="AI119" s="3"/>
      <c r="AJ119" s="3"/>
      <c r="AK119" s="60"/>
      <c r="AM119" s="1"/>
      <c r="AN119" s="1"/>
      <c r="AO119" s="59"/>
      <c r="AP119" s="5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C119" s="13"/>
      <c r="BD119" s="13"/>
    </row>
    <row r="120" spans="15:56">
      <c r="O120" s="59"/>
      <c r="P120" s="59"/>
      <c r="Y120" s="3"/>
      <c r="Z120" s="3"/>
      <c r="AA120" s="16"/>
      <c r="AB120" s="16"/>
      <c r="AC120" s="3"/>
      <c r="AD120" s="3"/>
      <c r="AE120" s="16"/>
      <c r="AF120" s="16"/>
      <c r="AG120" s="59"/>
      <c r="AI120" s="3"/>
      <c r="AJ120" s="3"/>
      <c r="AK120" s="60"/>
      <c r="AM120" s="1"/>
      <c r="AN120" s="1"/>
      <c r="AO120" s="59"/>
      <c r="AP120" s="5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5:56">
      <c r="O121" s="59"/>
      <c r="P121" s="59"/>
      <c r="Y121" s="3"/>
      <c r="Z121" s="3"/>
      <c r="AA121" s="16"/>
      <c r="AB121" s="16"/>
      <c r="AC121" s="3"/>
      <c r="AD121" s="3"/>
      <c r="AE121" s="16"/>
      <c r="AF121" s="16"/>
      <c r="AG121" s="59"/>
      <c r="AI121" s="3"/>
      <c r="AJ121" s="3"/>
      <c r="AK121" s="60"/>
      <c r="AM121" s="1"/>
      <c r="AN121" s="1"/>
      <c r="AO121" s="59"/>
      <c r="AP121" s="5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5:56">
      <c r="O122" s="59"/>
      <c r="P122" s="59"/>
      <c r="Y122" s="3"/>
      <c r="Z122" s="3"/>
      <c r="AA122" s="16"/>
      <c r="AB122" s="16"/>
      <c r="AC122" s="3"/>
      <c r="AD122" s="3"/>
      <c r="AE122" s="16"/>
      <c r="AF122" s="16"/>
      <c r="AG122" s="59"/>
      <c r="AI122" s="3"/>
      <c r="AJ122" s="3"/>
      <c r="AK122" s="60"/>
      <c r="AM122" s="1"/>
      <c r="AN122" s="1"/>
      <c r="AO122" s="59"/>
      <c r="AP122" s="5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5:56">
      <c r="O123" s="59"/>
      <c r="P123" s="59"/>
      <c r="Y123" s="3"/>
      <c r="Z123" s="3"/>
      <c r="AA123" s="16"/>
      <c r="AB123" s="16"/>
      <c r="AC123" s="3"/>
      <c r="AD123" s="3"/>
      <c r="AE123" s="16"/>
      <c r="AF123" s="16"/>
      <c r="AG123" s="59"/>
      <c r="AI123" s="3"/>
      <c r="AJ123" s="3"/>
      <c r="AK123" s="60"/>
      <c r="AM123" s="1"/>
      <c r="AN123" s="1"/>
      <c r="AO123" s="59"/>
      <c r="AP123" s="5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5:56">
      <c r="O124" s="59"/>
      <c r="P124" s="59"/>
      <c r="Y124" s="3"/>
      <c r="Z124" s="3"/>
      <c r="AA124" s="16"/>
      <c r="AB124" s="16"/>
      <c r="AC124" s="3"/>
      <c r="AD124" s="3"/>
      <c r="AE124" s="16"/>
      <c r="AF124" s="16"/>
      <c r="AG124" s="59"/>
      <c r="AI124" s="3"/>
      <c r="AJ124" s="3"/>
      <c r="AK124" s="60"/>
      <c r="AM124" s="1"/>
      <c r="AN124" s="1"/>
      <c r="AO124" s="59"/>
      <c r="AP124" s="5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5:56">
      <c r="O125" s="59"/>
      <c r="P125" s="59"/>
      <c r="Y125" s="3"/>
      <c r="Z125" s="3"/>
      <c r="AA125" s="16"/>
      <c r="AB125" s="16"/>
      <c r="AC125" s="3"/>
      <c r="AD125" s="3"/>
      <c r="AE125" s="16"/>
      <c r="AF125" s="16"/>
      <c r="AG125" s="59"/>
      <c r="AI125" s="3"/>
      <c r="AJ125" s="3"/>
      <c r="AK125" s="60"/>
      <c r="AM125" s="1"/>
      <c r="AN125" s="1"/>
      <c r="AO125" s="59"/>
      <c r="AP125" s="5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5:56">
      <c r="O126" s="59"/>
      <c r="P126" s="59"/>
      <c r="Y126" s="3"/>
      <c r="Z126" s="3"/>
      <c r="AA126" s="16"/>
      <c r="AB126" s="16"/>
      <c r="AC126" s="3"/>
      <c r="AD126" s="3"/>
      <c r="AE126" s="16"/>
      <c r="AF126" s="16"/>
      <c r="AG126" s="59"/>
      <c r="AI126" s="3"/>
      <c r="AJ126" s="3"/>
      <c r="AK126" s="60"/>
      <c r="AM126" s="1"/>
      <c r="AN126" s="1"/>
      <c r="AO126" s="59"/>
      <c r="AP126" s="5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5:56">
      <c r="O127" s="59"/>
      <c r="P127" s="59"/>
      <c r="Y127" s="3"/>
      <c r="Z127" s="3"/>
      <c r="AA127" s="16"/>
      <c r="AB127" s="16"/>
      <c r="AC127" s="3"/>
      <c r="AD127" s="3"/>
      <c r="AE127" s="16"/>
      <c r="AF127" s="16"/>
      <c r="AG127" s="59"/>
      <c r="AI127" s="3"/>
      <c r="AJ127" s="3"/>
      <c r="AK127" s="60"/>
      <c r="AM127" s="1"/>
      <c r="AN127" s="1"/>
      <c r="AO127" s="59"/>
      <c r="AP127" s="5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5:56">
      <c r="AM128" s="1"/>
      <c r="AN128" s="1"/>
      <c r="AO128" s="59"/>
      <c r="AP128" s="5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5:56">
      <c r="AM129" s="1"/>
      <c r="AN129" s="1"/>
      <c r="AO129" s="59"/>
      <c r="AP129" s="5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5:56">
      <c r="O130" s="59"/>
      <c r="P130" s="59"/>
      <c r="Y130" s="3"/>
      <c r="Z130" s="3"/>
      <c r="AA130" s="16"/>
      <c r="AB130" s="16"/>
      <c r="AC130" s="3"/>
      <c r="AD130" s="3"/>
      <c r="AE130" s="16"/>
      <c r="AF130" s="16"/>
      <c r="AG130" s="59"/>
      <c r="AI130" s="3"/>
      <c r="AJ130" s="3"/>
      <c r="AK130" s="60"/>
      <c r="AM130" s="1"/>
      <c r="AN130" s="1"/>
      <c r="AO130" s="59"/>
      <c r="AP130" s="5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5:56">
      <c r="O131" s="59"/>
      <c r="P131" s="59"/>
      <c r="Y131" s="3"/>
      <c r="Z131" s="3"/>
      <c r="AA131" s="16"/>
      <c r="AB131" s="16"/>
      <c r="AC131" s="3"/>
      <c r="AD131" s="3"/>
      <c r="AE131" s="16"/>
      <c r="AF131" s="16"/>
      <c r="AG131" s="59"/>
      <c r="AI131" s="3"/>
      <c r="AJ131" s="3"/>
      <c r="AK131" s="60"/>
      <c r="AM131" s="1"/>
      <c r="AN131" s="1"/>
      <c r="AO131" s="59"/>
      <c r="AP131" s="5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5:56">
      <c r="O132" s="59"/>
      <c r="P132" s="59"/>
      <c r="Y132" s="3"/>
      <c r="Z132" s="3"/>
      <c r="AA132" s="16"/>
      <c r="AB132" s="16"/>
      <c r="AC132" s="3"/>
      <c r="AD132" s="3"/>
      <c r="AE132" s="16"/>
      <c r="AF132" s="16"/>
      <c r="AG132" s="59"/>
      <c r="AI132" s="3"/>
      <c r="AJ132" s="3"/>
      <c r="AK132" s="60"/>
      <c r="AM132" s="1"/>
      <c r="AN132" s="1"/>
      <c r="AO132" s="59"/>
      <c r="AP132" s="5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5:56">
      <c r="O133" s="59"/>
      <c r="P133" s="59"/>
      <c r="Y133" s="3"/>
      <c r="Z133" s="3"/>
      <c r="AA133" s="16"/>
      <c r="AB133" s="16"/>
      <c r="AC133" s="3"/>
      <c r="AD133" s="3"/>
      <c r="AE133" s="16"/>
      <c r="AF133" s="16"/>
      <c r="AG133" s="59"/>
      <c r="AI133" s="3"/>
      <c r="AJ133" s="3"/>
      <c r="AK133" s="60"/>
      <c r="AM133" s="1"/>
      <c r="AN133" s="1"/>
      <c r="AO133" s="59"/>
      <c r="AP133" s="5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5:56">
      <c r="O134" s="59"/>
      <c r="P134" s="59"/>
      <c r="Y134" s="3"/>
      <c r="Z134" s="3"/>
      <c r="AA134" s="16"/>
      <c r="AB134" s="16"/>
      <c r="AC134" s="3"/>
      <c r="AD134" s="3"/>
      <c r="AE134" s="16"/>
      <c r="AF134" s="16"/>
      <c r="AG134" s="59"/>
      <c r="AI134" s="3"/>
      <c r="AJ134" s="3"/>
      <c r="AK134" s="60"/>
      <c r="AM134" s="1"/>
      <c r="AN134" s="1"/>
      <c r="AO134" s="59"/>
      <c r="AP134" s="5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5:56">
      <c r="O135" s="59"/>
      <c r="P135" s="59"/>
      <c r="Y135" s="3"/>
      <c r="Z135" s="3"/>
      <c r="AA135" s="16"/>
      <c r="AB135" s="16"/>
      <c r="AC135" s="3"/>
      <c r="AD135" s="3"/>
      <c r="AE135" s="16"/>
      <c r="AF135" s="16"/>
      <c r="AG135" s="59"/>
      <c r="AI135" s="3"/>
      <c r="AJ135" s="3"/>
      <c r="AK135" s="60"/>
      <c r="AM135" s="1"/>
      <c r="AN135" s="1"/>
      <c r="AO135" s="59"/>
      <c r="AP135" s="5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5:56">
      <c r="O136" s="59"/>
      <c r="P136" s="59"/>
      <c r="Y136" s="3"/>
      <c r="Z136" s="3"/>
      <c r="AA136" s="16"/>
      <c r="AB136" s="16"/>
      <c r="AC136" s="3"/>
      <c r="AD136" s="3"/>
      <c r="AE136" s="16"/>
      <c r="AF136" s="16"/>
      <c r="AG136" s="59"/>
      <c r="AI136" s="3"/>
      <c r="AJ136" s="3"/>
      <c r="AK136" s="60"/>
      <c r="AM136" s="1"/>
      <c r="AN136" s="1"/>
      <c r="AO136" s="59"/>
      <c r="AP136" s="5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5:56">
      <c r="O137" s="59"/>
      <c r="P137" s="59"/>
      <c r="Y137" s="3"/>
      <c r="Z137" s="3"/>
      <c r="AA137" s="16"/>
      <c r="AB137" s="16"/>
      <c r="AC137" s="3"/>
      <c r="AD137" s="3"/>
      <c r="AE137" s="16"/>
      <c r="AF137" s="16"/>
      <c r="AG137" s="59"/>
      <c r="AI137" s="3"/>
      <c r="AJ137" s="3"/>
      <c r="AK137" s="60"/>
      <c r="AM137" s="1"/>
      <c r="AN137" s="1"/>
      <c r="AO137" s="59"/>
      <c r="AP137" s="5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5:56">
      <c r="O138" s="59"/>
      <c r="P138" s="59"/>
      <c r="Y138" s="3"/>
      <c r="Z138" s="3"/>
      <c r="AA138" s="16"/>
      <c r="AB138" s="16"/>
      <c r="AC138" s="3"/>
      <c r="AD138" s="3"/>
      <c r="AE138" s="16"/>
      <c r="AF138" s="16"/>
      <c r="AG138" s="59"/>
      <c r="AI138" s="3"/>
      <c r="AJ138" s="3"/>
      <c r="AK138" s="60"/>
      <c r="AO138" s="59"/>
      <c r="AP138" s="59"/>
      <c r="AQ138" s="1"/>
      <c r="AY138" s="1"/>
      <c r="AZ138" s="1"/>
      <c r="BA138" s="1"/>
      <c r="BC138" s="13"/>
      <c r="BD138" s="13"/>
    </row>
    <row r="139" spans="15:56">
      <c r="O139" s="59"/>
      <c r="P139" s="59"/>
      <c r="Y139" s="3"/>
      <c r="Z139" s="3"/>
      <c r="AA139" s="16"/>
      <c r="AB139" s="16"/>
      <c r="AC139" s="3"/>
      <c r="AD139" s="3"/>
      <c r="AE139" s="16"/>
      <c r="AF139" s="16"/>
      <c r="AG139" s="59"/>
      <c r="AI139" s="3"/>
      <c r="AJ139" s="3"/>
      <c r="AK139" s="60"/>
      <c r="AO139" s="59"/>
      <c r="AP139" s="59"/>
      <c r="AQ139" s="1"/>
      <c r="AY139" s="1"/>
      <c r="AZ139" s="1"/>
      <c r="BA139" s="1"/>
      <c r="BC139" s="13"/>
      <c r="BD139" s="13"/>
    </row>
    <row r="140" spans="15:56">
      <c r="O140" s="59"/>
      <c r="P140" s="59"/>
      <c r="Y140" s="3"/>
      <c r="Z140" s="3"/>
      <c r="AA140" s="16"/>
      <c r="AB140" s="16"/>
      <c r="AC140" s="3"/>
      <c r="AD140" s="3"/>
      <c r="AE140" s="16"/>
      <c r="AF140" s="16"/>
      <c r="AG140" s="59"/>
      <c r="AI140" s="3"/>
      <c r="AJ140" s="3"/>
      <c r="AK140" s="60"/>
      <c r="AM140" s="1"/>
      <c r="AN140" s="1"/>
      <c r="AO140" s="59"/>
      <c r="AP140" s="5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C140" s="13"/>
      <c r="BD140" s="13"/>
    </row>
    <row r="141" spans="15:56">
      <c r="O141" s="59"/>
      <c r="P141" s="59"/>
      <c r="Y141" s="3"/>
      <c r="Z141" s="3"/>
      <c r="AA141" s="16"/>
      <c r="AB141" s="16"/>
      <c r="AC141" s="3"/>
      <c r="AD141" s="3"/>
      <c r="AE141" s="16"/>
      <c r="AF141" s="16"/>
      <c r="AG141" s="59"/>
      <c r="AI141" s="3"/>
      <c r="AJ141" s="3"/>
      <c r="AK141" s="60"/>
      <c r="AM141" s="1"/>
      <c r="AN141" s="1"/>
      <c r="AO141" s="59"/>
      <c r="AP141" s="5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C141" s="13"/>
      <c r="BD141" s="13"/>
    </row>
    <row r="142" spans="15:56">
      <c r="O142" s="59"/>
      <c r="P142" s="59"/>
      <c r="Y142" s="3"/>
      <c r="Z142" s="3"/>
      <c r="AA142" s="16"/>
      <c r="AB142" s="16"/>
      <c r="AC142" s="3"/>
      <c r="AD142" s="3"/>
      <c r="AE142" s="16"/>
      <c r="AF142" s="16"/>
      <c r="AG142" s="59"/>
      <c r="AI142" s="3"/>
      <c r="AJ142" s="3"/>
      <c r="AK142" s="60"/>
      <c r="AM142" s="1"/>
      <c r="AN142" s="1"/>
      <c r="AO142" s="59"/>
      <c r="AP142" s="5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5:56">
      <c r="O143" s="59"/>
      <c r="P143" s="59"/>
      <c r="Y143" s="3"/>
      <c r="Z143" s="3"/>
      <c r="AA143" s="16"/>
      <c r="AB143" s="16"/>
      <c r="AC143" s="3"/>
      <c r="AD143" s="3"/>
      <c r="AE143" s="16"/>
      <c r="AF143" s="16"/>
      <c r="AG143" s="59"/>
      <c r="AI143" s="3"/>
      <c r="AJ143" s="3"/>
      <c r="AK143" s="60"/>
      <c r="AM143" s="1"/>
      <c r="AN143" s="1"/>
      <c r="AO143" s="59"/>
      <c r="AP143" s="5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5:56">
      <c r="O144" s="59"/>
      <c r="P144" s="59"/>
      <c r="Y144" s="3"/>
      <c r="Z144" s="3"/>
      <c r="AA144" s="16"/>
      <c r="AB144" s="16"/>
      <c r="AC144" s="3"/>
      <c r="AD144" s="3"/>
      <c r="AE144" s="16"/>
      <c r="AF144" s="16"/>
      <c r="AG144" s="59"/>
      <c r="AI144" s="3"/>
      <c r="AJ144" s="3"/>
      <c r="AK144" s="60"/>
      <c r="AM144" s="1"/>
      <c r="AN144" s="1"/>
      <c r="AO144" s="59"/>
      <c r="AP144" s="59"/>
      <c r="AQ144" s="1"/>
      <c r="AR144" s="1"/>
      <c r="AS144" s="1"/>
      <c r="AT144" s="1"/>
      <c r="AU144" s="1"/>
      <c r="AV144" s="1"/>
      <c r="AW144" s="1"/>
      <c r="AX144" s="1"/>
      <c r="BA144" s="1"/>
      <c r="BC144" s="13"/>
      <c r="BD144" s="13"/>
    </row>
    <row r="145" spans="13:56">
      <c r="O145" s="59"/>
      <c r="P145" s="59"/>
      <c r="Y145" s="3"/>
      <c r="Z145" s="3"/>
      <c r="AA145" s="16"/>
      <c r="AB145" s="16"/>
      <c r="AC145" s="3"/>
      <c r="AD145" s="3"/>
      <c r="AE145" s="16"/>
      <c r="AF145" s="16"/>
      <c r="AG145" s="59"/>
      <c r="AI145" s="3"/>
      <c r="AJ145" s="3"/>
      <c r="AK145" s="60"/>
      <c r="AM145" s="1"/>
      <c r="AN145" s="1"/>
      <c r="AO145" s="59"/>
      <c r="AP145" s="59"/>
      <c r="AQ145" s="1"/>
      <c r="AR145" s="1"/>
      <c r="AS145" s="1"/>
      <c r="AT145" s="1"/>
      <c r="AU145" s="1"/>
      <c r="AV145" s="1"/>
      <c r="AW145" s="1"/>
      <c r="AX145" s="1"/>
      <c r="BA145" s="1"/>
      <c r="BC145" s="13"/>
      <c r="BD145" s="13"/>
    </row>
    <row r="146" spans="13:56">
      <c r="O146" s="59"/>
      <c r="P146" s="59"/>
      <c r="Y146" s="3"/>
      <c r="Z146" s="3"/>
      <c r="AA146" s="16"/>
      <c r="AB146" s="16"/>
      <c r="AC146" s="3"/>
      <c r="AD146" s="3"/>
      <c r="AE146" s="16"/>
      <c r="AF146" s="16"/>
      <c r="AG146" s="59"/>
      <c r="AI146" s="3"/>
      <c r="AJ146" s="3"/>
      <c r="AK146" s="60"/>
      <c r="AM146" s="1"/>
      <c r="AN146" s="1"/>
      <c r="AO146" s="59"/>
      <c r="AP146" s="5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C146" s="13"/>
      <c r="BD146" s="13"/>
    </row>
    <row r="147" spans="13:56">
      <c r="O147" s="59"/>
      <c r="P147" s="59"/>
      <c r="Y147" s="3"/>
      <c r="Z147" s="3"/>
      <c r="AA147" s="16"/>
      <c r="AB147" s="16"/>
      <c r="AC147" s="3"/>
      <c r="AD147" s="3"/>
      <c r="AE147" s="16"/>
      <c r="AF147" s="16"/>
      <c r="AG147" s="59"/>
      <c r="AI147" s="3"/>
      <c r="AJ147" s="3"/>
      <c r="AK147" s="60"/>
      <c r="AM147" s="1"/>
      <c r="AN147" s="1"/>
      <c r="AO147" s="59"/>
      <c r="AP147" s="5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C147" s="13"/>
      <c r="BD147" s="13"/>
    </row>
    <row r="148" spans="13:56">
      <c r="O148" s="59"/>
      <c r="P148" s="59"/>
      <c r="Y148" s="3"/>
      <c r="Z148" s="3"/>
      <c r="AA148" s="16"/>
      <c r="AB148" s="16"/>
      <c r="AC148" s="3"/>
      <c r="AD148" s="3"/>
      <c r="AE148" s="16"/>
      <c r="AF148" s="16"/>
      <c r="AG148" s="59"/>
      <c r="AI148" s="3"/>
      <c r="AJ148" s="3"/>
      <c r="AK148" s="60"/>
      <c r="AM148" s="1"/>
      <c r="AN148" s="1"/>
      <c r="AO148" s="59"/>
      <c r="AP148" s="5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O149" s="59"/>
      <c r="P149" s="59"/>
      <c r="Y149" s="3"/>
      <c r="Z149" s="3"/>
      <c r="AA149" s="16"/>
      <c r="AB149" s="16"/>
      <c r="AC149" s="3"/>
      <c r="AD149" s="3"/>
      <c r="AE149" s="16"/>
      <c r="AF149" s="16"/>
      <c r="AG149" s="59"/>
      <c r="AI149" s="3"/>
      <c r="AJ149" s="3"/>
      <c r="AK149" s="60"/>
      <c r="AM149" s="1"/>
      <c r="AN149" s="1"/>
      <c r="AO149" s="59"/>
      <c r="AP149" s="5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O150" s="59"/>
      <c r="P150" s="59"/>
      <c r="Y150" s="3"/>
      <c r="Z150" s="3"/>
      <c r="AA150" s="16"/>
      <c r="AB150" s="16"/>
      <c r="AC150" s="3"/>
      <c r="AD150" s="3"/>
      <c r="AE150" s="16"/>
      <c r="AF150" s="16"/>
      <c r="AG150" s="59"/>
      <c r="AI150" s="3"/>
      <c r="AJ150" s="3"/>
      <c r="AK150" s="60"/>
      <c r="AM150" s="1"/>
      <c r="AN150" s="1"/>
      <c r="AO150" s="59"/>
      <c r="AP150" s="5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C150" s="13"/>
      <c r="BD150" s="13"/>
    </row>
    <row r="151" spans="13:56">
      <c r="O151" s="59"/>
      <c r="P151" s="59"/>
      <c r="Y151" s="3"/>
      <c r="Z151" s="3"/>
      <c r="AA151" s="16"/>
      <c r="AB151" s="16"/>
      <c r="AC151" s="3"/>
      <c r="AD151" s="3"/>
      <c r="AE151" s="16"/>
      <c r="AF151" s="16"/>
      <c r="AG151" s="59"/>
      <c r="AI151" s="3"/>
      <c r="AJ151" s="3"/>
      <c r="AK151" s="60"/>
      <c r="AM151" s="1"/>
      <c r="AN151" s="1"/>
      <c r="AO151" s="59"/>
      <c r="AP151" s="5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C151" s="13"/>
      <c r="BD151" s="13"/>
    </row>
    <row r="152" spans="13:56">
      <c r="O152" s="59"/>
      <c r="P152" s="59"/>
      <c r="Y152" s="3"/>
      <c r="Z152" s="3"/>
      <c r="AA152" s="16"/>
      <c r="AB152" s="16"/>
      <c r="AC152" s="3"/>
      <c r="AD152" s="3"/>
      <c r="AE152" s="16"/>
      <c r="AF152" s="16"/>
      <c r="AG152" s="59"/>
      <c r="AI152" s="3"/>
      <c r="AJ152" s="3"/>
      <c r="AK152" s="60"/>
      <c r="AM152" s="1"/>
      <c r="AN152" s="1"/>
      <c r="AO152" s="59"/>
      <c r="AP152" s="5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</row>
    <row r="153" spans="13:56">
      <c r="O153" s="59"/>
      <c r="P153" s="59"/>
      <c r="Y153" s="3"/>
      <c r="Z153" s="3"/>
      <c r="AA153" s="16"/>
      <c r="AB153" s="16"/>
      <c r="AC153" s="3"/>
      <c r="AD153" s="3"/>
      <c r="AE153" s="16"/>
      <c r="AF153" s="16"/>
      <c r="AG153" s="59"/>
      <c r="AI153" s="3"/>
      <c r="AJ153" s="3"/>
      <c r="AK153" s="60"/>
      <c r="AM153" s="1"/>
      <c r="AN153" s="1"/>
      <c r="AO153" s="59"/>
      <c r="AP153" s="5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</row>
    <row r="154" spans="13:56">
      <c r="O154" s="59"/>
      <c r="P154" s="59"/>
      <c r="Y154" s="3"/>
      <c r="Z154" s="3"/>
      <c r="AA154" s="16"/>
      <c r="AB154" s="16"/>
      <c r="AC154" s="3"/>
      <c r="AD154" s="3"/>
      <c r="AE154" s="16"/>
      <c r="AF154" s="16"/>
      <c r="AG154" s="59"/>
      <c r="AI154" s="3"/>
      <c r="AJ154" s="3"/>
      <c r="AK154" s="60"/>
      <c r="AM154" s="1"/>
      <c r="AN154" s="1"/>
      <c r="AO154" s="59"/>
      <c r="AP154" s="5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O155" s="59"/>
      <c r="P155" s="59"/>
      <c r="Y155" s="3"/>
      <c r="Z155" s="3"/>
      <c r="AA155" s="16"/>
      <c r="AB155" s="16"/>
      <c r="AC155" s="3"/>
      <c r="AD155" s="3"/>
      <c r="AE155" s="16"/>
      <c r="AF155" s="16"/>
      <c r="AG155" s="59"/>
      <c r="AI155" s="3"/>
      <c r="AJ155" s="3"/>
      <c r="AK155" s="60"/>
      <c r="AM155" s="1"/>
      <c r="AN155" s="1"/>
      <c r="AO155" s="59"/>
      <c r="AP155" s="59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M156" s="159"/>
      <c r="N156" s="159"/>
      <c r="O156" s="59"/>
      <c r="P156" s="59"/>
      <c r="Y156" s="3"/>
      <c r="Z156" s="3"/>
      <c r="AA156" s="16"/>
      <c r="AB156" s="16"/>
      <c r="AC156" s="3"/>
      <c r="AD156" s="3"/>
      <c r="AE156" s="16"/>
      <c r="AF156" s="16"/>
      <c r="AG156" s="59"/>
      <c r="AI156" s="3"/>
      <c r="AJ156" s="3"/>
      <c r="AK156" s="60"/>
      <c r="AM156" s="1"/>
      <c r="AN156" s="1"/>
      <c r="AO156" s="59"/>
      <c r="AP156" s="59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</row>
    <row r="157" spans="13:56">
      <c r="M157" s="159"/>
      <c r="N157" s="159"/>
      <c r="O157" s="59"/>
      <c r="P157" s="59"/>
      <c r="Y157" s="3"/>
      <c r="Z157" s="3"/>
      <c r="AA157" s="16"/>
      <c r="AB157" s="16"/>
      <c r="AC157" s="3"/>
      <c r="AD157" s="3"/>
      <c r="AE157" s="16"/>
      <c r="AF157" s="16"/>
      <c r="AG157" s="59"/>
      <c r="AI157" s="3"/>
      <c r="AJ157" s="3"/>
      <c r="AK157" s="60"/>
      <c r="AM157" s="1"/>
      <c r="AN157" s="1"/>
      <c r="AO157" s="59"/>
      <c r="AP157" s="59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</row>
    <row r="158" spans="13:56">
      <c r="M158" s="159"/>
      <c r="N158" s="159"/>
      <c r="O158" s="59"/>
      <c r="P158" s="59"/>
      <c r="Y158" s="3"/>
      <c r="Z158" s="3"/>
      <c r="AA158" s="16"/>
      <c r="AB158" s="16"/>
      <c r="AC158" s="3"/>
      <c r="AD158" s="3"/>
      <c r="AE158" s="16"/>
      <c r="AF158" s="16"/>
      <c r="AG158" s="59"/>
      <c r="AI158" s="3"/>
      <c r="AJ158" s="3"/>
      <c r="AK158" s="60"/>
      <c r="AM158" s="1"/>
      <c r="AN158" s="1"/>
      <c r="AO158" s="59"/>
      <c r="AP158" s="59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59"/>
      <c r="N159" s="159"/>
      <c r="O159" s="59"/>
      <c r="P159" s="59"/>
      <c r="Y159" s="3"/>
      <c r="Z159" s="3"/>
      <c r="AA159" s="16"/>
      <c r="AB159" s="16"/>
      <c r="AC159" s="3"/>
      <c r="AD159" s="3"/>
      <c r="AE159" s="16"/>
      <c r="AF159" s="16"/>
      <c r="AG159" s="59"/>
      <c r="AI159" s="3"/>
      <c r="AJ159" s="3"/>
      <c r="AK159" s="60"/>
      <c r="AM159" s="1"/>
      <c r="AN159" s="1"/>
      <c r="AO159" s="59"/>
      <c r="AP159" s="59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59"/>
      <c r="N160" s="159"/>
      <c r="O160" s="59"/>
      <c r="P160" s="59"/>
      <c r="Y160" s="3"/>
      <c r="Z160" s="3"/>
      <c r="AA160" s="16"/>
      <c r="AB160" s="16"/>
      <c r="AC160" s="3"/>
      <c r="AD160" s="3"/>
      <c r="AE160" s="16"/>
      <c r="AF160" s="16"/>
      <c r="AG160" s="59"/>
      <c r="AI160" s="3"/>
      <c r="AJ160" s="3"/>
      <c r="AK160" s="60"/>
      <c r="AM160" s="1"/>
      <c r="AN160" s="1"/>
      <c r="AO160" s="59"/>
      <c r="AP160" s="59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4">
      <c r="M161" s="159"/>
      <c r="N161" s="159"/>
      <c r="O161" s="59"/>
      <c r="P161" s="59"/>
      <c r="Y161" s="3"/>
      <c r="Z161" s="3"/>
      <c r="AA161" s="16"/>
      <c r="AB161" s="16"/>
      <c r="AC161" s="3"/>
      <c r="AD161" s="3"/>
      <c r="AE161" s="16"/>
      <c r="AF161" s="16"/>
      <c r="AG161" s="59"/>
      <c r="AI161" s="3"/>
      <c r="AJ161" s="3"/>
      <c r="AK161" s="60"/>
      <c r="AM161" s="1"/>
      <c r="AN161" s="1"/>
      <c r="AO161" s="59"/>
      <c r="AP161" s="59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4">
      <c r="M162" s="159"/>
      <c r="N162" s="159"/>
      <c r="O162" s="59"/>
      <c r="P162" s="59"/>
      <c r="Y162" s="3"/>
      <c r="Z162" s="3"/>
      <c r="AA162" s="16"/>
      <c r="AB162" s="16"/>
      <c r="AC162" s="3"/>
      <c r="AD162" s="3"/>
      <c r="AE162" s="16"/>
      <c r="AF162" s="16"/>
      <c r="AG162" s="59"/>
      <c r="AI162" s="3"/>
      <c r="AJ162" s="3"/>
      <c r="AK162" s="60"/>
      <c r="AM162" s="1"/>
      <c r="AN162" s="1"/>
      <c r="AO162" s="59"/>
      <c r="AP162" s="59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4">
      <c r="M163" s="159"/>
      <c r="N163" s="159"/>
      <c r="O163" s="59"/>
      <c r="P163" s="59"/>
      <c r="Y163" s="3"/>
      <c r="Z163" s="3"/>
      <c r="AA163" s="16"/>
      <c r="AB163" s="16"/>
      <c r="AC163" s="3"/>
      <c r="AD163" s="3"/>
      <c r="AE163" s="16"/>
      <c r="AF163" s="16"/>
      <c r="AG163" s="59"/>
      <c r="AI163" s="3"/>
      <c r="AJ163" s="3"/>
      <c r="AK163" s="60"/>
      <c r="AM163" s="1"/>
      <c r="AN163" s="1"/>
      <c r="AO163" s="59"/>
      <c r="AP163" s="59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4">
      <c r="M164" s="159"/>
      <c r="N164" s="159"/>
      <c r="O164" s="59"/>
      <c r="P164" s="59"/>
      <c r="Y164" s="3"/>
      <c r="Z164" s="3"/>
      <c r="AA164" s="16"/>
      <c r="AB164" s="16"/>
      <c r="AC164" s="3"/>
      <c r="AD164" s="3"/>
      <c r="AE164" s="16"/>
      <c r="AF164" s="16"/>
      <c r="AG164" s="59"/>
      <c r="AI164" s="3"/>
      <c r="AJ164" s="3"/>
      <c r="AK164" s="60"/>
      <c r="AM164" s="1"/>
      <c r="AN164" s="1"/>
      <c r="AO164" s="59"/>
      <c r="AP164" s="59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4">
      <c r="M165" s="159"/>
      <c r="N165" s="159"/>
      <c r="O165" s="59"/>
      <c r="P165" s="59"/>
      <c r="Y165" s="3"/>
      <c r="Z165" s="3"/>
      <c r="AA165" s="16"/>
      <c r="AB165" s="16"/>
      <c r="AC165" s="3"/>
      <c r="AD165" s="3"/>
      <c r="AE165" s="16"/>
      <c r="AF165" s="16"/>
      <c r="AG165" s="59"/>
      <c r="AI165" s="3"/>
      <c r="AJ165" s="3"/>
      <c r="AK165" s="60"/>
      <c r="AM165" s="1"/>
      <c r="AN165" s="1"/>
      <c r="AO165" s="59"/>
      <c r="AP165" s="59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4">
      <c r="M166" s="159"/>
      <c r="N166" s="159"/>
      <c r="O166" s="59"/>
      <c r="P166" s="59"/>
      <c r="Y166" s="3"/>
      <c r="Z166" s="3"/>
      <c r="AA166" s="16"/>
      <c r="AB166" s="16"/>
      <c r="AC166" s="3"/>
      <c r="AD166" s="3"/>
      <c r="AE166" s="16"/>
      <c r="AF166" s="16"/>
      <c r="AG166" s="59"/>
      <c r="AI166" s="3"/>
      <c r="AJ166" s="3"/>
      <c r="AK166" s="60"/>
      <c r="AM166" s="1"/>
      <c r="AN166" s="1"/>
      <c r="AO166" s="59"/>
      <c r="AP166" s="59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4">
      <c r="G167" s="357"/>
      <c r="H167" s="362"/>
      <c r="I167" s="159"/>
      <c r="J167" s="159"/>
      <c r="K167" s="159"/>
      <c r="L167" s="159"/>
      <c r="M167" s="159"/>
      <c r="N167" s="159"/>
      <c r="O167" s="59"/>
      <c r="P167" s="59"/>
      <c r="Y167" s="3"/>
      <c r="Z167" s="3"/>
      <c r="AA167" s="16"/>
      <c r="AB167" s="16"/>
      <c r="AC167" s="3"/>
      <c r="AD167" s="3"/>
      <c r="AE167" s="16"/>
      <c r="AF167" s="16"/>
      <c r="AG167" s="59"/>
      <c r="AI167" s="3"/>
      <c r="AJ167" s="3"/>
      <c r="AK167" s="60"/>
      <c r="AM167" s="1"/>
      <c r="AN167" s="1"/>
      <c r="AO167" s="59"/>
      <c r="AP167" s="59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4">
      <c r="G168" s="357"/>
      <c r="H168" s="362"/>
      <c r="I168" s="159"/>
      <c r="J168" s="159"/>
      <c r="K168" s="159"/>
      <c r="L168" s="159"/>
      <c r="M168" s="159"/>
      <c r="N168" s="159"/>
      <c r="O168" s="59"/>
      <c r="P168" s="59"/>
      <c r="Y168" s="3"/>
      <c r="Z168" s="3"/>
      <c r="AA168" s="16"/>
      <c r="AB168" s="16"/>
      <c r="AC168" s="3"/>
      <c r="AD168" s="3"/>
      <c r="AE168" s="16"/>
      <c r="AF168" s="16"/>
      <c r="AG168" s="59"/>
      <c r="AI168" s="3"/>
      <c r="AJ168" s="3"/>
      <c r="AK168" s="60"/>
      <c r="AM168" s="1"/>
      <c r="AN168" s="1"/>
      <c r="AO168" s="59"/>
      <c r="AP168" s="59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4">
      <c r="G169" s="357"/>
      <c r="H169" s="362"/>
      <c r="I169" s="159"/>
      <c r="J169" s="159"/>
      <c r="K169" s="159"/>
      <c r="L169" s="159"/>
      <c r="M169" s="159"/>
      <c r="N169" s="159"/>
      <c r="O169" s="59"/>
      <c r="P169" s="59"/>
      <c r="Y169" s="3"/>
      <c r="Z169" s="3"/>
      <c r="AA169" s="16"/>
      <c r="AB169" s="16"/>
      <c r="AC169" s="3"/>
      <c r="AD169" s="3"/>
      <c r="AE169" s="16"/>
      <c r="AF169" s="16"/>
      <c r="AG169" s="59"/>
      <c r="AI169" s="3"/>
      <c r="AJ169" s="3"/>
      <c r="AK169" s="60"/>
      <c r="AM169" s="1"/>
      <c r="AN169" s="1"/>
      <c r="AO169" s="59"/>
      <c r="AP169" s="59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4">
      <c r="G170" s="357"/>
      <c r="H170" s="362"/>
      <c r="I170" s="159"/>
      <c r="J170" s="159"/>
      <c r="K170" s="159"/>
      <c r="L170" s="159"/>
      <c r="M170" s="159"/>
      <c r="N170" s="159"/>
      <c r="O170" s="59"/>
      <c r="P170" s="59"/>
      <c r="Y170" s="3"/>
      <c r="Z170" s="3"/>
      <c r="AA170" s="16"/>
      <c r="AB170" s="16"/>
      <c r="AC170" s="3"/>
      <c r="AD170" s="3"/>
      <c r="AE170" s="16"/>
      <c r="AF170" s="16"/>
      <c r="AG170" s="59"/>
      <c r="AI170" s="3"/>
      <c r="AJ170" s="3"/>
      <c r="AK170" s="60"/>
      <c r="AM170" s="1"/>
      <c r="AN170" s="1"/>
      <c r="AO170" s="59"/>
      <c r="AP170" s="59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4">
      <c r="G171" s="357"/>
      <c r="H171" s="362"/>
      <c r="I171" s="159"/>
      <c r="J171" s="159"/>
      <c r="K171" s="159"/>
      <c r="L171" s="159"/>
      <c r="M171" s="159"/>
      <c r="N171" s="159"/>
      <c r="O171" s="59"/>
      <c r="P171" s="59"/>
      <c r="Y171" s="3"/>
      <c r="Z171" s="3"/>
      <c r="AA171" s="16"/>
      <c r="AB171" s="16"/>
      <c r="AC171" s="3"/>
      <c r="AD171" s="3"/>
      <c r="AE171" s="16"/>
      <c r="AF171" s="16"/>
      <c r="AG171" s="59"/>
      <c r="AI171" s="3"/>
      <c r="AJ171" s="3"/>
      <c r="AK171" s="60"/>
      <c r="AM171" s="1"/>
      <c r="AN171" s="1"/>
      <c r="AO171" s="59"/>
      <c r="AP171" s="59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4">
      <c r="G172" s="357"/>
      <c r="H172" s="362"/>
      <c r="I172" s="159"/>
      <c r="J172" s="159"/>
      <c r="K172" s="159"/>
      <c r="L172" s="159"/>
      <c r="M172" s="159"/>
      <c r="N172" s="159"/>
      <c r="O172" s="59"/>
      <c r="P172" s="59"/>
      <c r="Y172" s="3"/>
      <c r="Z172" s="3"/>
      <c r="AA172" s="16"/>
      <c r="AB172" s="16"/>
      <c r="AC172" s="3"/>
      <c r="AD172" s="3"/>
      <c r="AE172" s="16"/>
      <c r="AF172" s="16"/>
      <c r="AG172" s="59"/>
      <c r="AI172" s="3"/>
      <c r="AJ172" s="3"/>
      <c r="AK172" s="60"/>
      <c r="AM172" s="1"/>
      <c r="AN172" s="1"/>
      <c r="AO172" s="59"/>
      <c r="AP172" s="59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4">
      <c r="G173" s="357"/>
      <c r="H173" s="362"/>
      <c r="I173" s="159"/>
      <c r="J173" s="159"/>
      <c r="K173" s="159"/>
      <c r="L173" s="159"/>
      <c r="M173" s="159"/>
      <c r="N173" s="159"/>
      <c r="O173" s="59"/>
      <c r="P173" s="59"/>
      <c r="Y173" s="3"/>
      <c r="Z173" s="3"/>
      <c r="AA173" s="16"/>
      <c r="AB173" s="16"/>
      <c r="AC173" s="3"/>
      <c r="AD173" s="3"/>
      <c r="AE173" s="16"/>
      <c r="AF173" s="16"/>
      <c r="AG173" s="59"/>
      <c r="AI173" s="3"/>
      <c r="AJ173" s="3"/>
      <c r="AK173" s="60"/>
      <c r="AM173" s="1"/>
      <c r="AN173" s="1"/>
      <c r="AO173" s="59"/>
      <c r="AP173" s="59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4">
      <c r="G174" s="357"/>
      <c r="H174" s="362"/>
      <c r="I174" s="159"/>
      <c r="J174" s="159"/>
      <c r="K174" s="159"/>
      <c r="L174" s="159"/>
      <c r="M174" s="159"/>
      <c r="N174" s="159"/>
      <c r="O174" s="59"/>
      <c r="P174" s="59"/>
      <c r="Y174" s="3"/>
      <c r="Z174" s="3"/>
      <c r="AA174" s="16"/>
      <c r="AB174" s="16"/>
      <c r="AC174" s="3"/>
      <c r="AD174" s="3"/>
      <c r="AE174" s="16"/>
      <c r="AF174" s="16"/>
      <c r="AG174" s="59"/>
      <c r="AI174" s="3"/>
      <c r="AJ174" s="3"/>
      <c r="AK174" s="60"/>
      <c r="AM174" s="1"/>
      <c r="AN174" s="1"/>
      <c r="AO174" s="59"/>
      <c r="AP174" s="59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4">
      <c r="G175" s="357"/>
      <c r="H175" s="362"/>
      <c r="I175" s="159"/>
      <c r="J175" s="159"/>
      <c r="K175" s="159"/>
      <c r="L175" s="159"/>
      <c r="M175" s="159"/>
      <c r="N175" s="159"/>
      <c r="O175" s="59"/>
      <c r="P175" s="59"/>
      <c r="Y175" s="3"/>
      <c r="Z175" s="3"/>
      <c r="AA175" s="16"/>
      <c r="AB175" s="16"/>
      <c r="AC175" s="3"/>
      <c r="AD175" s="3"/>
      <c r="AE175" s="16"/>
      <c r="AF175" s="16"/>
      <c r="AG175" s="59"/>
      <c r="AI175" s="3"/>
      <c r="AJ175" s="3"/>
      <c r="AK175" s="60"/>
      <c r="AM175" s="1"/>
      <c r="AN175" s="1"/>
      <c r="AO175" s="59"/>
      <c r="AP175" s="59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4">
      <c r="G176" s="357"/>
      <c r="H176" s="362"/>
      <c r="I176" s="159"/>
      <c r="J176" s="159"/>
      <c r="K176" s="159"/>
      <c r="L176" s="159"/>
      <c r="M176" s="159"/>
      <c r="N176" s="159"/>
      <c r="O176" s="59"/>
      <c r="P176" s="59"/>
      <c r="Y176" s="3"/>
      <c r="Z176" s="3"/>
      <c r="AA176" s="16"/>
      <c r="AB176" s="16"/>
      <c r="AC176" s="3"/>
      <c r="AD176" s="3"/>
      <c r="AE176" s="16"/>
      <c r="AF176" s="16"/>
      <c r="AG176" s="59"/>
      <c r="AI176" s="3"/>
      <c r="AJ176" s="3"/>
      <c r="AK176" s="60"/>
      <c r="AM176" s="1"/>
      <c r="AN176" s="1"/>
      <c r="AO176" s="59"/>
      <c r="AP176" s="59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4"/>
    </row>
    <row r="177" spans="7:54">
      <c r="G177" s="357"/>
      <c r="H177" s="362"/>
      <c r="I177" s="159"/>
      <c r="J177" s="159"/>
      <c r="K177" s="159"/>
      <c r="L177" s="159"/>
      <c r="M177" s="159"/>
      <c r="N177" s="159"/>
      <c r="O177" s="59"/>
      <c r="P177" s="59"/>
      <c r="Y177" s="3"/>
      <c r="Z177" s="3"/>
      <c r="AA177" s="16"/>
      <c r="AB177" s="16"/>
      <c r="AC177" s="3"/>
      <c r="AD177" s="3"/>
      <c r="AE177" s="16"/>
      <c r="AF177" s="16"/>
      <c r="AG177" s="59"/>
      <c r="AI177" s="3"/>
      <c r="AJ177" s="3"/>
      <c r="AK177" s="60"/>
      <c r="AM177" s="1"/>
      <c r="AN177" s="1"/>
      <c r="AO177" s="59"/>
      <c r="AP177" s="59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4"/>
    </row>
    <row r="178" spans="7:54">
      <c r="G178" s="357"/>
      <c r="H178" s="362"/>
      <c r="I178" s="159"/>
      <c r="J178" s="159"/>
      <c r="K178" s="159"/>
      <c r="L178" s="159"/>
      <c r="M178" s="159"/>
      <c r="N178" s="159"/>
      <c r="O178" s="59"/>
      <c r="P178" s="59"/>
      <c r="Y178" s="3"/>
      <c r="Z178" s="3"/>
      <c r="AA178" s="16"/>
      <c r="AB178" s="16"/>
      <c r="AC178" s="3"/>
      <c r="AD178" s="3"/>
      <c r="AE178" s="16"/>
      <c r="AF178" s="16"/>
      <c r="AG178" s="59"/>
      <c r="AI178" s="3"/>
      <c r="AJ178" s="3"/>
      <c r="AK178" s="60"/>
      <c r="AM178" s="1"/>
      <c r="AN178" s="1"/>
      <c r="AO178" s="59"/>
      <c r="AP178" s="59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57"/>
      <c r="H179" s="362"/>
      <c r="I179" s="159"/>
      <c r="J179" s="159"/>
      <c r="K179" s="159"/>
      <c r="L179" s="159"/>
      <c r="M179" s="159"/>
      <c r="N179" s="159"/>
      <c r="O179" s="59"/>
      <c r="P179" s="59"/>
      <c r="Y179" s="3"/>
      <c r="Z179" s="3"/>
      <c r="AA179" s="16"/>
      <c r="AB179" s="16"/>
      <c r="AC179" s="3"/>
      <c r="AD179" s="3"/>
      <c r="AE179" s="16"/>
      <c r="AF179" s="16"/>
      <c r="AG179" s="59"/>
      <c r="AI179" s="3"/>
      <c r="AJ179" s="3"/>
      <c r="AK179" s="60"/>
      <c r="AM179" s="1"/>
      <c r="AN179" s="1"/>
      <c r="AO179" s="59"/>
      <c r="AP179" s="59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57"/>
      <c r="H180" s="362"/>
      <c r="I180" s="159"/>
      <c r="J180" s="159"/>
      <c r="K180" s="159"/>
      <c r="L180" s="159"/>
      <c r="M180" s="159"/>
      <c r="N180" s="159"/>
      <c r="O180" s="59"/>
      <c r="P180" s="59"/>
      <c r="Y180" s="3"/>
      <c r="Z180" s="3"/>
      <c r="AA180" s="16"/>
      <c r="AB180" s="16"/>
      <c r="AC180" s="3"/>
      <c r="AD180" s="3"/>
      <c r="AE180" s="16"/>
      <c r="AF180" s="16"/>
      <c r="AG180" s="59"/>
      <c r="AI180" s="3"/>
      <c r="AJ180" s="3"/>
      <c r="AK180" s="60"/>
      <c r="AM180" s="1"/>
      <c r="AN180" s="1"/>
      <c r="AO180" s="59"/>
      <c r="AP180" s="59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57"/>
      <c r="H181" s="362"/>
      <c r="I181" s="159"/>
      <c r="J181" s="159"/>
      <c r="K181" s="159"/>
      <c r="L181" s="159"/>
      <c r="M181" s="159"/>
      <c r="N181" s="159"/>
      <c r="O181" s="59"/>
      <c r="P181" s="59"/>
      <c r="Y181" s="3"/>
      <c r="Z181" s="3"/>
      <c r="AA181" s="16"/>
      <c r="AB181" s="16"/>
      <c r="AC181" s="3"/>
      <c r="AD181" s="3"/>
      <c r="AE181" s="16"/>
      <c r="AF181" s="16"/>
      <c r="AG181" s="59"/>
      <c r="AI181" s="3"/>
      <c r="AJ181" s="3"/>
      <c r="AK181" s="60"/>
      <c r="AM181" s="1"/>
      <c r="AN181" s="1"/>
      <c r="AO181" s="59"/>
      <c r="AP181" s="59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57"/>
      <c r="H182" s="362"/>
      <c r="I182" s="159"/>
      <c r="J182" s="159"/>
      <c r="K182" s="159"/>
      <c r="L182" s="159"/>
      <c r="M182" s="159"/>
      <c r="N182" s="159"/>
      <c r="O182" s="59"/>
      <c r="P182" s="59"/>
      <c r="Y182" s="3"/>
      <c r="Z182" s="3"/>
      <c r="AA182" s="16"/>
      <c r="AB182" s="16"/>
      <c r="AC182" s="3"/>
      <c r="AD182" s="3"/>
      <c r="AE182" s="16"/>
      <c r="AF182" s="16"/>
      <c r="AG182" s="59"/>
      <c r="AI182" s="3"/>
      <c r="AJ182" s="3"/>
      <c r="AK182" s="60"/>
      <c r="AM182" s="1"/>
      <c r="AN182" s="1"/>
      <c r="AO182" s="59"/>
      <c r="AP182" s="59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57"/>
      <c r="H183" s="362"/>
      <c r="I183" s="159"/>
      <c r="J183" s="159"/>
      <c r="K183" s="159"/>
      <c r="L183" s="159"/>
      <c r="M183" s="159"/>
      <c r="N183" s="159"/>
      <c r="O183" s="59"/>
      <c r="P183" s="59"/>
      <c r="Y183" s="3"/>
      <c r="Z183" s="3"/>
      <c r="AA183" s="16"/>
      <c r="AB183" s="16"/>
      <c r="AC183" s="3"/>
      <c r="AD183" s="3"/>
      <c r="AE183" s="16"/>
      <c r="AF183" s="16"/>
      <c r="AG183" s="59"/>
      <c r="AI183" s="3"/>
      <c r="AJ183" s="3"/>
      <c r="AK183" s="60"/>
      <c r="AM183" s="1"/>
      <c r="AN183" s="1"/>
      <c r="AO183" s="59"/>
      <c r="AP183" s="59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57"/>
      <c r="H184" s="362"/>
      <c r="I184" s="159"/>
      <c r="J184" s="159"/>
      <c r="K184" s="159"/>
      <c r="L184" s="159"/>
      <c r="M184" s="159"/>
      <c r="N184" s="159"/>
      <c r="O184" s="59"/>
      <c r="P184" s="59"/>
      <c r="Y184" s="3"/>
      <c r="Z184" s="3"/>
      <c r="AA184" s="16"/>
      <c r="AB184" s="16"/>
      <c r="AC184" s="3"/>
      <c r="AD184" s="3"/>
      <c r="AE184" s="16"/>
      <c r="AF184" s="16"/>
      <c r="AG184" s="59"/>
      <c r="AI184" s="3"/>
      <c r="AJ184" s="3"/>
      <c r="AK184" s="60"/>
      <c r="AM184" s="1"/>
      <c r="AN184" s="1"/>
      <c r="AO184" s="59"/>
      <c r="AP184" s="59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57"/>
      <c r="H185" s="362"/>
      <c r="I185" s="159"/>
      <c r="J185" s="159"/>
      <c r="K185" s="159"/>
      <c r="L185" s="159"/>
      <c r="M185" s="159"/>
      <c r="N185" s="159"/>
      <c r="O185" s="59"/>
      <c r="P185" s="59"/>
      <c r="Y185" s="3"/>
      <c r="Z185" s="3"/>
      <c r="AA185" s="16"/>
      <c r="AB185" s="16"/>
      <c r="AC185" s="3"/>
      <c r="AD185" s="3"/>
      <c r="AE185" s="16"/>
      <c r="AF185" s="16"/>
      <c r="AG185" s="59"/>
      <c r="AI185" s="3"/>
      <c r="AJ185" s="3"/>
      <c r="AK185" s="60"/>
      <c r="AM185" s="1"/>
      <c r="AN185" s="1"/>
      <c r="AO185" s="59"/>
      <c r="AP185" s="59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57"/>
      <c r="H186" s="362"/>
      <c r="I186" s="159"/>
      <c r="J186" s="159"/>
      <c r="K186" s="159"/>
      <c r="L186" s="159"/>
      <c r="M186" s="159"/>
      <c r="N186" s="159"/>
      <c r="O186" s="59"/>
      <c r="P186" s="59"/>
      <c r="Y186" s="3"/>
      <c r="Z186" s="3"/>
      <c r="AA186" s="16"/>
      <c r="AB186" s="16"/>
      <c r="AC186" s="3"/>
      <c r="AD186" s="3"/>
      <c r="AE186" s="16"/>
      <c r="AF186" s="16"/>
      <c r="AG186" s="59"/>
      <c r="AI186" s="3"/>
      <c r="AJ186" s="3"/>
      <c r="AK186" s="60"/>
      <c r="AM186" s="1"/>
      <c r="AN186" s="1"/>
      <c r="AO186" s="59"/>
      <c r="AP186" s="59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57"/>
      <c r="H187" s="362"/>
      <c r="I187" s="159"/>
      <c r="J187" s="159"/>
      <c r="K187" s="159"/>
      <c r="L187" s="159"/>
      <c r="M187" s="159"/>
      <c r="N187" s="159"/>
      <c r="O187" s="59"/>
      <c r="P187" s="59"/>
      <c r="Y187" s="3"/>
      <c r="Z187" s="3"/>
      <c r="AA187" s="16"/>
      <c r="AB187" s="16"/>
      <c r="AC187" s="3"/>
      <c r="AD187" s="3"/>
      <c r="AE187" s="16"/>
      <c r="AF187" s="16"/>
      <c r="AG187" s="59"/>
      <c r="AI187" s="3"/>
      <c r="AJ187" s="3"/>
      <c r="AK187" s="60"/>
      <c r="AM187" s="1"/>
      <c r="AN187" s="1"/>
      <c r="AO187" s="59"/>
      <c r="AP187" s="59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57"/>
      <c r="H188" s="362"/>
      <c r="I188" s="159"/>
      <c r="J188" s="159"/>
      <c r="K188" s="159"/>
      <c r="L188" s="159"/>
      <c r="M188" s="159"/>
      <c r="N188" s="159"/>
      <c r="O188" s="59"/>
      <c r="P188" s="59"/>
      <c r="Y188" s="3"/>
      <c r="Z188" s="3"/>
      <c r="AA188" s="16"/>
      <c r="AB188" s="16"/>
      <c r="AC188" s="3"/>
      <c r="AD188" s="3"/>
      <c r="AE188" s="16"/>
      <c r="AF188" s="16"/>
      <c r="AG188" s="59"/>
      <c r="AI188" s="3"/>
      <c r="AJ188" s="3"/>
      <c r="AK188" s="60"/>
      <c r="AM188" s="1"/>
      <c r="AN188" s="1"/>
      <c r="AO188" s="59"/>
      <c r="AP188" s="59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57"/>
      <c r="H189" s="362"/>
      <c r="I189" s="159"/>
      <c r="J189" s="159"/>
      <c r="K189" s="159"/>
      <c r="L189" s="159"/>
      <c r="M189" s="159"/>
      <c r="N189" s="159"/>
      <c r="O189" s="59"/>
      <c r="P189" s="59"/>
      <c r="Y189" s="3"/>
      <c r="Z189" s="3"/>
      <c r="AA189" s="16"/>
      <c r="AB189" s="16"/>
      <c r="AC189" s="3"/>
      <c r="AD189" s="3"/>
      <c r="AE189" s="16"/>
      <c r="AF189" s="16"/>
      <c r="AG189" s="59"/>
      <c r="AI189" s="3"/>
      <c r="AJ189" s="3"/>
      <c r="AK189" s="60"/>
      <c r="AM189" s="1"/>
      <c r="AN189" s="1"/>
      <c r="AO189" s="59"/>
      <c r="AP189" s="59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57"/>
      <c r="H190" s="362"/>
      <c r="I190" s="159"/>
      <c r="J190" s="159"/>
      <c r="K190" s="159"/>
      <c r="L190" s="159"/>
      <c r="M190" s="159"/>
      <c r="N190" s="159"/>
      <c r="O190" s="59"/>
      <c r="P190" s="59"/>
      <c r="Y190" s="3"/>
      <c r="Z190" s="3"/>
      <c r="AA190" s="16"/>
      <c r="AB190" s="16"/>
      <c r="AC190" s="3"/>
      <c r="AD190" s="3"/>
      <c r="AE190" s="16"/>
      <c r="AF190" s="16"/>
      <c r="AG190" s="59"/>
      <c r="AI190" s="3"/>
      <c r="AJ190" s="3"/>
      <c r="AK190" s="60"/>
      <c r="AM190" s="1"/>
      <c r="AN190" s="1"/>
      <c r="AO190" s="59"/>
      <c r="AP190" s="59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57"/>
      <c r="H191" s="362"/>
      <c r="I191" s="159"/>
      <c r="J191" s="159"/>
      <c r="K191" s="159"/>
      <c r="L191" s="159"/>
      <c r="M191" s="159"/>
      <c r="N191" s="159"/>
      <c r="O191" s="159"/>
      <c r="P191" s="159"/>
      <c r="Q191" s="14"/>
      <c r="R191" s="159"/>
      <c r="S191" s="159"/>
      <c r="T191" s="14"/>
      <c r="U191" s="14"/>
      <c r="V191" s="14"/>
      <c r="W191" s="14"/>
      <c r="X191" s="14"/>
      <c r="Y191" s="14"/>
      <c r="Z191" s="14"/>
      <c r="AA191" s="75"/>
      <c r="AB191" s="75"/>
      <c r="AC191" s="14"/>
      <c r="AD191" s="14"/>
      <c r="AE191" s="75"/>
      <c r="AF191" s="75"/>
      <c r="AG191" s="159"/>
      <c r="AH191" s="14"/>
      <c r="AI191" s="14"/>
      <c r="AJ191" s="14"/>
      <c r="AK191" s="14"/>
      <c r="AL191" s="75"/>
      <c r="AM191" s="1"/>
      <c r="AN191" s="1"/>
      <c r="AO191" s="59"/>
      <c r="AP191" s="59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57"/>
      <c r="H192" s="362"/>
      <c r="I192" s="159"/>
      <c r="J192" s="159"/>
      <c r="K192" s="159"/>
      <c r="L192" s="159"/>
      <c r="M192" s="159"/>
      <c r="N192" s="159"/>
      <c r="O192" s="159"/>
      <c r="P192" s="159"/>
      <c r="Q192" s="14"/>
      <c r="R192" s="159"/>
      <c r="S192" s="159"/>
      <c r="T192" s="14"/>
      <c r="U192" s="14"/>
      <c r="V192" s="14"/>
      <c r="W192" s="14"/>
      <c r="X192" s="14"/>
      <c r="Y192" s="14"/>
      <c r="Z192" s="14"/>
      <c r="AA192" s="75"/>
      <c r="AB192" s="75"/>
      <c r="AC192" s="14"/>
      <c r="AD192" s="14"/>
      <c r="AE192" s="75"/>
      <c r="AF192" s="75"/>
      <c r="AG192" s="159"/>
      <c r="AH192" s="14"/>
      <c r="AI192" s="14"/>
      <c r="AJ192" s="14"/>
      <c r="AK192" s="14"/>
      <c r="AL192" s="75"/>
      <c r="AM192" s="1"/>
      <c r="AN192" s="1"/>
      <c r="AO192" s="59"/>
      <c r="AP192" s="59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57"/>
      <c r="H193" s="362"/>
      <c r="I193" s="159"/>
      <c r="J193" s="159"/>
      <c r="K193" s="159"/>
      <c r="L193" s="159"/>
      <c r="M193" s="159"/>
      <c r="N193" s="159"/>
      <c r="O193" s="159"/>
      <c r="P193" s="159"/>
      <c r="Q193" s="14"/>
      <c r="R193" s="159"/>
      <c r="S193" s="159"/>
      <c r="T193" s="14"/>
      <c r="U193" s="14"/>
      <c r="V193" s="14"/>
      <c r="W193" s="14"/>
      <c r="X193" s="14"/>
      <c r="Y193" s="14"/>
      <c r="Z193" s="14"/>
      <c r="AA193" s="75"/>
      <c r="AB193" s="75"/>
      <c r="AC193" s="14"/>
      <c r="AD193" s="14"/>
      <c r="AE193" s="75"/>
      <c r="AF193" s="75"/>
      <c r="AG193" s="159"/>
      <c r="AH193" s="14"/>
      <c r="AI193" s="14"/>
      <c r="AJ193" s="14"/>
      <c r="AK193" s="14"/>
      <c r="AL193" s="75"/>
      <c r="AM193" s="1"/>
      <c r="AN193" s="1"/>
      <c r="AO193" s="59"/>
      <c r="AP193" s="59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57"/>
      <c r="H194" s="362"/>
      <c r="I194" s="159"/>
      <c r="J194" s="159"/>
      <c r="K194" s="159"/>
      <c r="L194" s="159"/>
      <c r="M194" s="159"/>
      <c r="N194" s="159"/>
      <c r="O194" s="159"/>
      <c r="P194" s="159"/>
      <c r="Q194" s="14"/>
      <c r="R194" s="159"/>
      <c r="S194" s="159"/>
      <c r="T194" s="14"/>
      <c r="U194" s="14"/>
      <c r="V194" s="14"/>
      <c r="W194" s="14"/>
      <c r="X194" s="14"/>
      <c r="Y194" s="14"/>
      <c r="Z194" s="14"/>
      <c r="AA194" s="75"/>
      <c r="AB194" s="75"/>
      <c r="AC194" s="14"/>
      <c r="AD194" s="14"/>
      <c r="AE194" s="75"/>
      <c r="AF194" s="75"/>
      <c r="AG194" s="159"/>
      <c r="AH194" s="14"/>
      <c r="AI194" s="14"/>
      <c r="AJ194" s="14"/>
      <c r="AK194" s="14"/>
      <c r="AL194" s="75"/>
      <c r="AM194" s="1"/>
      <c r="AN194" s="1"/>
      <c r="AO194" s="59"/>
      <c r="AP194" s="59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57"/>
      <c r="H195" s="362"/>
      <c r="I195" s="159"/>
      <c r="J195" s="159"/>
      <c r="K195" s="159"/>
      <c r="L195" s="159"/>
      <c r="M195" s="159"/>
      <c r="N195" s="159"/>
      <c r="O195" s="159"/>
      <c r="P195" s="159"/>
      <c r="Q195" s="14"/>
      <c r="R195" s="159"/>
      <c r="S195" s="159"/>
      <c r="T195" s="14"/>
      <c r="U195" s="14"/>
      <c r="V195" s="14"/>
      <c r="W195" s="14"/>
      <c r="X195" s="14"/>
      <c r="Y195" s="14"/>
      <c r="Z195" s="14"/>
      <c r="AA195" s="75"/>
      <c r="AB195" s="75"/>
      <c r="AC195" s="14"/>
      <c r="AD195" s="14"/>
      <c r="AE195" s="75"/>
      <c r="AF195" s="75"/>
      <c r="AG195" s="159"/>
      <c r="AH195" s="14"/>
      <c r="AI195" s="14"/>
      <c r="AJ195" s="14"/>
      <c r="AK195" s="14"/>
      <c r="AL195" s="75"/>
      <c r="AM195" s="1"/>
      <c r="AN195" s="1"/>
      <c r="AO195" s="59"/>
      <c r="AP195" s="59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57"/>
      <c r="H196" s="362"/>
      <c r="I196" s="159"/>
      <c r="J196" s="159"/>
      <c r="K196" s="159"/>
      <c r="L196" s="159"/>
      <c r="M196" s="159"/>
      <c r="N196" s="159"/>
      <c r="O196" s="159"/>
      <c r="P196" s="159"/>
      <c r="Q196" s="14"/>
      <c r="R196" s="159"/>
      <c r="S196" s="159"/>
      <c r="T196" s="14"/>
      <c r="U196" s="14"/>
      <c r="V196" s="14"/>
      <c r="W196" s="14"/>
      <c r="X196" s="14"/>
      <c r="Y196" s="14"/>
      <c r="Z196" s="14"/>
      <c r="AA196" s="75"/>
      <c r="AB196" s="75"/>
      <c r="AC196" s="14"/>
      <c r="AD196" s="14"/>
      <c r="AE196" s="75"/>
      <c r="AF196" s="75"/>
      <c r="AG196" s="159"/>
      <c r="AH196" s="14"/>
      <c r="AI196" s="14"/>
      <c r="AJ196" s="14"/>
      <c r="AK196" s="14"/>
      <c r="AL196" s="75"/>
      <c r="AM196" s="1"/>
      <c r="AN196" s="1"/>
      <c r="AO196" s="59"/>
      <c r="AP196" s="59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57"/>
      <c r="H197" s="362"/>
      <c r="I197" s="159"/>
      <c r="J197" s="159"/>
      <c r="K197" s="159"/>
      <c r="L197" s="159"/>
      <c r="M197" s="159"/>
      <c r="N197" s="159"/>
      <c r="O197" s="159"/>
      <c r="P197" s="159"/>
      <c r="Q197" s="14"/>
      <c r="R197" s="159"/>
      <c r="S197" s="159"/>
      <c r="T197" s="14"/>
      <c r="U197" s="14"/>
      <c r="V197" s="14"/>
      <c r="W197" s="14"/>
      <c r="X197" s="14"/>
      <c r="Y197" s="14"/>
      <c r="Z197" s="14"/>
      <c r="AA197" s="75"/>
      <c r="AB197" s="75"/>
      <c r="AC197" s="14"/>
      <c r="AD197" s="14"/>
      <c r="AE197" s="75"/>
      <c r="AF197" s="75"/>
      <c r="AG197" s="159"/>
      <c r="AH197" s="14"/>
      <c r="AI197" s="14"/>
      <c r="AJ197" s="14"/>
      <c r="AK197" s="14"/>
      <c r="AL197" s="75"/>
      <c r="AM197" s="1"/>
      <c r="AN197" s="1"/>
      <c r="AO197" s="59"/>
      <c r="AP197" s="59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57"/>
      <c r="H198" s="362"/>
      <c r="I198" s="159"/>
      <c r="J198" s="159"/>
      <c r="K198" s="159"/>
      <c r="L198" s="159"/>
      <c r="M198" s="159"/>
      <c r="N198" s="159"/>
      <c r="O198" s="159"/>
      <c r="P198" s="159"/>
      <c r="Q198" s="14"/>
      <c r="R198" s="159"/>
      <c r="S198" s="159"/>
      <c r="T198" s="14"/>
      <c r="U198" s="14"/>
      <c r="V198" s="14"/>
      <c r="W198" s="14"/>
      <c r="X198" s="14"/>
      <c r="Y198" s="14"/>
      <c r="Z198" s="14"/>
      <c r="AA198" s="75"/>
      <c r="AB198" s="75"/>
      <c r="AC198" s="14"/>
      <c r="AD198" s="14"/>
      <c r="AE198" s="75"/>
      <c r="AF198" s="75"/>
      <c r="AG198" s="159"/>
      <c r="AH198" s="14"/>
      <c r="AI198" s="14"/>
      <c r="AJ198" s="14"/>
      <c r="AK198" s="14"/>
      <c r="AL198" s="75"/>
      <c r="AM198" s="1"/>
      <c r="AN198" s="1"/>
      <c r="AO198" s="59"/>
      <c r="AP198" s="59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57"/>
      <c r="H199" s="362"/>
      <c r="I199" s="159"/>
      <c r="J199" s="159"/>
      <c r="K199" s="159"/>
      <c r="L199" s="159"/>
      <c r="M199" s="159"/>
      <c r="N199" s="159"/>
      <c r="O199" s="159"/>
      <c r="P199" s="159"/>
      <c r="Q199" s="14"/>
      <c r="R199" s="159"/>
      <c r="S199" s="159"/>
      <c r="T199" s="14"/>
      <c r="U199" s="14"/>
      <c r="V199" s="14"/>
      <c r="W199" s="14"/>
      <c r="X199" s="14"/>
      <c r="Y199" s="14"/>
      <c r="Z199" s="14"/>
      <c r="AA199" s="75"/>
      <c r="AB199" s="75"/>
      <c r="AC199" s="14"/>
      <c r="AD199" s="14"/>
      <c r="AE199" s="75"/>
      <c r="AF199" s="75"/>
      <c r="AG199" s="159"/>
      <c r="AH199" s="14"/>
      <c r="AI199" s="14"/>
      <c r="AJ199" s="14"/>
      <c r="AK199" s="14"/>
      <c r="AL199" s="75"/>
      <c r="AM199" s="1"/>
      <c r="AN199" s="1"/>
      <c r="AO199" s="59"/>
      <c r="AP199" s="59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57"/>
      <c r="H200" s="362"/>
      <c r="I200" s="159"/>
      <c r="J200" s="159"/>
      <c r="K200" s="159"/>
      <c r="L200" s="159"/>
      <c r="M200" s="159"/>
      <c r="N200" s="159"/>
      <c r="O200" s="159"/>
      <c r="P200" s="159"/>
      <c r="Q200" s="14"/>
      <c r="R200" s="159"/>
      <c r="S200" s="159"/>
      <c r="T200" s="14"/>
      <c r="U200" s="14"/>
      <c r="V200" s="14"/>
      <c r="W200" s="14"/>
      <c r="X200" s="14"/>
      <c r="Y200" s="14"/>
      <c r="Z200" s="14"/>
      <c r="AA200" s="75"/>
      <c r="AB200" s="75"/>
      <c r="AC200" s="14"/>
      <c r="AD200" s="14"/>
      <c r="AE200" s="75"/>
      <c r="AF200" s="75"/>
      <c r="AG200" s="159"/>
      <c r="AH200" s="14"/>
      <c r="AI200" s="14"/>
      <c r="AJ200" s="14"/>
      <c r="AK200" s="14"/>
      <c r="AL200" s="75"/>
      <c r="AM200" s="1"/>
      <c r="AN200" s="1"/>
      <c r="AO200" s="59"/>
      <c r="AP200" s="59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57"/>
      <c r="H201" s="362"/>
      <c r="I201" s="159"/>
      <c r="J201" s="159"/>
      <c r="K201" s="159"/>
      <c r="L201" s="159"/>
      <c r="M201" s="159"/>
      <c r="N201" s="159"/>
      <c r="O201" s="159"/>
      <c r="P201" s="159"/>
      <c r="Q201" s="14"/>
      <c r="R201" s="159"/>
      <c r="S201" s="159"/>
      <c r="T201" s="14"/>
      <c r="U201" s="14"/>
      <c r="V201" s="14"/>
      <c r="W201" s="14"/>
      <c r="X201" s="14"/>
      <c r="Y201" s="14"/>
      <c r="Z201" s="14"/>
      <c r="AA201" s="75"/>
      <c r="AB201" s="75"/>
      <c r="AC201" s="14"/>
      <c r="AD201" s="14"/>
      <c r="AE201" s="75"/>
      <c r="AF201" s="75"/>
      <c r="AG201" s="159"/>
      <c r="AH201" s="14"/>
      <c r="AI201" s="14"/>
      <c r="AJ201" s="14"/>
      <c r="AK201" s="14"/>
      <c r="AL201" s="75"/>
      <c r="AM201" s="14"/>
      <c r="AN201" s="14"/>
      <c r="AO201" s="59"/>
      <c r="AP201" s="59"/>
      <c r="AQ201" s="1"/>
      <c r="AR201" s="14"/>
      <c r="AS201" s="14"/>
      <c r="AT201" s="14"/>
      <c r="AU201" s="14"/>
      <c r="AV201" s="14"/>
      <c r="AW201" s="14"/>
      <c r="AX201" s="14"/>
      <c r="AY201" s="1"/>
      <c r="AZ201" s="1"/>
      <c r="BA201" s="1"/>
      <c r="BB201" s="14"/>
    </row>
    <row r="202" spans="7:54">
      <c r="G202" s="357"/>
      <c r="H202" s="362"/>
      <c r="I202" s="159"/>
      <c r="J202" s="159"/>
      <c r="K202" s="159"/>
      <c r="L202" s="159"/>
      <c r="M202" s="159"/>
      <c r="N202" s="159"/>
      <c r="O202" s="159"/>
      <c r="P202" s="159"/>
      <c r="Q202" s="14"/>
      <c r="R202" s="159"/>
      <c r="S202" s="159"/>
      <c r="T202" s="14"/>
      <c r="U202" s="14"/>
      <c r="V202" s="14"/>
      <c r="W202" s="14"/>
      <c r="X202" s="14"/>
      <c r="Y202" s="14"/>
      <c r="Z202" s="14"/>
      <c r="AA202" s="75"/>
      <c r="AB202" s="75"/>
      <c r="AC202" s="14"/>
      <c r="AD202" s="14"/>
      <c r="AE202" s="75"/>
      <c r="AF202" s="75"/>
      <c r="AG202" s="159"/>
      <c r="AH202" s="14"/>
      <c r="AI202" s="14"/>
      <c r="AJ202" s="14"/>
      <c r="AK202" s="14"/>
      <c r="AL202" s="75"/>
      <c r="AM202" s="14"/>
      <c r="AN202" s="14"/>
      <c r="AO202" s="59"/>
      <c r="AP202" s="59"/>
      <c r="AQ202" s="1"/>
      <c r="AR202" s="14"/>
      <c r="AS202" s="14"/>
      <c r="AT202" s="14"/>
      <c r="AU202" s="14"/>
      <c r="AV202" s="14"/>
      <c r="AW202" s="14"/>
      <c r="AX202" s="14"/>
      <c r="AY202" s="1"/>
      <c r="AZ202" s="1"/>
      <c r="BA202" s="1"/>
      <c r="BB202" s="14"/>
    </row>
    <row r="203" spans="7:54">
      <c r="G203" s="357"/>
      <c r="H203" s="362"/>
      <c r="I203" s="159"/>
      <c r="J203" s="159"/>
      <c r="K203" s="159"/>
      <c r="L203" s="159"/>
      <c r="M203" s="159"/>
      <c r="N203" s="159"/>
      <c r="O203" s="159"/>
      <c r="P203" s="159"/>
      <c r="Q203" s="14"/>
      <c r="R203" s="159"/>
      <c r="S203" s="159"/>
      <c r="T203" s="14"/>
      <c r="U203" s="14"/>
      <c r="V203" s="14"/>
      <c r="W203" s="14"/>
      <c r="X203" s="14"/>
      <c r="Y203" s="14"/>
      <c r="Z203" s="14"/>
      <c r="AA203" s="75"/>
      <c r="AB203" s="75"/>
      <c r="AC203" s="14"/>
      <c r="AD203" s="14"/>
      <c r="AE203" s="75"/>
      <c r="AF203" s="75"/>
      <c r="AG203" s="159"/>
      <c r="AH203" s="14"/>
      <c r="AI203" s="14"/>
      <c r="AJ203" s="14"/>
      <c r="AK203" s="14"/>
      <c r="AL203" s="75"/>
      <c r="AM203" s="14"/>
      <c r="AN203" s="14"/>
      <c r="AO203" s="59"/>
      <c r="AP203" s="59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57"/>
      <c r="H204" s="362"/>
      <c r="I204" s="159"/>
      <c r="J204" s="159"/>
      <c r="K204" s="159"/>
      <c r="L204" s="159"/>
      <c r="M204" s="159"/>
      <c r="N204" s="159"/>
      <c r="O204" s="159"/>
      <c r="P204" s="159"/>
      <c r="Q204" s="14"/>
      <c r="R204" s="159"/>
      <c r="S204" s="159"/>
      <c r="T204" s="14"/>
      <c r="U204" s="14"/>
      <c r="V204" s="14"/>
      <c r="W204" s="14"/>
      <c r="X204" s="14"/>
      <c r="Y204" s="14"/>
      <c r="Z204" s="14"/>
      <c r="AA204" s="75"/>
      <c r="AB204" s="75"/>
      <c r="AC204" s="14"/>
      <c r="AD204" s="14"/>
      <c r="AE204" s="75"/>
      <c r="AF204" s="75"/>
      <c r="AG204" s="159"/>
      <c r="AH204" s="14"/>
      <c r="AI204" s="14"/>
      <c r="AJ204" s="14"/>
      <c r="AK204" s="14"/>
      <c r="AL204" s="75"/>
      <c r="AM204" s="14"/>
      <c r="AN204" s="14"/>
      <c r="AO204" s="59"/>
      <c r="AP204" s="59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57"/>
      <c r="H205" s="362"/>
      <c r="I205" s="159"/>
      <c r="J205" s="159"/>
      <c r="K205" s="159"/>
      <c r="L205" s="159"/>
      <c r="M205" s="159"/>
      <c r="N205" s="159"/>
      <c r="O205" s="159"/>
      <c r="P205" s="159"/>
      <c r="Q205" s="14"/>
      <c r="R205" s="159"/>
      <c r="S205" s="159"/>
      <c r="T205" s="14"/>
      <c r="U205" s="14"/>
      <c r="V205" s="14"/>
      <c r="W205" s="14"/>
      <c r="X205" s="14"/>
      <c r="Y205" s="14"/>
      <c r="Z205" s="14"/>
      <c r="AA205" s="75"/>
      <c r="AB205" s="75"/>
      <c r="AC205" s="14"/>
      <c r="AD205" s="14"/>
      <c r="AE205" s="75"/>
      <c r="AF205" s="75"/>
      <c r="AG205" s="159"/>
      <c r="AH205" s="14"/>
      <c r="AI205" s="14"/>
      <c r="AJ205" s="14"/>
      <c r="AK205" s="14"/>
      <c r="AL205" s="75"/>
      <c r="AM205" s="14"/>
      <c r="AN205" s="14"/>
      <c r="AO205" s="59"/>
      <c r="AP205" s="59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57"/>
      <c r="H206" s="362"/>
      <c r="I206" s="159"/>
      <c r="J206" s="159"/>
      <c r="K206" s="159"/>
      <c r="L206" s="159"/>
      <c r="M206" s="159"/>
      <c r="N206" s="159"/>
      <c r="O206" s="159"/>
      <c r="P206" s="159"/>
      <c r="Q206" s="14"/>
      <c r="R206" s="159"/>
      <c r="S206" s="159"/>
      <c r="T206" s="14"/>
      <c r="U206" s="14"/>
      <c r="V206" s="14"/>
      <c r="W206" s="14"/>
      <c r="X206" s="14"/>
      <c r="Y206" s="14"/>
      <c r="Z206" s="14"/>
      <c r="AA206" s="75"/>
      <c r="AB206" s="75"/>
      <c r="AC206" s="14"/>
      <c r="AD206" s="14"/>
      <c r="AE206" s="75"/>
      <c r="AF206" s="75"/>
      <c r="AG206" s="159"/>
      <c r="AH206" s="14"/>
      <c r="AI206" s="14"/>
      <c r="AJ206" s="14"/>
      <c r="AK206" s="14"/>
      <c r="AL206" s="75"/>
      <c r="AM206" s="14"/>
      <c r="AN206" s="14"/>
      <c r="AO206" s="59"/>
      <c r="AP206" s="59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57"/>
      <c r="H207" s="362"/>
      <c r="I207" s="159"/>
      <c r="J207" s="159"/>
      <c r="K207" s="159"/>
      <c r="L207" s="159"/>
      <c r="M207" s="159"/>
      <c r="N207" s="159"/>
      <c r="O207" s="159"/>
      <c r="P207" s="159"/>
      <c r="Q207" s="14"/>
      <c r="R207" s="159"/>
      <c r="S207" s="159"/>
      <c r="T207" s="14"/>
      <c r="U207" s="14"/>
      <c r="V207" s="14"/>
      <c r="W207" s="14"/>
      <c r="X207" s="14"/>
      <c r="Y207" s="14"/>
      <c r="Z207" s="14"/>
      <c r="AA207" s="75"/>
      <c r="AB207" s="75"/>
      <c r="AC207" s="14"/>
      <c r="AD207" s="14"/>
      <c r="AE207" s="75"/>
      <c r="AF207" s="75"/>
      <c r="AG207" s="159"/>
      <c r="AH207" s="14"/>
      <c r="AI207" s="14"/>
      <c r="AJ207" s="14"/>
      <c r="AK207" s="14"/>
      <c r="AL207" s="75"/>
      <c r="AM207" s="14"/>
      <c r="AN207" s="14"/>
      <c r="AO207" s="59"/>
      <c r="AP207" s="59"/>
      <c r="AQ207" s="1"/>
      <c r="AR207" s="14"/>
      <c r="AS207" s="14"/>
      <c r="AT207" s="14"/>
      <c r="AU207" s="14"/>
      <c r="AV207" s="14"/>
      <c r="AW207" s="14"/>
      <c r="AX207" s="14"/>
      <c r="AY207" s="14"/>
      <c r="AZ207" s="14"/>
      <c r="BA207" s="1"/>
      <c r="BB207" s="14"/>
    </row>
    <row r="208" spans="7:54">
      <c r="G208" s="357"/>
      <c r="H208" s="362"/>
      <c r="I208" s="159"/>
      <c r="J208" s="159"/>
      <c r="K208" s="159"/>
      <c r="L208" s="159"/>
      <c r="M208" s="159"/>
      <c r="N208" s="159"/>
      <c r="O208" s="159"/>
      <c r="P208" s="159"/>
      <c r="Q208" s="14"/>
      <c r="R208" s="159"/>
      <c r="S208" s="159"/>
      <c r="T208" s="14"/>
      <c r="U208" s="14"/>
      <c r="V208" s="14"/>
      <c r="W208" s="14"/>
      <c r="X208" s="14"/>
      <c r="Y208" s="14"/>
      <c r="Z208" s="14"/>
      <c r="AA208" s="75"/>
      <c r="AB208" s="75"/>
      <c r="AC208" s="14"/>
      <c r="AD208" s="14"/>
      <c r="AE208" s="75"/>
      <c r="AF208" s="75"/>
      <c r="AG208" s="159"/>
      <c r="AH208" s="14"/>
      <c r="AI208" s="14"/>
      <c r="AJ208" s="14"/>
      <c r="AK208" s="14"/>
      <c r="AL208" s="75"/>
      <c r="AM208" s="14"/>
      <c r="AN208" s="14"/>
      <c r="AO208" s="59"/>
      <c r="AP208" s="59"/>
      <c r="AQ208" s="1"/>
      <c r="AR208" s="14"/>
      <c r="AS208" s="14"/>
      <c r="AT208" s="14"/>
      <c r="AU208" s="14"/>
      <c r="AV208" s="14"/>
      <c r="AW208" s="14"/>
      <c r="AX208" s="14"/>
      <c r="AY208" s="14"/>
      <c r="AZ208" s="14"/>
      <c r="BA208" s="1"/>
      <c r="BB208" s="14"/>
    </row>
    <row r="209" spans="7:54">
      <c r="G209" s="357"/>
      <c r="H209" s="362"/>
      <c r="I209" s="159"/>
      <c r="J209" s="159"/>
      <c r="K209" s="159"/>
      <c r="L209" s="159"/>
      <c r="M209" s="159"/>
      <c r="N209" s="159"/>
      <c r="O209" s="159"/>
      <c r="P209" s="159"/>
      <c r="Q209" s="14"/>
      <c r="R209" s="159"/>
      <c r="S209" s="159"/>
      <c r="T209" s="14"/>
      <c r="U209" s="14"/>
      <c r="V209" s="14"/>
      <c r="W209" s="14"/>
      <c r="X209" s="14"/>
      <c r="Y209" s="14"/>
      <c r="Z209" s="14"/>
      <c r="AA209" s="75"/>
      <c r="AB209" s="75"/>
      <c r="AC209" s="14"/>
      <c r="AD209" s="14"/>
      <c r="AE209" s="75"/>
      <c r="AF209" s="75"/>
      <c r="AG209" s="159"/>
      <c r="AH209" s="14"/>
      <c r="AI209" s="14"/>
      <c r="AJ209" s="14"/>
      <c r="AK209" s="14"/>
      <c r="AL209" s="75"/>
      <c r="AM209" s="14"/>
      <c r="AN209" s="14"/>
      <c r="AO209" s="59"/>
      <c r="AP209" s="59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57"/>
      <c r="H210" s="362"/>
      <c r="I210" s="159"/>
      <c r="J210" s="159"/>
      <c r="K210" s="159"/>
      <c r="L210" s="159"/>
      <c r="M210" s="159"/>
      <c r="N210" s="159"/>
      <c r="O210" s="159"/>
      <c r="P210" s="159"/>
      <c r="Q210" s="14"/>
      <c r="R210" s="159"/>
      <c r="S210" s="159"/>
      <c r="T210" s="14"/>
      <c r="U210" s="14"/>
      <c r="V210" s="14"/>
      <c r="W210" s="14"/>
      <c r="X210" s="14"/>
      <c r="Y210" s="14"/>
      <c r="Z210" s="14"/>
      <c r="AA210" s="75"/>
      <c r="AB210" s="75"/>
      <c r="AC210" s="14"/>
      <c r="AD210" s="14"/>
      <c r="AE210" s="75"/>
      <c r="AF210" s="75"/>
      <c r="AG210" s="159"/>
      <c r="AH210" s="14"/>
      <c r="AI210" s="14"/>
      <c r="AJ210" s="14"/>
      <c r="AK210" s="14"/>
      <c r="AL210" s="75"/>
      <c r="AM210" s="14"/>
      <c r="AN210" s="14"/>
      <c r="AO210" s="59"/>
      <c r="AP210" s="59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57"/>
      <c r="H211" s="362"/>
      <c r="I211" s="159"/>
      <c r="J211" s="159"/>
      <c r="K211" s="159"/>
      <c r="L211" s="159"/>
      <c r="M211" s="159"/>
      <c r="N211" s="159"/>
      <c r="O211" s="159"/>
      <c r="P211" s="159"/>
      <c r="Q211" s="14"/>
      <c r="R211" s="159"/>
      <c r="S211" s="159"/>
      <c r="T211" s="14"/>
      <c r="U211" s="14"/>
      <c r="V211" s="14"/>
      <c r="W211" s="14"/>
      <c r="X211" s="14"/>
      <c r="Y211" s="14"/>
      <c r="Z211" s="14"/>
      <c r="AA211" s="75"/>
      <c r="AB211" s="75"/>
      <c r="AC211" s="14"/>
      <c r="AD211" s="14"/>
      <c r="AE211" s="75"/>
      <c r="AF211" s="75"/>
      <c r="AG211" s="159"/>
      <c r="AH211" s="14"/>
      <c r="AI211" s="14"/>
      <c r="AJ211" s="14"/>
      <c r="AK211" s="14"/>
      <c r="AL211" s="75"/>
      <c r="AM211" s="14"/>
      <c r="AN211" s="14"/>
      <c r="AO211" s="59"/>
      <c r="AP211" s="59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57"/>
      <c r="H212" s="362"/>
      <c r="I212" s="159"/>
      <c r="J212" s="159"/>
      <c r="K212" s="159"/>
      <c r="L212" s="159"/>
      <c r="M212" s="159"/>
      <c r="N212" s="159"/>
      <c r="O212" s="159"/>
      <c r="P212" s="159"/>
      <c r="Q212" s="14"/>
      <c r="R212" s="159"/>
      <c r="S212" s="159"/>
      <c r="T212" s="14"/>
      <c r="U212" s="14"/>
      <c r="V212" s="14"/>
      <c r="W212" s="14"/>
      <c r="X212" s="14"/>
      <c r="Y212" s="14"/>
      <c r="Z212" s="14"/>
      <c r="AA212" s="75"/>
      <c r="AB212" s="75"/>
      <c r="AC212" s="14"/>
      <c r="AD212" s="14"/>
      <c r="AE212" s="75"/>
      <c r="AF212" s="75"/>
      <c r="AG212" s="159"/>
      <c r="AH212" s="14"/>
      <c r="AI212" s="14"/>
      <c r="AJ212" s="14"/>
      <c r="AK212" s="14"/>
      <c r="AL212" s="75"/>
      <c r="AM212" s="14"/>
      <c r="AN212" s="14"/>
      <c r="AO212" s="59"/>
      <c r="AP212" s="59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57"/>
      <c r="H213" s="362"/>
      <c r="I213" s="159"/>
      <c r="J213" s="159"/>
      <c r="K213" s="159"/>
      <c r="L213" s="159"/>
      <c r="M213" s="159"/>
      <c r="N213" s="159"/>
      <c r="O213" s="159"/>
      <c r="P213" s="159"/>
      <c r="Q213" s="14"/>
      <c r="R213" s="159"/>
      <c r="S213" s="159"/>
      <c r="T213" s="14"/>
      <c r="U213" s="14"/>
      <c r="V213" s="14"/>
      <c r="W213" s="14"/>
      <c r="X213" s="14"/>
      <c r="Y213" s="14"/>
      <c r="Z213" s="14"/>
      <c r="AA213" s="75"/>
      <c r="AB213" s="75"/>
      <c r="AC213" s="14"/>
      <c r="AD213" s="14"/>
      <c r="AE213" s="75"/>
      <c r="AF213" s="75"/>
      <c r="AG213" s="159"/>
      <c r="AH213" s="14"/>
      <c r="AI213" s="14"/>
      <c r="AJ213" s="14"/>
      <c r="AK213" s="14"/>
      <c r="AL213" s="75"/>
      <c r="AM213" s="14"/>
      <c r="AN213" s="14"/>
      <c r="AO213" s="59"/>
      <c r="AP213" s="59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</row>
    <row r="214" spans="7:54">
      <c r="G214" s="357"/>
      <c r="H214" s="362"/>
      <c r="I214" s="159"/>
      <c r="J214" s="159"/>
      <c r="K214" s="159"/>
      <c r="L214" s="159"/>
      <c r="M214" s="159"/>
      <c r="N214" s="159"/>
      <c r="O214" s="159"/>
      <c r="P214" s="159"/>
      <c r="Q214" s="14"/>
      <c r="R214" s="159"/>
      <c r="S214" s="159"/>
      <c r="T214" s="14"/>
      <c r="U214" s="14"/>
      <c r="V214" s="14"/>
      <c r="W214" s="14"/>
      <c r="X214" s="14"/>
      <c r="Y214" s="14"/>
      <c r="Z214" s="14"/>
      <c r="AA214" s="75"/>
      <c r="AB214" s="75"/>
      <c r="AC214" s="14"/>
      <c r="AD214" s="14"/>
      <c r="AE214" s="75"/>
      <c r="AF214" s="75"/>
      <c r="AG214" s="159"/>
      <c r="AH214" s="14"/>
      <c r="AI214" s="14"/>
      <c r="AJ214" s="14"/>
      <c r="AK214" s="14"/>
      <c r="AL214" s="75"/>
      <c r="AM214" s="14"/>
      <c r="AN214" s="14"/>
      <c r="AO214" s="59"/>
      <c r="AP214" s="59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</row>
    <row r="215" spans="7:54">
      <c r="G215" s="357"/>
      <c r="H215" s="362"/>
      <c r="I215" s="159"/>
      <c r="J215" s="159"/>
      <c r="K215" s="159"/>
      <c r="L215" s="159"/>
      <c r="M215" s="159"/>
      <c r="N215" s="159"/>
      <c r="O215" s="159"/>
      <c r="P215" s="159"/>
      <c r="Q215" s="14"/>
      <c r="R215" s="159"/>
      <c r="S215" s="159"/>
      <c r="T215" s="14"/>
      <c r="U215" s="14"/>
      <c r="V215" s="14"/>
      <c r="W215" s="14"/>
      <c r="X215" s="14"/>
      <c r="Y215" s="14"/>
      <c r="Z215" s="14"/>
      <c r="AA215" s="75"/>
      <c r="AB215" s="75"/>
      <c r="AC215" s="14"/>
      <c r="AD215" s="14"/>
      <c r="AE215" s="75"/>
      <c r="AF215" s="75"/>
      <c r="AG215" s="159"/>
      <c r="AH215" s="14"/>
      <c r="AI215" s="14"/>
      <c r="AJ215" s="14"/>
      <c r="AK215" s="14"/>
      <c r="AL215" s="75"/>
      <c r="AM215" s="14"/>
      <c r="AN215" s="14"/>
      <c r="AO215" s="59"/>
      <c r="AP215" s="59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57"/>
      <c r="H216" s="362"/>
      <c r="I216" s="159"/>
      <c r="J216" s="159"/>
      <c r="K216" s="159"/>
      <c r="L216" s="159"/>
      <c r="M216" s="159"/>
      <c r="N216" s="159"/>
      <c r="O216" s="159"/>
      <c r="P216" s="159"/>
      <c r="Q216" s="14"/>
      <c r="R216" s="159"/>
      <c r="S216" s="159"/>
      <c r="T216" s="14"/>
      <c r="U216" s="14"/>
      <c r="V216" s="14"/>
      <c r="W216" s="14"/>
      <c r="X216" s="14"/>
      <c r="Y216" s="14"/>
      <c r="Z216" s="14"/>
      <c r="AA216" s="75"/>
      <c r="AB216" s="75"/>
      <c r="AC216" s="14"/>
      <c r="AD216" s="14"/>
      <c r="AE216" s="75"/>
      <c r="AF216" s="75"/>
      <c r="AG216" s="159"/>
      <c r="AH216" s="14"/>
      <c r="AI216" s="14"/>
      <c r="AJ216" s="14"/>
      <c r="AK216" s="14"/>
      <c r="AL216" s="75"/>
      <c r="AM216" s="14"/>
      <c r="AN216" s="14"/>
      <c r="AO216" s="59"/>
      <c r="AP216" s="59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57"/>
      <c r="H217" s="362"/>
      <c r="I217" s="159"/>
      <c r="J217" s="159"/>
      <c r="K217" s="159"/>
      <c r="L217" s="159"/>
      <c r="M217" s="159"/>
      <c r="N217" s="159"/>
      <c r="O217" s="159"/>
      <c r="P217" s="159"/>
      <c r="Q217" s="14"/>
      <c r="R217" s="159"/>
      <c r="S217" s="159"/>
      <c r="T217" s="14"/>
      <c r="U217" s="14"/>
      <c r="V217" s="14"/>
      <c r="W217" s="14"/>
      <c r="X217" s="14"/>
      <c r="Y217" s="14"/>
      <c r="Z217" s="14"/>
      <c r="AA217" s="75"/>
      <c r="AB217" s="75"/>
      <c r="AC217" s="14"/>
      <c r="AD217" s="14"/>
      <c r="AE217" s="75"/>
      <c r="AF217" s="75"/>
      <c r="AG217" s="159"/>
      <c r="AH217" s="14"/>
      <c r="AI217" s="14"/>
      <c r="AJ217" s="14"/>
      <c r="AK217" s="14"/>
      <c r="AL217" s="75"/>
      <c r="AM217" s="14"/>
      <c r="AN217" s="14"/>
      <c r="AO217" s="59"/>
      <c r="AP217" s="59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57"/>
      <c r="H218" s="362"/>
      <c r="I218" s="159"/>
      <c r="J218" s="159"/>
      <c r="K218" s="159"/>
      <c r="L218" s="159"/>
      <c r="M218" s="159"/>
      <c r="N218" s="159"/>
      <c r="O218" s="159"/>
      <c r="P218" s="159"/>
      <c r="Q218" s="14"/>
      <c r="R218" s="159"/>
      <c r="S218" s="159"/>
      <c r="T218" s="14"/>
      <c r="U218" s="14"/>
      <c r="V218" s="14"/>
      <c r="W218" s="14"/>
      <c r="X218" s="14"/>
      <c r="Y218" s="14"/>
      <c r="Z218" s="14"/>
      <c r="AA218" s="75"/>
      <c r="AB218" s="75"/>
      <c r="AC218" s="14"/>
      <c r="AD218" s="14"/>
      <c r="AE218" s="75"/>
      <c r="AF218" s="75"/>
      <c r="AG218" s="159"/>
      <c r="AH218" s="14"/>
      <c r="AI218" s="14"/>
      <c r="AJ218" s="14"/>
      <c r="AK218" s="14"/>
      <c r="AL218" s="75"/>
      <c r="AM218" s="14"/>
      <c r="AN218" s="14"/>
      <c r="AO218" s="59"/>
      <c r="AP218" s="59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57"/>
      <c r="H219" s="362"/>
      <c r="I219" s="159"/>
      <c r="J219" s="159"/>
      <c r="K219" s="159"/>
      <c r="L219" s="159"/>
      <c r="M219" s="159"/>
      <c r="N219" s="159"/>
      <c r="O219" s="159"/>
      <c r="P219" s="159"/>
      <c r="Q219" s="14"/>
      <c r="R219" s="159"/>
      <c r="S219" s="159"/>
      <c r="T219" s="14"/>
      <c r="U219" s="14"/>
      <c r="V219" s="14"/>
      <c r="W219" s="14"/>
      <c r="X219" s="14"/>
      <c r="Y219" s="14"/>
      <c r="Z219" s="14"/>
      <c r="AA219" s="75"/>
      <c r="AB219" s="75"/>
      <c r="AC219" s="14"/>
      <c r="AD219" s="14"/>
      <c r="AE219" s="75"/>
      <c r="AF219" s="75"/>
      <c r="AG219" s="159"/>
      <c r="AH219" s="14"/>
      <c r="AI219" s="14"/>
      <c r="AJ219" s="14"/>
      <c r="AK219" s="14"/>
      <c r="AL219" s="75"/>
      <c r="AM219" s="14"/>
      <c r="AN219" s="14"/>
      <c r="AO219" s="59"/>
      <c r="AP219" s="59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57"/>
      <c r="H220" s="362"/>
      <c r="I220" s="159"/>
      <c r="J220" s="159"/>
      <c r="K220" s="159"/>
      <c r="L220" s="159"/>
      <c r="M220" s="159"/>
      <c r="N220" s="159"/>
      <c r="O220" s="159"/>
      <c r="P220" s="159"/>
      <c r="Q220" s="14"/>
      <c r="R220" s="159"/>
      <c r="S220" s="159"/>
      <c r="T220" s="14"/>
      <c r="U220" s="14"/>
      <c r="V220" s="14"/>
      <c r="W220" s="14"/>
      <c r="X220" s="14"/>
      <c r="Y220" s="14"/>
      <c r="Z220" s="14"/>
      <c r="AA220" s="75"/>
      <c r="AB220" s="75"/>
      <c r="AC220" s="14"/>
      <c r="AD220" s="14"/>
      <c r="AE220" s="75"/>
      <c r="AF220" s="75"/>
      <c r="AG220" s="159"/>
      <c r="AH220" s="14"/>
      <c r="AI220" s="14"/>
      <c r="AJ220" s="14"/>
      <c r="AK220" s="14"/>
      <c r="AL220" s="75"/>
      <c r="AM220" s="14"/>
      <c r="AN220" s="14"/>
      <c r="AO220" s="59"/>
      <c r="AP220" s="59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57"/>
      <c r="H221" s="362"/>
      <c r="I221" s="159"/>
      <c r="J221" s="159"/>
      <c r="K221" s="159"/>
      <c r="L221" s="159"/>
      <c r="M221" s="159"/>
      <c r="N221" s="159"/>
      <c r="O221" s="159"/>
      <c r="P221" s="159"/>
      <c r="Q221" s="14"/>
      <c r="R221" s="159"/>
      <c r="S221" s="159"/>
      <c r="T221" s="14"/>
      <c r="U221" s="14"/>
      <c r="V221" s="14"/>
      <c r="W221" s="14"/>
      <c r="X221" s="14"/>
      <c r="Y221" s="14"/>
      <c r="Z221" s="14"/>
      <c r="AA221" s="75"/>
      <c r="AB221" s="75"/>
      <c r="AC221" s="14"/>
      <c r="AD221" s="14"/>
      <c r="AE221" s="75"/>
      <c r="AF221" s="75"/>
      <c r="AG221" s="159"/>
      <c r="AH221" s="14"/>
      <c r="AI221" s="14"/>
      <c r="AJ221" s="14"/>
      <c r="AK221" s="14"/>
      <c r="AL221" s="75"/>
      <c r="AM221" s="14"/>
      <c r="AN221" s="14"/>
      <c r="AO221" s="59"/>
      <c r="AP221" s="59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57"/>
      <c r="H222" s="362"/>
      <c r="I222" s="159"/>
      <c r="J222" s="159"/>
      <c r="K222" s="159"/>
      <c r="L222" s="159"/>
      <c r="M222" s="159"/>
      <c r="N222" s="159"/>
      <c r="O222" s="159"/>
      <c r="P222" s="159"/>
      <c r="Q222" s="14"/>
      <c r="R222" s="159"/>
      <c r="S222" s="159"/>
      <c r="T222" s="14"/>
      <c r="U222" s="14"/>
      <c r="V222" s="14"/>
      <c r="W222" s="14"/>
      <c r="X222" s="14"/>
      <c r="Y222" s="14"/>
      <c r="Z222" s="14"/>
      <c r="AA222" s="75"/>
      <c r="AB222" s="75"/>
      <c r="AC222" s="14"/>
      <c r="AD222" s="14"/>
      <c r="AE222" s="75"/>
      <c r="AF222" s="75"/>
      <c r="AG222" s="159"/>
      <c r="AH222" s="14"/>
      <c r="AI222" s="14"/>
      <c r="AJ222" s="14"/>
      <c r="AK222" s="14"/>
      <c r="AL222" s="75"/>
      <c r="AM222" s="14"/>
      <c r="AN222" s="14"/>
      <c r="AO222" s="59"/>
      <c r="AP222" s="59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57"/>
      <c r="H223" s="362"/>
      <c r="I223" s="159"/>
      <c r="J223" s="159"/>
      <c r="K223" s="159"/>
      <c r="L223" s="159"/>
      <c r="M223" s="159"/>
      <c r="N223" s="159"/>
      <c r="O223" s="159"/>
      <c r="P223" s="159"/>
      <c r="Q223" s="14"/>
      <c r="R223" s="159"/>
      <c r="S223" s="159"/>
      <c r="T223" s="14"/>
      <c r="U223" s="14"/>
      <c r="V223" s="14"/>
      <c r="W223" s="14"/>
      <c r="X223" s="14"/>
      <c r="Y223" s="14"/>
      <c r="Z223" s="14"/>
      <c r="AA223" s="75"/>
      <c r="AB223" s="75"/>
      <c r="AC223" s="14"/>
      <c r="AD223" s="14"/>
      <c r="AE223" s="75"/>
      <c r="AF223" s="75"/>
      <c r="AG223" s="159"/>
      <c r="AH223" s="14"/>
      <c r="AI223" s="14"/>
      <c r="AJ223" s="14"/>
      <c r="AK223" s="14"/>
      <c r="AL223" s="75"/>
      <c r="AM223" s="14"/>
      <c r="AN223" s="14"/>
      <c r="AO223" s="59"/>
      <c r="AP223" s="59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57"/>
      <c r="H224" s="362"/>
      <c r="I224" s="159"/>
      <c r="J224" s="159"/>
      <c r="K224" s="159"/>
      <c r="L224" s="159"/>
      <c r="M224" s="159"/>
      <c r="N224" s="159"/>
      <c r="O224" s="159"/>
      <c r="P224" s="159"/>
      <c r="Q224" s="14"/>
      <c r="R224" s="159"/>
      <c r="S224" s="159"/>
      <c r="T224" s="14"/>
      <c r="U224" s="14"/>
      <c r="V224" s="14"/>
      <c r="W224" s="14"/>
      <c r="X224" s="14"/>
      <c r="Y224" s="14"/>
      <c r="Z224" s="14"/>
      <c r="AA224" s="75"/>
      <c r="AB224" s="75"/>
      <c r="AC224" s="14"/>
      <c r="AD224" s="14"/>
      <c r="AE224" s="75"/>
      <c r="AF224" s="75"/>
      <c r="AG224" s="159"/>
      <c r="AH224" s="14"/>
      <c r="AI224" s="14"/>
      <c r="AJ224" s="14"/>
      <c r="AK224" s="14"/>
      <c r="AL224" s="75"/>
      <c r="AM224" s="14"/>
      <c r="AN224" s="14"/>
      <c r="AO224" s="59"/>
      <c r="AP224" s="59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57"/>
      <c r="H225" s="362"/>
      <c r="I225" s="159"/>
      <c r="J225" s="159"/>
      <c r="K225" s="159"/>
      <c r="L225" s="159"/>
      <c r="M225" s="159"/>
      <c r="N225" s="159"/>
      <c r="O225" s="159"/>
      <c r="P225" s="159"/>
      <c r="Q225" s="14"/>
      <c r="R225" s="159"/>
      <c r="S225" s="159"/>
      <c r="T225" s="14"/>
      <c r="U225" s="14"/>
      <c r="V225" s="14"/>
      <c r="W225" s="14"/>
      <c r="X225" s="14"/>
      <c r="Y225" s="14"/>
      <c r="Z225" s="14"/>
      <c r="AA225" s="75"/>
      <c r="AB225" s="75"/>
      <c r="AC225" s="14"/>
      <c r="AD225" s="14"/>
      <c r="AE225" s="75"/>
      <c r="AF225" s="75"/>
      <c r="AG225" s="159"/>
      <c r="AH225" s="14"/>
      <c r="AI225" s="14"/>
      <c r="AJ225" s="14"/>
      <c r="AK225" s="14"/>
      <c r="AL225" s="75"/>
      <c r="AM225" s="14"/>
      <c r="AN225" s="14"/>
      <c r="AO225" s="59"/>
      <c r="AP225" s="59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57"/>
      <c r="H226" s="362"/>
      <c r="I226" s="159"/>
      <c r="J226" s="159"/>
      <c r="K226" s="159"/>
      <c r="L226" s="159"/>
      <c r="M226" s="159"/>
      <c r="N226" s="159"/>
      <c r="O226" s="159"/>
      <c r="P226" s="159"/>
      <c r="Q226" s="14"/>
      <c r="R226" s="159"/>
      <c r="S226" s="159"/>
      <c r="T226" s="14"/>
      <c r="U226" s="14"/>
      <c r="V226" s="14"/>
      <c r="W226" s="14"/>
      <c r="X226" s="14"/>
      <c r="Y226" s="14"/>
      <c r="Z226" s="14"/>
      <c r="AA226" s="75"/>
      <c r="AB226" s="75"/>
      <c r="AC226" s="14"/>
      <c r="AD226" s="14"/>
      <c r="AE226" s="75"/>
      <c r="AF226" s="75"/>
      <c r="AG226" s="159"/>
      <c r="AH226" s="14"/>
      <c r="AI226" s="14"/>
      <c r="AJ226" s="14"/>
      <c r="AK226" s="14"/>
      <c r="AL226" s="75"/>
      <c r="AM226" s="14"/>
      <c r="AN226" s="14"/>
      <c r="AO226" s="59"/>
      <c r="AP226" s="59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57"/>
      <c r="H227" s="362"/>
      <c r="I227" s="159"/>
      <c r="J227" s="159"/>
      <c r="K227" s="159"/>
      <c r="L227" s="159"/>
      <c r="M227" s="159"/>
      <c r="N227" s="159"/>
      <c r="O227" s="159"/>
      <c r="P227" s="159"/>
      <c r="Q227" s="14"/>
      <c r="R227" s="159"/>
      <c r="S227" s="159"/>
      <c r="T227" s="14"/>
      <c r="U227" s="14"/>
      <c r="V227" s="14"/>
      <c r="W227" s="14"/>
      <c r="X227" s="14"/>
      <c r="Y227" s="14"/>
      <c r="Z227" s="14"/>
      <c r="AA227" s="75"/>
      <c r="AB227" s="75"/>
      <c r="AC227" s="14"/>
      <c r="AD227" s="14"/>
      <c r="AE227" s="75"/>
      <c r="AF227" s="75"/>
      <c r="AG227" s="159"/>
      <c r="AH227" s="14"/>
      <c r="AI227" s="14"/>
      <c r="AJ227" s="14"/>
      <c r="AK227" s="14"/>
      <c r="AL227" s="75"/>
      <c r="AM227" s="14"/>
      <c r="AN227" s="14"/>
      <c r="AO227" s="59"/>
      <c r="AP227" s="59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57"/>
      <c r="H228" s="362"/>
      <c r="I228" s="159"/>
      <c r="J228" s="159"/>
      <c r="K228" s="159"/>
      <c r="L228" s="159"/>
      <c r="M228" s="159"/>
      <c r="N228" s="159"/>
      <c r="O228" s="159"/>
      <c r="P228" s="159"/>
      <c r="Q228" s="14"/>
      <c r="R228" s="159"/>
      <c r="S228" s="159"/>
      <c r="T228" s="14"/>
      <c r="U228" s="14"/>
      <c r="V228" s="14"/>
      <c r="W228" s="14"/>
      <c r="X228" s="14"/>
      <c r="Y228" s="14"/>
      <c r="Z228" s="14"/>
      <c r="AA228" s="75"/>
      <c r="AB228" s="75"/>
      <c r="AC228" s="14"/>
      <c r="AD228" s="14"/>
      <c r="AE228" s="75"/>
      <c r="AF228" s="75"/>
      <c r="AG228" s="159"/>
      <c r="AH228" s="14"/>
      <c r="AI228" s="14"/>
      <c r="AJ228" s="14"/>
      <c r="AK228" s="14"/>
      <c r="AL228" s="75"/>
      <c r="AM228" s="14"/>
      <c r="AN228" s="14"/>
      <c r="AO228" s="59"/>
      <c r="AP228" s="59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57"/>
      <c r="H229" s="362"/>
      <c r="I229" s="159"/>
      <c r="J229" s="159"/>
      <c r="K229" s="159"/>
      <c r="L229" s="159"/>
      <c r="M229" s="159"/>
      <c r="N229" s="159"/>
      <c r="O229" s="159"/>
      <c r="P229" s="159"/>
      <c r="Q229" s="14"/>
      <c r="R229" s="159"/>
      <c r="S229" s="159"/>
      <c r="T229" s="14"/>
      <c r="U229" s="14"/>
      <c r="V229" s="14"/>
      <c r="W229" s="14"/>
      <c r="X229" s="14"/>
      <c r="Y229" s="14"/>
      <c r="Z229" s="14"/>
      <c r="AA229" s="75"/>
      <c r="AB229" s="75"/>
      <c r="AC229" s="14"/>
      <c r="AD229" s="14"/>
      <c r="AE229" s="75"/>
      <c r="AF229" s="75"/>
      <c r="AG229" s="159"/>
      <c r="AH229" s="14"/>
      <c r="AI229" s="14"/>
      <c r="AJ229" s="14"/>
      <c r="AK229" s="14"/>
      <c r="AL229" s="75"/>
      <c r="AM229" s="14"/>
      <c r="AN229" s="14"/>
      <c r="AO229" s="59"/>
      <c r="AP229" s="59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57"/>
      <c r="H230" s="362"/>
      <c r="I230" s="159"/>
      <c r="J230" s="159"/>
      <c r="K230" s="159"/>
      <c r="L230" s="159"/>
      <c r="M230" s="159"/>
      <c r="N230" s="159"/>
      <c r="O230" s="159"/>
      <c r="P230" s="159"/>
      <c r="Q230" s="14"/>
      <c r="R230" s="159"/>
      <c r="S230" s="159"/>
      <c r="T230" s="14"/>
      <c r="U230" s="14"/>
      <c r="V230" s="14"/>
      <c r="W230" s="14"/>
      <c r="X230" s="14"/>
      <c r="Y230" s="14"/>
      <c r="Z230" s="14"/>
      <c r="AA230" s="75"/>
      <c r="AB230" s="75"/>
      <c r="AC230" s="14"/>
      <c r="AD230" s="14"/>
      <c r="AE230" s="75"/>
      <c r="AF230" s="75"/>
      <c r="AG230" s="159"/>
      <c r="AH230" s="14"/>
      <c r="AI230" s="14"/>
      <c r="AJ230" s="14"/>
      <c r="AK230" s="14"/>
      <c r="AL230" s="75"/>
      <c r="AM230" s="14"/>
      <c r="AN230" s="14"/>
      <c r="AO230" s="59"/>
      <c r="AP230" s="59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57"/>
      <c r="H231" s="362"/>
      <c r="I231" s="159"/>
      <c r="J231" s="159"/>
      <c r="K231" s="159"/>
      <c r="L231" s="159"/>
      <c r="M231" s="159"/>
      <c r="N231" s="159"/>
      <c r="O231" s="159"/>
      <c r="P231" s="159"/>
      <c r="Q231" s="14"/>
      <c r="R231" s="159"/>
      <c r="S231" s="159"/>
      <c r="T231" s="14"/>
      <c r="U231" s="14"/>
      <c r="V231" s="14"/>
      <c r="W231" s="14"/>
      <c r="X231" s="14"/>
      <c r="Y231" s="14"/>
      <c r="Z231" s="14"/>
      <c r="AA231" s="75"/>
      <c r="AB231" s="75"/>
      <c r="AC231" s="14"/>
      <c r="AD231" s="14"/>
      <c r="AE231" s="75"/>
      <c r="AF231" s="75"/>
      <c r="AG231" s="159"/>
      <c r="AH231" s="14"/>
      <c r="AI231" s="14"/>
      <c r="AJ231" s="14"/>
      <c r="AK231" s="14"/>
      <c r="AL231" s="75"/>
      <c r="AM231" s="14"/>
      <c r="AN231" s="14"/>
      <c r="AO231" s="59"/>
      <c r="AP231" s="59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57"/>
      <c r="H232" s="362"/>
      <c r="I232" s="159"/>
      <c r="J232" s="159"/>
      <c r="K232" s="159"/>
      <c r="L232" s="159"/>
      <c r="M232" s="159"/>
      <c r="N232" s="159"/>
      <c r="O232" s="159"/>
      <c r="P232" s="159"/>
      <c r="Q232" s="14"/>
      <c r="R232" s="159"/>
      <c r="S232" s="159"/>
      <c r="T232" s="14"/>
      <c r="U232" s="14"/>
      <c r="V232" s="14"/>
      <c r="W232" s="14"/>
      <c r="X232" s="14"/>
      <c r="Y232" s="14"/>
      <c r="Z232" s="14"/>
      <c r="AA232" s="75"/>
      <c r="AB232" s="75"/>
      <c r="AC232" s="14"/>
      <c r="AD232" s="14"/>
      <c r="AE232" s="75"/>
      <c r="AF232" s="75"/>
      <c r="AG232" s="159"/>
      <c r="AH232" s="14"/>
      <c r="AI232" s="14"/>
      <c r="AJ232" s="14"/>
      <c r="AK232" s="14"/>
      <c r="AL232" s="75"/>
      <c r="AM232" s="14"/>
      <c r="AN232" s="14"/>
      <c r="AO232" s="59"/>
      <c r="AP232" s="59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57"/>
      <c r="H233" s="362"/>
      <c r="I233" s="159"/>
      <c r="J233" s="159"/>
      <c r="K233" s="159"/>
      <c r="L233" s="159"/>
      <c r="M233" s="159"/>
      <c r="N233" s="159"/>
      <c r="O233" s="159"/>
      <c r="P233" s="159"/>
      <c r="Q233" s="14"/>
      <c r="R233" s="159"/>
      <c r="S233" s="159"/>
      <c r="T233" s="14"/>
      <c r="U233" s="14"/>
      <c r="V233" s="14"/>
      <c r="W233" s="14"/>
      <c r="X233" s="14"/>
      <c r="Y233" s="14"/>
      <c r="Z233" s="14"/>
      <c r="AA233" s="75"/>
      <c r="AB233" s="75"/>
      <c r="AC233" s="14"/>
      <c r="AD233" s="14"/>
      <c r="AE233" s="75"/>
      <c r="AF233" s="75"/>
      <c r="AG233" s="159"/>
      <c r="AH233" s="14"/>
      <c r="AI233" s="14"/>
      <c r="AJ233" s="14"/>
      <c r="AK233" s="14"/>
      <c r="AL233" s="75"/>
      <c r="AM233" s="14"/>
      <c r="AN233" s="14"/>
      <c r="AO233" s="59"/>
      <c r="AP233" s="59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57"/>
      <c r="H234" s="362"/>
      <c r="I234" s="159"/>
      <c r="J234" s="159"/>
      <c r="K234" s="159"/>
      <c r="L234" s="159"/>
      <c r="M234" s="159"/>
      <c r="N234" s="159"/>
      <c r="O234" s="159"/>
      <c r="P234" s="159"/>
      <c r="Q234" s="14"/>
      <c r="R234" s="159"/>
      <c r="S234" s="159"/>
      <c r="T234" s="14"/>
      <c r="U234" s="14"/>
      <c r="V234" s="14"/>
      <c r="W234" s="14"/>
      <c r="X234" s="14"/>
      <c r="Y234" s="14"/>
      <c r="Z234" s="14"/>
      <c r="AA234" s="75"/>
      <c r="AB234" s="75"/>
      <c r="AC234" s="14"/>
      <c r="AD234" s="14"/>
      <c r="AE234" s="75"/>
      <c r="AF234" s="75"/>
      <c r="AG234" s="159"/>
      <c r="AH234" s="14"/>
      <c r="AI234" s="14"/>
      <c r="AJ234" s="14"/>
      <c r="AK234" s="14"/>
      <c r="AL234" s="75"/>
      <c r="AM234" s="14"/>
      <c r="AN234" s="14"/>
      <c r="AO234" s="59"/>
      <c r="AP234" s="59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57"/>
      <c r="H235" s="362"/>
      <c r="I235" s="159"/>
      <c r="J235" s="159"/>
      <c r="K235" s="159"/>
      <c r="L235" s="159"/>
      <c r="M235" s="159"/>
      <c r="N235" s="159"/>
      <c r="O235" s="159"/>
      <c r="P235" s="159"/>
      <c r="Q235" s="14"/>
      <c r="R235" s="159"/>
      <c r="S235" s="159"/>
      <c r="T235" s="14"/>
      <c r="U235" s="14"/>
      <c r="V235" s="14"/>
      <c r="W235" s="14"/>
      <c r="X235" s="14"/>
      <c r="Y235" s="14"/>
      <c r="Z235" s="14"/>
      <c r="AA235" s="75"/>
      <c r="AB235" s="75"/>
      <c r="AC235" s="14"/>
      <c r="AD235" s="14"/>
      <c r="AE235" s="75"/>
      <c r="AF235" s="75"/>
      <c r="AG235" s="159"/>
      <c r="AH235" s="14"/>
      <c r="AI235" s="14"/>
      <c r="AJ235" s="14"/>
      <c r="AK235" s="14"/>
      <c r="AL235" s="75"/>
      <c r="AM235" s="14"/>
      <c r="AN235" s="14"/>
      <c r="AO235" s="59"/>
      <c r="AP235" s="59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57"/>
      <c r="H236" s="362"/>
      <c r="I236" s="159"/>
      <c r="J236" s="159"/>
      <c r="K236" s="159"/>
      <c r="L236" s="159"/>
      <c r="M236" s="159"/>
      <c r="N236" s="159"/>
      <c r="O236" s="159"/>
      <c r="P236" s="159"/>
      <c r="Q236" s="14"/>
      <c r="R236" s="159"/>
      <c r="S236" s="159"/>
      <c r="T236" s="14"/>
      <c r="U236" s="14"/>
      <c r="V236" s="14"/>
      <c r="W236" s="14"/>
      <c r="X236" s="14"/>
      <c r="Y236" s="14"/>
      <c r="Z236" s="14"/>
      <c r="AA236" s="75"/>
      <c r="AB236" s="75"/>
      <c r="AC236" s="14"/>
      <c r="AD236" s="14"/>
      <c r="AE236" s="75"/>
      <c r="AF236" s="75"/>
      <c r="AG236" s="159"/>
      <c r="AH236" s="14"/>
      <c r="AI236" s="14"/>
      <c r="AJ236" s="14"/>
      <c r="AK236" s="14"/>
      <c r="AL236" s="75"/>
      <c r="AM236" s="14"/>
      <c r="AN236" s="14"/>
      <c r="AO236" s="59"/>
      <c r="AP236" s="59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57"/>
      <c r="H237" s="362"/>
      <c r="I237" s="159"/>
      <c r="J237" s="159"/>
      <c r="K237" s="159"/>
      <c r="L237" s="159"/>
      <c r="M237" s="159"/>
      <c r="N237" s="159"/>
      <c r="O237" s="159"/>
      <c r="P237" s="159"/>
      <c r="Q237" s="14"/>
      <c r="R237" s="159"/>
      <c r="S237" s="159"/>
      <c r="T237" s="14"/>
      <c r="U237" s="14"/>
      <c r="V237" s="14"/>
      <c r="W237" s="14"/>
      <c r="X237" s="14"/>
      <c r="Y237" s="14"/>
      <c r="Z237" s="14"/>
      <c r="AA237" s="75"/>
      <c r="AB237" s="75"/>
      <c r="AC237" s="14"/>
      <c r="AD237" s="14"/>
      <c r="AE237" s="75"/>
      <c r="AF237" s="75"/>
      <c r="AG237" s="159"/>
      <c r="AH237" s="14"/>
      <c r="AI237" s="14"/>
      <c r="AJ237" s="14"/>
      <c r="AK237" s="14"/>
      <c r="AL237" s="75"/>
      <c r="AM237" s="14"/>
      <c r="AN237" s="14"/>
      <c r="AO237" s="59"/>
      <c r="AP237" s="59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57"/>
      <c r="H238" s="362"/>
      <c r="I238" s="159"/>
      <c r="J238" s="159"/>
      <c r="K238" s="159"/>
      <c r="L238" s="159"/>
      <c r="M238" s="159"/>
      <c r="N238" s="159"/>
      <c r="O238" s="159"/>
      <c r="P238" s="159"/>
      <c r="Q238" s="14"/>
      <c r="R238" s="159"/>
      <c r="S238" s="159"/>
      <c r="T238" s="14"/>
      <c r="U238" s="14"/>
      <c r="V238" s="14"/>
      <c r="W238" s="14"/>
      <c r="X238" s="14"/>
      <c r="Y238" s="14"/>
      <c r="Z238" s="14"/>
      <c r="AA238" s="75"/>
      <c r="AB238" s="75"/>
      <c r="AC238" s="14"/>
      <c r="AD238" s="14"/>
      <c r="AE238" s="75"/>
      <c r="AF238" s="75"/>
      <c r="AG238" s="159"/>
      <c r="AH238" s="14"/>
      <c r="AI238" s="14"/>
      <c r="AJ238" s="14"/>
      <c r="AK238" s="14"/>
      <c r="AL238" s="75"/>
      <c r="AM238" s="14"/>
      <c r="AN238" s="14"/>
      <c r="AO238" s="59"/>
      <c r="AP238" s="59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57"/>
      <c r="H239" s="362"/>
      <c r="I239" s="159"/>
      <c r="J239" s="159"/>
      <c r="K239" s="159"/>
      <c r="L239" s="159"/>
      <c r="M239" s="159"/>
      <c r="N239" s="159"/>
      <c r="O239" s="159"/>
      <c r="P239" s="159"/>
      <c r="Q239" s="14"/>
      <c r="R239" s="159"/>
      <c r="S239" s="159"/>
      <c r="T239" s="14"/>
      <c r="U239" s="14"/>
      <c r="V239" s="14"/>
      <c r="W239" s="14"/>
      <c r="X239" s="14"/>
      <c r="Y239" s="14"/>
      <c r="Z239" s="14"/>
      <c r="AA239" s="75"/>
      <c r="AB239" s="75"/>
      <c r="AC239" s="14"/>
      <c r="AD239" s="14"/>
      <c r="AE239" s="75"/>
      <c r="AF239" s="75"/>
      <c r="AG239" s="159"/>
      <c r="AH239" s="14"/>
      <c r="AI239" s="14"/>
      <c r="AJ239" s="14"/>
      <c r="AK239" s="14"/>
      <c r="AL239" s="75"/>
      <c r="AM239" s="14"/>
      <c r="AN239" s="14"/>
      <c r="AO239" s="59"/>
      <c r="AP239" s="59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57"/>
      <c r="H240" s="362"/>
      <c r="I240" s="159"/>
      <c r="J240" s="159"/>
      <c r="K240" s="159"/>
      <c r="L240" s="159"/>
      <c r="M240" s="159"/>
      <c r="N240" s="159"/>
      <c r="O240" s="159"/>
      <c r="P240" s="159"/>
      <c r="Q240" s="14"/>
      <c r="R240" s="159"/>
      <c r="S240" s="159"/>
      <c r="T240" s="14"/>
      <c r="U240" s="14"/>
      <c r="V240" s="14"/>
      <c r="W240" s="14"/>
      <c r="X240" s="14"/>
      <c r="Y240" s="14"/>
      <c r="Z240" s="14"/>
      <c r="AA240" s="75"/>
      <c r="AB240" s="75"/>
      <c r="AC240" s="14"/>
      <c r="AD240" s="14"/>
      <c r="AE240" s="75"/>
      <c r="AF240" s="75"/>
      <c r="AG240" s="159"/>
      <c r="AH240" s="14"/>
      <c r="AI240" s="14"/>
      <c r="AJ240" s="14"/>
      <c r="AK240" s="14"/>
      <c r="AL240" s="75"/>
      <c r="AM240" s="14"/>
      <c r="AN240" s="14"/>
      <c r="AO240" s="59"/>
      <c r="AP240" s="59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57"/>
      <c r="H241" s="362"/>
      <c r="I241" s="159"/>
      <c r="J241" s="159"/>
      <c r="K241" s="159"/>
      <c r="L241" s="159"/>
      <c r="M241" s="159"/>
      <c r="N241" s="159"/>
      <c r="O241" s="159"/>
      <c r="P241" s="159"/>
      <c r="Q241" s="14"/>
      <c r="R241" s="159"/>
      <c r="S241" s="159"/>
      <c r="T241" s="14"/>
      <c r="U241" s="14"/>
      <c r="V241" s="14"/>
      <c r="W241" s="14"/>
      <c r="X241" s="14"/>
      <c r="Y241" s="14"/>
      <c r="Z241" s="14"/>
      <c r="AA241" s="75"/>
      <c r="AB241" s="75"/>
      <c r="AC241" s="14"/>
      <c r="AD241" s="14"/>
      <c r="AE241" s="75"/>
      <c r="AF241" s="75"/>
      <c r="AG241" s="159"/>
      <c r="AH241" s="14"/>
      <c r="AI241" s="14"/>
      <c r="AJ241" s="14"/>
      <c r="AK241" s="14"/>
      <c r="AL241" s="75"/>
      <c r="AM241" s="14"/>
      <c r="AN241" s="14"/>
      <c r="AO241" s="59"/>
      <c r="AP241" s="59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57"/>
      <c r="H242" s="362"/>
      <c r="I242" s="159"/>
      <c r="J242" s="159"/>
      <c r="K242" s="159"/>
      <c r="L242" s="159"/>
      <c r="M242" s="159"/>
      <c r="N242" s="159"/>
      <c r="O242" s="159"/>
      <c r="P242" s="159"/>
      <c r="Q242" s="14"/>
      <c r="R242" s="159"/>
      <c r="S242" s="159"/>
      <c r="T242" s="14"/>
      <c r="U242" s="14"/>
      <c r="V242" s="14"/>
      <c r="W242" s="14"/>
      <c r="X242" s="14"/>
      <c r="Y242" s="14"/>
      <c r="Z242" s="14"/>
      <c r="AA242" s="75"/>
      <c r="AB242" s="75"/>
      <c r="AC242" s="14"/>
      <c r="AD242" s="14"/>
      <c r="AE242" s="75"/>
      <c r="AF242" s="75"/>
      <c r="AG242" s="159"/>
      <c r="AH242" s="14"/>
      <c r="AI242" s="14"/>
      <c r="AJ242" s="14"/>
      <c r="AK242" s="14"/>
      <c r="AL242" s="75"/>
      <c r="AM242" s="14"/>
      <c r="AN242" s="14"/>
      <c r="AO242" s="59"/>
      <c r="AP242" s="59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57"/>
      <c r="H243" s="362"/>
      <c r="I243" s="159"/>
      <c r="J243" s="159"/>
      <c r="K243" s="159"/>
      <c r="L243" s="159"/>
      <c r="M243" s="159"/>
      <c r="N243" s="159"/>
      <c r="O243" s="159"/>
      <c r="P243" s="159"/>
      <c r="Q243" s="14"/>
      <c r="R243" s="159"/>
      <c r="S243" s="159"/>
      <c r="T243" s="14"/>
      <c r="U243" s="14"/>
      <c r="V243" s="14"/>
      <c r="W243" s="14"/>
      <c r="X243" s="14"/>
      <c r="Y243" s="14"/>
      <c r="Z243" s="14"/>
      <c r="AA243" s="75"/>
      <c r="AB243" s="75"/>
      <c r="AC243" s="14"/>
      <c r="AD243" s="14"/>
      <c r="AE243" s="75"/>
      <c r="AF243" s="75"/>
      <c r="AG243" s="159"/>
      <c r="AH243" s="14"/>
      <c r="AI243" s="14"/>
      <c r="AJ243" s="14"/>
      <c r="AK243" s="14"/>
      <c r="AL243" s="75"/>
      <c r="AM243" s="14"/>
      <c r="AN243" s="14"/>
      <c r="AO243" s="59"/>
      <c r="AP243" s="59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57"/>
      <c r="H244" s="362"/>
      <c r="I244" s="159"/>
      <c r="J244" s="159"/>
      <c r="K244" s="159"/>
      <c r="L244" s="159"/>
      <c r="M244" s="159"/>
      <c r="N244" s="159"/>
      <c r="O244" s="159"/>
      <c r="P244" s="159"/>
      <c r="Q244" s="14"/>
      <c r="R244" s="159"/>
      <c r="S244" s="159"/>
      <c r="T244" s="14"/>
      <c r="U244" s="14"/>
      <c r="V244" s="14"/>
      <c r="W244" s="14"/>
      <c r="X244" s="14"/>
      <c r="Y244" s="14"/>
      <c r="Z244" s="14"/>
      <c r="AA244" s="75"/>
      <c r="AB244" s="75"/>
      <c r="AC244" s="14"/>
      <c r="AD244" s="14"/>
      <c r="AE244" s="75"/>
      <c r="AF244" s="75"/>
      <c r="AG244" s="159"/>
      <c r="AH244" s="14"/>
      <c r="AI244" s="14"/>
      <c r="AJ244" s="14"/>
      <c r="AK244" s="14"/>
      <c r="AL244" s="75"/>
      <c r="AM244" s="14"/>
      <c r="AN244" s="14"/>
      <c r="AO244" s="59"/>
      <c r="AP244" s="59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57"/>
      <c r="H245" s="362"/>
      <c r="I245" s="159"/>
      <c r="J245" s="159"/>
      <c r="K245" s="159"/>
      <c r="L245" s="159"/>
      <c r="M245" s="159"/>
      <c r="N245" s="159"/>
      <c r="O245" s="159"/>
      <c r="P245" s="159"/>
      <c r="Q245" s="14"/>
      <c r="R245" s="159"/>
      <c r="S245" s="159"/>
      <c r="T245" s="14"/>
      <c r="U245" s="14"/>
      <c r="V245" s="14"/>
      <c r="W245" s="14"/>
      <c r="X245" s="14"/>
      <c r="Y245" s="14"/>
      <c r="Z245" s="14"/>
      <c r="AA245" s="75"/>
      <c r="AB245" s="75"/>
      <c r="AC245" s="14"/>
      <c r="AD245" s="14"/>
      <c r="AE245" s="75"/>
      <c r="AF245" s="75"/>
      <c r="AG245" s="159"/>
      <c r="AH245" s="14"/>
      <c r="AI245" s="14"/>
      <c r="AJ245" s="14"/>
      <c r="AK245" s="14"/>
      <c r="AL245" s="75"/>
      <c r="AM245" s="14"/>
      <c r="AN245" s="14"/>
      <c r="AO245" s="59"/>
      <c r="AP245" s="59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57"/>
      <c r="H246" s="362"/>
      <c r="I246" s="159"/>
      <c r="J246" s="159"/>
      <c r="K246" s="159"/>
      <c r="L246" s="159"/>
      <c r="M246" s="159"/>
      <c r="N246" s="159"/>
      <c r="O246" s="159"/>
      <c r="P246" s="159"/>
      <c r="Q246" s="14"/>
      <c r="R246" s="159"/>
      <c r="S246" s="159"/>
      <c r="T246" s="14"/>
      <c r="U246" s="14"/>
      <c r="V246" s="14"/>
      <c r="W246" s="14"/>
      <c r="X246" s="14"/>
      <c r="Y246" s="14"/>
      <c r="Z246" s="14"/>
      <c r="AA246" s="75"/>
      <c r="AB246" s="75"/>
      <c r="AC246" s="14"/>
      <c r="AD246" s="14"/>
      <c r="AE246" s="75"/>
      <c r="AF246" s="75"/>
      <c r="AG246" s="159"/>
      <c r="AH246" s="14"/>
      <c r="AI246" s="14"/>
      <c r="AJ246" s="14"/>
      <c r="AK246" s="14"/>
      <c r="AL246" s="75"/>
      <c r="AM246" s="14"/>
      <c r="AN246" s="14"/>
      <c r="AO246" s="59"/>
      <c r="AP246" s="59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57"/>
      <c r="H247" s="362"/>
      <c r="I247" s="159"/>
      <c r="J247" s="159"/>
      <c r="K247" s="159"/>
      <c r="L247" s="159"/>
      <c r="M247" s="159"/>
      <c r="N247" s="159"/>
      <c r="O247" s="159"/>
      <c r="P247" s="159"/>
      <c r="Q247" s="14"/>
      <c r="R247" s="159"/>
      <c r="S247" s="159"/>
      <c r="T247" s="14"/>
      <c r="U247" s="14"/>
      <c r="V247" s="14"/>
      <c r="W247" s="14"/>
      <c r="X247" s="14"/>
      <c r="Y247" s="14"/>
      <c r="Z247" s="14"/>
      <c r="AA247" s="75"/>
      <c r="AB247" s="75"/>
      <c r="AC247" s="14"/>
      <c r="AD247" s="14"/>
      <c r="AE247" s="75"/>
      <c r="AF247" s="75"/>
      <c r="AG247" s="159"/>
      <c r="AH247" s="14"/>
      <c r="AI247" s="14"/>
      <c r="AJ247" s="14"/>
      <c r="AK247" s="14"/>
      <c r="AL247" s="75"/>
      <c r="AM247" s="14"/>
      <c r="AN247" s="14"/>
      <c r="AO247" s="59"/>
      <c r="AP247" s="59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57"/>
      <c r="H248" s="362"/>
      <c r="I248" s="159"/>
      <c r="J248" s="159"/>
      <c r="K248" s="159"/>
      <c r="L248" s="159"/>
      <c r="M248" s="159"/>
      <c r="N248" s="159"/>
      <c r="O248" s="159"/>
      <c r="P248" s="159"/>
      <c r="Q248" s="14"/>
      <c r="R248" s="159"/>
      <c r="S248" s="159"/>
      <c r="T248" s="14"/>
      <c r="U248" s="14"/>
      <c r="V248" s="14"/>
      <c r="W248" s="14"/>
      <c r="X248" s="14"/>
      <c r="Y248" s="14"/>
      <c r="Z248" s="14"/>
      <c r="AA248" s="75"/>
      <c r="AB248" s="75"/>
      <c r="AC248" s="14"/>
      <c r="AD248" s="14"/>
      <c r="AE248" s="75"/>
      <c r="AF248" s="75"/>
      <c r="AG248" s="159"/>
      <c r="AH248" s="14"/>
      <c r="AI248" s="14"/>
      <c r="AJ248" s="14"/>
      <c r="AK248" s="14"/>
      <c r="AL248" s="75"/>
      <c r="AM248" s="14"/>
      <c r="AN248" s="14"/>
      <c r="AO248" s="59"/>
      <c r="AP248" s="59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57"/>
      <c r="H249" s="362"/>
      <c r="I249" s="159"/>
      <c r="J249" s="159"/>
      <c r="K249" s="159"/>
      <c r="L249" s="159"/>
      <c r="M249" s="159"/>
      <c r="N249" s="159"/>
      <c r="O249" s="159"/>
      <c r="P249" s="159"/>
      <c r="Q249" s="14"/>
      <c r="R249" s="159"/>
      <c r="S249" s="159"/>
      <c r="T249" s="14"/>
      <c r="U249" s="14"/>
      <c r="V249" s="14"/>
      <c r="W249" s="14"/>
      <c r="X249" s="14"/>
      <c r="Y249" s="14"/>
      <c r="Z249" s="14"/>
      <c r="AA249" s="75"/>
      <c r="AB249" s="75"/>
      <c r="AC249" s="14"/>
      <c r="AD249" s="14"/>
      <c r="AE249" s="75"/>
      <c r="AF249" s="75"/>
      <c r="AG249" s="159"/>
      <c r="AH249" s="14"/>
      <c r="AI249" s="14"/>
      <c r="AJ249" s="14"/>
      <c r="AK249" s="14"/>
      <c r="AL249" s="75"/>
      <c r="AM249" s="14"/>
      <c r="AN249" s="14"/>
      <c r="AO249" s="59"/>
      <c r="AP249" s="59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57"/>
      <c r="H250" s="362"/>
      <c r="I250" s="159"/>
      <c r="J250" s="159"/>
      <c r="K250" s="159"/>
      <c r="L250" s="159"/>
      <c r="M250" s="159"/>
      <c r="N250" s="159"/>
      <c r="O250" s="159"/>
      <c r="P250" s="159"/>
      <c r="Q250" s="14"/>
      <c r="R250" s="159"/>
      <c r="S250" s="159"/>
      <c r="T250" s="14"/>
      <c r="U250" s="14"/>
      <c r="V250" s="14"/>
      <c r="W250" s="14"/>
      <c r="X250" s="14"/>
      <c r="Y250" s="14"/>
      <c r="Z250" s="14"/>
      <c r="AA250" s="75"/>
      <c r="AB250" s="75"/>
      <c r="AC250" s="14"/>
      <c r="AD250" s="14"/>
      <c r="AE250" s="75"/>
      <c r="AF250" s="75"/>
      <c r="AG250" s="159"/>
      <c r="AH250" s="14"/>
      <c r="AI250" s="14"/>
      <c r="AJ250" s="14"/>
      <c r="AK250" s="14"/>
      <c r="AL250" s="75"/>
      <c r="AM250" s="14"/>
      <c r="AN250" s="14"/>
      <c r="AO250" s="59"/>
      <c r="AP250" s="59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57"/>
      <c r="H251" s="362"/>
      <c r="I251" s="159"/>
      <c r="J251" s="159"/>
      <c r="K251" s="159"/>
      <c r="L251" s="159"/>
      <c r="M251" s="159"/>
      <c r="N251" s="159"/>
      <c r="O251" s="159"/>
      <c r="P251" s="159"/>
      <c r="Q251" s="14"/>
      <c r="R251" s="159"/>
      <c r="S251" s="159"/>
      <c r="T251" s="14"/>
      <c r="U251" s="14"/>
      <c r="V251" s="14"/>
      <c r="W251" s="14"/>
      <c r="X251" s="14"/>
      <c r="Y251" s="14"/>
      <c r="Z251" s="14"/>
      <c r="AA251" s="75"/>
      <c r="AB251" s="75"/>
      <c r="AC251" s="14"/>
      <c r="AD251" s="14"/>
      <c r="AE251" s="75"/>
      <c r="AF251" s="75"/>
      <c r="AG251" s="159"/>
      <c r="AH251" s="14"/>
      <c r="AI251" s="14"/>
      <c r="AJ251" s="14"/>
      <c r="AK251" s="14"/>
      <c r="AL251" s="75"/>
      <c r="AM251" s="14"/>
      <c r="AN251" s="14"/>
      <c r="AO251" s="59"/>
      <c r="AP251" s="59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57"/>
      <c r="H252" s="362"/>
      <c r="I252" s="159"/>
      <c r="J252" s="159"/>
      <c r="K252" s="159"/>
      <c r="L252" s="159"/>
      <c r="M252" s="159"/>
      <c r="N252" s="159"/>
      <c r="O252" s="159"/>
      <c r="P252" s="159"/>
      <c r="Q252" s="14"/>
      <c r="R252" s="159"/>
      <c r="S252" s="159"/>
      <c r="T252" s="14"/>
      <c r="U252" s="14"/>
      <c r="V252" s="14"/>
      <c r="W252" s="14"/>
      <c r="X252" s="14"/>
      <c r="Y252" s="14"/>
      <c r="Z252" s="14"/>
      <c r="AA252" s="75"/>
      <c r="AB252" s="75"/>
      <c r="AC252" s="14"/>
      <c r="AD252" s="14"/>
      <c r="AE252" s="75"/>
      <c r="AF252" s="75"/>
      <c r="AG252" s="159"/>
      <c r="AH252" s="14"/>
      <c r="AI252" s="14"/>
      <c r="AJ252" s="14"/>
      <c r="AK252" s="14"/>
      <c r="AL252" s="75"/>
      <c r="AM252" s="14"/>
      <c r="AN252" s="14"/>
      <c r="AO252" s="59"/>
      <c r="AP252" s="59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57"/>
      <c r="H253" s="362"/>
      <c r="I253" s="159"/>
      <c r="J253" s="159"/>
      <c r="K253" s="159"/>
      <c r="L253" s="159"/>
      <c r="M253" s="159"/>
      <c r="N253" s="159"/>
      <c r="O253" s="159"/>
      <c r="P253" s="159"/>
      <c r="Q253" s="14"/>
      <c r="R253" s="159"/>
      <c r="S253" s="159"/>
      <c r="T253" s="14"/>
      <c r="U253" s="14"/>
      <c r="V253" s="14"/>
      <c r="W253" s="14"/>
      <c r="X253" s="14"/>
      <c r="Y253" s="14"/>
      <c r="Z253" s="14"/>
      <c r="AA253" s="75"/>
      <c r="AB253" s="75"/>
      <c r="AC253" s="14"/>
      <c r="AD253" s="14"/>
      <c r="AE253" s="75"/>
      <c r="AF253" s="75"/>
      <c r="AG253" s="159"/>
      <c r="AH253" s="14"/>
      <c r="AI253" s="14"/>
      <c r="AJ253" s="14"/>
      <c r="AK253" s="14"/>
      <c r="AL253" s="75"/>
      <c r="AM253" s="14"/>
      <c r="AN253" s="14"/>
      <c r="AO253" s="59"/>
      <c r="AP253" s="59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57"/>
      <c r="H254" s="362"/>
      <c r="I254" s="159"/>
      <c r="J254" s="159"/>
      <c r="K254" s="159"/>
      <c r="L254" s="159"/>
      <c r="M254" s="159"/>
      <c r="N254" s="159"/>
      <c r="O254" s="159"/>
      <c r="P254" s="159"/>
      <c r="Q254" s="14"/>
      <c r="R254" s="159"/>
      <c r="S254" s="159"/>
      <c r="T254" s="14"/>
      <c r="U254" s="14"/>
      <c r="V254" s="14"/>
      <c r="W254" s="14"/>
      <c r="X254" s="14"/>
      <c r="Y254" s="14"/>
      <c r="Z254" s="14"/>
      <c r="AA254" s="75"/>
      <c r="AB254" s="75"/>
      <c r="AC254" s="14"/>
      <c r="AD254" s="14"/>
      <c r="AE254" s="75"/>
      <c r="AF254" s="75"/>
      <c r="AG254" s="159"/>
      <c r="AH254" s="14"/>
      <c r="AI254" s="14"/>
      <c r="AJ254" s="14"/>
      <c r="AK254" s="14"/>
      <c r="AL254" s="75"/>
      <c r="AM254" s="14"/>
      <c r="AN254" s="14"/>
      <c r="AO254" s="59"/>
      <c r="AP254" s="59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57"/>
      <c r="H255" s="362"/>
      <c r="I255" s="159"/>
      <c r="J255" s="159"/>
      <c r="K255" s="159"/>
      <c r="L255" s="159"/>
      <c r="M255" s="159"/>
      <c r="N255" s="159"/>
      <c r="O255" s="159"/>
      <c r="P255" s="159"/>
      <c r="Q255" s="14"/>
      <c r="R255" s="159"/>
      <c r="S255" s="159"/>
      <c r="T255" s="14"/>
      <c r="U255" s="14"/>
      <c r="V255" s="14"/>
      <c r="W255" s="14"/>
      <c r="X255" s="14"/>
      <c r="Y255" s="14"/>
      <c r="Z255" s="14"/>
      <c r="AA255" s="75"/>
      <c r="AB255" s="75"/>
      <c r="AC255" s="14"/>
      <c r="AD255" s="14"/>
      <c r="AE255" s="75"/>
      <c r="AF255" s="75"/>
      <c r="AG255" s="159"/>
      <c r="AH255" s="14"/>
      <c r="AI255" s="14"/>
      <c r="AJ255" s="14"/>
      <c r="AK255" s="14"/>
      <c r="AL255" s="75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57"/>
      <c r="H256" s="362"/>
      <c r="I256" s="159"/>
      <c r="J256" s="159"/>
      <c r="K256" s="159"/>
      <c r="L256" s="159"/>
      <c r="M256" s="159"/>
      <c r="N256" s="159"/>
      <c r="O256" s="159"/>
      <c r="P256" s="159"/>
      <c r="Q256" s="14"/>
      <c r="R256" s="159"/>
      <c r="S256" s="159"/>
      <c r="T256" s="14"/>
      <c r="U256" s="14"/>
      <c r="V256" s="14"/>
      <c r="W256" s="14"/>
      <c r="X256" s="14"/>
      <c r="Y256" s="14"/>
      <c r="Z256" s="14"/>
      <c r="AA256" s="75"/>
      <c r="AB256" s="75"/>
      <c r="AC256" s="14"/>
      <c r="AD256" s="14"/>
      <c r="AE256" s="75"/>
      <c r="AF256" s="75"/>
      <c r="AG256" s="159"/>
      <c r="AH256" s="14"/>
      <c r="AI256" s="14"/>
      <c r="AJ256" s="14"/>
      <c r="AK256" s="14"/>
      <c r="AL256" s="75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57"/>
      <c r="H257" s="362"/>
      <c r="I257" s="159"/>
      <c r="J257" s="159"/>
      <c r="K257" s="159"/>
      <c r="L257" s="159"/>
      <c r="M257" s="159"/>
      <c r="N257" s="159"/>
      <c r="O257" s="159"/>
      <c r="P257" s="159"/>
      <c r="Q257" s="14"/>
      <c r="R257" s="159"/>
      <c r="S257" s="159"/>
      <c r="T257" s="14"/>
      <c r="U257" s="14"/>
      <c r="V257" s="14"/>
      <c r="W257" s="14"/>
      <c r="X257" s="14"/>
      <c r="Y257" s="14"/>
      <c r="Z257" s="14"/>
      <c r="AA257" s="75"/>
      <c r="AB257" s="75"/>
      <c r="AC257" s="14"/>
      <c r="AD257" s="14"/>
      <c r="AE257" s="75"/>
      <c r="AF257" s="75"/>
      <c r="AG257" s="159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57"/>
      <c r="H258" s="362"/>
      <c r="I258" s="159"/>
      <c r="J258" s="159"/>
      <c r="K258" s="159"/>
      <c r="L258" s="159"/>
      <c r="M258" s="159"/>
      <c r="N258" s="159"/>
      <c r="O258" s="159"/>
      <c r="P258" s="159"/>
      <c r="Q258" s="14"/>
      <c r="R258" s="159"/>
      <c r="S258" s="159"/>
      <c r="T258" s="14"/>
      <c r="U258" s="14"/>
      <c r="V258" s="14"/>
      <c r="W258" s="14"/>
      <c r="X258" s="14"/>
      <c r="Y258" s="14"/>
      <c r="Z258" s="14"/>
      <c r="AA258" s="75"/>
      <c r="AB258" s="75"/>
      <c r="AC258" s="14"/>
      <c r="AD258" s="14"/>
      <c r="AE258" s="75"/>
      <c r="AF258" s="75"/>
      <c r="AG258" s="159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57"/>
      <c r="H259" s="362"/>
      <c r="I259" s="159"/>
      <c r="J259" s="159"/>
      <c r="K259" s="159"/>
      <c r="L259" s="159"/>
      <c r="M259" s="159"/>
      <c r="N259" s="159"/>
      <c r="O259" s="159"/>
      <c r="P259" s="159"/>
      <c r="Q259" s="14"/>
      <c r="R259" s="159"/>
      <c r="S259" s="159"/>
      <c r="T259" s="14"/>
      <c r="U259" s="14"/>
      <c r="V259" s="14"/>
      <c r="W259" s="14"/>
      <c r="X259" s="14"/>
      <c r="Y259" s="14"/>
      <c r="Z259" s="14"/>
      <c r="AA259" s="75"/>
      <c r="AB259" s="75"/>
      <c r="AC259" s="14"/>
      <c r="AD259" s="14"/>
      <c r="AE259" s="75"/>
      <c r="AF259" s="75"/>
      <c r="AG259" s="159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57"/>
      <c r="H260" s="362"/>
      <c r="I260" s="159"/>
      <c r="J260" s="159"/>
      <c r="K260" s="159"/>
      <c r="L260" s="159"/>
      <c r="M260" s="159"/>
      <c r="N260" s="159"/>
      <c r="O260" s="159"/>
      <c r="P260" s="159"/>
      <c r="Q260" s="14"/>
      <c r="R260" s="159"/>
      <c r="S260" s="159"/>
      <c r="T260" s="14"/>
      <c r="U260" s="14"/>
      <c r="V260" s="14"/>
      <c r="W260" s="14"/>
      <c r="X260" s="14"/>
      <c r="Y260" s="14"/>
      <c r="Z260" s="14"/>
      <c r="AA260" s="75"/>
      <c r="AB260" s="75"/>
      <c r="AC260" s="14"/>
      <c r="AD260" s="14"/>
      <c r="AE260" s="75"/>
      <c r="AF260" s="75"/>
      <c r="AG260" s="159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57"/>
      <c r="H261" s="362"/>
      <c r="I261" s="159"/>
      <c r="J261" s="159"/>
      <c r="K261" s="159"/>
      <c r="L261" s="159"/>
      <c r="M261" s="159"/>
      <c r="N261" s="159"/>
      <c r="O261" s="160"/>
      <c r="P261" s="160"/>
      <c r="Q261" s="31"/>
      <c r="R261" s="160"/>
      <c r="S261" s="160"/>
      <c r="T261" s="31"/>
      <c r="U261" s="31"/>
      <c r="V261" s="31"/>
      <c r="W261" s="31"/>
      <c r="X261" s="31"/>
      <c r="Y261" s="31"/>
      <c r="Z261" s="31"/>
      <c r="AA261" s="76"/>
      <c r="AB261" s="76"/>
      <c r="AC261" s="31"/>
      <c r="AD261" s="31"/>
      <c r="AE261" s="76"/>
      <c r="AF261" s="76"/>
      <c r="AG261" s="160"/>
      <c r="AH261" s="31"/>
      <c r="AI261" s="31"/>
      <c r="AJ261" s="31"/>
      <c r="AK261" s="31"/>
      <c r="AL261" s="76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57"/>
      <c r="H262" s="362"/>
      <c r="I262" s="159"/>
      <c r="J262" s="159"/>
      <c r="K262" s="159"/>
      <c r="L262" s="159"/>
      <c r="M262" s="160"/>
      <c r="N262" s="160"/>
      <c r="O262" s="161"/>
      <c r="P262" s="161"/>
      <c r="Q262" s="35"/>
      <c r="R262" s="161"/>
      <c r="S262" s="161"/>
      <c r="T262" s="35"/>
      <c r="U262" s="35"/>
      <c r="V262" s="35"/>
      <c r="W262" s="35"/>
      <c r="X262" s="35"/>
      <c r="Y262" s="35"/>
      <c r="Z262" s="35"/>
      <c r="AA262" s="77"/>
      <c r="AB262" s="77"/>
      <c r="AC262" s="35"/>
      <c r="AD262" s="35"/>
      <c r="AE262" s="77"/>
      <c r="AF262" s="77"/>
      <c r="AG262" s="161"/>
      <c r="AH262" s="35"/>
      <c r="AI262" s="35"/>
      <c r="AJ262" s="35"/>
      <c r="AK262" s="35"/>
      <c r="AL262" s="77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57"/>
      <c r="H263" s="362"/>
      <c r="I263" s="159"/>
      <c r="J263" s="159"/>
      <c r="K263" s="159"/>
      <c r="L263" s="159"/>
      <c r="M263" s="161"/>
      <c r="N263" s="161"/>
      <c r="O263" s="161"/>
      <c r="P263" s="161"/>
      <c r="Q263" s="35"/>
      <c r="R263" s="161"/>
      <c r="S263" s="161"/>
      <c r="T263" s="35"/>
      <c r="U263" s="35"/>
      <c r="V263" s="35"/>
      <c r="W263" s="35"/>
      <c r="X263" s="35"/>
      <c r="Y263" s="35"/>
      <c r="Z263" s="35"/>
      <c r="AA263" s="77"/>
      <c r="AB263" s="77"/>
      <c r="AC263" s="35"/>
      <c r="AD263" s="35"/>
      <c r="AE263" s="77"/>
      <c r="AF263" s="77"/>
      <c r="AG263" s="161"/>
      <c r="AH263" s="35"/>
      <c r="AI263" s="35"/>
      <c r="AJ263" s="35"/>
      <c r="AK263" s="35"/>
      <c r="AL263" s="77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57"/>
      <c r="H264" s="362"/>
      <c r="I264" s="159"/>
      <c r="J264" s="159"/>
      <c r="K264" s="159"/>
      <c r="L264" s="159"/>
      <c r="M264" s="161"/>
      <c r="N264" s="161"/>
      <c r="O264" s="161"/>
      <c r="P264" s="161"/>
      <c r="Q264" s="35"/>
      <c r="R264" s="161"/>
      <c r="S264" s="161"/>
      <c r="T264" s="35"/>
      <c r="U264" s="35"/>
      <c r="V264" s="35"/>
      <c r="W264" s="35"/>
      <c r="X264" s="35"/>
      <c r="Y264" s="35"/>
      <c r="Z264" s="35"/>
      <c r="AA264" s="77"/>
      <c r="AB264" s="77"/>
      <c r="AC264" s="35"/>
      <c r="AD264" s="35"/>
      <c r="AE264" s="77"/>
      <c r="AF264" s="77"/>
      <c r="AG264" s="161"/>
      <c r="AH264" s="35"/>
      <c r="AI264" s="35"/>
      <c r="AJ264" s="35"/>
      <c r="AK264" s="35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57"/>
      <c r="H265" s="362"/>
      <c r="I265" s="159"/>
      <c r="J265" s="159"/>
      <c r="K265" s="159"/>
      <c r="L265" s="159"/>
      <c r="M265" s="161"/>
      <c r="N265" s="161"/>
      <c r="O265" s="161"/>
      <c r="P265" s="161"/>
      <c r="Q265" s="35"/>
      <c r="R265" s="161"/>
      <c r="S265" s="161"/>
      <c r="T265" s="35"/>
      <c r="U265" s="35"/>
      <c r="V265" s="35"/>
      <c r="W265" s="35"/>
      <c r="X265" s="35"/>
      <c r="Y265" s="35"/>
      <c r="Z265" s="35"/>
      <c r="AA265" s="77"/>
      <c r="AB265" s="77"/>
      <c r="AC265" s="35"/>
      <c r="AD265" s="35"/>
      <c r="AE265" s="77"/>
      <c r="AF265" s="77"/>
      <c r="AG265" s="161"/>
      <c r="AH265" s="35"/>
      <c r="AI265" s="35"/>
      <c r="AJ265" s="35"/>
      <c r="AK265" s="35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57"/>
      <c r="H266" s="362"/>
      <c r="I266" s="159"/>
      <c r="J266" s="159"/>
      <c r="K266" s="159"/>
      <c r="L266" s="159"/>
      <c r="M266" s="161"/>
      <c r="N266" s="161"/>
      <c r="O266" s="161"/>
      <c r="P266" s="161"/>
      <c r="Q266" s="35"/>
      <c r="R266" s="161"/>
      <c r="S266" s="161"/>
      <c r="T266" s="35"/>
      <c r="U266" s="35"/>
      <c r="V266" s="35"/>
      <c r="W266" s="35"/>
      <c r="X266" s="35"/>
      <c r="Y266" s="35"/>
      <c r="Z266" s="35"/>
      <c r="AA266" s="77"/>
      <c r="AB266" s="77"/>
      <c r="AC266" s="35"/>
      <c r="AD266" s="35"/>
      <c r="AE266" s="77"/>
      <c r="AF266" s="77"/>
      <c r="AG266" s="161"/>
      <c r="AH266" s="35"/>
      <c r="AI266" s="35"/>
      <c r="AJ266" s="35"/>
      <c r="AK266" s="35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57"/>
      <c r="H267" s="362"/>
      <c r="I267" s="159"/>
      <c r="J267" s="159"/>
      <c r="K267" s="159"/>
      <c r="L267" s="159"/>
      <c r="M267" s="161"/>
      <c r="N267" s="161"/>
      <c r="O267" s="161"/>
      <c r="P267" s="161"/>
      <c r="Q267" s="35"/>
      <c r="R267" s="161"/>
      <c r="S267" s="161"/>
      <c r="T267" s="35"/>
      <c r="U267" s="35"/>
      <c r="V267" s="35"/>
      <c r="W267" s="35"/>
      <c r="X267" s="35"/>
      <c r="Y267" s="35"/>
      <c r="Z267" s="35"/>
      <c r="AA267" s="77"/>
      <c r="AB267" s="77"/>
      <c r="AC267" s="35"/>
      <c r="AD267" s="35"/>
      <c r="AE267" s="77"/>
      <c r="AF267" s="77"/>
      <c r="AG267" s="161"/>
      <c r="AH267" s="35"/>
      <c r="AI267" s="35"/>
      <c r="AJ267" s="35"/>
      <c r="AK267" s="35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57"/>
      <c r="H268" s="362"/>
      <c r="I268" s="159"/>
      <c r="J268" s="159"/>
      <c r="K268" s="159"/>
      <c r="L268" s="159"/>
      <c r="M268" s="161"/>
      <c r="N268" s="161"/>
      <c r="O268" s="161"/>
      <c r="P268" s="161"/>
      <c r="Q268" s="35"/>
      <c r="R268" s="161"/>
      <c r="S268" s="161"/>
      <c r="T268" s="35"/>
      <c r="U268" s="35"/>
      <c r="V268" s="35"/>
      <c r="W268" s="35"/>
      <c r="X268" s="35"/>
      <c r="Y268" s="35"/>
      <c r="Z268" s="35"/>
      <c r="AA268" s="77"/>
      <c r="AB268" s="77"/>
      <c r="AC268" s="35"/>
      <c r="AD268" s="35"/>
      <c r="AE268" s="77"/>
      <c r="AF268" s="77"/>
      <c r="AG268" s="161"/>
      <c r="AH268" s="35"/>
      <c r="AI268" s="35"/>
      <c r="AJ268" s="35"/>
      <c r="AK268" s="35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57"/>
      <c r="H269" s="362"/>
      <c r="I269" s="159"/>
      <c r="J269" s="159"/>
      <c r="K269" s="159"/>
      <c r="L269" s="159"/>
      <c r="M269" s="161"/>
      <c r="N269" s="161"/>
      <c r="O269" s="161"/>
      <c r="P269" s="161"/>
      <c r="Q269" s="35"/>
      <c r="R269" s="161"/>
      <c r="S269" s="161"/>
      <c r="T269" s="35"/>
      <c r="U269" s="35"/>
      <c r="V269" s="35"/>
      <c r="W269" s="35"/>
      <c r="X269" s="35"/>
      <c r="Y269" s="35"/>
      <c r="Z269" s="35"/>
      <c r="AA269" s="77"/>
      <c r="AB269" s="77"/>
      <c r="AC269" s="35"/>
      <c r="AD269" s="35"/>
      <c r="AE269" s="77"/>
      <c r="AF269" s="77"/>
      <c r="AG269" s="161"/>
      <c r="AH269" s="35"/>
      <c r="AI269" s="35"/>
      <c r="AJ269" s="35"/>
      <c r="AK269" s="35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57"/>
      <c r="H270" s="362"/>
      <c r="I270" s="159"/>
      <c r="J270" s="159"/>
      <c r="K270" s="159"/>
      <c r="L270" s="159"/>
      <c r="M270" s="161"/>
      <c r="N270" s="161"/>
      <c r="O270" s="161"/>
      <c r="P270" s="161"/>
      <c r="Q270" s="35"/>
      <c r="R270" s="161"/>
      <c r="S270" s="161"/>
      <c r="T270" s="35"/>
      <c r="U270" s="35"/>
      <c r="V270" s="35"/>
      <c r="W270" s="35"/>
      <c r="X270" s="35"/>
      <c r="Y270" s="35"/>
      <c r="Z270" s="35"/>
      <c r="AA270" s="77"/>
      <c r="AB270" s="77"/>
      <c r="AC270" s="35"/>
      <c r="AD270" s="35"/>
      <c r="AE270" s="77"/>
      <c r="AF270" s="77"/>
      <c r="AG270" s="161"/>
      <c r="AH270" s="35"/>
      <c r="AI270" s="35"/>
      <c r="AJ270" s="35"/>
      <c r="AK270" s="35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57"/>
      <c r="H271" s="362"/>
      <c r="I271" s="159"/>
      <c r="J271" s="159"/>
      <c r="K271" s="159"/>
      <c r="L271" s="159"/>
      <c r="M271" s="161"/>
      <c r="N271" s="161"/>
      <c r="O271" s="161"/>
      <c r="P271" s="161"/>
      <c r="Q271" s="35"/>
      <c r="R271" s="161"/>
      <c r="S271" s="161"/>
      <c r="T271" s="35"/>
      <c r="U271" s="35"/>
      <c r="V271" s="35"/>
      <c r="W271" s="35"/>
      <c r="X271" s="35"/>
      <c r="Y271" s="35"/>
      <c r="Z271" s="35"/>
      <c r="AA271" s="77"/>
      <c r="AB271" s="77"/>
      <c r="AC271" s="35"/>
      <c r="AD271" s="35"/>
      <c r="AE271" s="77"/>
      <c r="AF271" s="77"/>
      <c r="AG271" s="161"/>
      <c r="AH271" s="35"/>
      <c r="AI271" s="35"/>
      <c r="AJ271" s="35"/>
      <c r="AK271" s="35"/>
      <c r="AL271" s="77"/>
      <c r="AM271" s="31"/>
      <c r="AN271" s="31"/>
      <c r="AO271" s="31"/>
      <c r="AY271" s="14"/>
      <c r="AZ271" s="14"/>
      <c r="BA271" s="14"/>
      <c r="BB271" s="14"/>
    </row>
    <row r="272" spans="7:54">
      <c r="G272" s="357"/>
      <c r="H272" s="362"/>
      <c r="I272" s="159"/>
      <c r="J272" s="159"/>
      <c r="K272" s="159"/>
      <c r="L272" s="159"/>
      <c r="M272" s="161"/>
      <c r="N272" s="161"/>
      <c r="O272" s="161"/>
      <c r="P272" s="161"/>
      <c r="Q272" s="35"/>
      <c r="R272" s="161"/>
      <c r="S272" s="161"/>
      <c r="T272" s="35"/>
      <c r="U272" s="35"/>
      <c r="V272" s="35"/>
      <c r="W272" s="35"/>
      <c r="X272" s="35"/>
      <c r="Y272" s="35"/>
      <c r="Z272" s="35"/>
      <c r="AA272" s="77"/>
      <c r="AB272" s="77"/>
      <c r="AC272" s="35"/>
      <c r="AD272" s="35"/>
      <c r="AE272" s="77"/>
      <c r="AF272" s="77"/>
      <c r="AG272" s="161"/>
      <c r="AH272" s="35"/>
      <c r="AI272" s="35"/>
      <c r="AJ272" s="35"/>
      <c r="AK272" s="35"/>
      <c r="AL272" s="77"/>
      <c r="AM272" s="35"/>
      <c r="AN272" s="35"/>
      <c r="AO272" s="35"/>
      <c r="AY272" s="14"/>
      <c r="AZ272" s="14"/>
      <c r="BA272" s="14"/>
      <c r="BB272" s="14"/>
    </row>
    <row r="273" spans="1:54" ht="15">
      <c r="B273" s="31"/>
      <c r="C273" s="31"/>
      <c r="D273" s="31"/>
      <c r="E273" s="358"/>
      <c r="F273" s="31"/>
      <c r="G273" s="358"/>
      <c r="H273" s="342"/>
      <c r="I273" s="160"/>
      <c r="J273" s="160"/>
      <c r="K273" s="160"/>
      <c r="L273" s="160"/>
      <c r="M273" s="161"/>
      <c r="N273" s="161"/>
      <c r="O273" s="161"/>
      <c r="P273" s="161"/>
      <c r="Q273" s="35"/>
      <c r="R273" s="161"/>
      <c r="S273" s="161"/>
      <c r="T273" s="35"/>
      <c r="U273" s="35"/>
      <c r="V273" s="35"/>
      <c r="W273" s="35"/>
      <c r="X273" s="35"/>
      <c r="Y273" s="35"/>
      <c r="Z273" s="35"/>
      <c r="AA273" s="77"/>
      <c r="AB273" s="77"/>
      <c r="AC273" s="35"/>
      <c r="AD273" s="35"/>
      <c r="AE273" s="77"/>
      <c r="AF273" s="77"/>
      <c r="AG273" s="161"/>
      <c r="AH273" s="35"/>
      <c r="AI273" s="35"/>
      <c r="AJ273" s="35"/>
      <c r="AK273" s="35"/>
      <c r="AL273" s="77"/>
      <c r="AM273" s="35"/>
      <c r="AN273" s="35"/>
      <c r="AO273" s="35"/>
      <c r="AY273" s="14"/>
      <c r="AZ273" s="14"/>
      <c r="BA273" s="14"/>
      <c r="BB273" s="14"/>
    </row>
    <row r="274" spans="1:54" ht="15">
      <c r="B274" s="35"/>
      <c r="C274" s="35"/>
      <c r="D274" s="35"/>
      <c r="E274" s="359"/>
      <c r="F274" s="35"/>
      <c r="G274" s="359"/>
      <c r="H274" s="343"/>
      <c r="I274" s="161"/>
      <c r="J274" s="161"/>
      <c r="K274" s="161"/>
      <c r="L274" s="161"/>
      <c r="M274" s="161"/>
      <c r="N274" s="161"/>
      <c r="O274" s="161"/>
      <c r="P274" s="161"/>
      <c r="Q274" s="35"/>
      <c r="R274" s="161"/>
      <c r="S274" s="161"/>
      <c r="T274" s="35"/>
      <c r="U274" s="35"/>
      <c r="V274" s="35"/>
      <c r="W274" s="35"/>
      <c r="X274" s="35"/>
      <c r="Y274" s="35"/>
      <c r="Z274" s="35"/>
      <c r="AA274" s="77"/>
      <c r="AB274" s="77"/>
      <c r="AC274" s="35"/>
      <c r="AD274" s="35"/>
      <c r="AE274" s="77"/>
      <c r="AF274" s="77"/>
      <c r="AG274" s="161"/>
      <c r="AH274" s="35"/>
      <c r="AI274" s="35"/>
      <c r="AJ274" s="35"/>
      <c r="AK274" s="35"/>
      <c r="AL274" s="77"/>
      <c r="AM274" s="35"/>
      <c r="AN274" s="35"/>
      <c r="AO274" s="35"/>
      <c r="AY274" s="14"/>
      <c r="AZ274" s="14"/>
      <c r="BA274" s="14"/>
      <c r="BB274" s="14"/>
    </row>
    <row r="275" spans="1:54" ht="15">
      <c r="B275" s="35"/>
      <c r="C275" s="35"/>
      <c r="D275" s="35"/>
      <c r="E275" s="359"/>
      <c r="F275" s="35"/>
      <c r="G275" s="359"/>
      <c r="H275" s="343"/>
      <c r="I275" s="161"/>
      <c r="J275" s="161"/>
      <c r="K275" s="161"/>
      <c r="L275" s="161"/>
      <c r="M275" s="161"/>
      <c r="N275" s="161"/>
      <c r="O275" s="161"/>
      <c r="P275" s="161"/>
      <c r="Q275" s="35"/>
      <c r="R275" s="161"/>
      <c r="S275" s="161"/>
      <c r="T275" s="35"/>
      <c r="U275" s="35"/>
      <c r="V275" s="35"/>
      <c r="W275" s="35"/>
      <c r="X275" s="35"/>
      <c r="Y275" s="35"/>
      <c r="Z275" s="35"/>
      <c r="AA275" s="77"/>
      <c r="AB275" s="77"/>
      <c r="AC275" s="35"/>
      <c r="AD275" s="35"/>
      <c r="AE275" s="77"/>
      <c r="AF275" s="77"/>
      <c r="AG275" s="161"/>
      <c r="AH275" s="35"/>
      <c r="AI275" s="35"/>
      <c r="AJ275" s="35"/>
      <c r="AK275" s="35"/>
      <c r="AL275" s="77"/>
      <c r="AM275" s="35"/>
      <c r="AN275" s="35"/>
      <c r="AO275" s="35"/>
      <c r="AY275" s="14"/>
      <c r="AZ275" s="14"/>
      <c r="BA275" s="14"/>
      <c r="BB275" s="14"/>
    </row>
    <row r="276" spans="1:54" ht="15">
      <c r="B276" s="35"/>
      <c r="C276" s="35"/>
      <c r="D276" s="35"/>
      <c r="E276" s="359"/>
      <c r="F276" s="35"/>
      <c r="G276" s="359"/>
      <c r="H276" s="343"/>
      <c r="I276" s="161"/>
      <c r="J276" s="161"/>
      <c r="K276" s="161"/>
      <c r="L276" s="161"/>
      <c r="M276" s="161"/>
      <c r="N276" s="161"/>
      <c r="O276" s="161"/>
      <c r="P276" s="161"/>
      <c r="Q276" s="35"/>
      <c r="R276" s="161"/>
      <c r="S276" s="161"/>
      <c r="T276" s="35"/>
      <c r="U276" s="35"/>
      <c r="V276" s="35"/>
      <c r="W276" s="35"/>
      <c r="X276" s="35"/>
      <c r="Y276" s="35"/>
      <c r="Z276" s="35"/>
      <c r="AA276" s="77"/>
      <c r="AB276" s="77"/>
      <c r="AC276" s="35"/>
      <c r="AD276" s="35"/>
      <c r="AE276" s="77"/>
      <c r="AF276" s="77"/>
      <c r="AG276" s="161"/>
      <c r="AH276" s="35"/>
      <c r="AI276" s="35"/>
      <c r="AJ276" s="35"/>
      <c r="AK276" s="35"/>
      <c r="AL276" s="77"/>
      <c r="AM276" s="35"/>
      <c r="AN276" s="35"/>
      <c r="AO276" s="35"/>
      <c r="AY276" s="14"/>
      <c r="AZ276" s="14"/>
      <c r="BA276" s="14"/>
      <c r="BB276" s="14"/>
    </row>
    <row r="277" spans="1:54" ht="15">
      <c r="B277" s="35"/>
      <c r="C277" s="35"/>
      <c r="D277" s="35"/>
      <c r="E277" s="359"/>
      <c r="F277" s="35"/>
      <c r="G277" s="359"/>
      <c r="H277" s="343"/>
      <c r="I277" s="161"/>
      <c r="J277" s="161"/>
      <c r="K277" s="161"/>
      <c r="L277" s="161"/>
      <c r="M277" s="161"/>
      <c r="N277" s="161"/>
      <c r="O277" s="161"/>
      <c r="P277" s="161"/>
      <c r="Q277" s="35"/>
      <c r="R277" s="161"/>
      <c r="S277" s="161"/>
      <c r="T277" s="35"/>
      <c r="U277" s="35"/>
      <c r="V277" s="35"/>
      <c r="W277" s="35"/>
      <c r="X277" s="35"/>
      <c r="Y277" s="35"/>
      <c r="Z277" s="35"/>
      <c r="AA277" s="77"/>
      <c r="AB277" s="77"/>
      <c r="AC277" s="35"/>
      <c r="AD277" s="35"/>
      <c r="AE277" s="77"/>
      <c r="AF277" s="77"/>
      <c r="AG277" s="161"/>
      <c r="AH277" s="35"/>
      <c r="AI277" s="35"/>
      <c r="AJ277" s="35"/>
      <c r="AK277" s="35"/>
      <c r="AL277" s="77"/>
      <c r="AM277" s="35"/>
      <c r="AN277" s="35"/>
      <c r="AO277" s="35"/>
      <c r="BA277" s="14"/>
      <c r="BB277" s="14"/>
    </row>
    <row r="278" spans="1:54" ht="15">
      <c r="B278" s="35"/>
      <c r="C278" s="35"/>
      <c r="D278" s="35"/>
      <c r="E278" s="359"/>
      <c r="F278" s="35"/>
      <c r="G278" s="359"/>
      <c r="H278" s="343"/>
      <c r="I278" s="161"/>
      <c r="J278" s="161"/>
      <c r="K278" s="161"/>
      <c r="L278" s="161"/>
      <c r="M278" s="161"/>
      <c r="N278" s="161"/>
      <c r="O278" s="161"/>
      <c r="P278" s="161"/>
      <c r="Q278" s="35"/>
      <c r="R278" s="161"/>
      <c r="S278" s="161"/>
      <c r="T278" s="35"/>
      <c r="U278" s="35"/>
      <c r="V278" s="35"/>
      <c r="W278" s="35"/>
      <c r="X278" s="35"/>
      <c r="Y278" s="35"/>
      <c r="Z278" s="35"/>
      <c r="AA278" s="77"/>
      <c r="AB278" s="77"/>
      <c r="AC278" s="35"/>
      <c r="AD278" s="35"/>
      <c r="AE278" s="77"/>
      <c r="AF278" s="77"/>
      <c r="AG278" s="161"/>
      <c r="AH278" s="35"/>
      <c r="AI278" s="35"/>
      <c r="AJ278" s="35"/>
      <c r="AK278" s="35"/>
      <c r="AL278" s="77"/>
      <c r="AM278" s="35"/>
      <c r="AN278" s="35"/>
      <c r="AO278" s="35"/>
      <c r="BA278" s="14"/>
      <c r="BB278" s="14"/>
    </row>
    <row r="279" spans="1:54" ht="15">
      <c r="B279" s="35"/>
      <c r="C279" s="35"/>
      <c r="D279" s="35"/>
      <c r="E279" s="359"/>
      <c r="F279" s="35"/>
      <c r="G279" s="359"/>
      <c r="H279" s="343"/>
      <c r="I279" s="161"/>
      <c r="J279" s="161"/>
      <c r="K279" s="161"/>
      <c r="L279" s="161"/>
      <c r="M279" s="161"/>
      <c r="N279" s="161"/>
      <c r="O279" s="161"/>
      <c r="P279" s="161"/>
      <c r="Q279" s="35"/>
      <c r="R279" s="161"/>
      <c r="S279" s="161"/>
      <c r="T279" s="35"/>
      <c r="U279" s="35"/>
      <c r="V279" s="35"/>
      <c r="W279" s="35"/>
      <c r="X279" s="35"/>
      <c r="Y279" s="35"/>
      <c r="Z279" s="35"/>
      <c r="AA279" s="77"/>
      <c r="AB279" s="77"/>
      <c r="AC279" s="35"/>
      <c r="AD279" s="35"/>
      <c r="AE279" s="77"/>
      <c r="AF279" s="77"/>
      <c r="AG279" s="161"/>
      <c r="AH279" s="35"/>
      <c r="AI279" s="35"/>
      <c r="AJ279" s="35"/>
      <c r="AK279" s="35"/>
      <c r="AL279" s="77"/>
      <c r="AM279" s="35"/>
      <c r="AN279" s="35"/>
      <c r="AO279" s="35"/>
      <c r="BA279" s="14"/>
      <c r="BB279" s="14"/>
    </row>
    <row r="280" spans="1:54" ht="15">
      <c r="B280" s="35"/>
      <c r="C280" s="35"/>
      <c r="D280" s="35"/>
      <c r="E280" s="359"/>
      <c r="F280" s="35"/>
      <c r="G280" s="359"/>
      <c r="H280" s="343"/>
      <c r="I280" s="161"/>
      <c r="J280" s="161"/>
      <c r="K280" s="161"/>
      <c r="L280" s="161"/>
      <c r="M280" s="161"/>
      <c r="N280" s="161"/>
      <c r="O280" s="161"/>
      <c r="P280" s="161"/>
      <c r="Q280" s="35"/>
      <c r="R280" s="161"/>
      <c r="S280" s="161"/>
      <c r="T280" s="35"/>
      <c r="U280" s="35"/>
      <c r="V280" s="35"/>
      <c r="W280" s="35"/>
      <c r="X280" s="35"/>
      <c r="Y280" s="35"/>
      <c r="Z280" s="35"/>
      <c r="AA280" s="77"/>
      <c r="AB280" s="77"/>
      <c r="AC280" s="35"/>
      <c r="AD280" s="35"/>
      <c r="AE280" s="77"/>
      <c r="AF280" s="77"/>
      <c r="AG280" s="161"/>
      <c r="AH280" s="35"/>
      <c r="AI280" s="35"/>
      <c r="AJ280" s="35"/>
      <c r="AK280" s="35"/>
      <c r="AL280" s="77"/>
      <c r="AM280" s="35"/>
      <c r="AN280" s="35"/>
      <c r="AO280" s="35"/>
      <c r="BA280" s="14"/>
      <c r="BB280" s="14"/>
    </row>
    <row r="281" spans="1:54" ht="15">
      <c r="B281" s="35"/>
      <c r="C281" s="35"/>
      <c r="D281" s="35"/>
      <c r="E281" s="359"/>
      <c r="F281" s="35"/>
      <c r="G281" s="359"/>
      <c r="H281" s="343"/>
      <c r="I281" s="161"/>
      <c r="J281" s="161"/>
      <c r="K281" s="161"/>
      <c r="L281" s="161"/>
      <c r="M281" s="161"/>
      <c r="N281" s="161"/>
      <c r="O281" s="161"/>
      <c r="P281" s="161"/>
      <c r="Q281" s="35"/>
      <c r="R281" s="161"/>
      <c r="S281" s="161"/>
      <c r="T281" s="35"/>
      <c r="U281" s="35"/>
      <c r="V281" s="35"/>
      <c r="W281" s="35"/>
      <c r="X281" s="35"/>
      <c r="Y281" s="35"/>
      <c r="Z281" s="35"/>
      <c r="AA281" s="77"/>
      <c r="AB281" s="77"/>
      <c r="AC281" s="35"/>
      <c r="AD281" s="35"/>
      <c r="AE281" s="77"/>
      <c r="AF281" s="77"/>
      <c r="AG281" s="161"/>
      <c r="AH281" s="35"/>
      <c r="AI281" s="35"/>
      <c r="AJ281" s="35"/>
      <c r="AK281" s="35"/>
      <c r="AL281" s="77"/>
      <c r="AM281" s="35"/>
      <c r="AN281" s="35"/>
      <c r="AO281" s="35"/>
      <c r="BA281" s="14"/>
      <c r="BB281" s="14"/>
    </row>
    <row r="282" spans="1:54" ht="15">
      <c r="B282" s="35"/>
      <c r="C282" s="35"/>
      <c r="D282" s="35"/>
      <c r="E282" s="359"/>
      <c r="F282" s="35"/>
      <c r="G282" s="359"/>
      <c r="H282" s="343"/>
      <c r="I282" s="161"/>
      <c r="J282" s="161"/>
      <c r="K282" s="161"/>
      <c r="L282" s="161"/>
      <c r="M282" s="161"/>
      <c r="N282" s="161"/>
      <c r="O282" s="161"/>
      <c r="P282" s="161"/>
      <c r="Q282" s="35"/>
      <c r="R282" s="161"/>
      <c r="S282" s="161"/>
      <c r="T282" s="35"/>
      <c r="U282" s="35"/>
      <c r="V282" s="35"/>
      <c r="W282" s="35"/>
      <c r="X282" s="35"/>
      <c r="Y282" s="35"/>
      <c r="Z282" s="35"/>
      <c r="AA282" s="77"/>
      <c r="AB282" s="77"/>
      <c r="AC282" s="35"/>
      <c r="AD282" s="35"/>
      <c r="AE282" s="77"/>
      <c r="AF282" s="77"/>
      <c r="AG282" s="161"/>
      <c r="AH282" s="35"/>
      <c r="AI282" s="35"/>
      <c r="AJ282" s="35"/>
      <c r="AK282" s="35"/>
      <c r="AL282" s="77"/>
      <c r="AM282" s="35"/>
      <c r="AN282" s="35"/>
      <c r="AO282" s="35"/>
      <c r="BA282" s="14"/>
    </row>
    <row r="283" spans="1:54" ht="15">
      <c r="A283" s="165"/>
      <c r="B283" s="35"/>
      <c r="C283" s="35"/>
      <c r="D283" s="35"/>
      <c r="E283" s="359"/>
      <c r="F283" s="35"/>
      <c r="G283" s="359"/>
      <c r="H283" s="343"/>
      <c r="I283" s="161"/>
      <c r="J283" s="161"/>
      <c r="K283" s="161"/>
      <c r="L283" s="161"/>
      <c r="M283" s="161"/>
      <c r="N283" s="161"/>
      <c r="O283" s="161"/>
      <c r="P283" s="161"/>
      <c r="Q283" s="35"/>
      <c r="R283" s="161"/>
      <c r="S283" s="161"/>
      <c r="T283" s="35"/>
      <c r="U283" s="35"/>
      <c r="V283" s="35"/>
      <c r="W283" s="35"/>
      <c r="X283" s="35"/>
      <c r="Y283" s="35"/>
      <c r="Z283" s="35"/>
      <c r="AA283" s="77"/>
      <c r="AB283" s="77"/>
      <c r="AC283" s="35"/>
      <c r="AD283" s="35"/>
      <c r="AE283" s="77"/>
      <c r="AF283" s="77"/>
      <c r="AG283" s="161"/>
      <c r="AH283" s="35"/>
      <c r="AI283" s="35"/>
      <c r="AJ283" s="35"/>
      <c r="AK283" s="35"/>
      <c r="AL283" s="77"/>
      <c r="AM283" s="35"/>
      <c r="AN283" s="35"/>
      <c r="AO283" s="35"/>
    </row>
    <row r="284" spans="1:54" ht="15">
      <c r="A284" s="166"/>
      <c r="B284" s="35"/>
      <c r="C284" s="35"/>
      <c r="D284" s="35"/>
      <c r="E284" s="359"/>
      <c r="F284" s="35"/>
      <c r="G284" s="359"/>
      <c r="H284" s="343"/>
      <c r="I284" s="161"/>
      <c r="J284" s="161"/>
      <c r="K284" s="161"/>
      <c r="L284" s="161"/>
      <c r="M284" s="161"/>
      <c r="N284" s="161"/>
      <c r="O284" s="161"/>
      <c r="P284" s="161"/>
      <c r="Q284" s="35"/>
      <c r="R284" s="161"/>
      <c r="S284" s="161"/>
      <c r="T284" s="35"/>
      <c r="U284" s="35"/>
      <c r="V284" s="35"/>
      <c r="W284" s="35"/>
      <c r="X284" s="35"/>
      <c r="Y284" s="35"/>
      <c r="Z284" s="35"/>
      <c r="AA284" s="77"/>
      <c r="AB284" s="77"/>
      <c r="AC284" s="35"/>
      <c r="AD284" s="35"/>
      <c r="AE284" s="77"/>
      <c r="AF284" s="77"/>
      <c r="AG284" s="161"/>
      <c r="AH284" s="35"/>
      <c r="AI284" s="35"/>
      <c r="AJ284" s="35"/>
      <c r="AK284" s="35"/>
      <c r="AL284" s="77"/>
      <c r="AM284" s="35"/>
      <c r="AN284" s="35"/>
      <c r="AO284" s="35"/>
    </row>
    <row r="285" spans="1:54" ht="15">
      <c r="A285" s="166"/>
      <c r="B285" s="35"/>
      <c r="C285" s="35"/>
      <c r="D285" s="35"/>
      <c r="E285" s="359"/>
      <c r="F285" s="35"/>
      <c r="G285" s="359"/>
      <c r="H285" s="343"/>
      <c r="I285" s="161"/>
      <c r="J285" s="161"/>
      <c r="K285" s="161"/>
      <c r="L285" s="161"/>
      <c r="M285" s="161"/>
      <c r="N285" s="161"/>
      <c r="O285" s="161"/>
      <c r="P285" s="161"/>
      <c r="Q285" s="35"/>
      <c r="R285" s="161"/>
      <c r="S285" s="161"/>
      <c r="T285" s="35"/>
      <c r="U285" s="35"/>
      <c r="V285" s="35"/>
      <c r="W285" s="35"/>
      <c r="X285" s="35"/>
      <c r="Y285" s="35"/>
      <c r="Z285" s="35"/>
      <c r="AA285" s="77"/>
      <c r="AB285" s="77"/>
      <c r="AC285" s="35"/>
      <c r="AD285" s="35"/>
      <c r="AE285" s="77"/>
      <c r="AF285" s="77"/>
      <c r="AG285" s="161"/>
      <c r="AH285" s="35"/>
      <c r="AI285" s="35"/>
      <c r="AJ285" s="35"/>
      <c r="AK285" s="35"/>
      <c r="AL285" s="77"/>
      <c r="AM285" s="35"/>
      <c r="AN285" s="35"/>
      <c r="AO285" s="35"/>
    </row>
    <row r="286" spans="1:54" ht="15">
      <c r="A286" s="166"/>
      <c r="B286" s="35"/>
      <c r="C286" s="35"/>
      <c r="D286" s="35"/>
      <c r="E286" s="359"/>
      <c r="F286" s="35"/>
      <c r="G286" s="359"/>
      <c r="H286" s="343"/>
      <c r="I286" s="161"/>
      <c r="J286" s="161"/>
      <c r="K286" s="161"/>
      <c r="L286" s="161"/>
      <c r="M286" s="161"/>
      <c r="N286" s="161"/>
      <c r="O286" s="161"/>
      <c r="P286" s="161"/>
      <c r="Q286" s="35"/>
      <c r="R286" s="161"/>
      <c r="S286" s="161"/>
      <c r="T286" s="35"/>
      <c r="U286" s="35"/>
      <c r="V286" s="35"/>
      <c r="W286" s="35"/>
      <c r="X286" s="35"/>
      <c r="Y286" s="35"/>
      <c r="Z286" s="35"/>
      <c r="AA286" s="77"/>
      <c r="AB286" s="77"/>
      <c r="AC286" s="35"/>
      <c r="AD286" s="35"/>
      <c r="AE286" s="77"/>
      <c r="AF286" s="77"/>
      <c r="AG286" s="161"/>
      <c r="AH286" s="35"/>
      <c r="AI286" s="35"/>
      <c r="AJ286" s="35"/>
      <c r="AK286" s="35"/>
      <c r="AL286" s="77"/>
      <c r="AM286" s="35"/>
      <c r="AN286" s="35"/>
      <c r="AO286" s="35"/>
    </row>
    <row r="287" spans="1:54" ht="15">
      <c r="A287" s="166"/>
      <c r="B287" s="35"/>
      <c r="C287" s="35"/>
      <c r="D287" s="35"/>
      <c r="E287" s="359"/>
      <c r="F287" s="35"/>
      <c r="G287" s="359"/>
      <c r="H287" s="343"/>
      <c r="I287" s="161"/>
      <c r="J287" s="161"/>
      <c r="K287" s="161"/>
      <c r="L287" s="161"/>
      <c r="M287" s="161"/>
      <c r="N287" s="161"/>
      <c r="O287" s="161"/>
      <c r="P287" s="161"/>
      <c r="Q287" s="35"/>
      <c r="R287" s="161"/>
      <c r="S287" s="161"/>
      <c r="T287" s="35"/>
      <c r="U287" s="35"/>
      <c r="V287" s="35"/>
      <c r="W287" s="35"/>
      <c r="X287" s="35"/>
      <c r="Y287" s="35"/>
      <c r="Z287" s="35"/>
      <c r="AA287" s="77"/>
      <c r="AB287" s="77"/>
      <c r="AC287" s="35"/>
      <c r="AD287" s="35"/>
      <c r="AE287" s="77"/>
      <c r="AF287" s="77"/>
      <c r="AG287" s="161"/>
      <c r="AH287" s="35"/>
      <c r="AI287" s="35"/>
      <c r="AJ287" s="35"/>
      <c r="AK287" s="35"/>
      <c r="AL287" s="77"/>
      <c r="AM287" s="35"/>
      <c r="AN287" s="35"/>
      <c r="AO287" s="35"/>
    </row>
    <row r="288" spans="1:54" ht="15">
      <c r="A288" s="166"/>
      <c r="B288" s="35"/>
      <c r="C288" s="35"/>
      <c r="D288" s="35"/>
      <c r="E288" s="359"/>
      <c r="F288" s="35"/>
      <c r="G288" s="359"/>
      <c r="H288" s="343"/>
      <c r="I288" s="161"/>
      <c r="J288" s="161"/>
      <c r="K288" s="161"/>
      <c r="L288" s="161"/>
      <c r="M288" s="161"/>
      <c r="N288" s="161"/>
      <c r="O288" s="161"/>
      <c r="P288" s="161"/>
      <c r="Q288" s="35"/>
      <c r="R288" s="161"/>
      <c r="S288" s="161"/>
      <c r="T288" s="35"/>
      <c r="U288" s="35"/>
      <c r="V288" s="35"/>
      <c r="W288" s="35"/>
      <c r="X288" s="35"/>
      <c r="Y288" s="35"/>
      <c r="Z288" s="35"/>
      <c r="AA288" s="77"/>
      <c r="AB288" s="77"/>
      <c r="AC288" s="35"/>
      <c r="AD288" s="35"/>
      <c r="AE288" s="77"/>
      <c r="AF288" s="77"/>
      <c r="AG288" s="161"/>
      <c r="AH288" s="35"/>
      <c r="AI288" s="35"/>
      <c r="AJ288" s="35"/>
      <c r="AK288" s="35"/>
      <c r="AL288" s="77"/>
      <c r="AM288" s="35"/>
      <c r="AN288" s="35"/>
      <c r="AO288" s="35"/>
    </row>
    <row r="289" spans="1:41" ht="15">
      <c r="A289" s="166"/>
      <c r="B289" s="35"/>
      <c r="C289" s="35"/>
      <c r="D289" s="35"/>
      <c r="E289" s="359"/>
      <c r="F289" s="35"/>
      <c r="G289" s="359"/>
      <c r="H289" s="343"/>
      <c r="I289" s="161"/>
      <c r="J289" s="161"/>
      <c r="K289" s="161"/>
      <c r="L289" s="161"/>
      <c r="M289" s="161"/>
      <c r="N289" s="161"/>
      <c r="O289" s="161"/>
      <c r="P289" s="161"/>
      <c r="Q289" s="35"/>
      <c r="R289" s="161"/>
      <c r="S289" s="161"/>
      <c r="T289" s="35"/>
      <c r="U289" s="35"/>
      <c r="V289" s="35"/>
      <c r="W289" s="35"/>
      <c r="X289" s="35"/>
      <c r="Y289" s="35"/>
      <c r="Z289" s="35"/>
      <c r="AA289" s="77"/>
      <c r="AB289" s="77"/>
      <c r="AC289" s="35"/>
      <c r="AD289" s="35"/>
      <c r="AE289" s="77"/>
      <c r="AF289" s="77"/>
      <c r="AG289" s="161"/>
      <c r="AH289" s="35"/>
      <c r="AI289" s="35"/>
      <c r="AJ289" s="35"/>
      <c r="AK289" s="35"/>
      <c r="AL289" s="77"/>
      <c r="AM289" s="35"/>
      <c r="AN289" s="35"/>
      <c r="AO289" s="35"/>
    </row>
    <row r="290" spans="1:41" ht="15">
      <c r="A290" s="166"/>
      <c r="B290" s="35"/>
      <c r="C290" s="35"/>
      <c r="D290" s="35"/>
      <c r="E290" s="359"/>
      <c r="F290" s="35"/>
      <c r="G290" s="359"/>
      <c r="H290" s="343"/>
      <c r="I290" s="161"/>
      <c r="J290" s="161"/>
      <c r="K290" s="161"/>
      <c r="L290" s="161"/>
      <c r="M290" s="161"/>
      <c r="N290" s="161"/>
      <c r="O290" s="161"/>
      <c r="P290" s="161"/>
      <c r="Q290" s="35"/>
      <c r="R290" s="161"/>
      <c r="S290" s="161"/>
      <c r="T290" s="35"/>
      <c r="U290" s="35"/>
      <c r="V290" s="35"/>
      <c r="W290" s="35"/>
      <c r="X290" s="35"/>
      <c r="Y290" s="35"/>
      <c r="Z290" s="35"/>
      <c r="AA290" s="77"/>
      <c r="AB290" s="77"/>
      <c r="AC290" s="35"/>
      <c r="AD290" s="35"/>
      <c r="AE290" s="77"/>
      <c r="AF290" s="77"/>
      <c r="AG290" s="161"/>
      <c r="AH290" s="35"/>
      <c r="AI290" s="35"/>
      <c r="AJ290" s="35"/>
      <c r="AK290" s="35"/>
      <c r="AL290" s="77"/>
      <c r="AM290" s="35"/>
      <c r="AN290" s="35"/>
      <c r="AO290" s="35"/>
    </row>
    <row r="291" spans="1:41" ht="15">
      <c r="A291" s="166"/>
      <c r="B291" s="35"/>
      <c r="C291" s="35"/>
      <c r="D291" s="35"/>
      <c r="E291" s="359"/>
      <c r="F291" s="35"/>
      <c r="G291" s="359"/>
      <c r="H291" s="343"/>
      <c r="I291" s="161"/>
      <c r="J291" s="161"/>
      <c r="K291" s="161"/>
      <c r="L291" s="161"/>
      <c r="M291" s="161"/>
      <c r="N291" s="161"/>
      <c r="O291" s="161"/>
      <c r="P291" s="161"/>
      <c r="Q291" s="35"/>
      <c r="R291" s="161"/>
      <c r="S291" s="161"/>
      <c r="T291" s="35"/>
      <c r="U291" s="35"/>
      <c r="V291" s="35"/>
      <c r="W291" s="35"/>
      <c r="X291" s="35"/>
      <c r="Y291" s="35"/>
      <c r="Z291" s="35"/>
      <c r="AA291" s="77"/>
      <c r="AB291" s="77"/>
      <c r="AC291" s="35"/>
      <c r="AD291" s="35"/>
      <c r="AE291" s="77"/>
      <c r="AF291" s="77"/>
      <c r="AG291" s="161"/>
      <c r="AH291" s="35"/>
      <c r="AI291" s="35"/>
      <c r="AJ291" s="35"/>
      <c r="AK291" s="35"/>
      <c r="AL291" s="77"/>
      <c r="AM291" s="35"/>
      <c r="AN291" s="35"/>
      <c r="AO291" s="35"/>
    </row>
    <row r="292" spans="1:41" ht="15">
      <c r="A292" s="166"/>
      <c r="B292" s="35"/>
      <c r="C292" s="35"/>
      <c r="D292" s="35"/>
      <c r="E292" s="359"/>
      <c r="F292" s="35"/>
      <c r="G292" s="359"/>
      <c r="H292" s="343"/>
      <c r="I292" s="161"/>
      <c r="J292" s="161"/>
      <c r="K292" s="161"/>
      <c r="L292" s="161"/>
      <c r="M292" s="161"/>
      <c r="N292" s="161"/>
      <c r="O292" s="161"/>
      <c r="P292" s="161"/>
      <c r="Q292" s="35"/>
      <c r="R292" s="161"/>
      <c r="S292" s="161"/>
      <c r="T292" s="35"/>
      <c r="U292" s="35"/>
      <c r="V292" s="35"/>
      <c r="W292" s="35"/>
      <c r="X292" s="35"/>
      <c r="Y292" s="35"/>
      <c r="Z292" s="35"/>
      <c r="AA292" s="77"/>
      <c r="AB292" s="77"/>
      <c r="AC292" s="35"/>
      <c r="AD292" s="35"/>
      <c r="AE292" s="77"/>
      <c r="AF292" s="77"/>
      <c r="AG292" s="161"/>
      <c r="AH292" s="35"/>
      <c r="AI292" s="35"/>
      <c r="AJ292" s="35"/>
      <c r="AK292" s="35"/>
      <c r="AL292" s="77"/>
      <c r="AM292" s="35"/>
      <c r="AN292" s="35"/>
      <c r="AO292" s="35"/>
    </row>
    <row r="293" spans="1:41" ht="15">
      <c r="A293" s="166"/>
      <c r="B293" s="35"/>
      <c r="C293" s="35"/>
      <c r="D293" s="35"/>
      <c r="E293" s="359"/>
      <c r="F293" s="35"/>
      <c r="G293" s="359"/>
      <c r="H293" s="343"/>
      <c r="I293" s="161"/>
      <c r="J293" s="161"/>
      <c r="K293" s="161"/>
      <c r="L293" s="161"/>
      <c r="M293" s="161"/>
      <c r="N293" s="161"/>
      <c r="O293" s="161"/>
      <c r="P293" s="161"/>
      <c r="Q293" s="35"/>
      <c r="R293" s="161"/>
      <c r="S293" s="161"/>
      <c r="T293" s="35"/>
      <c r="U293" s="35"/>
      <c r="V293" s="35"/>
      <c r="W293" s="35"/>
      <c r="X293" s="35"/>
      <c r="Y293" s="35"/>
      <c r="Z293" s="35"/>
      <c r="AA293" s="77"/>
      <c r="AB293" s="77"/>
      <c r="AC293" s="35"/>
      <c r="AD293" s="35"/>
      <c r="AE293" s="77"/>
      <c r="AF293" s="77"/>
      <c r="AG293" s="161"/>
      <c r="AH293" s="35"/>
      <c r="AI293" s="35"/>
      <c r="AJ293" s="35"/>
      <c r="AK293" s="35"/>
      <c r="AL293" s="77"/>
      <c r="AM293" s="35"/>
      <c r="AN293" s="35"/>
      <c r="AO293" s="35"/>
    </row>
    <row r="294" spans="1:41" ht="15">
      <c r="A294" s="166"/>
      <c r="B294" s="35"/>
      <c r="C294" s="35"/>
      <c r="D294" s="35"/>
      <c r="E294" s="359"/>
      <c r="F294" s="35"/>
      <c r="G294" s="359"/>
      <c r="H294" s="343"/>
      <c r="I294" s="161"/>
      <c r="J294" s="161"/>
      <c r="K294" s="161"/>
      <c r="L294" s="161"/>
      <c r="M294" s="161"/>
      <c r="N294" s="161"/>
      <c r="O294" s="161"/>
      <c r="P294" s="161"/>
      <c r="Q294" s="35"/>
      <c r="R294" s="161"/>
      <c r="S294" s="161"/>
      <c r="T294" s="35"/>
      <c r="U294" s="35"/>
      <c r="V294" s="35"/>
      <c r="W294" s="35"/>
      <c r="X294" s="35"/>
      <c r="Y294" s="35"/>
      <c r="Z294" s="35"/>
      <c r="AA294" s="77"/>
      <c r="AB294" s="77"/>
      <c r="AC294" s="35"/>
      <c r="AD294" s="35"/>
      <c r="AE294" s="77"/>
      <c r="AF294" s="77"/>
      <c r="AG294" s="161"/>
      <c r="AH294" s="35"/>
      <c r="AI294" s="35"/>
      <c r="AJ294" s="35"/>
      <c r="AK294" s="35"/>
      <c r="AL294" s="77"/>
      <c r="AM294" s="35"/>
      <c r="AN294" s="35"/>
      <c r="AO294" s="35"/>
    </row>
    <row r="295" spans="1:41" ht="15">
      <c r="A295" s="166"/>
      <c r="B295" s="35"/>
      <c r="C295" s="35"/>
      <c r="D295" s="35"/>
      <c r="E295" s="359"/>
      <c r="F295" s="35"/>
      <c r="G295" s="359"/>
      <c r="H295" s="343"/>
      <c r="I295" s="161"/>
      <c r="J295" s="161"/>
      <c r="K295" s="161"/>
      <c r="L295" s="161"/>
      <c r="M295" s="161"/>
      <c r="N295" s="161"/>
      <c r="O295" s="161"/>
      <c r="P295" s="161"/>
      <c r="Q295" s="35"/>
      <c r="R295" s="161"/>
      <c r="S295" s="161"/>
      <c r="T295" s="35"/>
      <c r="U295" s="35"/>
      <c r="V295" s="35"/>
      <c r="W295" s="35"/>
      <c r="X295" s="35"/>
      <c r="Y295" s="35"/>
      <c r="Z295" s="35"/>
      <c r="AA295" s="77"/>
      <c r="AB295" s="77"/>
      <c r="AC295" s="35"/>
      <c r="AD295" s="35"/>
      <c r="AE295" s="77"/>
      <c r="AF295" s="77"/>
      <c r="AG295" s="161"/>
      <c r="AH295" s="35"/>
      <c r="AI295" s="35"/>
      <c r="AJ295" s="35"/>
      <c r="AK295" s="35"/>
      <c r="AL295" s="77"/>
      <c r="AM295" s="35"/>
      <c r="AN295" s="35"/>
      <c r="AO295" s="35"/>
    </row>
    <row r="296" spans="1:41" ht="15">
      <c r="A296" s="166"/>
      <c r="B296" s="35"/>
      <c r="C296" s="35"/>
      <c r="D296" s="35"/>
      <c r="E296" s="359"/>
      <c r="F296" s="35"/>
      <c r="G296" s="359"/>
      <c r="H296" s="343"/>
      <c r="I296" s="161"/>
      <c r="J296" s="161"/>
      <c r="K296" s="161"/>
      <c r="L296" s="161"/>
      <c r="M296" s="161"/>
      <c r="N296" s="161"/>
      <c r="O296" s="161"/>
      <c r="P296" s="161"/>
      <c r="Q296" s="35"/>
      <c r="R296" s="161"/>
      <c r="S296" s="161"/>
      <c r="T296" s="35"/>
      <c r="U296" s="35"/>
      <c r="V296" s="35"/>
      <c r="W296" s="35"/>
      <c r="X296" s="35"/>
      <c r="Y296" s="35"/>
      <c r="Z296" s="35"/>
      <c r="AA296" s="77"/>
      <c r="AB296" s="77"/>
      <c r="AC296" s="35"/>
      <c r="AD296" s="35"/>
      <c r="AE296" s="77"/>
      <c r="AF296" s="77"/>
      <c r="AG296" s="161"/>
      <c r="AH296" s="35"/>
      <c r="AI296" s="35"/>
      <c r="AJ296" s="35"/>
      <c r="AM296" s="35"/>
      <c r="AN296" s="35"/>
      <c r="AO296" s="35"/>
    </row>
    <row r="297" spans="1:41" ht="15">
      <c r="A297" s="166"/>
      <c r="B297" s="35"/>
      <c r="C297" s="35"/>
      <c r="D297" s="35"/>
      <c r="E297" s="359"/>
      <c r="F297" s="35"/>
      <c r="G297" s="359"/>
      <c r="H297" s="343"/>
      <c r="I297" s="161"/>
      <c r="J297" s="161"/>
      <c r="K297" s="161"/>
      <c r="L297" s="161"/>
      <c r="M297" s="161"/>
      <c r="N297" s="161"/>
      <c r="O297" s="161"/>
      <c r="P297" s="161"/>
      <c r="Q297" s="35"/>
      <c r="R297" s="161"/>
      <c r="S297" s="161"/>
      <c r="T297" s="35"/>
      <c r="U297" s="35"/>
      <c r="V297" s="35"/>
      <c r="W297" s="35"/>
      <c r="X297" s="35"/>
      <c r="Y297" s="35"/>
      <c r="Z297" s="35"/>
      <c r="AA297" s="77"/>
      <c r="AB297" s="77"/>
      <c r="AC297" s="35"/>
      <c r="AD297" s="35"/>
      <c r="AE297" s="77"/>
      <c r="AF297" s="77"/>
      <c r="AG297" s="161"/>
      <c r="AH297" s="35"/>
      <c r="AI297" s="35"/>
      <c r="AJ297" s="35"/>
      <c r="AM297" s="35"/>
      <c r="AN297" s="35"/>
      <c r="AO297" s="35"/>
    </row>
    <row r="298" spans="1:41" ht="15">
      <c r="A298" s="166"/>
      <c r="B298" s="35"/>
      <c r="C298" s="35"/>
      <c r="D298" s="35"/>
      <c r="E298" s="359"/>
      <c r="F298" s="35"/>
      <c r="G298" s="359"/>
      <c r="H298" s="343"/>
      <c r="I298" s="161"/>
      <c r="J298" s="161"/>
      <c r="K298" s="161"/>
      <c r="L298" s="161"/>
      <c r="M298" s="161"/>
      <c r="N298" s="161"/>
      <c r="O298" s="161"/>
      <c r="P298" s="161"/>
      <c r="Q298" s="35"/>
      <c r="R298" s="161"/>
      <c r="S298" s="161"/>
      <c r="T298" s="35"/>
      <c r="U298" s="35"/>
      <c r="V298" s="35"/>
      <c r="W298" s="35"/>
      <c r="X298" s="35"/>
      <c r="Y298" s="35"/>
      <c r="Z298" s="35"/>
      <c r="AA298" s="77"/>
      <c r="AB298" s="77"/>
      <c r="AC298" s="35"/>
      <c r="AD298" s="35"/>
      <c r="AE298" s="77"/>
      <c r="AF298" s="77"/>
      <c r="AG298" s="161"/>
      <c r="AH298" s="35"/>
      <c r="AI298" s="35"/>
      <c r="AJ298" s="35"/>
      <c r="AM298" s="35"/>
      <c r="AN298" s="35"/>
      <c r="AO298" s="35"/>
    </row>
    <row r="299" spans="1:41" ht="15">
      <c r="A299" s="166"/>
      <c r="B299" s="35"/>
      <c r="C299" s="35"/>
      <c r="D299" s="35"/>
      <c r="E299" s="359"/>
      <c r="F299" s="35"/>
      <c r="G299" s="359"/>
      <c r="H299" s="343"/>
      <c r="I299" s="161"/>
      <c r="J299" s="161"/>
      <c r="K299" s="161"/>
      <c r="L299" s="161"/>
      <c r="M299" s="161"/>
      <c r="N299" s="161"/>
      <c r="O299" s="161"/>
      <c r="P299" s="161"/>
      <c r="Q299" s="35"/>
      <c r="R299" s="161"/>
      <c r="S299" s="161"/>
      <c r="T299" s="35"/>
      <c r="U299" s="35"/>
      <c r="V299" s="35"/>
      <c r="W299" s="35"/>
      <c r="X299" s="35"/>
      <c r="Y299" s="35"/>
      <c r="Z299" s="35"/>
      <c r="AA299" s="77"/>
      <c r="AB299" s="77"/>
      <c r="AC299" s="35"/>
      <c r="AD299" s="35"/>
      <c r="AE299" s="77"/>
      <c r="AF299" s="77"/>
      <c r="AG299" s="161"/>
      <c r="AH299" s="35"/>
      <c r="AI299" s="35"/>
      <c r="AJ299" s="35"/>
      <c r="AM299" s="35"/>
      <c r="AN299" s="35"/>
      <c r="AO299" s="35"/>
    </row>
    <row r="300" spans="1:41" ht="15">
      <c r="A300" s="166"/>
      <c r="B300" s="35"/>
      <c r="C300" s="35"/>
      <c r="D300" s="35"/>
      <c r="E300" s="359"/>
      <c r="F300" s="35"/>
      <c r="G300" s="359"/>
      <c r="H300" s="343"/>
      <c r="I300" s="161"/>
      <c r="J300" s="161"/>
      <c r="K300" s="161"/>
      <c r="L300" s="161"/>
      <c r="M300" s="161"/>
      <c r="N300" s="161"/>
      <c r="O300" s="161"/>
      <c r="P300" s="161"/>
      <c r="Q300" s="35"/>
      <c r="R300" s="161"/>
      <c r="S300" s="161"/>
      <c r="T300" s="35"/>
      <c r="U300" s="35"/>
      <c r="V300" s="35"/>
      <c r="W300" s="35"/>
      <c r="X300" s="35"/>
      <c r="Y300" s="35"/>
      <c r="Z300" s="35"/>
      <c r="AA300" s="77"/>
      <c r="AB300" s="77"/>
      <c r="AC300" s="35"/>
      <c r="AD300" s="35"/>
      <c r="AE300" s="77"/>
      <c r="AF300" s="77"/>
      <c r="AG300" s="161"/>
      <c r="AH300" s="35"/>
      <c r="AI300" s="35"/>
      <c r="AJ300" s="35"/>
      <c r="AM300" s="35"/>
      <c r="AN300" s="35"/>
      <c r="AO300" s="35"/>
    </row>
    <row r="301" spans="1:41" ht="15">
      <c r="A301" s="166"/>
      <c r="B301" s="35"/>
      <c r="C301" s="35"/>
      <c r="D301" s="35"/>
      <c r="E301" s="359"/>
      <c r="F301" s="35"/>
      <c r="G301" s="359"/>
      <c r="H301" s="343"/>
      <c r="I301" s="161"/>
      <c r="J301" s="161"/>
      <c r="K301" s="161"/>
      <c r="L301" s="161"/>
      <c r="M301" s="161"/>
      <c r="N301" s="161"/>
      <c r="O301" s="161"/>
      <c r="P301" s="161"/>
      <c r="Q301" s="35"/>
      <c r="R301" s="161"/>
      <c r="S301" s="161"/>
      <c r="T301" s="35"/>
      <c r="U301" s="35"/>
      <c r="V301" s="35"/>
      <c r="W301" s="35"/>
      <c r="X301" s="35"/>
      <c r="Y301" s="35"/>
      <c r="Z301" s="35"/>
      <c r="AA301" s="77"/>
      <c r="AB301" s="77"/>
      <c r="AC301" s="35"/>
      <c r="AD301" s="35"/>
      <c r="AE301" s="77"/>
      <c r="AF301" s="77"/>
      <c r="AG301" s="161"/>
      <c r="AH301" s="35"/>
      <c r="AI301" s="35"/>
      <c r="AJ301" s="35"/>
      <c r="AM301" s="35"/>
      <c r="AN301" s="35"/>
      <c r="AO301" s="35"/>
    </row>
    <row r="302" spans="1:41" ht="15">
      <c r="A302" s="166"/>
      <c r="B302" s="35"/>
      <c r="C302" s="35"/>
      <c r="D302" s="35"/>
      <c r="E302" s="359"/>
      <c r="F302" s="35"/>
      <c r="G302" s="359"/>
      <c r="H302" s="343"/>
      <c r="I302" s="161"/>
      <c r="J302" s="161"/>
      <c r="K302" s="161"/>
      <c r="L302" s="161"/>
      <c r="M302" s="161"/>
      <c r="N302" s="161"/>
      <c r="O302" s="161"/>
      <c r="P302" s="161"/>
      <c r="Q302" s="35"/>
      <c r="R302" s="161"/>
      <c r="S302" s="161"/>
      <c r="T302" s="35"/>
      <c r="U302" s="35"/>
      <c r="V302" s="35"/>
      <c r="W302" s="35"/>
      <c r="X302" s="35"/>
      <c r="Y302" s="35"/>
      <c r="Z302" s="35"/>
      <c r="AA302" s="77"/>
      <c r="AB302" s="77"/>
      <c r="AC302" s="35"/>
      <c r="AD302" s="35"/>
      <c r="AE302" s="77"/>
      <c r="AF302" s="77"/>
      <c r="AG302" s="161"/>
      <c r="AH302" s="35"/>
      <c r="AI302" s="35"/>
      <c r="AJ302" s="35"/>
      <c r="AM302" s="35"/>
      <c r="AN302" s="35"/>
      <c r="AO302" s="35"/>
    </row>
    <row r="303" spans="1:41" ht="15">
      <c r="A303" s="166"/>
      <c r="B303" s="35"/>
      <c r="C303" s="35"/>
      <c r="D303" s="35"/>
      <c r="E303" s="359"/>
      <c r="F303" s="35"/>
      <c r="G303" s="359"/>
      <c r="H303" s="343"/>
      <c r="I303" s="161"/>
      <c r="J303" s="161"/>
      <c r="K303" s="161"/>
      <c r="L303" s="161"/>
      <c r="M303" s="161"/>
      <c r="N303" s="161"/>
      <c r="O303" s="161"/>
      <c r="P303" s="161"/>
      <c r="Q303" s="35"/>
      <c r="R303" s="161"/>
      <c r="S303" s="161"/>
      <c r="T303" s="35"/>
      <c r="U303" s="35"/>
      <c r="V303" s="35"/>
      <c r="W303" s="35"/>
      <c r="X303" s="35"/>
      <c r="Y303" s="35"/>
      <c r="Z303" s="35"/>
      <c r="AA303" s="77"/>
      <c r="AB303" s="77"/>
      <c r="AC303" s="35"/>
      <c r="AD303" s="35"/>
      <c r="AE303" s="77"/>
      <c r="AF303" s="77"/>
      <c r="AG303" s="161"/>
      <c r="AH303" s="35"/>
      <c r="AI303" s="35"/>
      <c r="AJ303" s="35"/>
      <c r="AM303" s="35"/>
      <c r="AN303" s="35"/>
      <c r="AO303" s="35"/>
    </row>
    <row r="304" spans="1:41" ht="15">
      <c r="A304" s="166"/>
      <c r="B304" s="35"/>
      <c r="C304" s="35"/>
      <c r="D304" s="35"/>
      <c r="E304" s="359"/>
      <c r="F304" s="35"/>
      <c r="G304" s="359"/>
      <c r="H304" s="343"/>
      <c r="I304" s="161"/>
      <c r="J304" s="161"/>
      <c r="K304" s="161"/>
      <c r="L304" s="161"/>
      <c r="M304" s="161"/>
      <c r="N304" s="161"/>
      <c r="O304" s="161"/>
      <c r="P304" s="161"/>
      <c r="Q304" s="35"/>
      <c r="R304" s="161"/>
      <c r="S304" s="161"/>
      <c r="T304" s="35"/>
      <c r="U304" s="35"/>
      <c r="V304" s="35"/>
      <c r="W304" s="35"/>
      <c r="X304" s="35"/>
      <c r="Y304" s="35"/>
      <c r="Z304" s="35"/>
      <c r="AA304" s="77"/>
      <c r="AB304" s="77"/>
      <c r="AC304" s="35"/>
      <c r="AD304" s="35"/>
      <c r="AE304" s="77"/>
      <c r="AF304" s="77"/>
      <c r="AG304" s="161"/>
      <c r="AH304" s="35"/>
      <c r="AI304" s="35"/>
      <c r="AJ304" s="35"/>
      <c r="AM304" s="35"/>
      <c r="AN304" s="35"/>
      <c r="AO304" s="35"/>
    </row>
    <row r="305" spans="1:41" ht="15">
      <c r="A305" s="166"/>
      <c r="B305" s="35"/>
      <c r="C305" s="35"/>
      <c r="D305" s="35"/>
      <c r="E305" s="359"/>
      <c r="F305" s="35"/>
      <c r="G305" s="359"/>
      <c r="H305" s="343"/>
      <c r="I305" s="161"/>
      <c r="J305" s="161"/>
      <c r="K305" s="161"/>
      <c r="L305" s="161"/>
      <c r="M305" s="161"/>
      <c r="N305" s="161"/>
      <c r="O305" s="161"/>
      <c r="P305" s="161"/>
      <c r="Q305" s="35"/>
      <c r="R305" s="161"/>
      <c r="S305" s="161"/>
      <c r="T305" s="35"/>
      <c r="U305" s="35"/>
      <c r="V305" s="35"/>
      <c r="W305" s="35"/>
      <c r="X305" s="35"/>
      <c r="Y305" s="35"/>
      <c r="Z305" s="35"/>
      <c r="AA305" s="77"/>
      <c r="AB305" s="77"/>
      <c r="AC305" s="35"/>
      <c r="AD305" s="35"/>
      <c r="AE305" s="77"/>
      <c r="AF305" s="77"/>
      <c r="AG305" s="161"/>
      <c r="AH305" s="35"/>
      <c r="AI305" s="35"/>
      <c r="AJ305" s="35"/>
      <c r="AM305" s="35"/>
      <c r="AN305" s="35"/>
      <c r="AO305" s="35"/>
    </row>
    <row r="306" spans="1:41" ht="15">
      <c r="A306" s="166"/>
      <c r="B306" s="35"/>
      <c r="C306" s="35"/>
      <c r="D306" s="35"/>
      <c r="E306" s="359"/>
      <c r="F306" s="35"/>
      <c r="G306" s="359"/>
      <c r="H306" s="343"/>
      <c r="I306" s="161"/>
      <c r="J306" s="161"/>
      <c r="K306" s="161"/>
      <c r="L306" s="161"/>
      <c r="M306" s="161"/>
      <c r="N306" s="161"/>
      <c r="O306" s="161"/>
      <c r="P306" s="161"/>
      <c r="Q306" s="35"/>
      <c r="R306" s="161"/>
      <c r="S306" s="161"/>
      <c r="T306" s="35"/>
      <c r="U306" s="35"/>
      <c r="V306" s="35"/>
      <c r="W306" s="35"/>
      <c r="X306" s="35"/>
      <c r="Y306" s="35"/>
      <c r="Z306" s="35"/>
      <c r="AA306" s="77"/>
      <c r="AB306" s="77"/>
      <c r="AC306" s="35"/>
      <c r="AD306" s="35"/>
      <c r="AE306" s="77"/>
      <c r="AF306" s="77"/>
      <c r="AG306" s="161"/>
      <c r="AH306" s="35"/>
      <c r="AI306" s="35"/>
      <c r="AJ306" s="35"/>
    </row>
    <row r="307" spans="1:41" ht="15">
      <c r="A307" s="166"/>
      <c r="B307" s="35"/>
      <c r="C307" s="35"/>
      <c r="D307" s="35"/>
      <c r="E307" s="359"/>
      <c r="F307" s="35"/>
      <c r="G307" s="359"/>
      <c r="H307" s="343"/>
      <c r="I307" s="161"/>
      <c r="J307" s="161"/>
      <c r="K307" s="161"/>
      <c r="L307" s="161"/>
      <c r="M307" s="161"/>
      <c r="N307" s="161"/>
      <c r="O307" s="161"/>
      <c r="P307" s="161"/>
      <c r="Q307" s="35"/>
      <c r="R307" s="161"/>
      <c r="S307" s="161"/>
      <c r="T307" s="35"/>
      <c r="U307" s="35"/>
      <c r="V307" s="35"/>
      <c r="W307" s="35"/>
      <c r="X307" s="35"/>
      <c r="Y307" s="35"/>
      <c r="Z307" s="35"/>
      <c r="AA307" s="77"/>
      <c r="AB307" s="77"/>
      <c r="AC307" s="35"/>
      <c r="AD307" s="35"/>
      <c r="AE307" s="77"/>
      <c r="AF307" s="77"/>
      <c r="AG307" s="161"/>
      <c r="AH307" s="35"/>
      <c r="AI307" s="35"/>
      <c r="AJ307" s="35"/>
    </row>
    <row r="308" spans="1:41">
      <c r="A308" s="166"/>
      <c r="M308" s="161"/>
      <c r="N308" s="161"/>
      <c r="O308" s="161"/>
      <c r="P308" s="161"/>
      <c r="Q308" s="35"/>
      <c r="R308" s="161"/>
      <c r="S308" s="161"/>
      <c r="T308" s="35"/>
      <c r="U308" s="35"/>
      <c r="V308" s="35"/>
      <c r="W308" s="35"/>
      <c r="X308" s="35"/>
      <c r="Y308" s="35"/>
      <c r="Z308" s="35"/>
      <c r="AA308" s="77"/>
      <c r="AB308" s="77"/>
      <c r="AC308" s="35"/>
      <c r="AD308" s="35"/>
      <c r="AE308" s="77"/>
      <c r="AF308" s="77"/>
      <c r="AG308" s="161"/>
      <c r="AH308" s="35"/>
      <c r="AI308" s="35"/>
      <c r="AJ308" s="35"/>
    </row>
    <row r="309" spans="1:41">
      <c r="A309" s="166"/>
      <c r="M309" s="161"/>
      <c r="N309" s="161"/>
      <c r="O309" s="161"/>
      <c r="P309" s="161"/>
      <c r="Q309" s="35"/>
      <c r="R309" s="161"/>
      <c r="S309" s="161"/>
      <c r="T309" s="35"/>
      <c r="U309" s="35"/>
      <c r="V309" s="35"/>
      <c r="W309" s="35"/>
      <c r="X309" s="35"/>
      <c r="Y309" s="35"/>
      <c r="Z309" s="35"/>
      <c r="AA309" s="77"/>
      <c r="AB309" s="77"/>
      <c r="AC309" s="35"/>
      <c r="AD309" s="35"/>
      <c r="AE309" s="77"/>
      <c r="AF309" s="77"/>
      <c r="AG309" s="161"/>
      <c r="AH309" s="35"/>
      <c r="AI309" s="35"/>
      <c r="AJ309" s="35"/>
    </row>
    <row r="310" spans="1:41">
      <c r="A310" s="166"/>
      <c r="M310" s="161"/>
      <c r="N310" s="161"/>
      <c r="O310" s="161"/>
      <c r="P310" s="161"/>
      <c r="Q310" s="35"/>
      <c r="R310" s="161"/>
      <c r="S310" s="161"/>
      <c r="T310" s="35"/>
      <c r="U310" s="35"/>
      <c r="V310" s="35"/>
      <c r="W310" s="35"/>
      <c r="X310" s="35"/>
      <c r="Y310" s="35"/>
      <c r="Z310" s="35"/>
      <c r="AA310" s="77"/>
      <c r="AB310" s="77"/>
      <c r="AC310" s="35"/>
      <c r="AD310" s="35"/>
      <c r="AE310" s="77"/>
      <c r="AF310" s="77"/>
      <c r="AG310" s="161"/>
      <c r="AH310" s="35"/>
      <c r="AI310" s="35"/>
      <c r="AJ310" s="35"/>
    </row>
    <row r="311" spans="1:41">
      <c r="A311" s="166"/>
      <c r="M311" s="161"/>
      <c r="N311" s="161"/>
      <c r="O311" s="161"/>
      <c r="P311" s="161"/>
      <c r="Q311" s="35"/>
      <c r="R311" s="161"/>
      <c r="S311" s="161"/>
      <c r="T311" s="35"/>
      <c r="U311" s="35"/>
      <c r="V311" s="35"/>
      <c r="W311" s="35"/>
      <c r="X311" s="35"/>
      <c r="Y311" s="35"/>
      <c r="Z311" s="35"/>
      <c r="AA311" s="77"/>
      <c r="AB311" s="77"/>
      <c r="AC311" s="35"/>
      <c r="AD311" s="35"/>
      <c r="AE311" s="77"/>
      <c r="AF311" s="77"/>
      <c r="AG311" s="161"/>
      <c r="AH311" s="35"/>
      <c r="AI311" s="35"/>
      <c r="AJ311" s="35"/>
    </row>
    <row r="312" spans="1:41">
      <c r="A312" s="166"/>
      <c r="M312" s="161"/>
      <c r="N312" s="161"/>
      <c r="O312" s="161"/>
      <c r="P312" s="161"/>
      <c r="Q312" s="35"/>
      <c r="R312" s="161"/>
      <c r="S312" s="161"/>
      <c r="T312" s="35"/>
      <c r="U312" s="35"/>
      <c r="V312" s="35"/>
      <c r="W312" s="35"/>
      <c r="X312" s="35"/>
      <c r="Y312" s="35"/>
      <c r="Z312" s="35"/>
      <c r="AA312" s="77"/>
      <c r="AB312" s="77"/>
      <c r="AC312" s="35"/>
      <c r="AD312" s="35"/>
      <c r="AE312" s="77"/>
      <c r="AF312" s="77"/>
      <c r="AG312" s="161"/>
      <c r="AH312" s="35"/>
      <c r="AI312" s="35"/>
      <c r="AJ312" s="35"/>
    </row>
    <row r="313" spans="1:41">
      <c r="A313" s="166"/>
      <c r="M313" s="161"/>
      <c r="N313" s="161"/>
      <c r="O313" s="161"/>
      <c r="P313" s="161"/>
      <c r="Q313" s="35"/>
      <c r="R313" s="161"/>
      <c r="S313" s="161"/>
      <c r="T313" s="35"/>
      <c r="U313" s="35"/>
      <c r="V313" s="35"/>
      <c r="W313" s="35"/>
      <c r="X313" s="35"/>
      <c r="Y313" s="35"/>
      <c r="Z313" s="35"/>
      <c r="AA313" s="77"/>
      <c r="AB313" s="77"/>
      <c r="AC313" s="35"/>
      <c r="AD313" s="35"/>
      <c r="AE313" s="77"/>
      <c r="AF313" s="77"/>
      <c r="AG313" s="161"/>
      <c r="AH313" s="35"/>
      <c r="AI313" s="35"/>
      <c r="AJ313" s="35"/>
    </row>
    <row r="314" spans="1:41">
      <c r="A314" s="166"/>
      <c r="M314" s="161"/>
      <c r="N314" s="161"/>
      <c r="O314" s="161"/>
      <c r="P314" s="161"/>
      <c r="Q314" s="35"/>
      <c r="R314" s="161"/>
      <c r="S314" s="161"/>
      <c r="T314" s="35"/>
      <c r="U314" s="35"/>
      <c r="V314" s="35"/>
      <c r="W314" s="35"/>
      <c r="X314" s="35"/>
      <c r="Y314" s="35"/>
      <c r="Z314" s="35"/>
      <c r="AA314" s="77"/>
      <c r="AB314" s="77"/>
      <c r="AC314" s="35"/>
      <c r="AD314" s="35"/>
      <c r="AE314" s="77"/>
      <c r="AF314" s="77"/>
      <c r="AG314" s="161"/>
      <c r="AH314" s="35"/>
      <c r="AI314" s="35"/>
      <c r="AJ314" s="35"/>
    </row>
    <row r="315" spans="1:41">
      <c r="A315" s="166"/>
      <c r="M315" s="161"/>
      <c r="N315" s="161"/>
      <c r="O315" s="161"/>
      <c r="P315" s="161"/>
      <c r="Q315" s="35"/>
      <c r="R315" s="161"/>
      <c r="S315" s="161"/>
      <c r="T315" s="35"/>
      <c r="U315" s="35"/>
      <c r="V315" s="35"/>
      <c r="W315" s="35"/>
      <c r="X315" s="35"/>
      <c r="Y315" s="35"/>
      <c r="Z315" s="35"/>
      <c r="AA315" s="77"/>
      <c r="AB315" s="77"/>
      <c r="AC315" s="35"/>
      <c r="AD315" s="35"/>
      <c r="AE315" s="77"/>
      <c r="AF315" s="77"/>
      <c r="AG315" s="161"/>
      <c r="AH315" s="35"/>
      <c r="AI315" s="35"/>
      <c r="AJ315" s="35"/>
    </row>
    <row r="316" spans="1:41">
      <c r="A316" s="166"/>
      <c r="M316" s="161"/>
      <c r="N316" s="161"/>
      <c r="O316" s="161"/>
      <c r="P316" s="161"/>
      <c r="Q316" s="35"/>
      <c r="R316" s="161"/>
      <c r="S316" s="161"/>
      <c r="T316" s="35"/>
      <c r="U316" s="35"/>
      <c r="V316" s="35"/>
      <c r="W316" s="35"/>
      <c r="X316" s="35"/>
      <c r="Y316" s="35"/>
      <c r="Z316" s="35"/>
      <c r="AA316" s="77"/>
      <c r="AB316" s="77"/>
      <c r="AC316" s="35"/>
      <c r="AD316" s="35"/>
      <c r="AE316" s="77"/>
      <c r="AF316" s="77"/>
      <c r="AG316" s="161"/>
      <c r="AH316" s="35"/>
      <c r="AI316" s="35"/>
      <c r="AJ316" s="35"/>
    </row>
    <row r="317" spans="1:41">
      <c r="A317" s="166"/>
      <c r="M317" s="161"/>
      <c r="N317" s="161"/>
      <c r="O317" s="161"/>
      <c r="P317" s="161"/>
      <c r="Q317" s="35"/>
      <c r="R317" s="161"/>
      <c r="S317" s="161"/>
      <c r="T317" s="35"/>
      <c r="U317" s="35"/>
      <c r="V317" s="35"/>
      <c r="W317" s="35"/>
      <c r="X317" s="35"/>
      <c r="Y317" s="35"/>
      <c r="Z317" s="35"/>
      <c r="AA317" s="77"/>
      <c r="AB317" s="77"/>
      <c r="AC317" s="35"/>
      <c r="AD317" s="35"/>
      <c r="AE317" s="77"/>
      <c r="AF317" s="77"/>
      <c r="AG317" s="161"/>
      <c r="AH317" s="35"/>
      <c r="AI317" s="35"/>
      <c r="AJ317" s="35"/>
    </row>
    <row r="318" spans="1:41">
      <c r="M318" s="161"/>
      <c r="N318" s="161"/>
      <c r="O318" s="161"/>
      <c r="P318" s="161"/>
      <c r="Q318" s="35"/>
      <c r="R318" s="161"/>
      <c r="S318" s="161"/>
      <c r="T318" s="35"/>
      <c r="U318" s="35"/>
      <c r="V318" s="35"/>
      <c r="W318" s="35"/>
      <c r="X318" s="35"/>
      <c r="Y318" s="35"/>
      <c r="Z318" s="35"/>
      <c r="AA318" s="77"/>
      <c r="AB318" s="77"/>
      <c r="AC318" s="35"/>
      <c r="AD318" s="35"/>
      <c r="AE318" s="77"/>
      <c r="AF318" s="77"/>
      <c r="AG318" s="161"/>
      <c r="AH318" s="35"/>
      <c r="AI318" s="35"/>
      <c r="AJ318" s="35"/>
    </row>
    <row r="319" spans="1:41">
      <c r="M319" s="161"/>
      <c r="N319" s="161"/>
    </row>
  </sheetData>
  <mergeCells count="2">
    <mergeCell ref="K4:M4"/>
    <mergeCell ref="AC4:AG4"/>
  </mergeCells>
  <conditionalFormatting sqref="BD100:BE100">
    <cfRule type="cellIs" dxfId="81" priority="29" stopIfTrue="1" operator="lessThan">
      <formula>0</formula>
    </cfRule>
  </conditionalFormatting>
  <conditionalFormatting sqref="BD77:BE77">
    <cfRule type="cellIs" dxfId="80" priority="30" stopIfTrue="1" operator="greaterThan">
      <formula>0</formula>
    </cfRule>
  </conditionalFormatting>
  <conditionalFormatting sqref="BD77:BE77">
    <cfRule type="cellIs" dxfId="79" priority="28" operator="lessThan">
      <formula>0</formula>
    </cfRule>
  </conditionalFormatting>
  <conditionalFormatting sqref="F9:F33">
    <cfRule type="cellIs" dxfId="78" priority="26" operator="lessThan">
      <formula>0</formula>
    </cfRule>
    <cfRule type="cellIs" dxfId="77" priority="27" operator="greaterThan">
      <formula>0</formula>
    </cfRule>
  </conditionalFormatting>
  <conditionalFormatting sqref="H9:H33">
    <cfRule type="cellIs" dxfId="76" priority="24" operator="lessThan">
      <formula>0</formula>
    </cfRule>
    <cfRule type="cellIs" dxfId="75" priority="25" operator="greaterThan">
      <formula>0</formula>
    </cfRule>
  </conditionalFormatting>
  <conditionalFormatting sqref="J9:J33">
    <cfRule type="cellIs" dxfId="74" priority="22" operator="lessThan">
      <formula>0</formula>
    </cfRule>
    <cfRule type="cellIs" dxfId="73" priority="23" operator="greaterThan">
      <formula>0</formula>
    </cfRule>
  </conditionalFormatting>
  <conditionalFormatting sqref="W9:W33">
    <cfRule type="cellIs" dxfId="72" priority="18" operator="lessThan">
      <formula>0</formula>
    </cfRule>
    <cfRule type="cellIs" dxfId="71" priority="19" operator="greaterThan">
      <formula>0</formula>
    </cfRule>
  </conditionalFormatting>
  <conditionalFormatting sqref="Z9:Z33">
    <cfRule type="cellIs" dxfId="70" priority="16" operator="lessThan">
      <formula>0</formula>
    </cfRule>
    <cfRule type="cellIs" dxfId="69" priority="17" operator="greaterThan">
      <formula>0</formula>
    </cfRule>
  </conditionalFormatting>
  <conditionalFormatting sqref="V9:V33">
    <cfRule type="top10" dxfId="68" priority="11" percent="1" bottom="1" rank="10"/>
    <cfRule type="top10" dxfId="67" priority="12" percent="1" rank="10"/>
    <cfRule type="top10" dxfId="66" priority="13" percent="1" rank="10"/>
  </conditionalFormatting>
  <conditionalFormatting sqref="O9:O33">
    <cfRule type="top10" dxfId="65" priority="9" percent="1" bottom="1" rank="10"/>
    <cfRule type="top10" dxfId="64" priority="10" percent="1" rank="10"/>
  </conditionalFormatting>
  <conditionalFormatting sqref="G9:G33">
    <cfRule type="cellIs" dxfId="63" priority="8" operator="greaterThan">
      <formula>4000</formula>
    </cfRule>
  </conditionalFormatting>
  <conditionalFormatting sqref="M9:M33">
    <cfRule type="cellIs" dxfId="62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8" sqref="A8"/>
    </sheetView>
  </sheetViews>
  <sheetFormatPr baseColWidth="10" defaultRowHeight="15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9"/>
      <c r="AF8" s="59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9"/>
      <c r="AF9" s="59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9"/>
      <c r="AF10" s="59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9"/>
      <c r="AF11" s="59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9"/>
      <c r="AF12" s="59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9"/>
      <c r="AF13" s="59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9"/>
      <c r="AF14" s="59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9"/>
      <c r="AF15" s="59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9"/>
      <c r="AF16" s="59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9"/>
      <c r="AF17" s="59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9"/>
      <c r="AF18" s="59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9"/>
      <c r="AF19" s="59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9"/>
      <c r="AF20" s="59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9"/>
      <c r="AF21" s="59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9"/>
      <c r="AF22" s="59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9"/>
      <c r="AF23" s="59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9"/>
      <c r="AF24" s="59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9"/>
      <c r="AF25" s="59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9"/>
      <c r="AF26" s="59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9"/>
      <c r="AF27" s="59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9"/>
      <c r="AF28" s="59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9"/>
      <c r="AF29" s="59"/>
      <c r="AJ29" s="57"/>
      <c r="AK29" s="57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9"/>
      <c r="AF30" s="59"/>
      <c r="AJ30" s="57"/>
      <c r="AK30" s="57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9"/>
      <c r="AF31" s="59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9"/>
      <c r="AF32" s="59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9"/>
      <c r="AF33" s="59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9"/>
      <c r="AF34" s="59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9"/>
      <c r="AF35" s="59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9"/>
      <c r="AF36" s="59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9"/>
      <c r="AF37" s="59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9"/>
      <c r="AF38" s="59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9"/>
      <c r="AF39" s="59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9"/>
      <c r="AF40" s="59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9"/>
      <c r="AF41" s="59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9"/>
      <c r="AF42" s="59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9"/>
      <c r="AF43" s="59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9"/>
      <c r="AF44" s="59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9"/>
      <c r="AF45" s="59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9"/>
      <c r="AF46" s="59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9"/>
      <c r="AF47" s="59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9"/>
      <c r="AF48" s="59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9"/>
      <c r="AF49" s="59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9"/>
      <c r="AF50" s="59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9"/>
      <c r="AF51" s="59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9"/>
      <c r="AF52" s="59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9"/>
      <c r="AF53" s="59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9"/>
      <c r="AF54" s="59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9"/>
      <c r="AF55" s="59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9"/>
      <c r="AF56" s="59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9"/>
      <c r="AF57" s="59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9"/>
      <c r="AF58" s="59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9"/>
      <c r="AF59" s="59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9"/>
      <c r="AF60" s="59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9"/>
      <c r="AF61" s="59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9"/>
      <c r="AF62" s="59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9"/>
      <c r="AF63" s="59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9"/>
      <c r="AF64" s="59"/>
      <c r="AG64" s="13"/>
      <c r="AH64" s="5"/>
    </row>
    <row r="65" spans="1:49" ht="15.6">
      <c r="A65"/>
      <c r="O65" s="3"/>
      <c r="P65" s="3"/>
      <c r="Q65" s="59"/>
      <c r="R65" s="59"/>
      <c r="S65" s="16"/>
      <c r="T65" s="16"/>
      <c r="U65" s="3"/>
      <c r="V65" s="3"/>
      <c r="W65" s="16"/>
      <c r="Y65" s="3"/>
      <c r="Z65" s="60"/>
      <c r="AA65" s="60"/>
      <c r="AC65" s="1"/>
      <c r="AD65" s="4"/>
      <c r="AE65" s="59"/>
      <c r="AF65" s="59"/>
      <c r="AG65" s="13"/>
      <c r="AH65" s="5"/>
    </row>
    <row r="66" spans="1:49" ht="15.6">
      <c r="A66"/>
      <c r="O66" s="3"/>
      <c r="P66" s="3"/>
      <c r="Q66" s="59"/>
      <c r="R66" s="59"/>
      <c r="S66" s="16"/>
      <c r="T66" s="16"/>
      <c r="U66" s="3"/>
      <c r="V66" s="3"/>
      <c r="W66" s="16"/>
      <c r="Y66" s="3"/>
      <c r="Z66" s="60"/>
      <c r="AA66" s="60"/>
      <c r="AC66" s="1"/>
      <c r="AD66" s="4"/>
      <c r="AE66" s="59"/>
      <c r="AF66" s="59"/>
      <c r="AG66" s="5"/>
      <c r="AH66" s="5"/>
    </row>
    <row r="67" spans="1:49" ht="15.6">
      <c r="A67"/>
      <c r="O67" s="3"/>
      <c r="P67" s="3"/>
      <c r="Q67" s="59"/>
      <c r="R67" s="59"/>
      <c r="S67" s="16"/>
      <c r="T67" s="16"/>
      <c r="U67" s="3"/>
      <c r="V67" s="3"/>
      <c r="W67" s="16"/>
      <c r="Y67" s="3"/>
      <c r="Z67" s="60"/>
      <c r="AA67" s="60"/>
      <c r="AC67" s="1"/>
      <c r="AD67" s="4"/>
      <c r="AE67" s="59"/>
      <c r="AF67" s="59"/>
      <c r="AG67" s="5"/>
      <c r="AH67" s="5"/>
    </row>
    <row r="68" spans="1:49" ht="15.6">
      <c r="A68"/>
      <c r="O68" s="3"/>
      <c r="P68" s="3"/>
      <c r="Q68" s="59"/>
      <c r="R68" s="59"/>
      <c r="S68" s="16"/>
      <c r="T68" s="16"/>
      <c r="U68" s="3"/>
      <c r="V68" s="3"/>
      <c r="W68" s="16"/>
      <c r="Y68" s="3"/>
      <c r="Z68" s="60"/>
      <c r="AA68" s="60"/>
      <c r="AC68" s="1"/>
      <c r="AD68" s="4"/>
      <c r="AE68" s="59"/>
      <c r="AF68" s="59"/>
      <c r="AG68" s="5"/>
      <c r="AH68" s="5"/>
    </row>
    <row r="69" spans="1:49" ht="15.6">
      <c r="A69"/>
      <c r="O69" s="3"/>
      <c r="P69" s="3"/>
      <c r="Q69" s="59"/>
      <c r="R69" s="59"/>
      <c r="S69" s="16"/>
      <c r="T69" s="16"/>
      <c r="U69" s="3"/>
      <c r="V69" s="3"/>
      <c r="W69" s="16"/>
      <c r="Y69" s="3"/>
      <c r="Z69" s="60"/>
      <c r="AA69" s="60"/>
      <c r="AC69" s="1"/>
      <c r="AD69" s="4"/>
      <c r="AE69" s="59"/>
      <c r="AF69" s="59"/>
      <c r="AG69" s="5"/>
      <c r="AH69" s="5"/>
    </row>
    <row r="70" spans="1:49" ht="15.6">
      <c r="A70"/>
      <c r="O70" s="3"/>
      <c r="P70" s="3"/>
      <c r="Q70" s="59"/>
      <c r="R70" s="59"/>
      <c r="S70" s="16"/>
      <c r="T70" s="16"/>
      <c r="U70" s="3"/>
      <c r="V70" s="3"/>
      <c r="W70" s="16"/>
      <c r="Y70" s="3"/>
      <c r="Z70" s="60"/>
      <c r="AA70" s="60"/>
      <c r="AC70" s="1"/>
      <c r="AD70" s="1"/>
      <c r="AE70" s="59"/>
      <c r="AF70" s="59"/>
      <c r="AG70" s="5"/>
      <c r="AH70" s="5"/>
    </row>
    <row r="71" spans="1:49" ht="15.6">
      <c r="O71" s="3"/>
      <c r="P71" s="3"/>
      <c r="Q71" s="59"/>
      <c r="R71" s="59"/>
      <c r="S71" s="16"/>
      <c r="T71" s="16"/>
      <c r="U71" s="3"/>
      <c r="V71" s="3"/>
      <c r="W71" s="16"/>
      <c r="Y71" s="3"/>
      <c r="Z71" s="60"/>
      <c r="AA71" s="60"/>
      <c r="AC71" s="1"/>
      <c r="AD71" s="1"/>
      <c r="AE71" s="59"/>
      <c r="AF71" s="59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9"/>
      <c r="R72" s="59"/>
      <c r="S72" s="16"/>
      <c r="T72" s="16"/>
      <c r="U72" s="3"/>
      <c r="V72" s="3"/>
      <c r="W72" s="16"/>
      <c r="Y72" s="3"/>
      <c r="Z72" s="60"/>
      <c r="AA72" s="60"/>
      <c r="AC72" s="1"/>
      <c r="AD72" s="1"/>
      <c r="AE72" s="59"/>
      <c r="AF72" s="59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9"/>
      <c r="R73" s="59"/>
      <c r="S73" s="16"/>
      <c r="T73" s="16"/>
      <c r="U73" s="3"/>
      <c r="V73" s="3"/>
      <c r="W73" s="16"/>
      <c r="Y73" s="3"/>
      <c r="Z73" s="60"/>
      <c r="AA73" s="60"/>
      <c r="AC73" s="1"/>
      <c r="AD73" s="1"/>
      <c r="AE73" s="59"/>
      <c r="AF73" s="59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9"/>
      <c r="R74" s="59"/>
      <c r="S74" s="16"/>
      <c r="T74" s="16"/>
      <c r="U74" s="3"/>
      <c r="V74" s="3"/>
      <c r="W74" s="16"/>
      <c r="Y74" s="3"/>
      <c r="Z74" s="60"/>
      <c r="AA74" s="60"/>
      <c r="AC74" s="1"/>
      <c r="AD74" s="1"/>
      <c r="AE74" s="59"/>
      <c r="AF74" s="59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9"/>
      <c r="R75" s="59"/>
      <c r="S75" s="16"/>
      <c r="T75" s="16"/>
      <c r="U75" s="3"/>
      <c r="V75" s="3"/>
      <c r="W75" s="16"/>
      <c r="Y75" s="3"/>
      <c r="Z75" s="60"/>
      <c r="AA75" s="60"/>
      <c r="AC75" s="1"/>
      <c r="AD75" s="1"/>
      <c r="AE75" s="59"/>
      <c r="AF75" s="59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9"/>
      <c r="R76" s="59"/>
      <c r="S76" s="16"/>
      <c r="T76" s="16"/>
      <c r="U76" s="3"/>
      <c r="V76" s="3"/>
      <c r="W76" s="16"/>
      <c r="Y76" s="3"/>
      <c r="Z76" s="60"/>
      <c r="AA76" s="60"/>
      <c r="AC76" s="1"/>
      <c r="AD76" s="1"/>
      <c r="AE76" s="59"/>
      <c r="AF76" s="59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9"/>
      <c r="R77" s="59"/>
      <c r="S77" s="16"/>
      <c r="T77" s="16"/>
      <c r="U77" s="3"/>
      <c r="V77" s="3"/>
      <c r="W77" s="16"/>
      <c r="Y77" s="3"/>
      <c r="Z77" s="60"/>
      <c r="AA77" s="60"/>
      <c r="AC77" s="1"/>
      <c r="AD77" s="1"/>
      <c r="AE77" s="59"/>
      <c r="AF77" s="59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9"/>
      <c r="R78" s="59"/>
      <c r="S78" s="16"/>
      <c r="T78" s="16"/>
      <c r="U78" s="3"/>
      <c r="V78" s="3"/>
      <c r="W78" s="16"/>
      <c r="Y78" s="3"/>
      <c r="Z78" s="60"/>
      <c r="AA78" s="60"/>
      <c r="AC78" s="1"/>
      <c r="AD78" s="1"/>
      <c r="AE78" s="59"/>
      <c r="AF78" s="59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9"/>
      <c r="R79" s="59"/>
      <c r="S79" s="16"/>
      <c r="T79" s="16"/>
      <c r="U79" s="3"/>
      <c r="V79" s="3"/>
      <c r="W79" s="16"/>
      <c r="Y79" s="3"/>
      <c r="Z79" s="60"/>
      <c r="AA79" s="60"/>
      <c r="AC79" s="1"/>
      <c r="AD79" s="1"/>
      <c r="AE79" s="59"/>
      <c r="AF79" s="59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9"/>
      <c r="R80" s="59"/>
      <c r="S80" s="16"/>
      <c r="T80" s="16"/>
      <c r="U80" s="3"/>
      <c r="V80" s="3"/>
      <c r="W80" s="16"/>
      <c r="Y80" s="3"/>
      <c r="Z80" s="60"/>
      <c r="AA80" s="60"/>
      <c r="AC80" s="1"/>
      <c r="AD80" s="1"/>
      <c r="AE80" s="59"/>
      <c r="AF80" s="59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9"/>
      <c r="R81" s="59"/>
      <c r="S81" s="16"/>
      <c r="T81" s="16"/>
      <c r="U81" s="3"/>
      <c r="V81" s="3"/>
      <c r="W81" s="16"/>
      <c r="Y81" s="3"/>
      <c r="Z81" s="60"/>
      <c r="AA81" s="60"/>
      <c r="AC81" s="1"/>
      <c r="AD81" s="1"/>
      <c r="AE81" s="59"/>
      <c r="AF81" s="59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9"/>
      <c r="R82" s="59"/>
      <c r="S82" s="16"/>
      <c r="T82" s="16"/>
      <c r="U82" s="3"/>
      <c r="V82" s="3"/>
      <c r="W82" s="16"/>
      <c r="Y82" s="3"/>
      <c r="Z82" s="60"/>
      <c r="AA82" s="60"/>
      <c r="AC82" s="1"/>
      <c r="AD82" s="1"/>
      <c r="AE82" s="59"/>
      <c r="AF82" s="59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9"/>
      <c r="R83" s="59"/>
      <c r="S83" s="16"/>
      <c r="T83" s="16"/>
      <c r="U83" s="3"/>
      <c r="V83" s="3"/>
      <c r="W83" s="16"/>
      <c r="Y83" s="3"/>
      <c r="Z83" s="60"/>
      <c r="AA83" s="60"/>
      <c r="AC83" s="1"/>
      <c r="AD83" s="1"/>
      <c r="AE83" s="59"/>
      <c r="AF83" s="59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9"/>
      <c r="R84" s="59"/>
      <c r="S84" s="16"/>
      <c r="T84" s="16"/>
      <c r="U84" s="3"/>
      <c r="V84" s="3"/>
      <c r="W84" s="16"/>
      <c r="Y84" s="3"/>
      <c r="Z84" s="60"/>
      <c r="AA84" s="60"/>
      <c r="AC84" s="1"/>
      <c r="AD84" s="1"/>
      <c r="AE84" s="59"/>
      <c r="AF84" s="59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9"/>
      <c r="R85" s="59"/>
      <c r="S85" s="16"/>
      <c r="T85" s="16"/>
      <c r="U85" s="3"/>
      <c r="V85" s="3"/>
      <c r="W85" s="16"/>
      <c r="Y85" s="3"/>
      <c r="Z85" s="60"/>
      <c r="AA85" s="60"/>
      <c r="AC85" s="1"/>
      <c r="AD85" s="1"/>
      <c r="AE85" s="59"/>
      <c r="AF85" s="59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9"/>
      <c r="R86" s="59"/>
      <c r="S86" s="16"/>
      <c r="T86" s="16"/>
      <c r="U86" s="3"/>
      <c r="V86" s="3"/>
      <c r="W86" s="16"/>
      <c r="Y86" s="3"/>
      <c r="Z86" s="60"/>
      <c r="AA86" s="60"/>
      <c r="AC86" s="1"/>
      <c r="AD86" s="1"/>
      <c r="AE86" s="59"/>
      <c r="AF86" s="59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9"/>
      <c r="R87" s="59"/>
      <c r="S87" s="16"/>
      <c r="T87" s="16"/>
      <c r="U87" s="3"/>
      <c r="V87" s="3"/>
      <c r="W87" s="16"/>
      <c r="Y87" s="3"/>
      <c r="Z87" s="60"/>
      <c r="AA87" s="60"/>
      <c r="AC87" s="1"/>
      <c r="AD87" s="1"/>
      <c r="AE87" s="59"/>
      <c r="AF87" s="5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9"/>
      <c r="R88" s="59"/>
      <c r="S88" s="16"/>
      <c r="T88" s="16"/>
      <c r="U88" s="3"/>
      <c r="V88" s="3"/>
      <c r="W88" s="16"/>
      <c r="Y88" s="3"/>
      <c r="Z88" s="60"/>
      <c r="AA88" s="60"/>
      <c r="AC88" s="1"/>
      <c r="AD88" s="1"/>
      <c r="AE88" s="59"/>
      <c r="AF88" s="59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9"/>
      <c r="R89" s="59"/>
      <c r="S89" s="16"/>
      <c r="T89" s="16"/>
      <c r="U89" s="3"/>
      <c r="V89" s="3"/>
      <c r="W89" s="16"/>
      <c r="Y89" s="3"/>
      <c r="Z89" s="60"/>
      <c r="AA89" s="60"/>
      <c r="AC89" s="1"/>
      <c r="AD89" s="1"/>
      <c r="AE89" s="59"/>
      <c r="AF89" s="59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9"/>
      <c r="R90" s="59"/>
      <c r="S90" s="16"/>
      <c r="T90" s="16"/>
      <c r="U90" s="3"/>
      <c r="V90" s="3"/>
      <c r="W90" s="16"/>
      <c r="Y90" s="3"/>
      <c r="Z90" s="60"/>
      <c r="AA90" s="60"/>
      <c r="AC90" s="1"/>
      <c r="AD90" s="1"/>
      <c r="AE90" s="59"/>
      <c r="AF90" s="59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9"/>
      <c r="R91" s="59"/>
      <c r="S91" s="16"/>
      <c r="T91" s="16"/>
      <c r="U91" s="3"/>
      <c r="V91" s="3"/>
      <c r="W91" s="16"/>
      <c r="Y91" s="3"/>
      <c r="Z91" s="60"/>
      <c r="AA91" s="60"/>
      <c r="AC91" s="1"/>
      <c r="AD91" s="1"/>
      <c r="AE91" s="59"/>
      <c r="AF91" s="59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9"/>
      <c r="R92" s="59"/>
      <c r="S92" s="16"/>
      <c r="T92" s="16"/>
      <c r="U92" s="3"/>
      <c r="V92" s="3"/>
      <c r="W92" s="16"/>
      <c r="Y92" s="3"/>
      <c r="Z92" s="60"/>
      <c r="AA92" s="60"/>
      <c r="AC92" s="1"/>
      <c r="AD92" s="1"/>
      <c r="AE92" s="59"/>
      <c r="AF92" s="59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9"/>
      <c r="R93" s="59"/>
      <c r="S93" s="16"/>
      <c r="T93" s="16"/>
      <c r="U93" s="3"/>
      <c r="V93" s="3"/>
      <c r="W93" s="16"/>
      <c r="Y93" s="3"/>
      <c r="Z93" s="60"/>
      <c r="AA93" s="60"/>
      <c r="AC93" s="1"/>
      <c r="AD93" s="1"/>
      <c r="AE93" s="59"/>
      <c r="AF93" s="59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9"/>
      <c r="R94" s="59"/>
      <c r="S94" s="16"/>
      <c r="T94" s="16"/>
      <c r="U94" s="3"/>
      <c r="V94" s="3"/>
      <c r="W94" s="16"/>
      <c r="Y94" s="3"/>
      <c r="Z94" s="60"/>
      <c r="AA94" s="60"/>
      <c r="AC94" s="1"/>
      <c r="AD94" s="1"/>
      <c r="AE94" s="59"/>
      <c r="AF94" s="59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9"/>
      <c r="AF95" s="59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9"/>
      <c r="AF96" s="59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9"/>
      <c r="R97" s="59"/>
      <c r="S97" s="16"/>
      <c r="T97" s="16"/>
      <c r="U97" s="3"/>
      <c r="V97" s="3"/>
      <c r="W97" s="16"/>
      <c r="Y97" s="3"/>
      <c r="Z97" s="60"/>
      <c r="AA97" s="60"/>
      <c r="AC97" s="1"/>
      <c r="AD97" s="1"/>
      <c r="AE97" s="59"/>
      <c r="AF97" s="59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9"/>
      <c r="R98" s="59"/>
      <c r="S98" s="16"/>
      <c r="T98" s="16"/>
      <c r="U98" s="3"/>
      <c r="V98" s="3"/>
      <c r="W98" s="16"/>
      <c r="Y98" s="3"/>
      <c r="Z98" s="60"/>
      <c r="AA98" s="60"/>
      <c r="AC98" s="1"/>
      <c r="AD98" s="1"/>
      <c r="AE98" s="59"/>
      <c r="AF98" s="59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9"/>
      <c r="R99" s="59"/>
      <c r="S99" s="16"/>
      <c r="T99" s="16"/>
      <c r="U99" s="3"/>
      <c r="V99" s="3"/>
      <c r="W99" s="16"/>
      <c r="Y99" s="3"/>
      <c r="Z99" s="60"/>
      <c r="AA99" s="60"/>
      <c r="AC99" s="1"/>
      <c r="AD99" s="1"/>
      <c r="AE99" s="59"/>
      <c r="AF99" s="59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9"/>
      <c r="R100" s="59"/>
      <c r="S100" s="16"/>
      <c r="T100" s="16"/>
      <c r="U100" s="3"/>
      <c r="V100" s="3"/>
      <c r="W100" s="16"/>
      <c r="Y100" s="3"/>
      <c r="Z100" s="60"/>
      <c r="AA100" s="60"/>
      <c r="AC100" s="1"/>
      <c r="AD100" s="1"/>
      <c r="AE100" s="59"/>
      <c r="AF100" s="59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9"/>
      <c r="R101" s="59"/>
      <c r="S101" s="16"/>
      <c r="T101" s="16"/>
      <c r="U101" s="3"/>
      <c r="V101" s="3"/>
      <c r="W101" s="16"/>
      <c r="Y101" s="3"/>
      <c r="Z101" s="60"/>
      <c r="AA101" s="60"/>
      <c r="AC101" s="1"/>
      <c r="AD101" s="1"/>
      <c r="AE101" s="59"/>
      <c r="AF101" s="59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9"/>
      <c r="R102" s="59"/>
      <c r="S102" s="16"/>
      <c r="T102" s="16"/>
      <c r="U102" s="3"/>
      <c r="V102" s="3"/>
      <c r="W102" s="16"/>
      <c r="Y102" s="3"/>
      <c r="Z102" s="60"/>
      <c r="AA102" s="60"/>
      <c r="AC102" s="1"/>
      <c r="AD102" s="1"/>
      <c r="AE102" s="59"/>
      <c r="AF102" s="59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9"/>
      <c r="R103" s="59"/>
      <c r="S103" s="16"/>
      <c r="T103" s="16"/>
      <c r="U103" s="3"/>
      <c r="V103" s="3"/>
      <c r="W103" s="16"/>
      <c r="Y103" s="3"/>
      <c r="Z103" s="60"/>
      <c r="AA103" s="60"/>
      <c r="AC103" s="1"/>
      <c r="AD103" s="1"/>
      <c r="AE103" s="59"/>
      <c r="AF103" s="59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9"/>
      <c r="R104" s="59"/>
      <c r="S104" s="16"/>
      <c r="T104" s="16"/>
      <c r="U104" s="3"/>
      <c r="V104" s="3"/>
      <c r="W104" s="16"/>
      <c r="Y104" s="3"/>
      <c r="Z104" s="60"/>
      <c r="AA104" s="60"/>
      <c r="AC104" s="1"/>
      <c r="AD104" s="1"/>
      <c r="AE104" s="59"/>
      <c r="AF104" s="59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9"/>
      <c r="R105" s="59"/>
      <c r="S105" s="16"/>
      <c r="T105" s="16"/>
      <c r="U105" s="3"/>
      <c r="V105" s="3"/>
      <c r="W105" s="16"/>
      <c r="Y105" s="3"/>
      <c r="Z105" s="60"/>
      <c r="AA105" s="60"/>
      <c r="AE105" s="59"/>
      <c r="AF105" s="59"/>
      <c r="AO105" s="1"/>
      <c r="AP105" s="1"/>
      <c r="AQ105" s="1"/>
      <c r="AS105" s="13"/>
      <c r="AT105" s="13"/>
    </row>
    <row r="106" spans="15:49">
      <c r="O106" s="3"/>
      <c r="P106" s="3"/>
      <c r="Q106" s="59"/>
      <c r="R106" s="59"/>
      <c r="S106" s="16"/>
      <c r="T106" s="16"/>
      <c r="U106" s="3"/>
      <c r="V106" s="3"/>
      <c r="W106" s="16"/>
      <c r="Y106" s="3"/>
      <c r="Z106" s="60"/>
      <c r="AA106" s="60"/>
      <c r="AE106" s="59"/>
      <c r="AF106" s="59"/>
      <c r="AO106" s="1"/>
      <c r="AP106" s="1"/>
      <c r="AQ106" s="1"/>
      <c r="AS106" s="13"/>
      <c r="AT106" s="13"/>
    </row>
    <row r="107" spans="15:49">
      <c r="O107" s="3"/>
      <c r="P107" s="3"/>
      <c r="Q107" s="59"/>
      <c r="R107" s="59"/>
      <c r="S107" s="16"/>
      <c r="T107" s="16"/>
      <c r="U107" s="3"/>
      <c r="V107" s="3"/>
      <c r="W107" s="16"/>
      <c r="Y107" s="3"/>
      <c r="Z107" s="60"/>
      <c r="AA107" s="60"/>
      <c r="AC107" s="1"/>
      <c r="AD107" s="1"/>
      <c r="AE107" s="59"/>
      <c r="AF107" s="59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9"/>
      <c r="R108" s="59"/>
      <c r="S108" s="16"/>
      <c r="T108" s="16"/>
      <c r="U108" s="3"/>
      <c r="V108" s="3"/>
      <c r="W108" s="16"/>
      <c r="Y108" s="3"/>
      <c r="Z108" s="60"/>
      <c r="AA108" s="60"/>
      <c r="AB108" s="11">
        <v>5</v>
      </c>
      <c r="AC108" s="60" t="s">
        <v>401</v>
      </c>
      <c r="AD108" s="1"/>
      <c r="AE108" s="59"/>
      <c r="AF108" s="59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9"/>
      <c r="R109" s="59"/>
      <c r="S109" s="16"/>
      <c r="T109" s="16"/>
      <c r="U109" s="3"/>
      <c r="V109" s="3"/>
      <c r="W109" s="16"/>
      <c r="Y109" s="3"/>
      <c r="Z109" s="60"/>
      <c r="AA109" s="60"/>
      <c r="AB109" s="11">
        <v>6</v>
      </c>
      <c r="AC109" s="13" t="s">
        <v>32</v>
      </c>
      <c r="AD109" s="1"/>
      <c r="AE109" s="59"/>
      <c r="AF109" s="59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9"/>
      <c r="R110" s="59"/>
      <c r="S110" s="16"/>
      <c r="T110" s="16"/>
      <c r="U110" s="3"/>
      <c r="V110" s="3"/>
      <c r="W110" s="16"/>
      <c r="Y110" s="3"/>
      <c r="Z110" s="60"/>
      <c r="AA110" s="60"/>
      <c r="AB110" s="11">
        <v>7</v>
      </c>
      <c r="AC110" s="13" t="s">
        <v>33</v>
      </c>
      <c r="AD110" s="1"/>
      <c r="AE110" s="59"/>
      <c r="AF110" s="59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9"/>
      <c r="R111" s="59"/>
      <c r="S111" s="16"/>
      <c r="T111" s="16"/>
      <c r="U111" s="3"/>
      <c r="V111" s="3"/>
      <c r="W111" s="16"/>
      <c r="Y111" s="3"/>
      <c r="Z111" s="60"/>
      <c r="AA111" s="60"/>
      <c r="AB111" s="11">
        <v>8</v>
      </c>
      <c r="AC111" s="60" t="s">
        <v>34</v>
      </c>
      <c r="AD111" s="1"/>
      <c r="AE111" s="59"/>
      <c r="AF111" s="59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9"/>
      <c r="R112" s="59"/>
      <c r="S112" s="16"/>
      <c r="T112" s="16"/>
      <c r="U112" s="3"/>
      <c r="V112" s="3"/>
      <c r="W112" s="16"/>
      <c r="Y112" s="3"/>
      <c r="Z112" s="60"/>
      <c r="AA112" s="60"/>
      <c r="AB112" s="11">
        <v>9</v>
      </c>
      <c r="AC112" s="13" t="s">
        <v>35</v>
      </c>
      <c r="AD112" s="1"/>
      <c r="AE112" s="59"/>
      <c r="AF112" s="59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9"/>
      <c r="R113" s="59"/>
      <c r="S113" s="16"/>
      <c r="T113" s="16"/>
      <c r="U113" s="3"/>
      <c r="V113" s="3"/>
      <c r="W113" s="16"/>
      <c r="Y113" s="3"/>
      <c r="Z113" s="60"/>
      <c r="AA113" s="60"/>
      <c r="AC113" s="1"/>
      <c r="AD113" s="1"/>
      <c r="AE113" s="59"/>
      <c r="AF113" s="59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9"/>
      <c r="R114" s="59"/>
      <c r="S114" s="16"/>
      <c r="T114" s="16"/>
      <c r="U114" s="3"/>
      <c r="V114" s="3"/>
      <c r="W114" s="16"/>
      <c r="Y114" s="3"/>
      <c r="Z114" s="60"/>
      <c r="AA114" s="60"/>
      <c r="AC114" s="1"/>
      <c r="AD114" s="1"/>
      <c r="AE114" s="59"/>
      <c r="AF114" s="59"/>
      <c r="AG114" s="1"/>
      <c r="AH114" s="1"/>
      <c r="AI114" s="1"/>
      <c r="AJ114" s="13" t="s">
        <v>455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9"/>
      <c r="R115" s="59"/>
      <c r="S115" s="16"/>
      <c r="T115" s="16"/>
      <c r="U115" s="3"/>
      <c r="V115" s="3"/>
      <c r="W115" s="16"/>
      <c r="Y115" s="3"/>
      <c r="Z115" s="60"/>
      <c r="AA115" s="60"/>
      <c r="AC115" s="1"/>
      <c r="AD115" s="1"/>
      <c r="AE115" s="59"/>
      <c r="AF115" s="59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9"/>
      <c r="R116" s="59"/>
      <c r="S116" s="16"/>
      <c r="T116" s="16"/>
      <c r="U116" s="3"/>
      <c r="V116" s="3"/>
      <c r="W116" s="16"/>
      <c r="Y116" s="3"/>
      <c r="Z116" s="60"/>
      <c r="AA116" s="60"/>
      <c r="AC116" s="1"/>
      <c r="AD116" s="1"/>
      <c r="AE116" s="59"/>
      <c r="AF116" s="59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9"/>
      <c r="R117" s="59"/>
      <c r="S117" s="16"/>
      <c r="T117" s="16"/>
      <c r="U117" s="3"/>
      <c r="V117" s="3"/>
      <c r="W117" s="16"/>
      <c r="Y117" s="3"/>
      <c r="Z117" s="60"/>
      <c r="AA117" s="60"/>
      <c r="AC117" s="1"/>
      <c r="AD117" s="1"/>
      <c r="AE117" s="59"/>
      <c r="AF117" s="59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9"/>
      <c r="R118" s="59"/>
      <c r="S118" s="16"/>
      <c r="T118" s="16"/>
      <c r="U118" s="3"/>
      <c r="V118" s="3"/>
      <c r="W118" s="16"/>
      <c r="Y118" s="3"/>
      <c r="Z118" s="60"/>
      <c r="AA118" s="60"/>
      <c r="AC118" s="1"/>
      <c r="AD118" s="1"/>
      <c r="AE118" s="59"/>
      <c r="AF118" s="59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9"/>
      <c r="R119" s="59"/>
      <c r="S119" s="16"/>
      <c r="T119" s="16"/>
      <c r="U119" s="3"/>
      <c r="V119" s="3"/>
      <c r="W119" s="16"/>
      <c r="Y119" s="3"/>
      <c r="Z119" s="60"/>
      <c r="AA119" s="60"/>
      <c r="AC119" s="1"/>
      <c r="AD119" s="1"/>
      <c r="AE119" s="59"/>
      <c r="AF119" s="59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9"/>
      <c r="R120" s="59"/>
      <c r="S120" s="16"/>
      <c r="T120" s="16"/>
      <c r="U120" s="3"/>
      <c r="V120" s="3"/>
      <c r="W120" s="16"/>
      <c r="Y120" s="3"/>
      <c r="Z120" s="60"/>
      <c r="AA120" s="60"/>
      <c r="AC120" s="1"/>
      <c r="AD120" s="1"/>
      <c r="AE120" s="59"/>
      <c r="AF120" s="59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9"/>
      <c r="R121" s="59"/>
      <c r="S121" s="16"/>
      <c r="T121" s="16"/>
      <c r="U121" s="3"/>
      <c r="V121" s="3"/>
      <c r="W121" s="16"/>
      <c r="Y121" s="3"/>
      <c r="Z121" s="60"/>
      <c r="AA121" s="60"/>
      <c r="AC121" s="1"/>
      <c r="AD121" s="1"/>
      <c r="AE121" s="59"/>
      <c r="AF121" s="59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9"/>
      <c r="R122" s="59"/>
      <c r="S122" s="16"/>
      <c r="T122" s="16"/>
      <c r="U122" s="3"/>
      <c r="V122" s="3"/>
      <c r="W122" s="16"/>
      <c r="Y122" s="3"/>
      <c r="Z122" s="60"/>
      <c r="AA122" s="60"/>
      <c r="AC122" s="1"/>
      <c r="AD122" s="1"/>
      <c r="AE122" s="59"/>
      <c r="AF122" s="59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9"/>
      <c r="R123" s="59"/>
      <c r="S123" s="16"/>
      <c r="T123" s="16"/>
      <c r="U123" s="3"/>
      <c r="V123" s="3"/>
      <c r="W123" s="16"/>
      <c r="Y123" s="3"/>
      <c r="Z123" s="60"/>
      <c r="AA123" s="60"/>
      <c r="AC123" s="1"/>
      <c r="AD123" s="1"/>
      <c r="AE123" s="59"/>
      <c r="AF123" s="59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9"/>
      <c r="R124" s="59"/>
      <c r="S124" s="16"/>
      <c r="T124" s="16"/>
      <c r="U124" s="3"/>
      <c r="V124" s="3"/>
      <c r="W124" s="16"/>
      <c r="Y124" s="3"/>
      <c r="Z124" s="60"/>
      <c r="AA124" s="60"/>
      <c r="AC124" s="1"/>
      <c r="AD124" s="1"/>
      <c r="AE124" s="59"/>
      <c r="AF124" s="59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9"/>
      <c r="R125" s="59"/>
      <c r="S125" s="16"/>
      <c r="T125" s="16"/>
      <c r="U125" s="3"/>
      <c r="V125" s="3"/>
      <c r="W125" s="16"/>
      <c r="Y125" s="3"/>
      <c r="Z125" s="60"/>
      <c r="AA125" s="60"/>
      <c r="AC125" s="1"/>
      <c r="AD125" s="1"/>
      <c r="AE125" s="59"/>
      <c r="AF125" s="59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9"/>
      <c r="R126" s="59"/>
      <c r="S126" s="16"/>
      <c r="T126" s="16"/>
      <c r="U126" s="3"/>
      <c r="V126" s="3"/>
      <c r="W126" s="16"/>
      <c r="Y126" s="3"/>
      <c r="Z126" s="60"/>
      <c r="AA126" s="60"/>
      <c r="AC126" s="1"/>
      <c r="AD126" s="1"/>
      <c r="AE126" s="59"/>
      <c r="AF126" s="59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9"/>
      <c r="R127" s="59"/>
      <c r="S127" s="16"/>
      <c r="T127" s="16"/>
      <c r="U127" s="3"/>
      <c r="V127" s="3"/>
      <c r="W127" s="16"/>
      <c r="Y127" s="3"/>
      <c r="Z127" s="60"/>
      <c r="AA127" s="60"/>
      <c r="AC127" s="1"/>
      <c r="AD127" s="1"/>
      <c r="AE127" s="59"/>
      <c r="AF127" s="59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9"/>
      <c r="R128" s="59"/>
      <c r="S128" s="16"/>
      <c r="T128" s="16"/>
      <c r="U128" s="3"/>
      <c r="V128" s="3"/>
      <c r="W128" s="16"/>
      <c r="Y128" s="3"/>
      <c r="Z128" s="60"/>
      <c r="AA128" s="60"/>
      <c r="AC128" s="1"/>
      <c r="AD128" s="1"/>
      <c r="AE128" s="59"/>
      <c r="AF128" s="5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9"/>
      <c r="AF129" s="59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9"/>
      <c r="AF130" s="59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9"/>
      <c r="R131" s="59"/>
      <c r="S131" s="16"/>
      <c r="T131" s="16"/>
      <c r="U131" s="3"/>
      <c r="V131" s="3"/>
      <c r="W131" s="16"/>
      <c r="Y131" s="3"/>
      <c r="Z131" s="60"/>
      <c r="AA131" s="60"/>
      <c r="AC131" s="1"/>
      <c r="AD131" s="1"/>
      <c r="AE131" s="59"/>
      <c r="AF131" s="59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9"/>
      <c r="R132" s="59"/>
      <c r="S132" s="16"/>
      <c r="T132" s="16"/>
      <c r="U132" s="3"/>
      <c r="V132" s="3"/>
      <c r="W132" s="16"/>
      <c r="Y132" s="3"/>
      <c r="Z132" s="60"/>
      <c r="AA132" s="60"/>
      <c r="AC132" s="1"/>
      <c r="AD132" s="1"/>
      <c r="AE132" s="59"/>
      <c r="AF132" s="59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9"/>
      <c r="R133" s="59"/>
      <c r="S133" s="16"/>
      <c r="T133" s="16"/>
      <c r="U133" s="3"/>
      <c r="V133" s="3"/>
      <c r="W133" s="16"/>
      <c r="Y133" s="3"/>
      <c r="Z133" s="60"/>
      <c r="AA133" s="60"/>
      <c r="AC133" s="1"/>
      <c r="AD133" s="1"/>
      <c r="AE133" s="59"/>
      <c r="AF133" s="59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9"/>
      <c r="R134" s="59"/>
      <c r="S134" s="16"/>
      <c r="T134" s="16"/>
      <c r="U134" s="3"/>
      <c r="V134" s="3"/>
      <c r="W134" s="16"/>
      <c r="Y134" s="3"/>
      <c r="Z134" s="60"/>
      <c r="AA134" s="60"/>
      <c r="AC134" s="1"/>
      <c r="AD134" s="1"/>
      <c r="AE134" s="59"/>
      <c r="AF134" s="59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9"/>
      <c r="R135" s="59"/>
      <c r="S135" s="16"/>
      <c r="T135" s="16"/>
      <c r="U135" s="3"/>
      <c r="V135" s="3"/>
      <c r="W135" s="16"/>
      <c r="Y135" s="3"/>
      <c r="Z135" s="60"/>
      <c r="AA135" s="60"/>
      <c r="AC135" s="1"/>
      <c r="AD135" s="1"/>
      <c r="AE135" s="59"/>
      <c r="AF135" s="59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9"/>
      <c r="R136" s="59"/>
      <c r="S136" s="16"/>
      <c r="T136" s="16"/>
      <c r="U136" s="3"/>
      <c r="V136" s="3"/>
      <c r="W136" s="16"/>
      <c r="Y136" s="3"/>
      <c r="Z136" s="60"/>
      <c r="AA136" s="60"/>
      <c r="AC136" s="1"/>
      <c r="AD136" s="1"/>
      <c r="AE136" s="59"/>
      <c r="AF136" s="59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9"/>
      <c r="R137" s="59"/>
      <c r="S137" s="16"/>
      <c r="T137" s="16"/>
      <c r="U137" s="3"/>
      <c r="V137" s="3"/>
      <c r="W137" s="16"/>
      <c r="Y137" s="3"/>
      <c r="Z137" s="60"/>
      <c r="AA137" s="60"/>
      <c r="AC137" s="1"/>
      <c r="AD137" s="1"/>
      <c r="AE137" s="59"/>
      <c r="AF137" s="5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9"/>
      <c r="R138" s="59"/>
      <c r="S138" s="16"/>
      <c r="T138" s="16"/>
      <c r="U138" s="3"/>
      <c r="V138" s="3"/>
      <c r="W138" s="16"/>
      <c r="Y138" s="3"/>
      <c r="Z138" s="60"/>
      <c r="AA138" s="60"/>
      <c r="AB138" s="11">
        <v>4</v>
      </c>
      <c r="AC138" s="13" t="s">
        <v>95</v>
      </c>
      <c r="AD138" s="1"/>
      <c r="AE138" s="59"/>
      <c r="AF138" s="59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9"/>
      <c r="R139" s="59"/>
      <c r="S139" s="16"/>
      <c r="T139" s="16"/>
      <c r="U139" s="3"/>
      <c r="V139" s="3"/>
      <c r="W139" s="16"/>
      <c r="Y139" s="3"/>
      <c r="Z139" s="60"/>
      <c r="AA139" s="60"/>
      <c r="AB139" s="11">
        <v>5</v>
      </c>
      <c r="AC139" s="284" t="s">
        <v>96</v>
      </c>
      <c r="AE139" s="59"/>
      <c r="AF139" s="59"/>
      <c r="AO139" s="1"/>
      <c r="AP139" s="1"/>
      <c r="AQ139" s="1"/>
      <c r="AS139" s="13"/>
      <c r="AT139" s="13"/>
    </row>
    <row r="140" spans="15:46">
      <c r="O140" s="3"/>
      <c r="P140" s="3"/>
      <c r="Q140" s="59"/>
      <c r="R140" s="59"/>
      <c r="S140" s="16"/>
      <c r="T140" s="16"/>
      <c r="U140" s="3"/>
      <c r="V140" s="3"/>
      <c r="W140" s="16"/>
      <c r="Y140" s="3"/>
      <c r="Z140" s="60"/>
      <c r="AA140" s="60"/>
      <c r="AB140" s="11">
        <v>6</v>
      </c>
      <c r="AC140" s="3" t="s">
        <v>97</v>
      </c>
      <c r="AE140" s="59"/>
      <c r="AF140" s="59"/>
      <c r="AO140" s="1"/>
      <c r="AP140" s="1"/>
      <c r="AQ140" s="1"/>
      <c r="AS140" s="13"/>
      <c r="AT140" s="13"/>
    </row>
    <row r="141" spans="15:46">
      <c r="O141" s="3"/>
      <c r="P141" s="3"/>
      <c r="Q141" s="59"/>
      <c r="R141" s="59"/>
      <c r="S141" s="16"/>
      <c r="T141" s="16"/>
      <c r="U141" s="3"/>
      <c r="V141" s="3"/>
      <c r="W141" s="16"/>
      <c r="Y141" s="3"/>
      <c r="Z141" s="60"/>
      <c r="AA141" s="60"/>
      <c r="AB141" s="11">
        <v>7</v>
      </c>
      <c r="AC141" s="13" t="s">
        <v>98</v>
      </c>
      <c r="AD141" s="1"/>
      <c r="AE141" s="59"/>
      <c r="AF141" s="59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9"/>
      <c r="R142" s="59"/>
      <c r="S142" s="16"/>
      <c r="T142" s="16"/>
      <c r="U142" s="3"/>
      <c r="V142" s="3"/>
      <c r="W142" s="16"/>
      <c r="Y142" s="3"/>
      <c r="Z142" s="60"/>
      <c r="AA142" s="60"/>
      <c r="AC142" s="1"/>
      <c r="AD142" s="1"/>
      <c r="AE142" s="59"/>
      <c r="AF142" s="59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9"/>
      <c r="R143" s="59"/>
      <c r="S143" s="16"/>
      <c r="T143" s="16"/>
      <c r="U143" s="3"/>
      <c r="V143" s="3"/>
      <c r="W143" s="16"/>
      <c r="Y143" s="3"/>
      <c r="Z143" s="60"/>
      <c r="AA143" s="60"/>
      <c r="AC143" s="1"/>
      <c r="AD143" s="1"/>
      <c r="AE143" s="59"/>
      <c r="AF143" s="59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9"/>
      <c r="R144" s="59"/>
      <c r="S144" s="16"/>
      <c r="T144" s="16"/>
      <c r="U144" s="3"/>
      <c r="V144" s="3"/>
      <c r="W144" s="16"/>
      <c r="Y144" s="3"/>
      <c r="Z144" s="60"/>
      <c r="AA144" s="60"/>
      <c r="AC144" s="1"/>
      <c r="AD144" s="1"/>
      <c r="AE144" s="59"/>
      <c r="AF144" s="59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9"/>
      <c r="R145" s="59"/>
      <c r="S145" s="16"/>
      <c r="T145" s="16"/>
      <c r="U145" s="3"/>
      <c r="V145" s="3"/>
      <c r="W145" s="16"/>
      <c r="Y145" s="3"/>
      <c r="Z145" s="60"/>
      <c r="AA145" s="60"/>
      <c r="AC145" s="1"/>
      <c r="AD145" s="1"/>
      <c r="AE145" s="59"/>
      <c r="AF145" s="59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9"/>
      <c r="R146" s="59"/>
      <c r="S146" s="16"/>
      <c r="T146" s="16"/>
      <c r="U146" s="3"/>
      <c r="V146" s="3"/>
      <c r="W146" s="16"/>
      <c r="Y146" s="3"/>
      <c r="Z146" s="60"/>
      <c r="AA146" s="60"/>
      <c r="AC146" s="1"/>
      <c r="AD146" s="1"/>
      <c r="AE146" s="59"/>
      <c r="AF146" s="59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9"/>
      <c r="R147" s="59"/>
      <c r="S147" s="16"/>
      <c r="T147" s="16"/>
      <c r="U147" s="3"/>
      <c r="V147" s="3"/>
      <c r="W147" s="16"/>
      <c r="Y147" s="3"/>
      <c r="Z147" s="60"/>
      <c r="AA147" s="60"/>
      <c r="AC147" s="1"/>
      <c r="AD147" s="1"/>
      <c r="AE147" s="59"/>
      <c r="AF147" s="59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9"/>
      <c r="R148" s="59"/>
      <c r="S148" s="16"/>
      <c r="T148" s="16"/>
      <c r="U148" s="3"/>
      <c r="V148" s="3"/>
      <c r="W148" s="16"/>
      <c r="Y148" s="3"/>
      <c r="Z148" s="60"/>
      <c r="AA148" s="60"/>
      <c r="AC148" s="1"/>
      <c r="AD148" s="1"/>
      <c r="AE148" s="59"/>
      <c r="AF148" s="59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9"/>
      <c r="R149" s="59"/>
      <c r="S149" s="16"/>
      <c r="T149" s="16"/>
      <c r="U149" s="3"/>
      <c r="V149" s="3"/>
      <c r="W149" s="16"/>
      <c r="Y149" s="3"/>
      <c r="Z149" s="60"/>
      <c r="AA149" s="60"/>
      <c r="AC149" s="1"/>
      <c r="AD149" s="1"/>
      <c r="AE149" s="59"/>
      <c r="AF149" s="59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9"/>
      <c r="R150" s="59"/>
      <c r="S150" s="16"/>
      <c r="T150" s="16"/>
      <c r="U150" s="3"/>
      <c r="V150" s="3"/>
      <c r="W150" s="16"/>
      <c r="Y150" s="3"/>
      <c r="Z150" s="60"/>
      <c r="AA150" s="60"/>
      <c r="AC150" s="1"/>
      <c r="AD150" s="1"/>
      <c r="AE150" s="59"/>
      <c r="AF150" s="59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9"/>
      <c r="R151" s="59"/>
      <c r="S151" s="16"/>
      <c r="T151" s="16"/>
      <c r="U151" s="3"/>
      <c r="V151" s="3"/>
      <c r="W151" s="16"/>
      <c r="Y151" s="3"/>
      <c r="Z151" s="60"/>
      <c r="AA151" s="60"/>
      <c r="AC151" s="1"/>
      <c r="AD151" s="1"/>
      <c r="AE151" s="59"/>
      <c r="AF151" s="59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9"/>
      <c r="R152" s="59"/>
      <c r="S152" s="16"/>
      <c r="T152" s="16"/>
      <c r="U152" s="3"/>
      <c r="V152" s="3"/>
      <c r="W152" s="16"/>
      <c r="Y152" s="3"/>
      <c r="Z152" s="60"/>
      <c r="AA152" s="60"/>
      <c r="AC152" s="1"/>
      <c r="AD152" s="1"/>
      <c r="AE152" s="59"/>
      <c r="AF152" s="59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9"/>
      <c r="R153" s="59"/>
      <c r="S153" s="16"/>
      <c r="T153" s="16"/>
      <c r="U153" s="3"/>
      <c r="V153" s="3"/>
      <c r="W153" s="16"/>
      <c r="Y153" s="3"/>
      <c r="Z153" s="60"/>
      <c r="AA153" s="60"/>
      <c r="AC153" s="1"/>
      <c r="AD153" s="1"/>
      <c r="AE153" s="59"/>
      <c r="AF153" s="59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9"/>
      <c r="R154" s="59"/>
      <c r="S154" s="16"/>
      <c r="T154" s="16"/>
      <c r="U154" s="3"/>
      <c r="V154" s="3"/>
      <c r="W154" s="16"/>
      <c r="Y154" s="3"/>
      <c r="Z154" s="60"/>
      <c r="AA154" s="60"/>
      <c r="AC154" s="1"/>
      <c r="AD154" s="1"/>
      <c r="AE154" s="59"/>
      <c r="AF154" s="59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9"/>
      <c r="R155" s="59"/>
      <c r="S155" s="16"/>
      <c r="T155" s="16"/>
      <c r="U155" s="3"/>
      <c r="V155" s="3"/>
      <c r="W155" s="16"/>
      <c r="Y155" s="3"/>
      <c r="Z155" s="60"/>
      <c r="AA155" s="60"/>
      <c r="AC155" s="1"/>
      <c r="AD155" s="1"/>
      <c r="AE155" s="59"/>
      <c r="AF155" s="59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9"/>
      <c r="R156" s="59"/>
      <c r="S156" s="16"/>
      <c r="T156" s="16"/>
      <c r="U156" s="3"/>
      <c r="V156" s="3"/>
      <c r="W156" s="16"/>
      <c r="Y156" s="3"/>
      <c r="Z156" s="60"/>
      <c r="AA156" s="60"/>
      <c r="AC156" s="1"/>
      <c r="AD156" s="1"/>
      <c r="AE156" s="59"/>
      <c r="AF156" s="59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59"/>
      <c r="O157" s="3"/>
      <c r="P157" s="3"/>
      <c r="Q157" s="59"/>
      <c r="R157" s="59"/>
      <c r="S157" s="16"/>
      <c r="T157" s="16"/>
      <c r="U157" s="3"/>
      <c r="V157" s="3"/>
      <c r="W157" s="16"/>
      <c r="Y157" s="3"/>
      <c r="Z157" s="60"/>
      <c r="AA157" s="60"/>
      <c r="AC157" s="1"/>
      <c r="AD157" s="1"/>
      <c r="AE157" s="59"/>
      <c r="AF157" s="59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59"/>
      <c r="O158" s="3"/>
      <c r="P158" s="3"/>
      <c r="Q158" s="59"/>
      <c r="R158" s="59"/>
      <c r="S158" s="16"/>
      <c r="T158" s="16"/>
      <c r="U158" s="3"/>
      <c r="V158" s="3"/>
      <c r="W158" s="16"/>
      <c r="Y158" s="3"/>
      <c r="Z158" s="60"/>
      <c r="AA158" s="60"/>
      <c r="AC158" s="1"/>
      <c r="AD158" s="1"/>
      <c r="AE158" s="59"/>
      <c r="AF158" s="59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59"/>
      <c r="O159" s="3"/>
      <c r="P159" s="3"/>
      <c r="Q159" s="59"/>
      <c r="R159" s="59"/>
      <c r="S159" s="16"/>
      <c r="T159" s="16"/>
      <c r="U159" s="3"/>
      <c r="V159" s="3"/>
      <c r="W159" s="16"/>
      <c r="Y159" s="3"/>
      <c r="Z159" s="60"/>
      <c r="AA159" s="60"/>
      <c r="AC159" s="1"/>
      <c r="AD159" s="1"/>
      <c r="AE159" s="59"/>
      <c r="AF159" s="59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59"/>
      <c r="O160" s="3"/>
      <c r="P160" s="3"/>
      <c r="Q160" s="59"/>
      <c r="R160" s="59"/>
      <c r="S160" s="16"/>
      <c r="T160" s="16"/>
      <c r="U160" s="3"/>
      <c r="V160" s="3"/>
      <c r="W160" s="16"/>
      <c r="Y160" s="3"/>
      <c r="Z160" s="60"/>
      <c r="AA160" s="60"/>
      <c r="AC160" s="1"/>
      <c r="AD160" s="1"/>
      <c r="AE160" s="59"/>
      <c r="AF160" s="59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59"/>
      <c r="O161" s="3"/>
      <c r="P161" s="3"/>
      <c r="Q161" s="59"/>
      <c r="R161" s="59"/>
      <c r="S161" s="16"/>
      <c r="T161" s="16"/>
      <c r="U161" s="3"/>
      <c r="V161" s="3"/>
      <c r="W161" s="16"/>
      <c r="Y161" s="3"/>
      <c r="Z161" s="60"/>
      <c r="AA161" s="60"/>
      <c r="AC161" s="1"/>
      <c r="AD161" s="1"/>
      <c r="AE161" s="59"/>
      <c r="AF161" s="59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59"/>
      <c r="O162" s="3"/>
      <c r="P162" s="3"/>
      <c r="Q162" s="59"/>
      <c r="R162" s="59"/>
      <c r="S162" s="16"/>
      <c r="T162" s="16"/>
      <c r="U162" s="3"/>
      <c r="V162" s="3"/>
      <c r="W162" s="16"/>
      <c r="Y162" s="3"/>
      <c r="Z162" s="60"/>
      <c r="AA162" s="60"/>
      <c r="AC162" s="1"/>
      <c r="AD162" s="1"/>
      <c r="AE162" s="59"/>
      <c r="AF162" s="59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59"/>
      <c r="O163" s="3"/>
      <c r="P163" s="3"/>
      <c r="Q163" s="59"/>
      <c r="R163" s="59"/>
      <c r="S163" s="16"/>
      <c r="T163" s="16"/>
      <c r="U163" s="3"/>
      <c r="V163" s="3"/>
      <c r="W163" s="16"/>
      <c r="Y163" s="3"/>
      <c r="Z163" s="60"/>
      <c r="AA163" s="60"/>
      <c r="AC163" s="1"/>
      <c r="AD163" s="1"/>
      <c r="AE163" s="59"/>
      <c r="AF163" s="59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59"/>
      <c r="O164" s="3"/>
      <c r="P164" s="3"/>
      <c r="Q164" s="59"/>
      <c r="R164" s="59"/>
      <c r="S164" s="16"/>
      <c r="T164" s="16"/>
      <c r="U164" s="3"/>
      <c r="V164" s="3"/>
      <c r="W164" s="16"/>
      <c r="Y164" s="3"/>
      <c r="Z164" s="60"/>
      <c r="AA164" s="60"/>
      <c r="AC164" s="1"/>
      <c r="AD164" s="1"/>
      <c r="AE164" s="59"/>
      <c r="AF164" s="59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59"/>
      <c r="O165" s="3"/>
      <c r="P165" s="3"/>
      <c r="Q165" s="59"/>
      <c r="R165" s="59"/>
      <c r="S165" s="16"/>
      <c r="T165" s="16"/>
      <c r="U165" s="3"/>
      <c r="V165" s="3"/>
      <c r="W165" s="16"/>
      <c r="Y165" s="3"/>
      <c r="Z165" s="60"/>
      <c r="AA165" s="60"/>
      <c r="AC165" s="1"/>
      <c r="AD165" s="1"/>
      <c r="AE165" s="59"/>
      <c r="AF165" s="59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59"/>
      <c r="O166" s="3"/>
      <c r="P166" s="3"/>
      <c r="Q166" s="59"/>
      <c r="R166" s="59"/>
      <c r="S166" s="16"/>
      <c r="T166" s="16"/>
      <c r="U166" s="3"/>
      <c r="V166" s="3"/>
      <c r="W166" s="16"/>
      <c r="Y166" s="3"/>
      <c r="Z166" s="60"/>
      <c r="AA166" s="60"/>
      <c r="AC166" s="1"/>
      <c r="AD166" s="1"/>
      <c r="AE166" s="59"/>
      <c r="AF166" s="59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59"/>
      <c r="O167" s="3"/>
      <c r="P167" s="3"/>
      <c r="Q167" s="59"/>
      <c r="R167" s="59"/>
      <c r="S167" s="16"/>
      <c r="T167" s="16"/>
      <c r="U167" s="3"/>
      <c r="V167" s="3"/>
      <c r="W167" s="16"/>
      <c r="Y167" s="3"/>
      <c r="Z167" s="60"/>
      <c r="AA167" s="60"/>
      <c r="AC167" s="1"/>
      <c r="AD167" s="1"/>
      <c r="AE167" s="59"/>
      <c r="AF167" s="59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59"/>
      <c r="J168" s="159"/>
      <c r="K168" s="159"/>
      <c r="L168" s="159"/>
      <c r="O168" s="3"/>
      <c r="P168" s="3"/>
      <c r="Q168" s="59"/>
      <c r="R168" s="59"/>
      <c r="S168" s="16"/>
      <c r="T168" s="16"/>
      <c r="U168" s="3"/>
      <c r="V168" s="3"/>
      <c r="W168" s="16"/>
      <c r="Y168" s="3"/>
      <c r="Z168" s="60"/>
      <c r="AA168" s="60"/>
      <c r="AC168" s="1"/>
      <c r="AD168" s="1"/>
      <c r="AE168" s="59"/>
      <c r="AF168" s="59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59"/>
      <c r="J169" s="159"/>
      <c r="K169" s="159"/>
      <c r="L169" s="159"/>
      <c r="O169" s="3"/>
      <c r="P169" s="3"/>
      <c r="Q169" s="59"/>
      <c r="R169" s="59"/>
      <c r="S169" s="16"/>
      <c r="T169" s="16"/>
      <c r="U169" s="3"/>
      <c r="V169" s="3"/>
      <c r="W169" s="16"/>
      <c r="Y169" s="3"/>
      <c r="Z169" s="60"/>
      <c r="AA169" s="60"/>
      <c r="AC169" s="1"/>
      <c r="AD169" s="1"/>
      <c r="AE169" s="59"/>
      <c r="AF169" s="59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59"/>
      <c r="J170" s="159"/>
      <c r="K170" s="159"/>
      <c r="L170" s="159"/>
      <c r="O170" s="3"/>
      <c r="P170" s="3"/>
      <c r="Q170" s="59"/>
      <c r="R170" s="59"/>
      <c r="S170" s="16"/>
      <c r="T170" s="16"/>
      <c r="U170" s="3"/>
      <c r="V170" s="3"/>
      <c r="W170" s="16"/>
      <c r="Y170" s="3"/>
      <c r="Z170" s="60"/>
      <c r="AA170" s="60"/>
      <c r="AC170" s="1"/>
      <c r="AD170" s="1"/>
      <c r="AE170" s="59"/>
      <c r="AF170" s="59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59"/>
      <c r="J171" s="159"/>
      <c r="K171" s="159"/>
      <c r="L171" s="159"/>
      <c r="O171" s="3"/>
      <c r="P171" s="3"/>
      <c r="Q171" s="59"/>
      <c r="R171" s="59"/>
      <c r="S171" s="16"/>
      <c r="T171" s="16"/>
      <c r="U171" s="3"/>
      <c r="V171" s="3"/>
      <c r="W171" s="16"/>
      <c r="Y171" s="3"/>
      <c r="Z171" s="60"/>
      <c r="AA171" s="60"/>
      <c r="AC171" s="1"/>
      <c r="AD171" s="1"/>
      <c r="AE171" s="59"/>
      <c r="AF171" s="59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59"/>
      <c r="J172" s="159"/>
      <c r="K172" s="159"/>
      <c r="L172" s="159"/>
      <c r="O172" s="3"/>
      <c r="P172" s="3"/>
      <c r="Q172" s="59"/>
      <c r="R172" s="59"/>
      <c r="S172" s="16"/>
      <c r="T172" s="16"/>
      <c r="U172" s="3"/>
      <c r="V172" s="3"/>
      <c r="W172" s="16"/>
      <c r="Y172" s="3"/>
      <c r="Z172" s="60"/>
      <c r="AA172" s="60"/>
      <c r="AC172" s="1"/>
      <c r="AD172" s="1"/>
      <c r="AE172" s="59"/>
      <c r="AF172" s="59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59"/>
      <c r="J173" s="159"/>
      <c r="K173" s="159"/>
      <c r="L173" s="159"/>
      <c r="O173" s="3"/>
      <c r="P173" s="3"/>
      <c r="Q173" s="59"/>
      <c r="R173" s="59"/>
      <c r="S173" s="16"/>
      <c r="T173" s="16"/>
      <c r="U173" s="3"/>
      <c r="V173" s="3"/>
      <c r="W173" s="16"/>
      <c r="Y173" s="3"/>
      <c r="Z173" s="60"/>
      <c r="AA173" s="60"/>
      <c r="AC173" s="1"/>
      <c r="AD173" s="1"/>
      <c r="AE173" s="59"/>
      <c r="AF173" s="59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59"/>
      <c r="J174" s="159"/>
      <c r="K174" s="159"/>
      <c r="L174" s="159"/>
      <c r="O174" s="3"/>
      <c r="P174" s="3"/>
      <c r="Q174" s="59"/>
      <c r="R174" s="59"/>
      <c r="S174" s="16"/>
      <c r="T174" s="16"/>
      <c r="U174" s="3"/>
      <c r="V174" s="3"/>
      <c r="W174" s="16"/>
      <c r="Y174" s="3"/>
      <c r="Z174" s="60"/>
      <c r="AA174" s="60"/>
      <c r="AC174" s="1"/>
      <c r="AD174" s="1"/>
      <c r="AE174" s="59"/>
      <c r="AF174" s="59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59"/>
      <c r="J175" s="159"/>
      <c r="K175" s="159"/>
      <c r="L175" s="159"/>
      <c r="O175" s="3"/>
      <c r="P175" s="3"/>
      <c r="Q175" s="59"/>
      <c r="R175" s="59"/>
      <c r="S175" s="16"/>
      <c r="T175" s="16"/>
      <c r="U175" s="3"/>
      <c r="V175" s="3"/>
      <c r="W175" s="16"/>
      <c r="Y175" s="3"/>
      <c r="Z175" s="60"/>
      <c r="AA175" s="60"/>
      <c r="AC175" s="1"/>
      <c r="AD175" s="1"/>
      <c r="AE175" s="59"/>
      <c r="AF175" s="59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59"/>
      <c r="J176" s="159"/>
      <c r="K176" s="159"/>
      <c r="L176" s="159"/>
      <c r="O176" s="3"/>
      <c r="P176" s="3"/>
      <c r="Q176" s="59"/>
      <c r="R176" s="59"/>
      <c r="S176" s="16"/>
      <c r="T176" s="16"/>
      <c r="U176" s="3"/>
      <c r="V176" s="3"/>
      <c r="W176" s="16"/>
      <c r="Y176" s="3"/>
      <c r="Z176" s="60"/>
      <c r="AA176" s="60"/>
      <c r="AC176" s="1"/>
      <c r="AD176" s="1"/>
      <c r="AE176" s="59"/>
      <c r="AF176" s="59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59"/>
      <c r="J177" s="159"/>
      <c r="K177" s="159"/>
      <c r="L177" s="159"/>
      <c r="O177" s="3"/>
      <c r="P177" s="3"/>
      <c r="Q177" s="59"/>
      <c r="R177" s="59"/>
      <c r="S177" s="16"/>
      <c r="T177" s="16"/>
      <c r="U177" s="3"/>
      <c r="V177" s="3"/>
      <c r="W177" s="16"/>
      <c r="Y177" s="3"/>
      <c r="Z177" s="60"/>
      <c r="AA177" s="60"/>
      <c r="AC177" s="1"/>
      <c r="AD177" s="1"/>
      <c r="AE177" s="59"/>
      <c r="AF177" s="59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59"/>
      <c r="J178" s="159"/>
      <c r="K178" s="159"/>
      <c r="L178" s="159"/>
      <c r="O178" s="3"/>
      <c r="P178" s="3"/>
      <c r="Q178" s="59"/>
      <c r="R178" s="59"/>
      <c r="S178" s="16"/>
      <c r="T178" s="16"/>
      <c r="U178" s="3"/>
      <c r="V178" s="3"/>
      <c r="W178" s="16"/>
      <c r="Y178" s="3"/>
      <c r="Z178" s="60"/>
      <c r="AA178" s="60"/>
      <c r="AC178" s="1"/>
      <c r="AD178" s="1"/>
      <c r="AE178" s="59"/>
      <c r="AF178" s="59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59"/>
      <c r="J179" s="159"/>
      <c r="K179" s="159"/>
      <c r="L179" s="159"/>
      <c r="O179" s="3"/>
      <c r="P179" s="3"/>
      <c r="Q179" s="59"/>
      <c r="R179" s="59"/>
      <c r="S179" s="16"/>
      <c r="T179" s="16"/>
      <c r="U179" s="3"/>
      <c r="V179" s="3"/>
      <c r="W179" s="16"/>
      <c r="Y179" s="3"/>
      <c r="Z179" s="60"/>
      <c r="AA179" s="60"/>
      <c r="AC179" s="1"/>
      <c r="AD179" s="1"/>
      <c r="AE179" s="59"/>
      <c r="AF179" s="59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59"/>
      <c r="J180" s="159"/>
      <c r="K180" s="159"/>
      <c r="L180" s="159"/>
      <c r="O180" s="3"/>
      <c r="P180" s="3"/>
      <c r="Q180" s="59"/>
      <c r="R180" s="59"/>
      <c r="S180" s="16"/>
      <c r="T180" s="16"/>
      <c r="U180" s="3"/>
      <c r="V180" s="3"/>
      <c r="W180" s="16"/>
      <c r="Y180" s="3"/>
      <c r="Z180" s="60"/>
      <c r="AA180" s="60"/>
      <c r="AC180" s="1"/>
      <c r="AD180" s="1"/>
      <c r="AE180" s="59"/>
      <c r="AF180" s="59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59"/>
      <c r="J181" s="159"/>
      <c r="K181" s="159"/>
      <c r="L181" s="159"/>
      <c r="O181" s="3"/>
      <c r="P181" s="3"/>
      <c r="Q181" s="59"/>
      <c r="R181" s="59"/>
      <c r="S181" s="16"/>
      <c r="T181" s="16"/>
      <c r="U181" s="3"/>
      <c r="V181" s="3"/>
      <c r="W181" s="16"/>
      <c r="Y181" s="3"/>
      <c r="Z181" s="60"/>
      <c r="AA181" s="60"/>
      <c r="AC181" s="13" t="s">
        <v>645</v>
      </c>
      <c r="AD181" s="1"/>
      <c r="AE181" s="59"/>
      <c r="AF181" s="59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59"/>
      <c r="J182" s="159"/>
      <c r="K182" s="159"/>
      <c r="L182" s="159"/>
      <c r="O182" s="3"/>
      <c r="P182" s="3"/>
      <c r="Q182" s="59"/>
      <c r="R182" s="59"/>
      <c r="S182" s="16"/>
      <c r="T182" s="16"/>
      <c r="U182" s="3"/>
      <c r="V182" s="3"/>
      <c r="W182" s="16"/>
      <c r="Y182" s="3"/>
      <c r="Z182" s="60"/>
      <c r="AA182" s="60"/>
      <c r="AC182" s="1"/>
      <c r="AD182" s="1"/>
      <c r="AE182" s="59"/>
      <c r="AF182" s="59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59"/>
      <c r="J183" s="159"/>
      <c r="K183" s="159"/>
      <c r="L183" s="159"/>
      <c r="O183" s="3"/>
      <c r="P183" s="3"/>
      <c r="Q183" s="59"/>
      <c r="R183" s="59"/>
      <c r="S183" s="16"/>
      <c r="T183" s="16"/>
      <c r="U183" s="3"/>
      <c r="V183" s="3"/>
      <c r="W183" s="16"/>
      <c r="Y183" s="3"/>
      <c r="Z183" s="60"/>
      <c r="AA183" s="60"/>
      <c r="AC183" s="1"/>
      <c r="AD183" s="1"/>
      <c r="AE183" s="59"/>
      <c r="AF183" s="59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59"/>
      <c r="J184" s="159"/>
      <c r="K184" s="159"/>
      <c r="L184" s="159"/>
      <c r="O184" s="3"/>
      <c r="P184" s="3"/>
      <c r="Q184" s="59"/>
      <c r="R184" s="59"/>
      <c r="S184" s="16"/>
      <c r="T184" s="16"/>
      <c r="U184" s="3"/>
      <c r="V184" s="3"/>
      <c r="W184" s="16"/>
      <c r="Y184" s="3"/>
      <c r="Z184" s="60"/>
      <c r="AA184" s="60"/>
      <c r="AC184" s="1"/>
      <c r="AD184" s="1"/>
      <c r="AE184" s="59"/>
      <c r="AF184" s="59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59"/>
      <c r="J185" s="159"/>
      <c r="K185" s="159"/>
      <c r="L185" s="159"/>
      <c r="O185" s="3"/>
      <c r="P185" s="3"/>
      <c r="Q185" s="59"/>
      <c r="R185" s="59"/>
      <c r="S185" s="16"/>
      <c r="T185" s="16"/>
      <c r="U185" s="3"/>
      <c r="V185" s="3"/>
      <c r="W185" s="16"/>
      <c r="Y185" s="3"/>
      <c r="Z185" s="60"/>
      <c r="AA185" s="60"/>
      <c r="AC185" s="1"/>
      <c r="AD185" s="1"/>
      <c r="AE185" s="59"/>
      <c r="AF185" s="59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59"/>
      <c r="J186" s="159"/>
      <c r="K186" s="159"/>
      <c r="L186" s="159"/>
      <c r="O186" s="3"/>
      <c r="P186" s="3"/>
      <c r="Q186" s="59"/>
      <c r="R186" s="59"/>
      <c r="S186" s="16"/>
      <c r="T186" s="16"/>
      <c r="U186" s="3"/>
      <c r="V186" s="3"/>
      <c r="W186" s="16"/>
      <c r="Y186" s="3"/>
      <c r="Z186" s="60"/>
      <c r="AA186" s="60"/>
      <c r="AC186" s="1"/>
      <c r="AD186" s="1"/>
      <c r="AE186" s="59"/>
      <c r="AF186" s="59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59"/>
      <c r="J187" s="159"/>
      <c r="K187" s="159"/>
      <c r="L187" s="159"/>
      <c r="O187" s="3"/>
      <c r="P187" s="3"/>
      <c r="Q187" s="59"/>
      <c r="R187" s="59"/>
      <c r="S187" s="16"/>
      <c r="T187" s="16"/>
      <c r="U187" s="3"/>
      <c r="V187" s="3"/>
      <c r="W187" s="16"/>
      <c r="Y187" s="3"/>
      <c r="Z187" s="60"/>
      <c r="AA187" s="60"/>
      <c r="AC187" s="1"/>
      <c r="AD187" s="1"/>
      <c r="AE187" s="59"/>
      <c r="AF187" s="59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59"/>
      <c r="J188" s="159"/>
      <c r="K188" s="159"/>
      <c r="L188" s="159"/>
      <c r="O188" s="3"/>
      <c r="P188" s="3"/>
      <c r="Q188" s="59"/>
      <c r="R188" s="59"/>
      <c r="S188" s="16"/>
      <c r="T188" s="16"/>
      <c r="U188" s="3"/>
      <c r="V188" s="3"/>
      <c r="W188" s="16"/>
      <c r="Y188" s="3"/>
      <c r="Z188" s="60"/>
      <c r="AA188" s="60"/>
      <c r="AC188" s="1"/>
      <c r="AD188" s="1"/>
      <c r="AE188" s="59"/>
      <c r="AF188" s="59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59"/>
      <c r="J189" s="159"/>
      <c r="K189" s="159"/>
      <c r="L189" s="159"/>
      <c r="O189" s="3"/>
      <c r="P189" s="3"/>
      <c r="Q189" s="59"/>
      <c r="R189" s="59"/>
      <c r="S189" s="16"/>
      <c r="T189" s="16"/>
      <c r="U189" s="3"/>
      <c r="V189" s="3"/>
      <c r="W189" s="16"/>
      <c r="Y189" s="3"/>
      <c r="Z189" s="60"/>
      <c r="AA189" s="60"/>
      <c r="AC189" s="1"/>
      <c r="AD189" s="1"/>
      <c r="AE189" s="59"/>
      <c r="AF189" s="59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59"/>
      <c r="J190" s="159"/>
      <c r="K190" s="159"/>
      <c r="L190" s="159"/>
      <c r="O190" s="3"/>
      <c r="P190" s="3"/>
      <c r="Q190" s="59"/>
      <c r="R190" s="59"/>
      <c r="S190" s="16"/>
      <c r="T190" s="16"/>
      <c r="U190" s="3"/>
      <c r="V190" s="3"/>
      <c r="W190" s="16"/>
      <c r="Y190" s="3"/>
      <c r="Z190" s="60"/>
      <c r="AA190" s="60"/>
      <c r="AC190" s="1"/>
      <c r="AD190" s="1"/>
      <c r="AE190" s="59"/>
      <c r="AF190" s="59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59"/>
      <c r="J191" s="159"/>
      <c r="K191" s="159"/>
      <c r="L191" s="159"/>
      <c r="O191" s="3"/>
      <c r="P191" s="3"/>
      <c r="Q191" s="59"/>
      <c r="R191" s="59"/>
      <c r="S191" s="16"/>
      <c r="T191" s="16"/>
      <c r="U191" s="3"/>
      <c r="V191" s="3"/>
      <c r="W191" s="16"/>
      <c r="Y191" s="3"/>
      <c r="Z191" s="60"/>
      <c r="AA191" s="60"/>
      <c r="AC191" s="1"/>
      <c r="AD191" s="1"/>
      <c r="AE191" s="59"/>
      <c r="AF191" s="59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59"/>
      <c r="J192" s="159"/>
      <c r="K192" s="159"/>
      <c r="L192" s="159"/>
      <c r="M192" s="14"/>
      <c r="N192" s="14"/>
      <c r="O192" s="14"/>
      <c r="P192" s="14"/>
      <c r="Q192" s="159"/>
      <c r="R192" s="159"/>
      <c r="S192" s="75"/>
      <c r="T192" s="75"/>
      <c r="U192" s="14"/>
      <c r="V192" s="14"/>
      <c r="W192" s="75"/>
      <c r="X192" s="14"/>
      <c r="Y192" s="14"/>
      <c r="Z192" s="14"/>
      <c r="AA192" s="14"/>
      <c r="AB192" s="75"/>
      <c r="AC192" s="1"/>
      <c r="AD192" s="1"/>
      <c r="AE192" s="59"/>
      <c r="AF192" s="5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59"/>
      <c r="J193" s="159"/>
      <c r="K193" s="159"/>
      <c r="L193" s="159"/>
      <c r="M193" s="14"/>
      <c r="N193" s="14"/>
      <c r="O193" s="14"/>
      <c r="P193" s="14"/>
      <c r="Q193" s="159"/>
      <c r="R193" s="159"/>
      <c r="S193" s="75"/>
      <c r="T193" s="75"/>
      <c r="U193" s="14"/>
      <c r="V193" s="14"/>
      <c r="W193" s="75"/>
      <c r="X193" s="14"/>
      <c r="Y193" s="14"/>
      <c r="Z193" s="14"/>
      <c r="AA193" s="14"/>
      <c r="AB193" s="75"/>
      <c r="AC193" s="1"/>
      <c r="AD193" s="1"/>
      <c r="AE193" s="59"/>
      <c r="AF193" s="59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59"/>
      <c r="J194" s="159"/>
      <c r="K194" s="159"/>
      <c r="L194" s="159"/>
      <c r="M194" s="14"/>
      <c r="N194" s="14"/>
      <c r="O194" s="14"/>
      <c r="P194" s="14"/>
      <c r="Q194" s="159"/>
      <c r="R194" s="159"/>
      <c r="S194" s="75"/>
      <c r="T194" s="75"/>
      <c r="U194" s="14"/>
      <c r="V194" s="14"/>
      <c r="W194" s="75"/>
      <c r="X194" s="14"/>
      <c r="Y194" s="14"/>
      <c r="Z194" s="14"/>
      <c r="AA194" s="14"/>
      <c r="AB194" s="75"/>
      <c r="AC194" s="1"/>
      <c r="AD194" s="1"/>
      <c r="AE194" s="59"/>
      <c r="AF194" s="59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59"/>
      <c r="J195" s="159"/>
      <c r="K195" s="159"/>
      <c r="L195" s="159"/>
      <c r="M195" s="14"/>
      <c r="N195" s="14"/>
      <c r="O195" s="14"/>
      <c r="P195" s="14"/>
      <c r="Q195" s="159"/>
      <c r="R195" s="159"/>
      <c r="S195" s="75"/>
      <c r="T195" s="75"/>
      <c r="U195" s="14"/>
      <c r="V195" s="14"/>
      <c r="W195" s="75"/>
      <c r="X195" s="14"/>
      <c r="Y195" s="14"/>
      <c r="Z195" s="14"/>
      <c r="AA195" s="14"/>
      <c r="AB195" s="75"/>
      <c r="AC195" s="1"/>
      <c r="AD195" s="1"/>
      <c r="AE195" s="59"/>
      <c r="AF195" s="59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59"/>
      <c r="J196" s="159"/>
      <c r="K196" s="159"/>
      <c r="L196" s="159"/>
      <c r="M196" s="14"/>
      <c r="N196" s="14"/>
      <c r="O196" s="14"/>
      <c r="P196" s="14"/>
      <c r="Q196" s="159"/>
      <c r="R196" s="159"/>
      <c r="S196" s="75"/>
      <c r="T196" s="75"/>
      <c r="U196" s="14"/>
      <c r="V196" s="14"/>
      <c r="W196" s="75"/>
      <c r="X196" s="14"/>
      <c r="Y196" s="14"/>
      <c r="Z196" s="14"/>
      <c r="AA196" s="14"/>
      <c r="AB196" s="75"/>
      <c r="AC196" s="1"/>
      <c r="AD196" s="1"/>
      <c r="AE196" s="59"/>
      <c r="AF196" s="59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59"/>
      <c r="J197" s="159"/>
      <c r="K197" s="159"/>
      <c r="L197" s="159"/>
      <c r="M197" s="14"/>
      <c r="N197" s="14"/>
      <c r="O197" s="14"/>
      <c r="P197" s="14"/>
      <c r="Q197" s="159"/>
      <c r="R197" s="159"/>
      <c r="S197" s="75"/>
      <c r="T197" s="75"/>
      <c r="U197" s="14"/>
      <c r="V197" s="14"/>
      <c r="W197" s="75"/>
      <c r="X197" s="14"/>
      <c r="Y197" s="14"/>
      <c r="Z197" s="14"/>
      <c r="AA197" s="14"/>
      <c r="AB197" s="75"/>
      <c r="AC197" s="1"/>
      <c r="AD197" s="1"/>
      <c r="AE197" s="59"/>
      <c r="AF197" s="59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59"/>
      <c r="J198" s="159"/>
      <c r="K198" s="159"/>
      <c r="L198" s="159"/>
      <c r="M198" s="14"/>
      <c r="N198" s="14"/>
      <c r="O198" s="14"/>
      <c r="P198" s="14"/>
      <c r="Q198" s="159"/>
      <c r="R198" s="159"/>
      <c r="S198" s="75"/>
      <c r="T198" s="75"/>
      <c r="U198" s="14"/>
      <c r="V198" s="14"/>
      <c r="W198" s="75"/>
      <c r="X198" s="14"/>
      <c r="Y198" s="14"/>
      <c r="Z198" s="14"/>
      <c r="AA198" s="14"/>
      <c r="AB198" s="75"/>
      <c r="AC198" s="1"/>
      <c r="AD198" s="1"/>
      <c r="AE198" s="59"/>
      <c r="AF198" s="59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59"/>
      <c r="J199" s="159"/>
      <c r="K199" s="159"/>
      <c r="L199" s="159"/>
      <c r="M199" s="14"/>
      <c r="N199" s="14"/>
      <c r="O199" s="14"/>
      <c r="P199" s="14"/>
      <c r="Q199" s="159"/>
      <c r="R199" s="159"/>
      <c r="S199" s="75"/>
      <c r="T199" s="75"/>
      <c r="U199" s="14"/>
      <c r="V199" s="14"/>
      <c r="W199" s="75"/>
      <c r="X199" s="14"/>
      <c r="Y199" s="14"/>
      <c r="Z199" s="14"/>
      <c r="AA199" s="14"/>
      <c r="AB199" s="75"/>
      <c r="AC199" s="1"/>
      <c r="AD199" s="1"/>
      <c r="AE199" s="59"/>
      <c r="AF199" s="59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59"/>
      <c r="J200" s="159"/>
      <c r="K200" s="159"/>
      <c r="L200" s="159"/>
      <c r="M200" s="14"/>
      <c r="N200" s="14"/>
      <c r="O200" s="14"/>
      <c r="P200" s="14"/>
      <c r="Q200" s="159"/>
      <c r="R200" s="159"/>
      <c r="S200" s="75"/>
      <c r="T200" s="75"/>
      <c r="U200" s="14"/>
      <c r="V200" s="14"/>
      <c r="W200" s="75"/>
      <c r="X200" s="14"/>
      <c r="Y200" s="14"/>
      <c r="Z200" s="14"/>
      <c r="AA200" s="14"/>
      <c r="AB200" s="75"/>
      <c r="AC200" s="1"/>
      <c r="AD200" s="1"/>
      <c r="AE200" s="59"/>
      <c r="AF200" s="59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59"/>
      <c r="J201" s="159"/>
      <c r="K201" s="159"/>
      <c r="L201" s="159"/>
      <c r="M201" s="14"/>
      <c r="N201" s="14"/>
      <c r="O201" s="14"/>
      <c r="P201" s="14"/>
      <c r="Q201" s="159"/>
      <c r="R201" s="159"/>
      <c r="S201" s="75"/>
      <c r="T201" s="75"/>
      <c r="U201" s="14"/>
      <c r="V201" s="14"/>
      <c r="W201" s="75"/>
      <c r="X201" s="14"/>
      <c r="Y201" s="14"/>
      <c r="Z201" s="14"/>
      <c r="AA201" s="14"/>
      <c r="AB201" s="75"/>
      <c r="AC201" s="1"/>
      <c r="AD201" s="1"/>
      <c r="AE201" s="59"/>
      <c r="AF201" s="59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59"/>
      <c r="J202" s="159"/>
      <c r="K202" s="159"/>
      <c r="L202" s="159"/>
      <c r="M202" s="14"/>
      <c r="N202" s="14"/>
      <c r="O202" s="14"/>
      <c r="P202" s="14"/>
      <c r="Q202" s="159"/>
      <c r="R202" s="159"/>
      <c r="S202" s="75"/>
      <c r="T202" s="75"/>
      <c r="U202" s="14"/>
      <c r="V202" s="14"/>
      <c r="W202" s="75"/>
      <c r="X202" s="14"/>
      <c r="Y202" s="14"/>
      <c r="Z202" s="14"/>
      <c r="AA202" s="14"/>
      <c r="AB202" s="75"/>
      <c r="AC202" s="14"/>
      <c r="AD202" s="14"/>
      <c r="AE202" s="59"/>
      <c r="AF202" s="59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59"/>
      <c r="J203" s="159"/>
      <c r="K203" s="159"/>
      <c r="L203" s="159"/>
      <c r="M203" s="14"/>
      <c r="N203" s="14"/>
      <c r="O203" s="14"/>
      <c r="P203" s="14"/>
      <c r="Q203" s="159"/>
      <c r="R203" s="159"/>
      <c r="S203" s="75"/>
      <c r="T203" s="75"/>
      <c r="U203" s="14"/>
      <c r="V203" s="14"/>
      <c r="W203" s="75"/>
      <c r="X203" s="14"/>
      <c r="Y203" s="14"/>
      <c r="Z203" s="14"/>
      <c r="AA203" s="14"/>
      <c r="AB203" s="75"/>
      <c r="AC203" s="14"/>
      <c r="AD203" s="14"/>
      <c r="AE203" s="59"/>
      <c r="AF203" s="59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59"/>
      <c r="J204" s="159"/>
      <c r="K204" s="159"/>
      <c r="L204" s="159"/>
      <c r="M204" s="14"/>
      <c r="N204" s="14"/>
      <c r="O204" s="14"/>
      <c r="P204" s="14"/>
      <c r="Q204" s="159"/>
      <c r="R204" s="159"/>
      <c r="S204" s="75"/>
      <c r="T204" s="75"/>
      <c r="U204" s="14"/>
      <c r="V204" s="14"/>
      <c r="W204" s="75"/>
      <c r="X204" s="14"/>
      <c r="Y204" s="14"/>
      <c r="Z204" s="14"/>
      <c r="AA204" s="14"/>
      <c r="AB204" s="75"/>
      <c r="AC204" s="14"/>
      <c r="AD204" s="14"/>
      <c r="AE204" s="59"/>
      <c r="AF204" s="59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59"/>
      <c r="J205" s="159"/>
      <c r="K205" s="159"/>
      <c r="L205" s="159"/>
      <c r="M205" s="14"/>
      <c r="N205" s="14"/>
      <c r="O205" s="14"/>
      <c r="P205" s="14"/>
      <c r="Q205" s="159"/>
      <c r="R205" s="159"/>
      <c r="S205" s="75"/>
      <c r="T205" s="75"/>
      <c r="U205" s="14"/>
      <c r="V205" s="14"/>
      <c r="W205" s="75"/>
      <c r="X205" s="14"/>
      <c r="Y205" s="14"/>
      <c r="Z205" s="14"/>
      <c r="AA205" s="14"/>
      <c r="AB205" s="75"/>
      <c r="AC205" s="14"/>
      <c r="AD205" s="14"/>
      <c r="AE205" s="59"/>
      <c r="AF205" s="59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59"/>
      <c r="J206" s="159"/>
      <c r="K206" s="159"/>
      <c r="L206" s="159"/>
      <c r="M206" s="14"/>
      <c r="N206" s="14"/>
      <c r="O206" s="14"/>
      <c r="P206" s="14"/>
      <c r="Q206" s="159"/>
      <c r="R206" s="159"/>
      <c r="S206" s="75"/>
      <c r="T206" s="75"/>
      <c r="U206" s="14"/>
      <c r="V206" s="14"/>
      <c r="W206" s="75"/>
      <c r="X206" s="14"/>
      <c r="Y206" s="14"/>
      <c r="Z206" s="14"/>
      <c r="AA206" s="14"/>
      <c r="AB206" s="75"/>
      <c r="AC206" s="14"/>
      <c r="AD206" s="14"/>
      <c r="AE206" s="59"/>
      <c r="AF206" s="59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59"/>
      <c r="J207" s="159"/>
      <c r="K207" s="159"/>
      <c r="L207" s="159"/>
      <c r="M207" s="14"/>
      <c r="N207" s="14"/>
      <c r="O207" s="14"/>
      <c r="P207" s="14"/>
      <c r="Q207" s="159"/>
      <c r="R207" s="159"/>
      <c r="S207" s="75"/>
      <c r="T207" s="75"/>
      <c r="U207" s="14"/>
      <c r="V207" s="14"/>
      <c r="W207" s="75"/>
      <c r="X207" s="14"/>
      <c r="Y207" s="14"/>
      <c r="Z207" s="14"/>
      <c r="AA207" s="14"/>
      <c r="AB207" s="75"/>
      <c r="AC207" s="14"/>
      <c r="AD207" s="14"/>
      <c r="AE207" s="59"/>
      <c r="AF207" s="59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59"/>
      <c r="J208" s="159"/>
      <c r="K208" s="159"/>
      <c r="L208" s="159"/>
      <c r="M208" s="14"/>
      <c r="N208" s="14"/>
      <c r="O208" s="14"/>
      <c r="P208" s="14"/>
      <c r="Q208" s="159"/>
      <c r="R208" s="159"/>
      <c r="S208" s="75"/>
      <c r="T208" s="75"/>
      <c r="U208" s="14"/>
      <c r="V208" s="14"/>
      <c r="W208" s="75"/>
      <c r="X208" s="14"/>
      <c r="Y208" s="14"/>
      <c r="Z208" s="14"/>
      <c r="AA208" s="14"/>
      <c r="AB208" s="75"/>
      <c r="AC208" s="14"/>
      <c r="AD208" s="14"/>
      <c r="AE208" s="59"/>
      <c r="AF208" s="59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59"/>
      <c r="J209" s="159"/>
      <c r="K209" s="159"/>
      <c r="L209" s="159"/>
      <c r="M209" s="14"/>
      <c r="N209" s="14"/>
      <c r="O209" s="14"/>
      <c r="P209" s="14"/>
      <c r="Q209" s="159"/>
      <c r="R209" s="159"/>
      <c r="S209" s="75"/>
      <c r="T209" s="75"/>
      <c r="U209" s="14"/>
      <c r="V209" s="14"/>
      <c r="W209" s="75"/>
      <c r="X209" s="14"/>
      <c r="Y209" s="14"/>
      <c r="Z209" s="14"/>
      <c r="AA209" s="14"/>
      <c r="AB209" s="75"/>
      <c r="AC209" s="14"/>
      <c r="AD209" s="14"/>
      <c r="AE209" s="59"/>
      <c r="AF209" s="59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59"/>
      <c r="J210" s="159"/>
      <c r="K210" s="159"/>
      <c r="L210" s="159"/>
      <c r="M210" s="14"/>
      <c r="N210" s="14"/>
      <c r="O210" s="14"/>
      <c r="P210" s="14"/>
      <c r="Q210" s="159"/>
      <c r="R210" s="159"/>
      <c r="S210" s="75"/>
      <c r="T210" s="75"/>
      <c r="U210" s="14"/>
      <c r="V210" s="14"/>
      <c r="W210" s="75"/>
      <c r="X210" s="14"/>
      <c r="Y210" s="14"/>
      <c r="Z210" s="14"/>
      <c r="AA210" s="14"/>
      <c r="AB210" s="75"/>
      <c r="AC210" s="14"/>
      <c r="AD210" s="14"/>
      <c r="AE210" s="59"/>
      <c r="AF210" s="59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59"/>
      <c r="J211" s="159"/>
      <c r="K211" s="159"/>
      <c r="L211" s="159"/>
      <c r="M211" s="14"/>
      <c r="N211" s="14"/>
      <c r="O211" s="14"/>
      <c r="P211" s="14"/>
      <c r="Q211" s="159"/>
      <c r="R211" s="159"/>
      <c r="S211" s="75"/>
      <c r="T211" s="75"/>
      <c r="U211" s="14"/>
      <c r="V211" s="14"/>
      <c r="W211" s="75"/>
      <c r="X211" s="14"/>
      <c r="Y211" s="14"/>
      <c r="Z211" s="14"/>
      <c r="AA211" s="14"/>
      <c r="AB211" s="75"/>
      <c r="AC211" s="14"/>
      <c r="AD211" s="14"/>
      <c r="AE211" s="59"/>
      <c r="AF211" s="59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59"/>
      <c r="J212" s="159"/>
      <c r="K212" s="159"/>
      <c r="L212" s="159"/>
      <c r="M212" s="14"/>
      <c r="N212" s="14"/>
      <c r="O212" s="14"/>
      <c r="P212" s="14"/>
      <c r="Q212" s="159"/>
      <c r="R212" s="159"/>
      <c r="S212" s="75"/>
      <c r="T212" s="75"/>
      <c r="U212" s="14"/>
      <c r="V212" s="14"/>
      <c r="W212" s="75"/>
      <c r="X212" s="14"/>
      <c r="Y212" s="14"/>
      <c r="Z212" s="14"/>
      <c r="AA212" s="14"/>
      <c r="AB212" s="75"/>
      <c r="AC212" s="14"/>
      <c r="AD212" s="14"/>
      <c r="AE212" s="59"/>
      <c r="AF212" s="59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59"/>
      <c r="J213" s="159"/>
      <c r="K213" s="159"/>
      <c r="L213" s="159"/>
      <c r="M213" s="14"/>
      <c r="N213" s="14"/>
      <c r="O213" s="14"/>
      <c r="P213" s="14"/>
      <c r="Q213" s="159"/>
      <c r="R213" s="159"/>
      <c r="S213" s="75"/>
      <c r="T213" s="75"/>
      <c r="U213" s="14"/>
      <c r="V213" s="14"/>
      <c r="W213" s="75"/>
      <c r="X213" s="14"/>
      <c r="Y213" s="14"/>
      <c r="Z213" s="14"/>
      <c r="AA213" s="14"/>
      <c r="AB213" s="75"/>
      <c r="AC213" s="14"/>
      <c r="AD213" s="14"/>
      <c r="AE213" s="59"/>
      <c r="AF213" s="59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59"/>
      <c r="J214" s="159"/>
      <c r="K214" s="159"/>
      <c r="L214" s="159"/>
      <c r="M214" s="14"/>
      <c r="N214" s="14"/>
      <c r="O214" s="14"/>
      <c r="P214" s="14"/>
      <c r="Q214" s="159"/>
      <c r="R214" s="159"/>
      <c r="S214" s="75"/>
      <c r="T214" s="75"/>
      <c r="U214" s="14"/>
      <c r="V214" s="14"/>
      <c r="W214" s="75"/>
      <c r="X214" s="14"/>
      <c r="Y214" s="14"/>
      <c r="Z214" s="14"/>
      <c r="AA214" s="14"/>
      <c r="AB214" s="75"/>
      <c r="AC214" s="14"/>
      <c r="AD214" s="14"/>
      <c r="AE214" s="59"/>
      <c r="AF214" s="59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59"/>
      <c r="J215" s="159"/>
      <c r="K215" s="159"/>
      <c r="L215" s="159"/>
      <c r="M215" s="14"/>
      <c r="N215" s="14"/>
      <c r="O215" s="14"/>
      <c r="P215" s="14"/>
      <c r="Q215" s="159"/>
      <c r="R215" s="159"/>
      <c r="S215" s="75"/>
      <c r="T215" s="75"/>
      <c r="U215" s="14"/>
      <c r="V215" s="14"/>
      <c r="W215" s="75"/>
      <c r="X215" s="14"/>
      <c r="Y215" s="14"/>
      <c r="Z215" s="14"/>
      <c r="AA215" s="14"/>
      <c r="AB215" s="75"/>
      <c r="AC215" s="14"/>
      <c r="AD215" s="14"/>
      <c r="AE215" s="59"/>
      <c r="AF215" s="59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59"/>
      <c r="J216" s="159"/>
      <c r="K216" s="159"/>
      <c r="L216" s="159"/>
      <c r="M216" s="14"/>
      <c r="N216" s="14"/>
      <c r="O216" s="14"/>
      <c r="P216" s="14"/>
      <c r="Q216" s="159"/>
      <c r="R216" s="159"/>
      <c r="S216" s="75"/>
      <c r="T216" s="75"/>
      <c r="U216" s="14"/>
      <c r="V216" s="14"/>
      <c r="W216" s="75"/>
      <c r="X216" s="14"/>
      <c r="Y216" s="14"/>
      <c r="Z216" s="14"/>
      <c r="AA216" s="14"/>
      <c r="AB216" s="75"/>
      <c r="AC216" s="14"/>
      <c r="AD216" s="14"/>
      <c r="AE216" s="59"/>
      <c r="AF216" s="59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59"/>
      <c r="J217" s="159"/>
      <c r="K217" s="159"/>
      <c r="L217" s="159"/>
      <c r="M217" s="14"/>
      <c r="N217" s="14"/>
      <c r="O217" s="14"/>
      <c r="P217" s="14"/>
      <c r="Q217" s="159"/>
      <c r="R217" s="159"/>
      <c r="S217" s="75"/>
      <c r="T217" s="75"/>
      <c r="U217" s="14"/>
      <c r="V217" s="14"/>
      <c r="W217" s="75"/>
      <c r="X217" s="14"/>
      <c r="Y217" s="14"/>
      <c r="Z217" s="14"/>
      <c r="AA217" s="14"/>
      <c r="AB217" s="75"/>
      <c r="AC217" s="14"/>
      <c r="AD217" s="14"/>
      <c r="AE217" s="59"/>
      <c r="AF217" s="59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59"/>
      <c r="J218" s="159"/>
      <c r="K218" s="159"/>
      <c r="L218" s="159"/>
      <c r="M218" s="14"/>
      <c r="N218" s="14"/>
      <c r="O218" s="14"/>
      <c r="P218" s="14"/>
      <c r="Q218" s="159"/>
      <c r="R218" s="159"/>
      <c r="S218" s="75"/>
      <c r="T218" s="75"/>
      <c r="U218" s="14"/>
      <c r="V218" s="14"/>
      <c r="W218" s="75"/>
      <c r="X218" s="14"/>
      <c r="Y218" s="14"/>
      <c r="Z218" s="14"/>
      <c r="AA218" s="14"/>
      <c r="AB218" s="75"/>
      <c r="AC218" s="14"/>
      <c r="AD218" s="14"/>
      <c r="AE218" s="59"/>
      <c r="AF218" s="59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59"/>
      <c r="J219" s="159"/>
      <c r="K219" s="159"/>
      <c r="L219" s="159"/>
      <c r="M219" s="14"/>
      <c r="N219" s="14"/>
      <c r="O219" s="14"/>
      <c r="P219" s="14"/>
      <c r="Q219" s="159"/>
      <c r="R219" s="159"/>
      <c r="S219" s="75"/>
      <c r="T219" s="75"/>
      <c r="U219" s="14"/>
      <c r="V219" s="14"/>
      <c r="W219" s="75"/>
      <c r="X219" s="14"/>
      <c r="Y219" s="14"/>
      <c r="Z219" s="14"/>
      <c r="AA219" s="14"/>
      <c r="AB219" s="75"/>
      <c r="AC219" s="14"/>
      <c r="AD219" s="14"/>
      <c r="AE219" s="59"/>
      <c r="AF219" s="59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59"/>
      <c r="J220" s="159"/>
      <c r="K220" s="159"/>
      <c r="L220" s="159"/>
      <c r="M220" s="14"/>
      <c r="N220" s="14"/>
      <c r="O220" s="14"/>
      <c r="P220" s="14"/>
      <c r="Q220" s="159"/>
      <c r="R220" s="159"/>
      <c r="S220" s="75"/>
      <c r="T220" s="75"/>
      <c r="U220" s="14"/>
      <c r="V220" s="14"/>
      <c r="W220" s="75"/>
      <c r="X220" s="14"/>
      <c r="Y220" s="14"/>
      <c r="Z220" s="14"/>
      <c r="AA220" s="14"/>
      <c r="AB220" s="75"/>
      <c r="AC220" s="14"/>
      <c r="AD220" s="14"/>
      <c r="AE220" s="59"/>
      <c r="AF220" s="59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59"/>
      <c r="J221" s="159"/>
      <c r="K221" s="159"/>
      <c r="L221" s="159"/>
      <c r="M221" s="14"/>
      <c r="N221" s="14"/>
      <c r="O221" s="14"/>
      <c r="P221" s="14"/>
      <c r="Q221" s="159"/>
      <c r="R221" s="159"/>
      <c r="S221" s="75"/>
      <c r="T221" s="75"/>
      <c r="U221" s="14"/>
      <c r="V221" s="14"/>
      <c r="W221" s="75"/>
      <c r="X221" s="14"/>
      <c r="Y221" s="14"/>
      <c r="Z221" s="14"/>
      <c r="AA221" s="14"/>
      <c r="AB221" s="75"/>
      <c r="AC221" s="14"/>
      <c r="AD221" s="14"/>
      <c r="AE221" s="59"/>
      <c r="AF221" s="59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59"/>
      <c r="J222" s="159"/>
      <c r="K222" s="159"/>
      <c r="L222" s="159"/>
      <c r="M222" s="14"/>
      <c r="N222" s="14"/>
      <c r="O222" s="14"/>
      <c r="P222" s="14"/>
      <c r="Q222" s="159"/>
      <c r="R222" s="159"/>
      <c r="S222" s="75"/>
      <c r="T222" s="75"/>
      <c r="U222" s="14"/>
      <c r="V222" s="14"/>
      <c r="W222" s="75"/>
      <c r="X222" s="14"/>
      <c r="Y222" s="14"/>
      <c r="Z222" s="14"/>
      <c r="AA222" s="14"/>
      <c r="AB222" s="75"/>
      <c r="AC222" s="14"/>
      <c r="AD222" s="14"/>
      <c r="AE222" s="59"/>
      <c r="AF222" s="59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59"/>
      <c r="J223" s="159"/>
      <c r="K223" s="159"/>
      <c r="L223" s="159"/>
      <c r="M223" s="14"/>
      <c r="N223" s="14"/>
      <c r="O223" s="14"/>
      <c r="P223" s="14"/>
      <c r="Q223" s="159"/>
      <c r="R223" s="159"/>
      <c r="S223" s="75"/>
      <c r="T223" s="75"/>
      <c r="U223" s="14"/>
      <c r="V223" s="14"/>
      <c r="W223" s="75"/>
      <c r="X223" s="14"/>
      <c r="Y223" s="14"/>
      <c r="Z223" s="14"/>
      <c r="AA223" s="14"/>
      <c r="AB223" s="75"/>
      <c r="AC223" s="14"/>
      <c r="AD223" s="14"/>
      <c r="AE223" s="59"/>
      <c r="AF223" s="59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59"/>
      <c r="J224" s="159"/>
      <c r="K224" s="159"/>
      <c r="L224" s="159"/>
      <c r="M224" s="14"/>
      <c r="N224" s="14"/>
      <c r="O224" s="14"/>
      <c r="P224" s="14"/>
      <c r="Q224" s="159"/>
      <c r="R224" s="159"/>
      <c r="S224" s="75"/>
      <c r="T224" s="75"/>
      <c r="U224" s="14"/>
      <c r="V224" s="14"/>
      <c r="W224" s="75"/>
      <c r="X224" s="14"/>
      <c r="Y224" s="14"/>
      <c r="Z224" s="14"/>
      <c r="AA224" s="14"/>
      <c r="AB224" s="75"/>
      <c r="AC224" s="14"/>
      <c r="AD224" s="14"/>
      <c r="AE224" s="59"/>
      <c r="AF224" s="59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59"/>
      <c r="J225" s="159"/>
      <c r="K225" s="159"/>
      <c r="L225" s="159"/>
      <c r="M225" s="14"/>
      <c r="N225" s="14"/>
      <c r="O225" s="14"/>
      <c r="P225" s="14"/>
      <c r="Q225" s="159"/>
      <c r="R225" s="159"/>
      <c r="S225" s="75"/>
      <c r="T225" s="75"/>
      <c r="U225" s="14"/>
      <c r="V225" s="14"/>
      <c r="W225" s="75"/>
      <c r="X225" s="14"/>
      <c r="Y225" s="14"/>
      <c r="Z225" s="14"/>
      <c r="AA225" s="14"/>
      <c r="AB225" s="75"/>
      <c r="AC225" s="14"/>
      <c r="AD225" s="14"/>
      <c r="AE225" s="59"/>
      <c r="AF225" s="59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59"/>
      <c r="J226" s="159"/>
      <c r="K226" s="159"/>
      <c r="L226" s="159"/>
      <c r="M226" s="14"/>
      <c r="N226" s="14"/>
      <c r="O226" s="14"/>
      <c r="P226" s="14"/>
      <c r="Q226" s="159"/>
      <c r="R226" s="159"/>
      <c r="S226" s="75"/>
      <c r="T226" s="75"/>
      <c r="U226" s="14"/>
      <c r="V226" s="14"/>
      <c r="W226" s="75"/>
      <c r="X226" s="14"/>
      <c r="Y226" s="14"/>
      <c r="Z226" s="14"/>
      <c r="AA226" s="14"/>
      <c r="AB226" s="75"/>
      <c r="AC226" s="14"/>
      <c r="AD226" s="14"/>
      <c r="AE226" s="59"/>
      <c r="AF226" s="59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59"/>
      <c r="J227" s="159"/>
      <c r="K227" s="159"/>
      <c r="L227" s="159"/>
      <c r="M227" s="14"/>
      <c r="N227" s="14"/>
      <c r="O227" s="14"/>
      <c r="P227" s="14"/>
      <c r="Q227" s="159"/>
      <c r="R227" s="159"/>
      <c r="S227" s="75"/>
      <c r="T227" s="75"/>
      <c r="U227" s="14"/>
      <c r="V227" s="14"/>
      <c r="W227" s="75"/>
      <c r="X227" s="14"/>
      <c r="Y227" s="14"/>
      <c r="Z227" s="14"/>
      <c r="AA227" s="14"/>
      <c r="AB227" s="75"/>
      <c r="AC227" s="14"/>
      <c r="AD227" s="14"/>
      <c r="AE227" s="59"/>
      <c r="AF227" s="59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59"/>
      <c r="J228" s="159"/>
      <c r="K228" s="159"/>
      <c r="L228" s="159"/>
      <c r="M228" s="14"/>
      <c r="N228" s="14"/>
      <c r="O228" s="14"/>
      <c r="P228" s="14"/>
      <c r="Q228" s="159"/>
      <c r="R228" s="159"/>
      <c r="S228" s="75"/>
      <c r="T228" s="75"/>
      <c r="U228" s="14"/>
      <c r="V228" s="14"/>
      <c r="W228" s="75"/>
      <c r="X228" s="14"/>
      <c r="Y228" s="14"/>
      <c r="Z228" s="14"/>
      <c r="AA228" s="14"/>
      <c r="AB228" s="75"/>
      <c r="AC228" s="14"/>
      <c r="AD228" s="14"/>
      <c r="AE228" s="59"/>
      <c r="AF228" s="59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59"/>
      <c r="J229" s="159"/>
      <c r="K229" s="159"/>
      <c r="L229" s="159"/>
      <c r="M229" s="14"/>
      <c r="N229" s="14"/>
      <c r="O229" s="14"/>
      <c r="P229" s="14"/>
      <c r="Q229" s="159"/>
      <c r="R229" s="159"/>
      <c r="S229" s="75"/>
      <c r="T229" s="75"/>
      <c r="U229" s="14"/>
      <c r="V229" s="14"/>
      <c r="W229" s="75"/>
      <c r="X229" s="14"/>
      <c r="Y229" s="14"/>
      <c r="Z229" s="14"/>
      <c r="AA229" s="14"/>
      <c r="AB229" s="75"/>
      <c r="AC229" s="14"/>
      <c r="AD229" s="14"/>
      <c r="AE229" s="59"/>
      <c r="AF229" s="59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59"/>
      <c r="J230" s="159"/>
      <c r="K230" s="159"/>
      <c r="L230" s="159"/>
      <c r="M230" s="14"/>
      <c r="N230" s="14"/>
      <c r="O230" s="14"/>
      <c r="P230" s="14"/>
      <c r="Q230" s="159"/>
      <c r="R230" s="159"/>
      <c r="S230" s="75"/>
      <c r="T230" s="75"/>
      <c r="U230" s="14"/>
      <c r="V230" s="14"/>
      <c r="W230" s="75"/>
      <c r="X230" s="14"/>
      <c r="Y230" s="14"/>
      <c r="Z230" s="14"/>
      <c r="AA230" s="14"/>
      <c r="AB230" s="75"/>
      <c r="AC230" s="14"/>
      <c r="AD230" s="14"/>
      <c r="AE230" s="59"/>
      <c r="AF230" s="59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59"/>
      <c r="J231" s="159"/>
      <c r="K231" s="159"/>
      <c r="L231" s="159"/>
      <c r="M231" s="14"/>
      <c r="N231" s="14"/>
      <c r="O231" s="14"/>
      <c r="P231" s="14"/>
      <c r="Q231" s="159"/>
      <c r="R231" s="159"/>
      <c r="S231" s="75"/>
      <c r="T231" s="75"/>
      <c r="U231" s="14"/>
      <c r="V231" s="14"/>
      <c r="W231" s="75"/>
      <c r="X231" s="14"/>
      <c r="Y231" s="14"/>
      <c r="Z231" s="14"/>
      <c r="AA231" s="14"/>
      <c r="AB231" s="75"/>
      <c r="AC231" s="14"/>
      <c r="AD231" s="14"/>
      <c r="AE231" s="59"/>
      <c r="AF231" s="59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59"/>
      <c r="J232" s="159"/>
      <c r="K232" s="159"/>
      <c r="L232" s="159"/>
      <c r="M232" s="14"/>
      <c r="N232" s="14"/>
      <c r="O232" s="14"/>
      <c r="P232" s="14"/>
      <c r="Q232" s="159"/>
      <c r="R232" s="159"/>
      <c r="S232" s="75"/>
      <c r="T232" s="75"/>
      <c r="U232" s="14"/>
      <c r="V232" s="14"/>
      <c r="W232" s="75"/>
      <c r="X232" s="14"/>
      <c r="Y232" s="14"/>
      <c r="Z232" s="14"/>
      <c r="AA232" s="14"/>
      <c r="AB232" s="75"/>
      <c r="AC232" s="14"/>
      <c r="AD232" s="14"/>
      <c r="AE232" s="59"/>
      <c r="AF232" s="59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59"/>
      <c r="J233" s="159"/>
      <c r="K233" s="159"/>
      <c r="L233" s="159"/>
      <c r="M233" s="14"/>
      <c r="N233" s="14"/>
      <c r="O233" s="14"/>
      <c r="P233" s="14"/>
      <c r="Q233" s="159"/>
      <c r="R233" s="159"/>
      <c r="S233" s="75"/>
      <c r="T233" s="75"/>
      <c r="U233" s="14"/>
      <c r="V233" s="14"/>
      <c r="W233" s="75"/>
      <c r="X233" s="14"/>
      <c r="Y233" s="14"/>
      <c r="Z233" s="14"/>
      <c r="AA233" s="14"/>
      <c r="AB233" s="75"/>
      <c r="AC233" s="14"/>
      <c r="AD233" s="14"/>
      <c r="AE233" s="59"/>
      <c r="AF233" s="59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59"/>
      <c r="J234" s="159"/>
      <c r="K234" s="159"/>
      <c r="L234" s="159"/>
      <c r="M234" s="14"/>
      <c r="N234" s="14"/>
      <c r="O234" s="14"/>
      <c r="P234" s="14"/>
      <c r="Q234" s="159"/>
      <c r="R234" s="159"/>
      <c r="S234" s="75"/>
      <c r="T234" s="75"/>
      <c r="U234" s="14"/>
      <c r="V234" s="14"/>
      <c r="W234" s="75"/>
      <c r="X234" s="14"/>
      <c r="Y234" s="14"/>
      <c r="Z234" s="14"/>
      <c r="AA234" s="14"/>
      <c r="AB234" s="75"/>
      <c r="AC234" s="14"/>
      <c r="AD234" s="14"/>
      <c r="AE234" s="59"/>
      <c r="AF234" s="59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59"/>
      <c r="J235" s="159"/>
      <c r="K235" s="159"/>
      <c r="L235" s="159"/>
      <c r="M235" s="14"/>
      <c r="N235" s="14"/>
      <c r="O235" s="14"/>
      <c r="P235" s="14"/>
      <c r="Q235" s="159"/>
      <c r="R235" s="159"/>
      <c r="S235" s="75"/>
      <c r="T235" s="75"/>
      <c r="U235" s="14"/>
      <c r="V235" s="14"/>
      <c r="W235" s="75"/>
      <c r="X235" s="14"/>
      <c r="Y235" s="14"/>
      <c r="Z235" s="14"/>
      <c r="AA235" s="14"/>
      <c r="AB235" s="75"/>
      <c r="AC235" s="14"/>
      <c r="AD235" s="14"/>
      <c r="AE235" s="59"/>
      <c r="AF235" s="59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59"/>
      <c r="J236" s="159"/>
      <c r="K236" s="159"/>
      <c r="L236" s="159"/>
      <c r="M236" s="14"/>
      <c r="N236" s="14"/>
      <c r="O236" s="14"/>
      <c r="P236" s="14"/>
      <c r="Q236" s="159"/>
      <c r="R236" s="159"/>
      <c r="S236" s="75"/>
      <c r="T236" s="75"/>
      <c r="U236" s="14"/>
      <c r="V236" s="14"/>
      <c r="W236" s="75"/>
      <c r="X236" s="14"/>
      <c r="Y236" s="14"/>
      <c r="Z236" s="14"/>
      <c r="AA236" s="14"/>
      <c r="AB236" s="75"/>
      <c r="AC236" s="14"/>
      <c r="AD236" s="14"/>
      <c r="AE236" s="59"/>
      <c r="AF236" s="59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59"/>
      <c r="J237" s="159"/>
      <c r="K237" s="159"/>
      <c r="L237" s="159"/>
      <c r="M237" s="14"/>
      <c r="N237" s="14"/>
      <c r="O237" s="14"/>
      <c r="P237" s="14"/>
      <c r="Q237" s="159"/>
      <c r="R237" s="159"/>
      <c r="S237" s="75"/>
      <c r="T237" s="75"/>
      <c r="U237" s="14"/>
      <c r="V237" s="14"/>
      <c r="W237" s="75"/>
      <c r="X237" s="14"/>
      <c r="Y237" s="14"/>
      <c r="Z237" s="14"/>
      <c r="AA237" s="14"/>
      <c r="AB237" s="75"/>
      <c r="AC237" s="14"/>
      <c r="AD237" s="14"/>
      <c r="AE237" s="59"/>
      <c r="AF237" s="59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59"/>
      <c r="J238" s="159"/>
      <c r="K238" s="159"/>
      <c r="L238" s="159"/>
      <c r="M238" s="14"/>
      <c r="N238" s="14"/>
      <c r="O238" s="14"/>
      <c r="P238" s="14"/>
      <c r="Q238" s="159"/>
      <c r="R238" s="159"/>
      <c r="S238" s="75"/>
      <c r="T238" s="75"/>
      <c r="U238" s="14"/>
      <c r="V238" s="14"/>
      <c r="W238" s="75"/>
      <c r="X238" s="14"/>
      <c r="Y238" s="14"/>
      <c r="Z238" s="14"/>
      <c r="AA238" s="14"/>
      <c r="AB238" s="75"/>
      <c r="AC238" s="14"/>
      <c r="AD238" s="14"/>
      <c r="AE238" s="59"/>
      <c r="AF238" s="59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59"/>
      <c r="J239" s="159"/>
      <c r="K239" s="159"/>
      <c r="L239" s="159"/>
      <c r="M239" s="14"/>
      <c r="N239" s="14"/>
      <c r="O239" s="14"/>
      <c r="P239" s="14"/>
      <c r="Q239" s="159"/>
      <c r="R239" s="159"/>
      <c r="S239" s="75"/>
      <c r="T239" s="75"/>
      <c r="U239" s="14"/>
      <c r="V239" s="14"/>
      <c r="W239" s="75"/>
      <c r="X239" s="14"/>
      <c r="Y239" s="14"/>
      <c r="Z239" s="14"/>
      <c r="AA239" s="14"/>
      <c r="AB239" s="75"/>
      <c r="AC239" s="14"/>
      <c r="AD239" s="14"/>
      <c r="AE239" s="59"/>
      <c r="AF239" s="59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59"/>
      <c r="J240" s="159"/>
      <c r="K240" s="159"/>
      <c r="L240" s="159"/>
      <c r="M240" s="14"/>
      <c r="N240" s="14"/>
      <c r="O240" s="14"/>
      <c r="P240" s="14"/>
      <c r="Q240" s="159"/>
      <c r="R240" s="159"/>
      <c r="S240" s="75"/>
      <c r="T240" s="75"/>
      <c r="U240" s="14"/>
      <c r="V240" s="14"/>
      <c r="W240" s="75"/>
      <c r="X240" s="14"/>
      <c r="Y240" s="14"/>
      <c r="Z240" s="14"/>
      <c r="AA240" s="14"/>
      <c r="AB240" s="75"/>
      <c r="AC240" s="14"/>
      <c r="AD240" s="14"/>
      <c r="AE240" s="59"/>
      <c r="AF240" s="59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59"/>
      <c r="J241" s="159"/>
      <c r="K241" s="159"/>
      <c r="L241" s="159"/>
      <c r="M241" s="14"/>
      <c r="N241" s="14"/>
      <c r="O241" s="14"/>
      <c r="P241" s="14"/>
      <c r="Q241" s="159"/>
      <c r="R241" s="159"/>
      <c r="S241" s="75"/>
      <c r="T241" s="75"/>
      <c r="U241" s="14"/>
      <c r="V241" s="14"/>
      <c r="W241" s="75"/>
      <c r="X241" s="14"/>
      <c r="Y241" s="14"/>
      <c r="Z241" s="14"/>
      <c r="AA241" s="14"/>
      <c r="AB241" s="75"/>
      <c r="AC241" s="14"/>
      <c r="AD241" s="14"/>
      <c r="AE241" s="59"/>
      <c r="AF241" s="59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59"/>
      <c r="J242" s="159"/>
      <c r="K242" s="159"/>
      <c r="L242" s="159"/>
      <c r="M242" s="14"/>
      <c r="N242" s="14"/>
      <c r="O242" s="14"/>
      <c r="P242" s="14"/>
      <c r="Q242" s="159"/>
      <c r="R242" s="159"/>
      <c r="S242" s="75"/>
      <c r="T242" s="75"/>
      <c r="U242" s="14"/>
      <c r="V242" s="14"/>
      <c r="W242" s="75"/>
      <c r="X242" s="14"/>
      <c r="Y242" s="14"/>
      <c r="Z242" s="14"/>
      <c r="AA242" s="14"/>
      <c r="AB242" s="75"/>
      <c r="AC242" s="14"/>
      <c r="AD242" s="14"/>
      <c r="AE242" s="59"/>
      <c r="AF242" s="59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59"/>
      <c r="J243" s="159"/>
      <c r="K243" s="159"/>
      <c r="L243" s="159"/>
      <c r="M243" s="14"/>
      <c r="N243" s="14"/>
      <c r="O243" s="14"/>
      <c r="P243" s="14"/>
      <c r="Q243" s="159"/>
      <c r="R243" s="159"/>
      <c r="S243" s="75"/>
      <c r="T243" s="75"/>
      <c r="U243" s="14"/>
      <c r="V243" s="14"/>
      <c r="W243" s="75"/>
      <c r="X243" s="14"/>
      <c r="Y243" s="14"/>
      <c r="Z243" s="14"/>
      <c r="AA243" s="14"/>
      <c r="AB243" s="75"/>
      <c r="AC243" s="14"/>
      <c r="AD243" s="14"/>
      <c r="AE243" s="59"/>
      <c r="AF243" s="59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59"/>
      <c r="J244" s="159"/>
      <c r="K244" s="159"/>
      <c r="L244" s="159"/>
      <c r="M244" s="14"/>
      <c r="N244" s="14"/>
      <c r="O244" s="14"/>
      <c r="P244" s="14"/>
      <c r="Q244" s="159"/>
      <c r="R244" s="159"/>
      <c r="S244" s="75"/>
      <c r="T244" s="75"/>
      <c r="U244" s="14"/>
      <c r="V244" s="14"/>
      <c r="W244" s="75"/>
      <c r="X244" s="14"/>
      <c r="Y244" s="14"/>
      <c r="Z244" s="14"/>
      <c r="AA244" s="14"/>
      <c r="AB244" s="75"/>
      <c r="AC244" s="14"/>
      <c r="AD244" s="14"/>
      <c r="AE244" s="59"/>
      <c r="AF244" s="59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59"/>
      <c r="J245" s="159"/>
      <c r="K245" s="159"/>
      <c r="L245" s="159"/>
      <c r="M245" s="14"/>
      <c r="N245" s="14"/>
      <c r="O245" s="14"/>
      <c r="P245" s="14"/>
      <c r="Q245" s="159"/>
      <c r="R245" s="159"/>
      <c r="S245" s="75"/>
      <c r="T245" s="75"/>
      <c r="U245" s="14"/>
      <c r="V245" s="14"/>
      <c r="W245" s="75"/>
      <c r="X245" s="14"/>
      <c r="Y245" s="14"/>
      <c r="Z245" s="14"/>
      <c r="AA245" s="14"/>
      <c r="AB245" s="75"/>
      <c r="AC245" s="14"/>
      <c r="AD245" s="14"/>
      <c r="AE245" s="59"/>
      <c r="AF245" s="59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59"/>
      <c r="J246" s="159"/>
      <c r="K246" s="159"/>
      <c r="L246" s="159"/>
      <c r="M246" s="14"/>
      <c r="N246" s="14"/>
      <c r="O246" s="14"/>
      <c r="P246" s="14"/>
      <c r="Q246" s="159"/>
      <c r="R246" s="159"/>
      <c r="S246" s="75"/>
      <c r="T246" s="75"/>
      <c r="U246" s="14"/>
      <c r="V246" s="14"/>
      <c r="W246" s="75"/>
      <c r="X246" s="14"/>
      <c r="Y246" s="14"/>
      <c r="Z246" s="14"/>
      <c r="AA246" s="14"/>
      <c r="AB246" s="75"/>
      <c r="AC246" s="14"/>
      <c r="AD246" s="14"/>
      <c r="AE246" s="59"/>
      <c r="AF246" s="59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59"/>
      <c r="J247" s="159"/>
      <c r="K247" s="159"/>
      <c r="L247" s="159"/>
      <c r="M247" s="14"/>
      <c r="N247" s="14"/>
      <c r="O247" s="14"/>
      <c r="P247" s="14"/>
      <c r="Q247" s="159"/>
      <c r="R247" s="159"/>
      <c r="S247" s="75"/>
      <c r="T247" s="75"/>
      <c r="U247" s="14"/>
      <c r="V247" s="14"/>
      <c r="W247" s="75"/>
      <c r="X247" s="14"/>
      <c r="Y247" s="14"/>
      <c r="Z247" s="14"/>
      <c r="AA247" s="14"/>
      <c r="AB247" s="75"/>
      <c r="AC247" s="14"/>
      <c r="AD247" s="14"/>
      <c r="AE247" s="59"/>
      <c r="AF247" s="59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59"/>
      <c r="J248" s="159"/>
      <c r="K248" s="159"/>
      <c r="L248" s="159"/>
      <c r="M248" s="14"/>
      <c r="N248" s="14"/>
      <c r="O248" s="14"/>
      <c r="P248" s="14"/>
      <c r="Q248" s="159"/>
      <c r="R248" s="159"/>
      <c r="S248" s="75"/>
      <c r="T248" s="75"/>
      <c r="U248" s="14"/>
      <c r="V248" s="14"/>
      <c r="W248" s="75"/>
      <c r="X248" s="14"/>
      <c r="Y248" s="14"/>
      <c r="Z248" s="14"/>
      <c r="AA248" s="14"/>
      <c r="AB248" s="75"/>
      <c r="AC248" s="14"/>
      <c r="AD248" s="14"/>
      <c r="AE248" s="59"/>
      <c r="AF248" s="59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59"/>
      <c r="J249" s="159"/>
      <c r="K249" s="159"/>
      <c r="L249" s="159"/>
      <c r="M249" s="14"/>
      <c r="N249" s="14"/>
      <c r="O249" s="14"/>
      <c r="P249" s="14"/>
      <c r="Q249" s="159"/>
      <c r="R249" s="159"/>
      <c r="S249" s="75"/>
      <c r="T249" s="75"/>
      <c r="U249" s="14"/>
      <c r="V249" s="14"/>
      <c r="W249" s="75"/>
      <c r="X249" s="14"/>
      <c r="Y249" s="14"/>
      <c r="Z249" s="14"/>
      <c r="AA249" s="14"/>
      <c r="AB249" s="75"/>
      <c r="AC249" s="14"/>
      <c r="AD249" s="14"/>
      <c r="AE249" s="59"/>
      <c r="AF249" s="59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59"/>
      <c r="J250" s="159"/>
      <c r="K250" s="159"/>
      <c r="L250" s="159"/>
      <c r="M250" s="14"/>
      <c r="N250" s="14"/>
      <c r="O250" s="14"/>
      <c r="P250" s="14"/>
      <c r="Q250" s="159"/>
      <c r="R250" s="159"/>
      <c r="S250" s="75"/>
      <c r="T250" s="75"/>
      <c r="U250" s="14"/>
      <c r="V250" s="14"/>
      <c r="W250" s="75"/>
      <c r="X250" s="14"/>
      <c r="Y250" s="14"/>
      <c r="Z250" s="14"/>
      <c r="AA250" s="14"/>
      <c r="AB250" s="75"/>
      <c r="AC250" s="14"/>
      <c r="AD250" s="14"/>
      <c r="AE250" s="59"/>
      <c r="AF250" s="59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59"/>
      <c r="J251" s="159"/>
      <c r="K251" s="159"/>
      <c r="L251" s="159"/>
      <c r="M251" s="14"/>
      <c r="N251" s="14"/>
      <c r="O251" s="14"/>
      <c r="P251" s="14"/>
      <c r="Q251" s="159"/>
      <c r="R251" s="159"/>
      <c r="S251" s="75"/>
      <c r="T251" s="75"/>
      <c r="U251" s="14"/>
      <c r="V251" s="14"/>
      <c r="W251" s="75"/>
      <c r="X251" s="14"/>
      <c r="Y251" s="14"/>
      <c r="Z251" s="14"/>
      <c r="AA251" s="14"/>
      <c r="AB251" s="75"/>
      <c r="AC251" s="14"/>
      <c r="AD251" s="14"/>
      <c r="AE251" s="59"/>
      <c r="AF251" s="59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59"/>
      <c r="J252" s="159"/>
      <c r="K252" s="159"/>
      <c r="L252" s="159"/>
      <c r="M252" s="14"/>
      <c r="N252" s="14"/>
      <c r="O252" s="14"/>
      <c r="P252" s="14"/>
      <c r="Q252" s="159"/>
      <c r="R252" s="159"/>
      <c r="S252" s="75"/>
      <c r="T252" s="75"/>
      <c r="U252" s="14"/>
      <c r="V252" s="14"/>
      <c r="W252" s="75"/>
      <c r="X252" s="14"/>
      <c r="Y252" s="14"/>
      <c r="Z252" s="14"/>
      <c r="AA252" s="14"/>
      <c r="AB252" s="75"/>
      <c r="AC252" s="14"/>
      <c r="AD252" s="14"/>
      <c r="AE252" s="59"/>
      <c r="AF252" s="59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59"/>
      <c r="J253" s="159"/>
      <c r="K253" s="159"/>
      <c r="L253" s="159"/>
      <c r="M253" s="14"/>
      <c r="N253" s="14"/>
      <c r="O253" s="14"/>
      <c r="P253" s="14"/>
      <c r="Q253" s="159"/>
      <c r="R253" s="159"/>
      <c r="S253" s="75"/>
      <c r="T253" s="75"/>
      <c r="U253" s="14"/>
      <c r="V253" s="14"/>
      <c r="W253" s="75"/>
      <c r="X253" s="14"/>
      <c r="Y253" s="14"/>
      <c r="Z253" s="14"/>
      <c r="AA253" s="14"/>
      <c r="AB253" s="75"/>
      <c r="AC253" s="14"/>
      <c r="AD253" s="14"/>
      <c r="AE253" s="59"/>
      <c r="AF253" s="59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59"/>
      <c r="J254" s="159"/>
      <c r="K254" s="159"/>
      <c r="L254" s="159"/>
      <c r="M254" s="14"/>
      <c r="N254" s="14"/>
      <c r="O254" s="14"/>
      <c r="P254" s="14"/>
      <c r="Q254" s="159"/>
      <c r="R254" s="159"/>
      <c r="S254" s="75"/>
      <c r="T254" s="75"/>
      <c r="U254" s="14"/>
      <c r="V254" s="14"/>
      <c r="W254" s="75"/>
      <c r="X254" s="14"/>
      <c r="Y254" s="14"/>
      <c r="Z254" s="14"/>
      <c r="AA254" s="14"/>
      <c r="AB254" s="75"/>
      <c r="AC254" s="14"/>
      <c r="AD254" s="14"/>
      <c r="AE254" s="59"/>
      <c r="AF254" s="59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59"/>
      <c r="J255" s="159"/>
      <c r="K255" s="159"/>
      <c r="L255" s="159"/>
      <c r="M255" s="14"/>
      <c r="N255" s="14"/>
      <c r="O255" s="14"/>
      <c r="P255" s="14"/>
      <c r="Q255" s="159"/>
      <c r="R255" s="159"/>
      <c r="S255" s="75"/>
      <c r="T255" s="75"/>
      <c r="U255" s="14"/>
      <c r="V255" s="14"/>
      <c r="W255" s="75"/>
      <c r="X255" s="14"/>
      <c r="Y255" s="14"/>
      <c r="Z255" s="14"/>
      <c r="AA255" s="14"/>
      <c r="AB255" s="75"/>
      <c r="AC255" s="14"/>
      <c r="AD255" s="14"/>
      <c r="AE255" s="59"/>
      <c r="AF255" s="59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59"/>
      <c r="J256" s="159"/>
      <c r="K256" s="159"/>
      <c r="L256" s="159"/>
      <c r="M256" s="14"/>
      <c r="N256" s="14"/>
      <c r="O256" s="14"/>
      <c r="P256" s="14"/>
      <c r="Q256" s="159"/>
      <c r="R256" s="159"/>
      <c r="S256" s="75"/>
      <c r="T256" s="75"/>
      <c r="U256" s="14"/>
      <c r="V256" s="14"/>
      <c r="W256" s="75"/>
      <c r="X256" s="14"/>
      <c r="Y256" s="14"/>
      <c r="Z256" s="14"/>
      <c r="AA256" s="14"/>
      <c r="AB256" s="75"/>
      <c r="AC256" s="14"/>
      <c r="AD256" s="14"/>
      <c r="AE256" s="59"/>
      <c r="AF256" s="59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59"/>
      <c r="J257" s="159"/>
      <c r="K257" s="159"/>
      <c r="L257" s="159"/>
      <c r="M257" s="14"/>
      <c r="N257" s="14"/>
      <c r="O257" s="14"/>
      <c r="P257" s="14"/>
      <c r="Q257" s="159"/>
      <c r="R257" s="159"/>
      <c r="S257" s="75"/>
      <c r="T257" s="75"/>
      <c r="U257" s="14"/>
      <c r="V257" s="14"/>
      <c r="W257" s="75"/>
      <c r="X257" s="14"/>
      <c r="Y257" s="14"/>
      <c r="Z257" s="14"/>
      <c r="AA257" s="14"/>
      <c r="AB257" s="75"/>
      <c r="AC257" s="14"/>
      <c r="AD257" s="14"/>
      <c r="AE257" s="59"/>
      <c r="AF257" s="59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59"/>
      <c r="J258" s="159"/>
      <c r="K258" s="159"/>
      <c r="L258" s="159"/>
      <c r="M258" s="14"/>
      <c r="N258" s="14"/>
      <c r="O258" s="14"/>
      <c r="P258" s="14"/>
      <c r="Q258" s="159"/>
      <c r="R258" s="159"/>
      <c r="S258" s="75"/>
      <c r="T258" s="75"/>
      <c r="U258" s="14"/>
      <c r="V258" s="14"/>
      <c r="W258" s="75"/>
      <c r="X258" s="14"/>
      <c r="Y258" s="14"/>
      <c r="Z258" s="14"/>
      <c r="AA258" s="14"/>
      <c r="AB258" s="75"/>
      <c r="AC258" s="14"/>
      <c r="AD258" s="14"/>
      <c r="AE258" s="59"/>
      <c r="AF258" s="59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59"/>
      <c r="J259" s="159"/>
      <c r="K259" s="159"/>
      <c r="L259" s="159"/>
      <c r="M259" s="14"/>
      <c r="N259" s="14"/>
      <c r="O259" s="14"/>
      <c r="P259" s="14"/>
      <c r="Q259" s="159"/>
      <c r="R259" s="159"/>
      <c r="S259" s="75"/>
      <c r="T259" s="75"/>
      <c r="U259" s="14"/>
      <c r="V259" s="14"/>
      <c r="W259" s="75"/>
      <c r="X259" s="14"/>
      <c r="Y259" s="14"/>
      <c r="Z259" s="14"/>
      <c r="AA259" s="14"/>
      <c r="AB259" s="75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59"/>
      <c r="J260" s="159"/>
      <c r="K260" s="159"/>
      <c r="L260" s="159"/>
      <c r="M260" s="14"/>
      <c r="N260" s="14"/>
      <c r="O260" s="14"/>
      <c r="P260" s="14"/>
      <c r="Q260" s="159"/>
      <c r="R260" s="159"/>
      <c r="S260" s="75"/>
      <c r="T260" s="75"/>
      <c r="U260" s="14"/>
      <c r="V260" s="14"/>
      <c r="W260" s="75"/>
      <c r="X260" s="14"/>
      <c r="Y260" s="14"/>
      <c r="Z260" s="14"/>
      <c r="AA260" s="14"/>
      <c r="AB260" s="75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59"/>
      <c r="J261" s="159"/>
      <c r="K261" s="159"/>
      <c r="L261" s="159"/>
      <c r="M261" s="14"/>
      <c r="N261" s="14"/>
      <c r="O261" s="14"/>
      <c r="P261" s="14"/>
      <c r="Q261" s="159"/>
      <c r="R261" s="159"/>
      <c r="S261" s="75"/>
      <c r="T261" s="75"/>
      <c r="U261" s="14"/>
      <c r="V261" s="14"/>
      <c r="W261" s="75"/>
      <c r="X261" s="14"/>
      <c r="Y261" s="14"/>
      <c r="Z261" s="14"/>
      <c r="AA261" s="14"/>
      <c r="AB261" s="75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59"/>
      <c r="J262" s="159"/>
      <c r="K262" s="159"/>
      <c r="L262" s="159"/>
      <c r="M262" s="31"/>
      <c r="N262" s="31"/>
      <c r="O262" s="31"/>
      <c r="P262" s="31"/>
      <c r="Q262" s="160"/>
      <c r="R262" s="160"/>
      <c r="S262" s="76"/>
      <c r="T262" s="76"/>
      <c r="U262" s="31"/>
      <c r="V262" s="31"/>
      <c r="W262" s="76"/>
      <c r="X262" s="31"/>
      <c r="Y262" s="31"/>
      <c r="Z262" s="31"/>
      <c r="AA262" s="31"/>
      <c r="AB262" s="76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59"/>
      <c r="J263" s="159"/>
      <c r="K263" s="159"/>
      <c r="L263" s="160"/>
      <c r="M263" s="35"/>
      <c r="N263" s="35"/>
      <c r="O263" s="35"/>
      <c r="P263" s="35"/>
      <c r="Q263" s="161"/>
      <c r="R263" s="161"/>
      <c r="S263" s="77"/>
      <c r="T263" s="77"/>
      <c r="U263" s="35"/>
      <c r="V263" s="35"/>
      <c r="W263" s="77"/>
      <c r="X263" s="35"/>
      <c r="Y263" s="35"/>
      <c r="Z263" s="35"/>
      <c r="AA263" s="35"/>
      <c r="AB263" s="77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59"/>
      <c r="J264" s="159"/>
      <c r="K264" s="159"/>
      <c r="L264" s="161"/>
      <c r="M264" s="35"/>
      <c r="N264" s="35"/>
      <c r="O264" s="35"/>
      <c r="P264" s="35"/>
      <c r="Q264" s="161"/>
      <c r="R264" s="161"/>
      <c r="S264" s="77"/>
      <c r="T264" s="77"/>
      <c r="U264" s="35"/>
      <c r="V264" s="35"/>
      <c r="W264" s="77"/>
      <c r="X264" s="35"/>
      <c r="Y264" s="35"/>
      <c r="Z264" s="35"/>
      <c r="AA264" s="35"/>
      <c r="AB264" s="77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59"/>
      <c r="J265" s="159"/>
      <c r="K265" s="159"/>
      <c r="L265" s="161"/>
      <c r="M265" s="35"/>
      <c r="N265" s="35"/>
      <c r="O265" s="35"/>
      <c r="P265" s="35"/>
      <c r="Q265" s="161"/>
      <c r="R265" s="161"/>
      <c r="S265" s="77"/>
      <c r="T265" s="77"/>
      <c r="U265" s="35"/>
      <c r="V265" s="35"/>
      <c r="W265" s="77"/>
      <c r="X265" s="35"/>
      <c r="Y265" s="35"/>
      <c r="Z265" s="35"/>
      <c r="AA265" s="35"/>
      <c r="AB265" s="77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59"/>
      <c r="J266" s="159"/>
      <c r="K266" s="159"/>
      <c r="L266" s="161"/>
      <c r="M266" s="35"/>
      <c r="N266" s="35"/>
      <c r="O266" s="35"/>
      <c r="P266" s="35"/>
      <c r="Q266" s="161"/>
      <c r="R266" s="161"/>
      <c r="S266" s="77"/>
      <c r="T266" s="77"/>
      <c r="U266" s="35"/>
      <c r="V266" s="35"/>
      <c r="W266" s="77"/>
      <c r="X266" s="35"/>
      <c r="Y266" s="35"/>
      <c r="Z266" s="35"/>
      <c r="AA266" s="35"/>
      <c r="AB266" s="77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59"/>
      <c r="J267" s="159"/>
      <c r="K267" s="159"/>
      <c r="L267" s="161"/>
      <c r="M267" s="35"/>
      <c r="N267" s="35"/>
      <c r="O267" s="35"/>
      <c r="P267" s="35"/>
      <c r="Q267" s="161"/>
      <c r="R267" s="161"/>
      <c r="S267" s="77"/>
      <c r="T267" s="77"/>
      <c r="U267" s="35"/>
      <c r="V267" s="35"/>
      <c r="W267" s="77"/>
      <c r="X267" s="35"/>
      <c r="Y267" s="35"/>
      <c r="Z267" s="35"/>
      <c r="AA267" s="35"/>
      <c r="AB267" s="77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59"/>
      <c r="J268" s="159"/>
      <c r="K268" s="159"/>
      <c r="L268" s="161"/>
      <c r="M268" s="35"/>
      <c r="N268" s="35"/>
      <c r="O268" s="35"/>
      <c r="P268" s="35"/>
      <c r="Q268" s="161"/>
      <c r="R268" s="161"/>
      <c r="S268" s="77"/>
      <c r="T268" s="77"/>
      <c r="U268" s="35"/>
      <c r="V268" s="35"/>
      <c r="W268" s="77"/>
      <c r="X268" s="35"/>
      <c r="Y268" s="35"/>
      <c r="Z268" s="35"/>
      <c r="AA268" s="35"/>
      <c r="AB268" s="77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59"/>
      <c r="J269" s="159"/>
      <c r="K269" s="159"/>
      <c r="L269" s="161"/>
      <c r="M269" s="35"/>
      <c r="N269" s="35"/>
      <c r="O269" s="35"/>
      <c r="P269" s="35"/>
      <c r="Q269" s="161"/>
      <c r="R269" s="161"/>
      <c r="S269" s="77"/>
      <c r="T269" s="77"/>
      <c r="U269" s="35"/>
      <c r="V269" s="35"/>
      <c r="W269" s="77"/>
      <c r="X269" s="35"/>
      <c r="Y269" s="35"/>
      <c r="Z269" s="35"/>
      <c r="AA269" s="35"/>
      <c r="AB269" s="77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59"/>
      <c r="J270" s="159"/>
      <c r="K270" s="159"/>
      <c r="L270" s="161"/>
      <c r="M270" s="35"/>
      <c r="N270" s="35"/>
      <c r="O270" s="35"/>
      <c r="P270" s="35"/>
      <c r="Q270" s="161"/>
      <c r="R270" s="161"/>
      <c r="S270" s="77"/>
      <c r="T270" s="77"/>
      <c r="U270" s="35"/>
      <c r="V270" s="35"/>
      <c r="W270" s="77"/>
      <c r="X270" s="35"/>
      <c r="Y270" s="35"/>
      <c r="Z270" s="35"/>
      <c r="AA270" s="35"/>
      <c r="AB270" s="77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59"/>
      <c r="J271" s="159"/>
      <c r="K271" s="159"/>
      <c r="L271" s="161"/>
      <c r="M271" s="35"/>
      <c r="N271" s="35"/>
      <c r="O271" s="35"/>
      <c r="P271" s="35"/>
      <c r="Q271" s="161"/>
      <c r="R271" s="161"/>
      <c r="S271" s="77"/>
      <c r="T271" s="77"/>
      <c r="U271" s="35"/>
      <c r="V271" s="35"/>
      <c r="W271" s="77"/>
      <c r="X271" s="35"/>
      <c r="Y271" s="35"/>
      <c r="Z271" s="35"/>
      <c r="AA271" s="35"/>
      <c r="AB271" s="77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59"/>
      <c r="J272" s="159"/>
      <c r="K272" s="159"/>
      <c r="L272" s="161"/>
      <c r="M272" s="35"/>
      <c r="N272" s="35"/>
      <c r="O272" s="35"/>
      <c r="P272" s="35"/>
      <c r="Q272" s="161"/>
      <c r="R272" s="161"/>
      <c r="S272" s="77"/>
      <c r="T272" s="77"/>
      <c r="U272" s="35"/>
      <c r="V272" s="35"/>
      <c r="W272" s="77"/>
      <c r="X272" s="35"/>
      <c r="Y272" s="35"/>
      <c r="Z272" s="35"/>
      <c r="AA272" s="35"/>
      <c r="AB272" s="77"/>
      <c r="AC272" s="31"/>
      <c r="AD272" s="31"/>
      <c r="AE272" s="31"/>
      <c r="AO272" s="14"/>
      <c r="AP272" s="14"/>
      <c r="AQ272" s="14"/>
      <c r="AR272" s="14"/>
    </row>
    <row r="273" spans="1:44">
      <c r="G273" s="14"/>
      <c r="H273" s="14"/>
      <c r="I273" s="159"/>
      <c r="J273" s="159"/>
      <c r="K273" s="159"/>
      <c r="L273" s="161"/>
      <c r="M273" s="35"/>
      <c r="N273" s="35"/>
      <c r="O273" s="35"/>
      <c r="P273" s="35"/>
      <c r="Q273" s="161"/>
      <c r="R273" s="161"/>
      <c r="S273" s="77"/>
      <c r="T273" s="77"/>
      <c r="U273" s="35"/>
      <c r="V273" s="35"/>
      <c r="W273" s="77"/>
      <c r="X273" s="35"/>
      <c r="Y273" s="35"/>
      <c r="Z273" s="35"/>
      <c r="AA273" s="35"/>
      <c r="AB273" s="77"/>
      <c r="AC273" s="35"/>
      <c r="AD273" s="35"/>
      <c r="AE273" s="35"/>
      <c r="AO273" s="14"/>
      <c r="AP273" s="14"/>
      <c r="AQ273" s="14"/>
      <c r="AR273" s="14"/>
    </row>
    <row r="274" spans="1:44">
      <c r="B274" s="31"/>
      <c r="C274" s="31"/>
      <c r="D274" s="31"/>
      <c r="E274" s="31"/>
      <c r="F274" s="31"/>
      <c r="G274" s="31"/>
      <c r="H274" s="31"/>
      <c r="I274" s="160"/>
      <c r="J274" s="160"/>
      <c r="K274" s="160"/>
      <c r="L274" s="161"/>
      <c r="M274" s="35"/>
      <c r="N274" s="35"/>
      <c r="O274" s="35"/>
      <c r="P274" s="35"/>
      <c r="Q274" s="161"/>
      <c r="R274" s="161"/>
      <c r="S274" s="77"/>
      <c r="T274" s="77"/>
      <c r="U274" s="35"/>
      <c r="V274" s="35"/>
      <c r="W274" s="77"/>
      <c r="X274" s="35"/>
      <c r="Y274" s="35"/>
      <c r="Z274" s="35"/>
      <c r="AA274" s="35"/>
      <c r="AB274" s="77"/>
      <c r="AC274" s="35"/>
      <c r="AD274" s="35"/>
      <c r="AE274" s="35"/>
      <c r="AO274" s="14"/>
      <c r="AP274" s="14"/>
      <c r="AQ274" s="14"/>
      <c r="AR274" s="14"/>
    </row>
    <row r="275" spans="1:44">
      <c r="B275" s="35"/>
      <c r="C275" s="35"/>
      <c r="D275" s="35"/>
      <c r="E275" s="35"/>
      <c r="F275" s="35"/>
      <c r="G275" s="35"/>
      <c r="H275" s="35"/>
      <c r="I275" s="161"/>
      <c r="J275" s="161"/>
      <c r="K275" s="161"/>
      <c r="L275" s="161"/>
      <c r="M275" s="35"/>
      <c r="N275" s="35"/>
      <c r="O275" s="35"/>
      <c r="P275" s="35"/>
      <c r="Q275" s="161"/>
      <c r="R275" s="161"/>
      <c r="S275" s="77"/>
      <c r="T275" s="77"/>
      <c r="U275" s="35"/>
      <c r="V275" s="35"/>
      <c r="W275" s="77"/>
      <c r="X275" s="35"/>
      <c r="Y275" s="35"/>
      <c r="Z275" s="35"/>
      <c r="AA275" s="35"/>
      <c r="AB275" s="77"/>
      <c r="AC275" s="35"/>
      <c r="AD275" s="35"/>
      <c r="AE275" s="35"/>
      <c r="AO275" s="14"/>
      <c r="AP275" s="14"/>
      <c r="AQ275" s="14"/>
      <c r="AR275" s="14"/>
    </row>
    <row r="276" spans="1:44">
      <c r="B276" s="35"/>
      <c r="C276" s="35"/>
      <c r="D276" s="35"/>
      <c r="E276" s="35"/>
      <c r="F276" s="35"/>
      <c r="G276" s="35"/>
      <c r="H276" s="35"/>
      <c r="I276" s="161"/>
      <c r="J276" s="161"/>
      <c r="K276" s="161"/>
      <c r="L276" s="161"/>
      <c r="M276" s="35"/>
      <c r="N276" s="35"/>
      <c r="O276" s="35"/>
      <c r="P276" s="35"/>
      <c r="Q276" s="161"/>
      <c r="R276" s="161"/>
      <c r="S276" s="77"/>
      <c r="T276" s="77"/>
      <c r="U276" s="35"/>
      <c r="V276" s="35"/>
      <c r="W276" s="77"/>
      <c r="X276" s="35"/>
      <c r="Y276" s="35"/>
      <c r="Z276" s="35"/>
      <c r="AA276" s="35"/>
      <c r="AB276" s="77"/>
      <c r="AC276" s="35"/>
      <c r="AD276" s="35"/>
      <c r="AE276" s="35"/>
      <c r="AO276" s="14"/>
      <c r="AP276" s="14"/>
      <c r="AQ276" s="14"/>
      <c r="AR276" s="14"/>
    </row>
    <row r="277" spans="1:44">
      <c r="B277" s="35"/>
      <c r="C277" s="35"/>
      <c r="D277" s="35"/>
      <c r="E277" s="35"/>
      <c r="F277" s="35"/>
      <c r="G277" s="35"/>
      <c r="H277" s="35"/>
      <c r="I277" s="161"/>
      <c r="J277" s="161"/>
      <c r="K277" s="161"/>
      <c r="L277" s="161"/>
      <c r="M277" s="35"/>
      <c r="N277" s="35"/>
      <c r="O277" s="35"/>
      <c r="P277" s="35"/>
      <c r="Q277" s="161"/>
      <c r="R277" s="161"/>
      <c r="S277" s="77"/>
      <c r="T277" s="77"/>
      <c r="U277" s="35"/>
      <c r="V277" s="35"/>
      <c r="W277" s="77"/>
      <c r="X277" s="35"/>
      <c r="Y277" s="35"/>
      <c r="Z277" s="35"/>
      <c r="AA277" s="35"/>
      <c r="AB277" s="77"/>
      <c r="AC277" s="35"/>
      <c r="AD277" s="35"/>
      <c r="AE277" s="35"/>
      <c r="AO277" s="14"/>
      <c r="AP277" s="14"/>
      <c r="AQ277" s="14"/>
      <c r="AR277" s="14"/>
    </row>
    <row r="278" spans="1:44">
      <c r="B278" s="35"/>
      <c r="C278" s="35"/>
      <c r="D278" s="35"/>
      <c r="E278" s="35"/>
      <c r="F278" s="35"/>
      <c r="G278" s="35"/>
      <c r="H278" s="35"/>
      <c r="I278" s="161"/>
      <c r="J278" s="161"/>
      <c r="K278" s="161"/>
      <c r="L278" s="161"/>
      <c r="M278" s="35"/>
      <c r="N278" s="35"/>
      <c r="O278" s="35"/>
      <c r="P278" s="35"/>
      <c r="Q278" s="161"/>
      <c r="R278" s="161"/>
      <c r="S278" s="77"/>
      <c r="T278" s="77"/>
      <c r="U278" s="35"/>
      <c r="V278" s="35"/>
      <c r="W278" s="77"/>
      <c r="X278" s="35"/>
      <c r="Y278" s="35"/>
      <c r="Z278" s="35"/>
      <c r="AA278" s="35"/>
      <c r="AB278" s="77"/>
      <c r="AC278" s="35"/>
      <c r="AD278" s="35"/>
      <c r="AE278" s="35"/>
      <c r="AQ278" s="14"/>
      <c r="AR278" s="14"/>
    </row>
    <row r="279" spans="1:44">
      <c r="B279" s="35"/>
      <c r="C279" s="35"/>
      <c r="D279" s="35"/>
      <c r="E279" s="35"/>
      <c r="F279" s="35"/>
      <c r="G279" s="35"/>
      <c r="H279" s="35"/>
      <c r="I279" s="161"/>
      <c r="J279" s="161"/>
      <c r="K279" s="161"/>
      <c r="L279" s="161"/>
      <c r="M279" s="35"/>
      <c r="N279" s="35"/>
      <c r="O279" s="35"/>
      <c r="P279" s="35"/>
      <c r="Q279" s="161"/>
      <c r="R279" s="161"/>
      <c r="S279" s="77"/>
      <c r="T279" s="77"/>
      <c r="U279" s="35"/>
      <c r="V279" s="35"/>
      <c r="W279" s="77"/>
      <c r="X279" s="35"/>
      <c r="Y279" s="35"/>
      <c r="Z279" s="35"/>
      <c r="AA279" s="35"/>
      <c r="AB279" s="77"/>
      <c r="AC279" s="35"/>
      <c r="AD279" s="35"/>
      <c r="AE279" s="35"/>
      <c r="AQ279" s="14"/>
      <c r="AR279" s="14"/>
    </row>
    <row r="280" spans="1:44">
      <c r="B280" s="35"/>
      <c r="C280" s="35"/>
      <c r="D280" s="35"/>
      <c r="E280" s="35"/>
      <c r="F280" s="35"/>
      <c r="G280" s="35"/>
      <c r="H280" s="35"/>
      <c r="I280" s="161"/>
      <c r="J280" s="161"/>
      <c r="K280" s="161"/>
      <c r="L280" s="161"/>
      <c r="M280" s="35"/>
      <c r="N280" s="35"/>
      <c r="O280" s="35"/>
      <c r="P280" s="35"/>
      <c r="Q280" s="161"/>
      <c r="R280" s="161"/>
      <c r="S280" s="77"/>
      <c r="T280" s="77"/>
      <c r="U280" s="35"/>
      <c r="V280" s="35"/>
      <c r="W280" s="77"/>
      <c r="X280" s="35"/>
      <c r="Y280" s="35"/>
      <c r="Z280" s="35"/>
      <c r="AA280" s="35"/>
      <c r="AB280" s="77"/>
      <c r="AC280" s="35"/>
      <c r="AD280" s="35"/>
      <c r="AE280" s="35"/>
      <c r="AQ280" s="14"/>
      <c r="AR280" s="14"/>
    </row>
    <row r="281" spans="1:44">
      <c r="B281" s="35"/>
      <c r="C281" s="35"/>
      <c r="D281" s="35"/>
      <c r="E281" s="35"/>
      <c r="F281" s="35"/>
      <c r="G281" s="35"/>
      <c r="H281" s="35"/>
      <c r="I281" s="161"/>
      <c r="J281" s="161"/>
      <c r="K281" s="161"/>
      <c r="L281" s="161"/>
      <c r="M281" s="35"/>
      <c r="N281" s="35"/>
      <c r="O281" s="35"/>
      <c r="P281" s="35"/>
      <c r="Q281" s="161"/>
      <c r="R281" s="161"/>
      <c r="S281" s="77"/>
      <c r="T281" s="77"/>
      <c r="U281" s="35"/>
      <c r="V281" s="35"/>
      <c r="W281" s="77"/>
      <c r="X281" s="35"/>
      <c r="Y281" s="35"/>
      <c r="Z281" s="35"/>
      <c r="AA281" s="35"/>
      <c r="AB281" s="77"/>
      <c r="AC281" s="35"/>
      <c r="AD281" s="35"/>
      <c r="AE281" s="35"/>
      <c r="AQ281" s="14"/>
      <c r="AR281" s="14"/>
    </row>
    <row r="282" spans="1:44">
      <c r="B282" s="35"/>
      <c r="C282" s="35"/>
      <c r="D282" s="35"/>
      <c r="E282" s="35"/>
      <c r="F282" s="35"/>
      <c r="G282" s="35"/>
      <c r="H282" s="35"/>
      <c r="I282" s="161"/>
      <c r="J282" s="161"/>
      <c r="K282" s="161"/>
      <c r="L282" s="161"/>
      <c r="M282" s="35"/>
      <c r="N282" s="35"/>
      <c r="O282" s="35"/>
      <c r="P282" s="35"/>
      <c r="Q282" s="161"/>
      <c r="R282" s="161"/>
      <c r="S282" s="77"/>
      <c r="T282" s="77"/>
      <c r="U282" s="35"/>
      <c r="V282" s="35"/>
      <c r="W282" s="77"/>
      <c r="X282" s="35"/>
      <c r="Y282" s="35"/>
      <c r="Z282" s="35"/>
      <c r="AA282" s="35"/>
      <c r="AB282" s="77"/>
      <c r="AC282" s="35"/>
      <c r="AD282" s="35"/>
      <c r="AE282" s="35"/>
      <c r="AQ282" s="14"/>
      <c r="AR282" s="14"/>
    </row>
    <row r="283" spans="1:44">
      <c r="B283" s="35"/>
      <c r="C283" s="35"/>
      <c r="D283" s="35"/>
      <c r="E283" s="35"/>
      <c r="F283" s="35"/>
      <c r="G283" s="35"/>
      <c r="H283" s="35"/>
      <c r="I283" s="161"/>
      <c r="J283" s="161"/>
      <c r="K283" s="161"/>
      <c r="L283" s="161"/>
      <c r="M283" s="35"/>
      <c r="N283" s="35"/>
      <c r="O283" s="35"/>
      <c r="P283" s="35"/>
      <c r="Q283" s="161"/>
      <c r="R283" s="161"/>
      <c r="S283" s="77"/>
      <c r="T283" s="77"/>
      <c r="U283" s="35"/>
      <c r="V283" s="35"/>
      <c r="W283" s="77"/>
      <c r="X283" s="35"/>
      <c r="Y283" s="35"/>
      <c r="Z283" s="35"/>
      <c r="AA283" s="35"/>
      <c r="AB283" s="77"/>
      <c r="AC283" s="35"/>
      <c r="AD283" s="35"/>
      <c r="AE283" s="35"/>
      <c r="AQ283" s="14"/>
    </row>
    <row r="284" spans="1:44">
      <c r="A284" s="165"/>
      <c r="B284" s="35"/>
      <c r="C284" s="35"/>
      <c r="D284" s="35"/>
      <c r="E284" s="35"/>
      <c r="F284" s="35"/>
      <c r="G284" s="35"/>
      <c r="H284" s="35"/>
      <c r="I284" s="161"/>
      <c r="J284" s="161"/>
      <c r="K284" s="161"/>
      <c r="L284" s="161"/>
      <c r="M284" s="35"/>
      <c r="N284" s="35"/>
      <c r="O284" s="35"/>
      <c r="P284" s="35"/>
      <c r="Q284" s="161"/>
      <c r="R284" s="161"/>
      <c r="S284" s="77"/>
      <c r="T284" s="77"/>
      <c r="U284" s="35"/>
      <c r="V284" s="35"/>
      <c r="W284" s="77"/>
      <c r="X284" s="35"/>
      <c r="Y284" s="35"/>
      <c r="Z284" s="35"/>
      <c r="AA284" s="35"/>
      <c r="AB284" s="77"/>
      <c r="AC284" s="35"/>
      <c r="AD284" s="35"/>
      <c r="AE284" s="35"/>
    </row>
    <row r="285" spans="1:44">
      <c r="A285" s="166"/>
      <c r="B285" s="35"/>
      <c r="C285" s="35"/>
      <c r="D285" s="35"/>
      <c r="E285" s="35"/>
      <c r="F285" s="35"/>
      <c r="G285" s="35"/>
      <c r="H285" s="35"/>
      <c r="I285" s="161"/>
      <c r="J285" s="161"/>
      <c r="K285" s="161"/>
      <c r="L285" s="161"/>
      <c r="M285" s="35"/>
      <c r="N285" s="35"/>
      <c r="O285" s="35"/>
      <c r="P285" s="35"/>
      <c r="Q285" s="161"/>
      <c r="R285" s="161"/>
      <c r="S285" s="77"/>
      <c r="T285" s="77"/>
      <c r="U285" s="35"/>
      <c r="V285" s="35"/>
      <c r="W285" s="77"/>
      <c r="X285" s="35"/>
      <c r="Y285" s="35"/>
      <c r="Z285" s="35"/>
      <c r="AA285" s="35"/>
      <c r="AB285" s="77"/>
      <c r="AC285" s="35"/>
      <c r="AD285" s="35"/>
      <c r="AE285" s="35"/>
    </row>
    <row r="286" spans="1:44">
      <c r="A286" s="166"/>
      <c r="B286" s="35"/>
      <c r="C286" s="35"/>
      <c r="D286" s="35"/>
      <c r="E286" s="35"/>
      <c r="F286" s="35"/>
      <c r="G286" s="35"/>
      <c r="H286" s="35"/>
      <c r="I286" s="161"/>
      <c r="J286" s="161"/>
      <c r="K286" s="161"/>
      <c r="L286" s="161"/>
      <c r="M286" s="35"/>
      <c r="N286" s="35"/>
      <c r="O286" s="35"/>
      <c r="P286" s="35"/>
      <c r="Q286" s="161"/>
      <c r="R286" s="161"/>
      <c r="S286" s="77"/>
      <c r="T286" s="77"/>
      <c r="U286" s="35"/>
      <c r="V286" s="35"/>
      <c r="W286" s="77"/>
      <c r="X286" s="35"/>
      <c r="Y286" s="35"/>
      <c r="Z286" s="35"/>
      <c r="AA286" s="35"/>
      <c r="AB286" s="77"/>
      <c r="AC286" s="35"/>
      <c r="AD286" s="35"/>
      <c r="AE286" s="35"/>
    </row>
    <row r="287" spans="1:44">
      <c r="A287" s="166"/>
      <c r="B287" s="35"/>
      <c r="C287" s="35"/>
      <c r="D287" s="35"/>
      <c r="E287" s="35"/>
      <c r="F287" s="35"/>
      <c r="G287" s="35"/>
      <c r="H287" s="35"/>
      <c r="I287" s="161"/>
      <c r="J287" s="161"/>
      <c r="K287" s="161"/>
      <c r="L287" s="161"/>
      <c r="M287" s="35"/>
      <c r="N287" s="35"/>
      <c r="O287" s="35"/>
      <c r="P287" s="35"/>
      <c r="Q287" s="161"/>
      <c r="R287" s="161"/>
      <c r="S287" s="77"/>
      <c r="T287" s="77"/>
      <c r="U287" s="35"/>
      <c r="V287" s="35"/>
      <c r="W287" s="77"/>
      <c r="X287" s="35"/>
      <c r="Y287" s="35"/>
      <c r="Z287" s="35"/>
      <c r="AA287" s="35"/>
      <c r="AB287" s="77"/>
      <c r="AC287" s="35"/>
      <c r="AD287" s="35"/>
      <c r="AE287" s="35"/>
    </row>
    <row r="288" spans="1:44">
      <c r="A288" s="166"/>
      <c r="B288" s="35"/>
      <c r="C288" s="35"/>
      <c r="D288" s="35"/>
      <c r="E288" s="35"/>
      <c r="F288" s="35"/>
      <c r="G288" s="35"/>
      <c r="H288" s="35"/>
      <c r="I288" s="161"/>
      <c r="J288" s="161"/>
      <c r="K288" s="161"/>
      <c r="L288" s="161"/>
      <c r="M288" s="35"/>
      <c r="N288" s="35"/>
      <c r="O288" s="35"/>
      <c r="P288" s="35"/>
      <c r="Q288" s="161"/>
      <c r="R288" s="161"/>
      <c r="S288" s="77"/>
      <c r="T288" s="77"/>
      <c r="U288" s="35"/>
      <c r="V288" s="35"/>
      <c r="W288" s="77"/>
      <c r="X288" s="35"/>
      <c r="Y288" s="35"/>
      <c r="Z288" s="35"/>
      <c r="AA288" s="35"/>
      <c r="AB288" s="77"/>
      <c r="AC288" s="35"/>
      <c r="AD288" s="35"/>
      <c r="AE288" s="35"/>
    </row>
    <row r="289" spans="1:31">
      <c r="A289" s="166"/>
      <c r="B289" s="35"/>
      <c r="C289" s="35"/>
      <c r="D289" s="35"/>
      <c r="E289" s="35"/>
      <c r="F289" s="35"/>
      <c r="G289" s="35"/>
      <c r="H289" s="35"/>
      <c r="I289" s="161"/>
      <c r="J289" s="161"/>
      <c r="K289" s="161"/>
      <c r="L289" s="161"/>
      <c r="M289" s="35"/>
      <c r="N289" s="35"/>
      <c r="O289" s="35"/>
      <c r="P289" s="35"/>
      <c r="Q289" s="161"/>
      <c r="R289" s="161"/>
      <c r="S289" s="77"/>
      <c r="T289" s="77"/>
      <c r="U289" s="35"/>
      <c r="V289" s="35"/>
      <c r="W289" s="77"/>
      <c r="X289" s="35"/>
      <c r="Y289" s="35"/>
      <c r="Z289" s="35"/>
      <c r="AA289" s="35"/>
      <c r="AB289" s="77"/>
      <c r="AC289" s="35"/>
      <c r="AD289" s="35"/>
      <c r="AE289" s="35"/>
    </row>
    <row r="290" spans="1:31">
      <c r="A290" s="166"/>
      <c r="B290" s="35"/>
      <c r="C290" s="35"/>
      <c r="D290" s="35"/>
      <c r="E290" s="35"/>
      <c r="F290" s="35"/>
      <c r="G290" s="35"/>
      <c r="H290" s="35"/>
      <c r="I290" s="161"/>
      <c r="J290" s="161"/>
      <c r="K290" s="161"/>
      <c r="L290" s="161"/>
      <c r="M290" s="35"/>
      <c r="N290" s="35"/>
      <c r="O290" s="35"/>
      <c r="P290" s="35"/>
      <c r="Q290" s="161"/>
      <c r="R290" s="161"/>
      <c r="S290" s="77"/>
      <c r="T290" s="77"/>
      <c r="U290" s="35"/>
      <c r="V290" s="35"/>
      <c r="W290" s="77"/>
      <c r="X290" s="35"/>
      <c r="Y290" s="35"/>
      <c r="Z290" s="35"/>
      <c r="AA290" s="35"/>
      <c r="AB290" s="77"/>
      <c r="AC290" s="35"/>
      <c r="AD290" s="35"/>
      <c r="AE290" s="35"/>
    </row>
    <row r="291" spans="1:31">
      <c r="A291" s="166"/>
      <c r="B291" s="35"/>
      <c r="C291" s="35"/>
      <c r="D291" s="35"/>
      <c r="E291" s="35"/>
      <c r="F291" s="35"/>
      <c r="G291" s="35"/>
      <c r="H291" s="35"/>
      <c r="I291" s="161"/>
      <c r="J291" s="161"/>
      <c r="K291" s="161"/>
      <c r="L291" s="161"/>
      <c r="M291" s="35"/>
      <c r="N291" s="35"/>
      <c r="O291" s="35"/>
      <c r="P291" s="35"/>
      <c r="Q291" s="161"/>
      <c r="R291" s="161"/>
      <c r="S291" s="77"/>
      <c r="T291" s="77"/>
      <c r="U291" s="35"/>
      <c r="V291" s="35"/>
      <c r="W291" s="77"/>
      <c r="X291" s="35"/>
      <c r="Y291" s="35"/>
      <c r="Z291" s="35"/>
      <c r="AA291" s="35"/>
      <c r="AB291" s="77"/>
      <c r="AC291" s="35"/>
      <c r="AD291" s="35"/>
      <c r="AE291" s="35"/>
    </row>
    <row r="292" spans="1:31">
      <c r="A292" s="166"/>
      <c r="B292" s="35"/>
      <c r="C292" s="35"/>
      <c r="D292" s="35"/>
      <c r="E292" s="35"/>
      <c r="F292" s="35"/>
      <c r="G292" s="35"/>
      <c r="H292" s="35"/>
      <c r="I292" s="161"/>
      <c r="J292" s="161"/>
      <c r="K292" s="161"/>
      <c r="L292" s="161"/>
      <c r="M292" s="35"/>
      <c r="N292" s="35"/>
      <c r="O292" s="35"/>
      <c r="P292" s="35"/>
      <c r="Q292" s="161"/>
      <c r="R292" s="161"/>
      <c r="S292" s="77"/>
      <c r="T292" s="77"/>
      <c r="U292" s="35"/>
      <c r="V292" s="35"/>
      <c r="W292" s="77"/>
      <c r="X292" s="35"/>
      <c r="Y292" s="35"/>
      <c r="Z292" s="35"/>
      <c r="AA292" s="35"/>
      <c r="AB292" s="77"/>
      <c r="AC292" s="35"/>
      <c r="AD292" s="35"/>
      <c r="AE292" s="35"/>
    </row>
    <row r="293" spans="1:31">
      <c r="A293" s="166"/>
      <c r="B293" s="35"/>
      <c r="C293" s="35"/>
      <c r="D293" s="35"/>
      <c r="E293" s="35"/>
      <c r="F293" s="35"/>
      <c r="G293" s="35"/>
      <c r="H293" s="35"/>
      <c r="I293" s="161"/>
      <c r="J293" s="161"/>
      <c r="K293" s="161"/>
      <c r="L293" s="161"/>
      <c r="M293" s="35"/>
      <c r="N293" s="35"/>
      <c r="O293" s="35"/>
      <c r="P293" s="35"/>
      <c r="Q293" s="161"/>
      <c r="R293" s="161"/>
      <c r="S293" s="77"/>
      <c r="T293" s="77"/>
      <c r="U293" s="35"/>
      <c r="V293" s="35"/>
      <c r="W293" s="77"/>
      <c r="X293" s="35"/>
      <c r="Y293" s="35"/>
      <c r="Z293" s="35"/>
      <c r="AA293" s="35"/>
      <c r="AB293" s="77"/>
      <c r="AC293" s="35"/>
      <c r="AD293" s="35"/>
      <c r="AE293" s="35"/>
    </row>
    <row r="294" spans="1:31">
      <c r="A294" s="166"/>
      <c r="B294" s="35"/>
      <c r="C294" s="35"/>
      <c r="D294" s="35"/>
      <c r="E294" s="35"/>
      <c r="F294" s="35"/>
      <c r="G294" s="35"/>
      <c r="H294" s="35"/>
      <c r="I294" s="161"/>
      <c r="J294" s="161"/>
      <c r="K294" s="161"/>
      <c r="L294" s="161"/>
      <c r="M294" s="35"/>
      <c r="N294" s="35"/>
      <c r="O294" s="35"/>
      <c r="P294" s="35"/>
      <c r="Q294" s="161"/>
      <c r="R294" s="161"/>
      <c r="S294" s="77"/>
      <c r="T294" s="77"/>
      <c r="U294" s="35"/>
      <c r="V294" s="35"/>
      <c r="W294" s="77"/>
      <c r="X294" s="35"/>
      <c r="Y294" s="35"/>
      <c r="Z294" s="35"/>
      <c r="AA294" s="35"/>
      <c r="AB294" s="77"/>
      <c r="AC294" s="35"/>
      <c r="AD294" s="35"/>
      <c r="AE294" s="35"/>
    </row>
    <row r="295" spans="1:31">
      <c r="A295" s="166"/>
      <c r="B295" s="35"/>
      <c r="C295" s="35"/>
      <c r="D295" s="35"/>
      <c r="E295" s="35"/>
      <c r="F295" s="35"/>
      <c r="G295" s="35"/>
      <c r="H295" s="35"/>
      <c r="I295" s="161"/>
      <c r="J295" s="161"/>
      <c r="K295" s="161"/>
      <c r="L295" s="161"/>
      <c r="M295" s="35"/>
      <c r="N295" s="35"/>
      <c r="O295" s="35"/>
      <c r="P295" s="35"/>
      <c r="Q295" s="161"/>
      <c r="R295" s="161"/>
      <c r="S295" s="77"/>
      <c r="T295" s="77"/>
      <c r="U295" s="35"/>
      <c r="V295" s="35"/>
      <c r="W295" s="77"/>
      <c r="X295" s="35"/>
      <c r="Y295" s="35"/>
      <c r="Z295" s="35"/>
      <c r="AA295" s="35"/>
      <c r="AB295" s="77"/>
      <c r="AC295" s="35"/>
      <c r="AD295" s="35"/>
      <c r="AE295" s="35"/>
    </row>
    <row r="296" spans="1:31">
      <c r="A296" s="166"/>
      <c r="B296" s="35"/>
      <c r="C296" s="35"/>
      <c r="D296" s="35"/>
      <c r="E296" s="35"/>
      <c r="F296" s="35"/>
      <c r="G296" s="35"/>
      <c r="H296" s="35"/>
      <c r="I296" s="161"/>
      <c r="J296" s="161"/>
      <c r="K296" s="161"/>
      <c r="L296" s="161"/>
      <c r="M296" s="35"/>
      <c r="N296" s="35"/>
      <c r="O296" s="35"/>
      <c r="P296" s="35"/>
      <c r="Q296" s="161"/>
      <c r="R296" s="161"/>
      <c r="S296" s="77"/>
      <c r="T296" s="77"/>
      <c r="U296" s="35"/>
      <c r="V296" s="35"/>
      <c r="W296" s="77"/>
      <c r="X296" s="35"/>
      <c r="Y296" s="35"/>
      <c r="Z296" s="35"/>
      <c r="AA296" s="35"/>
      <c r="AB296" s="77"/>
      <c r="AC296" s="35"/>
      <c r="AD296" s="35"/>
      <c r="AE296" s="35"/>
    </row>
    <row r="297" spans="1:31">
      <c r="A297" s="166"/>
      <c r="B297" s="35"/>
      <c r="C297" s="35"/>
      <c r="D297" s="35"/>
      <c r="E297" s="35"/>
      <c r="F297" s="35"/>
      <c r="G297" s="35"/>
      <c r="H297" s="35"/>
      <c r="I297" s="161"/>
      <c r="J297" s="161"/>
      <c r="K297" s="161"/>
      <c r="L297" s="161"/>
      <c r="M297" s="35"/>
      <c r="N297" s="35"/>
      <c r="O297" s="35"/>
      <c r="P297" s="35"/>
      <c r="Q297" s="161"/>
      <c r="R297" s="161"/>
      <c r="S297" s="77"/>
      <c r="T297" s="77"/>
      <c r="U297" s="35"/>
      <c r="V297" s="35"/>
      <c r="W297" s="77"/>
      <c r="X297" s="35"/>
      <c r="Y297" s="35"/>
      <c r="AC297" s="35"/>
      <c r="AD297" s="35"/>
      <c r="AE297" s="35"/>
    </row>
    <row r="298" spans="1:31">
      <c r="A298" s="166"/>
      <c r="B298" s="35"/>
      <c r="C298" s="35"/>
      <c r="D298" s="35"/>
      <c r="E298" s="35"/>
      <c r="F298" s="35"/>
      <c r="G298" s="35"/>
      <c r="H298" s="35"/>
      <c r="I298" s="161"/>
      <c r="J298" s="161"/>
      <c r="K298" s="161"/>
      <c r="L298" s="161"/>
      <c r="M298" s="35"/>
      <c r="N298" s="35"/>
      <c r="O298" s="35"/>
      <c r="P298" s="35"/>
      <c r="Q298" s="161"/>
      <c r="R298" s="161"/>
      <c r="S298" s="77"/>
      <c r="T298" s="77"/>
      <c r="U298" s="35"/>
      <c r="V298" s="35"/>
      <c r="W298" s="77"/>
      <c r="X298" s="35"/>
      <c r="Y298" s="35"/>
      <c r="AC298" s="35"/>
      <c r="AD298" s="35"/>
      <c r="AE298" s="35"/>
    </row>
    <row r="299" spans="1:31">
      <c r="A299" s="166"/>
      <c r="B299" s="35"/>
      <c r="C299" s="35"/>
      <c r="D299" s="35"/>
      <c r="E299" s="35"/>
      <c r="F299" s="35"/>
      <c r="G299" s="35"/>
      <c r="H299" s="35"/>
      <c r="I299" s="161"/>
      <c r="J299" s="161"/>
      <c r="K299" s="161"/>
      <c r="L299" s="161"/>
      <c r="M299" s="35"/>
      <c r="N299" s="35"/>
      <c r="O299" s="35"/>
      <c r="P299" s="35"/>
      <c r="Q299" s="161"/>
      <c r="R299" s="161"/>
      <c r="S299" s="77"/>
      <c r="T299" s="77"/>
      <c r="U299" s="35"/>
      <c r="V299" s="35"/>
      <c r="W299" s="77"/>
      <c r="X299" s="35"/>
      <c r="Y299" s="35"/>
      <c r="AC299" s="35"/>
      <c r="AD299" s="35"/>
      <c r="AE299" s="35"/>
    </row>
    <row r="300" spans="1:31">
      <c r="A300" s="166"/>
      <c r="B300" s="35"/>
      <c r="C300" s="35"/>
      <c r="D300" s="35"/>
      <c r="E300" s="35"/>
      <c r="F300" s="35"/>
      <c r="G300" s="35"/>
      <c r="H300" s="35"/>
      <c r="I300" s="161"/>
      <c r="J300" s="161"/>
      <c r="K300" s="161"/>
      <c r="L300" s="161"/>
      <c r="M300" s="35"/>
      <c r="N300" s="35"/>
      <c r="O300" s="35"/>
      <c r="P300" s="35"/>
      <c r="Q300" s="161"/>
      <c r="R300" s="161"/>
      <c r="S300" s="77"/>
      <c r="T300" s="77"/>
      <c r="U300" s="35"/>
      <c r="V300" s="35"/>
      <c r="W300" s="77"/>
      <c r="X300" s="35"/>
      <c r="Y300" s="35"/>
      <c r="AC300" s="35"/>
      <c r="AD300" s="35"/>
      <c r="AE300" s="35"/>
    </row>
    <row r="301" spans="1:31">
      <c r="A301" s="166"/>
      <c r="B301" s="35"/>
      <c r="C301" s="35"/>
      <c r="D301" s="35"/>
      <c r="E301" s="35"/>
      <c r="F301" s="35"/>
      <c r="G301" s="35"/>
      <c r="H301" s="35"/>
      <c r="I301" s="161"/>
      <c r="J301" s="161"/>
      <c r="K301" s="161"/>
      <c r="L301" s="161"/>
      <c r="M301" s="35"/>
      <c r="N301" s="35"/>
      <c r="O301" s="35"/>
      <c r="P301" s="35"/>
      <c r="Q301" s="161"/>
      <c r="R301" s="161"/>
      <c r="S301" s="77"/>
      <c r="T301" s="77"/>
      <c r="U301" s="35"/>
      <c r="V301" s="35"/>
      <c r="W301" s="77"/>
      <c r="X301" s="35"/>
      <c r="Y301" s="35"/>
      <c r="AC301" s="35"/>
      <c r="AD301" s="35"/>
      <c r="AE301" s="35"/>
    </row>
    <row r="302" spans="1:31">
      <c r="A302" s="166"/>
      <c r="B302" s="35"/>
      <c r="C302" s="35"/>
      <c r="D302" s="35"/>
      <c r="E302" s="35"/>
      <c r="F302" s="35"/>
      <c r="G302" s="35"/>
      <c r="H302" s="35"/>
      <c r="I302" s="161"/>
      <c r="J302" s="161"/>
      <c r="K302" s="161"/>
      <c r="L302" s="161"/>
      <c r="M302" s="35"/>
      <c r="N302" s="35"/>
      <c r="O302" s="35"/>
      <c r="P302" s="35"/>
      <c r="Q302" s="161"/>
      <c r="R302" s="161"/>
      <c r="S302" s="77"/>
      <c r="T302" s="77"/>
      <c r="U302" s="35"/>
      <c r="V302" s="35"/>
      <c r="W302" s="77"/>
      <c r="X302" s="35"/>
      <c r="Y302" s="35"/>
      <c r="AC302" s="35"/>
      <c r="AD302" s="35"/>
      <c r="AE302" s="35"/>
    </row>
    <row r="303" spans="1:31">
      <c r="A303" s="166"/>
      <c r="B303" s="35"/>
      <c r="C303" s="35"/>
      <c r="D303" s="35"/>
      <c r="E303" s="35"/>
      <c r="F303" s="35"/>
      <c r="G303" s="35"/>
      <c r="H303" s="35"/>
      <c r="I303" s="161"/>
      <c r="J303" s="161"/>
      <c r="K303" s="161"/>
      <c r="L303" s="161"/>
      <c r="M303" s="35"/>
      <c r="N303" s="35"/>
      <c r="O303" s="35"/>
      <c r="P303" s="35"/>
      <c r="Q303" s="161"/>
      <c r="R303" s="161"/>
      <c r="S303" s="77"/>
      <c r="T303" s="77"/>
      <c r="U303" s="35"/>
      <c r="V303" s="35"/>
      <c r="W303" s="77"/>
      <c r="X303" s="35"/>
      <c r="Y303" s="35"/>
      <c r="AC303" s="35"/>
      <c r="AD303" s="35"/>
      <c r="AE303" s="35"/>
    </row>
    <row r="304" spans="1:31">
      <c r="A304" s="166"/>
      <c r="B304" s="35"/>
      <c r="C304" s="35"/>
      <c r="D304" s="35"/>
      <c r="E304" s="35"/>
      <c r="F304" s="35"/>
      <c r="G304" s="35"/>
      <c r="H304" s="35"/>
      <c r="I304" s="161"/>
      <c r="J304" s="161"/>
      <c r="K304" s="161"/>
      <c r="L304" s="161"/>
      <c r="M304" s="35"/>
      <c r="N304" s="35"/>
      <c r="O304" s="35"/>
      <c r="P304" s="35"/>
      <c r="Q304" s="161"/>
      <c r="R304" s="161"/>
      <c r="S304" s="77"/>
      <c r="T304" s="77"/>
      <c r="U304" s="35"/>
      <c r="V304" s="35"/>
      <c r="W304" s="77"/>
      <c r="X304" s="35"/>
      <c r="Y304" s="35"/>
      <c r="AC304" s="35"/>
      <c r="AD304" s="35"/>
      <c r="AE304" s="35"/>
    </row>
    <row r="305" spans="1:31">
      <c r="A305" s="166"/>
      <c r="B305" s="35"/>
      <c r="C305" s="35"/>
      <c r="D305" s="35"/>
      <c r="E305" s="35"/>
      <c r="F305" s="35"/>
      <c r="G305" s="35"/>
      <c r="H305" s="35"/>
      <c r="I305" s="161"/>
      <c r="J305" s="161"/>
      <c r="K305" s="161"/>
      <c r="L305" s="161"/>
      <c r="M305" s="35"/>
      <c r="N305" s="35"/>
      <c r="O305" s="35"/>
      <c r="P305" s="35"/>
      <c r="Q305" s="161"/>
      <c r="R305" s="161"/>
      <c r="S305" s="77"/>
      <c r="T305" s="77"/>
      <c r="U305" s="35"/>
      <c r="V305" s="35"/>
      <c r="W305" s="77"/>
      <c r="X305" s="35"/>
      <c r="Y305" s="35"/>
      <c r="AC305" s="35"/>
      <c r="AD305" s="35"/>
      <c r="AE305" s="35"/>
    </row>
    <row r="306" spans="1:31">
      <c r="A306" s="166"/>
      <c r="B306" s="35"/>
      <c r="C306" s="35"/>
      <c r="D306" s="35"/>
      <c r="E306" s="35"/>
      <c r="F306" s="35"/>
      <c r="G306" s="35"/>
      <c r="H306" s="35"/>
      <c r="I306" s="161"/>
      <c r="J306" s="161"/>
      <c r="K306" s="161"/>
      <c r="L306" s="161"/>
      <c r="M306" s="35"/>
      <c r="N306" s="35"/>
      <c r="O306" s="35"/>
      <c r="P306" s="35"/>
      <c r="Q306" s="161"/>
      <c r="R306" s="161"/>
      <c r="S306" s="77"/>
      <c r="T306" s="77"/>
      <c r="U306" s="35"/>
      <c r="V306" s="35"/>
      <c r="W306" s="77"/>
      <c r="X306" s="35"/>
      <c r="Y306" s="35"/>
      <c r="AC306" s="35"/>
      <c r="AD306" s="35"/>
      <c r="AE306" s="35"/>
    </row>
    <row r="307" spans="1:31">
      <c r="A307" s="166"/>
      <c r="B307" s="35"/>
      <c r="C307" s="35"/>
      <c r="D307" s="35"/>
      <c r="E307" s="35"/>
      <c r="F307" s="35"/>
      <c r="G307" s="35"/>
      <c r="H307" s="35"/>
      <c r="I307" s="161"/>
      <c r="J307" s="161"/>
      <c r="K307" s="161"/>
      <c r="L307" s="161"/>
      <c r="M307" s="35"/>
      <c r="N307" s="35"/>
      <c r="O307" s="35"/>
      <c r="P307" s="35"/>
      <c r="Q307" s="161"/>
      <c r="R307" s="161"/>
      <c r="S307" s="77"/>
      <c r="T307" s="77"/>
      <c r="U307" s="35"/>
      <c r="V307" s="35"/>
      <c r="W307" s="77"/>
      <c r="X307" s="35"/>
      <c r="Y307" s="35"/>
    </row>
    <row r="308" spans="1:31">
      <c r="A308" s="166"/>
      <c r="B308" s="35"/>
      <c r="C308" s="35"/>
      <c r="D308" s="35"/>
      <c r="E308" s="35"/>
      <c r="F308" s="35"/>
      <c r="G308" s="35"/>
      <c r="H308" s="35"/>
      <c r="I308" s="161"/>
      <c r="J308" s="161"/>
      <c r="K308" s="161"/>
      <c r="L308" s="161"/>
      <c r="M308" s="35"/>
      <c r="N308" s="35"/>
      <c r="O308" s="35"/>
      <c r="P308" s="35"/>
      <c r="Q308" s="161"/>
      <c r="R308" s="161"/>
      <c r="S308" s="77"/>
      <c r="T308" s="77"/>
      <c r="U308" s="35"/>
      <c r="V308" s="35"/>
      <c r="W308" s="77"/>
      <c r="X308" s="35"/>
      <c r="Y308" s="35"/>
    </row>
    <row r="309" spans="1:31">
      <c r="A309" s="166"/>
      <c r="L309" s="161"/>
      <c r="M309" s="35"/>
      <c r="N309" s="35"/>
      <c r="O309" s="35"/>
      <c r="P309" s="35"/>
      <c r="Q309" s="161"/>
      <c r="R309" s="161"/>
      <c r="S309" s="77"/>
      <c r="T309" s="77"/>
      <c r="U309" s="35"/>
      <c r="V309" s="35"/>
      <c r="W309" s="77"/>
      <c r="X309" s="35"/>
      <c r="Y309" s="35"/>
    </row>
    <row r="310" spans="1:31">
      <c r="A310" s="166"/>
      <c r="L310" s="161"/>
      <c r="M310" s="35"/>
      <c r="N310" s="35"/>
      <c r="O310" s="35"/>
      <c r="P310" s="35"/>
      <c r="Q310" s="161"/>
      <c r="R310" s="161"/>
      <c r="S310" s="77"/>
      <c r="T310" s="77"/>
      <c r="U310" s="35"/>
      <c r="V310" s="35"/>
      <c r="W310" s="77"/>
      <c r="X310" s="35"/>
      <c r="Y310" s="35"/>
    </row>
    <row r="311" spans="1:31">
      <c r="A311" s="166"/>
      <c r="L311" s="161"/>
      <c r="M311" s="35"/>
      <c r="N311" s="35"/>
      <c r="O311" s="35"/>
      <c r="P311" s="35"/>
      <c r="Q311" s="161"/>
      <c r="R311" s="161"/>
      <c r="S311" s="77"/>
      <c r="T311" s="77"/>
      <c r="U311" s="35"/>
      <c r="V311" s="35"/>
      <c r="W311" s="77"/>
      <c r="X311" s="35"/>
      <c r="Y311" s="35"/>
    </row>
    <row r="312" spans="1:31">
      <c r="A312" s="166"/>
      <c r="L312" s="161"/>
      <c r="M312" s="35"/>
      <c r="N312" s="35"/>
      <c r="O312" s="35"/>
      <c r="P312" s="35"/>
      <c r="Q312" s="161"/>
      <c r="R312" s="161"/>
      <c r="S312" s="77"/>
      <c r="T312" s="77"/>
      <c r="U312" s="35"/>
      <c r="V312" s="35"/>
      <c r="W312" s="77"/>
      <c r="X312" s="35"/>
      <c r="Y312" s="35"/>
    </row>
    <row r="313" spans="1:31">
      <c r="A313" s="166"/>
      <c r="L313" s="161"/>
      <c r="M313" s="35"/>
      <c r="N313" s="35"/>
      <c r="O313" s="35"/>
      <c r="P313" s="35"/>
      <c r="Q313" s="161"/>
      <c r="R313" s="161"/>
      <c r="S313" s="77"/>
      <c r="T313" s="77"/>
      <c r="U313" s="35"/>
      <c r="V313" s="35"/>
      <c r="W313" s="77"/>
      <c r="X313" s="35"/>
      <c r="Y313" s="35"/>
    </row>
    <row r="314" spans="1:31">
      <c r="A314" s="166"/>
      <c r="L314" s="161"/>
      <c r="M314" s="35"/>
      <c r="N314" s="35"/>
      <c r="O314" s="35"/>
      <c r="P314" s="35"/>
      <c r="Q314" s="161"/>
      <c r="R314" s="161"/>
      <c r="S314" s="77"/>
      <c r="T314" s="77"/>
      <c r="U314" s="35"/>
      <c r="V314" s="35"/>
      <c r="W314" s="77"/>
      <c r="X314" s="35"/>
      <c r="Y314" s="35"/>
    </row>
    <row r="315" spans="1:31">
      <c r="A315" s="166"/>
      <c r="L315" s="161"/>
      <c r="M315" s="35"/>
      <c r="N315" s="35"/>
      <c r="O315" s="35"/>
      <c r="P315" s="35"/>
      <c r="Q315" s="161"/>
      <c r="R315" s="161"/>
      <c r="S315" s="77"/>
      <c r="T315" s="77"/>
      <c r="U315" s="35"/>
      <c r="V315" s="35"/>
      <c r="W315" s="77"/>
      <c r="X315" s="35"/>
      <c r="Y315" s="35"/>
    </row>
    <row r="316" spans="1:31">
      <c r="A316" s="166"/>
      <c r="L316" s="161"/>
      <c r="M316" s="35"/>
      <c r="N316" s="35"/>
      <c r="O316" s="35"/>
      <c r="P316" s="35"/>
      <c r="Q316" s="161"/>
      <c r="R316" s="161"/>
      <c r="S316" s="77"/>
      <c r="T316" s="77"/>
      <c r="U316" s="35"/>
      <c r="V316" s="35"/>
      <c r="W316" s="77"/>
      <c r="X316" s="35"/>
      <c r="Y316" s="35"/>
    </row>
    <row r="317" spans="1:31">
      <c r="A317" s="166"/>
      <c r="L317" s="161"/>
      <c r="M317" s="35"/>
      <c r="N317" s="35"/>
      <c r="O317" s="35"/>
      <c r="P317" s="35"/>
      <c r="Q317" s="161"/>
      <c r="R317" s="161"/>
      <c r="S317" s="77"/>
      <c r="T317" s="77"/>
      <c r="U317" s="35"/>
      <c r="V317" s="35"/>
      <c r="W317" s="77"/>
      <c r="X317" s="35"/>
      <c r="Y317" s="35"/>
    </row>
    <row r="318" spans="1:31">
      <c r="A318" s="166"/>
      <c r="L318" s="161"/>
      <c r="M318" s="35"/>
      <c r="N318" s="35"/>
      <c r="O318" s="35"/>
      <c r="P318" s="35"/>
      <c r="Q318" s="161"/>
      <c r="R318" s="161"/>
      <c r="S318" s="77"/>
      <c r="T318" s="77"/>
      <c r="U318" s="35"/>
      <c r="V318" s="35"/>
      <c r="W318" s="77"/>
      <c r="X318" s="35"/>
      <c r="Y318" s="35"/>
    </row>
    <row r="319" spans="1:31">
      <c r="L319" s="161"/>
      <c r="M319" s="35"/>
      <c r="N319" s="35"/>
      <c r="O319" s="35"/>
      <c r="P319" s="35"/>
      <c r="Q319" s="161"/>
      <c r="R319" s="161"/>
      <c r="S319" s="77"/>
      <c r="T319" s="77"/>
      <c r="U319" s="35"/>
      <c r="V319" s="35"/>
      <c r="W319" s="77"/>
      <c r="X319" s="35"/>
      <c r="Y319" s="35"/>
    </row>
    <row r="320" spans="1:31">
      <c r="L320" s="161"/>
    </row>
  </sheetData>
  <conditionalFormatting sqref="AT101:AU101">
    <cfRule type="cellIs" dxfId="61" priority="16" stopIfTrue="1" operator="lessThan">
      <formula>0</formula>
    </cfRule>
  </conditionalFormatting>
  <conditionalFormatting sqref="AT78:AU78">
    <cfRule type="cellIs" dxfId="60" priority="17" stopIfTrue="1" operator="greaterThan">
      <formula>0</formula>
    </cfRule>
  </conditionalFormatting>
  <conditionalFormatting sqref="AT78:AU78">
    <cfRule type="cellIs" dxfId="59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E13" sqref="E13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08984375" customWidth="1"/>
    <col min="5" max="5" width="7.36328125" style="316" customWidth="1"/>
    <col min="6" max="6" width="7.6328125" style="316" customWidth="1"/>
    <col min="7" max="7" width="6.81640625" style="92" customWidth="1"/>
    <col min="8" max="8" width="4.6328125" style="92" customWidth="1"/>
    <col min="9" max="9" width="6.6328125" style="92" customWidth="1"/>
    <col min="10" max="10" width="2.08984375" style="92" customWidth="1"/>
    <col min="11" max="11" width="5.90625" style="445" customWidth="1"/>
    <col min="12" max="12" width="1.7265625" style="11" customWidth="1"/>
    <col min="13" max="13" width="7.453125" style="92" customWidth="1"/>
    <col min="14" max="14" width="4.6328125" style="92" customWidth="1"/>
    <col min="15" max="15" width="1" style="92" customWidth="1"/>
    <col min="16" max="16" width="5.81640625" style="454" customWidth="1"/>
    <col min="17" max="17" width="1.7265625" style="454" customWidth="1"/>
    <col min="18" max="18" width="7.36328125" style="464" customWidth="1"/>
    <col min="19" max="19" width="1.54296875" style="454" customWidth="1"/>
    <col min="20" max="20" width="7.453125" customWidth="1"/>
    <col min="21" max="21" width="5.26953125" style="92" customWidth="1"/>
    <col min="22" max="22" width="6.6328125" style="92" customWidth="1"/>
    <col min="23" max="23" width="1.81640625" style="92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2" customWidth="1"/>
    <col min="29" max="29" width="6.36328125" customWidth="1"/>
    <col min="30" max="30" width="6.08984375" style="11" customWidth="1"/>
    <col min="31" max="31" width="7" style="92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7"/>
      <c r="B1" s="47"/>
      <c r="C1" s="47"/>
      <c r="D1" s="47"/>
      <c r="E1" s="319"/>
      <c r="F1" s="319"/>
      <c r="G1" s="89"/>
      <c r="H1" s="89"/>
      <c r="I1" s="89"/>
      <c r="J1" s="89"/>
      <c r="K1" s="438"/>
      <c r="L1" s="71"/>
      <c r="M1" s="89"/>
      <c r="N1" s="89"/>
      <c r="O1" s="89"/>
      <c r="P1" s="446"/>
      <c r="Q1" s="446"/>
      <c r="R1" s="455"/>
      <c r="S1" s="446"/>
      <c r="T1" s="47"/>
      <c r="U1" s="89"/>
      <c r="V1" s="89"/>
      <c r="W1" s="89"/>
      <c r="X1" s="71"/>
      <c r="Y1" s="71"/>
      <c r="Z1" s="71"/>
      <c r="AA1" s="71"/>
      <c r="AB1" s="89"/>
      <c r="AC1" s="47"/>
      <c r="AD1" s="71"/>
      <c r="AE1" s="89"/>
      <c r="AF1" s="47"/>
      <c r="AG1" s="2"/>
      <c r="AH1" s="5"/>
      <c r="AI1" s="5"/>
    </row>
    <row r="2" spans="1:48" s="183" customFormat="1" ht="31.8">
      <c r="A2" s="182"/>
      <c r="B2" s="182"/>
      <c r="C2" s="140" t="s">
        <v>27</v>
      </c>
      <c r="D2" s="182"/>
      <c r="E2" s="324"/>
      <c r="F2" s="324"/>
      <c r="G2" s="193"/>
      <c r="H2" s="193"/>
      <c r="I2" s="193"/>
      <c r="J2" s="193"/>
      <c r="K2" s="439"/>
      <c r="L2" s="198"/>
      <c r="M2" s="172" t="str">
        <f>+År!B2</f>
        <v>UNG SAU :</v>
      </c>
      <c r="N2" s="193"/>
      <c r="O2" s="193"/>
      <c r="P2" s="447"/>
      <c r="Q2" s="447"/>
      <c r="R2" s="456"/>
      <c r="S2" s="447"/>
      <c r="T2" s="182"/>
      <c r="U2" s="193"/>
      <c r="V2" s="193"/>
      <c r="W2" s="193"/>
      <c r="X2" s="198"/>
      <c r="Y2" s="198"/>
      <c r="Z2" s="198"/>
      <c r="AA2" s="198"/>
      <c r="AB2" s="193"/>
      <c r="AC2" s="182"/>
      <c r="AD2" s="198"/>
      <c r="AE2" s="193"/>
      <c r="AF2" s="182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7"/>
      <c r="B3" s="47"/>
      <c r="C3" s="47"/>
      <c r="D3" s="47"/>
      <c r="E3" s="319"/>
      <c r="F3" s="319"/>
      <c r="G3" s="89"/>
      <c r="H3" s="89"/>
      <c r="I3" s="89"/>
      <c r="J3" s="89"/>
      <c r="K3" s="438"/>
      <c r="L3" s="71"/>
      <c r="M3" s="89"/>
      <c r="N3" s="89"/>
      <c r="O3" s="89"/>
      <c r="P3" s="446"/>
      <c r="Q3" s="446"/>
      <c r="R3" s="455"/>
      <c r="S3" s="446"/>
      <c r="T3" s="47"/>
      <c r="U3" s="89"/>
      <c r="V3" s="89"/>
      <c r="W3" s="89"/>
      <c r="X3" s="71"/>
      <c r="Y3" s="71"/>
      <c r="Z3" s="71"/>
      <c r="AA3" s="71"/>
      <c r="AB3" s="89"/>
      <c r="AC3" s="47"/>
      <c r="AD3" s="71"/>
      <c r="AE3" s="89"/>
      <c r="AF3" s="47"/>
      <c r="AG3" s="2"/>
      <c r="AH3" s="5"/>
      <c r="AI3" s="5"/>
    </row>
    <row r="4" spans="1:48" ht="15.6">
      <c r="A4" s="47"/>
      <c r="B4" s="47"/>
      <c r="C4" s="47"/>
      <c r="D4" s="47"/>
      <c r="E4" s="319"/>
      <c r="F4" s="319"/>
      <c r="G4" s="89"/>
      <c r="H4" s="89"/>
      <c r="I4" s="89"/>
      <c r="J4" s="89"/>
      <c r="K4" s="438"/>
      <c r="L4" s="71"/>
      <c r="M4" s="89"/>
      <c r="N4" s="89"/>
      <c r="O4" s="89"/>
      <c r="P4" s="446"/>
      <c r="Q4" s="446"/>
      <c r="R4" s="455"/>
      <c r="S4" s="446"/>
      <c r="T4" s="47"/>
      <c r="U4" s="89"/>
      <c r="V4" s="89"/>
      <c r="W4" s="89"/>
      <c r="X4" s="71"/>
      <c r="Y4" s="71"/>
      <c r="Z4" s="71"/>
      <c r="AA4" s="71"/>
      <c r="AB4" s="89"/>
      <c r="AC4" s="47"/>
      <c r="AD4" s="71"/>
      <c r="AE4" s="89"/>
      <c r="AF4" s="47"/>
      <c r="AG4" s="2"/>
      <c r="AH4" s="5"/>
      <c r="AI4" s="5"/>
    </row>
    <row r="5" spans="1:48" s="187" customFormat="1" ht="19.8">
      <c r="A5" s="47"/>
      <c r="B5" s="185"/>
      <c r="C5" s="181" t="s">
        <v>5</v>
      </c>
      <c r="D5" s="181"/>
      <c r="E5" s="348">
        <f>+År!Q2</f>
        <v>52</v>
      </c>
      <c r="F5" s="346"/>
      <c r="G5" s="206"/>
      <c r="H5" s="202"/>
      <c r="I5" s="202"/>
      <c r="J5" s="202"/>
      <c r="K5" s="439"/>
      <c r="L5" s="204"/>
      <c r="M5" s="185"/>
      <c r="N5" s="206" t="s">
        <v>425</v>
      </c>
      <c r="O5" s="206"/>
      <c r="P5" s="448"/>
      <c r="Q5" s="448"/>
      <c r="R5" s="457"/>
      <c r="S5" s="448"/>
      <c r="T5" s="202"/>
      <c r="U5" s="567">
        <f>SUM(F11:F27)</f>
        <v>43175</v>
      </c>
      <c r="V5" s="562"/>
      <c r="W5" s="89"/>
      <c r="X5" s="71"/>
      <c r="Y5" s="206"/>
      <c r="Z5" s="204"/>
      <c r="AA5" s="204"/>
      <c r="AB5" s="185"/>
      <c r="AC5" s="185"/>
      <c r="AD5" s="185"/>
      <c r="AE5" s="185"/>
      <c r="AF5" s="185"/>
      <c r="AG5"/>
      <c r="AH5"/>
      <c r="AI5"/>
      <c r="AJ5"/>
      <c r="AK5"/>
      <c r="AL5"/>
      <c r="AM5"/>
      <c r="AN5"/>
      <c r="AO5"/>
      <c r="AP5"/>
      <c r="AQ5"/>
      <c r="AR5"/>
      <c r="AS5"/>
      <c r="AT5" s="184"/>
      <c r="AU5" s="186"/>
      <c r="AV5" s="186"/>
    </row>
    <row r="6" spans="1:48" ht="15.6">
      <c r="A6" s="52"/>
      <c r="B6" s="52"/>
      <c r="C6" s="52"/>
      <c r="D6" s="52"/>
      <c r="E6" s="326"/>
      <c r="F6" s="326"/>
      <c r="G6" s="94"/>
      <c r="H6" s="94"/>
      <c r="I6" s="94"/>
      <c r="J6" s="94"/>
      <c r="K6" s="440"/>
      <c r="L6" s="72"/>
      <c r="M6" s="94"/>
      <c r="N6" s="94"/>
      <c r="O6" s="94"/>
      <c r="P6" s="449"/>
      <c r="Q6" s="449"/>
      <c r="R6" s="458"/>
      <c r="S6" s="449"/>
      <c r="T6" s="52"/>
      <c r="U6" s="94"/>
      <c r="V6" s="89"/>
      <c r="W6" s="89"/>
      <c r="X6" s="71"/>
      <c r="Y6" s="71"/>
      <c r="Z6" s="71"/>
      <c r="AA6" s="71"/>
      <c r="AB6" s="89"/>
      <c r="AC6" s="47"/>
      <c r="AD6" s="71"/>
      <c r="AE6" s="89"/>
      <c r="AF6" s="47"/>
      <c r="AG6" s="2"/>
      <c r="AH6" s="5"/>
      <c r="AI6" s="5"/>
    </row>
    <row r="7" spans="1:48" ht="15.6">
      <c r="A7" s="52"/>
      <c r="B7" s="52"/>
      <c r="C7" s="52"/>
      <c r="D7" s="52"/>
      <c r="E7" s="326"/>
      <c r="F7" s="326"/>
      <c r="G7" s="94"/>
      <c r="H7" s="94"/>
      <c r="I7" s="94"/>
      <c r="J7" s="94"/>
      <c r="K7" s="440"/>
      <c r="L7" s="72"/>
      <c r="M7" s="94"/>
      <c r="N7" s="94"/>
      <c r="O7" s="94"/>
      <c r="P7" s="449"/>
      <c r="Q7" s="449"/>
      <c r="R7" s="458"/>
      <c r="S7" s="449"/>
      <c r="T7" s="52"/>
      <c r="U7" s="94"/>
      <c r="V7" s="89"/>
      <c r="W7" s="89"/>
      <c r="X7" s="71"/>
      <c r="Y7" s="71"/>
      <c r="Z7" s="71"/>
      <c r="AA7" s="71"/>
      <c r="AB7" s="89"/>
      <c r="AC7" s="47"/>
      <c r="AD7" s="71"/>
      <c r="AE7" s="94" t="s">
        <v>2</v>
      </c>
      <c r="AF7" s="47"/>
      <c r="AG7" s="2"/>
      <c r="AH7" s="5"/>
      <c r="AI7" s="5"/>
    </row>
    <row r="8" spans="1:48" ht="15.75" customHeight="1">
      <c r="A8" s="61"/>
      <c r="B8" s="47"/>
      <c r="C8" s="47"/>
      <c r="D8" s="47"/>
      <c r="E8" s="326" t="s">
        <v>2</v>
      </c>
      <c r="F8" s="319"/>
      <c r="G8" s="89"/>
      <c r="H8" s="89"/>
      <c r="I8" s="89"/>
      <c r="J8" s="89"/>
      <c r="K8" s="438"/>
      <c r="L8" s="71"/>
      <c r="M8" s="89"/>
      <c r="N8" s="89"/>
      <c r="O8" s="89"/>
      <c r="P8" s="446"/>
      <c r="Q8" s="446"/>
      <c r="R8" s="455"/>
      <c r="S8" s="446"/>
      <c r="T8" s="52" t="s">
        <v>22</v>
      </c>
      <c r="U8" s="89"/>
      <c r="V8" s="146" t="s">
        <v>403</v>
      </c>
      <c r="W8" s="146"/>
      <c r="X8" s="72" t="s">
        <v>587</v>
      </c>
      <c r="Y8" s="71"/>
      <c r="Z8" s="71"/>
      <c r="AA8" s="71"/>
      <c r="AB8" s="94" t="s">
        <v>426</v>
      </c>
      <c r="AC8" s="47"/>
      <c r="AD8" s="72" t="s">
        <v>537</v>
      </c>
      <c r="AE8" s="94" t="s">
        <v>8</v>
      </c>
      <c r="AF8" s="47"/>
      <c r="AG8" s="2"/>
      <c r="AH8" s="5"/>
      <c r="AI8" s="5"/>
    </row>
    <row r="9" spans="1:48" ht="15.6">
      <c r="A9" s="47"/>
      <c r="B9" s="47"/>
      <c r="C9" s="47"/>
      <c r="D9" s="47"/>
      <c r="E9" s="326" t="s">
        <v>484</v>
      </c>
      <c r="F9" s="326" t="s">
        <v>2</v>
      </c>
      <c r="G9" s="94" t="s">
        <v>2</v>
      </c>
      <c r="H9" s="212"/>
      <c r="I9" s="94" t="s">
        <v>1</v>
      </c>
      <c r="J9" s="94"/>
      <c r="K9" s="440" t="s">
        <v>2</v>
      </c>
      <c r="L9" s="72"/>
      <c r="M9" s="94" t="s">
        <v>22</v>
      </c>
      <c r="N9" s="212"/>
      <c r="O9" s="212"/>
      <c r="P9" s="212" t="s">
        <v>22</v>
      </c>
      <c r="Q9" s="433"/>
      <c r="R9" s="459" t="s">
        <v>22</v>
      </c>
      <c r="S9" s="212"/>
      <c r="T9" s="52" t="s">
        <v>486</v>
      </c>
      <c r="U9" s="212"/>
      <c r="V9" s="94" t="s">
        <v>522</v>
      </c>
      <c r="W9" s="94"/>
      <c r="X9" s="72" t="s">
        <v>533</v>
      </c>
      <c r="Y9" s="72" t="s">
        <v>533</v>
      </c>
      <c r="Z9" s="72" t="s">
        <v>533</v>
      </c>
      <c r="AA9" s="71"/>
      <c r="AB9" s="94" t="s">
        <v>415</v>
      </c>
      <c r="AC9" s="52" t="s">
        <v>413</v>
      </c>
      <c r="AD9" s="72" t="s">
        <v>1</v>
      </c>
      <c r="AE9" s="94" t="s">
        <v>69</v>
      </c>
      <c r="AF9" s="47"/>
      <c r="AG9" s="4"/>
      <c r="AH9" s="4"/>
      <c r="AI9" s="4"/>
      <c r="AJ9" s="4"/>
      <c r="AK9" s="4"/>
    </row>
    <row r="10" spans="1:48" ht="15.6">
      <c r="A10" s="47"/>
      <c r="B10" s="52" t="s">
        <v>89</v>
      </c>
      <c r="C10" s="52" t="s">
        <v>0</v>
      </c>
      <c r="D10" s="48"/>
      <c r="E10" s="327" t="s">
        <v>485</v>
      </c>
      <c r="F10" s="327" t="s">
        <v>8</v>
      </c>
      <c r="G10" s="95" t="s">
        <v>403</v>
      </c>
      <c r="H10" s="212" t="s">
        <v>487</v>
      </c>
      <c r="I10" s="95" t="s">
        <v>403</v>
      </c>
      <c r="J10" s="95"/>
      <c r="K10" s="441" t="s">
        <v>658</v>
      </c>
      <c r="L10" s="73"/>
      <c r="M10" s="95" t="s">
        <v>44</v>
      </c>
      <c r="N10" s="212" t="s">
        <v>487</v>
      </c>
      <c r="O10" s="212"/>
      <c r="P10" s="212" t="s">
        <v>658</v>
      </c>
      <c r="Q10" s="433"/>
      <c r="R10" s="459" t="s">
        <v>662</v>
      </c>
      <c r="S10" s="212"/>
      <c r="T10" s="53" t="s">
        <v>414</v>
      </c>
      <c r="U10" s="212" t="s">
        <v>487</v>
      </c>
      <c r="V10" s="95" t="s">
        <v>489</v>
      </c>
      <c r="W10" s="95"/>
      <c r="X10" s="73" t="s">
        <v>476</v>
      </c>
      <c r="Y10" s="73" t="s">
        <v>72</v>
      </c>
      <c r="Z10" s="73" t="s">
        <v>474</v>
      </c>
      <c r="AA10" s="71"/>
      <c r="AB10" s="95" t="s">
        <v>44</v>
      </c>
      <c r="AC10" s="53" t="s">
        <v>517</v>
      </c>
      <c r="AD10" s="73" t="s">
        <v>509</v>
      </c>
      <c r="AE10" s="95" t="s">
        <v>540</v>
      </c>
      <c r="AF10" s="47"/>
      <c r="AG10" s="4"/>
      <c r="AH10" s="59"/>
      <c r="AI10" s="59"/>
      <c r="AJ10" s="1"/>
      <c r="AK10" s="5"/>
    </row>
    <row r="11" spans="1:48" ht="15" customHeight="1">
      <c r="A11" s="47"/>
      <c r="B11" s="65">
        <f>+'Ark1'!C443</f>
        <v>2024</v>
      </c>
      <c r="C11" s="65">
        <f>+'Ark1'!L443</f>
        <v>1</v>
      </c>
      <c r="D11" s="65" t="str">
        <f>VLOOKUP(C11,RNR!$F$16:$G$31,2)</f>
        <v>P-</v>
      </c>
      <c r="E11" s="328">
        <f>+'Ark1'!Q443</f>
        <v>40</v>
      </c>
      <c r="F11" s="328">
        <f>+'Ark1'!R443</f>
        <v>103</v>
      </c>
      <c r="G11" s="196">
        <f>+'Ark1'!AG443</f>
        <v>6.8579685212985964E-2</v>
      </c>
      <c r="H11" s="213">
        <f t="shared" ref="H11:H24" si="0">+G11-G29</f>
        <v>-4.1279681364117651E-2</v>
      </c>
      <c r="I11" s="196">
        <f>+'Ark1'!AH443</f>
        <v>3.8834951456310689</v>
      </c>
      <c r="J11" s="95"/>
      <c r="K11" s="432">
        <f>+'Ark1'!AI443</f>
        <v>103</v>
      </c>
      <c r="L11" s="73"/>
      <c r="M11" s="274">
        <f>+'Ark1'!U443</f>
        <v>7.4466019417475708</v>
      </c>
      <c r="N11" s="213">
        <f t="shared" ref="N11:N24" si="1">+M11-M29</f>
        <v>-6.4801307315197585</v>
      </c>
      <c r="O11" s="212"/>
      <c r="P11" s="465">
        <f>+IF(K11=0,"",'Ark1'!AJ443)</f>
        <v>90.546601941747582</v>
      </c>
      <c r="Q11" s="433"/>
      <c r="R11" s="466">
        <f>+IF(K11=0,"",'Ark1'!AK443)</f>
        <v>9.8974577355092404</v>
      </c>
      <c r="S11" s="212"/>
      <c r="T11" s="66">
        <f>+'Ark1'!T443</f>
        <v>2.349514563106796</v>
      </c>
      <c r="U11" s="111">
        <f t="shared" ref="U11:U24" si="2">+T11-T29</f>
        <v>-0.16533692204171935</v>
      </c>
      <c r="V11" s="138">
        <f>+'Ark1'!W443</f>
        <v>0</v>
      </c>
      <c r="W11" s="95"/>
      <c r="X11" s="139">
        <f>+'Ark1'!X443</f>
        <v>0</v>
      </c>
      <c r="Y11" s="139">
        <f>+'Ark1'!Y443</f>
        <v>0</v>
      </c>
      <c r="Z11" s="139">
        <f>+'Ark1'!Z443</f>
        <v>1.8367243708202925</v>
      </c>
      <c r="AA11" s="71"/>
      <c r="AB11" s="138">
        <f>+'Ark1'!Z443</f>
        <v>1.8367243708202925</v>
      </c>
      <c r="AC11" s="66">
        <f>+'Ark1'!AC443</f>
        <v>0</v>
      </c>
      <c r="AD11" s="139">
        <f>+'Ark1'!AE443</f>
        <v>0</v>
      </c>
      <c r="AE11" s="138">
        <f t="shared" ref="AE11" si="3">+F11/E11</f>
        <v>2.5750000000000002</v>
      </c>
      <c r="AF11" s="47"/>
      <c r="AG11" s="4"/>
      <c r="AH11" s="59"/>
      <c r="AI11" s="59"/>
      <c r="AJ11" s="1"/>
      <c r="AK11" s="5"/>
    </row>
    <row r="12" spans="1:48" ht="15" customHeight="1">
      <c r="A12" s="47"/>
      <c r="B12" s="65">
        <f>+'Ark1'!C444</f>
        <v>2024</v>
      </c>
      <c r="C12" s="65">
        <f>+'Ark1'!L444</f>
        <v>2</v>
      </c>
      <c r="D12" s="65" t="str">
        <f>VLOOKUP(C12,RNR!$F$16:$G$31,2)</f>
        <v>P</v>
      </c>
      <c r="E12" s="328">
        <f>+'Ark1'!Q444</f>
        <v>168</v>
      </c>
      <c r="F12" s="328">
        <f>+'Ark1'!R444</f>
        <v>335</v>
      </c>
      <c r="G12" s="196">
        <f>+'Ark1'!AG444</f>
        <v>0.28712266643538553</v>
      </c>
      <c r="H12" s="213">
        <f t="shared" si="0"/>
        <v>-0.22249795557200891</v>
      </c>
      <c r="I12" s="196">
        <f>+'Ark1'!AH444</f>
        <v>8.3582089552238781</v>
      </c>
      <c r="J12" s="95"/>
      <c r="K12" s="432">
        <f>+'Ark1'!AI444</f>
        <v>334</v>
      </c>
      <c r="L12" s="73"/>
      <c r="M12" s="274">
        <f>+'Ark1'!U444</f>
        <v>9.5856716417910537</v>
      </c>
      <c r="N12" s="213">
        <f t="shared" si="1"/>
        <v>-4.9466223448459168</v>
      </c>
      <c r="O12" s="212"/>
      <c r="P12" s="465">
        <f>+IF(K12=0,"",'Ark1'!AJ444)</f>
        <v>93.166467065868318</v>
      </c>
      <c r="Q12" s="433"/>
      <c r="R12" s="466">
        <f>+IF(K12=0,"",'Ark1'!AK444)</f>
        <v>11.64340917402494</v>
      </c>
      <c r="S12" s="212"/>
      <c r="T12" s="66">
        <f>+'Ark1'!T444</f>
        <v>2.674626865671641</v>
      </c>
      <c r="U12" s="111">
        <f t="shared" si="2"/>
        <v>-0.36768939268025269</v>
      </c>
      <c r="V12" s="138">
        <f>+'Ark1'!W444</f>
        <v>0</v>
      </c>
      <c r="W12" s="95"/>
      <c r="X12" s="139">
        <f>+'Ark1'!X444</f>
        <v>2.3880597014925367</v>
      </c>
      <c r="Y12" s="139">
        <f>+'Ark1'!Y444</f>
        <v>0</v>
      </c>
      <c r="Z12" s="139">
        <f>+'Ark1'!Z444</f>
        <v>2.4778006761416993</v>
      </c>
      <c r="AA12" s="71"/>
      <c r="AB12" s="138">
        <f>+'Ark1'!Z444</f>
        <v>2.4778006761416993</v>
      </c>
      <c r="AC12" s="66">
        <f>+'Ark1'!AC444</f>
        <v>0</v>
      </c>
      <c r="AD12" s="139">
        <f>+'Ark1'!AE444</f>
        <v>0</v>
      </c>
      <c r="AE12" s="138">
        <f t="shared" ref="AE12:AE29" si="4">+F12/E12</f>
        <v>1.9940476190476191</v>
      </c>
      <c r="AF12" s="47"/>
      <c r="AG12" s="4"/>
      <c r="AH12" s="59"/>
      <c r="AI12" s="59"/>
      <c r="AJ12" s="1"/>
      <c r="AK12" s="5"/>
    </row>
    <row r="13" spans="1:48" ht="15" customHeight="1">
      <c r="A13" s="47"/>
      <c r="B13" s="65">
        <f>+'Ark1'!C445</f>
        <v>2024</v>
      </c>
      <c r="C13" s="65">
        <f>+'Ark1'!L445</f>
        <v>3</v>
      </c>
      <c r="D13" s="65" t="str">
        <f>VLOOKUP(C13,RNR!$F$16:$G$31,2)</f>
        <v>P+</v>
      </c>
      <c r="E13" s="328">
        <f>+'Ark1'!Q445</f>
        <v>378</v>
      </c>
      <c r="F13" s="328">
        <f>+'Ark1'!R445</f>
        <v>636</v>
      </c>
      <c r="G13" s="196">
        <f>+'Ark1'!AG445</f>
        <v>0.7161704102352715</v>
      </c>
      <c r="H13" s="213">
        <f t="shared" si="0"/>
        <v>-0.27311841867762754</v>
      </c>
      <c r="I13" s="196">
        <f>+'Ark1'!AH445</f>
        <v>6.7610062893081748</v>
      </c>
      <c r="J13" s="95"/>
      <c r="K13" s="432">
        <f>+'Ark1'!AI445</f>
        <v>630</v>
      </c>
      <c r="L13" s="73"/>
      <c r="M13" s="274">
        <f>+'Ark1'!U445</f>
        <v>12.593867924528299</v>
      </c>
      <c r="N13" s="213">
        <f t="shared" si="1"/>
        <v>-2.7594654088050508</v>
      </c>
      <c r="O13" s="212"/>
      <c r="P13" s="465">
        <f>+IF(K13=0,"",'Ark1'!AJ445)</f>
        <v>97.874444444444407</v>
      </c>
      <c r="Q13" s="433"/>
      <c r="R13" s="466">
        <f>+IF(K13=0,"",'Ark1'!AK445)</f>
        <v>13.129650091904979</v>
      </c>
      <c r="S13" s="212"/>
      <c r="T13" s="66">
        <f>+'Ark1'!T445</f>
        <v>3.0990566037735849</v>
      </c>
      <c r="U13" s="111">
        <f t="shared" si="2"/>
        <v>-0.56639794168096058</v>
      </c>
      <c r="V13" s="138">
        <f>+'Ark1'!W445</f>
        <v>0</v>
      </c>
      <c r="W13" s="95"/>
      <c r="X13" s="139">
        <f>+'Ark1'!X445</f>
        <v>20.283018867924529</v>
      </c>
      <c r="Y13" s="139">
        <f>+'Ark1'!Y445</f>
        <v>0.31446540880503127</v>
      </c>
      <c r="Z13" s="139">
        <f>+'Ark1'!Z445</f>
        <v>3.6688442829443249</v>
      </c>
      <c r="AA13" s="71"/>
      <c r="AB13" s="138">
        <f>+'Ark1'!Z445</f>
        <v>3.6688442829443249</v>
      </c>
      <c r="AC13" s="66">
        <f>+'Ark1'!AC445</f>
        <v>0</v>
      </c>
      <c r="AD13" s="139">
        <f>+'Ark1'!AE445</f>
        <v>0</v>
      </c>
      <c r="AE13" s="138">
        <f t="shared" si="4"/>
        <v>1.6825396825396826</v>
      </c>
      <c r="AF13" s="47"/>
      <c r="AG13" s="4"/>
      <c r="AH13" s="59"/>
      <c r="AI13" s="59"/>
      <c r="AJ13" s="1"/>
      <c r="AK13" s="5"/>
    </row>
    <row r="14" spans="1:48" ht="15" customHeight="1">
      <c r="A14" s="47"/>
      <c r="B14" s="65">
        <f>+'Ark1'!C446</f>
        <v>2024</v>
      </c>
      <c r="C14" s="65">
        <f>+'Ark1'!L446</f>
        <v>4</v>
      </c>
      <c r="D14" s="65" t="str">
        <f>VLOOKUP(C14,RNR!$F$16:$G$31,2)</f>
        <v>O-</v>
      </c>
      <c r="E14" s="328">
        <f>+'Ark1'!Q446</f>
        <v>780</v>
      </c>
      <c r="F14" s="328">
        <f>+'Ark1'!R446</f>
        <v>1552</v>
      </c>
      <c r="G14" s="196">
        <f>+'Ark1'!AG446</f>
        <v>1.849782771388234</v>
      </c>
      <c r="H14" s="213">
        <f t="shared" si="0"/>
        <v>-0.31206305341692842</v>
      </c>
      <c r="I14" s="196">
        <f>+'Ark1'!AH446</f>
        <v>12.17783505154639</v>
      </c>
      <c r="J14" s="95"/>
      <c r="K14" s="432">
        <f>+'Ark1'!AI446</f>
        <v>1540</v>
      </c>
      <c r="L14" s="73"/>
      <c r="M14" s="274">
        <f>+'Ark1'!U446</f>
        <v>13.3299613402062</v>
      </c>
      <c r="N14" s="213">
        <f t="shared" si="1"/>
        <v>-3.7035771213322768</v>
      </c>
      <c r="O14" s="212"/>
      <c r="P14" s="465">
        <f>+IF(K14=0,"",'Ark1'!AJ446)</f>
        <v>97.85279220779222</v>
      </c>
      <c r="Q14" s="433"/>
      <c r="R14" s="466">
        <f>+IF(K14=0,"",'Ark1'!AK446)</f>
        <v>13.848988479886875</v>
      </c>
      <c r="S14" s="212"/>
      <c r="T14" s="66">
        <f>+'Ark1'!T446</f>
        <v>4.0856958762886588</v>
      </c>
      <c r="U14" s="111">
        <f t="shared" si="2"/>
        <v>-0.13461181601903238</v>
      </c>
      <c r="V14" s="138">
        <f>+'Ark1'!W446</f>
        <v>6.4432989690721643E-2</v>
      </c>
      <c r="W14" s="95"/>
      <c r="X14" s="139">
        <f>+'Ark1'!X446</f>
        <v>26.288659793814436</v>
      </c>
      <c r="Y14" s="139">
        <f>+'Ark1'!Y446</f>
        <v>1.0953608247422679</v>
      </c>
      <c r="Z14" s="139">
        <f>+'Ark1'!Z446</f>
        <v>3.9960286985118096</v>
      </c>
      <c r="AA14" s="71"/>
      <c r="AB14" s="138">
        <f>+'Ark1'!Z446</f>
        <v>3.9960286985118096</v>
      </c>
      <c r="AC14" s="66">
        <f>+'Ark1'!AC446</f>
        <v>0</v>
      </c>
      <c r="AD14" s="139">
        <f>+'Ark1'!AE446</f>
        <v>0</v>
      </c>
      <c r="AE14" s="138">
        <f t="shared" si="4"/>
        <v>1.9897435897435898</v>
      </c>
      <c r="AF14" s="47"/>
      <c r="AG14" s="4"/>
      <c r="AH14" s="59"/>
      <c r="AI14" s="59"/>
      <c r="AJ14" s="1"/>
      <c r="AK14" s="5"/>
    </row>
    <row r="15" spans="1:48" ht="15" customHeight="1">
      <c r="A15" s="47"/>
      <c r="B15" s="65">
        <f>+'Ark1'!C447</f>
        <v>2024</v>
      </c>
      <c r="C15" s="65">
        <f>+'Ark1'!L447</f>
        <v>5</v>
      </c>
      <c r="D15" s="65" t="str">
        <f>VLOOKUP(C15,RNR!$F$16:$G$31,2)</f>
        <v>O</v>
      </c>
      <c r="E15" s="328">
        <f>+'Ark1'!Q447</f>
        <v>1882</v>
      </c>
      <c r="F15" s="328">
        <f>+'Ark1'!R447</f>
        <v>3992</v>
      </c>
      <c r="G15" s="196">
        <f>+'Ark1'!AG447</f>
        <v>5.797701552297152</v>
      </c>
      <c r="H15" s="213">
        <f t="shared" si="0"/>
        <v>0.23740862939287055</v>
      </c>
      <c r="I15" s="196">
        <f>+'Ark1'!AH447</f>
        <v>9.6442885771543096</v>
      </c>
      <c r="J15" s="95"/>
      <c r="K15" s="432">
        <f>+'Ark1'!AI447</f>
        <v>3949</v>
      </c>
      <c r="L15" s="73"/>
      <c r="M15" s="274">
        <f>+'Ark1'!U447</f>
        <v>16.242960921843704</v>
      </c>
      <c r="N15" s="213">
        <f t="shared" si="1"/>
        <v>-1.7712091186421333</v>
      </c>
      <c r="O15" s="212"/>
      <c r="P15" s="465">
        <f>+IF(K15=0,"",'Ark1'!AJ447)</f>
        <v>100.97769055457105</v>
      </c>
      <c r="Q15" s="433"/>
      <c r="R15" s="466">
        <f>+IF(K15=0,"",'Ark1'!AK447)</f>
        <v>15.4139309152383</v>
      </c>
      <c r="S15" s="212"/>
      <c r="T15" s="66">
        <f>+'Ark1'!T447</f>
        <v>4.6745991983967956</v>
      </c>
      <c r="U15" s="111">
        <f t="shared" si="2"/>
        <v>-0.32236436435624061</v>
      </c>
      <c r="V15" s="138">
        <f>+'Ark1'!W447</f>
        <v>0.15030060120240479</v>
      </c>
      <c r="W15" s="95"/>
      <c r="X15" s="139">
        <f>+'Ark1'!X447</f>
        <v>44.639278557114224</v>
      </c>
      <c r="Y15" s="139">
        <f>+'Ark1'!Y447</f>
        <v>8.4418837675350726</v>
      </c>
      <c r="Z15" s="139">
        <f>+'Ark1'!Z447</f>
        <v>4.4195299569701598</v>
      </c>
      <c r="AA15" s="71"/>
      <c r="AB15" s="138">
        <f>+'Ark1'!Z447</f>
        <v>4.4195299569701598</v>
      </c>
      <c r="AC15" s="66">
        <f>+'Ark1'!AC447</f>
        <v>0</v>
      </c>
      <c r="AD15" s="139">
        <f>+'Ark1'!AE447</f>
        <v>0</v>
      </c>
      <c r="AE15" s="138">
        <f t="shared" si="4"/>
        <v>2.1211477151965994</v>
      </c>
      <c r="AF15" s="47"/>
      <c r="AG15" s="4"/>
      <c r="AH15" s="59"/>
      <c r="AI15" s="59"/>
      <c r="AJ15" s="1"/>
      <c r="AK15" s="5"/>
      <c r="AM15" s="2"/>
      <c r="AN15" s="2"/>
      <c r="AO15" s="2"/>
    </row>
    <row r="16" spans="1:48" ht="15" customHeight="1">
      <c r="A16" s="47"/>
      <c r="B16" s="65">
        <f>+'Ark1'!C448</f>
        <v>2024</v>
      </c>
      <c r="C16" s="65">
        <f>+'Ark1'!L448</f>
        <v>6</v>
      </c>
      <c r="D16" s="65" t="str">
        <f>VLOOKUP(C16,RNR!$F$16:$G$31,2)</f>
        <v>O+</v>
      </c>
      <c r="E16" s="328">
        <f>+'Ark1'!Q448</f>
        <v>3132</v>
      </c>
      <c r="F16" s="328">
        <f>+'Ark1'!R448</f>
        <v>6711</v>
      </c>
      <c r="G16" s="196">
        <f>+'Ark1'!AG448</f>
        <v>11.927732927279562</v>
      </c>
      <c r="H16" s="213">
        <f t="shared" si="0"/>
        <v>-1.6154370551364359</v>
      </c>
      <c r="I16" s="196">
        <f>+'Ark1'!AH448</f>
        <v>6.7799135747280594</v>
      </c>
      <c r="J16" s="95"/>
      <c r="K16" s="432">
        <f>+'Ark1'!AI448</f>
        <v>6591</v>
      </c>
      <c r="L16" s="73"/>
      <c r="M16" s="274">
        <f>+'Ark1'!U448</f>
        <v>19.877901952019016</v>
      </c>
      <c r="N16" s="213">
        <f t="shared" si="1"/>
        <v>-0.43390547447748773</v>
      </c>
      <c r="O16" s="212"/>
      <c r="P16" s="465">
        <f>+IF(K16=0,"",'Ark1'!AJ448)</f>
        <v>104.60534061599158</v>
      </c>
      <c r="Q16" s="433"/>
      <c r="R16" s="466">
        <f>+IF(K16=0,"",'Ark1'!AK448)</f>
        <v>17.069515501992221</v>
      </c>
      <c r="S16" s="212"/>
      <c r="T16" s="66">
        <f>+'Ark1'!T448</f>
        <v>5.2898226791834304</v>
      </c>
      <c r="U16" s="111">
        <f t="shared" si="2"/>
        <v>-0.32198474731299775</v>
      </c>
      <c r="V16" s="138">
        <f>+'Ark1'!W448</f>
        <v>0.96855908210400821</v>
      </c>
      <c r="W16" s="95"/>
      <c r="X16" s="139">
        <f>+'Ark1'!X448</f>
        <v>74.444941141409615</v>
      </c>
      <c r="Y16" s="139">
        <f>+'Ark1'!Y448</f>
        <v>27.566681567575625</v>
      </c>
      <c r="Z16" s="139">
        <f>+'Ark1'!Z448</f>
        <v>4.6656135781931214</v>
      </c>
      <c r="AA16" s="71"/>
      <c r="AB16" s="138">
        <f>+'Ark1'!Z448</f>
        <v>4.6656135781931214</v>
      </c>
      <c r="AC16" s="66">
        <f>+'Ark1'!AC448</f>
        <v>0</v>
      </c>
      <c r="AD16" s="139">
        <f>+'Ark1'!AE448</f>
        <v>0</v>
      </c>
      <c r="AE16" s="138">
        <f t="shared" si="4"/>
        <v>2.1427203065134099</v>
      </c>
      <c r="AF16" s="47"/>
      <c r="AG16" s="4"/>
      <c r="AH16" s="59"/>
      <c r="AI16" s="59"/>
      <c r="AJ16" s="13"/>
      <c r="AK16" s="5"/>
      <c r="AM16" s="2"/>
      <c r="AN16" s="2"/>
      <c r="AO16" s="4"/>
      <c r="AP16" s="4"/>
      <c r="AQ16" s="4"/>
    </row>
    <row r="17" spans="1:43" ht="15" customHeight="1">
      <c r="A17" s="47"/>
      <c r="B17" s="65">
        <f>+'Ark1'!C449</f>
        <v>2024</v>
      </c>
      <c r="C17" s="65">
        <f>+'Ark1'!L449</f>
        <v>7</v>
      </c>
      <c r="D17" s="65" t="str">
        <f>VLOOKUP(C17,RNR!$F$16:$G$31,2)</f>
        <v>R-</v>
      </c>
      <c r="E17" s="328">
        <f>+'Ark1'!Q449</f>
        <v>4309</v>
      </c>
      <c r="F17" s="328">
        <f>+'Ark1'!R449</f>
        <v>9666</v>
      </c>
      <c r="G17" s="196">
        <f>+'Ark1'!AG449</f>
        <v>20.955868480794582</v>
      </c>
      <c r="H17" s="213">
        <f t="shared" si="0"/>
        <v>3.5688468817838768</v>
      </c>
      <c r="I17" s="196">
        <f>+'Ark1'!AH449</f>
        <v>4.5623836126629422</v>
      </c>
      <c r="J17" s="95"/>
      <c r="K17" s="432">
        <f>+'Ark1'!AI449</f>
        <v>9526</v>
      </c>
      <c r="L17" s="73"/>
      <c r="M17" s="274">
        <f>+'Ark1'!U449</f>
        <v>24.247041175253504</v>
      </c>
      <c r="N17" s="213">
        <f t="shared" si="1"/>
        <v>0.20630683400072414</v>
      </c>
      <c r="O17" s="212"/>
      <c r="P17" s="465">
        <f>+IF(K17=0,"",'Ark1'!AJ449)</f>
        <v>108.18823220659228</v>
      </c>
      <c r="Q17" s="433"/>
      <c r="R17" s="466">
        <f>+IF(K17=0,"",'Ark1'!AK449)</f>
        <v>18.935872737315247</v>
      </c>
      <c r="S17" s="212"/>
      <c r="T17" s="66">
        <f>+'Ark1'!T449</f>
        <v>5.7515001034554096</v>
      </c>
      <c r="U17" s="111">
        <f t="shared" si="2"/>
        <v>-0.2939642593955627</v>
      </c>
      <c r="V17" s="138">
        <f>+'Ark1'!W449</f>
        <v>3.6933581626319056</v>
      </c>
      <c r="W17" s="95"/>
      <c r="X17" s="139">
        <f>+'Ark1'!X449</f>
        <v>94.723774053383025</v>
      </c>
      <c r="Y17" s="139">
        <f>+'Ark1'!Y449</f>
        <v>62.300848334367885</v>
      </c>
      <c r="Z17" s="139">
        <f>+'Ark1'!Z449</f>
        <v>4.6938912846212544</v>
      </c>
      <c r="AA17" s="71"/>
      <c r="AB17" s="138">
        <f>+'Ark1'!Z449</f>
        <v>4.6938912846212544</v>
      </c>
      <c r="AC17" s="66">
        <f>+'Ark1'!AC449</f>
        <v>0</v>
      </c>
      <c r="AD17" s="139">
        <f>+'Ark1'!AE449</f>
        <v>0</v>
      </c>
      <c r="AE17" s="138">
        <f t="shared" si="4"/>
        <v>2.2432118821072176</v>
      </c>
      <c r="AF17" s="47"/>
      <c r="AG17" s="4"/>
      <c r="AH17" s="59"/>
      <c r="AI17" s="59"/>
      <c r="AJ17" s="1"/>
      <c r="AK17" s="5"/>
    </row>
    <row r="18" spans="1:43" ht="15" customHeight="1">
      <c r="A18" s="47"/>
      <c r="B18" s="65">
        <f>+'Ark1'!C450</f>
        <v>2024</v>
      </c>
      <c r="C18" s="65">
        <f>+'Ark1'!L450</f>
        <v>8</v>
      </c>
      <c r="D18" s="65" t="str">
        <f>VLOOKUP(C18,RNR!$F$16:$G$31,2)</f>
        <v>R</v>
      </c>
      <c r="E18" s="328">
        <f>+'Ark1'!Q450</f>
        <v>4283</v>
      </c>
      <c r="F18" s="328">
        <f>+'Ark1'!R450</f>
        <v>9759</v>
      </c>
      <c r="G18" s="196">
        <f>+'Ark1'!AG450</f>
        <v>25.161153318961762</v>
      </c>
      <c r="H18" s="213">
        <f t="shared" si="0"/>
        <v>-3.2332285295779606</v>
      </c>
      <c r="I18" s="196">
        <f>+'Ark1'!AH450</f>
        <v>2.7564299620862798</v>
      </c>
      <c r="J18" s="95"/>
      <c r="K18" s="432">
        <f>+'Ark1'!AI450</f>
        <v>9430</v>
      </c>
      <c r="L18" s="73"/>
      <c r="M18" s="274">
        <f>+'Ark1'!U450</f>
        <v>28.835341735833673</v>
      </c>
      <c r="N18" s="213">
        <f t="shared" si="1"/>
        <v>-2.0242040656608395E-2</v>
      </c>
      <c r="O18" s="212"/>
      <c r="P18" s="465">
        <f>+IF(K18=0,"",'Ark1'!AJ450)</f>
        <v>110.56274655355261</v>
      </c>
      <c r="Q18" s="433"/>
      <c r="R18" s="466">
        <f>+IF(K18=0,"",'Ark1'!AK450)</f>
        <v>21.149306477890431</v>
      </c>
      <c r="S18" s="212"/>
      <c r="T18" s="66">
        <f>+'Ark1'!T450</f>
        <v>6.2405984219694615</v>
      </c>
      <c r="U18" s="111">
        <f t="shared" si="2"/>
        <v>-0.32714504973464109</v>
      </c>
      <c r="V18" s="138">
        <f>+'Ark1'!W450</f>
        <v>8.1770673224715651</v>
      </c>
      <c r="W18" s="95"/>
      <c r="X18" s="139">
        <f>+'Ark1'!X450</f>
        <v>99.446664617276383</v>
      </c>
      <c r="Y18" s="139">
        <f>+'Ark1'!Y450</f>
        <v>88.349216108207827</v>
      </c>
      <c r="Z18" s="139">
        <f>+'Ark1'!Z450</f>
        <v>4.6902883995072031</v>
      </c>
      <c r="AA18" s="71"/>
      <c r="AB18" s="138">
        <f>+'Ark1'!Z450</f>
        <v>4.6902883995072031</v>
      </c>
      <c r="AC18" s="66">
        <f>+'Ark1'!AC450</f>
        <v>0</v>
      </c>
      <c r="AD18" s="139">
        <f>+'Ark1'!AE450</f>
        <v>0</v>
      </c>
      <c r="AE18" s="138">
        <f t="shared" si="4"/>
        <v>2.2785430772822788</v>
      </c>
      <c r="AF18" s="47"/>
      <c r="AG18" s="4"/>
      <c r="AH18" s="59"/>
      <c r="AI18" s="59"/>
      <c r="AJ18" s="1"/>
      <c r="AK18" s="5"/>
    </row>
    <row r="19" spans="1:43" ht="15" customHeight="1">
      <c r="A19" s="47"/>
      <c r="B19" s="65">
        <f>+'Ark1'!C451</f>
        <v>2024</v>
      </c>
      <c r="C19" s="65">
        <f>+'Ark1'!L451</f>
        <v>9</v>
      </c>
      <c r="D19" s="65" t="str">
        <f>VLOOKUP(C19,RNR!$F$16:$G$31,2)</f>
        <v>R+</v>
      </c>
      <c r="E19" s="328">
        <f>+'Ark1'!Q451</f>
        <v>3313</v>
      </c>
      <c r="F19" s="328">
        <f>+'Ark1'!R451</f>
        <v>6472</v>
      </c>
      <c r="G19" s="196">
        <f>+'Ark1'!AG451</f>
        <v>19.293003352089112</v>
      </c>
      <c r="H19" s="213">
        <f t="shared" si="0"/>
        <v>-2.997841705902843</v>
      </c>
      <c r="I19" s="196">
        <f>+'Ark1'!AH451</f>
        <v>1.5451174289245984</v>
      </c>
      <c r="J19" s="95"/>
      <c r="K19" s="432">
        <f>+'Ark1'!AI451</f>
        <v>6257</v>
      </c>
      <c r="L19" s="73"/>
      <c r="M19" s="274">
        <f>+'Ark1'!U451</f>
        <v>33.339663164400392</v>
      </c>
      <c r="N19" s="213">
        <f t="shared" si="1"/>
        <v>-0.29663618739667896</v>
      </c>
      <c r="O19" s="212"/>
      <c r="P19" s="465">
        <f>+IF(K19=0,"",'Ark1'!AJ451)</f>
        <v>112.19651590218972</v>
      </c>
      <c r="Q19" s="433"/>
      <c r="R19" s="466">
        <f>+IF(K19=0,"",'Ark1'!AK451)</f>
        <v>23.453199081831723</v>
      </c>
      <c r="S19" s="212"/>
      <c r="T19" s="66">
        <f>+'Ark1'!T451</f>
        <v>7.2869283065512995</v>
      </c>
      <c r="U19" s="111">
        <f t="shared" si="2"/>
        <v>5.8878807435211122E-2</v>
      </c>
      <c r="V19" s="138">
        <f>+'Ark1'!W451</f>
        <v>19.514833127317672</v>
      </c>
      <c r="W19" s="95"/>
      <c r="X19" s="139">
        <f>+'Ark1'!X451</f>
        <v>99.907292954264506</v>
      </c>
      <c r="Y19" s="139">
        <f>+'Ark1'!Y451</f>
        <v>97.666872682323842</v>
      </c>
      <c r="Z19" s="139">
        <f>+'Ark1'!Z451</f>
        <v>4.9217095020952994</v>
      </c>
      <c r="AA19" s="71"/>
      <c r="AB19" s="138">
        <f>+'Ark1'!Z451</f>
        <v>4.9217095020952994</v>
      </c>
      <c r="AC19" s="66">
        <f>+'Ark1'!AC451</f>
        <v>0</v>
      </c>
      <c r="AD19" s="139">
        <f>+'Ark1'!AE451</f>
        <v>0</v>
      </c>
      <c r="AE19" s="138">
        <f t="shared" si="4"/>
        <v>1.9535164503471174</v>
      </c>
      <c r="AF19" s="47"/>
      <c r="AG19" s="4"/>
      <c r="AH19" s="59"/>
      <c r="AI19" s="59"/>
      <c r="AJ19" s="1"/>
      <c r="AK19" s="5"/>
      <c r="AM19" s="2"/>
      <c r="AN19" s="2"/>
      <c r="AO19" s="2"/>
    </row>
    <row r="20" spans="1:43" ht="15" customHeight="1">
      <c r="A20" s="47"/>
      <c r="B20" s="65">
        <f>+'Ark1'!C452</f>
        <v>2024</v>
      </c>
      <c r="C20" s="65">
        <f>+'Ark1'!L452</f>
        <v>10</v>
      </c>
      <c r="D20" s="65" t="str">
        <f>VLOOKUP(C20,RNR!$F$16:$G$31,2)</f>
        <v>U-</v>
      </c>
      <c r="E20" s="328">
        <f>+'Ark1'!Q452</f>
        <v>1814</v>
      </c>
      <c r="F20" s="328">
        <f>+'Ark1'!R452</f>
        <v>2775</v>
      </c>
      <c r="G20" s="196">
        <f>+'Ark1'!AG452</f>
        <v>9.4812800706719553</v>
      </c>
      <c r="H20" s="213">
        <f t="shared" si="0"/>
        <v>3.4929917383365199</v>
      </c>
      <c r="I20" s="196">
        <f>+'Ark1'!AH452</f>
        <v>1.0450450450450448</v>
      </c>
      <c r="J20" s="95"/>
      <c r="K20" s="432">
        <f>+'Ark1'!AI452</f>
        <v>2719</v>
      </c>
      <c r="L20" s="73"/>
      <c r="M20" s="274">
        <f>+'Ark1'!U452</f>
        <v>38.212360360360407</v>
      </c>
      <c r="N20" s="213">
        <f t="shared" si="1"/>
        <v>0.73831343953933271</v>
      </c>
      <c r="O20" s="212"/>
      <c r="P20" s="465">
        <f>+IF(K20=0,"",'Ark1'!AJ452)</f>
        <v>113.6742184626697</v>
      </c>
      <c r="Q20" s="433"/>
      <c r="R20" s="466">
        <f>+IF(K20=0,"",'Ark1'!AK452)</f>
        <v>25.919188512278833</v>
      </c>
      <c r="S20" s="212"/>
      <c r="T20" s="66">
        <f>+'Ark1'!T452</f>
        <v>8.3185585585585606</v>
      </c>
      <c r="U20" s="111">
        <f t="shared" si="2"/>
        <v>0.20858788407175943</v>
      </c>
      <c r="V20" s="138">
        <f>+'Ark1'!W452</f>
        <v>40.720720720720713</v>
      </c>
      <c r="W20" s="95"/>
      <c r="X20" s="139">
        <f>+'Ark1'!X452</f>
        <v>100</v>
      </c>
      <c r="Y20" s="139">
        <f>+'Ark1'!Y452</f>
        <v>99.49549549549549</v>
      </c>
      <c r="Z20" s="139">
        <f>+'Ark1'!Z452</f>
        <v>5.2228143336553412</v>
      </c>
      <c r="AA20" s="71"/>
      <c r="AB20" s="138">
        <f>+'Ark1'!Z452</f>
        <v>5.2228143336553412</v>
      </c>
      <c r="AC20" s="66">
        <f>+'Ark1'!AC452</f>
        <v>0</v>
      </c>
      <c r="AD20" s="139">
        <f>+'Ark1'!AE452</f>
        <v>0</v>
      </c>
      <c r="AE20" s="138">
        <f t="shared" si="4"/>
        <v>1.529768467475193</v>
      </c>
      <c r="AF20" s="47"/>
      <c r="AG20" s="4"/>
      <c r="AH20" s="59"/>
      <c r="AI20" s="59"/>
      <c r="AJ20" s="1"/>
      <c r="AK20" s="5"/>
      <c r="AM20" s="2"/>
      <c r="AN20" s="2"/>
      <c r="AO20" s="2"/>
    </row>
    <row r="21" spans="1:43" ht="15" customHeight="1">
      <c r="A21" s="47"/>
      <c r="B21" s="65">
        <f>+'Ark1'!C453</f>
        <v>2024</v>
      </c>
      <c r="C21" s="65">
        <f>+'Ark1'!L453</f>
        <v>11</v>
      </c>
      <c r="D21" s="65" t="str">
        <f>VLOOKUP(C21,RNR!$F$16:$G$31,2)</f>
        <v>U</v>
      </c>
      <c r="E21" s="328">
        <f>+'Ark1'!Q453</f>
        <v>695</v>
      </c>
      <c r="F21" s="328">
        <f>+'Ark1'!R453</f>
        <v>870</v>
      </c>
      <c r="G21" s="196">
        <f>+'Ark1'!AG453</f>
        <v>3.3423699958959476</v>
      </c>
      <c r="H21" s="213">
        <f t="shared" si="0"/>
        <v>1.0922680327201575</v>
      </c>
      <c r="I21" s="196">
        <f>+'Ark1'!AH453</f>
        <v>0.91954022988505757</v>
      </c>
      <c r="J21" s="95"/>
      <c r="K21" s="432">
        <f>+'Ark1'!AI453</f>
        <v>850</v>
      </c>
      <c r="L21" s="73"/>
      <c r="M21" s="274">
        <f>+'Ark1'!U453</f>
        <v>42.967011494252866</v>
      </c>
      <c r="N21" s="213">
        <f t="shared" si="1"/>
        <v>2.7302796506774314</v>
      </c>
      <c r="O21" s="212"/>
      <c r="P21" s="465">
        <f>+IF(K21=0,"",'Ark1'!AJ453)</f>
        <v>114.6764705882353</v>
      </c>
      <c r="Q21" s="433"/>
      <c r="R21" s="466">
        <f>+IF(K21=0,"",'Ark1'!AK453)</f>
        <v>28.422100776888779</v>
      </c>
      <c r="S21" s="212"/>
      <c r="T21" s="66">
        <f>+'Ark1'!T453</f>
        <v>9.6149425287356287</v>
      </c>
      <c r="U21" s="111">
        <f t="shared" si="2"/>
        <v>0.96969113208758628</v>
      </c>
      <c r="V21" s="138">
        <f>+'Ark1'!W453</f>
        <v>75.402298850574709</v>
      </c>
      <c r="W21" s="95"/>
      <c r="X21" s="139">
        <f>+'Ark1'!X453</f>
        <v>100</v>
      </c>
      <c r="Y21" s="139">
        <f>+'Ark1'!Y453</f>
        <v>99.885057471264389</v>
      </c>
      <c r="Z21" s="139">
        <f>+'Ark1'!Z453</f>
        <v>6.3039800627898623</v>
      </c>
      <c r="AA21" s="71"/>
      <c r="AB21" s="138">
        <f>+'Ark1'!Z453</f>
        <v>6.3039800627898623</v>
      </c>
      <c r="AC21" s="66">
        <f>+'Ark1'!AC453</f>
        <v>0</v>
      </c>
      <c r="AD21" s="139">
        <f>+'Ark1'!AE453</f>
        <v>0</v>
      </c>
      <c r="AE21" s="138">
        <f t="shared" si="4"/>
        <v>1.2517985611510791</v>
      </c>
      <c r="AF21" s="47"/>
      <c r="AG21" s="4"/>
      <c r="AH21" s="59"/>
      <c r="AI21" s="59"/>
      <c r="AJ21" s="1"/>
      <c r="AK21" s="5"/>
      <c r="AM21" s="2"/>
      <c r="AN21" s="2"/>
      <c r="AO21" s="2"/>
    </row>
    <row r="22" spans="1:43" ht="15" customHeight="1">
      <c r="A22" s="47"/>
      <c r="B22" s="65">
        <f>+'Ark1'!C454</f>
        <v>2024</v>
      </c>
      <c r="C22" s="65">
        <f>+'Ark1'!L454</f>
        <v>12</v>
      </c>
      <c r="D22" s="65" t="str">
        <f>VLOOKUP(C22,RNR!$F$16:$G$31,2)</f>
        <v>U+</v>
      </c>
      <c r="E22" s="328">
        <f>+'Ark1'!Q454</f>
        <v>168</v>
      </c>
      <c r="F22" s="328">
        <f>+'Ark1'!R454</f>
        <v>185</v>
      </c>
      <c r="G22" s="196">
        <f>+'Ark1'!AG454</f>
        <v>0.78829978710791315</v>
      </c>
      <c r="H22" s="213">
        <f t="shared" si="0"/>
        <v>0.18427633815487332</v>
      </c>
      <c r="I22" s="196">
        <f>+'Ark1'!AH454</f>
        <v>2.1621621621621623</v>
      </c>
      <c r="J22" s="95"/>
      <c r="K22" s="432">
        <f>+'Ark1'!AI454</f>
        <v>183</v>
      </c>
      <c r="L22" s="73"/>
      <c r="M22" s="274">
        <f>+'Ark1'!U454</f>
        <v>47.656216216216237</v>
      </c>
      <c r="N22" s="213">
        <f t="shared" si="1"/>
        <v>4.2084634072274767</v>
      </c>
      <c r="O22" s="212"/>
      <c r="P22" s="465">
        <f>+IF(K22=0,"",'Ark1'!AJ454)</f>
        <v>115.85191256830602</v>
      </c>
      <c r="Q22" s="433"/>
      <c r="R22" s="466">
        <f>+IF(K22=0,"",'Ark1'!AK454)</f>
        <v>30.601609300820822</v>
      </c>
      <c r="S22" s="212"/>
      <c r="T22" s="66">
        <f>+'Ark1'!T454</f>
        <v>11.227027027027027</v>
      </c>
      <c r="U22" s="111">
        <f t="shared" si="2"/>
        <v>1.6877011843304004</v>
      </c>
      <c r="V22" s="138">
        <f>+'Ark1'!W454</f>
        <v>95.135135135135116</v>
      </c>
      <c r="W22" s="95"/>
      <c r="X22" s="139">
        <f>+'Ark1'!X454</f>
        <v>100</v>
      </c>
      <c r="Y22" s="139">
        <f>+'Ark1'!Y454</f>
        <v>100</v>
      </c>
      <c r="Z22" s="139">
        <f>+'Ark1'!Z454</f>
        <v>5.6580941072256863</v>
      </c>
      <c r="AA22" s="71"/>
      <c r="AB22" s="138">
        <f>+'Ark1'!Z454</f>
        <v>5.6580941072256863</v>
      </c>
      <c r="AC22" s="66">
        <f>+'Ark1'!AC454</f>
        <v>0</v>
      </c>
      <c r="AD22" s="139">
        <f>+'Ark1'!AE454</f>
        <v>0</v>
      </c>
      <c r="AE22" s="138">
        <f t="shared" si="4"/>
        <v>1.1011904761904763</v>
      </c>
      <c r="AF22" s="47"/>
      <c r="AG22" s="4"/>
      <c r="AH22" s="59"/>
      <c r="AI22" s="59"/>
      <c r="AJ22" s="1"/>
      <c r="AK22" s="5"/>
      <c r="AM22" s="2"/>
      <c r="AN22" s="2"/>
      <c r="AO22" s="2"/>
    </row>
    <row r="23" spans="1:43" ht="15" customHeight="1">
      <c r="A23" s="47"/>
      <c r="B23" s="65">
        <f>+'Ark1'!C455</f>
        <v>2024</v>
      </c>
      <c r="C23" s="65">
        <f>+'Ark1'!L455</f>
        <v>13</v>
      </c>
      <c r="D23" s="65" t="str">
        <f>VLOOKUP(C23,RNR!$F$16:$G$31,2)</f>
        <v>E-</v>
      </c>
      <c r="E23" s="328">
        <f>+'Ark1'!Q455</f>
        <v>35</v>
      </c>
      <c r="F23" s="328">
        <f>+'Ark1'!R455</f>
        <v>38</v>
      </c>
      <c r="G23" s="196">
        <f>+'Ark1'!AG455</f>
        <v>0.1600043633489418</v>
      </c>
      <c r="H23" s="213">
        <f t="shared" si="0"/>
        <v>0.11811003359495462</v>
      </c>
      <c r="I23" s="196">
        <f>+'Ark1'!AH455</f>
        <v>0</v>
      </c>
      <c r="J23" s="95"/>
      <c r="K23" s="432">
        <f>+'Ark1'!AI455</f>
        <v>38</v>
      </c>
      <c r="L23" s="73"/>
      <c r="M23" s="274">
        <f>+'Ark1'!U455</f>
        <v>47.092105263157904</v>
      </c>
      <c r="N23" s="213">
        <f t="shared" si="1"/>
        <v>-1.6715311004784539</v>
      </c>
      <c r="O23" s="212"/>
      <c r="P23" s="465">
        <f>+IF(K23=0,"",'Ark1'!AJ455)</f>
        <v>112.71052631578949</v>
      </c>
      <c r="Q23" s="433"/>
      <c r="R23" s="466">
        <f>+IF(K23=0,"",'Ark1'!AK455)</f>
        <v>32.660654918557753</v>
      </c>
      <c r="S23" s="212"/>
      <c r="T23" s="66">
        <f>+'Ark1'!T455</f>
        <v>13.42105263157895</v>
      </c>
      <c r="U23" s="111">
        <f t="shared" si="2"/>
        <v>3.2392344497607688</v>
      </c>
      <c r="V23" s="138">
        <f>+'Ark1'!W455</f>
        <v>97.368421052631547</v>
      </c>
      <c r="W23" s="95"/>
      <c r="X23" s="139">
        <f>+'Ark1'!X455</f>
        <v>100</v>
      </c>
      <c r="Y23" s="139">
        <f>+'Ark1'!Y455</f>
        <v>100</v>
      </c>
      <c r="Z23" s="139">
        <f>+'Ark1'!Z455</f>
        <v>7.0047871442527851</v>
      </c>
      <c r="AA23" s="71"/>
      <c r="AB23" s="138">
        <f>+'Ark1'!Z455</f>
        <v>7.0047871442527851</v>
      </c>
      <c r="AC23" s="66">
        <f>+'Ark1'!AC455</f>
        <v>0</v>
      </c>
      <c r="AD23" s="139">
        <f>+'Ark1'!AE455</f>
        <v>0</v>
      </c>
      <c r="AE23" s="138">
        <f t="shared" si="4"/>
        <v>1.0857142857142856</v>
      </c>
      <c r="AF23" s="47"/>
      <c r="AG23" s="4"/>
      <c r="AH23" s="59"/>
      <c r="AI23" s="59"/>
      <c r="AJ23" s="13"/>
      <c r="AK23" s="5"/>
      <c r="AM23" s="2"/>
      <c r="AN23" s="2"/>
      <c r="AO23" s="4"/>
      <c r="AP23" s="4"/>
      <c r="AQ23" s="4"/>
    </row>
    <row r="24" spans="1:43" ht="15" customHeight="1">
      <c r="A24" s="47"/>
      <c r="B24" s="65">
        <f>+'Ark1'!C456</f>
        <v>2024</v>
      </c>
      <c r="C24" s="65">
        <f>+'Ark1'!L456</f>
        <v>14</v>
      </c>
      <c r="D24" s="65" t="str">
        <f>VLOOKUP(C24,RNR!$F$16:$G$31,2)</f>
        <v>E</v>
      </c>
      <c r="E24" s="328">
        <f>+'Ark1'!Q456</f>
        <v>4</v>
      </c>
      <c r="F24" s="328">
        <f>+'Ark1'!R456</f>
        <v>6</v>
      </c>
      <c r="G24" s="196">
        <f>+'Ark1'!AG456</f>
        <v>3.0409323260673433E-2</v>
      </c>
      <c r="H24" s="213">
        <f t="shared" si="0"/>
        <v>1.7295866948789672E-2</v>
      </c>
      <c r="I24" s="196">
        <f>+'Ark1'!AH456</f>
        <v>0</v>
      </c>
      <c r="J24" s="95"/>
      <c r="K24" s="432">
        <f>+'Ark1'!AI456</f>
        <v>6</v>
      </c>
      <c r="L24" s="73"/>
      <c r="M24" s="274">
        <f>+'Ark1'!U456</f>
        <v>56.683333333333351</v>
      </c>
      <c r="N24" s="213">
        <f t="shared" si="1"/>
        <v>0.71666666666666856</v>
      </c>
      <c r="O24" s="212"/>
      <c r="P24" s="465">
        <f>+IF(K24=0,"",'Ark1'!AJ456)</f>
        <v>117.06666666666663</v>
      </c>
      <c r="Q24" s="433"/>
      <c r="R24" s="466">
        <f>+IF(K24=0,"",'Ark1'!AK456)</f>
        <v>35.316919153931529</v>
      </c>
      <c r="S24" s="212"/>
      <c r="T24" s="66">
        <f>+'Ark1'!T456</f>
        <v>14.5</v>
      </c>
      <c r="U24" s="111">
        <f t="shared" si="2"/>
        <v>2.1666666666666643</v>
      </c>
      <c r="V24" s="138">
        <f>+'Ark1'!W456</f>
        <v>100</v>
      </c>
      <c r="W24" s="95"/>
      <c r="X24" s="139">
        <f>+'Ark1'!X456</f>
        <v>100</v>
      </c>
      <c r="Y24" s="139">
        <f>+'Ark1'!Y456</f>
        <v>100</v>
      </c>
      <c r="Z24" s="139">
        <f>+'Ark1'!Z456</f>
        <v>3.6621563168287103</v>
      </c>
      <c r="AA24" s="71"/>
      <c r="AB24" s="138">
        <f>+'Ark1'!Z456</f>
        <v>3.6621563168287103</v>
      </c>
      <c r="AC24" s="66">
        <f>+'Ark1'!AC456</f>
        <v>0</v>
      </c>
      <c r="AD24" s="139">
        <f>+'Ark1'!AE456</f>
        <v>0</v>
      </c>
      <c r="AE24" s="138">
        <f t="shared" si="4"/>
        <v>1.5</v>
      </c>
      <c r="AF24" s="47"/>
      <c r="AG24" s="4"/>
      <c r="AH24" s="59"/>
      <c r="AI24" s="59"/>
      <c r="AJ24" s="13"/>
      <c r="AK24" s="5"/>
      <c r="AM24" s="1"/>
      <c r="AN24" s="1"/>
      <c r="AO24" s="11"/>
      <c r="AP24" s="11"/>
      <c r="AQ24" s="11"/>
    </row>
    <row r="25" spans="1:43" s="520" customFormat="1" ht="15" customHeight="1">
      <c r="A25" s="47"/>
      <c r="B25" s="65">
        <f>+'Ark1'!C457</f>
        <v>2024</v>
      </c>
      <c r="C25" s="65">
        <f>+'Ark1'!L457</f>
        <v>15</v>
      </c>
      <c r="D25" s="65" t="str">
        <f>VLOOKUP(C25,RNR!$F$16:$G$31,2)</f>
        <v>E+</v>
      </c>
      <c r="E25" s="328">
        <f>+'Ark1'!Q457</f>
        <v>0</v>
      </c>
      <c r="F25" s="328">
        <f>+'Ark1'!R457</f>
        <v>0</v>
      </c>
      <c r="G25" s="196">
        <f>+'Ark1'!AG457</f>
        <v>0</v>
      </c>
      <c r="H25" s="213">
        <f>+G25-G45</f>
        <v>-0.14302961610454276</v>
      </c>
      <c r="I25" s="196">
        <f>+'Ark1'!AH457</f>
        <v>0</v>
      </c>
      <c r="J25" s="95"/>
      <c r="K25" s="432">
        <f>+'Ark1'!AI457</f>
        <v>0</v>
      </c>
      <c r="L25" s="73"/>
      <c r="M25" s="274">
        <f>+'Ark1'!U457</f>
        <v>0</v>
      </c>
      <c r="N25" s="213">
        <f>+M25-M45</f>
        <v>-21.54470588235294</v>
      </c>
      <c r="O25" s="212"/>
      <c r="P25" s="465" t="str">
        <f>+IF(K25=0,"",'Ark1'!AJ457)</f>
        <v/>
      </c>
      <c r="Q25" s="433"/>
      <c r="R25" s="466" t="str">
        <f>+IF(K25=0,"",'Ark1'!AK457)</f>
        <v/>
      </c>
      <c r="S25" s="212"/>
      <c r="T25" s="66">
        <f>+'Ark1'!T457</f>
        <v>0</v>
      </c>
      <c r="U25" s="111">
        <f>+T25-T45</f>
        <v>-3.8823529411764697</v>
      </c>
      <c r="V25" s="138">
        <f>+'Ark1'!W457</f>
        <v>0</v>
      </c>
      <c r="W25" s="95"/>
      <c r="X25" s="139">
        <f>+'Ark1'!X457</f>
        <v>0</v>
      </c>
      <c r="Y25" s="139">
        <f>+'Ark1'!Y457</f>
        <v>0</v>
      </c>
      <c r="Z25" s="139">
        <f>+'Ark1'!Z457</f>
        <v>0</v>
      </c>
      <c r="AA25" s="71"/>
      <c r="AB25" s="138">
        <f>+'Ark1'!Z457</f>
        <v>0</v>
      </c>
      <c r="AC25" s="66">
        <f>+'Ark1'!AC457</f>
        <v>0</v>
      </c>
      <c r="AD25" s="139">
        <f>+'Ark1'!AE457</f>
        <v>0</v>
      </c>
      <c r="AE25" s="138" t="e">
        <f t="shared" ref="AE25:AE27" si="5">+F25/E25</f>
        <v>#DIV/0!</v>
      </c>
      <c r="AF25" s="47"/>
      <c r="AG25" s="4"/>
      <c r="AH25" s="59"/>
      <c r="AI25" s="59"/>
      <c r="AJ25" s="13"/>
      <c r="AK25" s="5"/>
      <c r="AM25" s="1"/>
      <c r="AN25" s="1"/>
      <c r="AO25" s="522"/>
      <c r="AP25" s="522"/>
      <c r="AQ25" s="522"/>
    </row>
    <row r="26" spans="1:43" s="520" customFormat="1" ht="15" customHeight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"/>
      <c r="AH26" s="59"/>
      <c r="AI26" s="59"/>
      <c r="AJ26" s="13"/>
      <c r="AK26" s="5"/>
      <c r="AM26" s="1"/>
      <c r="AN26" s="1"/>
      <c r="AO26" s="522"/>
      <c r="AP26" s="522"/>
      <c r="AQ26" s="522"/>
    </row>
    <row r="27" spans="1:43" ht="15" customHeight="1">
      <c r="A27" s="47"/>
      <c r="B27" s="65">
        <f>+'Ark1'!C458</f>
        <v>2024</v>
      </c>
      <c r="C27" s="65">
        <f>+'Ark1'!L458</f>
        <v>99</v>
      </c>
      <c r="D27" s="65" t="str">
        <f>VLOOKUP(C27,RNR!$F$16:$G$31,2)</f>
        <v>Kasserte</v>
      </c>
      <c r="E27" s="328">
        <f>+'Ark1'!Q458</f>
        <v>68</v>
      </c>
      <c r="F27" s="328">
        <f>+'Ark1'!R458</f>
        <v>75</v>
      </c>
      <c r="G27" s="196">
        <f>+'Ark1'!AG458</f>
        <v>0.13631888927733823</v>
      </c>
      <c r="H27" s="213">
        <f t="shared" ref="H27" si="6">+G27-G46</f>
        <v>0.13631888927733823</v>
      </c>
      <c r="I27" s="196">
        <f>+'Ark1'!AH458</f>
        <v>14.666666666666663</v>
      </c>
      <c r="J27" s="95"/>
      <c r="K27" s="432">
        <f>+'Ark1'!AI458</f>
        <v>63</v>
      </c>
      <c r="L27" s="73"/>
      <c r="M27" s="274">
        <f>+'Ark1'!U458</f>
        <v>20.328000000000003</v>
      </c>
      <c r="N27" s="213">
        <f t="shared" ref="N27" si="7">+M27-M46</f>
        <v>20.328000000000003</v>
      </c>
      <c r="O27" s="212"/>
      <c r="P27" s="465">
        <f>+IF(K27=0,"",'Ark1'!AJ458)</f>
        <v>105.66825396825401</v>
      </c>
      <c r="Q27" s="433"/>
      <c r="R27" s="466">
        <f>+IF(K27=0,"",'Ark1'!AK458)</f>
        <v>15.865725192218521</v>
      </c>
      <c r="S27" s="212"/>
      <c r="T27" s="66">
        <f>+'Ark1'!T458</f>
        <v>3.5333333333333323</v>
      </c>
      <c r="U27" s="111">
        <f t="shared" ref="U27" si="8">+T27-T46</f>
        <v>3.5333333333333323</v>
      </c>
      <c r="V27" s="138">
        <f>+'Ark1'!W458</f>
        <v>0</v>
      </c>
      <c r="W27" s="95"/>
      <c r="X27" s="139">
        <f>+'Ark1'!X458</f>
        <v>65.333333333333329</v>
      </c>
      <c r="Y27" s="139">
        <f>+'Ark1'!Y458</f>
        <v>37.333333333333343</v>
      </c>
      <c r="Z27" s="139">
        <f>+'Ark1'!Z458</f>
        <v>8.7529737422965592</v>
      </c>
      <c r="AA27" s="71"/>
      <c r="AB27" s="138">
        <f>+'Ark1'!Z458</f>
        <v>8.7529737422965592</v>
      </c>
      <c r="AC27" s="66">
        <f>+'Ark1'!AC458</f>
        <v>0</v>
      </c>
      <c r="AD27" s="139">
        <f>+'Ark1'!AE458</f>
        <v>0</v>
      </c>
      <c r="AE27" s="138">
        <f t="shared" si="5"/>
        <v>1.1029411764705883</v>
      </c>
      <c r="AF27" s="47"/>
      <c r="AG27" s="4"/>
      <c r="AH27" s="59"/>
      <c r="AI27" s="59"/>
      <c r="AJ27" s="13"/>
      <c r="AK27" s="5"/>
      <c r="AM27" s="1"/>
      <c r="AN27" s="1"/>
      <c r="AO27" s="11"/>
      <c r="AP27" s="11"/>
      <c r="AQ27" s="11"/>
    </row>
    <row r="28" spans="1:43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"/>
      <c r="AH28" s="59"/>
      <c r="AI28" s="59"/>
      <c r="AJ28" s="13"/>
      <c r="AK28" s="5"/>
      <c r="AM28" s="1"/>
      <c r="AN28" s="1"/>
      <c r="AO28" s="11"/>
      <c r="AP28" s="11"/>
      <c r="AQ28" s="11"/>
    </row>
    <row r="29" spans="1:43" ht="15.6">
      <c r="A29" s="47"/>
      <c r="B29">
        <f>+'Ark1'!C459</f>
        <v>2023</v>
      </c>
      <c r="C29">
        <f>+'Ark1'!L459</f>
        <v>1</v>
      </c>
      <c r="D29" s="65" t="str">
        <f>VLOOKUP(C29,RNR!$F$16:$G$31,2)</f>
        <v>P-</v>
      </c>
      <c r="E29" s="316">
        <f>+'Ark1'!Q459</f>
        <v>87</v>
      </c>
      <c r="F29" s="316">
        <f>+'Ark1'!R459</f>
        <v>101</v>
      </c>
      <c r="G29" s="197">
        <f>+'Ark1'!AG459</f>
        <v>0.10985936657710361</v>
      </c>
      <c r="H29" s="197">
        <f t="shared" ref="H29:H42" si="9">+G29-G47</f>
        <v>-1.9049080953940492E-2</v>
      </c>
      <c r="I29" s="197">
        <f>+'Ark1'!AH459</f>
        <v>2.9702970297029703</v>
      </c>
      <c r="J29" s="95"/>
      <c r="K29" s="432">
        <f>+'Ark1'!AI459</f>
        <v>38</v>
      </c>
      <c r="L29" s="73"/>
      <c r="M29" s="92">
        <f>+'Ark1'!U459</f>
        <v>13.926732673267329</v>
      </c>
      <c r="N29" s="197">
        <f t="shared" ref="N29:N42" si="10">+M29-M47</f>
        <v>-0.27462732673267354</v>
      </c>
      <c r="O29" s="212"/>
      <c r="P29" s="450">
        <f>+IF(K29=0,"",'Ark1'!AJ459)</f>
        <v>106.89210526315787</v>
      </c>
      <c r="Q29" s="433"/>
      <c r="R29" s="460">
        <f>+IF(K29=0,"",'Ark1'!AK459)</f>
        <v>12.036730776351829</v>
      </c>
      <c r="S29" s="212"/>
      <c r="T29" s="1">
        <f>+'Ark1'!T459</f>
        <v>2.5148514851485153</v>
      </c>
      <c r="U29" s="197">
        <f t="shared" ref="U29:U42" si="11">+T29-T47</f>
        <v>0.10685148514851539</v>
      </c>
      <c r="V29" s="92">
        <f>+'Ark1'!W459</f>
        <v>0</v>
      </c>
      <c r="W29" s="95"/>
      <c r="X29" s="11">
        <f>+'Ark1'!X459</f>
        <v>29.702970297029704</v>
      </c>
      <c r="Y29" s="11">
        <f>+'Ark1'!Y459</f>
        <v>3.9603960396039599</v>
      </c>
      <c r="Z29" s="11">
        <f>+'Ark1'!Z459</f>
        <v>4.5865254885642193</v>
      </c>
      <c r="AA29" s="71"/>
      <c r="AB29" s="92">
        <f>+'Ark1'!Z459</f>
        <v>4.5865254885642193</v>
      </c>
      <c r="AC29" s="1">
        <f>+'Ark1'!AC459</f>
        <v>0</v>
      </c>
      <c r="AD29" s="11">
        <f>+'Ark1'!AE459</f>
        <v>0</v>
      </c>
      <c r="AE29" s="92">
        <f t="shared" si="4"/>
        <v>1.1609195402298851</v>
      </c>
      <c r="AF29" s="47"/>
      <c r="AG29" s="4"/>
      <c r="AH29" s="59"/>
      <c r="AI29" s="59"/>
      <c r="AJ29" s="13"/>
      <c r="AK29" s="5"/>
      <c r="AM29" s="1"/>
      <c r="AN29" s="1"/>
      <c r="AO29" s="11"/>
      <c r="AP29" s="11"/>
      <c r="AQ29" s="11"/>
    </row>
    <row r="30" spans="1:43" ht="15" customHeight="1">
      <c r="A30" s="47"/>
      <c r="B30">
        <f>+'Ark1'!C460</f>
        <v>2023</v>
      </c>
      <c r="C30">
        <f>+'Ark1'!L460</f>
        <v>2</v>
      </c>
      <c r="D30" s="65" t="str">
        <f>VLOOKUP(C30,RNR!$F$16:$G$31,2)</f>
        <v>P</v>
      </c>
      <c r="E30" s="316">
        <f>+'Ark1'!Q460</f>
        <v>327</v>
      </c>
      <c r="F30" s="316">
        <f>+'Ark1'!R460</f>
        <v>449</v>
      </c>
      <c r="G30" s="197">
        <f>+'Ark1'!AG460</f>
        <v>0.50962062200739444</v>
      </c>
      <c r="H30" s="197">
        <f t="shared" si="9"/>
        <v>-0.14175855539728544</v>
      </c>
      <c r="I30" s="197">
        <f>+'Ark1'!AH460</f>
        <v>4.6770601336302908</v>
      </c>
      <c r="J30" s="95"/>
      <c r="K30" s="432">
        <f>+'Ark1'!AI460</f>
        <v>141</v>
      </c>
      <c r="L30" s="73"/>
      <c r="M30" s="92">
        <f>+'Ark1'!U460</f>
        <v>14.53229398663697</v>
      </c>
      <c r="N30" s="197">
        <f t="shared" si="10"/>
        <v>-1.1495241951812183</v>
      </c>
      <c r="O30" s="212"/>
      <c r="P30" s="450">
        <f>+IF(K30=0,"",'Ark1'!AJ460)</f>
        <v>106.89858156028367</v>
      </c>
      <c r="Q30" s="433"/>
      <c r="R30" s="460">
        <f>+IF(K30=0,"",'Ark1'!AK460)</f>
        <v>13.181174884717869</v>
      </c>
      <c r="S30" s="212"/>
      <c r="T30" s="1">
        <f>+'Ark1'!T460</f>
        <v>3.0423162583518937</v>
      </c>
      <c r="U30" s="197">
        <f t="shared" si="11"/>
        <v>-0.17271870668307177</v>
      </c>
      <c r="V30" s="92">
        <f>+'Ark1'!W460</f>
        <v>0</v>
      </c>
      <c r="W30" s="95"/>
      <c r="X30" s="11">
        <f>+'Ark1'!X460</f>
        <v>37.861915367483306</v>
      </c>
      <c r="Y30" s="11">
        <f>+'Ark1'!Y460</f>
        <v>4.4543429844097995</v>
      </c>
      <c r="Z30" s="11">
        <f>+'Ark1'!Z460</f>
        <v>4.6010751472295777</v>
      </c>
      <c r="AA30" s="71"/>
      <c r="AB30" s="92">
        <f>+'Ark1'!Z460</f>
        <v>4.6010751472295777</v>
      </c>
      <c r="AC30" s="1">
        <f>+'Ark1'!AC460</f>
        <v>0</v>
      </c>
      <c r="AD30" s="11">
        <f>+'Ark1'!AE460</f>
        <v>0</v>
      </c>
      <c r="AE30" s="92">
        <f t="shared" ref="AE30:AE99" si="12">+F30/E30</f>
        <v>1.3730886850152906</v>
      </c>
      <c r="AF30" s="47"/>
      <c r="AG30" s="4"/>
      <c r="AH30" s="59"/>
      <c r="AI30" s="59"/>
      <c r="AJ30" s="5"/>
      <c r="AK30" s="5"/>
      <c r="AM30" s="1"/>
      <c r="AN30" s="1"/>
      <c r="AO30" s="11"/>
      <c r="AP30" s="11"/>
      <c r="AQ30" s="11"/>
    </row>
    <row r="31" spans="1:43" ht="15" customHeight="1">
      <c r="A31" s="47"/>
      <c r="B31">
        <f>+'Ark1'!C461</f>
        <v>2023</v>
      </c>
      <c r="C31">
        <f>+'Ark1'!L461</f>
        <v>3</v>
      </c>
      <c r="D31" s="65" t="str">
        <f>VLOOKUP(C31,RNR!$F$16:$G$31,2)</f>
        <v>P+</v>
      </c>
      <c r="E31" s="316">
        <f>+'Ark1'!Q461</f>
        <v>563</v>
      </c>
      <c r="F31" s="316">
        <f>+'Ark1'!R461</f>
        <v>825</v>
      </c>
      <c r="G31" s="197">
        <f>+'Ark1'!AG461</f>
        <v>0.98928882891289904</v>
      </c>
      <c r="H31" s="197">
        <f t="shared" si="9"/>
        <v>-0.39857653616697186</v>
      </c>
      <c r="I31" s="197">
        <f>+'Ark1'!AH461</f>
        <v>8.6060606060606073</v>
      </c>
      <c r="J31" s="95"/>
      <c r="K31" s="432">
        <f>+'Ark1'!AI461</f>
        <v>234</v>
      </c>
      <c r="L31" s="73"/>
      <c r="M31" s="92">
        <f>+'Ark1'!U461</f>
        <v>15.353333333333349</v>
      </c>
      <c r="N31" s="197">
        <f t="shared" si="10"/>
        <v>-1.3237958115182877</v>
      </c>
      <c r="O31" s="212"/>
      <c r="P31" s="450">
        <f>+IF(K31=0,"",'Ark1'!AJ461)</f>
        <v>106.43205128205138</v>
      </c>
      <c r="Q31" s="433"/>
      <c r="R31" s="460">
        <f>+IF(K31=0,"",'Ark1'!AK461)</f>
        <v>14.369693872727012</v>
      </c>
      <c r="S31" s="212"/>
      <c r="T31" s="1">
        <f>+'Ark1'!T461</f>
        <v>3.6654545454545455</v>
      </c>
      <c r="U31" s="197">
        <f t="shared" si="11"/>
        <v>-0.1748595906711099</v>
      </c>
      <c r="V31" s="92">
        <f>+'Ark1'!W461</f>
        <v>0</v>
      </c>
      <c r="W31" s="95"/>
      <c r="X31" s="11">
        <f>+'Ark1'!X461</f>
        <v>44.484848484848492</v>
      </c>
      <c r="Y31" s="11">
        <f>+'Ark1'!Y461</f>
        <v>6.9090909090909101</v>
      </c>
      <c r="Z31" s="11">
        <f>+'Ark1'!Z461</f>
        <v>4.909870495525122</v>
      </c>
      <c r="AA31" s="71"/>
      <c r="AB31" s="92">
        <f>+'Ark1'!Z461</f>
        <v>4.909870495525122</v>
      </c>
      <c r="AC31" s="1">
        <f>+'Ark1'!AC461</f>
        <v>0</v>
      </c>
      <c r="AD31" s="11">
        <f>+'Ark1'!AE461</f>
        <v>0</v>
      </c>
      <c r="AE31" s="92">
        <f t="shared" si="12"/>
        <v>1.4653641207815276</v>
      </c>
      <c r="AF31" s="47"/>
      <c r="AG31" s="4"/>
      <c r="AH31" s="59"/>
      <c r="AI31" s="59"/>
      <c r="AJ31" s="5"/>
      <c r="AK31" s="5"/>
      <c r="AM31" s="1"/>
      <c r="AN31" s="1"/>
      <c r="AO31" s="11"/>
      <c r="AP31" s="11"/>
      <c r="AQ31" s="11"/>
    </row>
    <row r="32" spans="1:43" ht="15" customHeight="1">
      <c r="A32" s="47"/>
      <c r="B32">
        <f>+'Ark1'!C462</f>
        <v>2023</v>
      </c>
      <c r="C32">
        <f>+'Ark1'!L462</f>
        <v>4</v>
      </c>
      <c r="D32" s="65" t="str">
        <f>VLOOKUP(C32,RNR!$F$16:$G$31,2)</f>
        <v>O-</v>
      </c>
      <c r="E32" s="316">
        <f>+'Ark1'!Q462</f>
        <v>1035</v>
      </c>
      <c r="F32" s="316">
        <f>+'Ark1'!R462</f>
        <v>1625</v>
      </c>
      <c r="G32" s="197">
        <f>+'Ark1'!AG462</f>
        <v>2.1618458248051624</v>
      </c>
      <c r="H32" s="197">
        <f t="shared" si="9"/>
        <v>-0.67207623088652158</v>
      </c>
      <c r="I32" s="197">
        <f>+'Ark1'!AH462</f>
        <v>7.5692307692307708</v>
      </c>
      <c r="J32" s="95"/>
      <c r="K32" s="432">
        <f>+'Ark1'!AI462</f>
        <v>426</v>
      </c>
      <c r="L32" s="73"/>
      <c r="M32" s="92">
        <f>+'Ark1'!U462</f>
        <v>17.033538461538477</v>
      </c>
      <c r="N32" s="197">
        <f t="shared" si="10"/>
        <v>-0.60901126721379129</v>
      </c>
      <c r="O32" s="212"/>
      <c r="P32" s="450">
        <f>+IF(K32=0,"",'Ark1'!AJ462)</f>
        <v>107.02769953051649</v>
      </c>
      <c r="Q32" s="433"/>
      <c r="R32" s="460">
        <f>+IF(K32=0,"",'Ark1'!AK462)</f>
        <v>15.189393226916913</v>
      </c>
      <c r="S32" s="212"/>
      <c r="T32" s="1">
        <f>+'Ark1'!T462</f>
        <v>4.2203076923076912</v>
      </c>
      <c r="U32" s="197">
        <f t="shared" si="11"/>
        <v>-0.12960189177910841</v>
      </c>
      <c r="V32" s="92">
        <f>+'Ark1'!W462</f>
        <v>0.24615384615384608</v>
      </c>
      <c r="W32" s="95"/>
      <c r="X32" s="11">
        <f>+'Ark1'!X462</f>
        <v>55.323076923076947</v>
      </c>
      <c r="Y32" s="11">
        <f>+'Ark1'!Y462</f>
        <v>14.276923076923076</v>
      </c>
      <c r="Z32" s="11">
        <f>+'Ark1'!Z462</f>
        <v>5.3166294790732893</v>
      </c>
      <c r="AA32" s="71"/>
      <c r="AB32" s="92">
        <f>+'Ark1'!Z462</f>
        <v>5.3166294790732893</v>
      </c>
      <c r="AC32" s="1">
        <f>+'Ark1'!AC462</f>
        <v>0</v>
      </c>
      <c r="AD32" s="11">
        <f>+'Ark1'!AE462</f>
        <v>0</v>
      </c>
      <c r="AE32" s="92">
        <f t="shared" si="12"/>
        <v>1.5700483091787441</v>
      </c>
      <c r="AF32" s="47"/>
      <c r="AG32" s="4"/>
      <c r="AH32" s="59"/>
      <c r="AI32" s="59"/>
      <c r="AJ32" s="5"/>
      <c r="AK32" s="5"/>
      <c r="AM32" s="1"/>
      <c r="AN32" s="1"/>
      <c r="AO32" s="11"/>
      <c r="AP32" s="11"/>
      <c r="AQ32" s="11"/>
    </row>
    <row r="33" spans="1:43" ht="15" customHeight="1">
      <c r="A33" s="47"/>
      <c r="B33">
        <f>+'Ark1'!C463</f>
        <v>2023</v>
      </c>
      <c r="C33">
        <f>+'Ark1'!L463</f>
        <v>5</v>
      </c>
      <c r="D33" s="65" t="str">
        <f>VLOOKUP(C33,RNR!$F$16:$G$31,2)</f>
        <v>O</v>
      </c>
      <c r="E33" s="316">
        <f>+'Ark1'!Q463</f>
        <v>2049</v>
      </c>
      <c r="F33" s="316">
        <f>+'Ark1'!R463</f>
        <v>3952</v>
      </c>
      <c r="G33" s="197">
        <f>+'Ark1'!AG463</f>
        <v>5.5602929229042815</v>
      </c>
      <c r="H33" s="197">
        <f t="shared" si="9"/>
        <v>-1.4315581565660942</v>
      </c>
      <c r="I33" s="197">
        <f>+'Ark1'!AH463</f>
        <v>6.7307692307692308</v>
      </c>
      <c r="J33" s="95"/>
      <c r="K33" s="432">
        <f>+'Ark1'!AI463</f>
        <v>1056</v>
      </c>
      <c r="L33" s="73"/>
      <c r="M33" s="92">
        <f>+'Ark1'!U463</f>
        <v>18.014170040485837</v>
      </c>
      <c r="N33" s="197">
        <f t="shared" si="10"/>
        <v>-1.0028653140470993</v>
      </c>
      <c r="O33" s="212"/>
      <c r="P33" s="450">
        <f>+IF(K33=0,"",'Ark1'!AJ463)</f>
        <v>106.54356060606064</v>
      </c>
      <c r="Q33" s="433"/>
      <c r="R33" s="460">
        <f>+IF(K33=0,"",'Ark1'!AK463)</f>
        <v>16.075523228207501</v>
      </c>
      <c r="S33" s="212"/>
      <c r="T33" s="1">
        <f>+'Ark1'!T463</f>
        <v>4.9969635627530362</v>
      </c>
      <c r="U33" s="197">
        <f t="shared" si="11"/>
        <v>-0.15788534105893248</v>
      </c>
      <c r="V33" s="92">
        <f>+'Ark1'!W463</f>
        <v>0.65789473684210542</v>
      </c>
      <c r="W33" s="95"/>
      <c r="X33" s="11">
        <f>+'Ark1'!X463</f>
        <v>59.337044534412954</v>
      </c>
      <c r="Y33" s="11">
        <f>+'Ark1'!Y463</f>
        <v>19.939271255060728</v>
      </c>
      <c r="Z33" s="11">
        <f>+'Ark1'!Z463</f>
        <v>5.5283627921266252</v>
      </c>
      <c r="AA33" s="71"/>
      <c r="AB33" s="92">
        <f>+'Ark1'!Z463</f>
        <v>5.5283627921266252</v>
      </c>
      <c r="AC33" s="1">
        <f>+'Ark1'!AC463</f>
        <v>0</v>
      </c>
      <c r="AD33" s="11">
        <f>+'Ark1'!AE463</f>
        <v>0</v>
      </c>
      <c r="AE33" s="92">
        <f t="shared" si="12"/>
        <v>1.928745729624207</v>
      </c>
      <c r="AF33" s="47"/>
      <c r="AG33" s="4"/>
      <c r="AH33" s="59"/>
      <c r="AI33" s="59"/>
      <c r="AJ33" s="5"/>
      <c r="AK33" s="5"/>
      <c r="AM33" s="1"/>
      <c r="AN33" s="1"/>
      <c r="AO33" s="11"/>
      <c r="AP33" s="11"/>
      <c r="AQ33" s="11"/>
    </row>
    <row r="34" spans="1:43" ht="15" customHeight="1">
      <c r="A34" s="47"/>
      <c r="B34">
        <f>+'Ark1'!C464</f>
        <v>2023</v>
      </c>
      <c r="C34">
        <f>+'Ark1'!L464</f>
        <v>6</v>
      </c>
      <c r="D34" s="65" t="str">
        <f>VLOOKUP(C34,RNR!$F$16:$G$31,2)</f>
        <v>O+</v>
      </c>
      <c r="E34" s="316">
        <f>+'Ark1'!Q464</f>
        <v>3712</v>
      </c>
      <c r="F34" s="316">
        <f>+'Ark1'!R464</f>
        <v>8537</v>
      </c>
      <c r="G34" s="197">
        <f>+'Ark1'!AG464</f>
        <v>13.543169982415998</v>
      </c>
      <c r="H34" s="197">
        <f t="shared" si="9"/>
        <v>-1.4470756688654998</v>
      </c>
      <c r="I34" s="197">
        <f>+'Ark1'!AH464</f>
        <v>4.9197610401780487</v>
      </c>
      <c r="J34" s="95"/>
      <c r="K34" s="432">
        <f>+'Ark1'!AI464</f>
        <v>2301</v>
      </c>
      <c r="L34" s="73"/>
      <c r="M34" s="92">
        <f>+'Ark1'!U464</f>
        <v>20.311807426496504</v>
      </c>
      <c r="N34" s="197">
        <f t="shared" si="10"/>
        <v>-1.1888060512662335</v>
      </c>
      <c r="O34" s="212"/>
      <c r="P34" s="450">
        <f>+IF(K34=0,"",'Ark1'!AJ464)</f>
        <v>107.23720121686218</v>
      </c>
      <c r="Q34" s="433"/>
      <c r="R34" s="460">
        <f>+IF(K34=0,"",'Ark1'!AK464)</f>
        <v>17.210900756709275</v>
      </c>
      <c r="S34" s="212"/>
      <c r="T34" s="1">
        <f>+'Ark1'!T464</f>
        <v>5.6118074264964282</v>
      </c>
      <c r="U34" s="197">
        <f t="shared" si="11"/>
        <v>-9.0619404042059593E-2</v>
      </c>
      <c r="V34" s="92">
        <f>+'Ark1'!W464</f>
        <v>2.9050017570575144</v>
      </c>
      <c r="W34" s="95"/>
      <c r="X34" s="11">
        <f>+'Ark1'!X464</f>
        <v>71.523954550778953</v>
      </c>
      <c r="Y34" s="11">
        <f>+'Ark1'!Y464</f>
        <v>34.719456483542231</v>
      </c>
      <c r="Z34" s="11">
        <f>+'Ark1'!Z464</f>
        <v>5.7878930504644632</v>
      </c>
      <c r="AA34" s="71"/>
      <c r="AB34" s="92">
        <f>+'Ark1'!Z464</f>
        <v>5.7878930504644632</v>
      </c>
      <c r="AC34" s="1">
        <f>+'Ark1'!AC464</f>
        <v>0</v>
      </c>
      <c r="AD34" s="11">
        <f>+'Ark1'!AE464</f>
        <v>0</v>
      </c>
      <c r="AE34" s="92">
        <f t="shared" si="12"/>
        <v>2.2998383620689653</v>
      </c>
      <c r="AF34" s="47"/>
      <c r="AG34" s="4"/>
      <c r="AH34" s="59"/>
      <c r="AI34" s="59"/>
      <c r="AJ34" s="5"/>
      <c r="AK34" s="5"/>
      <c r="AM34" s="1"/>
      <c r="AN34" s="1"/>
      <c r="AO34" s="11"/>
      <c r="AP34" s="11"/>
      <c r="AQ34" s="11"/>
    </row>
    <row r="35" spans="1:43" ht="15" customHeight="1">
      <c r="A35" s="47"/>
      <c r="B35">
        <f>+'Ark1'!C465</f>
        <v>2023</v>
      </c>
      <c r="C35">
        <f>+'Ark1'!L465</f>
        <v>7</v>
      </c>
      <c r="D35" s="65" t="str">
        <f>VLOOKUP(C35,RNR!$F$16:$G$31,2)</f>
        <v>R-</v>
      </c>
      <c r="E35" s="316">
        <f>+'Ark1'!Q465</f>
        <v>4241</v>
      </c>
      <c r="F35" s="316">
        <f>+'Ark1'!R465</f>
        <v>9260</v>
      </c>
      <c r="G35" s="197">
        <f>+'Ark1'!AG465</f>
        <v>17.387021599010705</v>
      </c>
      <c r="H35" s="197">
        <f t="shared" si="9"/>
        <v>0.15694437971572839</v>
      </c>
      <c r="I35" s="197">
        <f>+'Ark1'!AH465</f>
        <v>4.0820734341252711</v>
      </c>
      <c r="J35" s="95"/>
      <c r="K35" s="432">
        <f>+'Ark1'!AI465</f>
        <v>2721</v>
      </c>
      <c r="L35" s="73"/>
      <c r="M35" s="92">
        <f>+'Ark1'!U465</f>
        <v>24.040734341252779</v>
      </c>
      <c r="N35" s="197">
        <f t="shared" si="10"/>
        <v>-1.3359095090146269</v>
      </c>
      <c r="O35" s="212"/>
      <c r="P35" s="450">
        <f>+IF(K35=0,"",'Ark1'!AJ465)</f>
        <v>109.17581771407582</v>
      </c>
      <c r="Q35" s="433"/>
      <c r="R35" s="460">
        <f>+IF(K35=0,"",'Ark1'!AK465)</f>
        <v>18.626533525319903</v>
      </c>
      <c r="S35" s="212"/>
      <c r="T35" s="1">
        <f>+'Ark1'!T465</f>
        <v>6.0454643628509723</v>
      </c>
      <c r="U35" s="197">
        <f t="shared" si="11"/>
        <v>-0.11539125212228818</v>
      </c>
      <c r="V35" s="92">
        <f>+'Ark1'!W465</f>
        <v>7.0842332613390928</v>
      </c>
      <c r="W35" s="95"/>
      <c r="X35" s="11">
        <f>+'Ark1'!X465</f>
        <v>90.529157667386599</v>
      </c>
      <c r="Y35" s="11">
        <f>+'Ark1'!Y465</f>
        <v>58.909287257019415</v>
      </c>
      <c r="Z35" s="11">
        <f>+'Ark1'!Z465</f>
        <v>5.6789678187727022</v>
      </c>
      <c r="AA35" s="71"/>
      <c r="AB35" s="92">
        <f>+'Ark1'!Z465</f>
        <v>5.6789678187727022</v>
      </c>
      <c r="AC35" s="1">
        <f>+'Ark1'!AC465</f>
        <v>0</v>
      </c>
      <c r="AD35" s="11">
        <f>+'Ark1'!AE465</f>
        <v>0</v>
      </c>
      <c r="AE35" s="92">
        <f t="shared" si="12"/>
        <v>2.1834473001650556</v>
      </c>
      <c r="AF35" s="47"/>
      <c r="AG35" s="4"/>
      <c r="AH35" s="59"/>
      <c r="AI35" s="59"/>
      <c r="AJ35" s="5"/>
      <c r="AK35" s="5"/>
      <c r="AM35" s="1"/>
      <c r="AN35" s="1"/>
      <c r="AO35" s="11"/>
      <c r="AP35" s="11"/>
      <c r="AQ35" s="11"/>
    </row>
    <row r="36" spans="1:43" ht="15" customHeight="1">
      <c r="A36" s="47"/>
      <c r="B36">
        <f>+'Ark1'!C466</f>
        <v>2023</v>
      </c>
      <c r="C36">
        <f>+'Ark1'!L466</f>
        <v>8</v>
      </c>
      <c r="D36" s="65" t="str">
        <f>VLOOKUP(C36,RNR!$F$16:$G$31,2)</f>
        <v>R</v>
      </c>
      <c r="E36" s="316">
        <f>+'Ark1'!Q466</f>
        <v>4930</v>
      </c>
      <c r="F36" s="316">
        <f>+'Ark1'!R466</f>
        <v>12599</v>
      </c>
      <c r="G36" s="197">
        <f>+'Ark1'!AG466</f>
        <v>28.394381848539723</v>
      </c>
      <c r="H36" s="197">
        <f t="shared" si="9"/>
        <v>1.3279707277760906</v>
      </c>
      <c r="I36" s="197">
        <f>+'Ark1'!AH466</f>
        <v>2.8176839431700929</v>
      </c>
      <c r="J36" s="95"/>
      <c r="K36" s="432">
        <f>+'Ark1'!AI466</f>
        <v>4113</v>
      </c>
      <c r="L36" s="73"/>
      <c r="M36" s="92">
        <f>+'Ark1'!U466</f>
        <v>28.855583776490281</v>
      </c>
      <c r="N36" s="197">
        <f t="shared" si="10"/>
        <v>-1.0222214339306213</v>
      </c>
      <c r="O36" s="212"/>
      <c r="P36" s="450">
        <f>+IF(K36=0,"",'Ark1'!AJ466)</f>
        <v>111.57097009482112</v>
      </c>
      <c r="Q36" s="433"/>
      <c r="R36" s="460">
        <f>+IF(K36=0,"",'Ark1'!AK466)</f>
        <v>20.701269468531788</v>
      </c>
      <c r="S36" s="212"/>
      <c r="T36" s="1">
        <f>+'Ark1'!T466</f>
        <v>6.5677434717041026</v>
      </c>
      <c r="U36" s="197">
        <f t="shared" si="11"/>
        <v>-0.13814831186302889</v>
      </c>
      <c r="V36" s="92">
        <f>+'Ark1'!W466</f>
        <v>14.001111199301528</v>
      </c>
      <c r="W36" s="95"/>
      <c r="X36" s="11">
        <f>+'Ark1'!X466</f>
        <v>98.491943805063897</v>
      </c>
      <c r="Y36" s="11">
        <f>+'Ark1'!Y466</f>
        <v>84.490832605762378</v>
      </c>
      <c r="Z36" s="11">
        <f>+'Ark1'!Z466</f>
        <v>5.6957320839244154</v>
      </c>
      <c r="AA36" s="71"/>
      <c r="AB36" s="92">
        <f>+'Ark1'!Z466</f>
        <v>5.6957320839244154</v>
      </c>
      <c r="AC36" s="1">
        <f>+'Ark1'!AC466</f>
        <v>0</v>
      </c>
      <c r="AD36" s="11">
        <f>+'Ark1'!AE466</f>
        <v>0</v>
      </c>
      <c r="AE36" s="92">
        <f t="shared" si="12"/>
        <v>2.5555780933062882</v>
      </c>
      <c r="AF36" s="47"/>
      <c r="AG36" s="4"/>
      <c r="AH36" s="59"/>
      <c r="AI36" s="59"/>
      <c r="AJ36" s="5"/>
      <c r="AK36" s="5"/>
      <c r="AM36" s="13"/>
      <c r="AN36" s="13"/>
      <c r="AO36" s="11"/>
      <c r="AP36" s="11"/>
      <c r="AQ36" s="11"/>
    </row>
    <row r="37" spans="1:43" ht="15" customHeight="1">
      <c r="A37" s="47"/>
      <c r="B37">
        <f>+'Ark1'!C467</f>
        <v>2023</v>
      </c>
      <c r="C37">
        <f>+'Ark1'!L467</f>
        <v>9</v>
      </c>
      <c r="D37" s="65" t="str">
        <f>VLOOKUP(C37,RNR!$F$16:$G$31,2)</f>
        <v>R+</v>
      </c>
      <c r="E37" s="316">
        <f>+'Ark1'!Q467</f>
        <v>3690</v>
      </c>
      <c r="F37" s="316">
        <f>+'Ark1'!R467</f>
        <v>8485</v>
      </c>
      <c r="G37" s="197">
        <f>+'Ark1'!AG467</f>
        <v>22.290845057991955</v>
      </c>
      <c r="H37" s="197">
        <f t="shared" si="9"/>
        <v>1.4841558803774504</v>
      </c>
      <c r="I37" s="197">
        <f>+'Ark1'!AH467</f>
        <v>1.6971125515615797</v>
      </c>
      <c r="J37" s="95"/>
      <c r="K37" s="432">
        <f>+'Ark1'!AI467</f>
        <v>2731</v>
      </c>
      <c r="L37" s="73"/>
      <c r="M37" s="92">
        <f>+'Ark1'!U467</f>
        <v>33.636299351797071</v>
      </c>
      <c r="N37" s="197">
        <f t="shared" si="10"/>
        <v>-1.1318549984031279</v>
      </c>
      <c r="O37" s="212"/>
      <c r="P37" s="450">
        <f>+IF(K37=0,"",'Ark1'!AJ467)</f>
        <v>112.86071036250436</v>
      </c>
      <c r="Q37" s="433"/>
      <c r="R37" s="460">
        <f>+IF(K37=0,"",'Ark1'!AK467)</f>
        <v>22.961835299361638</v>
      </c>
      <c r="S37" s="212"/>
      <c r="T37" s="1">
        <f>+'Ark1'!T467</f>
        <v>7.2280494991160884</v>
      </c>
      <c r="U37" s="197">
        <f t="shared" si="11"/>
        <v>-0.20927606816943456</v>
      </c>
      <c r="V37" s="92">
        <f>+'Ark1'!W467</f>
        <v>21.88568061284619</v>
      </c>
      <c r="W37" s="95"/>
      <c r="X37" s="11">
        <f>+'Ark1'!X467</f>
        <v>99.846788450206233</v>
      </c>
      <c r="Y37" s="11">
        <f>+'Ark1'!Y467</f>
        <v>96.205067766647005</v>
      </c>
      <c r="Z37" s="11">
        <f>+'Ark1'!Z467</f>
        <v>6.0294466940692644</v>
      </c>
      <c r="AA37" s="71"/>
      <c r="AB37" s="92">
        <f>+'Ark1'!Z467</f>
        <v>6.0294466940692644</v>
      </c>
      <c r="AC37" s="1">
        <f>+'Ark1'!AC467</f>
        <v>0</v>
      </c>
      <c r="AD37" s="11">
        <f>+'Ark1'!AE467</f>
        <v>0</v>
      </c>
      <c r="AE37" s="92">
        <f t="shared" si="12"/>
        <v>2.2994579945799458</v>
      </c>
      <c r="AF37" s="47"/>
      <c r="AG37" s="4"/>
      <c r="AH37" s="59"/>
      <c r="AI37" s="59"/>
      <c r="AJ37" s="5"/>
      <c r="AK37" s="5"/>
      <c r="AM37" s="13"/>
      <c r="AN37" s="13"/>
      <c r="AO37" s="11"/>
      <c r="AP37" s="11"/>
      <c r="AQ37" s="11"/>
    </row>
    <row r="38" spans="1:43" ht="15" customHeight="1">
      <c r="A38" s="47"/>
      <c r="B38">
        <f>+'Ark1'!C468</f>
        <v>2023</v>
      </c>
      <c r="C38">
        <f>+'Ark1'!L468</f>
        <v>10</v>
      </c>
      <c r="D38" s="65" t="str">
        <f>VLOOKUP(C38,RNR!$F$16:$G$31,2)</f>
        <v>U-</v>
      </c>
      <c r="E38" s="316">
        <f>+'Ark1'!Q468</f>
        <v>1379</v>
      </c>
      <c r="F38" s="316">
        <f>+'Ark1'!R468</f>
        <v>2046</v>
      </c>
      <c r="G38" s="197">
        <f>+'Ark1'!AG468</f>
        <v>5.9882883323354354</v>
      </c>
      <c r="H38" s="197">
        <f t="shared" si="9"/>
        <v>0.52806570589180701</v>
      </c>
      <c r="I38" s="197">
        <f>+'Ark1'!AH468</f>
        <v>1.6617790811339204</v>
      </c>
      <c r="J38" s="95"/>
      <c r="K38" s="432">
        <f>+'Ark1'!AI468</f>
        <v>726</v>
      </c>
      <c r="L38" s="73"/>
      <c r="M38" s="92">
        <f>+'Ark1'!U468</f>
        <v>37.474046920821074</v>
      </c>
      <c r="N38" s="197">
        <f t="shared" si="10"/>
        <v>-1.3445023822249169</v>
      </c>
      <c r="O38" s="212"/>
      <c r="P38" s="450">
        <f>+IF(K38=0,"",'Ark1'!AJ468)</f>
        <v>113.30895316804413</v>
      </c>
      <c r="Q38" s="433"/>
      <c r="R38" s="460">
        <f>+IF(K38=0,"",'Ark1'!AK468)</f>
        <v>24.8095934586186</v>
      </c>
      <c r="S38" s="212"/>
      <c r="T38" s="1">
        <f>+'Ark1'!T468</f>
        <v>8.1099706744868012</v>
      </c>
      <c r="U38" s="197">
        <f t="shared" si="11"/>
        <v>-0.23799008958134493</v>
      </c>
      <c r="V38" s="92">
        <f>+'Ark1'!W468</f>
        <v>36.999022482893452</v>
      </c>
      <c r="W38" s="95"/>
      <c r="X38" s="11">
        <f>+'Ark1'!X468</f>
        <v>100</v>
      </c>
      <c r="Y38" s="11">
        <f>+'Ark1'!Y468</f>
        <v>98.729227761485845</v>
      </c>
      <c r="Z38" s="11">
        <f>+'Ark1'!Z468</f>
        <v>6.6807046199276572</v>
      </c>
      <c r="AA38" s="71"/>
      <c r="AB38" s="92">
        <f>+'Ark1'!Z468</f>
        <v>6.6807046199276572</v>
      </c>
      <c r="AC38" s="1">
        <f>+'Ark1'!AC468</f>
        <v>0</v>
      </c>
      <c r="AD38" s="11">
        <f>+'Ark1'!AE468</f>
        <v>0</v>
      </c>
      <c r="AE38" s="92">
        <f t="shared" si="12"/>
        <v>1.4836838288614937</v>
      </c>
      <c r="AF38" s="47"/>
      <c r="AG38" s="4"/>
      <c r="AH38" s="59"/>
      <c r="AI38" s="58"/>
      <c r="AJ38" s="5"/>
      <c r="AK38" s="5"/>
      <c r="AM38" s="13"/>
      <c r="AN38" s="13"/>
      <c r="AO38" s="11"/>
      <c r="AP38" s="11"/>
      <c r="AQ38" s="11"/>
    </row>
    <row r="39" spans="1:43" ht="15" customHeight="1">
      <c r="A39" s="47"/>
      <c r="B39">
        <f>+'Ark1'!C469</f>
        <v>2023</v>
      </c>
      <c r="C39">
        <f>+'Ark1'!L469</f>
        <v>11</v>
      </c>
      <c r="D39" s="65" t="str">
        <f>VLOOKUP(C39,RNR!$F$16:$G$31,2)</f>
        <v>U</v>
      </c>
      <c r="E39" s="316">
        <f>+'Ark1'!Q469</f>
        <v>544</v>
      </c>
      <c r="F39" s="316">
        <f>+'Ark1'!R469</f>
        <v>716</v>
      </c>
      <c r="G39" s="197">
        <f>+'Ark1'!AG469</f>
        <v>2.2501019631757901</v>
      </c>
      <c r="H39" s="197">
        <f t="shared" si="9"/>
        <v>0.39861220380775264</v>
      </c>
      <c r="I39" s="197">
        <f>+'Ark1'!AH469</f>
        <v>1.9553072625698329</v>
      </c>
      <c r="J39" s="95"/>
      <c r="K39" s="432">
        <f>+'Ark1'!AI469</f>
        <v>264</v>
      </c>
      <c r="L39" s="73"/>
      <c r="M39" s="92">
        <f>+'Ark1'!U469</f>
        <v>40.236731843575434</v>
      </c>
      <c r="N39" s="197">
        <f t="shared" si="10"/>
        <v>-2.045954723588693</v>
      </c>
      <c r="O39" s="212"/>
      <c r="P39" s="450">
        <f>+IF(K39=0,"",'Ark1'!AJ469)</f>
        <v>113.8117424242424</v>
      </c>
      <c r="Q39" s="433"/>
      <c r="R39" s="460">
        <f>+IF(K39=0,"",'Ark1'!AK469)</f>
        <v>26.22660138848256</v>
      </c>
      <c r="S39" s="212"/>
      <c r="T39" s="1">
        <f>+'Ark1'!T469</f>
        <v>8.6452513966480424</v>
      </c>
      <c r="U39" s="197">
        <f t="shared" si="11"/>
        <v>-0.4957104607317202</v>
      </c>
      <c r="V39" s="92">
        <f>+'Ark1'!W469</f>
        <v>49.581005586592191</v>
      </c>
      <c r="W39" s="95"/>
      <c r="X39" s="11">
        <f>+'Ark1'!X469</f>
        <v>100</v>
      </c>
      <c r="Y39" s="11">
        <f>+'Ark1'!Y469</f>
        <v>99.860335195530709</v>
      </c>
      <c r="Z39" s="11">
        <f>+'Ark1'!Z469</f>
        <v>6.7886699021106516</v>
      </c>
      <c r="AA39" s="71"/>
      <c r="AB39" s="92">
        <f>+'Ark1'!Z469</f>
        <v>6.7886699021106516</v>
      </c>
      <c r="AC39" s="1">
        <f>+'Ark1'!AC469</f>
        <v>0</v>
      </c>
      <c r="AD39" s="11">
        <f>+'Ark1'!AE469</f>
        <v>0</v>
      </c>
      <c r="AE39" s="92">
        <f t="shared" si="12"/>
        <v>1.3161764705882353</v>
      </c>
      <c r="AF39" s="47"/>
      <c r="AH39" s="59"/>
      <c r="AM39" s="13"/>
      <c r="AN39" s="13"/>
      <c r="AO39" s="11"/>
      <c r="AP39" s="11"/>
      <c r="AQ39" s="11"/>
    </row>
    <row r="40" spans="1:43" ht="15" customHeight="1">
      <c r="A40" s="47"/>
      <c r="B40">
        <f>+'Ark1'!C470</f>
        <v>2023</v>
      </c>
      <c r="C40">
        <f>+'Ark1'!L470</f>
        <v>12</v>
      </c>
      <c r="D40" s="65" t="str">
        <f>VLOOKUP(C40,RNR!$F$16:$G$31,2)</f>
        <v>U+</v>
      </c>
      <c r="E40" s="316">
        <f>+'Ark1'!Q470</f>
        <v>146</v>
      </c>
      <c r="F40" s="316">
        <f>+'Ark1'!R470</f>
        <v>178</v>
      </c>
      <c r="G40" s="197">
        <f>+'Ark1'!AG470</f>
        <v>0.60402344895303983</v>
      </c>
      <c r="H40" s="197">
        <f t="shared" si="9"/>
        <v>0.1967785730088219</v>
      </c>
      <c r="I40" s="197">
        <f>+'Ark1'!AH470</f>
        <v>0.5617977528089888</v>
      </c>
      <c r="J40" s="95"/>
      <c r="K40" s="432">
        <f>+'Ark1'!AI470</f>
        <v>110</v>
      </c>
      <c r="L40" s="73"/>
      <c r="M40" s="92">
        <f>+'Ark1'!U470</f>
        <v>43.44775280898876</v>
      </c>
      <c r="N40" s="197">
        <f t="shared" si="10"/>
        <v>-1.4168871910112415</v>
      </c>
      <c r="O40" s="212"/>
      <c r="P40" s="450">
        <f>+IF(K40=0,"",'Ark1'!AJ470)</f>
        <v>114.43727272727271</v>
      </c>
      <c r="Q40" s="433"/>
      <c r="R40" s="460">
        <f>+IF(K40=0,"",'Ark1'!AK470)</f>
        <v>28.069726455520922</v>
      </c>
      <c r="S40" s="212"/>
      <c r="T40" s="1">
        <f>+'Ark1'!T470</f>
        <v>9.539325842696627</v>
      </c>
      <c r="U40" s="197">
        <f t="shared" si="11"/>
        <v>-0.26867415730337285</v>
      </c>
      <c r="V40" s="92">
        <f>+'Ark1'!W470</f>
        <v>63.483146067415746</v>
      </c>
      <c r="W40" s="95"/>
      <c r="X40" s="11">
        <f>+'Ark1'!X470</f>
        <v>100</v>
      </c>
      <c r="Y40" s="11">
        <f>+'Ark1'!Y470</f>
        <v>99.438202247191029</v>
      </c>
      <c r="Z40" s="11">
        <f>+'Ark1'!Z470</f>
        <v>7.6719187721691871</v>
      </c>
      <c r="AA40" s="71"/>
      <c r="AB40" s="92">
        <f>+'Ark1'!Z470</f>
        <v>7.6719187721691871</v>
      </c>
      <c r="AC40" s="1">
        <f>+'Ark1'!AC470</f>
        <v>0</v>
      </c>
      <c r="AD40" s="11">
        <f>+'Ark1'!AE470</f>
        <v>0</v>
      </c>
      <c r="AE40" s="92">
        <f t="shared" si="12"/>
        <v>1.2191780821917808</v>
      </c>
      <c r="AF40" s="47"/>
      <c r="AG40" s="2"/>
      <c r="AH40" s="59"/>
      <c r="AI40" s="58"/>
      <c r="AK40" s="5"/>
      <c r="AM40" s="13"/>
      <c r="AN40" s="13"/>
      <c r="AO40" s="11"/>
      <c r="AP40" s="11"/>
      <c r="AQ40" s="11"/>
    </row>
    <row r="41" spans="1:43" ht="15" customHeight="1">
      <c r="A41" s="47"/>
      <c r="B41">
        <f>+'Ark1'!C471</f>
        <v>2023</v>
      </c>
      <c r="C41">
        <f>+'Ark1'!L471</f>
        <v>13</v>
      </c>
      <c r="D41" s="65" t="str">
        <f>VLOOKUP(C41,RNR!$F$16:$G$31,2)</f>
        <v>E-</v>
      </c>
      <c r="E41" s="316">
        <f>+'Ark1'!Q471</f>
        <v>11</v>
      </c>
      <c r="F41" s="316">
        <f>+'Ark1'!R471</f>
        <v>11</v>
      </c>
      <c r="G41" s="197">
        <f>+'Ark1'!AG471</f>
        <v>4.1894329753987186E-2</v>
      </c>
      <c r="H41" s="197">
        <f t="shared" si="9"/>
        <v>1.5439766283694579E-2</v>
      </c>
      <c r="I41" s="197">
        <f>+'Ark1'!AH471</f>
        <v>0</v>
      </c>
      <c r="J41" s="95"/>
      <c r="K41" s="432">
        <f>+'Ark1'!AI471</f>
        <v>6</v>
      </c>
      <c r="L41" s="73"/>
      <c r="M41" s="92">
        <f>+'Ark1'!U471</f>
        <v>48.763636363636358</v>
      </c>
      <c r="N41" s="197">
        <f t="shared" si="10"/>
        <v>-3.2792207792207648</v>
      </c>
      <c r="O41" s="212"/>
      <c r="P41" s="450">
        <f>+IF(K41=0,"",'Ark1'!AJ471)</f>
        <v>114.03333333333336</v>
      </c>
      <c r="Q41" s="433"/>
      <c r="R41" s="460">
        <f>+IF(K41=0,"",'Ark1'!AK471)</f>
        <v>29.860282806103239</v>
      </c>
      <c r="S41" s="212"/>
      <c r="T41" s="1">
        <f>+'Ark1'!T471</f>
        <v>10.181818181818182</v>
      </c>
      <c r="U41" s="197">
        <f t="shared" si="11"/>
        <v>0.32467532467532045</v>
      </c>
      <c r="V41" s="92">
        <f>+'Ark1'!W471</f>
        <v>54.545454545454554</v>
      </c>
      <c r="W41" s="95"/>
      <c r="X41" s="11">
        <f>+'Ark1'!X471</f>
        <v>100</v>
      </c>
      <c r="Y41" s="11">
        <f>+'Ark1'!Y471</f>
        <v>100</v>
      </c>
      <c r="Z41" s="11">
        <f>+'Ark1'!Z471</f>
        <v>11.662314812114264</v>
      </c>
      <c r="AA41" s="71"/>
      <c r="AB41" s="92">
        <f>+'Ark1'!Z471</f>
        <v>11.662314812114264</v>
      </c>
      <c r="AC41" s="1">
        <f>+'Ark1'!AC471</f>
        <v>0</v>
      </c>
      <c r="AD41" s="11">
        <f>+'Ark1'!AE471</f>
        <v>0</v>
      </c>
      <c r="AE41" s="92">
        <f t="shared" si="12"/>
        <v>1</v>
      </c>
      <c r="AF41" s="47"/>
      <c r="AG41" s="2"/>
      <c r="AH41" s="59"/>
      <c r="AI41" s="58"/>
      <c r="AM41" s="13"/>
      <c r="AN41" s="13"/>
      <c r="AO41" s="11"/>
      <c r="AP41" s="11"/>
      <c r="AQ41" s="11"/>
    </row>
    <row r="42" spans="1:43" ht="15" customHeight="1">
      <c r="A42" s="47"/>
      <c r="B42">
        <f>+'Ark1'!C472</f>
        <v>2023</v>
      </c>
      <c r="C42">
        <f>+'Ark1'!L472</f>
        <v>14</v>
      </c>
      <c r="D42" s="65" t="str">
        <f>VLOOKUP(C42,RNR!$F$16:$G$31,2)</f>
        <v>E</v>
      </c>
      <c r="E42" s="316">
        <f>+'Ark1'!Q472</f>
        <v>3</v>
      </c>
      <c r="F42" s="316">
        <f>+'Ark1'!R472</f>
        <v>3</v>
      </c>
      <c r="G42" s="197">
        <f>+'Ark1'!AG472</f>
        <v>1.3113456311883759E-2</v>
      </c>
      <c r="H42" s="197">
        <f t="shared" si="9"/>
        <v>-5.0336625770158409E-3</v>
      </c>
      <c r="I42" s="197">
        <f>+'Ark1'!AH472</f>
        <v>0</v>
      </c>
      <c r="J42" s="95"/>
      <c r="K42" s="432">
        <f>+'Ark1'!AI472</f>
        <v>0</v>
      </c>
      <c r="L42" s="73"/>
      <c r="M42" s="92">
        <f>+'Ark1'!U472</f>
        <v>55.966666666666683</v>
      </c>
      <c r="N42" s="197">
        <f t="shared" si="10"/>
        <v>5.9866666666666717</v>
      </c>
      <c r="O42" s="212"/>
      <c r="P42" s="450" t="str">
        <f>+IF(K42=0,"",'Ark1'!AJ472)</f>
        <v/>
      </c>
      <c r="Q42" s="433"/>
      <c r="R42" s="460" t="str">
        <f>+IF(K42=0,"",'Ark1'!AK472)</f>
        <v/>
      </c>
      <c r="S42" s="212"/>
      <c r="T42" s="1">
        <f>+'Ark1'!T472</f>
        <v>12.333333333333336</v>
      </c>
      <c r="U42" s="197">
        <f t="shared" si="11"/>
        <v>0.73333333333333606</v>
      </c>
      <c r="V42" s="92">
        <f>+'Ark1'!W472</f>
        <v>100</v>
      </c>
      <c r="W42" s="95"/>
      <c r="X42" s="11">
        <f>+'Ark1'!X472</f>
        <v>100</v>
      </c>
      <c r="Y42" s="11">
        <f>+'Ark1'!Y472</f>
        <v>100</v>
      </c>
      <c r="Z42" s="11">
        <f>+'Ark1'!Z472</f>
        <v>5.0631566789459779</v>
      </c>
      <c r="AA42" s="71"/>
      <c r="AB42" s="92">
        <f>+'Ark1'!Z472</f>
        <v>5.0631566789459779</v>
      </c>
      <c r="AC42" s="1">
        <f>+'Ark1'!AC472</f>
        <v>0</v>
      </c>
      <c r="AD42" s="11">
        <f>+'Ark1'!AE472</f>
        <v>0</v>
      </c>
      <c r="AE42" s="92">
        <f t="shared" si="12"/>
        <v>1</v>
      </c>
      <c r="AF42" s="47"/>
      <c r="AG42" s="14"/>
      <c r="AH42" s="59"/>
      <c r="AI42" s="13"/>
      <c r="AM42" s="13"/>
      <c r="AN42" s="13"/>
      <c r="AO42" s="11"/>
      <c r="AP42" s="11"/>
      <c r="AQ42" s="11"/>
    </row>
    <row r="43" spans="1:43" s="520" customFormat="1" ht="15" customHeight="1">
      <c r="A43" s="47"/>
      <c r="B43" s="520">
        <f>+'Ark1'!C473</f>
        <v>2023</v>
      </c>
      <c r="C43" s="520">
        <f>+'Ark1'!L473</f>
        <v>15</v>
      </c>
      <c r="D43" s="65" t="str">
        <f>VLOOKUP(C43,RNR!$F$16:$G$31,2)</f>
        <v>E+</v>
      </c>
      <c r="E43" s="521">
        <f>+'Ark1'!Q473</f>
        <v>2</v>
      </c>
      <c r="F43" s="521">
        <f>+'Ark1'!R473</f>
        <v>2</v>
      </c>
      <c r="G43" s="197">
        <f>+'Ark1'!AG473</f>
        <v>9.2551791123181952E-3</v>
      </c>
      <c r="H43" s="197">
        <f>+G43-G63</f>
        <v>-0.14303175363318105</v>
      </c>
      <c r="I43" s="197">
        <f>+'Ark1'!AH473</f>
        <v>0</v>
      </c>
      <c r="J43" s="95"/>
      <c r="K43" s="432">
        <f>+'Ark1'!AI473</f>
        <v>2</v>
      </c>
      <c r="L43" s="73"/>
      <c r="M43" s="92">
        <f>+'Ark1'!U473</f>
        <v>59.25</v>
      </c>
      <c r="N43" s="197">
        <f>+M43-M63</f>
        <v>38.690098039215684</v>
      </c>
      <c r="O43" s="212"/>
      <c r="P43" s="450">
        <f>+IF(K43=0,"",'Ark1'!AJ473)</f>
        <v>119.7</v>
      </c>
      <c r="Q43" s="433"/>
      <c r="R43" s="460">
        <f>+IF(K43=0,"",'Ark1'!AK473)</f>
        <v>34.576188358566377</v>
      </c>
      <c r="S43" s="212"/>
      <c r="T43" s="1">
        <f>+'Ark1'!T473</f>
        <v>12</v>
      </c>
      <c r="U43" s="197">
        <f>+T43-T63</f>
        <v>8.4901960784313726</v>
      </c>
      <c r="V43" s="92">
        <f>+'Ark1'!W473</f>
        <v>100</v>
      </c>
      <c r="W43" s="95"/>
      <c r="X43" s="522">
        <f>+'Ark1'!X473</f>
        <v>100</v>
      </c>
      <c r="Y43" s="522">
        <f>+'Ark1'!Y473</f>
        <v>100</v>
      </c>
      <c r="Z43" s="522">
        <f>+'Ark1'!Z473</f>
        <v>2.0500000000000798</v>
      </c>
      <c r="AA43" s="71"/>
      <c r="AB43" s="92">
        <f>+'Ark1'!Z473</f>
        <v>2.0500000000000798</v>
      </c>
      <c r="AC43" s="1">
        <f>+'Ark1'!AC473</f>
        <v>0</v>
      </c>
      <c r="AD43" s="522">
        <f>+'Ark1'!AE473</f>
        <v>0</v>
      </c>
      <c r="AE43" s="92">
        <f t="shared" ref="AE43:AE45" si="13">+F43/E43</f>
        <v>1</v>
      </c>
      <c r="AF43" s="47"/>
      <c r="AG43" s="14"/>
      <c r="AH43" s="59"/>
      <c r="AI43" s="13"/>
      <c r="AM43" s="13"/>
      <c r="AN43" s="13"/>
      <c r="AO43" s="522"/>
      <c r="AP43" s="522"/>
      <c r="AQ43" s="522"/>
    </row>
    <row r="44" spans="1:43" s="523" customFormat="1" ht="10.050000000000001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14"/>
      <c r="AH44" s="59"/>
      <c r="AI44" s="13"/>
      <c r="AM44" s="13"/>
      <c r="AN44" s="13"/>
      <c r="AO44" s="524"/>
      <c r="AP44" s="524"/>
      <c r="AQ44" s="524"/>
    </row>
    <row r="45" spans="1:43" ht="15" customHeight="1">
      <c r="A45" s="47"/>
      <c r="B45" s="520">
        <f>+'Ark1'!C474</f>
        <v>2023</v>
      </c>
      <c r="C45" s="520">
        <f>+'Ark1'!L474</f>
        <v>99</v>
      </c>
      <c r="D45" s="65" t="str">
        <f>VLOOKUP(C45,RNR!$F$16:$G$31,2)</f>
        <v>Kasserte</v>
      </c>
      <c r="E45" s="521">
        <f>+'Ark1'!Q474</f>
        <v>77</v>
      </c>
      <c r="F45" s="521">
        <f>+'Ark1'!R474</f>
        <v>85</v>
      </c>
      <c r="G45" s="197">
        <f>+'Ark1'!AG474</f>
        <v>0.14302961610454276</v>
      </c>
      <c r="H45" s="197">
        <f t="shared" ref="H45" si="14">+G45-G65</f>
        <v>-9.1114538850672111E-2</v>
      </c>
      <c r="I45" s="197">
        <f>+'Ark1'!AH474</f>
        <v>31.764705882352938</v>
      </c>
      <c r="J45" s="95"/>
      <c r="K45" s="432">
        <f>+'Ark1'!AI474</f>
        <v>18</v>
      </c>
      <c r="L45" s="73"/>
      <c r="M45" s="92">
        <f>+'Ark1'!U474</f>
        <v>21.54470588235294</v>
      </c>
      <c r="N45" s="197">
        <f t="shared" ref="N45" si="15">+M45-M65</f>
        <v>7.1931743508213994</v>
      </c>
      <c r="O45" s="212"/>
      <c r="P45" s="450">
        <f>+IF(K45=0,"",'Ark1'!AJ474)</f>
        <v>102.66111111111113</v>
      </c>
      <c r="Q45" s="433"/>
      <c r="R45" s="460">
        <f>+IF(K45=0,"",'Ark1'!AK474)</f>
        <v>15.387236859380224</v>
      </c>
      <c r="S45" s="212"/>
      <c r="T45" s="1">
        <f>+'Ark1'!T474</f>
        <v>3.8823529411764697</v>
      </c>
      <c r="U45" s="197">
        <f t="shared" ref="U45" si="16">+T45-T65</f>
        <v>1.5084790673025954</v>
      </c>
      <c r="V45" s="92">
        <f>+'Ark1'!W474</f>
        <v>3.5294117647058822</v>
      </c>
      <c r="W45" s="95"/>
      <c r="X45" s="522">
        <f>+'Ark1'!X474</f>
        <v>75.294117647058812</v>
      </c>
      <c r="Y45" s="522">
        <f>+'Ark1'!Y474</f>
        <v>40</v>
      </c>
      <c r="Z45" s="522">
        <f>+'Ark1'!Z474</f>
        <v>8.2729396707487002</v>
      </c>
      <c r="AA45" s="71"/>
      <c r="AB45" s="92">
        <f>+'Ark1'!Z474</f>
        <v>8.2729396707487002</v>
      </c>
      <c r="AC45" s="1">
        <f>+'Ark1'!AC474</f>
        <v>0</v>
      </c>
      <c r="AD45" s="522">
        <f>+'Ark1'!AE474</f>
        <v>0</v>
      </c>
      <c r="AE45" s="92">
        <f t="shared" si="13"/>
        <v>1.1038961038961039</v>
      </c>
      <c r="AF45" s="47"/>
      <c r="AG45" s="2"/>
      <c r="AH45" s="59"/>
      <c r="AI45" s="5"/>
      <c r="AM45" s="57"/>
      <c r="AN45" s="57"/>
      <c r="AO45" s="11"/>
      <c r="AP45" s="11"/>
      <c r="AQ45" s="11"/>
    </row>
    <row r="46" spans="1:43" ht="18.600000000000001" customHeight="1">
      <c r="A46" s="47"/>
      <c r="B46" s="47"/>
      <c r="C46" s="47"/>
      <c r="D46" s="47"/>
      <c r="E46" s="319"/>
      <c r="F46" s="319"/>
      <c r="G46" s="47"/>
      <c r="H46" s="47"/>
      <c r="I46" s="47"/>
      <c r="J46" s="95"/>
      <c r="K46" s="438"/>
      <c r="L46" s="71"/>
      <c r="M46" s="47"/>
      <c r="N46" s="47"/>
      <c r="O46" s="47"/>
      <c r="P46" s="433"/>
      <c r="Q46" s="433"/>
      <c r="R46" s="455"/>
      <c r="S46" s="212"/>
      <c r="T46" s="47"/>
      <c r="U46" s="47"/>
      <c r="V46" s="47"/>
      <c r="W46" s="95"/>
      <c r="X46" s="47"/>
      <c r="Y46" s="47"/>
      <c r="Z46" s="47"/>
      <c r="AA46" s="71"/>
      <c r="AB46" s="47"/>
      <c r="AC46" s="47"/>
      <c r="AD46" s="47"/>
      <c r="AE46" s="47"/>
      <c r="AF46" s="47"/>
      <c r="AG46" s="2"/>
      <c r="AH46" s="59"/>
      <c r="AI46" s="5"/>
      <c r="AM46" s="57"/>
      <c r="AN46" s="57"/>
      <c r="AO46" s="11"/>
      <c r="AP46" s="11"/>
      <c r="AQ46" s="11"/>
    </row>
    <row r="47" spans="1:43" ht="15.6">
      <c r="A47" s="47"/>
      <c r="B47" s="54">
        <f>+'Ark1'!C475</f>
        <v>2022</v>
      </c>
      <c r="C47" s="54">
        <f>+'Ark1'!L475</f>
        <v>1</v>
      </c>
      <c r="D47" s="65" t="str">
        <f>VLOOKUP(C47,RNR!$F$16:$G$31,2)</f>
        <v>P-</v>
      </c>
      <c r="E47" s="329">
        <f>+'Ark1'!Q475</f>
        <v>118</v>
      </c>
      <c r="F47" s="329">
        <f>+'Ark1'!R475</f>
        <v>125</v>
      </c>
      <c r="G47" s="179">
        <f>+'Ark1'!AG475</f>
        <v>0.12890844753104411</v>
      </c>
      <c r="H47" s="179">
        <f t="shared" ref="H47:H61" si="17">+G47-G65</f>
        <v>-0.10523570742417077</v>
      </c>
      <c r="I47" s="179">
        <f>+'Ark1'!AH475</f>
        <v>6.4</v>
      </c>
      <c r="J47" s="179"/>
      <c r="K47" s="442"/>
      <c r="L47" s="273"/>
      <c r="M47" s="157">
        <f>+'Ark1'!U475</f>
        <v>14.201360000000003</v>
      </c>
      <c r="N47" s="179">
        <f t="shared" ref="N47:N61" si="18">+M47-M65</f>
        <v>-0.15017153153153728</v>
      </c>
      <c r="O47" s="179"/>
      <c r="P47" s="451"/>
      <c r="Q47" s="451"/>
      <c r="R47" s="461"/>
      <c r="S47" s="451"/>
      <c r="T47" s="56">
        <f>+'Ark1'!T475</f>
        <v>2.4079999999999999</v>
      </c>
      <c r="U47" s="179">
        <f t="shared" ref="U47:U61" si="19">+T47-T65</f>
        <v>3.4126126126125644E-2</v>
      </c>
      <c r="V47" s="157">
        <f>+'Ark1'!W475</f>
        <v>0</v>
      </c>
      <c r="W47" s="95"/>
      <c r="X47" s="74">
        <f>+'Ark1'!X475</f>
        <v>36.799999999999997</v>
      </c>
      <c r="Y47" s="74">
        <f>+'Ark1'!Y475</f>
        <v>4.8</v>
      </c>
      <c r="Z47" s="74">
        <f>+'Ark1'!Z475</f>
        <v>4.6064152385993005</v>
      </c>
      <c r="AA47" s="71"/>
      <c r="AB47" s="157">
        <f>+'Ark1'!Z475</f>
        <v>4.6064152385993005</v>
      </c>
      <c r="AC47" s="56">
        <f>+'Ark1'!AC475</f>
        <v>0</v>
      </c>
      <c r="AD47" s="74">
        <f>+'Ark1'!AE475</f>
        <v>0</v>
      </c>
      <c r="AE47" s="157">
        <f t="shared" si="12"/>
        <v>1.0593220338983051</v>
      </c>
      <c r="AF47" s="47"/>
      <c r="AG47" s="4"/>
      <c r="AH47" s="59"/>
      <c r="AI47" s="4"/>
      <c r="AJ47" s="4"/>
      <c r="AK47" s="4"/>
    </row>
    <row r="48" spans="1:43" ht="15.6">
      <c r="A48" s="47"/>
      <c r="B48" s="54">
        <f>+'Ark1'!C476</f>
        <v>2022</v>
      </c>
      <c r="C48" s="54">
        <f>+'Ark1'!L476</f>
        <v>2</v>
      </c>
      <c r="D48" s="65" t="str">
        <f>VLOOKUP(C48,RNR!$F$16:$G$31,2)</f>
        <v>P</v>
      </c>
      <c r="E48" s="329">
        <f>+'Ark1'!Q476</f>
        <v>424</v>
      </c>
      <c r="F48" s="329">
        <f>+'Ark1'!R476</f>
        <v>572</v>
      </c>
      <c r="G48" s="179">
        <f>+'Ark1'!AG476</f>
        <v>0.65137917740467988</v>
      </c>
      <c r="H48" s="179">
        <f t="shared" si="17"/>
        <v>-0.11291183854911835</v>
      </c>
      <c r="I48" s="179">
        <f>+'Ark1'!AH476</f>
        <v>6.6433566433566416</v>
      </c>
      <c r="J48" s="179"/>
      <c r="K48" s="442"/>
      <c r="L48" s="273"/>
      <c r="M48" s="157">
        <f>+'Ark1'!U476</f>
        <v>15.681818181818189</v>
      </c>
      <c r="N48" s="179">
        <f t="shared" si="18"/>
        <v>-0.2222664781502921</v>
      </c>
      <c r="O48" s="179"/>
      <c r="P48" s="451"/>
      <c r="Q48" s="451"/>
      <c r="R48" s="461"/>
      <c r="S48" s="451"/>
      <c r="T48" s="56">
        <f>+'Ark1'!T476</f>
        <v>3.2150349650349654</v>
      </c>
      <c r="U48" s="179">
        <f t="shared" si="19"/>
        <v>6.4754345377825651E-2</v>
      </c>
      <c r="V48" s="157">
        <f>+'Ark1'!W476</f>
        <v>0</v>
      </c>
      <c r="W48" s="95"/>
      <c r="X48" s="74">
        <f>+'Ark1'!X476</f>
        <v>48.601398601398607</v>
      </c>
      <c r="Y48" s="74">
        <f>+'Ark1'!Y476</f>
        <v>6.8181818181818192</v>
      </c>
      <c r="Z48" s="74">
        <f>+'Ark1'!Z476</f>
        <v>5.0079536231296737</v>
      </c>
      <c r="AA48" s="71"/>
      <c r="AB48" s="157">
        <f>+'Ark1'!Z476</f>
        <v>5.0079536231296737</v>
      </c>
      <c r="AC48" s="56">
        <f>+'Ark1'!AC476</f>
        <v>0</v>
      </c>
      <c r="AD48" s="74">
        <f>+'Ark1'!AE476</f>
        <v>0</v>
      </c>
      <c r="AE48" s="157">
        <f t="shared" si="12"/>
        <v>1.3490566037735849</v>
      </c>
      <c r="AF48" s="47"/>
      <c r="AG48" s="4"/>
      <c r="AH48" s="59"/>
      <c r="AI48" s="16"/>
      <c r="AJ48" s="1"/>
      <c r="AK48" s="18"/>
      <c r="AM48" s="1"/>
      <c r="AN48" s="5"/>
    </row>
    <row r="49" spans="1:43" ht="15.6">
      <c r="A49" s="47"/>
      <c r="B49" s="54">
        <f>+'Ark1'!C477</f>
        <v>2022</v>
      </c>
      <c r="C49" s="54">
        <f>+'Ark1'!L477</f>
        <v>3</v>
      </c>
      <c r="D49" s="65" t="str">
        <f>VLOOKUP(C49,RNR!$F$16:$G$31,2)</f>
        <v>P+</v>
      </c>
      <c r="E49" s="329">
        <f>+'Ark1'!Q477</f>
        <v>770</v>
      </c>
      <c r="F49" s="329">
        <f>+'Ark1'!R477</f>
        <v>1146</v>
      </c>
      <c r="G49" s="179">
        <f>+'Ark1'!AG477</f>
        <v>1.3878653650798709</v>
      </c>
      <c r="H49" s="179">
        <f t="shared" si="17"/>
        <v>-5.0007890723324122E-2</v>
      </c>
      <c r="I49" s="179">
        <f>+'Ark1'!AH477</f>
        <v>6.3699825479930192</v>
      </c>
      <c r="J49" s="179"/>
      <c r="K49" s="442"/>
      <c r="L49" s="273"/>
      <c r="M49" s="157">
        <f>+'Ark1'!U477</f>
        <v>16.677129144851637</v>
      </c>
      <c r="N49" s="179">
        <f t="shared" si="18"/>
        <v>-0.1618601056066673</v>
      </c>
      <c r="O49" s="179"/>
      <c r="P49" s="451"/>
      <c r="Q49" s="451"/>
      <c r="R49" s="461"/>
      <c r="S49" s="451"/>
      <c r="T49" s="56">
        <f>+'Ark1'!T477</f>
        <v>3.8403141361256554</v>
      </c>
      <c r="U49" s="179">
        <f t="shared" si="19"/>
        <v>8.1847473475362698E-2</v>
      </c>
      <c r="V49" s="157">
        <f>+'Ark1'!W477</f>
        <v>0.17452006980802795</v>
      </c>
      <c r="W49" s="95"/>
      <c r="X49" s="74">
        <f>+'Ark1'!X477</f>
        <v>54.624781849912736</v>
      </c>
      <c r="Y49" s="74">
        <f>+'Ark1'!Y477</f>
        <v>12.739965095986038</v>
      </c>
      <c r="Z49" s="74">
        <f>+'Ark1'!Z477</f>
        <v>5.3873833490679486</v>
      </c>
      <c r="AA49" s="71"/>
      <c r="AB49" s="157">
        <f>+'Ark1'!Z477</f>
        <v>5.3873833490679486</v>
      </c>
      <c r="AC49" s="56">
        <f>+'Ark1'!AC477</f>
        <v>0</v>
      </c>
      <c r="AD49" s="74">
        <f>+'Ark1'!AE477</f>
        <v>0</v>
      </c>
      <c r="AE49" s="157">
        <f t="shared" si="12"/>
        <v>1.4883116883116883</v>
      </c>
      <c r="AF49" s="47"/>
      <c r="AG49" s="4"/>
      <c r="AH49" s="59"/>
      <c r="AI49" s="16"/>
      <c r="AJ49" s="1"/>
      <c r="AK49" s="18"/>
    </row>
    <row r="50" spans="1:43" ht="15.6">
      <c r="A50" s="47"/>
      <c r="B50" s="54">
        <f>+'Ark1'!C478</f>
        <v>2022</v>
      </c>
      <c r="C50" s="54">
        <f>+'Ark1'!L478</f>
        <v>4</v>
      </c>
      <c r="D50" s="65" t="str">
        <f>VLOOKUP(C50,RNR!$F$16:$G$31,2)</f>
        <v>O-</v>
      </c>
      <c r="E50" s="329">
        <f>+'Ark1'!Q478</f>
        <v>1328</v>
      </c>
      <c r="F50" s="329">
        <f>+'Ark1'!R478</f>
        <v>2212</v>
      </c>
      <c r="G50" s="179">
        <f>+'Ark1'!AG478</f>
        <v>2.833922055691684</v>
      </c>
      <c r="H50" s="179">
        <f t="shared" si="17"/>
        <v>0.13670858822703602</v>
      </c>
      <c r="I50" s="179">
        <f>+'Ark1'!AH478</f>
        <v>6.4195298372513587</v>
      </c>
      <c r="J50" s="179"/>
      <c r="K50" s="442"/>
      <c r="L50" s="273"/>
      <c r="M50" s="157">
        <f>+'Ark1'!U478</f>
        <v>17.642549728752268</v>
      </c>
      <c r="N50" s="179">
        <f t="shared" si="18"/>
        <v>-0.33073626537114365</v>
      </c>
      <c r="O50" s="179"/>
      <c r="P50" s="451"/>
      <c r="Q50" s="451"/>
      <c r="R50" s="461"/>
      <c r="S50" s="451"/>
      <c r="T50" s="56">
        <f>+'Ark1'!T478</f>
        <v>4.3499095840867996</v>
      </c>
      <c r="U50" s="179">
        <f t="shared" si="19"/>
        <v>6.1289768390002664E-3</v>
      </c>
      <c r="V50" s="157">
        <f>+'Ark1'!W478</f>
        <v>0.36166365280289342</v>
      </c>
      <c r="W50" s="95"/>
      <c r="X50" s="74">
        <f>+'Ark1'!X478</f>
        <v>58.905967450271248</v>
      </c>
      <c r="Y50" s="74">
        <f>+'Ark1'!Y478</f>
        <v>17.359855334538874</v>
      </c>
      <c r="Z50" s="74">
        <f>+'Ark1'!Z478</f>
        <v>5.4872763898688204</v>
      </c>
      <c r="AA50" s="71"/>
      <c r="AB50" s="157">
        <f>+'Ark1'!Z478</f>
        <v>5.4872763898688204</v>
      </c>
      <c r="AC50" s="56">
        <f>+'Ark1'!AC478</f>
        <v>0</v>
      </c>
      <c r="AD50" s="74">
        <f>+'Ark1'!AE478</f>
        <v>0</v>
      </c>
      <c r="AE50" s="157">
        <f t="shared" si="12"/>
        <v>1.6656626506024097</v>
      </c>
      <c r="AF50" s="47"/>
      <c r="AG50" s="4"/>
      <c r="AH50" s="59"/>
      <c r="AI50" s="16"/>
      <c r="AJ50" s="1"/>
      <c r="AK50" s="18"/>
    </row>
    <row r="51" spans="1:43" ht="15.6">
      <c r="A51" s="47"/>
      <c r="B51" s="54">
        <f>+'Ark1'!C479</f>
        <v>2022</v>
      </c>
      <c r="C51" s="54">
        <f>+'Ark1'!L479</f>
        <v>5</v>
      </c>
      <c r="D51" s="65" t="str">
        <f>VLOOKUP(C51,RNR!$F$16:$G$31,2)</f>
        <v>O</v>
      </c>
      <c r="E51" s="329">
        <f>+'Ark1'!Q479</f>
        <v>2436</v>
      </c>
      <c r="F51" s="329">
        <f>+'Ark1'!R479</f>
        <v>5063</v>
      </c>
      <c r="G51" s="179">
        <f>+'Ark1'!AG479</f>
        <v>6.9918510794703757</v>
      </c>
      <c r="H51" s="179">
        <f t="shared" si="17"/>
        <v>0.45605553593024339</v>
      </c>
      <c r="I51" s="179">
        <f>+'Ark1'!AH479</f>
        <v>6.359865692277304</v>
      </c>
      <c r="J51" s="179"/>
      <c r="K51" s="442"/>
      <c r="L51" s="273"/>
      <c r="M51" s="157">
        <f>+'Ark1'!U479</f>
        <v>19.017035354532936</v>
      </c>
      <c r="N51" s="179">
        <f t="shared" si="18"/>
        <v>0.13915380072269201</v>
      </c>
      <c r="O51" s="179"/>
      <c r="P51" s="451"/>
      <c r="Q51" s="451"/>
      <c r="R51" s="461"/>
      <c r="S51" s="451"/>
      <c r="T51" s="56">
        <f>+'Ark1'!T479</f>
        <v>5.1548489038119687</v>
      </c>
      <c r="U51" s="179">
        <f t="shared" si="19"/>
        <v>-3.4070646177418062E-2</v>
      </c>
      <c r="V51" s="157">
        <f>+'Ark1'!W479</f>
        <v>1.5405885838435711</v>
      </c>
      <c r="W51" s="95"/>
      <c r="X51" s="74">
        <f>+'Ark1'!X479</f>
        <v>64.033181907959701</v>
      </c>
      <c r="Y51" s="74">
        <f>+'Ark1'!Y479</f>
        <v>26.802291131740073</v>
      </c>
      <c r="Z51" s="74">
        <f>+'Ark1'!Z479</f>
        <v>5.8972153031036649</v>
      </c>
      <c r="AA51" s="71"/>
      <c r="AB51" s="157">
        <f>+'Ark1'!Z479</f>
        <v>5.8972153031036649</v>
      </c>
      <c r="AC51" s="56">
        <f>+'Ark1'!AC479</f>
        <v>0</v>
      </c>
      <c r="AD51" s="74">
        <f>+'Ark1'!AE479</f>
        <v>0</v>
      </c>
      <c r="AE51" s="157">
        <f t="shared" si="12"/>
        <v>2.0784072249589491</v>
      </c>
      <c r="AF51" s="47"/>
      <c r="AG51" s="4"/>
      <c r="AH51" s="59"/>
      <c r="AI51" s="16"/>
      <c r="AJ51" s="1"/>
      <c r="AK51" s="18"/>
    </row>
    <row r="52" spans="1:43" ht="15.6">
      <c r="A52" s="47"/>
      <c r="B52" s="54">
        <f>+'Ark1'!C480</f>
        <v>2022</v>
      </c>
      <c r="C52" s="54">
        <f>+'Ark1'!L480</f>
        <v>6</v>
      </c>
      <c r="D52" s="65" t="str">
        <f>VLOOKUP(C52,RNR!$F$16:$G$31,2)</f>
        <v>O+</v>
      </c>
      <c r="E52" s="329">
        <f>+'Ark1'!Q480</f>
        <v>4030</v>
      </c>
      <c r="F52" s="329">
        <f>+'Ark1'!R480</f>
        <v>9601</v>
      </c>
      <c r="G52" s="179">
        <f>+'Ark1'!AG480</f>
        <v>14.990245651281498</v>
      </c>
      <c r="H52" s="179">
        <f t="shared" si="17"/>
        <v>0.27419908734017362</v>
      </c>
      <c r="I52" s="179">
        <f>+'Ark1'!AH480</f>
        <v>4.9161545672325788</v>
      </c>
      <c r="J52" s="179"/>
      <c r="K52" s="442"/>
      <c r="L52" s="273"/>
      <c r="M52" s="157">
        <f>+'Ark1'!U480</f>
        <v>21.500613477762737</v>
      </c>
      <c r="N52" s="179">
        <f t="shared" si="18"/>
        <v>-9.2093649696778357E-4</v>
      </c>
      <c r="O52" s="179"/>
      <c r="P52" s="451"/>
      <c r="Q52" s="451"/>
      <c r="R52" s="461"/>
      <c r="S52" s="451"/>
      <c r="T52" s="56">
        <f>+'Ark1'!T480</f>
        <v>5.7024268305384878</v>
      </c>
      <c r="U52" s="179">
        <f t="shared" si="19"/>
        <v>-7.6054861719647704E-2</v>
      </c>
      <c r="V52" s="157">
        <f>+'Ark1'!W480</f>
        <v>4.655765024476616</v>
      </c>
      <c r="W52" s="95"/>
      <c r="X52" s="74">
        <f>+'Ark1'!X480</f>
        <v>77.491927924174547</v>
      </c>
      <c r="Y52" s="74">
        <f>+'Ark1'!Y480</f>
        <v>42.745547338818874</v>
      </c>
      <c r="Z52" s="74">
        <f>+'Ark1'!Z480</f>
        <v>6.007009359950894</v>
      </c>
      <c r="AA52" s="71"/>
      <c r="AB52" s="157">
        <f>+'Ark1'!Z480</f>
        <v>6.007009359950894</v>
      </c>
      <c r="AC52" s="56">
        <f>+'Ark1'!AC480</f>
        <v>0</v>
      </c>
      <c r="AD52" s="74">
        <f>+'Ark1'!AE480</f>
        <v>0</v>
      </c>
      <c r="AE52" s="157">
        <f t="shared" si="12"/>
        <v>2.3823821339950371</v>
      </c>
      <c r="AF52" s="47"/>
      <c r="AG52" s="4"/>
      <c r="AH52" s="59"/>
      <c r="AI52" s="16"/>
      <c r="AJ52" s="13"/>
      <c r="AK52" s="18"/>
    </row>
    <row r="53" spans="1:43" ht="15.6">
      <c r="A53" s="47"/>
      <c r="B53" s="54">
        <f>+'Ark1'!C481</f>
        <v>2022</v>
      </c>
      <c r="C53" s="54">
        <f>+'Ark1'!L481</f>
        <v>7</v>
      </c>
      <c r="D53" s="65" t="str">
        <f>VLOOKUP(C53,RNR!$F$16:$G$31,2)</f>
        <v>R-</v>
      </c>
      <c r="E53" s="329">
        <f>+'Ark1'!Q481</f>
        <v>4335</v>
      </c>
      <c r="F53" s="329">
        <f>+'Ark1'!R481</f>
        <v>9350</v>
      </c>
      <c r="G53" s="179">
        <f>+'Ark1'!AG481</f>
        <v>17.230077219294976</v>
      </c>
      <c r="H53" s="179">
        <f t="shared" si="17"/>
        <v>-0.25867681865799597</v>
      </c>
      <c r="I53" s="179">
        <f>+'Ark1'!AH481</f>
        <v>3.9679144385026737</v>
      </c>
      <c r="J53" s="179"/>
      <c r="K53" s="442"/>
      <c r="L53" s="273"/>
      <c r="M53" s="157">
        <f>+'Ark1'!U481</f>
        <v>25.376643850267406</v>
      </c>
      <c r="N53" s="179">
        <f t="shared" si="18"/>
        <v>-0.17882221502461704</v>
      </c>
      <c r="O53" s="179"/>
      <c r="P53" s="451"/>
      <c r="Q53" s="451"/>
      <c r="R53" s="461"/>
      <c r="S53" s="451"/>
      <c r="T53" s="56">
        <f>+'Ark1'!T481</f>
        <v>6.1608556149732605</v>
      </c>
      <c r="U53" s="179">
        <f t="shared" si="19"/>
        <v>-9.3439917672787587E-2</v>
      </c>
      <c r="V53" s="157">
        <f>+'Ark1'!W481</f>
        <v>8.9411764705882355</v>
      </c>
      <c r="W53" s="95"/>
      <c r="X53" s="74">
        <f>+'Ark1'!X481</f>
        <v>94.021390374331546</v>
      </c>
      <c r="Y53" s="74">
        <f>+'Ark1'!Y481</f>
        <v>66.855614973262021</v>
      </c>
      <c r="Z53" s="74">
        <f>+'Ark1'!Z481</f>
        <v>5.7550082656175059</v>
      </c>
      <c r="AA53" s="71"/>
      <c r="AB53" s="157">
        <f>+'Ark1'!Z481</f>
        <v>5.7550082656175059</v>
      </c>
      <c r="AC53" s="56">
        <f>+'Ark1'!AC481</f>
        <v>0</v>
      </c>
      <c r="AD53" s="74">
        <f>+'Ark1'!AE481</f>
        <v>0</v>
      </c>
      <c r="AE53" s="157">
        <f t="shared" si="12"/>
        <v>2.1568627450980391</v>
      </c>
      <c r="AF53" s="47"/>
      <c r="AG53" s="4"/>
      <c r="AH53" s="59"/>
      <c r="AI53" s="16"/>
      <c r="AJ53" s="13"/>
      <c r="AK53" s="18"/>
    </row>
    <row r="54" spans="1:43" ht="15.6">
      <c r="A54" s="47"/>
      <c r="B54" s="54">
        <f>+'Ark1'!C482</f>
        <v>2022</v>
      </c>
      <c r="C54" s="54">
        <f>+'Ark1'!L482</f>
        <v>8</v>
      </c>
      <c r="D54" s="65" t="str">
        <f>VLOOKUP(C54,RNR!$F$16:$G$31,2)</f>
        <v>R</v>
      </c>
      <c r="E54" s="329">
        <f>+'Ark1'!Q482</f>
        <v>5025</v>
      </c>
      <c r="F54" s="329">
        <f>+'Ark1'!R482</f>
        <v>12475</v>
      </c>
      <c r="G54" s="179">
        <f>+'Ark1'!AG482</f>
        <v>27.066411120763632</v>
      </c>
      <c r="H54" s="179">
        <f t="shared" si="17"/>
        <v>0.90740420463923499</v>
      </c>
      <c r="I54" s="179">
        <f>+'Ark1'!AH482</f>
        <v>2.340681362725451</v>
      </c>
      <c r="J54" s="179"/>
      <c r="K54" s="442"/>
      <c r="L54" s="273"/>
      <c r="M54" s="157">
        <f>+'Ark1'!U482</f>
        <v>29.877805210420902</v>
      </c>
      <c r="N54" s="179">
        <f t="shared" si="18"/>
        <v>-0.31722005600699532</v>
      </c>
      <c r="O54" s="179"/>
      <c r="P54" s="451"/>
      <c r="Q54" s="451"/>
      <c r="R54" s="461"/>
      <c r="S54" s="451"/>
      <c r="T54" s="56">
        <f>+'Ark1'!T482</f>
        <v>6.7058917835671314</v>
      </c>
      <c r="U54" s="179">
        <f t="shared" si="19"/>
        <v>-9.9374763037704206E-2</v>
      </c>
      <c r="V54" s="157">
        <f>+'Ark1'!W482</f>
        <v>15.046092184368735</v>
      </c>
      <c r="W54" s="95"/>
      <c r="X54" s="74">
        <f>+'Ark1'!X482</f>
        <v>99.150300601202389</v>
      </c>
      <c r="Y54" s="74">
        <f>+'Ark1'!Y482</f>
        <v>88.328657314629254</v>
      </c>
      <c r="Z54" s="74">
        <f>+'Ark1'!Z482</f>
        <v>5.8682192790952845</v>
      </c>
      <c r="AA54" s="71"/>
      <c r="AB54" s="157">
        <f>+'Ark1'!Z482</f>
        <v>5.8682192790952845</v>
      </c>
      <c r="AC54" s="56">
        <f>+'Ark1'!AC482</f>
        <v>0</v>
      </c>
      <c r="AD54" s="74">
        <f>+'Ark1'!AE482</f>
        <v>0</v>
      </c>
      <c r="AE54" s="157">
        <f t="shared" si="12"/>
        <v>2.4825870646766171</v>
      </c>
      <c r="AF54" s="47"/>
      <c r="AG54" s="4"/>
      <c r="AH54" s="59"/>
      <c r="AI54" s="16"/>
      <c r="AJ54" s="13"/>
      <c r="AK54" s="18"/>
    </row>
    <row r="55" spans="1:43" ht="15.6">
      <c r="A55" s="47"/>
      <c r="B55" s="54">
        <f>+'Ark1'!C483</f>
        <v>2022</v>
      </c>
      <c r="C55" s="54">
        <f>+'Ark1'!L483</f>
        <v>9</v>
      </c>
      <c r="D55" s="65" t="str">
        <f>VLOOKUP(C55,RNR!$F$16:$G$31,2)</f>
        <v>R+</v>
      </c>
      <c r="E55" s="329">
        <f>+'Ark1'!Q483</f>
        <v>3605</v>
      </c>
      <c r="F55" s="329">
        <f>+'Ark1'!R483</f>
        <v>8241</v>
      </c>
      <c r="G55" s="179">
        <f>+'Ark1'!AG483</f>
        <v>20.806689177614505</v>
      </c>
      <c r="H55" s="179">
        <f t="shared" si="17"/>
        <v>-0.16821810823322991</v>
      </c>
      <c r="I55" s="179">
        <f>+'Ark1'!AH483</f>
        <v>1.5289406625409536</v>
      </c>
      <c r="J55" s="179"/>
      <c r="K55" s="442"/>
      <c r="L55" s="273"/>
      <c r="M55" s="157">
        <f>+'Ark1'!U483</f>
        <v>34.768154350200199</v>
      </c>
      <c r="N55" s="179">
        <f t="shared" si="18"/>
        <v>-0.25137816513721134</v>
      </c>
      <c r="O55" s="179"/>
      <c r="P55" s="451"/>
      <c r="Q55" s="451"/>
      <c r="R55" s="461"/>
      <c r="S55" s="451"/>
      <c r="T55" s="56">
        <f>+'Ark1'!T483</f>
        <v>7.437325567285523</v>
      </c>
      <c r="U55" s="179">
        <f t="shared" si="19"/>
        <v>-1.9729647438400555E-2</v>
      </c>
      <c r="V55" s="157">
        <f>+'Ark1'!W483</f>
        <v>24.948428588763495</v>
      </c>
      <c r="W55" s="95"/>
      <c r="X55" s="74">
        <f>+'Ark1'!X483</f>
        <v>99.95146220118913</v>
      </c>
      <c r="Y55" s="74">
        <f>+'Ark1'!Y483</f>
        <v>97.670185657080452</v>
      </c>
      <c r="Z55" s="74">
        <f>+'Ark1'!Z483</f>
        <v>6.1207007365247188</v>
      </c>
      <c r="AA55" s="71"/>
      <c r="AB55" s="157">
        <f>+'Ark1'!Z483</f>
        <v>6.1207007365247188</v>
      </c>
      <c r="AC55" s="56">
        <f>+'Ark1'!AC483</f>
        <v>0</v>
      </c>
      <c r="AD55" s="74">
        <f>+'Ark1'!AE483</f>
        <v>0</v>
      </c>
      <c r="AE55" s="157">
        <f t="shared" si="12"/>
        <v>2.2859916782246881</v>
      </c>
      <c r="AF55" s="47"/>
      <c r="AG55" s="4"/>
      <c r="AH55" s="59"/>
      <c r="AI55" s="16"/>
      <c r="AJ55" s="13"/>
      <c r="AK55" s="18"/>
    </row>
    <row r="56" spans="1:43" ht="15.6">
      <c r="A56" s="47"/>
      <c r="B56" s="54">
        <f>+'Ark1'!C484</f>
        <v>2022</v>
      </c>
      <c r="C56" s="54">
        <f>+'Ark1'!L484</f>
        <v>10</v>
      </c>
      <c r="D56" s="65" t="str">
        <f>VLOOKUP(C56,RNR!$F$16:$G$31,2)</f>
        <v>U-</v>
      </c>
      <c r="E56" s="329">
        <f>+'Ark1'!Q484</f>
        <v>1283</v>
      </c>
      <c r="F56" s="329">
        <f>+'Ark1'!R484</f>
        <v>1937</v>
      </c>
      <c r="G56" s="179">
        <f>+'Ark1'!AG484</f>
        <v>5.4602226264436284</v>
      </c>
      <c r="H56" s="179">
        <f t="shared" si="17"/>
        <v>-0.46650077103740362</v>
      </c>
      <c r="I56" s="179">
        <f>+'Ark1'!AH484</f>
        <v>1.3939081053175015</v>
      </c>
      <c r="J56" s="179"/>
      <c r="K56" s="442"/>
      <c r="L56" s="273"/>
      <c r="M56" s="157">
        <f>+'Ark1'!U484</f>
        <v>38.818549303045991</v>
      </c>
      <c r="N56" s="179">
        <f t="shared" si="18"/>
        <v>-0.31097519962253983</v>
      </c>
      <c r="O56" s="179"/>
      <c r="P56" s="451"/>
      <c r="Q56" s="451"/>
      <c r="R56" s="461"/>
      <c r="S56" s="451"/>
      <c r="T56" s="56">
        <f>+'Ark1'!T484</f>
        <v>8.3479607640681461</v>
      </c>
      <c r="U56" s="179">
        <f t="shared" si="19"/>
        <v>6.1691962515503462E-2</v>
      </c>
      <c r="V56" s="157">
        <f>+'Ark1'!W484</f>
        <v>41.920495611770775</v>
      </c>
      <c r="W56" s="95"/>
      <c r="X56" s="74">
        <f>+'Ark1'!X484</f>
        <v>100</v>
      </c>
      <c r="Y56" s="74">
        <f>+'Ark1'!Y484</f>
        <v>99.38048528652557</v>
      </c>
      <c r="Z56" s="74">
        <f>+'Ark1'!Z484</f>
        <v>6.4576328004470929</v>
      </c>
      <c r="AA56" s="71"/>
      <c r="AB56" s="157">
        <f>+'Ark1'!Z484</f>
        <v>6.4576328004470929</v>
      </c>
      <c r="AC56" s="56">
        <f>+'Ark1'!AC484</f>
        <v>0</v>
      </c>
      <c r="AD56" s="74">
        <f>+'Ark1'!AE484</f>
        <v>0</v>
      </c>
      <c r="AE56" s="157">
        <f t="shared" si="12"/>
        <v>1.5097427903351519</v>
      </c>
      <c r="AF56" s="47"/>
      <c r="AG56" s="4"/>
      <c r="AH56" s="59"/>
      <c r="AI56" s="16"/>
      <c r="AJ56" s="5"/>
      <c r="AK56" s="18"/>
    </row>
    <row r="57" spans="1:43" ht="15.6">
      <c r="A57" s="47"/>
      <c r="B57" s="54">
        <f>+'Ark1'!C485</f>
        <v>2022</v>
      </c>
      <c r="C57" s="54">
        <f>+'Ark1'!L485</f>
        <v>11</v>
      </c>
      <c r="D57" s="65" t="str">
        <f>VLOOKUP(C57,RNR!$F$16:$G$31,2)</f>
        <v>U</v>
      </c>
      <c r="E57" s="329">
        <f>+'Ark1'!Q485</f>
        <v>470</v>
      </c>
      <c r="F57" s="329">
        <f>+'Ark1'!R485</f>
        <v>603</v>
      </c>
      <c r="G57" s="179">
        <f>+'Ark1'!AG485</f>
        <v>1.8514897593680375</v>
      </c>
      <c r="H57" s="179">
        <f t="shared" si="17"/>
        <v>-0.73788352624663989</v>
      </c>
      <c r="I57" s="179">
        <f>+'Ark1'!AH485</f>
        <v>1.4925373134328361</v>
      </c>
      <c r="J57" s="179"/>
      <c r="K57" s="442"/>
      <c r="L57" s="273"/>
      <c r="M57" s="157">
        <f>+'Ark1'!U485</f>
        <v>42.282686567164127</v>
      </c>
      <c r="N57" s="179">
        <f t="shared" si="18"/>
        <v>8.6219501295872192E-2</v>
      </c>
      <c r="O57" s="179"/>
      <c r="P57" s="451"/>
      <c r="Q57" s="451"/>
      <c r="R57" s="461"/>
      <c r="S57" s="451"/>
      <c r="T57" s="56">
        <f>+'Ark1'!T485</f>
        <v>9.1409618573797626</v>
      </c>
      <c r="U57" s="179">
        <f t="shared" si="19"/>
        <v>0.31341694720012292</v>
      </c>
      <c r="V57" s="157">
        <f>+'Ark1'!W485</f>
        <v>59.369817578772803</v>
      </c>
      <c r="W57" s="95"/>
      <c r="X57" s="74">
        <f>+'Ark1'!X485</f>
        <v>100</v>
      </c>
      <c r="Y57" s="74">
        <f>+'Ark1'!Y485</f>
        <v>99.834162520729691</v>
      </c>
      <c r="Z57" s="74">
        <f>+'Ark1'!Z485</f>
        <v>6.8240483998471886</v>
      </c>
      <c r="AA57" s="71"/>
      <c r="AB57" s="157">
        <f>+'Ark1'!Z485</f>
        <v>6.8240483998471886</v>
      </c>
      <c r="AC57" s="56">
        <f>+'Ark1'!AC485</f>
        <v>0</v>
      </c>
      <c r="AD57" s="74">
        <f>+'Ark1'!AE485</f>
        <v>0</v>
      </c>
      <c r="AE57" s="157">
        <f t="shared" si="12"/>
        <v>1.2829787234042553</v>
      </c>
      <c r="AF57" s="47"/>
      <c r="AG57" s="4"/>
      <c r="AH57" s="59"/>
      <c r="AI57" s="16"/>
      <c r="AJ57" s="5"/>
      <c r="AK57" s="18"/>
    </row>
    <row r="58" spans="1:43" ht="15.6">
      <c r="A58" s="47"/>
      <c r="B58" s="54">
        <f>+'Ark1'!C486</f>
        <v>2022</v>
      </c>
      <c r="C58" s="54">
        <f>+'Ark1'!L486</f>
        <v>12</v>
      </c>
      <c r="D58" s="65" t="str">
        <f>VLOOKUP(C58,RNR!$F$16:$G$31,2)</f>
        <v>U+</v>
      </c>
      <c r="E58" s="329">
        <f>+'Ark1'!Q486</f>
        <v>107</v>
      </c>
      <c r="F58" s="329">
        <f>+'Ark1'!R486</f>
        <v>125</v>
      </c>
      <c r="G58" s="179">
        <f>+'Ark1'!AG486</f>
        <v>0.40724487594421793</v>
      </c>
      <c r="H58" s="179">
        <f t="shared" si="17"/>
        <v>2.8010517982218763E-4</v>
      </c>
      <c r="I58" s="179">
        <f>+'Ark1'!AH486</f>
        <v>3.2</v>
      </c>
      <c r="J58" s="179"/>
      <c r="K58" s="442"/>
      <c r="L58" s="273"/>
      <c r="M58" s="157">
        <f>+'Ark1'!U486</f>
        <v>44.864640000000001</v>
      </c>
      <c r="N58" s="179">
        <f t="shared" si="18"/>
        <v>-0.15682341463415383</v>
      </c>
      <c r="O58" s="179"/>
      <c r="P58" s="451"/>
      <c r="Q58" s="451"/>
      <c r="R58" s="461"/>
      <c r="S58" s="451"/>
      <c r="T58" s="56">
        <f>+'Ark1'!T486</f>
        <v>9.8079999999999998</v>
      </c>
      <c r="U58" s="179">
        <f t="shared" si="19"/>
        <v>0.19011382113821185</v>
      </c>
      <c r="V58" s="157">
        <f>+'Ark1'!W486</f>
        <v>73.599999999999994</v>
      </c>
      <c r="W58" s="95"/>
      <c r="X58" s="74">
        <f>+'Ark1'!X486</f>
        <v>100</v>
      </c>
      <c r="Y58" s="74">
        <f>+'Ark1'!Y486</f>
        <v>100</v>
      </c>
      <c r="Z58" s="74">
        <f>+'Ark1'!Z486</f>
        <v>7.2859001962969892</v>
      </c>
      <c r="AA58" s="71"/>
      <c r="AB58" s="157">
        <f>+'Ark1'!Z486</f>
        <v>7.2859001962969892</v>
      </c>
      <c r="AC58" s="56">
        <f>+'Ark1'!AC486</f>
        <v>0</v>
      </c>
      <c r="AD58" s="74">
        <f>+'Ark1'!AE486</f>
        <v>0</v>
      </c>
      <c r="AE58" s="157">
        <f t="shared" si="12"/>
        <v>1.1682242990654206</v>
      </c>
      <c r="AF58" s="47"/>
      <c r="AG58" s="4"/>
      <c r="AH58" s="59"/>
      <c r="AI58" s="16"/>
      <c r="AJ58" s="5"/>
      <c r="AK58" s="18"/>
    </row>
    <row r="59" spans="1:43" ht="15.6">
      <c r="A59" s="47"/>
      <c r="B59" s="54">
        <f>+'Ark1'!C487</f>
        <v>2022</v>
      </c>
      <c r="C59" s="54">
        <f>+'Ark1'!L487</f>
        <v>13</v>
      </c>
      <c r="D59" s="65" t="str">
        <f>VLOOKUP(C59,RNR!$F$16:$G$31,2)</f>
        <v>E-</v>
      </c>
      <c r="E59" s="329">
        <f>+'Ark1'!Q487</f>
        <v>7</v>
      </c>
      <c r="F59" s="329">
        <f>+'Ark1'!R487</f>
        <v>7</v>
      </c>
      <c r="G59" s="179">
        <f>+'Ark1'!AG487</f>
        <v>2.6454563470292607E-2</v>
      </c>
      <c r="H59" s="179">
        <f t="shared" si="17"/>
        <v>-2.5106477545067726E-2</v>
      </c>
      <c r="I59" s="179">
        <f>+'Ark1'!AH487</f>
        <v>0</v>
      </c>
      <c r="J59" s="179"/>
      <c r="K59" s="442"/>
      <c r="L59" s="273"/>
      <c r="M59" s="157">
        <f>+'Ark1'!U487</f>
        <v>52.042857142857123</v>
      </c>
      <c r="N59" s="179">
        <f t="shared" si="18"/>
        <v>1.9285714285714306</v>
      </c>
      <c r="O59" s="179"/>
      <c r="P59" s="451"/>
      <c r="Q59" s="451"/>
      <c r="R59" s="461"/>
      <c r="S59" s="451"/>
      <c r="T59" s="56">
        <f>+'Ark1'!T487</f>
        <v>9.8571428571428612</v>
      </c>
      <c r="U59" s="179">
        <f t="shared" si="19"/>
        <v>-0.2142857142857082</v>
      </c>
      <c r="V59" s="157">
        <f>+'Ark1'!W487</f>
        <v>71.428571428571445</v>
      </c>
      <c r="W59" s="95"/>
      <c r="X59" s="74">
        <f>+'Ark1'!X487</f>
        <v>100</v>
      </c>
      <c r="Y59" s="74">
        <f>+'Ark1'!Y487</f>
        <v>100</v>
      </c>
      <c r="Z59" s="74">
        <f>+'Ark1'!Z487</f>
        <v>10.992316425947918</v>
      </c>
      <c r="AA59" s="71"/>
      <c r="AB59" s="157">
        <f>+'Ark1'!Z487</f>
        <v>10.992316425947918</v>
      </c>
      <c r="AC59" s="56">
        <f>+'Ark1'!AC487</f>
        <v>0</v>
      </c>
      <c r="AD59" s="74">
        <f>+'Ark1'!AE487</f>
        <v>0</v>
      </c>
      <c r="AE59" s="157">
        <f t="shared" si="12"/>
        <v>1</v>
      </c>
      <c r="AF59" s="47"/>
      <c r="AG59" s="4"/>
      <c r="AH59" s="59"/>
      <c r="AI59" s="16"/>
      <c r="AJ59" s="5"/>
      <c r="AK59" s="18"/>
    </row>
    <row r="60" spans="1:43" ht="15.6">
      <c r="A60" s="47"/>
      <c r="B60" s="54">
        <f>+'Ark1'!C488</f>
        <v>2022</v>
      </c>
      <c r="C60" s="54">
        <f>+'Ark1'!L488</f>
        <v>14</v>
      </c>
      <c r="D60" s="65" t="str">
        <f>VLOOKUP(C60,RNR!$F$16:$G$31,2)</f>
        <v>E</v>
      </c>
      <c r="E60" s="329">
        <f>+'Ark1'!Q488</f>
        <v>5</v>
      </c>
      <c r="F60" s="329">
        <f>+'Ark1'!R488</f>
        <v>5</v>
      </c>
      <c r="G60" s="179">
        <f>+'Ark1'!AG488</f>
        <v>1.81471188888996E-2</v>
      </c>
      <c r="H60" s="179">
        <f t="shared" si="17"/>
        <v>8.0185534778592915E-4</v>
      </c>
      <c r="I60" s="179">
        <f>+'Ark1'!AH488</f>
        <v>0</v>
      </c>
      <c r="J60" s="179"/>
      <c r="K60" s="442"/>
      <c r="L60" s="273"/>
      <c r="M60" s="157">
        <f>+'Ark1'!U488</f>
        <v>49.980000000000011</v>
      </c>
      <c r="N60" s="179">
        <f t="shared" si="18"/>
        <v>-9.0250000000000057</v>
      </c>
      <c r="O60" s="179"/>
      <c r="P60" s="451"/>
      <c r="Q60" s="451"/>
      <c r="R60" s="461"/>
      <c r="S60" s="451"/>
      <c r="T60" s="56">
        <f>+'Ark1'!T488</f>
        <v>11.6</v>
      </c>
      <c r="U60" s="179">
        <f t="shared" si="19"/>
        <v>9.9999999999999645E-2</v>
      </c>
      <c r="V60" s="157">
        <f>+'Ark1'!W488</f>
        <v>80</v>
      </c>
      <c r="W60" s="95"/>
      <c r="X60" s="74">
        <f>+'Ark1'!X488</f>
        <v>100</v>
      </c>
      <c r="Y60" s="74">
        <f>+'Ark1'!Y488</f>
        <v>100</v>
      </c>
      <c r="Z60" s="74">
        <f>+'Ark1'!Z488</f>
        <v>5.433010215341028</v>
      </c>
      <c r="AA60" s="71"/>
      <c r="AB60" s="157">
        <f>+'Ark1'!Z488</f>
        <v>5.433010215341028</v>
      </c>
      <c r="AC60" s="56">
        <f>+'Ark1'!AC488</f>
        <v>0</v>
      </c>
      <c r="AD60" s="74">
        <f>+'Ark1'!AE488</f>
        <v>0</v>
      </c>
      <c r="AE60" s="157">
        <f t="shared" si="12"/>
        <v>1</v>
      </c>
      <c r="AF60" s="47"/>
      <c r="AG60" s="4"/>
      <c r="AH60" s="59"/>
      <c r="AI60" s="16"/>
      <c r="AJ60" s="5"/>
      <c r="AK60" s="18"/>
    </row>
    <row r="61" spans="1:43" s="525" customFormat="1" ht="15.6">
      <c r="A61" s="47"/>
      <c r="B61" s="54">
        <f>+'Ark1'!C489</f>
        <v>2022</v>
      </c>
      <c r="C61" s="54">
        <f>+'Ark1'!L489</f>
        <v>15</v>
      </c>
      <c r="D61" s="65" t="str">
        <f>VLOOKUP(C61,RNR!$F$16:$G$31,2)</f>
        <v>E+</v>
      </c>
      <c r="E61" s="329">
        <f>+'Ark1'!Q489</f>
        <v>0</v>
      </c>
      <c r="F61" s="329">
        <f>+'Ark1'!R489</f>
        <v>0</v>
      </c>
      <c r="G61" s="179">
        <f>+'Ark1'!AG489</f>
        <v>0</v>
      </c>
      <c r="H61" s="179">
        <f t="shared" si="17"/>
        <v>0</v>
      </c>
      <c r="I61" s="179">
        <f>+'Ark1'!AH489</f>
        <v>0</v>
      </c>
      <c r="J61" s="179"/>
      <c r="K61" s="442"/>
      <c r="L61" s="273"/>
      <c r="M61" s="157">
        <f>+'Ark1'!U489</f>
        <v>0</v>
      </c>
      <c r="N61" s="179">
        <f t="shared" si="18"/>
        <v>0</v>
      </c>
      <c r="O61" s="179"/>
      <c r="P61" s="451"/>
      <c r="Q61" s="451"/>
      <c r="R61" s="461"/>
      <c r="S61" s="451"/>
      <c r="T61" s="56">
        <f>+'Ark1'!T489</f>
        <v>0</v>
      </c>
      <c r="U61" s="179">
        <f t="shared" si="19"/>
        <v>0</v>
      </c>
      <c r="V61" s="157">
        <f>+'Ark1'!W489</f>
        <v>0</v>
      </c>
      <c r="W61" s="95"/>
      <c r="X61" s="74">
        <f>+'Ark1'!X489</f>
        <v>0</v>
      </c>
      <c r="Y61" s="74">
        <f>+'Ark1'!Y489</f>
        <v>0</v>
      </c>
      <c r="Z61" s="74">
        <f>+'Ark1'!Z489</f>
        <v>0</v>
      </c>
      <c r="AA61" s="71"/>
      <c r="AB61" s="157">
        <f>+'Ark1'!Z489</f>
        <v>0</v>
      </c>
      <c r="AC61" s="56">
        <f>+'Ark1'!AC489</f>
        <v>0</v>
      </c>
      <c r="AD61" s="74">
        <f>+'Ark1'!AE489</f>
        <v>0</v>
      </c>
      <c r="AE61" s="157" t="e">
        <f t="shared" ref="AE61:AE63" si="20">+F61/E61</f>
        <v>#DIV/0!</v>
      </c>
      <c r="AF61" s="47"/>
      <c r="AG61" s="4"/>
      <c r="AH61" s="59"/>
      <c r="AI61" s="16"/>
      <c r="AJ61" s="5"/>
      <c r="AK61" s="528"/>
    </row>
    <row r="62" spans="1:43" s="525" customFormat="1" ht="10.050000000000001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95"/>
      <c r="X62" s="47"/>
      <c r="Y62" s="47"/>
      <c r="Z62" s="47"/>
      <c r="AA62" s="71"/>
      <c r="AB62" s="47"/>
      <c r="AC62" s="47"/>
      <c r="AD62" s="47"/>
      <c r="AE62" s="47"/>
      <c r="AF62" s="47"/>
      <c r="AG62" s="2"/>
      <c r="AH62" s="59"/>
      <c r="AI62" s="5"/>
      <c r="AM62" s="57"/>
      <c r="AN62" s="57"/>
      <c r="AO62" s="527"/>
      <c r="AP62" s="527"/>
      <c r="AQ62" s="527"/>
    </row>
    <row r="63" spans="1:43" ht="15.6">
      <c r="A63" s="47"/>
      <c r="B63" s="54">
        <f>+'Ark1'!C490</f>
        <v>2022</v>
      </c>
      <c r="C63" s="54">
        <f>+'Ark1'!L490</f>
        <v>99</v>
      </c>
      <c r="D63" s="65" t="str">
        <f>VLOOKUP(C63,RNR!$F$16:$G$31,2)</f>
        <v>Kasserte</v>
      </c>
      <c r="E63" s="329">
        <f>+'Ark1'!Q490</f>
        <v>96</v>
      </c>
      <c r="F63" s="329">
        <f>+'Ark1'!R490</f>
        <v>102</v>
      </c>
      <c r="G63" s="179">
        <f>+'Ark1'!AG490</f>
        <v>0.15228693274549923</v>
      </c>
      <c r="H63" s="179">
        <f>+G63-G80</f>
        <v>-2.8555238948033523E-2</v>
      </c>
      <c r="I63" s="179">
        <f>+'Ark1'!AH490</f>
        <v>18.627450980392155</v>
      </c>
      <c r="J63" s="179"/>
      <c r="K63" s="442"/>
      <c r="L63" s="273"/>
      <c r="M63" s="157">
        <f>+'Ark1'!U490</f>
        <v>20.559901960784316</v>
      </c>
      <c r="N63" s="179">
        <f>+M63-M80</f>
        <v>5.9568310946425775</v>
      </c>
      <c r="O63" s="179"/>
      <c r="P63" s="451"/>
      <c r="Q63" s="451"/>
      <c r="R63" s="461"/>
      <c r="S63" s="451"/>
      <c r="T63" s="56">
        <f>+'Ark1'!T490</f>
        <v>3.5098039215686279</v>
      </c>
      <c r="U63" s="179">
        <f>+T63-T80</f>
        <v>1.1712212444032741</v>
      </c>
      <c r="V63" s="157">
        <f>+'Ark1'!W490</f>
        <v>1.9607843137254899</v>
      </c>
      <c r="W63" s="95"/>
      <c r="X63" s="74">
        <f>+'Ark1'!X490</f>
        <v>71.568627450980372</v>
      </c>
      <c r="Y63" s="74">
        <f>+'Ark1'!Y490</f>
        <v>29.411764705882355</v>
      </c>
      <c r="Z63" s="74">
        <f>+'Ark1'!Z490</f>
        <v>8.0259850650806648</v>
      </c>
      <c r="AA63" s="71"/>
      <c r="AB63" s="157">
        <f>+'Ark1'!Z490</f>
        <v>8.0259850650806648</v>
      </c>
      <c r="AC63" s="56">
        <f>+'Ark1'!AC490</f>
        <v>0</v>
      </c>
      <c r="AD63" s="74">
        <f>+'Ark1'!AE490</f>
        <v>0</v>
      </c>
      <c r="AE63" s="157">
        <f t="shared" si="20"/>
        <v>1.0625</v>
      </c>
      <c r="AF63" s="47"/>
      <c r="AG63" s="4"/>
      <c r="AH63" s="59"/>
      <c r="AI63" s="16"/>
      <c r="AJ63" s="5"/>
      <c r="AK63" s="18"/>
    </row>
    <row r="64" spans="1:43" s="525" customFormat="1" ht="18.600000000000001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95"/>
      <c r="X64" s="47"/>
      <c r="Y64" s="47"/>
      <c r="Z64" s="47"/>
      <c r="AA64" s="71"/>
      <c r="AB64" s="47"/>
      <c r="AC64" s="47"/>
      <c r="AD64" s="47"/>
      <c r="AE64" s="47"/>
      <c r="AF64" s="47"/>
      <c r="AG64" s="2"/>
      <c r="AH64" s="59"/>
      <c r="AI64" s="5"/>
      <c r="AM64" s="57"/>
      <c r="AN64" s="57"/>
      <c r="AO64" s="527"/>
      <c r="AP64" s="527"/>
      <c r="AQ64" s="527"/>
    </row>
    <row r="65" spans="1:37" ht="15.6">
      <c r="A65" s="47"/>
      <c r="B65">
        <f>+'Ark1'!C491</f>
        <v>2021</v>
      </c>
      <c r="C65">
        <f>+'Ark1'!L491</f>
        <v>1</v>
      </c>
      <c r="D65" s="3" t="str">
        <f t="shared" ref="D65:D78" si="21">+D47</f>
        <v>P-</v>
      </c>
      <c r="E65" s="316">
        <f>+'Ark1'!Q491</f>
        <v>152</v>
      </c>
      <c r="F65" s="316">
        <f>+'Ark1'!R491</f>
        <v>222</v>
      </c>
      <c r="G65" s="197">
        <f>+'Ark1'!AG491</f>
        <v>0.23414415495521487</v>
      </c>
      <c r="H65" s="197">
        <f t="shared" ref="H65:H84" si="22">+G65-G80</f>
        <v>5.3301983261682118E-2</v>
      </c>
      <c r="I65" s="197">
        <f>+'Ark1'!AH491</f>
        <v>3.1531531531531529</v>
      </c>
      <c r="J65" s="197"/>
      <c r="K65" s="443"/>
      <c r="L65" s="205"/>
      <c r="M65" s="92">
        <f>+'Ark1'!U491</f>
        <v>14.35153153153154</v>
      </c>
      <c r="N65" s="197">
        <f t="shared" ref="N65:N84" si="23">+M65-M80</f>
        <v>-0.2515393346101984</v>
      </c>
      <c r="O65" s="197"/>
      <c r="P65" s="452"/>
      <c r="Q65" s="452"/>
      <c r="R65" s="462"/>
      <c r="S65" s="452"/>
      <c r="T65" s="1">
        <f>+'Ark1'!T491</f>
        <v>2.3738738738738743</v>
      </c>
      <c r="U65" s="197">
        <f t="shared" ref="U65:U84" si="24">+T65-T80</f>
        <v>3.5291196708520545E-2</v>
      </c>
      <c r="V65" s="92">
        <f>+'Ark1'!W491</f>
        <v>0</v>
      </c>
      <c r="W65" s="95"/>
      <c r="X65" s="11">
        <f>+'Ark1'!X491</f>
        <v>39.189189189189193</v>
      </c>
      <c r="Y65" s="11">
        <f>+'Ark1'!Y491</f>
        <v>4.0540540540540553</v>
      </c>
      <c r="Z65" s="11">
        <f>+'Ark1'!Z491</f>
        <v>4.9216499464053189</v>
      </c>
      <c r="AA65" s="71"/>
      <c r="AB65" s="92">
        <f>+'Ark1'!Z491</f>
        <v>4.9216499464053189</v>
      </c>
      <c r="AC65" s="1">
        <f>+'Ark1'!AC491</f>
        <v>0</v>
      </c>
      <c r="AD65" s="11">
        <f>+'Ark1'!AE491</f>
        <v>0</v>
      </c>
      <c r="AE65" s="92">
        <f t="shared" si="12"/>
        <v>1.4605263157894737</v>
      </c>
      <c r="AF65" s="47"/>
      <c r="AG65" s="4"/>
      <c r="AH65" s="59"/>
      <c r="AI65" s="16"/>
      <c r="AJ65" s="5"/>
      <c r="AK65" s="18"/>
    </row>
    <row r="66" spans="1:37" ht="15.6">
      <c r="A66" s="47"/>
      <c r="B66">
        <f>+'Ark1'!C492</f>
        <v>2021</v>
      </c>
      <c r="C66">
        <f>+'Ark1'!L492</f>
        <v>2</v>
      </c>
      <c r="D66" s="3" t="str">
        <f t="shared" si="21"/>
        <v>P</v>
      </c>
      <c r="E66" s="316">
        <f>+'Ark1'!Q492</f>
        <v>460</v>
      </c>
      <c r="F66" s="316">
        <f>+'Ark1'!R492</f>
        <v>653.90999999999985</v>
      </c>
      <c r="G66" s="197">
        <f>+'Ark1'!AG492</f>
        <v>0.76429101595379823</v>
      </c>
      <c r="H66" s="197">
        <f t="shared" si="22"/>
        <v>2.8061656996242079E-2</v>
      </c>
      <c r="I66" s="197">
        <f>+'Ark1'!AH492</f>
        <v>5.3524185285436836</v>
      </c>
      <c r="J66" s="197"/>
      <c r="K66" s="443"/>
      <c r="L66" s="205"/>
      <c r="M66" s="92">
        <f>+'Ark1'!U492</f>
        <v>15.904084659968481</v>
      </c>
      <c r="N66" s="197">
        <f t="shared" si="23"/>
        <v>-0.36800585727286794</v>
      </c>
      <c r="O66" s="197"/>
      <c r="P66" s="452"/>
      <c r="Q66" s="452"/>
      <c r="R66" s="462"/>
      <c r="S66" s="452"/>
      <c r="T66" s="1">
        <f>+'Ark1'!T492</f>
        <v>3.1502806196571398</v>
      </c>
      <c r="U66" s="197">
        <f t="shared" si="24"/>
        <v>4.6832343795071729E-2</v>
      </c>
      <c r="V66" s="92">
        <f>+'Ark1'!W492</f>
        <v>0.15292624367267674</v>
      </c>
      <c r="W66" s="95"/>
      <c r="X66" s="11">
        <f>+'Ark1'!X492</f>
        <v>48.630545487911185</v>
      </c>
      <c r="Y66" s="11">
        <f>+'Ark1'!Y492</f>
        <v>8.4109434019972174</v>
      </c>
      <c r="Z66" s="11">
        <f>+'Ark1'!Z492</f>
        <v>5.3569752490718194</v>
      </c>
      <c r="AA66" s="71"/>
      <c r="AB66" s="92">
        <f>+'Ark1'!Z492</f>
        <v>5.3569752490718194</v>
      </c>
      <c r="AC66" s="1">
        <f>+'Ark1'!AC492</f>
        <v>0</v>
      </c>
      <c r="AD66" s="11">
        <f>+'Ark1'!AE492</f>
        <v>0</v>
      </c>
      <c r="AE66" s="92">
        <f t="shared" si="12"/>
        <v>1.4215434782608694</v>
      </c>
      <c r="AF66" s="47"/>
      <c r="AG66" s="4"/>
      <c r="AH66" s="59"/>
      <c r="AI66" s="16"/>
      <c r="AJ66" s="5"/>
      <c r="AK66" s="18"/>
    </row>
    <row r="67" spans="1:37" ht="15.6">
      <c r="A67" s="47"/>
      <c r="B67">
        <f>+'Ark1'!C493</f>
        <v>2021</v>
      </c>
      <c r="C67">
        <f>+'Ark1'!L493</f>
        <v>3</v>
      </c>
      <c r="D67" s="3" t="str">
        <f t="shared" si="21"/>
        <v>P+</v>
      </c>
      <c r="E67" s="316">
        <f>+'Ark1'!Q493</f>
        <v>784</v>
      </c>
      <c r="F67" s="316">
        <f>+'Ark1'!R493</f>
        <v>1161.9099999999999</v>
      </c>
      <c r="G67" s="197">
        <f>+'Ark1'!AG493</f>
        <v>1.437873255803195</v>
      </c>
      <c r="H67" s="197">
        <f t="shared" si="22"/>
        <v>-1.5117472109486219E-2</v>
      </c>
      <c r="I67" s="197">
        <f>+'Ark1'!AH493</f>
        <v>5.594237075160728</v>
      </c>
      <c r="J67" s="197"/>
      <c r="K67" s="443"/>
      <c r="L67" s="205"/>
      <c r="M67" s="92">
        <f>+'Ark1'!U493</f>
        <v>16.838989250458305</v>
      </c>
      <c r="N67" s="197">
        <f t="shared" si="23"/>
        <v>0.31919989347382227</v>
      </c>
      <c r="O67" s="197"/>
      <c r="P67" s="452"/>
      <c r="Q67" s="452"/>
      <c r="R67" s="462"/>
      <c r="S67" s="452"/>
      <c r="T67" s="1">
        <f>+'Ark1'!T493</f>
        <v>3.7584666626502927</v>
      </c>
      <c r="U67" s="197">
        <f t="shared" si="24"/>
        <v>5.1149589479561719E-2</v>
      </c>
      <c r="V67" s="92">
        <f>+'Ark1'!W493</f>
        <v>8.6065185771703509E-2</v>
      </c>
      <c r="W67" s="95"/>
      <c r="X67" s="11">
        <f>+'Ark1'!X493</f>
        <v>54.393197407716606</v>
      </c>
      <c r="Y67" s="11">
        <f>+'Ark1'!Y493</f>
        <v>15.061407510048117</v>
      </c>
      <c r="Z67" s="11">
        <f>+'Ark1'!Z493</f>
        <v>5.4450021527725747</v>
      </c>
      <c r="AA67" s="71"/>
      <c r="AB67" s="92">
        <f>+'Ark1'!Z493</f>
        <v>5.4450021527725747</v>
      </c>
      <c r="AC67" s="1">
        <f>+'Ark1'!AC493</f>
        <v>0</v>
      </c>
      <c r="AD67" s="11">
        <f>+'Ark1'!AE493</f>
        <v>0</v>
      </c>
      <c r="AE67" s="92">
        <f t="shared" si="12"/>
        <v>1.4820280612244896</v>
      </c>
      <c r="AF67" s="47"/>
      <c r="AG67" s="4"/>
      <c r="AH67" s="59"/>
      <c r="AI67" s="18"/>
      <c r="AJ67" s="5"/>
      <c r="AK67" s="18"/>
    </row>
    <row r="68" spans="1:37" ht="15.6">
      <c r="A68" s="47"/>
      <c r="B68">
        <f>+'Ark1'!C494</f>
        <v>2021</v>
      </c>
      <c r="C68">
        <f>+'Ark1'!L494</f>
        <v>4</v>
      </c>
      <c r="D68" s="3" t="str">
        <f t="shared" si="21"/>
        <v>O-</v>
      </c>
      <c r="E68" s="316">
        <f>+'Ark1'!Q494</f>
        <v>1255</v>
      </c>
      <c r="F68" s="316">
        <f>+'Ark1'!R494</f>
        <v>2042</v>
      </c>
      <c r="G68" s="197">
        <f>+'Ark1'!AG494</f>
        <v>2.697213467464648</v>
      </c>
      <c r="H68" s="197">
        <f t="shared" si="22"/>
        <v>-0.42927844461668441</v>
      </c>
      <c r="I68" s="197">
        <f>+'Ark1'!AH494</f>
        <v>6.7091087169441712</v>
      </c>
      <c r="J68" s="197"/>
      <c r="K68" s="443"/>
      <c r="L68" s="205"/>
      <c r="M68" s="92">
        <f>+'Ark1'!U494</f>
        <v>17.973285994123412</v>
      </c>
      <c r="N68" s="197">
        <f t="shared" si="23"/>
        <v>0.39483204675497063</v>
      </c>
      <c r="O68" s="197"/>
      <c r="P68" s="452"/>
      <c r="Q68" s="452"/>
      <c r="R68" s="462"/>
      <c r="S68" s="452"/>
      <c r="T68" s="1">
        <f>+'Ark1'!T494</f>
        <v>4.3437806072477994</v>
      </c>
      <c r="U68" s="197">
        <f t="shared" si="24"/>
        <v>3.1828852861834456E-2</v>
      </c>
      <c r="V68" s="92">
        <f>+'Ark1'!W494</f>
        <v>0.24485798237022535</v>
      </c>
      <c r="W68" s="95"/>
      <c r="X68" s="11">
        <f>+'Ark1'!X494</f>
        <v>58.961802154750231</v>
      </c>
      <c r="Y68" s="11">
        <f>+'Ark1'!Y494</f>
        <v>21.645445641527921</v>
      </c>
      <c r="Z68" s="11">
        <f>+'Ark1'!Z494</f>
        <v>5.7413439189428894</v>
      </c>
      <c r="AA68" s="71"/>
      <c r="AB68" s="92">
        <f>+'Ark1'!Z494</f>
        <v>5.7413439189428894</v>
      </c>
      <c r="AC68" s="1">
        <f>+'Ark1'!AC494</f>
        <v>0</v>
      </c>
      <c r="AD68" s="11">
        <f>+'Ark1'!AE494</f>
        <v>0</v>
      </c>
      <c r="AE68" s="92">
        <f t="shared" si="12"/>
        <v>1.6270916334661354</v>
      </c>
      <c r="AF68" s="47"/>
      <c r="AG68" s="13"/>
      <c r="AH68" s="59"/>
    </row>
    <row r="69" spans="1:37" ht="15.6">
      <c r="A69" s="47"/>
      <c r="B69">
        <f>+'Ark1'!C495</f>
        <v>2021</v>
      </c>
      <c r="C69">
        <f>+'Ark1'!L495</f>
        <v>5</v>
      </c>
      <c r="D69" s="3" t="str">
        <f t="shared" si="21"/>
        <v>O</v>
      </c>
      <c r="E69" s="316">
        <f>+'Ark1'!Q495</f>
        <v>2342</v>
      </c>
      <c r="F69" s="316">
        <f>+'Ark1'!R495</f>
        <v>4711</v>
      </c>
      <c r="G69" s="197">
        <f>+'Ark1'!AG495</f>
        <v>6.5357955435401323</v>
      </c>
      <c r="H69" s="197">
        <f t="shared" si="22"/>
        <v>-0.17488838016132568</v>
      </c>
      <c r="I69" s="197">
        <f>+'Ark1'!AH495</f>
        <v>6.856293780513691</v>
      </c>
      <c r="J69" s="197"/>
      <c r="K69" s="443"/>
      <c r="L69" s="205"/>
      <c r="M69" s="92">
        <f>+'Ark1'!U495</f>
        <v>18.877881553810244</v>
      </c>
      <c r="N69" s="197">
        <f t="shared" si="23"/>
        <v>0.14114047022738418</v>
      </c>
      <c r="O69" s="197"/>
      <c r="P69" s="452"/>
      <c r="Q69" s="452"/>
      <c r="R69" s="462"/>
      <c r="S69" s="452"/>
      <c r="T69" s="1">
        <f>+'Ark1'!T495</f>
        <v>5.1889195499893868</v>
      </c>
      <c r="U69" s="197">
        <f t="shared" si="24"/>
        <v>-3.1880885621831112E-2</v>
      </c>
      <c r="V69" s="92">
        <f>+'Ark1'!W495</f>
        <v>1.4222033538526857</v>
      </c>
      <c r="W69" s="95"/>
      <c r="X69" s="11">
        <f>+'Ark1'!X495</f>
        <v>62.683082148163876</v>
      </c>
      <c r="Y69" s="11">
        <f>+'Ark1'!Y495</f>
        <v>27.807259605179368</v>
      </c>
      <c r="Z69" s="11">
        <f>+'Ark1'!Z495</f>
        <v>5.8680199462113238</v>
      </c>
      <c r="AA69" s="71"/>
      <c r="AB69" s="92">
        <f>+'Ark1'!Z495</f>
        <v>5.8680199462113238</v>
      </c>
      <c r="AC69" s="1">
        <f>+'Ark1'!AC495</f>
        <v>0</v>
      </c>
      <c r="AD69" s="11">
        <f>+'Ark1'!AE495</f>
        <v>0</v>
      </c>
      <c r="AE69" s="92">
        <f t="shared" si="12"/>
        <v>2.0115286080273269</v>
      </c>
      <c r="AF69" s="47"/>
      <c r="AG69" s="5"/>
      <c r="AH69" s="59"/>
      <c r="AI69" s="18"/>
      <c r="AK69" s="18"/>
    </row>
    <row r="70" spans="1:37" ht="15.6">
      <c r="A70" s="47"/>
      <c r="B70">
        <f>+'Ark1'!C496</f>
        <v>2021</v>
      </c>
      <c r="C70">
        <f>+'Ark1'!L496</f>
        <v>6</v>
      </c>
      <c r="D70" s="3" t="str">
        <f t="shared" si="21"/>
        <v>O+</v>
      </c>
      <c r="E70" s="316">
        <f>+'Ark1'!Q496</f>
        <v>4063</v>
      </c>
      <c r="F70" s="316">
        <f>+'Ark1'!R496</f>
        <v>9313</v>
      </c>
      <c r="G70" s="197">
        <f>+'Ark1'!AG496</f>
        <v>14.716046563941324</v>
      </c>
      <c r="H70" s="197">
        <f t="shared" si="22"/>
        <v>-0.17063344997540497</v>
      </c>
      <c r="I70" s="197">
        <f>+'Ark1'!AH496</f>
        <v>5.7983463975088592</v>
      </c>
      <c r="J70" s="197"/>
      <c r="K70" s="443"/>
      <c r="L70" s="205"/>
      <c r="M70" s="92">
        <f>+'Ark1'!U496</f>
        <v>21.501534414259705</v>
      </c>
      <c r="N70" s="197">
        <f t="shared" si="23"/>
        <v>0.23174593166229229</v>
      </c>
      <c r="O70" s="197"/>
      <c r="P70" s="452"/>
      <c r="Q70" s="452"/>
      <c r="R70" s="462"/>
      <c r="S70" s="452"/>
      <c r="T70" s="1">
        <f>+'Ark1'!T496</f>
        <v>5.7784816922581355</v>
      </c>
      <c r="U70" s="197">
        <f t="shared" si="24"/>
        <v>-8.7804516717797654E-3</v>
      </c>
      <c r="V70" s="92">
        <f>+'Ark1'!W496</f>
        <v>4.6386771180070872</v>
      </c>
      <c r="W70" s="95"/>
      <c r="X70" s="11">
        <f>+'Ark1'!X496</f>
        <v>75.969075485879983</v>
      </c>
      <c r="Y70" s="11">
        <f>+'Ark1'!Y496</f>
        <v>43.519811016858149</v>
      </c>
      <c r="Z70" s="11">
        <f>+'Ark1'!Z496</f>
        <v>6.2203570881079697</v>
      </c>
      <c r="AA70" s="71"/>
      <c r="AB70" s="92">
        <f>+'Ark1'!Z496</f>
        <v>6.2203570881079697</v>
      </c>
      <c r="AC70" s="1">
        <f>+'Ark1'!AC496</f>
        <v>0</v>
      </c>
      <c r="AD70" s="11">
        <f>+'Ark1'!AE496</f>
        <v>0</v>
      </c>
      <c r="AE70" s="92">
        <f t="shared" si="12"/>
        <v>2.2921486586266306</v>
      </c>
      <c r="AF70" s="47"/>
      <c r="AG70" s="13"/>
      <c r="AH70" s="59"/>
    </row>
    <row r="71" spans="1:37" ht="15.6">
      <c r="A71" s="47"/>
      <c r="B71">
        <f>+'Ark1'!C497</f>
        <v>2021</v>
      </c>
      <c r="C71">
        <f>+'Ark1'!L497</f>
        <v>7</v>
      </c>
      <c r="D71" s="3" t="str">
        <f t="shared" si="21"/>
        <v>R-</v>
      </c>
      <c r="E71" s="316">
        <f>+'Ark1'!Q497</f>
        <v>4377</v>
      </c>
      <c r="F71" s="316">
        <f>+'Ark1'!R497</f>
        <v>9312</v>
      </c>
      <c r="G71" s="197">
        <f>+'Ark1'!AG497</f>
        <v>17.488754037952972</v>
      </c>
      <c r="H71" s="197">
        <f t="shared" si="22"/>
        <v>-2.679987682433449E-2</v>
      </c>
      <c r="I71" s="197">
        <f>+'Ark1'!AH497</f>
        <v>4.0914948453608249</v>
      </c>
      <c r="J71" s="197"/>
      <c r="K71" s="443"/>
      <c r="L71" s="205"/>
      <c r="M71" s="92">
        <f>+'Ark1'!U497</f>
        <v>25.555466065292023</v>
      </c>
      <c r="N71" s="197">
        <f t="shared" si="23"/>
        <v>0.20118944909567915</v>
      </c>
      <c r="O71" s="197"/>
      <c r="P71" s="452"/>
      <c r="Q71" s="452"/>
      <c r="R71" s="462"/>
      <c r="S71" s="452"/>
      <c r="T71" s="1">
        <f>+'Ark1'!T497</f>
        <v>6.2542955326460481</v>
      </c>
      <c r="U71" s="197">
        <f t="shared" si="24"/>
        <v>9.9897810233352757E-2</v>
      </c>
      <c r="V71" s="92">
        <f>+'Ark1'!W497</f>
        <v>9.493127147766323</v>
      </c>
      <c r="W71" s="95"/>
      <c r="X71" s="11">
        <f>+'Ark1'!X497</f>
        <v>92.944587628865989</v>
      </c>
      <c r="Y71" s="11">
        <f>+'Ark1'!Y497</f>
        <v>68.395618556701038</v>
      </c>
      <c r="Z71" s="11">
        <f>+'Ark1'!Z497</f>
        <v>5.9208481797511796</v>
      </c>
      <c r="AA71" s="71"/>
      <c r="AB71" s="92">
        <f>+'Ark1'!Z497</f>
        <v>5.9208481797511796</v>
      </c>
      <c r="AC71" s="1">
        <f>+'Ark1'!AC497</f>
        <v>0</v>
      </c>
      <c r="AD71" s="11">
        <f>+'Ark1'!AE497</f>
        <v>0</v>
      </c>
      <c r="AE71" s="92">
        <f t="shared" si="12"/>
        <v>2.12748457847841</v>
      </c>
      <c r="AF71" s="47"/>
      <c r="AG71" s="13"/>
      <c r="AH71" s="59"/>
    </row>
    <row r="72" spans="1:37" ht="15.6">
      <c r="A72" s="47"/>
      <c r="B72">
        <f>+'Ark1'!C498</f>
        <v>2021</v>
      </c>
      <c r="C72">
        <f>+'Ark1'!L498</f>
        <v>8</v>
      </c>
      <c r="D72" s="3" t="str">
        <f t="shared" si="21"/>
        <v>R</v>
      </c>
      <c r="E72" s="316">
        <f>+'Ark1'!Q498</f>
        <v>4916</v>
      </c>
      <c r="F72" s="316">
        <f>+'Ark1'!R498</f>
        <v>11788.369999999997</v>
      </c>
      <c r="G72" s="197">
        <f>+'Ark1'!AG498</f>
        <v>26.159006916124397</v>
      </c>
      <c r="H72" s="197">
        <f t="shared" si="22"/>
        <v>-0.43093158979483803</v>
      </c>
      <c r="I72" s="197">
        <f>+'Ark1'!AH498</f>
        <v>2.3243247370077458</v>
      </c>
      <c r="J72" s="197"/>
      <c r="K72" s="443"/>
      <c r="L72" s="205"/>
      <c r="M72" s="92">
        <f>+'Ark1'!U498</f>
        <v>30.195025266427898</v>
      </c>
      <c r="N72" s="197">
        <f t="shared" si="23"/>
        <v>0.46781606551221699</v>
      </c>
      <c r="O72" s="197"/>
      <c r="P72" s="452"/>
      <c r="Q72" s="452"/>
      <c r="R72" s="462"/>
      <c r="S72" s="452"/>
      <c r="T72" s="1">
        <f>+'Ark1'!T498</f>
        <v>6.8052665466048357</v>
      </c>
      <c r="U72" s="197">
        <f t="shared" si="24"/>
        <v>8.4455470620971695E-2</v>
      </c>
      <c r="V72" s="92">
        <f>+'Ark1'!W498</f>
        <v>16.541727142938338</v>
      </c>
      <c r="W72" s="95"/>
      <c r="X72" s="11">
        <f>+'Ark1'!X498</f>
        <v>98.851664818800231</v>
      </c>
      <c r="Y72" s="11">
        <f>+'Ark1'!Y498</f>
        <v>89.0878043359684</v>
      </c>
      <c r="Z72" s="11">
        <f>+'Ark1'!Z498</f>
        <v>5.8628792195098152</v>
      </c>
      <c r="AA72" s="71"/>
      <c r="AB72" s="92">
        <f>+'Ark1'!Z498</f>
        <v>5.8628792195098152</v>
      </c>
      <c r="AC72" s="1">
        <f>+'Ark1'!AC498</f>
        <v>0</v>
      </c>
      <c r="AD72" s="11">
        <f>+'Ark1'!AE498</f>
        <v>0</v>
      </c>
      <c r="AE72" s="92">
        <f t="shared" si="12"/>
        <v>2.3979597233523182</v>
      </c>
      <c r="AF72" s="47"/>
      <c r="AG72" s="2"/>
      <c r="AH72" s="59"/>
      <c r="AI72" s="5"/>
    </row>
    <row r="73" spans="1:37" ht="15.6">
      <c r="A73" s="47"/>
      <c r="B73">
        <f>+'Ark1'!C499</f>
        <v>2021</v>
      </c>
      <c r="C73">
        <f>+'Ark1'!L499</f>
        <v>9</v>
      </c>
      <c r="D73" s="3" t="str">
        <f t="shared" si="21"/>
        <v>R+</v>
      </c>
      <c r="E73" s="316">
        <f>+'Ark1'!Q499</f>
        <v>3686</v>
      </c>
      <c r="F73" s="316">
        <f>+'Ark1'!R499</f>
        <v>8150</v>
      </c>
      <c r="G73" s="197">
        <f>+'Ark1'!AG499</f>
        <v>20.974907285847735</v>
      </c>
      <c r="H73" s="197">
        <f t="shared" si="22"/>
        <v>0.73526720134893964</v>
      </c>
      <c r="I73" s="197">
        <f>+'Ark1'!AH499</f>
        <v>1.4969325153374231</v>
      </c>
      <c r="J73" s="197"/>
      <c r="K73" s="443"/>
      <c r="L73" s="205"/>
      <c r="M73" s="92">
        <f>+'Ark1'!U499</f>
        <v>35.01953251533741</v>
      </c>
      <c r="N73" s="197">
        <f t="shared" si="23"/>
        <v>0.67745773042673108</v>
      </c>
      <c r="O73" s="197"/>
      <c r="P73" s="452"/>
      <c r="Q73" s="452"/>
      <c r="R73" s="462"/>
      <c r="S73" s="452"/>
      <c r="T73" s="1">
        <f>+'Ark1'!T499</f>
        <v>7.4570552147239235</v>
      </c>
      <c r="U73" s="197">
        <f t="shared" si="24"/>
        <v>7.5354354366545806E-2</v>
      </c>
      <c r="V73" s="92">
        <f>+'Ark1'!W499</f>
        <v>26.233128834355831</v>
      </c>
      <c r="W73" s="95"/>
      <c r="X73" s="11">
        <f>+'Ark1'!X499</f>
        <v>99.938650306748443</v>
      </c>
      <c r="Y73" s="11">
        <f>+'Ark1'!Y499</f>
        <v>97.914110429447874</v>
      </c>
      <c r="Z73" s="11">
        <f>+'Ark1'!Z499</f>
        <v>5.9846648415866541</v>
      </c>
      <c r="AA73" s="71"/>
      <c r="AB73" s="92">
        <f>+'Ark1'!Z499</f>
        <v>5.9846648415866541</v>
      </c>
      <c r="AC73" s="1">
        <f>+'Ark1'!AC499</f>
        <v>0</v>
      </c>
      <c r="AD73" s="11">
        <f>+'Ark1'!AE499</f>
        <v>0</v>
      </c>
      <c r="AE73" s="92">
        <f t="shared" si="12"/>
        <v>2.2110689093868694</v>
      </c>
      <c r="AF73" s="47"/>
      <c r="AG73" s="4"/>
      <c r="AH73" s="59"/>
      <c r="AI73" s="4"/>
      <c r="AJ73" s="4"/>
      <c r="AK73" s="4"/>
    </row>
    <row r="74" spans="1:37" ht="15.6">
      <c r="A74" s="47"/>
      <c r="B74">
        <f>+'Ark1'!C500</f>
        <v>2021</v>
      </c>
      <c r="C74">
        <f>+'Ark1'!L500</f>
        <v>10</v>
      </c>
      <c r="D74" s="3" t="str">
        <f t="shared" si="21"/>
        <v>U-</v>
      </c>
      <c r="E74" s="316">
        <f>+'Ark1'!Q500</f>
        <v>1426</v>
      </c>
      <c r="F74" s="316">
        <f>+'Ark1'!R500</f>
        <v>2061</v>
      </c>
      <c r="G74" s="197">
        <f>+'Ark1'!AG500</f>
        <v>5.9267233974810321</v>
      </c>
      <c r="H74" s="197">
        <f t="shared" si="22"/>
        <v>0.41504240845838059</v>
      </c>
      <c r="I74" s="197">
        <f>+'Ark1'!AH500</f>
        <v>1.4070839398350312</v>
      </c>
      <c r="J74" s="197"/>
      <c r="K74" s="443"/>
      <c r="L74" s="205"/>
      <c r="M74" s="92">
        <f>+'Ark1'!U500</f>
        <v>39.129524502668531</v>
      </c>
      <c r="N74" s="197">
        <f t="shared" si="23"/>
        <v>0.7561911693351604</v>
      </c>
      <c r="O74" s="197"/>
      <c r="P74" s="452"/>
      <c r="Q74" s="452"/>
      <c r="R74" s="462"/>
      <c r="S74" s="452"/>
      <c r="T74" s="1">
        <f>+'Ark1'!T500</f>
        <v>8.2862688015526427</v>
      </c>
      <c r="U74" s="197">
        <f t="shared" si="24"/>
        <v>0.11043716543587223</v>
      </c>
      <c r="V74" s="92">
        <f>+'Ark1'!W500</f>
        <v>40.708393983503157</v>
      </c>
      <c r="W74" s="95"/>
      <c r="X74" s="11">
        <f>+'Ark1'!X500</f>
        <v>100</v>
      </c>
      <c r="Y74" s="11">
        <f>+'Ark1'!Y500</f>
        <v>99.611838913148972</v>
      </c>
      <c r="Z74" s="11">
        <f>+'Ark1'!Z500</f>
        <v>6.3199516460457108</v>
      </c>
      <c r="AA74" s="71"/>
      <c r="AB74" s="92">
        <f>+'Ark1'!Z500</f>
        <v>6.3199516460457108</v>
      </c>
      <c r="AC74" s="1">
        <f>+'Ark1'!AC500</f>
        <v>0</v>
      </c>
      <c r="AD74" s="11">
        <f>+'Ark1'!AE500</f>
        <v>0</v>
      </c>
      <c r="AE74" s="92">
        <f t="shared" si="12"/>
        <v>1.4453015427769986</v>
      </c>
      <c r="AF74" s="47"/>
      <c r="AG74" s="4"/>
      <c r="AH74" s="59"/>
      <c r="AI74" s="13"/>
      <c r="AJ74" s="1"/>
      <c r="AK74" s="5"/>
    </row>
    <row r="75" spans="1:37" ht="15.6">
      <c r="A75" s="47"/>
      <c r="B75">
        <f>+'Ark1'!C501</f>
        <v>2021</v>
      </c>
      <c r="C75">
        <f>+'Ark1'!L501</f>
        <v>11</v>
      </c>
      <c r="D75" s="3" t="str">
        <f t="shared" si="21"/>
        <v>U</v>
      </c>
      <c r="E75" s="316">
        <f>+'Ark1'!Q501</f>
        <v>665</v>
      </c>
      <c r="F75" s="316">
        <f>+'Ark1'!R501</f>
        <v>835</v>
      </c>
      <c r="G75" s="197">
        <f>+'Ark1'!AG501</f>
        <v>2.5893732856146774</v>
      </c>
      <c r="H75" s="197">
        <f t="shared" si="22"/>
        <v>0.22116567854024449</v>
      </c>
      <c r="I75" s="197">
        <f>+'Ark1'!AH501</f>
        <v>0.95808383233532945</v>
      </c>
      <c r="J75" s="197"/>
      <c r="K75" s="443"/>
      <c r="L75" s="205"/>
      <c r="M75" s="92">
        <f>+'Ark1'!U501</f>
        <v>42.196467065868255</v>
      </c>
      <c r="N75" s="197">
        <f t="shared" si="23"/>
        <v>1.7186837325349273</v>
      </c>
      <c r="O75" s="197"/>
      <c r="P75" s="452"/>
      <c r="Q75" s="452"/>
      <c r="R75" s="462"/>
      <c r="S75" s="452"/>
      <c r="T75" s="1">
        <f>+'Ark1'!T501</f>
        <v>8.8275449101796397</v>
      </c>
      <c r="U75" s="197">
        <f t="shared" si="24"/>
        <v>2.544910179640425E-3</v>
      </c>
      <c r="V75" s="92">
        <f>+'Ark1'!W501</f>
        <v>52.095808383233525</v>
      </c>
      <c r="W75" s="95"/>
      <c r="X75" s="11">
        <f>+'Ark1'!X501</f>
        <v>100</v>
      </c>
      <c r="Y75" s="11">
        <f>+'Ark1'!Y501</f>
        <v>100</v>
      </c>
      <c r="Z75" s="11">
        <f>+'Ark1'!Z501</f>
        <v>6.5704171959742101</v>
      </c>
      <c r="AA75" s="71"/>
      <c r="AB75" s="92">
        <f>+'Ark1'!Z501</f>
        <v>6.5704171959742101</v>
      </c>
      <c r="AC75" s="1">
        <f>+'Ark1'!AC501</f>
        <v>0</v>
      </c>
      <c r="AD75" s="11">
        <f>+'Ark1'!AE501</f>
        <v>0</v>
      </c>
      <c r="AE75" s="92">
        <f t="shared" si="12"/>
        <v>1.255639097744361</v>
      </c>
      <c r="AF75" s="47"/>
      <c r="AG75" s="4"/>
      <c r="AH75" s="59"/>
      <c r="AI75" s="13"/>
      <c r="AJ75" s="1"/>
      <c r="AK75" s="5"/>
    </row>
    <row r="76" spans="1:37" ht="15.6">
      <c r="A76" s="47"/>
      <c r="B76">
        <f>+'Ark1'!C502</f>
        <v>2021</v>
      </c>
      <c r="C76">
        <f>+'Ark1'!L502</f>
        <v>12</v>
      </c>
      <c r="D76" s="3" t="str">
        <f t="shared" si="21"/>
        <v>U+</v>
      </c>
      <c r="E76" s="316">
        <f>+'Ark1'!Q502</f>
        <v>117</v>
      </c>
      <c r="F76" s="316">
        <f>+'Ark1'!R502</f>
        <v>123</v>
      </c>
      <c r="G76" s="197">
        <f>+'Ark1'!AG502</f>
        <v>0.40696477076439574</v>
      </c>
      <c r="H76" s="197">
        <f t="shared" si="22"/>
        <v>-0.19559316612986832</v>
      </c>
      <c r="I76" s="197">
        <f>+'Ark1'!AH502</f>
        <v>0.81300813008130068</v>
      </c>
      <c r="J76" s="197"/>
      <c r="K76" s="443"/>
      <c r="L76" s="205"/>
      <c r="M76" s="92">
        <f>+'Ark1'!U502</f>
        <v>45.021463414634155</v>
      </c>
      <c r="N76" s="197">
        <f t="shared" si="23"/>
        <v>-8.3719067117684176E-2</v>
      </c>
      <c r="O76" s="197"/>
      <c r="P76" s="452"/>
      <c r="Q76" s="452"/>
      <c r="R76" s="462"/>
      <c r="S76" s="452"/>
      <c r="T76" s="1">
        <f>+'Ark1'!T502</f>
        <v>9.617886178861788</v>
      </c>
      <c r="U76" s="197">
        <f t="shared" si="24"/>
        <v>1.204676280339001E-2</v>
      </c>
      <c r="V76" s="92">
        <f>+'Ark1'!W502</f>
        <v>60.975609756097562</v>
      </c>
      <c r="W76" s="95"/>
      <c r="X76" s="11">
        <f>+'Ark1'!X502</f>
        <v>100</v>
      </c>
      <c r="Y76" s="11">
        <f>+'Ark1'!Y502</f>
        <v>100</v>
      </c>
      <c r="Z76" s="11">
        <f>+'Ark1'!Z502</f>
        <v>6.9242517934478824</v>
      </c>
      <c r="AA76" s="71"/>
      <c r="AB76" s="92">
        <f>+'Ark1'!Z502</f>
        <v>6.9242517934478824</v>
      </c>
      <c r="AC76" s="1">
        <f>+'Ark1'!AC502</f>
        <v>0</v>
      </c>
      <c r="AD76" s="11">
        <f>+'Ark1'!AE502</f>
        <v>0</v>
      </c>
      <c r="AE76" s="92">
        <f t="shared" si="12"/>
        <v>1.0512820512820513</v>
      </c>
      <c r="AF76" s="47"/>
      <c r="AG76" s="4"/>
      <c r="AH76" s="59"/>
      <c r="AI76" s="13"/>
      <c r="AJ76" s="1"/>
      <c r="AK76" s="5"/>
    </row>
    <row r="77" spans="1:37" ht="15.6">
      <c r="A77" s="47"/>
      <c r="B77">
        <f>+'Ark1'!C503</f>
        <v>2021</v>
      </c>
      <c r="C77">
        <f>+'Ark1'!L503</f>
        <v>13</v>
      </c>
      <c r="D77" s="3" t="str">
        <f t="shared" si="21"/>
        <v>E-</v>
      </c>
      <c r="E77" s="316">
        <f>+'Ark1'!Q503</f>
        <v>14</v>
      </c>
      <c r="F77" s="316">
        <f>+'Ark1'!R503</f>
        <v>14</v>
      </c>
      <c r="G77" s="197">
        <f>+'Ark1'!AG503</f>
        <v>5.1561041015360333E-2</v>
      </c>
      <c r="H77" s="197">
        <f t="shared" si="22"/>
        <v>8.7113406386911396E-4</v>
      </c>
      <c r="I77" s="197">
        <f>+'Ark1'!AH503</f>
        <v>0</v>
      </c>
      <c r="J77" s="197"/>
      <c r="K77" s="443"/>
      <c r="L77" s="205"/>
      <c r="M77" s="92">
        <f>+'Ark1'!U503</f>
        <v>50.114285714285693</v>
      </c>
      <c r="N77" s="197">
        <f t="shared" si="23"/>
        <v>2.8561038961038676</v>
      </c>
      <c r="O77" s="197"/>
      <c r="P77" s="452"/>
      <c r="Q77" s="452"/>
      <c r="R77" s="462"/>
      <c r="S77" s="452"/>
      <c r="T77" s="1">
        <f>+'Ark1'!T503</f>
        <v>10.071428571428569</v>
      </c>
      <c r="U77" s="197">
        <f t="shared" si="24"/>
        <v>-1.2012987012987022</v>
      </c>
      <c r="V77" s="92">
        <f>+'Ark1'!W503</f>
        <v>71.428571428571445</v>
      </c>
      <c r="W77" s="95"/>
      <c r="X77" s="11">
        <f>+'Ark1'!X503</f>
        <v>100</v>
      </c>
      <c r="Y77" s="11">
        <f>+'Ark1'!Y503</f>
        <v>100</v>
      </c>
      <c r="Z77" s="11">
        <f>+'Ark1'!Z503</f>
        <v>9.8281437822246893</v>
      </c>
      <c r="AA77" s="71"/>
      <c r="AB77" s="92">
        <f>+'Ark1'!Z503</f>
        <v>9.8281437822246893</v>
      </c>
      <c r="AC77" s="1">
        <f>+'Ark1'!AC503</f>
        <v>0</v>
      </c>
      <c r="AD77" s="11">
        <f>+'Ark1'!AE503</f>
        <v>0</v>
      </c>
      <c r="AE77" s="92">
        <f t="shared" si="12"/>
        <v>1</v>
      </c>
      <c r="AF77" s="47"/>
      <c r="AG77" s="4"/>
      <c r="AH77" s="59"/>
      <c r="AI77" s="13"/>
      <c r="AJ77" s="1"/>
      <c r="AK77" s="5"/>
    </row>
    <row r="78" spans="1:37" ht="15.6">
      <c r="A78" s="47"/>
      <c r="B78">
        <f>+'Ark1'!C504</f>
        <v>2021</v>
      </c>
      <c r="C78">
        <f>+'Ark1'!L504</f>
        <v>14</v>
      </c>
      <c r="D78" s="3" t="str">
        <f t="shared" si="21"/>
        <v>E</v>
      </c>
      <c r="E78" s="316">
        <f>+'Ark1'!Q504</f>
        <v>4</v>
      </c>
      <c r="F78" s="316">
        <f>+'Ark1'!R504</f>
        <v>4</v>
      </c>
      <c r="G78" s="197">
        <f>+'Ark1'!AG504</f>
        <v>1.7345263541113671E-2</v>
      </c>
      <c r="H78" s="197">
        <f t="shared" si="22"/>
        <v>-3.6253647079392999E-3</v>
      </c>
      <c r="I78" s="197">
        <f>+'Ark1'!AH504</f>
        <v>0</v>
      </c>
      <c r="J78" s="197"/>
      <c r="K78" s="443"/>
      <c r="L78" s="205"/>
      <c r="M78" s="92">
        <f>+'Ark1'!U504</f>
        <v>59.005000000000017</v>
      </c>
      <c r="N78" s="197">
        <f t="shared" si="23"/>
        <v>5.2400000000000162</v>
      </c>
      <c r="O78" s="197"/>
      <c r="P78" s="452"/>
      <c r="Q78" s="452"/>
      <c r="R78" s="462"/>
      <c r="S78" s="452"/>
      <c r="T78" s="1">
        <f>+'Ark1'!T504</f>
        <v>11.5</v>
      </c>
      <c r="U78" s="197">
        <f t="shared" si="24"/>
        <v>0.75</v>
      </c>
      <c r="V78" s="92">
        <f>+'Ark1'!W504</f>
        <v>75</v>
      </c>
      <c r="W78" s="95"/>
      <c r="X78" s="11">
        <f>+'Ark1'!X504</f>
        <v>100</v>
      </c>
      <c r="Y78" s="11">
        <f>+'Ark1'!Y504</f>
        <v>100</v>
      </c>
      <c r="Z78" s="11">
        <f>+'Ark1'!Z504</f>
        <v>3.9983402806664343</v>
      </c>
      <c r="AA78" s="71"/>
      <c r="AB78" s="92">
        <f>+'Ark1'!Z504</f>
        <v>3.9983402806664343</v>
      </c>
      <c r="AC78" s="1">
        <f>+'Ark1'!AC504</f>
        <v>0</v>
      </c>
      <c r="AD78" s="11">
        <f>+'Ark1'!AE504</f>
        <v>0</v>
      </c>
      <c r="AE78" s="92">
        <f t="shared" si="12"/>
        <v>1</v>
      </c>
      <c r="AF78" s="47"/>
      <c r="AG78" s="4"/>
      <c r="AH78" s="59"/>
      <c r="AI78" s="13"/>
      <c r="AJ78" s="13"/>
      <c r="AK78" s="5"/>
    </row>
    <row r="79" spans="1:37" ht="15.6">
      <c r="A79" s="47"/>
      <c r="B79">
        <f>+'Ark1'!C505</f>
        <v>2021</v>
      </c>
      <c r="C79">
        <f>+'Ark1'!L505</f>
        <v>15</v>
      </c>
      <c r="D79" s="3" t="str">
        <f>+D63</f>
        <v>Kasserte</v>
      </c>
      <c r="E79" s="316">
        <f>+'Ark1'!Q505</f>
        <v>0</v>
      </c>
      <c r="F79" s="316">
        <f>+'Ark1'!R505</f>
        <v>0</v>
      </c>
      <c r="G79" s="197">
        <f>+'Ark1'!AG505</f>
        <v>0</v>
      </c>
      <c r="H79" s="197">
        <f t="shared" si="22"/>
        <v>-6.8423183494654861E-3</v>
      </c>
      <c r="I79" s="197">
        <f>+'Ark1'!AH505</f>
        <v>0</v>
      </c>
      <c r="J79" s="197"/>
      <c r="K79" s="443"/>
      <c r="L79" s="205"/>
      <c r="M79" s="92">
        <f>+'Ark1'!U505</f>
        <v>0</v>
      </c>
      <c r="N79" s="197">
        <f t="shared" si="23"/>
        <v>-70.17</v>
      </c>
      <c r="O79" s="197"/>
      <c r="P79" s="452"/>
      <c r="Q79" s="452"/>
      <c r="R79" s="462"/>
      <c r="S79" s="452"/>
      <c r="T79" s="1">
        <f>+'Ark1'!T505</f>
        <v>0</v>
      </c>
      <c r="U79" s="197">
        <f t="shared" si="24"/>
        <v>-13</v>
      </c>
      <c r="V79" s="92">
        <f>+'Ark1'!W505</f>
        <v>0</v>
      </c>
      <c r="W79" s="95"/>
      <c r="X79" s="11">
        <f>+'Ark1'!X505</f>
        <v>0</v>
      </c>
      <c r="Y79" s="11">
        <f>+'Ark1'!Y505</f>
        <v>0</v>
      </c>
      <c r="Z79" s="11">
        <f>+'Ark1'!Z505</f>
        <v>0</v>
      </c>
      <c r="AA79" s="71"/>
      <c r="AB79" s="92">
        <f>+'Ark1'!Z505</f>
        <v>0</v>
      </c>
      <c r="AC79" s="1">
        <f>+'Ark1'!AC505</f>
        <v>0</v>
      </c>
      <c r="AD79" s="11">
        <f>+'Ark1'!AE505</f>
        <v>0</v>
      </c>
      <c r="AE79" s="92" t="e">
        <f t="shared" si="12"/>
        <v>#DIV/0!</v>
      </c>
      <c r="AF79" s="47"/>
      <c r="AG79" s="4"/>
      <c r="AH79" s="59"/>
      <c r="AI79" s="13"/>
      <c r="AJ79" s="13"/>
      <c r="AK79" s="5"/>
    </row>
    <row r="80" spans="1:37" ht="15.6">
      <c r="A80" s="47"/>
      <c r="B80" s="54">
        <f>+'Ark1'!C506</f>
        <v>2020</v>
      </c>
      <c r="C80" s="54">
        <f>+'Ark1'!L506</f>
        <v>1</v>
      </c>
      <c r="D80" s="65" t="s">
        <v>28</v>
      </c>
      <c r="E80" s="329">
        <f>+'Ark1'!Q506</f>
        <v>105</v>
      </c>
      <c r="F80" s="329">
        <f>+'Ark1'!R506</f>
        <v>127</v>
      </c>
      <c r="G80" s="179">
        <f>+'Ark1'!AG506</f>
        <v>0.18084217169353276</v>
      </c>
      <c r="H80" s="179">
        <f t="shared" si="22"/>
        <v>3.5278332222725778E-2</v>
      </c>
      <c r="I80" s="179">
        <f>+'Ark1'!AH506</f>
        <v>3.149606299212599</v>
      </c>
      <c r="J80" s="179"/>
      <c r="K80" s="442"/>
      <c r="L80" s="273"/>
      <c r="M80" s="157">
        <f>+'Ark1'!U506</f>
        <v>14.603070866141739</v>
      </c>
      <c r="N80" s="179">
        <f t="shared" si="23"/>
        <v>1.196006645958251</v>
      </c>
      <c r="O80" s="179"/>
      <c r="P80" s="451"/>
      <c r="Q80" s="451"/>
      <c r="R80" s="461"/>
      <c r="S80" s="451"/>
      <c r="T80" s="56">
        <f>+'Ark1'!T506</f>
        <v>2.3385826771653537</v>
      </c>
      <c r="U80" s="179">
        <f t="shared" si="24"/>
        <v>7.2527631293794581E-2</v>
      </c>
      <c r="V80" s="157">
        <f>+'Ark1'!W506</f>
        <v>0</v>
      </c>
      <c r="W80" s="95"/>
      <c r="X80" s="74">
        <f>+'Ark1'!X506</f>
        <v>40.944881889763778</v>
      </c>
      <c r="Y80" s="74">
        <f>+'Ark1'!Y506</f>
        <v>3.9370078740157486</v>
      </c>
      <c r="Z80" s="74">
        <f>+'Ark1'!Z506</f>
        <v>4.834805488650824</v>
      </c>
      <c r="AA80" s="71"/>
      <c r="AB80" s="157">
        <f>+'Ark1'!Z506</f>
        <v>4.834805488650824</v>
      </c>
      <c r="AC80" s="56">
        <f>+'Ark1'!AC506</f>
        <v>0</v>
      </c>
      <c r="AD80" s="74">
        <f>+'Ark1'!AE506</f>
        <v>0</v>
      </c>
      <c r="AE80" s="157">
        <f t="shared" si="12"/>
        <v>1.2095238095238094</v>
      </c>
      <c r="AF80" s="47"/>
      <c r="AG80" s="4"/>
      <c r="AH80" s="59"/>
      <c r="AI80" s="13"/>
      <c r="AJ80" s="13"/>
      <c r="AK80" s="5"/>
    </row>
    <row r="81" spans="1:37" ht="15.6">
      <c r="A81" s="47"/>
      <c r="B81" s="54">
        <f>+'Ark1'!C507</f>
        <v>2020</v>
      </c>
      <c r="C81" s="54">
        <f>+'Ark1'!L507</f>
        <v>2</v>
      </c>
      <c r="D81" s="65" t="s">
        <v>29</v>
      </c>
      <c r="E81" s="329">
        <f>+'Ark1'!Q507</f>
        <v>346</v>
      </c>
      <c r="F81" s="329">
        <f>+'Ark1'!R507</f>
        <v>464</v>
      </c>
      <c r="G81" s="179">
        <f>+'Ark1'!AG507</f>
        <v>0.73622935895755615</v>
      </c>
      <c r="H81" s="179">
        <f t="shared" si="22"/>
        <v>-5.6463397460193909E-2</v>
      </c>
      <c r="I81" s="179">
        <f>+'Ark1'!AH507</f>
        <v>4.5258620689655196</v>
      </c>
      <c r="J81" s="179"/>
      <c r="K81" s="442"/>
      <c r="L81" s="273"/>
      <c r="M81" s="157">
        <f>+'Ark1'!U507</f>
        <v>16.272090517241349</v>
      </c>
      <c r="N81" s="179">
        <f t="shared" si="23"/>
        <v>0.87916982091639895</v>
      </c>
      <c r="O81" s="179"/>
      <c r="P81" s="451"/>
      <c r="Q81" s="451"/>
      <c r="R81" s="461"/>
      <c r="S81" s="451"/>
      <c r="T81" s="56">
        <f>+'Ark1'!T507</f>
        <v>3.1034482758620681</v>
      </c>
      <c r="U81" s="179">
        <f t="shared" si="24"/>
        <v>-3.0014006536384308E-2</v>
      </c>
      <c r="V81" s="157">
        <f>+'Ark1'!W507</f>
        <v>0.21551724137931033</v>
      </c>
      <c r="W81" s="95"/>
      <c r="X81" s="74">
        <f>+'Ark1'!X507</f>
        <v>54.310344827586221</v>
      </c>
      <c r="Y81" s="74">
        <f>+'Ark1'!Y507</f>
        <v>10.991379310344829</v>
      </c>
      <c r="Z81" s="74">
        <f>+'Ark1'!Z507</f>
        <v>5.2004867295827202</v>
      </c>
      <c r="AA81" s="71"/>
      <c r="AB81" s="157">
        <f>+'Ark1'!Z507</f>
        <v>5.2004867295827202</v>
      </c>
      <c r="AC81" s="56">
        <f>+'Ark1'!AC507</f>
        <v>0</v>
      </c>
      <c r="AD81" s="74">
        <f>+'Ark1'!AE507</f>
        <v>0</v>
      </c>
      <c r="AE81" s="157">
        <f t="shared" si="12"/>
        <v>1.3410404624277457</v>
      </c>
      <c r="AF81" s="47"/>
      <c r="AG81" s="4"/>
      <c r="AH81" s="59"/>
      <c r="AI81" s="13"/>
      <c r="AJ81" s="13"/>
      <c r="AK81" s="5"/>
    </row>
    <row r="82" spans="1:37" ht="15.6">
      <c r="A82" s="47"/>
      <c r="B82" s="54">
        <f>+'Ark1'!C508</f>
        <v>2020</v>
      </c>
      <c r="C82" s="54">
        <f>+'Ark1'!L508</f>
        <v>3</v>
      </c>
      <c r="D82" s="65" t="s">
        <v>30</v>
      </c>
      <c r="E82" s="329">
        <f>+'Ark1'!Q508</f>
        <v>623</v>
      </c>
      <c r="F82" s="329">
        <f>+'Ark1'!R508</f>
        <v>902</v>
      </c>
      <c r="G82" s="179">
        <f>+'Ark1'!AG508</f>
        <v>1.4529907279126812</v>
      </c>
      <c r="H82" s="179">
        <f t="shared" si="22"/>
        <v>-3.4804050391851193E-2</v>
      </c>
      <c r="I82" s="179">
        <f>+'Ark1'!AH508</f>
        <v>4.9889135254988908</v>
      </c>
      <c r="J82" s="179"/>
      <c r="K82" s="442"/>
      <c r="L82" s="273"/>
      <c r="M82" s="157">
        <f>+'Ark1'!U508</f>
        <v>16.519789356984482</v>
      </c>
      <c r="N82" s="179">
        <f t="shared" si="23"/>
        <v>-0.262828620543619</v>
      </c>
      <c r="O82" s="179"/>
      <c r="P82" s="451"/>
      <c r="Q82" s="451"/>
      <c r="R82" s="461"/>
      <c r="S82" s="451"/>
      <c r="T82" s="56">
        <f>+'Ark1'!T508</f>
        <v>3.707317073170731</v>
      </c>
      <c r="U82" s="179">
        <f t="shared" si="24"/>
        <v>-1.403124143601131E-2</v>
      </c>
      <c r="V82" s="157">
        <f>+'Ark1'!W508</f>
        <v>0</v>
      </c>
      <c r="W82" s="95"/>
      <c r="X82" s="74">
        <f>+'Ark1'!X508</f>
        <v>51.441241685144128</v>
      </c>
      <c r="Y82" s="74">
        <f>+'Ark1'!Y508</f>
        <v>14.855875831485587</v>
      </c>
      <c r="Z82" s="74">
        <f>+'Ark1'!Z508</f>
        <v>5.5358489475255839</v>
      </c>
      <c r="AA82" s="71"/>
      <c r="AB82" s="157">
        <f>+'Ark1'!Z508</f>
        <v>5.5358489475255839</v>
      </c>
      <c r="AC82" s="56">
        <f>+'Ark1'!AC508</f>
        <v>0</v>
      </c>
      <c r="AD82" s="74">
        <f>+'Ark1'!AE508</f>
        <v>0</v>
      </c>
      <c r="AE82" s="157">
        <f t="shared" si="12"/>
        <v>1.447833065810594</v>
      </c>
      <c r="AF82" s="47"/>
      <c r="AG82" s="4"/>
      <c r="AH82" s="59"/>
      <c r="AI82" s="13"/>
      <c r="AJ82" s="5"/>
      <c r="AK82" s="5"/>
    </row>
    <row r="83" spans="1:37" ht="15.6">
      <c r="A83" s="47"/>
      <c r="B83" s="54">
        <f>+'Ark1'!C509</f>
        <v>2020</v>
      </c>
      <c r="C83" s="54">
        <f>+'Ark1'!L509</f>
        <v>4</v>
      </c>
      <c r="D83" s="65" t="s">
        <v>31</v>
      </c>
      <c r="E83" s="329">
        <f>+'Ark1'!Q509</f>
        <v>1120</v>
      </c>
      <c r="F83" s="329">
        <f>+'Ark1'!R509</f>
        <v>1824</v>
      </c>
      <c r="G83" s="179">
        <f>+'Ark1'!AG509</f>
        <v>3.1264919120813324</v>
      </c>
      <c r="H83" s="179">
        <f t="shared" si="22"/>
        <v>0.11004124690448247</v>
      </c>
      <c r="I83" s="179">
        <f>+'Ark1'!AH509</f>
        <v>5.0986842105263159</v>
      </c>
      <c r="J83" s="179"/>
      <c r="K83" s="442"/>
      <c r="L83" s="273"/>
      <c r="M83" s="157">
        <f>+'Ark1'!U509</f>
        <v>17.578453947368441</v>
      </c>
      <c r="N83" s="179">
        <f t="shared" si="23"/>
        <v>-4.8600767416179025E-2</v>
      </c>
      <c r="O83" s="179"/>
      <c r="P83" s="451"/>
      <c r="Q83" s="451"/>
      <c r="R83" s="461"/>
      <c r="S83" s="451"/>
      <c r="T83" s="56">
        <f>+'Ark1'!T509</f>
        <v>4.3119517543859649</v>
      </c>
      <c r="U83" s="179">
        <f t="shared" si="24"/>
        <v>-0.23694230847782904</v>
      </c>
      <c r="V83" s="157">
        <f>+'Ark1'!W509</f>
        <v>0.32894736842105271</v>
      </c>
      <c r="W83" s="95"/>
      <c r="X83" s="74">
        <f>+'Ark1'!X509</f>
        <v>57.78508771929824</v>
      </c>
      <c r="Y83" s="74">
        <f>+'Ark1'!Y509</f>
        <v>17.708333333333329</v>
      </c>
      <c r="Z83" s="74">
        <f>+'Ark1'!Z509</f>
        <v>5.5097000109441643</v>
      </c>
      <c r="AA83" s="71"/>
      <c r="AB83" s="157">
        <f>+'Ark1'!Z509</f>
        <v>5.5097000109441643</v>
      </c>
      <c r="AC83" s="56">
        <f>+'Ark1'!AC509</f>
        <v>0</v>
      </c>
      <c r="AD83" s="74">
        <f>+'Ark1'!AE509</f>
        <v>0</v>
      </c>
      <c r="AE83" s="157">
        <f t="shared" si="12"/>
        <v>1.6285714285714286</v>
      </c>
      <c r="AF83" s="47"/>
      <c r="AG83" s="4"/>
      <c r="AH83" s="59"/>
      <c r="AI83" s="13"/>
      <c r="AJ83" s="5"/>
      <c r="AK83" s="5"/>
    </row>
    <row r="84" spans="1:37" ht="15.6">
      <c r="A84" s="47"/>
      <c r="B84" s="54">
        <f>+'Ark1'!C510</f>
        <v>2020</v>
      </c>
      <c r="C84" s="54">
        <f>+'Ark1'!L510</f>
        <v>5</v>
      </c>
      <c r="D84" s="65" t="s">
        <v>401</v>
      </c>
      <c r="E84" s="329">
        <f>+'Ark1'!Q510</f>
        <v>1962</v>
      </c>
      <c r="F84" s="329">
        <f>+'Ark1'!R510</f>
        <v>3673</v>
      </c>
      <c r="G84" s="179">
        <f>+'Ark1'!AG510</f>
        <v>6.7106839237014579</v>
      </c>
      <c r="H84" s="179">
        <f t="shared" si="22"/>
        <v>-0.27564426931198405</v>
      </c>
      <c r="I84" s="179">
        <f>+'Ark1'!AH510</f>
        <v>6.0713313367819213</v>
      </c>
      <c r="J84" s="179"/>
      <c r="K84" s="442"/>
      <c r="L84" s="273"/>
      <c r="M84" s="157">
        <f>+'Ark1'!U510</f>
        <v>18.73674108358286</v>
      </c>
      <c r="N84" s="179">
        <f t="shared" si="23"/>
        <v>-0.31742082894090373</v>
      </c>
      <c r="O84" s="179"/>
      <c r="P84" s="451"/>
      <c r="Q84" s="451"/>
      <c r="R84" s="461"/>
      <c r="S84" s="451"/>
      <c r="T84" s="56">
        <f>+'Ark1'!T510</f>
        <v>5.2208004356112179</v>
      </c>
      <c r="U84" s="179">
        <f t="shared" si="24"/>
        <v>-4.5974897178783003E-2</v>
      </c>
      <c r="V84" s="157">
        <f>+'Ark1'!W510</f>
        <v>1.660767764769943</v>
      </c>
      <c r="W84" s="95"/>
      <c r="X84" s="74">
        <f>+'Ark1'!X510</f>
        <v>62.265178328341953</v>
      </c>
      <c r="Y84" s="74">
        <f>+'Ark1'!Y510</f>
        <v>25.755513204465021</v>
      </c>
      <c r="Z84" s="74">
        <f>+'Ark1'!Z510</f>
        <v>5.7045030691255203</v>
      </c>
      <c r="AA84" s="71"/>
      <c r="AB84" s="157">
        <f>+'Ark1'!Z510</f>
        <v>5.7045030691255203</v>
      </c>
      <c r="AC84" s="56">
        <f>+'Ark1'!AC510</f>
        <v>0</v>
      </c>
      <c r="AD84" s="74">
        <f>+'Ark1'!AE510</f>
        <v>0</v>
      </c>
      <c r="AE84" s="157">
        <f t="shared" si="12"/>
        <v>1.8720693170234455</v>
      </c>
      <c r="AF84" s="47"/>
      <c r="AG84" s="4"/>
      <c r="AH84" s="59"/>
      <c r="AI84" s="13"/>
      <c r="AJ84" s="5"/>
      <c r="AK84" s="5"/>
    </row>
    <row r="85" spans="1:37" ht="15.6">
      <c r="A85" s="47"/>
      <c r="B85" s="54">
        <f>+'Ark1'!C511</f>
        <v>2020</v>
      </c>
      <c r="C85" s="54">
        <f>+'Ark1'!L511</f>
        <v>6</v>
      </c>
      <c r="D85" s="65" t="s">
        <v>32</v>
      </c>
      <c r="E85" s="329">
        <f>+'Ark1'!Q511</f>
        <v>3416</v>
      </c>
      <c r="F85" s="329">
        <f>+'Ark1'!R511</f>
        <v>7177.66</v>
      </c>
      <c r="G85" s="179">
        <f>+'Ark1'!AG511</f>
        <v>14.886680013916729</v>
      </c>
      <c r="H85" s="179">
        <f t="shared" ref="H85:H148" si="25">+G85-G100</f>
        <v>0.80842940724548917</v>
      </c>
      <c r="I85" s="179">
        <f>+'Ark1'!AH511</f>
        <v>5.4892541580403629</v>
      </c>
      <c r="J85" s="179"/>
      <c r="K85" s="442"/>
      <c r="L85" s="273"/>
      <c r="M85" s="157">
        <f>+'Ark1'!U511</f>
        <v>21.269788482597413</v>
      </c>
      <c r="N85" s="179">
        <f t="shared" ref="N85:N148" si="26">+M85-M100</f>
        <v>-0.11572218467453155</v>
      </c>
      <c r="O85" s="179"/>
      <c r="P85" s="451"/>
      <c r="Q85" s="451"/>
      <c r="R85" s="461"/>
      <c r="S85" s="451"/>
      <c r="T85" s="56">
        <f>+'Ark1'!T511</f>
        <v>5.7872621439299152</v>
      </c>
      <c r="U85" s="179">
        <f t="shared" ref="U85:U148" si="27">+T85-T100</f>
        <v>-7.8526931573186687E-2</v>
      </c>
      <c r="V85" s="157">
        <f>+'Ark1'!W511</f>
        <v>4.2771599657827197</v>
      </c>
      <c r="W85" s="95"/>
      <c r="X85" s="74">
        <f>+'Ark1'!X511</f>
        <v>76.626644338126894</v>
      </c>
      <c r="Y85" s="74">
        <f>+'Ark1'!Y511</f>
        <v>40.556393030597718</v>
      </c>
      <c r="Z85" s="74">
        <f>+'Ark1'!Z511</f>
        <v>5.9067233134635284</v>
      </c>
      <c r="AA85" s="71"/>
      <c r="AB85" s="157">
        <f>+'Ark1'!Z511</f>
        <v>5.9067233134635284</v>
      </c>
      <c r="AC85" s="56">
        <f>+'Ark1'!AC511</f>
        <v>0</v>
      </c>
      <c r="AD85" s="74">
        <f>+'Ark1'!AE511</f>
        <v>0</v>
      </c>
      <c r="AE85" s="157">
        <f t="shared" si="12"/>
        <v>2.1011885245901638</v>
      </c>
      <c r="AF85" s="47"/>
      <c r="AG85" s="4"/>
      <c r="AH85" s="59"/>
      <c r="AI85" s="13"/>
      <c r="AJ85" s="5"/>
      <c r="AK85" s="5"/>
    </row>
    <row r="86" spans="1:37" ht="15.6">
      <c r="A86" s="47"/>
      <c r="B86" s="54">
        <f>+'Ark1'!C512</f>
        <v>2020</v>
      </c>
      <c r="C86" s="54">
        <f>+'Ark1'!L512</f>
        <v>7</v>
      </c>
      <c r="D86" s="65" t="s">
        <v>33</v>
      </c>
      <c r="E86" s="329">
        <f>+'Ark1'!Q512</f>
        <v>3715</v>
      </c>
      <c r="F86" s="329">
        <f>+'Ark1'!R512</f>
        <v>7084.6900000000014</v>
      </c>
      <c r="G86" s="179">
        <f>+'Ark1'!AG512</f>
        <v>17.515553914777307</v>
      </c>
      <c r="H86" s="179">
        <f t="shared" si="25"/>
        <v>4.9302628541902038E-2</v>
      </c>
      <c r="I86" s="179">
        <f>+'Ark1'!AH512</f>
        <v>3.6275405134169594</v>
      </c>
      <c r="J86" s="179"/>
      <c r="K86" s="442"/>
      <c r="L86" s="273"/>
      <c r="M86" s="157">
        <f>+'Ark1'!U512</f>
        <v>25.354276616196344</v>
      </c>
      <c r="N86" s="179">
        <f t="shared" si="26"/>
        <v>-3.6723963010118155E-2</v>
      </c>
      <c r="O86" s="179"/>
      <c r="P86" s="451"/>
      <c r="Q86" s="451"/>
      <c r="R86" s="461"/>
      <c r="S86" s="451"/>
      <c r="T86" s="56">
        <f>+'Ark1'!T512</f>
        <v>6.1543977224126953</v>
      </c>
      <c r="U86" s="179">
        <f t="shared" si="27"/>
        <v>-0.17198513307528351</v>
      </c>
      <c r="V86" s="157">
        <f>+'Ark1'!W512</f>
        <v>8.1302075320162199</v>
      </c>
      <c r="W86" s="95"/>
      <c r="X86" s="74">
        <f>+'Ark1'!X512</f>
        <v>93.003363591067497</v>
      </c>
      <c r="Y86" s="74">
        <f>+'Ark1'!Y512</f>
        <v>68.316327178747414</v>
      </c>
      <c r="Z86" s="74">
        <f>+'Ark1'!Z512</f>
        <v>5.7660121291408064</v>
      </c>
      <c r="AA86" s="71"/>
      <c r="AB86" s="157">
        <f>+'Ark1'!Z512</f>
        <v>5.7660121291408064</v>
      </c>
      <c r="AC86" s="56">
        <f>+'Ark1'!AC512</f>
        <v>0</v>
      </c>
      <c r="AD86" s="74">
        <f>+'Ark1'!AE512</f>
        <v>0</v>
      </c>
      <c r="AE86" s="157">
        <f t="shared" si="12"/>
        <v>1.9070497981157473</v>
      </c>
      <c r="AF86" s="47"/>
      <c r="AG86" s="4"/>
      <c r="AH86" s="59"/>
      <c r="AI86" s="13"/>
      <c r="AJ86" s="5"/>
      <c r="AK86" s="5"/>
    </row>
    <row r="87" spans="1:37" ht="15.6">
      <c r="A87" s="47"/>
      <c r="B87" s="54">
        <f>+'Ark1'!C513</f>
        <v>2020</v>
      </c>
      <c r="C87" s="54">
        <f>+'Ark1'!L513</f>
        <v>8</v>
      </c>
      <c r="D87" s="65" t="s">
        <v>34</v>
      </c>
      <c r="E87" s="329">
        <f>+'Ark1'!Q513</f>
        <v>4187</v>
      </c>
      <c r="F87" s="329">
        <f>+'Ark1'!R513</f>
        <v>9173</v>
      </c>
      <c r="G87" s="179">
        <f>+'Ark1'!AG513</f>
        <v>26.589938505919235</v>
      </c>
      <c r="H87" s="179">
        <f t="shared" si="25"/>
        <v>0.47703657951252509</v>
      </c>
      <c r="I87" s="179">
        <f>+'Ark1'!AH513</f>
        <v>2.1476071078164178</v>
      </c>
      <c r="J87" s="179"/>
      <c r="K87" s="442"/>
      <c r="L87" s="273"/>
      <c r="M87" s="157">
        <f>+'Ark1'!U513</f>
        <v>29.727209200915681</v>
      </c>
      <c r="N87" s="179">
        <f t="shared" si="26"/>
        <v>-0.15847479361232786</v>
      </c>
      <c r="O87" s="179"/>
      <c r="P87" s="451"/>
      <c r="Q87" s="451"/>
      <c r="R87" s="461"/>
      <c r="S87" s="451"/>
      <c r="T87" s="56">
        <f>+'Ark1'!T513</f>
        <v>6.720811075983864</v>
      </c>
      <c r="U87" s="179">
        <f t="shared" si="27"/>
        <v>-0.27759293678403374</v>
      </c>
      <c r="V87" s="157">
        <f>+'Ark1'!W513</f>
        <v>14.499073367491548</v>
      </c>
      <c r="W87" s="95"/>
      <c r="X87" s="74">
        <f>+'Ark1'!X513</f>
        <v>98.779025400632321</v>
      </c>
      <c r="Y87" s="74">
        <f>+'Ark1'!Y513</f>
        <v>88.825902104000861</v>
      </c>
      <c r="Z87" s="74">
        <f>+'Ark1'!Z513</f>
        <v>5.6222614880685997</v>
      </c>
      <c r="AA87" s="71"/>
      <c r="AB87" s="157">
        <f>+'Ark1'!Z513</f>
        <v>5.6222614880685997</v>
      </c>
      <c r="AC87" s="56">
        <f>+'Ark1'!AC513</f>
        <v>0</v>
      </c>
      <c r="AD87" s="74">
        <f>+'Ark1'!AE513</f>
        <v>0</v>
      </c>
      <c r="AE87" s="157">
        <f t="shared" si="12"/>
        <v>2.1908287556723192</v>
      </c>
      <c r="AF87" s="47"/>
      <c r="AG87" s="4"/>
      <c r="AH87" s="59"/>
      <c r="AI87" s="13"/>
      <c r="AJ87" s="5"/>
      <c r="AK87" s="5"/>
    </row>
    <row r="88" spans="1:37" ht="15.6">
      <c r="A88" s="47"/>
      <c r="B88" s="54">
        <f>+'Ark1'!C514</f>
        <v>2020</v>
      </c>
      <c r="C88" s="54">
        <f>+'Ark1'!L514</f>
        <v>9</v>
      </c>
      <c r="D88" s="65" t="s">
        <v>35</v>
      </c>
      <c r="E88" s="329">
        <f>+'Ark1'!Q514</f>
        <v>3039</v>
      </c>
      <c r="F88" s="329">
        <f>+'Ark1'!R514</f>
        <v>6044</v>
      </c>
      <c r="G88" s="179">
        <f>+'Ark1'!AG514</f>
        <v>20.239640084498795</v>
      </c>
      <c r="H88" s="179">
        <f t="shared" si="25"/>
        <v>-1.8607659842903246E-2</v>
      </c>
      <c r="I88" s="179">
        <f>+'Ark1'!AH514</f>
        <v>2.035076108537393</v>
      </c>
      <c r="J88" s="179"/>
      <c r="K88" s="442"/>
      <c r="L88" s="273"/>
      <c r="M88" s="157">
        <f>+'Ark1'!U514</f>
        <v>34.342074784910679</v>
      </c>
      <c r="N88" s="179">
        <f t="shared" si="26"/>
        <v>-0.48329336577424442</v>
      </c>
      <c r="O88" s="179"/>
      <c r="P88" s="451"/>
      <c r="Q88" s="451"/>
      <c r="R88" s="461"/>
      <c r="S88" s="451"/>
      <c r="T88" s="56">
        <f>+'Ark1'!T514</f>
        <v>7.3817008603573777</v>
      </c>
      <c r="U88" s="179">
        <f t="shared" si="27"/>
        <v>-0.42514845471111684</v>
      </c>
      <c r="V88" s="157">
        <f>+'Ark1'!W514</f>
        <v>25.099272005294502</v>
      </c>
      <c r="W88" s="95"/>
      <c r="X88" s="74">
        <f>+'Ark1'!X514</f>
        <v>99.83454665784248</v>
      </c>
      <c r="Y88" s="74">
        <f>+'Ark1'!Y514</f>
        <v>97.319655857048346</v>
      </c>
      <c r="Z88" s="74">
        <f>+'Ark1'!Z514</f>
        <v>5.9193278045909912</v>
      </c>
      <c r="AA88" s="71"/>
      <c r="AB88" s="157">
        <f>+'Ark1'!Z514</f>
        <v>5.9193278045909912</v>
      </c>
      <c r="AC88" s="56">
        <f>+'Ark1'!AC514</f>
        <v>0</v>
      </c>
      <c r="AD88" s="74">
        <f>+'Ark1'!AE514</f>
        <v>0</v>
      </c>
      <c r="AE88" s="157">
        <f t="shared" si="12"/>
        <v>1.9888121092464626</v>
      </c>
      <c r="AF88" s="47"/>
      <c r="AG88" s="4"/>
      <c r="AH88" s="59"/>
      <c r="AI88" s="13"/>
      <c r="AJ88" s="5"/>
      <c r="AK88" s="5"/>
    </row>
    <row r="89" spans="1:37" ht="15.6">
      <c r="A89" s="47"/>
      <c r="B89" s="54">
        <f>+'Ark1'!C515</f>
        <v>2020</v>
      </c>
      <c r="C89" s="54">
        <f>+'Ark1'!L515</f>
        <v>10</v>
      </c>
      <c r="D89" s="65" t="s">
        <v>36</v>
      </c>
      <c r="E89" s="329">
        <f>+'Ark1'!Q515</f>
        <v>1087</v>
      </c>
      <c r="F89" s="329">
        <f>+'Ark1'!R515</f>
        <v>1473</v>
      </c>
      <c r="G89" s="179">
        <f>+'Ark1'!AG515</f>
        <v>5.5116809890226515</v>
      </c>
      <c r="H89" s="179">
        <f t="shared" si="25"/>
        <v>-0.51186517747585292</v>
      </c>
      <c r="I89" s="179">
        <f>+'Ark1'!AH515</f>
        <v>1.6972165648336723</v>
      </c>
      <c r="J89" s="179"/>
      <c r="K89" s="442"/>
      <c r="L89" s="273"/>
      <c r="M89" s="157">
        <f>+'Ark1'!U515</f>
        <v>38.37333333333337</v>
      </c>
      <c r="N89" s="179">
        <f t="shared" si="26"/>
        <v>-0.29203751065647765</v>
      </c>
      <c r="O89" s="179"/>
      <c r="P89" s="451"/>
      <c r="Q89" s="451"/>
      <c r="R89" s="461"/>
      <c r="S89" s="451"/>
      <c r="T89" s="56">
        <f>+'Ark1'!T515</f>
        <v>8.1758316361167704</v>
      </c>
      <c r="U89" s="179">
        <f t="shared" si="27"/>
        <v>-0.38618882424128564</v>
      </c>
      <c r="V89" s="157">
        <f>+'Ark1'!W515</f>
        <v>39.579090291921247</v>
      </c>
      <c r="W89" s="95"/>
      <c r="X89" s="74">
        <f>+'Ark1'!X515</f>
        <v>99.932111337406639</v>
      </c>
      <c r="Y89" s="74">
        <f>+'Ark1'!Y515</f>
        <v>99.321113374066528</v>
      </c>
      <c r="Z89" s="74">
        <f>+'Ark1'!Z515</f>
        <v>6.2060460377355477</v>
      </c>
      <c r="AA89" s="71"/>
      <c r="AB89" s="157">
        <f>+'Ark1'!Z515</f>
        <v>6.2060460377355477</v>
      </c>
      <c r="AC89" s="56">
        <f>+'Ark1'!AC515</f>
        <v>0</v>
      </c>
      <c r="AD89" s="74">
        <f>+'Ark1'!AE515</f>
        <v>0</v>
      </c>
      <c r="AE89" s="157">
        <f t="shared" si="12"/>
        <v>1.3551057957681694</v>
      </c>
      <c r="AF89" s="47"/>
      <c r="AG89" s="4"/>
      <c r="AH89" s="59"/>
      <c r="AI89" s="13"/>
      <c r="AJ89" s="5"/>
      <c r="AK89" s="5"/>
    </row>
    <row r="90" spans="1:37" ht="15.6">
      <c r="A90" s="47"/>
      <c r="B90" s="54">
        <f>+'Ark1'!C516</f>
        <v>2020</v>
      </c>
      <c r="C90" s="54">
        <f>+'Ark1'!L516</f>
        <v>11</v>
      </c>
      <c r="D90" s="65" t="s">
        <v>37</v>
      </c>
      <c r="E90" s="329">
        <f>+'Ark1'!Q516</f>
        <v>499</v>
      </c>
      <c r="F90" s="329">
        <f>+'Ark1'!R516</f>
        <v>600</v>
      </c>
      <c r="G90" s="179">
        <f>+'Ark1'!AG516</f>
        <v>2.3682076070744329</v>
      </c>
      <c r="H90" s="179">
        <f t="shared" si="25"/>
        <v>-0.54877571276403669</v>
      </c>
      <c r="I90" s="179">
        <f>+'Ark1'!AH516</f>
        <v>1.166666666666667</v>
      </c>
      <c r="J90" s="179"/>
      <c r="K90" s="442"/>
      <c r="L90" s="273"/>
      <c r="M90" s="157">
        <f>+'Ark1'!U516</f>
        <v>40.477783333333328</v>
      </c>
      <c r="N90" s="179">
        <f t="shared" si="26"/>
        <v>-0.88477316384180682</v>
      </c>
      <c r="O90" s="179"/>
      <c r="P90" s="451"/>
      <c r="Q90" s="451"/>
      <c r="R90" s="461"/>
      <c r="S90" s="451"/>
      <c r="T90" s="56">
        <f>+'Ark1'!T516</f>
        <v>8.8249999999999993</v>
      </c>
      <c r="U90" s="179">
        <f t="shared" si="27"/>
        <v>-0.50550847457627235</v>
      </c>
      <c r="V90" s="157">
        <f>+'Ark1'!W516</f>
        <v>50.833333333333343</v>
      </c>
      <c r="W90" s="95"/>
      <c r="X90" s="74">
        <f>+'Ark1'!X516</f>
        <v>100</v>
      </c>
      <c r="Y90" s="74">
        <f>+'Ark1'!Y516</f>
        <v>99.666666666666686</v>
      </c>
      <c r="Z90" s="74">
        <f>+'Ark1'!Z516</f>
        <v>6.448826424478761</v>
      </c>
      <c r="AA90" s="71"/>
      <c r="AB90" s="157">
        <f>+'Ark1'!Z516</f>
        <v>6.448826424478761</v>
      </c>
      <c r="AC90" s="56">
        <f>+'Ark1'!AC516</f>
        <v>0</v>
      </c>
      <c r="AD90" s="74">
        <f>+'Ark1'!AE516</f>
        <v>0</v>
      </c>
      <c r="AE90" s="157">
        <f t="shared" si="12"/>
        <v>1.2024048096192386</v>
      </c>
      <c r="AF90" s="47"/>
      <c r="AG90" s="4"/>
      <c r="AH90" s="59"/>
      <c r="AI90" s="5"/>
      <c r="AJ90" s="5"/>
      <c r="AK90" s="5"/>
    </row>
    <row r="91" spans="1:37" ht="15.6">
      <c r="A91" s="47"/>
      <c r="B91" s="54">
        <f>+'Ark1'!C517</f>
        <v>2020</v>
      </c>
      <c r="C91" s="54">
        <f>+'Ark1'!L517</f>
        <v>12</v>
      </c>
      <c r="D91" s="65" t="s">
        <v>38</v>
      </c>
      <c r="E91" s="329">
        <f>+'Ark1'!Q517</f>
        <v>122</v>
      </c>
      <c r="F91" s="329">
        <f>+'Ark1'!R517</f>
        <v>137</v>
      </c>
      <c r="G91" s="179">
        <f>+'Ark1'!AG517</f>
        <v>0.60255793689426407</v>
      </c>
      <c r="H91" s="179">
        <f t="shared" si="25"/>
        <v>-8.9273276468999629E-3</v>
      </c>
      <c r="I91" s="179">
        <f>+'Ark1'!AH517</f>
        <v>1.4598540145985412</v>
      </c>
      <c r="J91" s="179"/>
      <c r="K91" s="442"/>
      <c r="L91" s="273"/>
      <c r="M91" s="157">
        <f>+'Ark1'!U517</f>
        <v>45.105182481751839</v>
      </c>
      <c r="N91" s="179">
        <f t="shared" si="26"/>
        <v>0.62018248175183288</v>
      </c>
      <c r="O91" s="179"/>
      <c r="P91" s="451"/>
      <c r="Q91" s="451"/>
      <c r="R91" s="461"/>
      <c r="S91" s="451"/>
      <c r="T91" s="56">
        <f>+'Ark1'!T517</f>
        <v>9.605839416058398</v>
      </c>
      <c r="U91" s="179">
        <f t="shared" si="27"/>
        <v>-0.15503014915899271</v>
      </c>
      <c r="V91" s="157">
        <f>+'Ark1'!W517</f>
        <v>69.34306569343066</v>
      </c>
      <c r="W91" s="95"/>
      <c r="X91" s="74">
        <f>+'Ark1'!X517</f>
        <v>100</v>
      </c>
      <c r="Y91" s="74">
        <f>+'Ark1'!Y517</f>
        <v>100</v>
      </c>
      <c r="Z91" s="74">
        <f>+'Ark1'!Z517</f>
        <v>7.4080310634319204</v>
      </c>
      <c r="AA91" s="71"/>
      <c r="AB91" s="157">
        <f>+'Ark1'!Z517</f>
        <v>7.4080310634319204</v>
      </c>
      <c r="AC91" s="56">
        <f>+'Ark1'!AC517</f>
        <v>0</v>
      </c>
      <c r="AD91" s="74">
        <f>+'Ark1'!AE517</f>
        <v>0</v>
      </c>
      <c r="AE91" s="157">
        <f t="shared" si="12"/>
        <v>1.1229508196721312</v>
      </c>
      <c r="AF91" s="47"/>
      <c r="AG91" s="13"/>
      <c r="AH91" s="59"/>
    </row>
    <row r="92" spans="1:37" ht="15.6">
      <c r="A92" s="47"/>
      <c r="B92" s="54">
        <f>+'Ark1'!C518</f>
        <v>2020</v>
      </c>
      <c r="C92" s="54">
        <f>+'Ark1'!L518</f>
        <v>13</v>
      </c>
      <c r="D92" s="65" t="s">
        <v>39</v>
      </c>
      <c r="E92" s="329">
        <f>+'Ark1'!Q518</f>
        <v>10</v>
      </c>
      <c r="F92" s="329">
        <f>+'Ark1'!R518</f>
        <v>11</v>
      </c>
      <c r="G92" s="179">
        <f>+'Ark1'!AG518</f>
        <v>5.0689906951491219E-2</v>
      </c>
      <c r="H92" s="179">
        <f t="shared" si="25"/>
        <v>-3.0820145586439661E-2</v>
      </c>
      <c r="I92" s="179">
        <f>+'Ark1'!AH518</f>
        <v>0</v>
      </c>
      <c r="J92" s="179"/>
      <c r="K92" s="442"/>
      <c r="L92" s="273"/>
      <c r="M92" s="157">
        <f>+'Ark1'!U518</f>
        <v>47.258181818181825</v>
      </c>
      <c r="N92" s="179">
        <f t="shared" si="26"/>
        <v>-0.87770053475935583</v>
      </c>
      <c r="O92" s="179"/>
      <c r="P92" s="451"/>
      <c r="Q92" s="451"/>
      <c r="R92" s="461"/>
      <c r="S92" s="451"/>
      <c r="T92" s="56">
        <f>+'Ark1'!T518</f>
        <v>11.272727272727272</v>
      </c>
      <c r="U92" s="179">
        <f t="shared" si="27"/>
        <v>0.2139037433155071</v>
      </c>
      <c r="V92" s="157">
        <f>+'Ark1'!W518</f>
        <v>90.909090909090892</v>
      </c>
      <c r="W92" s="95"/>
      <c r="X92" s="74">
        <f>+'Ark1'!X518</f>
        <v>100</v>
      </c>
      <c r="Y92" s="74">
        <f>+'Ark1'!Y518</f>
        <v>100</v>
      </c>
      <c r="Z92" s="74">
        <f>+'Ark1'!Z518</f>
        <v>4.3525558179948245</v>
      </c>
      <c r="AA92" s="71"/>
      <c r="AB92" s="157">
        <f>+'Ark1'!Z518</f>
        <v>4.3525558179948245</v>
      </c>
      <c r="AC92" s="56">
        <f>+'Ark1'!AC518</f>
        <v>0</v>
      </c>
      <c r="AD92" s="74">
        <f>+'Ark1'!AE518</f>
        <v>0</v>
      </c>
      <c r="AE92" s="157">
        <f t="shared" si="12"/>
        <v>1.1000000000000001</v>
      </c>
      <c r="AF92" s="47"/>
      <c r="AG92" s="5"/>
      <c r="AH92" s="59"/>
      <c r="AI92" s="5"/>
      <c r="AK92" s="5"/>
    </row>
    <row r="93" spans="1:37" ht="15.6">
      <c r="A93" s="47"/>
      <c r="B93" s="54">
        <f>+'Ark1'!C519</f>
        <v>2020</v>
      </c>
      <c r="C93" s="54">
        <f>+'Ark1'!L519</f>
        <v>14</v>
      </c>
      <c r="D93" s="65" t="s">
        <v>402</v>
      </c>
      <c r="E93" s="329">
        <f>+'Ark1'!Q519</f>
        <v>4</v>
      </c>
      <c r="F93" s="329">
        <f>+'Ark1'!R519</f>
        <v>4</v>
      </c>
      <c r="G93" s="179">
        <f>+'Ark1'!AG519</f>
        <v>2.0970628249052971E-2</v>
      </c>
      <c r="H93" s="179">
        <f t="shared" si="25"/>
        <v>-1.0227722964311868E-3</v>
      </c>
      <c r="I93" s="179">
        <f>+'Ark1'!AH519</f>
        <v>0</v>
      </c>
      <c r="J93" s="179"/>
      <c r="K93" s="442"/>
      <c r="L93" s="273"/>
      <c r="M93" s="157">
        <f>+'Ark1'!U519</f>
        <v>53.765000000000001</v>
      </c>
      <c r="N93" s="179">
        <f t="shared" si="26"/>
        <v>-1.4350000000000023</v>
      </c>
      <c r="O93" s="179"/>
      <c r="P93" s="451"/>
      <c r="Q93" s="451"/>
      <c r="R93" s="461"/>
      <c r="S93" s="451"/>
      <c r="T93" s="56">
        <f>+'Ark1'!T519</f>
        <v>10.75</v>
      </c>
      <c r="U93" s="179">
        <f t="shared" si="27"/>
        <v>-2.5</v>
      </c>
      <c r="V93" s="157">
        <f>+'Ark1'!W519</f>
        <v>50</v>
      </c>
      <c r="W93" s="95"/>
      <c r="X93" s="74">
        <f>+'Ark1'!X519</f>
        <v>100</v>
      </c>
      <c r="Y93" s="74">
        <f>+'Ark1'!Y519</f>
        <v>100</v>
      </c>
      <c r="Z93" s="74">
        <f>+'Ark1'!Z519</f>
        <v>11.781495023977241</v>
      </c>
      <c r="AA93" s="71"/>
      <c r="AB93" s="157">
        <f>+'Ark1'!Z519</f>
        <v>11.781495023977241</v>
      </c>
      <c r="AC93" s="56">
        <f>+'Ark1'!AC519</f>
        <v>0</v>
      </c>
      <c r="AD93" s="74">
        <f>+'Ark1'!AE519</f>
        <v>0</v>
      </c>
      <c r="AE93" s="157">
        <f t="shared" si="12"/>
        <v>1</v>
      </c>
      <c r="AF93" s="47"/>
      <c r="AG93" s="13"/>
      <c r="AH93" s="59"/>
    </row>
    <row r="94" spans="1:37" ht="15.6">
      <c r="A94" s="47"/>
      <c r="B94" s="54">
        <f>+'Ark1'!C520</f>
        <v>2020</v>
      </c>
      <c r="C94" s="54">
        <f>+'Ark1'!L520</f>
        <v>15</v>
      </c>
      <c r="D94" s="65" t="s">
        <v>40</v>
      </c>
      <c r="E94" s="329">
        <f>+'Ark1'!Q520</f>
        <v>1</v>
      </c>
      <c r="F94" s="329">
        <f>+'Ark1'!R520</f>
        <v>1</v>
      </c>
      <c r="G94" s="179">
        <f>+'Ark1'!AG520</f>
        <v>6.8423183494654861E-3</v>
      </c>
      <c r="H94" s="179">
        <f t="shared" si="25"/>
        <v>6.8423183494654861E-3</v>
      </c>
      <c r="I94" s="179">
        <f>+'Ark1'!AH520</f>
        <v>0</v>
      </c>
      <c r="J94" s="179"/>
      <c r="K94" s="442"/>
      <c r="L94" s="273"/>
      <c r="M94" s="157">
        <f>+'Ark1'!U520</f>
        <v>70.17</v>
      </c>
      <c r="N94" s="179">
        <f t="shared" si="26"/>
        <v>70.17</v>
      </c>
      <c r="O94" s="179"/>
      <c r="P94" s="451"/>
      <c r="Q94" s="451"/>
      <c r="R94" s="461"/>
      <c r="S94" s="451"/>
      <c r="T94" s="56">
        <f>+'Ark1'!T520</f>
        <v>13</v>
      </c>
      <c r="U94" s="179">
        <f t="shared" si="27"/>
        <v>13</v>
      </c>
      <c r="V94" s="157">
        <f>+'Ark1'!W520</f>
        <v>100</v>
      </c>
      <c r="W94" s="95"/>
      <c r="X94" s="74">
        <f>+'Ark1'!X520</f>
        <v>100</v>
      </c>
      <c r="Y94" s="74">
        <f>+'Ark1'!Y520</f>
        <v>100</v>
      </c>
      <c r="Z94" s="74">
        <f>+'Ark1'!Z520</f>
        <v>0</v>
      </c>
      <c r="AA94" s="71"/>
      <c r="AB94" s="157">
        <f>+'Ark1'!Z520</f>
        <v>0</v>
      </c>
      <c r="AC94" s="56">
        <f>+'Ark1'!AC520</f>
        <v>0</v>
      </c>
      <c r="AD94" s="74">
        <f>+'Ark1'!AE520</f>
        <v>0</v>
      </c>
      <c r="AE94" s="157">
        <f t="shared" si="12"/>
        <v>1</v>
      </c>
      <c r="AF94" s="47"/>
      <c r="AG94" s="13"/>
      <c r="AH94" s="59"/>
    </row>
    <row r="95" spans="1:37" ht="15.6">
      <c r="A95" s="47"/>
      <c r="B95">
        <f>+'Ark1'!C521</f>
        <v>2019</v>
      </c>
      <c r="C95">
        <f>+'Ark1'!L521</f>
        <v>1</v>
      </c>
      <c r="D95" s="3" t="str">
        <f t="shared" ref="D95" si="28">+D80</f>
        <v>P-</v>
      </c>
      <c r="E95" s="316">
        <f>+'Ark1'!Q521</f>
        <v>85</v>
      </c>
      <c r="F95" s="316">
        <f>+'Ark1'!R521</f>
        <v>109</v>
      </c>
      <c r="G95" s="197">
        <f>+'Ark1'!AG521</f>
        <v>0.14556383947080698</v>
      </c>
      <c r="H95" s="197">
        <f t="shared" si="25"/>
        <v>-7.4020716868710423E-3</v>
      </c>
      <c r="I95" s="197">
        <f>+'Ark1'!AH521</f>
        <v>3.6697247706422025</v>
      </c>
      <c r="J95" s="197"/>
      <c r="K95" s="443"/>
      <c r="L95" s="205"/>
      <c r="M95" s="92">
        <f>+'Ark1'!U521</f>
        <v>13.407064220183488</v>
      </c>
      <c r="N95" s="197">
        <f t="shared" si="26"/>
        <v>-0.29141260100855959</v>
      </c>
      <c r="O95" s="197"/>
      <c r="P95" s="452"/>
      <c r="Q95" s="452"/>
      <c r="R95" s="462"/>
      <c r="S95" s="452"/>
      <c r="T95" s="1">
        <f>+'Ark1'!T521</f>
        <v>2.2660550458715591</v>
      </c>
      <c r="U95" s="197">
        <f t="shared" si="27"/>
        <v>0.1071146485205654</v>
      </c>
      <c r="V95" s="92">
        <f>+'Ark1'!W521</f>
        <v>0</v>
      </c>
      <c r="W95" s="95"/>
      <c r="X95" s="11">
        <f>+'Ark1'!X521</f>
        <v>30.275229357798157</v>
      </c>
      <c r="Y95" s="11">
        <f>+'Ark1'!Y521</f>
        <v>3.6697247706422025</v>
      </c>
      <c r="Z95" s="11">
        <f>+'Ark1'!Z521</f>
        <v>4.8829289418259485</v>
      </c>
      <c r="AA95" s="71"/>
      <c r="AB95" s="92">
        <f>+'Ark1'!Z521</f>
        <v>4.8829289418259485</v>
      </c>
      <c r="AC95" s="1">
        <f>+'Ark1'!AC521</f>
        <v>0</v>
      </c>
      <c r="AD95" s="11">
        <f>+'Ark1'!AE521</f>
        <v>0</v>
      </c>
      <c r="AE95" s="92">
        <f t="shared" si="12"/>
        <v>1.2823529411764707</v>
      </c>
      <c r="AF95" s="47"/>
      <c r="AG95" s="2"/>
      <c r="AH95" s="59"/>
      <c r="AI95" s="5"/>
      <c r="AK95" s="2"/>
    </row>
    <row r="96" spans="1:37" ht="15.6">
      <c r="A96" s="47"/>
      <c r="B96">
        <f>+'Ark1'!C522</f>
        <v>2019</v>
      </c>
      <c r="C96">
        <f>+'Ark1'!L522</f>
        <v>2</v>
      </c>
      <c r="D96" s="3" t="str">
        <f t="shared" ref="D96:D128" si="29">+D81</f>
        <v>P</v>
      </c>
      <c r="E96" s="316">
        <f>+'Ark1'!Q522</f>
        <v>353</v>
      </c>
      <c r="F96" s="316">
        <f>+'Ark1'!R522</f>
        <v>517</v>
      </c>
      <c r="G96" s="197">
        <f>+'Ark1'!AG522</f>
        <v>0.79269275641775006</v>
      </c>
      <c r="H96" s="197">
        <f t="shared" si="25"/>
        <v>-0.3218056006298472</v>
      </c>
      <c r="I96" s="197">
        <f>+'Ark1'!AH522</f>
        <v>3.0947775628626686</v>
      </c>
      <c r="J96" s="197"/>
      <c r="K96" s="443"/>
      <c r="L96" s="205"/>
      <c r="M96" s="92">
        <f>+'Ark1'!U522</f>
        <v>15.39292069632495</v>
      </c>
      <c r="N96" s="197">
        <f t="shared" si="26"/>
        <v>-0.14390404594309736</v>
      </c>
      <c r="O96" s="197"/>
      <c r="P96" s="452"/>
      <c r="Q96" s="452"/>
      <c r="R96" s="462"/>
      <c r="S96" s="452"/>
      <c r="T96" s="1">
        <f>+'Ark1'!T522</f>
        <v>3.1334622823984524</v>
      </c>
      <c r="U96" s="197">
        <f t="shared" si="27"/>
        <v>0.13346228239845237</v>
      </c>
      <c r="V96" s="92">
        <f>+'Ark1'!W522</f>
        <v>0.19342359767891679</v>
      </c>
      <c r="W96" s="95"/>
      <c r="X96" s="11">
        <f>+'Ark1'!X522</f>
        <v>47.388781431334607</v>
      </c>
      <c r="Y96" s="11">
        <f>+'Ark1'!Y522</f>
        <v>7.156673114119922</v>
      </c>
      <c r="Z96" s="11">
        <f>+'Ark1'!Z522</f>
        <v>5.0575224417722717</v>
      </c>
      <c r="AA96" s="71"/>
      <c r="AB96" s="92">
        <f>+'Ark1'!Z522</f>
        <v>5.0575224417722717</v>
      </c>
      <c r="AC96" s="1">
        <f>+'Ark1'!AC522</f>
        <v>0</v>
      </c>
      <c r="AD96" s="11">
        <f>+'Ark1'!AE522</f>
        <v>0</v>
      </c>
      <c r="AE96" s="92">
        <f t="shared" si="12"/>
        <v>1.4645892351274787</v>
      </c>
      <c r="AF96" s="47"/>
      <c r="AG96" s="4"/>
      <c r="AH96" s="59"/>
      <c r="AI96" s="4"/>
      <c r="AJ96" s="4"/>
      <c r="AK96" s="4"/>
    </row>
    <row r="97" spans="1:37" ht="15.6">
      <c r="A97" s="47"/>
      <c r="B97">
        <f>+'Ark1'!C523</f>
        <v>2019</v>
      </c>
      <c r="C97">
        <f>+'Ark1'!L523</f>
        <v>3</v>
      </c>
      <c r="D97" s="3" t="str">
        <f t="shared" si="29"/>
        <v>P+</v>
      </c>
      <c r="E97" s="316">
        <f>+'Ark1'!Q523</f>
        <v>615</v>
      </c>
      <c r="F97" s="316">
        <f>+'Ark1'!R523</f>
        <v>890</v>
      </c>
      <c r="G97" s="197">
        <f>+'Ark1'!AG523</f>
        <v>1.4877947783045324</v>
      </c>
      <c r="H97" s="197">
        <f t="shared" si="25"/>
        <v>-0.65937489421115192</v>
      </c>
      <c r="I97" s="197">
        <f>+'Ark1'!AH523</f>
        <v>4.1573033707865159</v>
      </c>
      <c r="J97" s="197"/>
      <c r="K97" s="443"/>
      <c r="L97" s="205"/>
      <c r="M97" s="92">
        <f>+'Ark1'!U523</f>
        <v>16.782617977528101</v>
      </c>
      <c r="N97" s="197">
        <f t="shared" si="26"/>
        <v>0.2196174070774326</v>
      </c>
      <c r="O97" s="197"/>
      <c r="P97" s="452"/>
      <c r="Q97" s="452"/>
      <c r="R97" s="462"/>
      <c r="S97" s="452"/>
      <c r="T97" s="1">
        <f>+'Ark1'!T523</f>
        <v>3.7213483146067423</v>
      </c>
      <c r="U97" s="197">
        <f t="shared" si="27"/>
        <v>0.10640250741906643</v>
      </c>
      <c r="V97" s="92">
        <f>+'Ark1'!W523</f>
        <v>0</v>
      </c>
      <c r="W97" s="95"/>
      <c r="X97" s="11">
        <f>+'Ark1'!X523</f>
        <v>55.50561797752809</v>
      </c>
      <c r="Y97" s="11">
        <f>+'Ark1'!Y523</f>
        <v>14.04494382022472</v>
      </c>
      <c r="Z97" s="11">
        <f>+'Ark1'!Z523</f>
        <v>5.560577388994961</v>
      </c>
      <c r="AA97" s="71"/>
      <c r="AB97" s="92">
        <f>+'Ark1'!Z523</f>
        <v>5.560577388994961</v>
      </c>
      <c r="AC97" s="1">
        <f>+'Ark1'!AC523</f>
        <v>0</v>
      </c>
      <c r="AD97" s="11">
        <f>+'Ark1'!AE523</f>
        <v>0</v>
      </c>
      <c r="AE97" s="92">
        <f t="shared" si="12"/>
        <v>1.4471544715447155</v>
      </c>
      <c r="AF97" s="47"/>
      <c r="AG97" s="4"/>
      <c r="AH97" s="59"/>
      <c r="AI97" s="13"/>
      <c r="AJ97" s="1"/>
      <c r="AK97" s="5"/>
    </row>
    <row r="98" spans="1:37" ht="15.6">
      <c r="A98" s="47"/>
      <c r="B98">
        <f>+'Ark1'!C524</f>
        <v>2019</v>
      </c>
      <c r="C98">
        <f>+'Ark1'!L524</f>
        <v>4</v>
      </c>
      <c r="D98" s="3" t="str">
        <f t="shared" si="29"/>
        <v>O-</v>
      </c>
      <c r="E98" s="316">
        <f>+'Ark1'!Q524</f>
        <v>1052</v>
      </c>
      <c r="F98" s="316">
        <f>+'Ark1'!R524</f>
        <v>1718</v>
      </c>
      <c r="G98" s="197">
        <f>+'Ark1'!AG524</f>
        <v>3.0164506651768499</v>
      </c>
      <c r="H98" s="197">
        <f t="shared" si="25"/>
        <v>-1.5043007391238219</v>
      </c>
      <c r="I98" s="197">
        <f>+'Ark1'!AH524</f>
        <v>5.9953434225843996</v>
      </c>
      <c r="J98" s="197"/>
      <c r="K98" s="443"/>
      <c r="L98" s="205"/>
      <c r="M98" s="92">
        <f>+'Ark1'!U524</f>
        <v>17.62705471478462</v>
      </c>
      <c r="N98" s="197">
        <f t="shared" si="26"/>
        <v>-0.35280410874476686</v>
      </c>
      <c r="O98" s="197"/>
      <c r="P98" s="452"/>
      <c r="Q98" s="452"/>
      <c r="R98" s="462"/>
      <c r="S98" s="452"/>
      <c r="T98" s="1">
        <f>+'Ark1'!T524</f>
        <v>4.5488940628637939</v>
      </c>
      <c r="U98" s="197">
        <f t="shared" si="27"/>
        <v>0.22712935698144143</v>
      </c>
      <c r="V98" s="92">
        <f>+'Ark1'!W524</f>
        <v>0.46565774155995321</v>
      </c>
      <c r="W98" s="95"/>
      <c r="X98" s="11">
        <f>+'Ark1'!X524</f>
        <v>57.392316647264259</v>
      </c>
      <c r="Y98" s="11">
        <f>+'Ark1'!Y524</f>
        <v>18.16065192083818</v>
      </c>
      <c r="Z98" s="11">
        <f>+'Ark1'!Z524</f>
        <v>5.4782014574931912</v>
      </c>
      <c r="AA98" s="71"/>
      <c r="AB98" s="92">
        <f>+'Ark1'!Z524</f>
        <v>5.4782014574931912</v>
      </c>
      <c r="AC98" s="1">
        <f>+'Ark1'!AC524</f>
        <v>0</v>
      </c>
      <c r="AD98" s="11">
        <f>+'Ark1'!AE524</f>
        <v>0</v>
      </c>
      <c r="AE98" s="92">
        <f t="shared" si="12"/>
        <v>1.6330798479087452</v>
      </c>
      <c r="AF98" s="47"/>
      <c r="AG98" s="4"/>
      <c r="AH98" s="59"/>
      <c r="AI98" s="13"/>
      <c r="AJ98" s="1"/>
      <c r="AK98" s="5"/>
    </row>
    <row r="99" spans="1:37" ht="15.6">
      <c r="A99" s="47"/>
      <c r="B99">
        <f>+'Ark1'!C525</f>
        <v>2019</v>
      </c>
      <c r="C99">
        <f>+'Ark1'!L525</f>
        <v>5</v>
      </c>
      <c r="D99" s="3" t="str">
        <f t="shared" si="29"/>
        <v>O</v>
      </c>
      <c r="E99" s="316">
        <f>+'Ark1'!Q525</f>
        <v>1898</v>
      </c>
      <c r="F99" s="316">
        <f>+'Ark1'!R525</f>
        <v>3681</v>
      </c>
      <c r="G99" s="197">
        <f>+'Ark1'!AG525</f>
        <v>6.986328193013442</v>
      </c>
      <c r="H99" s="197">
        <f t="shared" si="25"/>
        <v>-2.150980659128372</v>
      </c>
      <c r="I99" s="197">
        <f>+'Ark1'!AH525</f>
        <v>6.4656343384949722</v>
      </c>
      <c r="J99" s="197"/>
      <c r="K99" s="443"/>
      <c r="L99" s="205"/>
      <c r="M99" s="92">
        <f>+'Ark1'!U525</f>
        <v>19.054161912523764</v>
      </c>
      <c r="N99" s="197">
        <f t="shared" si="26"/>
        <v>-0.34278785199745698</v>
      </c>
      <c r="O99" s="197"/>
      <c r="P99" s="452"/>
      <c r="Q99" s="452"/>
      <c r="R99" s="462"/>
      <c r="S99" s="452"/>
      <c r="T99" s="1">
        <f>+'Ark1'!T525</f>
        <v>5.2667753327900009</v>
      </c>
      <c r="U99" s="197">
        <f t="shared" si="27"/>
        <v>0.24212855100036101</v>
      </c>
      <c r="V99" s="92">
        <f>+'Ark1'!W525</f>
        <v>2.1733224667209994</v>
      </c>
      <c r="W99" s="95"/>
      <c r="X99" s="11">
        <f>+'Ark1'!X525</f>
        <v>63.732681336593323</v>
      </c>
      <c r="Y99" s="11">
        <f>+'Ark1'!Y525</f>
        <v>27.112197772344473</v>
      </c>
      <c r="Z99" s="11">
        <f>+'Ark1'!Z525</f>
        <v>5.8201438930685763</v>
      </c>
      <c r="AA99" s="71"/>
      <c r="AB99" s="92">
        <f>+'Ark1'!Z525</f>
        <v>5.8201438930685763</v>
      </c>
      <c r="AC99" s="1">
        <f>+'Ark1'!AC525</f>
        <v>0</v>
      </c>
      <c r="AD99" s="11">
        <f>+'Ark1'!AE525</f>
        <v>0</v>
      </c>
      <c r="AE99" s="92">
        <f t="shared" si="12"/>
        <v>1.9394099051633298</v>
      </c>
      <c r="AF99" s="47"/>
      <c r="AG99" s="4"/>
      <c r="AH99" s="59"/>
      <c r="AI99" s="13"/>
      <c r="AJ99" s="1"/>
      <c r="AK99" s="5"/>
    </row>
    <row r="100" spans="1:37" ht="15.6">
      <c r="A100" s="47"/>
      <c r="B100">
        <f>+'Ark1'!C526</f>
        <v>2019</v>
      </c>
      <c r="C100">
        <f>+'Ark1'!L526</f>
        <v>6</v>
      </c>
      <c r="D100" s="3" t="str">
        <f t="shared" si="29"/>
        <v>O+</v>
      </c>
      <c r="E100" s="316">
        <f>+'Ark1'!Q526</f>
        <v>3164</v>
      </c>
      <c r="F100" s="316">
        <f>+'Ark1'!R526</f>
        <v>6609</v>
      </c>
      <c r="G100" s="197">
        <f>+'Ark1'!AG526</f>
        <v>14.07825060667124</v>
      </c>
      <c r="H100" s="197">
        <f t="shared" si="25"/>
        <v>-1.965719052438601</v>
      </c>
      <c r="I100" s="197">
        <f>+'Ark1'!AH526</f>
        <v>4.6754425783023157</v>
      </c>
      <c r="J100" s="197"/>
      <c r="K100" s="443"/>
      <c r="L100" s="205"/>
      <c r="M100" s="92">
        <f>+'Ark1'!U526</f>
        <v>21.385510667271944</v>
      </c>
      <c r="N100" s="197">
        <f t="shared" si="26"/>
        <v>-0.13764111844238514</v>
      </c>
      <c r="O100" s="197"/>
      <c r="P100" s="452"/>
      <c r="Q100" s="452"/>
      <c r="R100" s="462"/>
      <c r="S100" s="452"/>
      <c r="T100" s="1">
        <f>+'Ark1'!T526</f>
        <v>5.8657890755031019</v>
      </c>
      <c r="U100" s="197">
        <f t="shared" si="27"/>
        <v>0.1733287580427838</v>
      </c>
      <c r="V100" s="92">
        <f>+'Ark1'!W526</f>
        <v>4.9024058102587391</v>
      </c>
      <c r="W100" s="95"/>
      <c r="X100" s="11">
        <f>+'Ark1'!X526</f>
        <v>75.412316538054199</v>
      </c>
      <c r="Y100" s="11">
        <f>+'Ark1'!Y526</f>
        <v>42.638825843546677</v>
      </c>
      <c r="Z100" s="11">
        <f>+'Ark1'!Z526</f>
        <v>6.134859273493336</v>
      </c>
      <c r="AA100" s="71"/>
      <c r="AB100" s="92">
        <f>+'Ark1'!Z526</f>
        <v>6.134859273493336</v>
      </c>
      <c r="AC100" s="1">
        <f>+'Ark1'!AC526</f>
        <v>0</v>
      </c>
      <c r="AD100" s="11">
        <f>+'Ark1'!AE526</f>
        <v>0</v>
      </c>
      <c r="AE100" s="92">
        <f t="shared" ref="AE100:AE163" si="30">+F100/E100</f>
        <v>2.088811630847029</v>
      </c>
      <c r="AF100" s="47"/>
      <c r="AG100" s="4"/>
      <c r="AH100" s="59"/>
      <c r="AI100" s="13"/>
      <c r="AJ100" s="1"/>
      <c r="AK100" s="5"/>
    </row>
    <row r="101" spans="1:37" ht="15.6">
      <c r="A101" s="47"/>
      <c r="B101">
        <f>+'Ark1'!C527</f>
        <v>2019</v>
      </c>
      <c r="C101">
        <f>+'Ark1'!L527</f>
        <v>7</v>
      </c>
      <c r="D101" s="3" t="str">
        <f t="shared" si="29"/>
        <v>R-</v>
      </c>
      <c r="E101" s="316">
        <f>+'Ark1'!Q527</f>
        <v>3561</v>
      </c>
      <c r="F101" s="316">
        <f>+'Ark1'!R527</f>
        <v>6906</v>
      </c>
      <c r="G101" s="197">
        <f>+'Ark1'!AG527</f>
        <v>17.466251286235405</v>
      </c>
      <c r="H101" s="197">
        <f t="shared" si="25"/>
        <v>-0.5124623832052535</v>
      </c>
      <c r="I101" s="197">
        <f>+'Ark1'!AH527</f>
        <v>2.6498696785403997</v>
      </c>
      <c r="J101" s="197"/>
      <c r="K101" s="443"/>
      <c r="L101" s="205"/>
      <c r="M101" s="92">
        <f>+'Ark1'!U527</f>
        <v>25.391000579206462</v>
      </c>
      <c r="N101" s="197">
        <f t="shared" si="26"/>
        <v>0.24715943741305324</v>
      </c>
      <c r="O101" s="197"/>
      <c r="P101" s="452"/>
      <c r="Q101" s="452"/>
      <c r="R101" s="462"/>
      <c r="S101" s="452"/>
      <c r="T101" s="1">
        <f>+'Ark1'!T527</f>
        <v>6.3263828554879789</v>
      </c>
      <c r="U101" s="197">
        <f t="shared" si="27"/>
        <v>8.4785999556650893E-2</v>
      </c>
      <c r="V101" s="92">
        <f>+'Ark1'!W527</f>
        <v>9.0790616854908777</v>
      </c>
      <c r="W101" s="95"/>
      <c r="X101" s="11">
        <f>+'Ark1'!X527</f>
        <v>92.282073559223875</v>
      </c>
      <c r="Y101" s="11">
        <f>+'Ark1'!Y527</f>
        <v>67.854039965247594</v>
      </c>
      <c r="Z101" s="11">
        <f>+'Ark1'!Z527</f>
        <v>5.8907761198045456</v>
      </c>
      <c r="AA101" s="71"/>
      <c r="AB101" s="92">
        <f>+'Ark1'!Z527</f>
        <v>5.8907761198045456</v>
      </c>
      <c r="AC101" s="1">
        <f>+'Ark1'!AC527</f>
        <v>0</v>
      </c>
      <c r="AD101" s="11">
        <f>+'Ark1'!AE527</f>
        <v>0</v>
      </c>
      <c r="AE101" s="92">
        <f t="shared" si="30"/>
        <v>1.9393428812131424</v>
      </c>
      <c r="AF101" s="47"/>
      <c r="AG101" s="4"/>
      <c r="AH101" s="59"/>
      <c r="AI101" s="13"/>
      <c r="AJ101" s="13"/>
      <c r="AK101" s="5"/>
    </row>
    <row r="102" spans="1:37" ht="15.6">
      <c r="A102" s="47"/>
      <c r="B102">
        <f>+'Ark1'!C528</f>
        <v>2019</v>
      </c>
      <c r="C102">
        <f>+'Ark1'!L528</f>
        <v>8</v>
      </c>
      <c r="D102" s="3" t="str">
        <f t="shared" si="29"/>
        <v>R</v>
      </c>
      <c r="E102" s="316">
        <f>+'Ark1'!Q528</f>
        <v>4081</v>
      </c>
      <c r="F102" s="316">
        <f>+'Ark1'!R528</f>
        <v>8772</v>
      </c>
      <c r="G102" s="197">
        <f>+'Ark1'!AG528</f>
        <v>26.11290192640671</v>
      </c>
      <c r="H102" s="197">
        <f t="shared" si="25"/>
        <v>2.7358324029427408</v>
      </c>
      <c r="I102" s="197">
        <f>+'Ark1'!AH528</f>
        <v>1.903784769721842</v>
      </c>
      <c r="J102" s="197"/>
      <c r="K102" s="443"/>
      <c r="L102" s="205"/>
      <c r="M102" s="92">
        <f>+'Ark1'!U528</f>
        <v>29.885683994528009</v>
      </c>
      <c r="N102" s="197">
        <f t="shared" si="26"/>
        <v>0.80964830652219533</v>
      </c>
      <c r="O102" s="197"/>
      <c r="P102" s="452"/>
      <c r="Q102" s="452"/>
      <c r="R102" s="462"/>
      <c r="S102" s="452"/>
      <c r="T102" s="1">
        <f>+'Ark1'!T528</f>
        <v>6.9984040127678977</v>
      </c>
      <c r="U102" s="197">
        <f t="shared" si="27"/>
        <v>8.2197243084305427E-2</v>
      </c>
      <c r="V102" s="92">
        <f>+'Ark1'!W528</f>
        <v>18.673050615595077</v>
      </c>
      <c r="W102" s="95"/>
      <c r="X102" s="11">
        <f>+'Ark1'!X528</f>
        <v>98.552211582307365</v>
      </c>
      <c r="Y102" s="11">
        <f>+'Ark1'!Y528</f>
        <v>88.372093023255857</v>
      </c>
      <c r="Z102" s="11">
        <f>+'Ark1'!Z528</f>
        <v>5.7622779717026598</v>
      </c>
      <c r="AA102" s="71"/>
      <c r="AB102" s="92">
        <f>+'Ark1'!Z528</f>
        <v>5.7622779717026598</v>
      </c>
      <c r="AC102" s="1">
        <f>+'Ark1'!AC528</f>
        <v>0</v>
      </c>
      <c r="AD102" s="11">
        <f>+'Ark1'!AE528</f>
        <v>0</v>
      </c>
      <c r="AE102" s="92">
        <f t="shared" si="30"/>
        <v>2.149473168341093</v>
      </c>
      <c r="AF102" s="47"/>
      <c r="AG102" s="4"/>
      <c r="AH102" s="59"/>
      <c r="AI102" s="13"/>
      <c r="AJ102" s="13"/>
      <c r="AK102" s="5"/>
    </row>
    <row r="103" spans="1:37" ht="15.6">
      <c r="A103" s="47"/>
      <c r="B103">
        <f>+'Ark1'!C529</f>
        <v>2019</v>
      </c>
      <c r="C103">
        <f>+'Ark1'!L529</f>
        <v>9</v>
      </c>
      <c r="D103" s="3" t="str">
        <f t="shared" si="29"/>
        <v>R+</v>
      </c>
      <c r="E103" s="316">
        <f>+'Ark1'!Q529</f>
        <v>3005</v>
      </c>
      <c r="F103" s="316">
        <f>+'Ark1'!R529</f>
        <v>5840</v>
      </c>
      <c r="G103" s="197">
        <f>+'Ark1'!AG529</f>
        <v>20.258247744341698</v>
      </c>
      <c r="H103" s="197">
        <f t="shared" si="25"/>
        <v>2.9553951183415172</v>
      </c>
      <c r="I103" s="197">
        <f>+'Ark1'!AH529</f>
        <v>1.0787671232876712</v>
      </c>
      <c r="J103" s="197"/>
      <c r="K103" s="443"/>
      <c r="L103" s="205"/>
      <c r="M103" s="92">
        <f>+'Ark1'!U529</f>
        <v>34.825368150684923</v>
      </c>
      <c r="N103" s="197">
        <f t="shared" si="26"/>
        <v>1.4001510078279011</v>
      </c>
      <c r="O103" s="197"/>
      <c r="P103" s="452"/>
      <c r="Q103" s="452"/>
      <c r="R103" s="462"/>
      <c r="S103" s="452"/>
      <c r="T103" s="1">
        <f>+'Ark1'!T529</f>
        <v>7.8068493150684946</v>
      </c>
      <c r="U103" s="197">
        <f t="shared" si="27"/>
        <v>0.11984931506849428</v>
      </c>
      <c r="V103" s="92">
        <f>+'Ark1'!W529</f>
        <v>32.722602739726021</v>
      </c>
      <c r="W103" s="95"/>
      <c r="X103" s="11">
        <f>+'Ark1'!X529</f>
        <v>99.794520547945211</v>
      </c>
      <c r="Y103" s="11">
        <f>+'Ark1'!Y529</f>
        <v>97.551369863013676</v>
      </c>
      <c r="Z103" s="11">
        <f>+'Ark1'!Z529</f>
        <v>5.9152299658930483</v>
      </c>
      <c r="AA103" s="71"/>
      <c r="AB103" s="92">
        <f>+'Ark1'!Z529</f>
        <v>5.9152299658930483</v>
      </c>
      <c r="AC103" s="1">
        <f>+'Ark1'!AC529</f>
        <v>0</v>
      </c>
      <c r="AD103" s="11">
        <f>+'Ark1'!AE529</f>
        <v>0</v>
      </c>
      <c r="AE103" s="92">
        <f t="shared" si="30"/>
        <v>1.9434276206322796</v>
      </c>
      <c r="AF103" s="47"/>
      <c r="AG103" s="4"/>
      <c r="AH103" s="59"/>
      <c r="AI103" s="13"/>
      <c r="AJ103" s="13"/>
      <c r="AK103" s="5"/>
    </row>
    <row r="104" spans="1:37" ht="15.6">
      <c r="A104" s="47"/>
      <c r="B104">
        <f>+'Ark1'!C530</f>
        <v>2019</v>
      </c>
      <c r="C104">
        <f>+'Ark1'!L530</f>
        <v>10</v>
      </c>
      <c r="D104" s="3" t="str">
        <f t="shared" si="29"/>
        <v>U-</v>
      </c>
      <c r="E104" s="316">
        <f>+'Ark1'!Q530</f>
        <v>1100</v>
      </c>
      <c r="F104" s="316">
        <f>+'Ark1'!R530</f>
        <v>1564</v>
      </c>
      <c r="G104" s="197">
        <f>+'Ark1'!AG530</f>
        <v>6.0235461664985044</v>
      </c>
      <c r="H104" s="197">
        <f t="shared" si="25"/>
        <v>0.91684806740169122</v>
      </c>
      <c r="I104" s="197">
        <f>+'Ark1'!AH530</f>
        <v>0.83120204603580561</v>
      </c>
      <c r="J104" s="197"/>
      <c r="K104" s="443"/>
      <c r="L104" s="205"/>
      <c r="M104" s="92">
        <f>+'Ark1'!U530</f>
        <v>38.665370843989848</v>
      </c>
      <c r="N104" s="197">
        <f t="shared" si="26"/>
        <v>2.0120056635227783</v>
      </c>
      <c r="O104" s="197"/>
      <c r="P104" s="452"/>
      <c r="Q104" s="452"/>
      <c r="R104" s="462"/>
      <c r="S104" s="452"/>
      <c r="T104" s="1">
        <f>+'Ark1'!T530</f>
        <v>8.5620204603580561</v>
      </c>
      <c r="U104" s="197">
        <f t="shared" si="27"/>
        <v>0.34599073636655042</v>
      </c>
      <c r="V104" s="92">
        <f>+'Ark1'!W530</f>
        <v>46.86700767263428</v>
      </c>
      <c r="W104" s="95"/>
      <c r="X104" s="11">
        <f>+'Ark1'!X530</f>
        <v>100</v>
      </c>
      <c r="Y104" s="11">
        <f>+'Ark1'!Y530</f>
        <v>99.616368286444995</v>
      </c>
      <c r="Z104" s="11">
        <f>+'Ark1'!Z530</f>
        <v>6.1975423974216</v>
      </c>
      <c r="AA104" s="71"/>
      <c r="AB104" s="92">
        <f>+'Ark1'!Z530</f>
        <v>6.1975423974216</v>
      </c>
      <c r="AC104" s="1">
        <f>+'Ark1'!AC530</f>
        <v>0</v>
      </c>
      <c r="AD104" s="11">
        <f>+'Ark1'!AE530</f>
        <v>0</v>
      </c>
      <c r="AE104" s="92">
        <f t="shared" si="30"/>
        <v>1.4218181818181819</v>
      </c>
      <c r="AF104" s="47"/>
      <c r="AG104" s="4"/>
      <c r="AH104" s="59"/>
      <c r="AI104" s="13"/>
      <c r="AJ104" s="13"/>
      <c r="AK104" s="5"/>
    </row>
    <row r="105" spans="1:37" ht="15.6">
      <c r="A105" s="47"/>
      <c r="B105">
        <f>+'Ark1'!C531</f>
        <v>2019</v>
      </c>
      <c r="C105">
        <f>+'Ark1'!L531</f>
        <v>11</v>
      </c>
      <c r="D105" s="3" t="str">
        <f t="shared" si="29"/>
        <v>U</v>
      </c>
      <c r="E105" s="316">
        <f>+'Ark1'!Q531</f>
        <v>571</v>
      </c>
      <c r="F105" s="316">
        <f>+'Ark1'!R531</f>
        <v>708</v>
      </c>
      <c r="G105" s="197">
        <f>+'Ark1'!AG531</f>
        <v>2.9169833198384696</v>
      </c>
      <c r="H105" s="197">
        <f t="shared" si="25"/>
        <v>0.38378820037742534</v>
      </c>
      <c r="I105" s="197">
        <f>+'Ark1'!AH531</f>
        <v>0.84745762711864381</v>
      </c>
      <c r="J105" s="197"/>
      <c r="K105" s="443"/>
      <c r="L105" s="205"/>
      <c r="M105" s="92">
        <f>+'Ark1'!U531</f>
        <v>41.362556497175134</v>
      </c>
      <c r="N105" s="197">
        <f t="shared" si="26"/>
        <v>1.8528217797587985</v>
      </c>
      <c r="O105" s="197"/>
      <c r="P105" s="452"/>
      <c r="Q105" s="452"/>
      <c r="R105" s="462"/>
      <c r="S105" s="452"/>
      <c r="T105" s="1">
        <f>+'Ark1'!T531</f>
        <v>9.3305084745762716</v>
      </c>
      <c r="U105" s="197">
        <f t="shared" si="27"/>
        <v>0.31551424158895891</v>
      </c>
      <c r="V105" s="92">
        <f>+'Ark1'!W531</f>
        <v>61.864406779661032</v>
      </c>
      <c r="W105" s="95"/>
      <c r="X105" s="11">
        <f>+'Ark1'!X531</f>
        <v>100</v>
      </c>
      <c r="Y105" s="11">
        <f>+'Ark1'!Y531</f>
        <v>99.717514124293771</v>
      </c>
      <c r="Z105" s="11">
        <f>+'Ark1'!Z531</f>
        <v>6.2242215578372848</v>
      </c>
      <c r="AA105" s="71"/>
      <c r="AB105" s="92">
        <f>+'Ark1'!Z531</f>
        <v>6.2242215578372848</v>
      </c>
      <c r="AC105" s="1">
        <f>+'Ark1'!AC531</f>
        <v>0</v>
      </c>
      <c r="AD105" s="11">
        <f>+'Ark1'!AE531</f>
        <v>0</v>
      </c>
      <c r="AE105" s="92">
        <f t="shared" si="30"/>
        <v>1.2399299474605954</v>
      </c>
      <c r="AF105" s="47"/>
      <c r="AG105" s="4"/>
      <c r="AH105" s="59"/>
      <c r="AI105" s="13"/>
      <c r="AJ105" s="5"/>
      <c r="AK105" s="5"/>
    </row>
    <row r="106" spans="1:37" ht="15.6">
      <c r="A106" s="47"/>
      <c r="B106">
        <f>+'Ark1'!C532</f>
        <v>2019</v>
      </c>
      <c r="C106">
        <f>+'Ark1'!L532</f>
        <v>12</v>
      </c>
      <c r="D106" s="3" t="str">
        <f t="shared" si="29"/>
        <v>U+</v>
      </c>
      <c r="E106" s="316">
        <f>+'Ark1'!Q532</f>
        <v>123</v>
      </c>
      <c r="F106" s="316">
        <f>+'Ark1'!R532</f>
        <v>138</v>
      </c>
      <c r="G106" s="197">
        <f>+'Ark1'!AG532</f>
        <v>0.61148526454116403</v>
      </c>
      <c r="H106" s="197">
        <f t="shared" si="25"/>
        <v>0.11244606117226469</v>
      </c>
      <c r="I106" s="197">
        <f>+'Ark1'!AH532</f>
        <v>1.4492753623188404</v>
      </c>
      <c r="J106" s="197"/>
      <c r="K106" s="443"/>
      <c r="L106" s="205"/>
      <c r="M106" s="92">
        <f>+'Ark1'!U532</f>
        <v>44.485000000000007</v>
      </c>
      <c r="N106" s="197">
        <f t="shared" si="26"/>
        <v>1.5027070063693984</v>
      </c>
      <c r="O106" s="197"/>
      <c r="P106" s="452"/>
      <c r="Q106" s="452"/>
      <c r="R106" s="462"/>
      <c r="S106" s="452"/>
      <c r="T106" s="1">
        <f>+'Ark1'!T532</f>
        <v>9.7608695652173907</v>
      </c>
      <c r="U106" s="197">
        <f t="shared" si="27"/>
        <v>0.12392689005815249</v>
      </c>
      <c r="V106" s="92">
        <f>+'Ark1'!W532</f>
        <v>66.666666666666686</v>
      </c>
      <c r="W106" s="95"/>
      <c r="X106" s="11">
        <f>+'Ark1'!X532</f>
        <v>100</v>
      </c>
      <c r="Y106" s="11">
        <f>+'Ark1'!Y532</f>
        <v>100</v>
      </c>
      <c r="Z106" s="11">
        <f>+'Ark1'!Z532</f>
        <v>6.7482779606935717</v>
      </c>
      <c r="AA106" s="71"/>
      <c r="AB106" s="92">
        <f>+'Ark1'!Z532</f>
        <v>6.7482779606935717</v>
      </c>
      <c r="AC106" s="1">
        <f>+'Ark1'!AC532</f>
        <v>0</v>
      </c>
      <c r="AD106" s="11">
        <f>+'Ark1'!AE532</f>
        <v>0</v>
      </c>
      <c r="AE106" s="92">
        <f t="shared" si="30"/>
        <v>1.1219512195121952</v>
      </c>
      <c r="AF106" s="47"/>
      <c r="AG106" s="4"/>
      <c r="AH106" s="59"/>
      <c r="AI106" s="13"/>
      <c r="AJ106" s="5"/>
      <c r="AK106" s="5"/>
    </row>
    <row r="107" spans="1:37" ht="15.6">
      <c r="A107" s="47"/>
      <c r="B107">
        <f>+'Ark1'!C533</f>
        <v>2019</v>
      </c>
      <c r="C107">
        <f>+'Ark1'!L533</f>
        <v>13</v>
      </c>
      <c r="D107" s="3" t="str">
        <f t="shared" si="29"/>
        <v>E-</v>
      </c>
      <c r="E107" s="316">
        <f>+'Ark1'!Q533</f>
        <v>16</v>
      </c>
      <c r="F107" s="316">
        <f>+'Ark1'!R533</f>
        <v>17</v>
      </c>
      <c r="G107" s="197">
        <f>+'Ark1'!AG533</f>
        <v>8.151005253793088E-2</v>
      </c>
      <c r="H107" s="197">
        <f t="shared" si="25"/>
        <v>2.0493628012997644E-2</v>
      </c>
      <c r="I107" s="197">
        <f>+'Ark1'!AH533</f>
        <v>0</v>
      </c>
      <c r="J107" s="197"/>
      <c r="K107" s="443"/>
      <c r="L107" s="205"/>
      <c r="M107" s="92">
        <f>+'Ark1'!U533</f>
        <v>48.135882352941181</v>
      </c>
      <c r="N107" s="197">
        <f t="shared" si="26"/>
        <v>2.2975490196078354</v>
      </c>
      <c r="O107" s="197"/>
      <c r="P107" s="452"/>
      <c r="Q107" s="452"/>
      <c r="R107" s="462"/>
      <c r="S107" s="452"/>
      <c r="T107" s="1">
        <f>+'Ark1'!T533</f>
        <v>11.058823529411764</v>
      </c>
      <c r="U107" s="197">
        <f t="shared" si="27"/>
        <v>0.3921568627451002</v>
      </c>
      <c r="V107" s="92">
        <f>+'Ark1'!W533</f>
        <v>76.470588235294116</v>
      </c>
      <c r="W107" s="95"/>
      <c r="X107" s="11">
        <f>+'Ark1'!X533</f>
        <v>100</v>
      </c>
      <c r="Y107" s="11">
        <f>+'Ark1'!Y533</f>
        <v>100</v>
      </c>
      <c r="Z107" s="11">
        <f>+'Ark1'!Z533</f>
        <v>6.9105384644405996</v>
      </c>
      <c r="AA107" s="71"/>
      <c r="AB107" s="92">
        <f>+'Ark1'!Z533</f>
        <v>6.9105384644405996</v>
      </c>
      <c r="AC107" s="1">
        <f>+'Ark1'!AC533</f>
        <v>0</v>
      </c>
      <c r="AD107" s="11">
        <f>+'Ark1'!AE533</f>
        <v>0</v>
      </c>
      <c r="AE107" s="92">
        <f t="shared" si="30"/>
        <v>1.0625</v>
      </c>
      <c r="AF107" s="47"/>
      <c r="AG107" s="4"/>
      <c r="AH107" s="59"/>
      <c r="AI107" s="13"/>
      <c r="AJ107" s="5"/>
      <c r="AK107" s="5"/>
    </row>
    <row r="108" spans="1:37" ht="15.6">
      <c r="A108" s="47"/>
      <c r="B108">
        <f>+'Ark1'!C534</f>
        <v>2019</v>
      </c>
      <c r="C108">
        <f>+'Ark1'!L534</f>
        <v>14</v>
      </c>
      <c r="D108" s="3" t="str">
        <f t="shared" si="29"/>
        <v>E</v>
      </c>
      <c r="E108" s="316">
        <f>+'Ark1'!Q534</f>
        <v>4</v>
      </c>
      <c r="F108" s="316">
        <f>+'Ark1'!R534</f>
        <v>4</v>
      </c>
      <c r="G108" s="197">
        <f>+'Ark1'!AG534</f>
        <v>2.1993400545484158E-2</v>
      </c>
      <c r="H108" s="197">
        <f t="shared" si="25"/>
        <v>-2.758077824748368E-3</v>
      </c>
      <c r="I108" s="197">
        <f>+'Ark1'!AH534</f>
        <v>0</v>
      </c>
      <c r="J108" s="197"/>
      <c r="K108" s="443"/>
      <c r="L108" s="205"/>
      <c r="M108" s="92">
        <f>+'Ark1'!U534</f>
        <v>55.2</v>
      </c>
      <c r="N108" s="197">
        <f t="shared" si="26"/>
        <v>7.3857142857143074</v>
      </c>
      <c r="O108" s="197"/>
      <c r="P108" s="452"/>
      <c r="Q108" s="452"/>
      <c r="R108" s="462"/>
      <c r="S108" s="452"/>
      <c r="T108" s="1">
        <f>+'Ark1'!T534</f>
        <v>13.25</v>
      </c>
      <c r="U108" s="197">
        <f t="shared" si="27"/>
        <v>1.8214285714285694</v>
      </c>
      <c r="V108" s="92">
        <f>+'Ark1'!W534</f>
        <v>100</v>
      </c>
      <c r="W108" s="95"/>
      <c r="X108" s="11">
        <f>+'Ark1'!X534</f>
        <v>100</v>
      </c>
      <c r="Y108" s="11">
        <f>+'Ark1'!Y534</f>
        <v>100</v>
      </c>
      <c r="Z108" s="11">
        <f>+'Ark1'!Z534</f>
        <v>5.0363677387577885</v>
      </c>
      <c r="AA108" s="71"/>
      <c r="AB108" s="92">
        <f>+'Ark1'!Z534</f>
        <v>5.0363677387577885</v>
      </c>
      <c r="AC108" s="1">
        <f>+'Ark1'!AC534</f>
        <v>0</v>
      </c>
      <c r="AD108" s="11">
        <f>+'Ark1'!AE534</f>
        <v>0</v>
      </c>
      <c r="AE108" s="92">
        <f t="shared" si="30"/>
        <v>1</v>
      </c>
      <c r="AF108" s="47"/>
      <c r="AG108" s="4"/>
      <c r="AH108" s="59"/>
      <c r="AI108" s="13"/>
      <c r="AJ108" s="5"/>
      <c r="AK108" s="5"/>
    </row>
    <row r="109" spans="1:37" ht="15.6">
      <c r="A109" s="47"/>
      <c r="B109">
        <f>+'Ark1'!C535</f>
        <v>2019</v>
      </c>
      <c r="C109">
        <f>+'Ark1'!L535</f>
        <v>15</v>
      </c>
      <c r="D109" s="3" t="str">
        <f t="shared" si="29"/>
        <v>E+</v>
      </c>
      <c r="E109" s="316">
        <f>+'Ark1'!Q535</f>
        <v>0</v>
      </c>
      <c r="F109" s="316">
        <f>+'Ark1'!R535</f>
        <v>0</v>
      </c>
      <c r="G109" s="197">
        <f>+'Ark1'!AG535</f>
        <v>0</v>
      </c>
      <c r="H109" s="197">
        <f t="shared" si="25"/>
        <v>0</v>
      </c>
      <c r="I109" s="197">
        <f>+'Ark1'!AH535</f>
        <v>0</v>
      </c>
      <c r="J109" s="197"/>
      <c r="K109" s="443"/>
      <c r="L109" s="205"/>
      <c r="M109" s="92">
        <f>+'Ark1'!U535</f>
        <v>0</v>
      </c>
      <c r="N109" s="197">
        <f t="shared" si="26"/>
        <v>0</v>
      </c>
      <c r="O109" s="197"/>
      <c r="P109" s="452"/>
      <c r="Q109" s="452"/>
      <c r="R109" s="462"/>
      <c r="S109" s="452"/>
      <c r="T109" s="1">
        <f>+'Ark1'!T535</f>
        <v>0</v>
      </c>
      <c r="U109" s="197">
        <f t="shared" si="27"/>
        <v>0</v>
      </c>
      <c r="V109" s="92">
        <f>+'Ark1'!W535</f>
        <v>0</v>
      </c>
      <c r="W109" s="95"/>
      <c r="X109" s="11">
        <f>+'Ark1'!X535</f>
        <v>0</v>
      </c>
      <c r="Y109" s="11">
        <f>+'Ark1'!Y535</f>
        <v>0</v>
      </c>
      <c r="Z109" s="11">
        <f>+'Ark1'!Z535</f>
        <v>0</v>
      </c>
      <c r="AA109" s="71"/>
      <c r="AB109" s="92">
        <f>+'Ark1'!Z535</f>
        <v>0</v>
      </c>
      <c r="AC109" s="1">
        <f>+'Ark1'!AC535</f>
        <v>0</v>
      </c>
      <c r="AD109" s="11">
        <f>+'Ark1'!AE535</f>
        <v>0</v>
      </c>
      <c r="AE109" s="92" t="e">
        <f t="shared" si="30"/>
        <v>#DIV/0!</v>
      </c>
      <c r="AF109" s="47"/>
      <c r="AG109" s="4"/>
      <c r="AH109" s="59"/>
      <c r="AI109" s="13"/>
      <c r="AJ109" s="5"/>
      <c r="AK109" s="5"/>
    </row>
    <row r="110" spans="1:37" ht="15.6">
      <c r="A110" s="47"/>
      <c r="B110" s="54">
        <f>+'Ark1'!C536</f>
        <v>2018</v>
      </c>
      <c r="C110" s="54">
        <f>+'Ark1'!L536</f>
        <v>1</v>
      </c>
      <c r="D110" s="65" t="s">
        <v>28</v>
      </c>
      <c r="E110" s="329">
        <f>+'Ark1'!Q536</f>
        <v>124</v>
      </c>
      <c r="F110" s="329">
        <f>+'Ark1'!R536</f>
        <v>151</v>
      </c>
      <c r="G110" s="179">
        <f>+'Ark1'!AG536</f>
        <v>0.15296591115767802</v>
      </c>
      <c r="H110" s="179">
        <f t="shared" si="25"/>
        <v>-5.6112008812981257E-2</v>
      </c>
      <c r="I110" s="179">
        <f>+'Ark1'!AH536</f>
        <v>3.311258278145695</v>
      </c>
      <c r="J110" s="179"/>
      <c r="K110" s="442"/>
      <c r="L110" s="273"/>
      <c r="M110" s="157">
        <f>+'Ark1'!U536</f>
        <v>13.698476821192047</v>
      </c>
      <c r="N110" s="179">
        <f t="shared" si="26"/>
        <v>-0.15176948422668168</v>
      </c>
      <c r="O110" s="179"/>
      <c r="P110" s="451"/>
      <c r="Q110" s="451"/>
      <c r="R110" s="461"/>
      <c r="S110" s="451"/>
      <c r="T110" s="56">
        <f>+'Ark1'!T536</f>
        <v>2.1589403973509937</v>
      </c>
      <c r="U110" s="179">
        <f t="shared" si="27"/>
        <v>-4.7956154373143711E-2</v>
      </c>
      <c r="V110" s="157">
        <f>+'Ark1'!W536</f>
        <v>0</v>
      </c>
      <c r="W110" s="95"/>
      <c r="X110" s="74">
        <f>+'Ark1'!X536</f>
        <v>31.788079470198674</v>
      </c>
      <c r="Y110" s="74">
        <f>+'Ark1'!Y536</f>
        <v>1.3245033112582778</v>
      </c>
      <c r="Z110" s="74">
        <f>+'Ark1'!Z536</f>
        <v>4.6050011322768247</v>
      </c>
      <c r="AA110" s="71"/>
      <c r="AB110" s="157">
        <f>+'Ark1'!Z536</f>
        <v>4.6050011322768247</v>
      </c>
      <c r="AC110" s="56">
        <f>+'Ark1'!AC536</f>
        <v>0</v>
      </c>
      <c r="AD110" s="74">
        <f>+'Ark1'!AE536</f>
        <v>0</v>
      </c>
      <c r="AE110" s="157">
        <f t="shared" si="30"/>
        <v>1.217741935483871</v>
      </c>
      <c r="AF110" s="47"/>
      <c r="AG110" s="4"/>
      <c r="AH110" s="59"/>
      <c r="AI110" s="13"/>
      <c r="AJ110" s="5"/>
      <c r="AK110" s="5"/>
    </row>
    <row r="111" spans="1:37" ht="15.6">
      <c r="A111" s="47"/>
      <c r="B111" s="54">
        <f>+'Ark1'!C537</f>
        <v>2018</v>
      </c>
      <c r="C111" s="54">
        <f>+'Ark1'!L537</f>
        <v>2</v>
      </c>
      <c r="D111" s="65" t="s">
        <v>29</v>
      </c>
      <c r="E111" s="329">
        <f>+'Ark1'!Q537</f>
        <v>631</v>
      </c>
      <c r="F111" s="329">
        <f>+'Ark1'!R537</f>
        <v>970</v>
      </c>
      <c r="G111" s="179">
        <f>+'Ark1'!AG537</f>
        <v>1.1144983570475973</v>
      </c>
      <c r="H111" s="179">
        <f t="shared" si="25"/>
        <v>0.16750536542633243</v>
      </c>
      <c r="I111" s="179">
        <f>+'Ark1'!AH537</f>
        <v>4.3298969072164954</v>
      </c>
      <c r="J111" s="179"/>
      <c r="K111" s="442"/>
      <c r="L111" s="273"/>
      <c r="M111" s="157">
        <f>+'Ark1'!U537</f>
        <v>15.536824742268047</v>
      </c>
      <c r="N111" s="179">
        <f t="shared" si="26"/>
        <v>-0.28280258692447724</v>
      </c>
      <c r="O111" s="179"/>
      <c r="P111" s="451"/>
      <c r="Q111" s="451"/>
      <c r="R111" s="461"/>
      <c r="S111" s="451"/>
      <c r="T111" s="56">
        <f>+'Ark1'!T537</f>
        <v>3</v>
      </c>
      <c r="U111" s="179">
        <f t="shared" si="27"/>
        <v>8.9440993788819867E-2</v>
      </c>
      <c r="V111" s="157">
        <f>+'Ark1'!W537</f>
        <v>0</v>
      </c>
      <c r="W111" s="95"/>
      <c r="X111" s="74">
        <f>+'Ark1'!X537</f>
        <v>47.010309278350526</v>
      </c>
      <c r="Y111" s="74">
        <f>+'Ark1'!Y537</f>
        <v>6.0824742268041243</v>
      </c>
      <c r="Z111" s="74">
        <f>+'Ark1'!Z537</f>
        <v>6.910453192070686</v>
      </c>
      <c r="AA111" s="71"/>
      <c r="AB111" s="157">
        <f>+'Ark1'!Z537</f>
        <v>6.910453192070686</v>
      </c>
      <c r="AC111" s="56">
        <f>+'Ark1'!AC537</f>
        <v>0</v>
      </c>
      <c r="AD111" s="74">
        <f>+'Ark1'!AE537</f>
        <v>0</v>
      </c>
      <c r="AE111" s="157">
        <f t="shared" si="30"/>
        <v>1.5372424722662441</v>
      </c>
      <c r="AF111" s="47"/>
      <c r="AG111" s="4"/>
      <c r="AH111" s="59"/>
      <c r="AI111" s="13"/>
      <c r="AJ111" s="5"/>
      <c r="AK111" s="5"/>
    </row>
    <row r="112" spans="1:37" ht="15.6">
      <c r="A112" s="47"/>
      <c r="B112" s="54">
        <f>+'Ark1'!C538</f>
        <v>2018</v>
      </c>
      <c r="C112" s="54">
        <f>+'Ark1'!L538</f>
        <v>3</v>
      </c>
      <c r="D112" s="65" t="s">
        <v>30</v>
      </c>
      <c r="E112" s="329">
        <f>+'Ark1'!Q538</f>
        <v>1048</v>
      </c>
      <c r="F112" s="329">
        <f>+'Ark1'!R538</f>
        <v>1753</v>
      </c>
      <c r="G112" s="179">
        <f>+'Ark1'!AG538</f>
        <v>2.1471696725156844</v>
      </c>
      <c r="H112" s="179">
        <f t="shared" si="25"/>
        <v>6.022014732839942E-2</v>
      </c>
      <c r="I112" s="179">
        <f>+'Ark1'!AH538</f>
        <v>4.5065601825442112</v>
      </c>
      <c r="J112" s="179"/>
      <c r="K112" s="442"/>
      <c r="L112" s="273"/>
      <c r="M112" s="157">
        <f>+'Ark1'!U538</f>
        <v>16.563000570450669</v>
      </c>
      <c r="N112" s="179">
        <f t="shared" si="26"/>
        <v>-9.2489043792664205E-2</v>
      </c>
      <c r="O112" s="179"/>
      <c r="P112" s="451"/>
      <c r="Q112" s="451"/>
      <c r="R112" s="461"/>
      <c r="S112" s="451"/>
      <c r="T112" s="56">
        <f>+'Ark1'!T538</f>
        <v>3.6149458071876759</v>
      </c>
      <c r="U112" s="179">
        <f t="shared" si="27"/>
        <v>0.11168171223218692</v>
      </c>
      <c r="V112" s="157">
        <f>+'Ark1'!W538</f>
        <v>0</v>
      </c>
      <c r="W112" s="95"/>
      <c r="X112" s="74">
        <f>+'Ark1'!X538</f>
        <v>54.649172846548758</v>
      </c>
      <c r="Y112" s="74">
        <f>+'Ark1'!Y538</f>
        <v>11.979463776383344</v>
      </c>
      <c r="Z112" s="74">
        <f>+'Ark1'!Z538</f>
        <v>5.3464432743348942</v>
      </c>
      <c r="AA112" s="71"/>
      <c r="AB112" s="157">
        <f>+'Ark1'!Z538</f>
        <v>5.3464432743348942</v>
      </c>
      <c r="AC112" s="56">
        <f>+'Ark1'!AC538</f>
        <v>0</v>
      </c>
      <c r="AD112" s="74">
        <f>+'Ark1'!AE538</f>
        <v>0</v>
      </c>
      <c r="AE112" s="157">
        <f t="shared" si="30"/>
        <v>1.6727099236641221</v>
      </c>
      <c r="AF112" s="47"/>
      <c r="AG112" s="4"/>
      <c r="AH112" s="59"/>
      <c r="AI112" s="13"/>
      <c r="AJ112" s="5"/>
      <c r="AK112" s="5"/>
    </row>
    <row r="113" spans="1:37" ht="15.6">
      <c r="A113" s="47"/>
      <c r="B113" s="54">
        <f>+'Ark1'!C539</f>
        <v>2018</v>
      </c>
      <c r="C113" s="54">
        <f>+'Ark1'!L539</f>
        <v>4</v>
      </c>
      <c r="D113" s="65" t="s">
        <v>31</v>
      </c>
      <c r="E113" s="329">
        <f>+'Ark1'!Q539</f>
        <v>1844</v>
      </c>
      <c r="F113" s="329">
        <f>+'Ark1'!R539</f>
        <v>3400</v>
      </c>
      <c r="G113" s="179">
        <f>+'Ark1'!AG539</f>
        <v>4.5207514043006718</v>
      </c>
      <c r="H113" s="179">
        <f t="shared" si="25"/>
        <v>0.57986016244654692</v>
      </c>
      <c r="I113" s="179">
        <f>+'Ark1'!AH539</f>
        <v>4.147058823529413</v>
      </c>
      <c r="J113" s="179"/>
      <c r="K113" s="442"/>
      <c r="L113" s="273"/>
      <c r="M113" s="157">
        <f>+'Ark1'!U539</f>
        <v>17.979858823529387</v>
      </c>
      <c r="N113" s="179">
        <f t="shared" si="26"/>
        <v>2.9390343856654511E-3</v>
      </c>
      <c r="O113" s="179"/>
      <c r="P113" s="451"/>
      <c r="Q113" s="451"/>
      <c r="R113" s="461"/>
      <c r="S113" s="451"/>
      <c r="T113" s="56">
        <f>+'Ark1'!T539</f>
        <v>4.3217647058823525</v>
      </c>
      <c r="U113" s="179">
        <f t="shared" si="27"/>
        <v>0.16196714958956804</v>
      </c>
      <c r="V113" s="157">
        <f>+'Ark1'!W539</f>
        <v>0.3235294117647059</v>
      </c>
      <c r="W113" s="95"/>
      <c r="X113" s="74">
        <f>+'Ark1'!X539</f>
        <v>62.029411764705877</v>
      </c>
      <c r="Y113" s="74">
        <f>+'Ark1'!Y539</f>
        <v>19.441176470588236</v>
      </c>
      <c r="Z113" s="74">
        <f>+'Ark1'!Z539</f>
        <v>5.5240173609067966</v>
      </c>
      <c r="AA113" s="71"/>
      <c r="AB113" s="157">
        <f>+'Ark1'!Z539</f>
        <v>5.5240173609067966</v>
      </c>
      <c r="AC113" s="56">
        <f>+'Ark1'!AC539</f>
        <v>0</v>
      </c>
      <c r="AD113" s="74">
        <f>+'Ark1'!AE539</f>
        <v>0</v>
      </c>
      <c r="AE113" s="157">
        <f t="shared" si="30"/>
        <v>1.8438177874186552</v>
      </c>
      <c r="AF113" s="47"/>
      <c r="AG113" s="4"/>
      <c r="AH113" s="59"/>
      <c r="AI113" s="5"/>
      <c r="AJ113" s="5"/>
      <c r="AK113" s="5"/>
    </row>
    <row r="114" spans="1:37" ht="15.6">
      <c r="A114" s="47"/>
      <c r="B114" s="54">
        <f>+'Ark1'!C540</f>
        <v>2018</v>
      </c>
      <c r="C114" s="54">
        <f>+'Ark1'!L540</f>
        <v>5</v>
      </c>
      <c r="D114" s="65" t="s">
        <v>401</v>
      </c>
      <c r="E114" s="329">
        <f>+'Ark1'!Q540</f>
        <v>3007</v>
      </c>
      <c r="F114" s="329">
        <f>+'Ark1'!R540</f>
        <v>6370</v>
      </c>
      <c r="G114" s="179">
        <f>+'Ark1'!AG540</f>
        <v>9.137308852141814</v>
      </c>
      <c r="H114" s="179">
        <f t="shared" si="25"/>
        <v>0.60487582199475298</v>
      </c>
      <c r="I114" s="179">
        <f>+'Ark1'!AH540</f>
        <v>4.0973312401883843</v>
      </c>
      <c r="J114" s="179"/>
      <c r="K114" s="442"/>
      <c r="L114" s="273"/>
      <c r="M114" s="157">
        <f>+'Ark1'!U540</f>
        <v>19.396949764521221</v>
      </c>
      <c r="N114" s="179">
        <f t="shared" si="26"/>
        <v>4.1132099819204626E-2</v>
      </c>
      <c r="O114" s="179"/>
      <c r="P114" s="451"/>
      <c r="Q114" s="451"/>
      <c r="R114" s="461"/>
      <c r="S114" s="451"/>
      <c r="T114" s="56">
        <f>+'Ark1'!T540</f>
        <v>5.0246467817896399</v>
      </c>
      <c r="U114" s="179">
        <f t="shared" si="27"/>
        <v>7.1020082644230875E-2</v>
      </c>
      <c r="V114" s="157">
        <f>+'Ark1'!W540</f>
        <v>1.1459968602825747</v>
      </c>
      <c r="W114" s="95"/>
      <c r="X114" s="74">
        <f>+'Ark1'!X540</f>
        <v>68.178963893249616</v>
      </c>
      <c r="Y114" s="74">
        <f>+'Ark1'!Y540</f>
        <v>29.089481946624808</v>
      </c>
      <c r="Z114" s="74">
        <f>+'Ark1'!Z540</f>
        <v>5.7632427428232518</v>
      </c>
      <c r="AA114" s="71"/>
      <c r="AB114" s="157">
        <f>+'Ark1'!Z540</f>
        <v>5.7632427428232518</v>
      </c>
      <c r="AC114" s="56">
        <f>+'Ark1'!AC540</f>
        <v>0</v>
      </c>
      <c r="AD114" s="74">
        <f>+'Ark1'!AE540</f>
        <v>0</v>
      </c>
      <c r="AE114" s="157">
        <f t="shared" si="30"/>
        <v>2.1183904223478551</v>
      </c>
      <c r="AF114" s="47"/>
      <c r="AG114" s="13"/>
      <c r="AH114" s="59"/>
    </row>
    <row r="115" spans="1:37" ht="15.6">
      <c r="A115" s="47"/>
      <c r="B115" s="54">
        <f>+'Ark1'!C541</f>
        <v>2018</v>
      </c>
      <c r="C115" s="54">
        <f>+'Ark1'!L541</f>
        <v>6</v>
      </c>
      <c r="D115" s="65" t="s">
        <v>32</v>
      </c>
      <c r="E115" s="329">
        <f>+'Ark1'!Q541</f>
        <v>4339</v>
      </c>
      <c r="F115" s="329">
        <f>+'Ark1'!R541</f>
        <v>10080</v>
      </c>
      <c r="G115" s="179">
        <f>+'Ark1'!AG541</f>
        <v>16.043969659109841</v>
      </c>
      <c r="H115" s="179">
        <f t="shared" si="25"/>
        <v>2.3239338877189528</v>
      </c>
      <c r="I115" s="179">
        <f>+'Ark1'!AH541</f>
        <v>3.5615079365079354</v>
      </c>
      <c r="J115" s="179"/>
      <c r="K115" s="442"/>
      <c r="L115" s="273"/>
      <c r="M115" s="157">
        <f>+'Ark1'!U541</f>
        <v>21.52315178571433</v>
      </c>
      <c r="N115" s="179">
        <f t="shared" si="26"/>
        <v>-0.35026107359299274</v>
      </c>
      <c r="O115" s="179"/>
      <c r="P115" s="451"/>
      <c r="Q115" s="451"/>
      <c r="R115" s="461"/>
      <c r="S115" s="451"/>
      <c r="T115" s="56">
        <f>+'Ark1'!T541</f>
        <v>5.6924603174603181</v>
      </c>
      <c r="U115" s="179">
        <f t="shared" si="27"/>
        <v>6.6365175563124268E-2</v>
      </c>
      <c r="V115" s="157">
        <f>+'Ark1'!W541</f>
        <v>3.5912698412698409</v>
      </c>
      <c r="W115" s="95"/>
      <c r="X115" s="74">
        <f>+'Ark1'!X541</f>
        <v>77.490079365079396</v>
      </c>
      <c r="Y115" s="74">
        <f>+'Ark1'!Y541</f>
        <v>43.888888888888886</v>
      </c>
      <c r="Z115" s="74">
        <f>+'Ark1'!Z541</f>
        <v>5.9590098597588366</v>
      </c>
      <c r="AA115" s="71"/>
      <c r="AB115" s="157">
        <f>+'Ark1'!Z541</f>
        <v>5.9590098597588366</v>
      </c>
      <c r="AC115" s="56">
        <f>+'Ark1'!AC541</f>
        <v>0</v>
      </c>
      <c r="AD115" s="74">
        <f>+'Ark1'!AE541</f>
        <v>0</v>
      </c>
      <c r="AE115" s="157">
        <f t="shared" si="30"/>
        <v>2.3231159253284166</v>
      </c>
      <c r="AF115" s="47"/>
      <c r="AG115" s="5"/>
      <c r="AH115" s="59"/>
      <c r="AI115" s="5"/>
      <c r="AK115" s="5"/>
    </row>
    <row r="116" spans="1:37" ht="15.6">
      <c r="A116" s="47"/>
      <c r="B116" s="54">
        <f>+'Ark1'!C542</f>
        <v>2018</v>
      </c>
      <c r="C116" s="54">
        <f>+'Ark1'!L542</f>
        <v>7</v>
      </c>
      <c r="D116" s="65" t="s">
        <v>33</v>
      </c>
      <c r="E116" s="329">
        <f>+'Ark1'!Q542</f>
        <v>4496</v>
      </c>
      <c r="F116" s="329">
        <f>+'Ark1'!R542</f>
        <v>9669</v>
      </c>
      <c r="G116" s="179">
        <f>+'Ark1'!AG542</f>
        <v>17.978713669440658</v>
      </c>
      <c r="H116" s="179">
        <f t="shared" si="25"/>
        <v>1.1569166790740617</v>
      </c>
      <c r="I116" s="179">
        <f>+'Ark1'!AH542</f>
        <v>2.6993484331368283</v>
      </c>
      <c r="J116" s="179"/>
      <c r="K116" s="442"/>
      <c r="L116" s="273"/>
      <c r="M116" s="157">
        <f>+'Ark1'!U542</f>
        <v>25.143841141793409</v>
      </c>
      <c r="N116" s="179">
        <f t="shared" si="26"/>
        <v>0.25235272358780847</v>
      </c>
      <c r="O116" s="179"/>
      <c r="P116" s="451"/>
      <c r="Q116" s="451"/>
      <c r="R116" s="461"/>
      <c r="S116" s="451"/>
      <c r="T116" s="56">
        <f>+'Ark1'!T542</f>
        <v>6.241596855931328</v>
      </c>
      <c r="U116" s="179">
        <f t="shared" si="27"/>
        <v>8.9948027865214719E-2</v>
      </c>
      <c r="V116" s="157">
        <f>+'Ark1'!W542</f>
        <v>8.4186575654152396</v>
      </c>
      <c r="W116" s="95"/>
      <c r="X116" s="74">
        <f>+'Ark1'!X542</f>
        <v>91.726135070844975</v>
      </c>
      <c r="Y116" s="74">
        <f>+'Ark1'!Y542</f>
        <v>66.83214396524977</v>
      </c>
      <c r="Z116" s="74">
        <f>+'Ark1'!Z542</f>
        <v>5.8606983458317616</v>
      </c>
      <c r="AA116" s="71"/>
      <c r="AB116" s="157">
        <f>+'Ark1'!Z542</f>
        <v>5.8606983458317616</v>
      </c>
      <c r="AC116" s="56">
        <f>+'Ark1'!AC542</f>
        <v>0</v>
      </c>
      <c r="AD116" s="74">
        <f>+'Ark1'!AE542</f>
        <v>0</v>
      </c>
      <c r="AE116" s="157">
        <f t="shared" si="30"/>
        <v>2.1505782918149468</v>
      </c>
      <c r="AF116" s="47"/>
      <c r="AG116" s="13"/>
      <c r="AH116" s="59"/>
    </row>
    <row r="117" spans="1:37" ht="15.6">
      <c r="A117" s="47"/>
      <c r="B117" s="54">
        <f>+'Ark1'!C543</f>
        <v>2018</v>
      </c>
      <c r="C117" s="54">
        <f>+'Ark1'!L543</f>
        <v>8</v>
      </c>
      <c r="D117" s="65" t="s">
        <v>34</v>
      </c>
      <c r="E117" s="329">
        <f>+'Ark1'!Q543</f>
        <v>4830</v>
      </c>
      <c r="F117" s="329">
        <f>+'Ark1'!R543</f>
        <v>10872</v>
      </c>
      <c r="G117" s="179">
        <f>+'Ark1'!AG543</f>
        <v>23.37706952346397</v>
      </c>
      <c r="H117" s="179">
        <f t="shared" si="25"/>
        <v>-0.8045439042822089</v>
      </c>
      <c r="I117" s="179">
        <f>+'Ark1'!AH543</f>
        <v>2.0051508462104488</v>
      </c>
      <c r="J117" s="179"/>
      <c r="K117" s="442"/>
      <c r="L117" s="273"/>
      <c r="M117" s="157">
        <f>+'Ark1'!U543</f>
        <v>29.076035688005813</v>
      </c>
      <c r="N117" s="179">
        <f t="shared" si="26"/>
        <v>0.3137379598183081</v>
      </c>
      <c r="O117" s="179"/>
      <c r="P117" s="451"/>
      <c r="Q117" s="451"/>
      <c r="R117" s="461"/>
      <c r="S117" s="451"/>
      <c r="T117" s="56">
        <f>+'Ark1'!T543</f>
        <v>6.9162067696835923</v>
      </c>
      <c r="U117" s="179">
        <f t="shared" si="27"/>
        <v>2.3729799592620004E-2</v>
      </c>
      <c r="V117" s="157">
        <f>+'Ark1'!W543</f>
        <v>17.080573951434875</v>
      </c>
      <c r="W117" s="95"/>
      <c r="X117" s="74">
        <f>+'Ark1'!X543</f>
        <v>98.565121412803521</v>
      </c>
      <c r="Y117" s="74">
        <f>+'Ark1'!Y543</f>
        <v>86.571008094186894</v>
      </c>
      <c r="Z117" s="74">
        <f>+'Ark1'!Z543</f>
        <v>5.5491006332845156</v>
      </c>
      <c r="AA117" s="71"/>
      <c r="AB117" s="157">
        <f>+'Ark1'!Z543</f>
        <v>5.5491006332845156</v>
      </c>
      <c r="AC117" s="56">
        <f>+'Ark1'!AC543</f>
        <v>0</v>
      </c>
      <c r="AD117" s="74">
        <f>+'Ark1'!AE543</f>
        <v>0</v>
      </c>
      <c r="AE117" s="157">
        <f t="shared" si="30"/>
        <v>2.2509316770186336</v>
      </c>
      <c r="AF117" s="47"/>
      <c r="AG117" s="13"/>
      <c r="AH117" s="59"/>
    </row>
    <row r="118" spans="1:37" ht="15.6">
      <c r="A118" s="47"/>
      <c r="B118" s="54">
        <f>+'Ark1'!C544</f>
        <v>2018</v>
      </c>
      <c r="C118" s="54">
        <f>+'Ark1'!L544</f>
        <v>9</v>
      </c>
      <c r="D118" s="65" t="s">
        <v>35</v>
      </c>
      <c r="E118" s="329">
        <f>+'Ark1'!Q544</f>
        <v>3464</v>
      </c>
      <c r="F118" s="329">
        <f>+'Ark1'!R544</f>
        <v>7000</v>
      </c>
      <c r="G118" s="179">
        <f>+'Ark1'!AG544</f>
        <v>17.302852626000181</v>
      </c>
      <c r="H118" s="179">
        <f t="shared" si="25"/>
        <v>-2.0935415904327428</v>
      </c>
      <c r="I118" s="179">
        <f>+'Ark1'!AH544</f>
        <v>1.3285714285714281</v>
      </c>
      <c r="J118" s="179"/>
      <c r="K118" s="442"/>
      <c r="L118" s="273"/>
      <c r="M118" s="157">
        <f>+'Ark1'!U544</f>
        <v>33.425217142857022</v>
      </c>
      <c r="N118" s="179">
        <f t="shared" si="26"/>
        <v>0.62779179468306978</v>
      </c>
      <c r="O118" s="179"/>
      <c r="P118" s="451"/>
      <c r="Q118" s="451"/>
      <c r="R118" s="461"/>
      <c r="S118" s="451"/>
      <c r="T118" s="56">
        <f>+'Ark1'!T544</f>
        <v>7.6870000000000003</v>
      </c>
      <c r="U118" s="179">
        <f t="shared" si="27"/>
        <v>9.9723880033998569E-2</v>
      </c>
      <c r="V118" s="157">
        <f>+'Ark1'!W544</f>
        <v>30.457142857142848</v>
      </c>
      <c r="W118" s="95"/>
      <c r="X118" s="74">
        <f>+'Ark1'!X544</f>
        <v>99.857142857142875</v>
      </c>
      <c r="Y118" s="74">
        <f>+'Ark1'!Y544</f>
        <v>96.371428571428567</v>
      </c>
      <c r="Z118" s="74">
        <f>+'Ark1'!Z544</f>
        <v>5.7702527212543471</v>
      </c>
      <c r="AA118" s="71"/>
      <c r="AB118" s="157">
        <f>+'Ark1'!Z544</f>
        <v>5.7702527212543471</v>
      </c>
      <c r="AC118" s="56">
        <f>+'Ark1'!AC544</f>
        <v>0</v>
      </c>
      <c r="AD118" s="74">
        <f>+'Ark1'!AE544</f>
        <v>0</v>
      </c>
      <c r="AE118" s="157">
        <f t="shared" si="30"/>
        <v>2.0207852193995381</v>
      </c>
      <c r="AF118" s="47"/>
      <c r="AG118" s="13"/>
      <c r="AH118" s="59"/>
    </row>
    <row r="119" spans="1:37" ht="15.6">
      <c r="A119" s="47"/>
      <c r="B119" s="54">
        <f>+'Ark1'!C545</f>
        <v>2018</v>
      </c>
      <c r="C119" s="54">
        <f>+'Ark1'!L545</f>
        <v>10</v>
      </c>
      <c r="D119" s="65" t="s">
        <v>36</v>
      </c>
      <c r="E119" s="329">
        <f>+'Ark1'!Q545</f>
        <v>1334</v>
      </c>
      <c r="F119" s="329">
        <f>+'Ark1'!R545</f>
        <v>1884</v>
      </c>
      <c r="G119" s="179">
        <f>+'Ark1'!AG545</f>
        <v>5.1066980990968132</v>
      </c>
      <c r="H119" s="179">
        <f t="shared" si="25"/>
        <v>-1.3627078581515244</v>
      </c>
      <c r="I119" s="179">
        <f>+'Ark1'!AH545</f>
        <v>1.1146496815286624</v>
      </c>
      <c r="J119" s="179"/>
      <c r="K119" s="442"/>
      <c r="L119" s="273"/>
      <c r="M119" s="157">
        <f>+'Ark1'!U545</f>
        <v>36.65336518046707</v>
      </c>
      <c r="N119" s="179">
        <f t="shared" si="26"/>
        <v>0.16056742209659802</v>
      </c>
      <c r="O119" s="179"/>
      <c r="P119" s="451"/>
      <c r="Q119" s="451"/>
      <c r="R119" s="461"/>
      <c r="S119" s="451"/>
      <c r="T119" s="56">
        <f>+'Ark1'!T545</f>
        <v>8.2160297239915057</v>
      </c>
      <c r="U119" s="179">
        <f t="shared" si="27"/>
        <v>-0.24545065755532036</v>
      </c>
      <c r="V119" s="157">
        <f>+'Ark1'!W545</f>
        <v>40.233545647558401</v>
      </c>
      <c r="W119" s="95"/>
      <c r="X119" s="74">
        <f>+'Ark1'!X545</f>
        <v>99.946921443736727</v>
      </c>
      <c r="Y119" s="74">
        <f>+'Ark1'!Y545</f>
        <v>98.726114649681563</v>
      </c>
      <c r="Z119" s="74">
        <f>+'Ark1'!Z545</f>
        <v>6.2793168496315692</v>
      </c>
      <c r="AA119" s="71"/>
      <c r="AB119" s="157">
        <f>+'Ark1'!Z545</f>
        <v>6.2793168496315692</v>
      </c>
      <c r="AC119" s="56">
        <f>+'Ark1'!AC545</f>
        <v>0</v>
      </c>
      <c r="AD119" s="74">
        <f>+'Ark1'!AE545</f>
        <v>0</v>
      </c>
      <c r="AE119" s="157">
        <f t="shared" si="30"/>
        <v>1.4122938530734632</v>
      </c>
      <c r="AF119" s="47"/>
      <c r="AG119" s="13"/>
      <c r="AH119" s="59"/>
    </row>
    <row r="120" spans="1:37" ht="15.6">
      <c r="A120" s="47"/>
      <c r="B120" s="54">
        <f>+'Ark1'!C546</f>
        <v>2018</v>
      </c>
      <c r="C120" s="54">
        <f>+'Ark1'!L546</f>
        <v>11</v>
      </c>
      <c r="D120" s="65" t="s">
        <v>37</v>
      </c>
      <c r="E120" s="329">
        <f>+'Ark1'!Q546</f>
        <v>651</v>
      </c>
      <c r="F120" s="329">
        <f>+'Ark1'!R546</f>
        <v>867</v>
      </c>
      <c r="G120" s="179">
        <f>+'Ark1'!AG546</f>
        <v>2.5331951194610443</v>
      </c>
      <c r="H120" s="179">
        <f t="shared" si="25"/>
        <v>-0.35903456761067298</v>
      </c>
      <c r="I120" s="179">
        <f>+'Ark1'!AH546</f>
        <v>1.2687427912341409</v>
      </c>
      <c r="J120" s="179"/>
      <c r="K120" s="442"/>
      <c r="L120" s="273"/>
      <c r="M120" s="157">
        <f>+'Ark1'!U546</f>
        <v>39.509734717416336</v>
      </c>
      <c r="N120" s="179">
        <f t="shared" si="26"/>
        <v>0.222873233966979</v>
      </c>
      <c r="O120" s="179"/>
      <c r="P120" s="451"/>
      <c r="Q120" s="451"/>
      <c r="R120" s="461"/>
      <c r="S120" s="451"/>
      <c r="T120" s="56">
        <f>+'Ark1'!T546</f>
        <v>9.0149942329873127</v>
      </c>
      <c r="U120" s="179">
        <f t="shared" si="27"/>
        <v>-0.1083302450377186</v>
      </c>
      <c r="V120" s="157">
        <f>+'Ark1'!W546</f>
        <v>54.901960784313744</v>
      </c>
      <c r="W120" s="95"/>
      <c r="X120" s="74">
        <f>+'Ark1'!X546</f>
        <v>100</v>
      </c>
      <c r="Y120" s="74">
        <f>+'Ark1'!Y546</f>
        <v>99.423298731257205</v>
      </c>
      <c r="Z120" s="74">
        <f>+'Ark1'!Z546</f>
        <v>6.4551709768402841</v>
      </c>
      <c r="AA120" s="71"/>
      <c r="AB120" s="157">
        <f>+'Ark1'!Z546</f>
        <v>6.4551709768402841</v>
      </c>
      <c r="AC120" s="56">
        <f>+'Ark1'!AC546</f>
        <v>0</v>
      </c>
      <c r="AD120" s="74">
        <f>+'Ark1'!AE546</f>
        <v>0</v>
      </c>
      <c r="AE120" s="157">
        <f t="shared" si="30"/>
        <v>1.3317972350230414</v>
      </c>
      <c r="AF120" s="47"/>
      <c r="AG120" s="13"/>
      <c r="AH120" s="59"/>
    </row>
    <row r="121" spans="1:37" ht="15.6">
      <c r="A121" s="47"/>
      <c r="B121" s="54">
        <f>+'Ark1'!C547</f>
        <v>2018</v>
      </c>
      <c r="C121" s="54">
        <f>+'Ark1'!L547</f>
        <v>12</v>
      </c>
      <c r="D121" s="65" t="s">
        <v>38</v>
      </c>
      <c r="E121" s="329">
        <f>+'Ark1'!Q547</f>
        <v>139</v>
      </c>
      <c r="F121" s="329">
        <f>+'Ark1'!R547</f>
        <v>157</v>
      </c>
      <c r="G121" s="179">
        <f>+'Ark1'!AG547</f>
        <v>0.49903920336889934</v>
      </c>
      <c r="H121" s="179">
        <f t="shared" si="25"/>
        <v>-0.15929300089210702</v>
      </c>
      <c r="I121" s="179">
        <f>+'Ark1'!AH547</f>
        <v>0.63694267515923564</v>
      </c>
      <c r="J121" s="179"/>
      <c r="K121" s="442"/>
      <c r="L121" s="273"/>
      <c r="M121" s="157">
        <f>+'Ark1'!U547</f>
        <v>42.982292993630608</v>
      </c>
      <c r="N121" s="179">
        <f t="shared" si="26"/>
        <v>1.2228590313664824</v>
      </c>
      <c r="O121" s="179"/>
      <c r="P121" s="451"/>
      <c r="Q121" s="451"/>
      <c r="R121" s="461"/>
      <c r="S121" s="451"/>
      <c r="T121" s="56">
        <f>+'Ark1'!T547</f>
        <v>9.6369426751592382</v>
      </c>
      <c r="U121" s="179">
        <f t="shared" si="27"/>
        <v>0.1510936185554641</v>
      </c>
      <c r="V121" s="157">
        <f>+'Ark1'!W547</f>
        <v>66.242038216560516</v>
      </c>
      <c r="W121" s="95"/>
      <c r="X121" s="74">
        <f>+'Ark1'!X547</f>
        <v>100</v>
      </c>
      <c r="Y121" s="74">
        <f>+'Ark1'!Y547</f>
        <v>100</v>
      </c>
      <c r="Z121" s="74">
        <f>+'Ark1'!Z547</f>
        <v>6.1868243886555856</v>
      </c>
      <c r="AA121" s="71"/>
      <c r="AB121" s="157">
        <f>+'Ark1'!Z547</f>
        <v>6.1868243886555856</v>
      </c>
      <c r="AC121" s="56">
        <f>+'Ark1'!AC547</f>
        <v>0</v>
      </c>
      <c r="AD121" s="74">
        <f>+'Ark1'!AE547</f>
        <v>0</v>
      </c>
      <c r="AE121" s="157">
        <f t="shared" si="30"/>
        <v>1.1294964028776979</v>
      </c>
      <c r="AF121" s="47"/>
      <c r="AG121" s="13"/>
      <c r="AH121" s="59"/>
    </row>
    <row r="122" spans="1:37" ht="15.6">
      <c r="A122" s="47"/>
      <c r="B122" s="54">
        <f>+'Ark1'!C548</f>
        <v>2018</v>
      </c>
      <c r="C122" s="54">
        <f>+'Ark1'!L548</f>
        <v>13</v>
      </c>
      <c r="D122" s="65" t="s">
        <v>39</v>
      </c>
      <c r="E122" s="329">
        <f>+'Ark1'!Q548</f>
        <v>18</v>
      </c>
      <c r="F122" s="329">
        <f>+'Ark1'!R548</f>
        <v>18</v>
      </c>
      <c r="G122" s="179">
        <f>+'Ark1'!AG548</f>
        <v>6.1016424524933235E-2</v>
      </c>
      <c r="H122" s="179">
        <f t="shared" si="25"/>
        <v>-3.4532095666523599E-2</v>
      </c>
      <c r="I122" s="179">
        <f>+'Ark1'!AH548</f>
        <v>0</v>
      </c>
      <c r="J122" s="179"/>
      <c r="K122" s="442"/>
      <c r="L122" s="273"/>
      <c r="M122" s="157">
        <f>+'Ark1'!U548</f>
        <v>45.838333333333345</v>
      </c>
      <c r="N122" s="179">
        <f t="shared" si="26"/>
        <v>1.5314367816092158</v>
      </c>
      <c r="O122" s="179"/>
      <c r="P122" s="451"/>
      <c r="Q122" s="451"/>
      <c r="R122" s="461"/>
      <c r="S122" s="451"/>
      <c r="T122" s="56">
        <f>+'Ark1'!T548</f>
        <v>10.666666666666664</v>
      </c>
      <c r="U122" s="179">
        <f t="shared" si="27"/>
        <v>0.52873563218390807</v>
      </c>
      <c r="V122" s="157">
        <f>+'Ark1'!W548</f>
        <v>83.333333333333314</v>
      </c>
      <c r="W122" s="95"/>
      <c r="X122" s="74">
        <f>+'Ark1'!X548</f>
        <v>100</v>
      </c>
      <c r="Y122" s="74">
        <f>+'Ark1'!Y548</f>
        <v>100</v>
      </c>
      <c r="Z122" s="74">
        <f>+'Ark1'!Z548</f>
        <v>6.9844575467406145</v>
      </c>
      <c r="AA122" s="71"/>
      <c r="AB122" s="157">
        <f>+'Ark1'!Z548</f>
        <v>6.9844575467406145</v>
      </c>
      <c r="AC122" s="56">
        <f>+'Ark1'!AC548</f>
        <v>0</v>
      </c>
      <c r="AD122" s="74">
        <f>+'Ark1'!AE548</f>
        <v>0</v>
      </c>
      <c r="AE122" s="157">
        <f t="shared" si="30"/>
        <v>1</v>
      </c>
      <c r="AF122" s="47"/>
      <c r="AG122" s="13"/>
      <c r="AH122" s="59"/>
    </row>
    <row r="123" spans="1:37" ht="15.6">
      <c r="A123" s="47"/>
      <c r="B123" s="54">
        <f>+'Ark1'!C549</f>
        <v>2018</v>
      </c>
      <c r="C123" s="54">
        <f>+'Ark1'!L549</f>
        <v>14</v>
      </c>
      <c r="D123" s="65" t="s">
        <v>402</v>
      </c>
      <c r="E123" s="329">
        <f>+'Ark1'!Q549</f>
        <v>7</v>
      </c>
      <c r="F123" s="329">
        <f>+'Ark1'!R549</f>
        <v>7</v>
      </c>
      <c r="G123" s="179">
        <f>+'Ark1'!AG549</f>
        <v>2.4751478370232526E-2</v>
      </c>
      <c r="H123" s="179">
        <f t="shared" si="25"/>
        <v>-1.5263043160643752E-2</v>
      </c>
      <c r="I123" s="179">
        <f>+'Ark1'!AH549</f>
        <v>14.285714285714288</v>
      </c>
      <c r="J123" s="179"/>
      <c r="K123" s="442"/>
      <c r="L123" s="273"/>
      <c r="M123" s="157">
        <f>+'Ark1'!U549</f>
        <v>47.814285714285695</v>
      </c>
      <c r="N123" s="179">
        <f t="shared" si="26"/>
        <v>2.9726190476190126</v>
      </c>
      <c r="O123" s="179"/>
      <c r="P123" s="451"/>
      <c r="Q123" s="451"/>
      <c r="R123" s="461"/>
      <c r="S123" s="451"/>
      <c r="T123" s="56">
        <f>+'Ark1'!T549</f>
        <v>11.428571428571431</v>
      </c>
      <c r="U123" s="179">
        <f t="shared" si="27"/>
        <v>0.3452380952380949</v>
      </c>
      <c r="V123" s="157">
        <f>+'Ark1'!W549</f>
        <v>85.714285714285694</v>
      </c>
      <c r="W123" s="95"/>
      <c r="X123" s="74">
        <f>+'Ark1'!X549</f>
        <v>100</v>
      </c>
      <c r="Y123" s="74">
        <f>+'Ark1'!Y549</f>
        <v>100</v>
      </c>
      <c r="Z123" s="74">
        <f>+'Ark1'!Z549</f>
        <v>5.1301430142774365</v>
      </c>
      <c r="AA123" s="71"/>
      <c r="AB123" s="157">
        <f>+'Ark1'!Z549</f>
        <v>5.1301430142774365</v>
      </c>
      <c r="AC123" s="56">
        <f>+'Ark1'!AC549</f>
        <v>0</v>
      </c>
      <c r="AD123" s="74">
        <f>+'Ark1'!AE549</f>
        <v>0</v>
      </c>
      <c r="AE123" s="157">
        <f t="shared" si="30"/>
        <v>1</v>
      </c>
      <c r="AF123" s="47"/>
      <c r="AG123" s="13"/>
      <c r="AH123" s="59"/>
    </row>
    <row r="124" spans="1:37" ht="15.6">
      <c r="A124" s="47"/>
      <c r="B124" s="54">
        <f>+'Ark1'!C550</f>
        <v>2018</v>
      </c>
      <c r="C124" s="54">
        <f>+'Ark1'!L550</f>
        <v>15</v>
      </c>
      <c r="D124" s="65" t="s">
        <v>40</v>
      </c>
      <c r="E124" s="329">
        <f>+'Ark1'!Q550</f>
        <v>0</v>
      </c>
      <c r="F124" s="329">
        <f>+'Ark1'!R550</f>
        <v>0</v>
      </c>
      <c r="G124" s="179">
        <f>+'Ark1'!AG550</f>
        <v>0</v>
      </c>
      <c r="H124" s="179">
        <f t="shared" si="25"/>
        <v>-8.2839949796313303E-3</v>
      </c>
      <c r="I124" s="179">
        <f>+'Ark1'!AH550</f>
        <v>0</v>
      </c>
      <c r="J124" s="179"/>
      <c r="K124" s="442"/>
      <c r="L124" s="273"/>
      <c r="M124" s="157">
        <f>+'Ark1'!U550</f>
        <v>0</v>
      </c>
      <c r="N124" s="179">
        <f t="shared" si="26"/>
        <v>-55.7</v>
      </c>
      <c r="O124" s="179"/>
      <c r="P124" s="451"/>
      <c r="Q124" s="451"/>
      <c r="R124" s="461"/>
      <c r="S124" s="451"/>
      <c r="T124" s="56">
        <f>+'Ark1'!T550</f>
        <v>0</v>
      </c>
      <c r="U124" s="179">
        <f t="shared" si="27"/>
        <v>-15</v>
      </c>
      <c r="V124" s="157">
        <f>+'Ark1'!W550</f>
        <v>0</v>
      </c>
      <c r="W124" s="95"/>
      <c r="X124" s="74">
        <f>+'Ark1'!X550</f>
        <v>0</v>
      </c>
      <c r="Y124" s="74">
        <f>+'Ark1'!Y550</f>
        <v>0</v>
      </c>
      <c r="Z124" s="74">
        <f>+'Ark1'!Z550</f>
        <v>0</v>
      </c>
      <c r="AA124" s="71"/>
      <c r="AB124" s="157">
        <f>+'Ark1'!Z550</f>
        <v>0</v>
      </c>
      <c r="AC124" s="56">
        <f>+'Ark1'!AC550</f>
        <v>0</v>
      </c>
      <c r="AD124" s="74">
        <f>+'Ark1'!AE550</f>
        <v>0</v>
      </c>
      <c r="AE124" s="157" t="e">
        <f t="shared" si="30"/>
        <v>#DIV/0!</v>
      </c>
      <c r="AF124" s="47"/>
      <c r="AG124" s="13"/>
      <c r="AH124" s="59"/>
    </row>
    <row r="125" spans="1:37" ht="15.6">
      <c r="A125" s="47"/>
      <c r="B125">
        <f>+'Ark1'!C551</f>
        <v>2017</v>
      </c>
      <c r="C125">
        <f>+'Ark1'!L551</f>
        <v>1</v>
      </c>
      <c r="D125" s="3" t="str">
        <f t="shared" ref="D125" si="31">+D110</f>
        <v>P-</v>
      </c>
      <c r="E125" s="316">
        <f>+'Ark1'!Q551</f>
        <v>150</v>
      </c>
      <c r="F125" s="316">
        <f>+'Ark1'!R551</f>
        <v>203</v>
      </c>
      <c r="G125" s="197">
        <f>+'Ark1'!AG551</f>
        <v>0.20907791997065928</v>
      </c>
      <c r="H125" s="197">
        <f t="shared" si="25"/>
        <v>8.4204973238683492E-2</v>
      </c>
      <c r="I125" s="197">
        <f>+'Ark1'!AH551</f>
        <v>0.4926108374384236</v>
      </c>
      <c r="J125" s="197"/>
      <c r="K125" s="443"/>
      <c r="L125" s="205"/>
      <c r="M125" s="92">
        <f>+'Ark1'!U551</f>
        <v>13.850246305418729</v>
      </c>
      <c r="N125" s="197">
        <f t="shared" si="26"/>
        <v>1.079976035148464</v>
      </c>
      <c r="O125" s="197"/>
      <c r="P125" s="452"/>
      <c r="Q125" s="452"/>
      <c r="R125" s="462"/>
      <c r="S125" s="452"/>
      <c r="T125" s="1">
        <f>+'Ark1'!T551</f>
        <v>2.2068965517241375</v>
      </c>
      <c r="U125" s="197">
        <f t="shared" si="27"/>
        <v>5.3743398570984535E-2</v>
      </c>
      <c r="V125" s="92">
        <f>+'Ark1'!W551</f>
        <v>0</v>
      </c>
      <c r="W125" s="95"/>
      <c r="X125" s="11">
        <f>+'Ark1'!X551</f>
        <v>36.453201970443352</v>
      </c>
      <c r="Y125" s="11">
        <f>+'Ark1'!Y551</f>
        <v>3.4482758620689653</v>
      </c>
      <c r="Z125" s="11">
        <f>+'Ark1'!Z551</f>
        <v>4.9728660238395319</v>
      </c>
      <c r="AA125" s="71"/>
      <c r="AB125" s="92">
        <f>+'Ark1'!Z551</f>
        <v>4.9728660238395319</v>
      </c>
      <c r="AC125" s="1">
        <f>+'Ark1'!AC551</f>
        <v>0</v>
      </c>
      <c r="AD125" s="11">
        <f>+'Ark1'!AE551</f>
        <v>0</v>
      </c>
      <c r="AE125" s="92">
        <f t="shared" si="30"/>
        <v>1.3533333333333333</v>
      </c>
      <c r="AF125" s="47"/>
      <c r="AG125" s="13"/>
      <c r="AH125" s="59"/>
    </row>
    <row r="126" spans="1:37" ht="15.6">
      <c r="A126" s="47"/>
      <c r="B126">
        <f>+'Ark1'!C552</f>
        <v>2017</v>
      </c>
      <c r="C126">
        <f>+'Ark1'!L552</f>
        <v>2</v>
      </c>
      <c r="D126" s="3" t="str">
        <f t="shared" si="29"/>
        <v>P</v>
      </c>
      <c r="E126" s="316">
        <f>+'Ark1'!Q552</f>
        <v>568</v>
      </c>
      <c r="F126" s="316">
        <f>+'Ark1'!R552</f>
        <v>805</v>
      </c>
      <c r="G126" s="197">
        <f>+'Ark1'!AG552</f>
        <v>0.94699299162126482</v>
      </c>
      <c r="H126" s="197">
        <f t="shared" si="25"/>
        <v>0.14028292290634792</v>
      </c>
      <c r="I126" s="197">
        <f>+'Ark1'!AH552</f>
        <v>2.8571428571428577</v>
      </c>
      <c r="J126" s="197"/>
      <c r="K126" s="443"/>
      <c r="L126" s="205"/>
      <c r="M126" s="92">
        <f>+'Ark1'!U552</f>
        <v>15.819627329192524</v>
      </c>
      <c r="N126" s="197">
        <f t="shared" si="26"/>
        <v>0.90529508163552919</v>
      </c>
      <c r="O126" s="197"/>
      <c r="P126" s="452"/>
      <c r="Q126" s="452"/>
      <c r="R126" s="462"/>
      <c r="S126" s="452"/>
      <c r="T126" s="1">
        <f>+'Ark1'!T552</f>
        <v>2.9105590062111801</v>
      </c>
      <c r="U126" s="197">
        <f t="shared" si="27"/>
        <v>-7.9669006818135824E-2</v>
      </c>
      <c r="V126" s="92">
        <f>+'Ark1'!W552</f>
        <v>0</v>
      </c>
      <c r="W126" s="95"/>
      <c r="X126" s="11">
        <f>+'Ark1'!X552</f>
        <v>52.422360248447198</v>
      </c>
      <c r="Y126" s="11">
        <f>+'Ark1'!Y552</f>
        <v>6.3354037267080727</v>
      </c>
      <c r="Z126" s="11">
        <f>+'Ark1'!Z552</f>
        <v>4.9005805066452091</v>
      </c>
      <c r="AA126" s="71"/>
      <c r="AB126" s="92">
        <f>+'Ark1'!Z552</f>
        <v>4.9005805066452091</v>
      </c>
      <c r="AC126" s="1">
        <f>+'Ark1'!AC552</f>
        <v>0</v>
      </c>
      <c r="AD126" s="11">
        <f>+'Ark1'!AE552</f>
        <v>0</v>
      </c>
      <c r="AE126" s="92">
        <f t="shared" si="30"/>
        <v>1.4172535211267605</v>
      </c>
      <c r="AF126" s="47"/>
      <c r="AG126" s="13"/>
      <c r="AH126" s="59"/>
    </row>
    <row r="127" spans="1:37" ht="15.6">
      <c r="A127" s="47"/>
      <c r="B127">
        <f>+'Ark1'!C553</f>
        <v>2017</v>
      </c>
      <c r="C127">
        <f>+'Ark1'!L553</f>
        <v>3</v>
      </c>
      <c r="D127" s="3" t="str">
        <f t="shared" si="29"/>
        <v>P+</v>
      </c>
      <c r="E127" s="316">
        <f>+'Ark1'!Q553</f>
        <v>1081</v>
      </c>
      <c r="F127" s="316">
        <f>+'Ark1'!R553</f>
        <v>1685</v>
      </c>
      <c r="G127" s="197">
        <f>+'Ark1'!AG553</f>
        <v>2.0869495251872849</v>
      </c>
      <c r="H127" s="197">
        <f t="shared" si="25"/>
        <v>0.38254612187753012</v>
      </c>
      <c r="I127" s="197">
        <f>+'Ark1'!AH553</f>
        <v>3.0267062314540056</v>
      </c>
      <c r="J127" s="197"/>
      <c r="K127" s="443"/>
      <c r="L127" s="205"/>
      <c r="M127" s="92">
        <f>+'Ark1'!U553</f>
        <v>16.655489614243333</v>
      </c>
      <c r="N127" s="197">
        <f t="shared" si="26"/>
        <v>0.93851154763081013</v>
      </c>
      <c r="O127" s="197"/>
      <c r="P127" s="452"/>
      <c r="Q127" s="452"/>
      <c r="R127" s="462"/>
      <c r="S127" s="452"/>
      <c r="T127" s="1">
        <f>+'Ark1'!T553</f>
        <v>3.503264094955489</v>
      </c>
      <c r="U127" s="197">
        <f t="shared" si="27"/>
        <v>-7.7564499683017374E-2</v>
      </c>
      <c r="V127" s="92">
        <f>+'Ark1'!W553</f>
        <v>0.17804154302670624</v>
      </c>
      <c r="W127" s="95"/>
      <c r="X127" s="11">
        <f>+'Ark1'!X553</f>
        <v>55.489614243323437</v>
      </c>
      <c r="Y127" s="11">
        <f>+'Ark1'!Y553</f>
        <v>11.750741839762613</v>
      </c>
      <c r="Z127" s="11">
        <f>+'Ark1'!Z553</f>
        <v>5.3028575086749719</v>
      </c>
      <c r="AA127" s="71"/>
      <c r="AB127" s="92">
        <f>+'Ark1'!Z553</f>
        <v>5.3028575086749719</v>
      </c>
      <c r="AC127" s="1">
        <f>+'Ark1'!AC553</f>
        <v>0</v>
      </c>
      <c r="AD127" s="11">
        <f>+'Ark1'!AE553</f>
        <v>0</v>
      </c>
      <c r="AE127" s="92">
        <f t="shared" si="30"/>
        <v>1.5587419056429233</v>
      </c>
      <c r="AF127" s="47"/>
      <c r="AG127" s="13"/>
      <c r="AH127" s="59"/>
    </row>
    <row r="128" spans="1:37" ht="15.6">
      <c r="A128" s="47"/>
      <c r="B128">
        <f>+'Ark1'!C554</f>
        <v>2017</v>
      </c>
      <c r="C128">
        <f>+'Ark1'!L554</f>
        <v>4</v>
      </c>
      <c r="D128" s="3" t="str">
        <f t="shared" si="29"/>
        <v>O-</v>
      </c>
      <c r="E128" s="316">
        <f>+'Ark1'!Q554</f>
        <v>1755</v>
      </c>
      <c r="F128" s="316">
        <f>+'Ark1'!R554</f>
        <v>2947.9799999999991</v>
      </c>
      <c r="G128" s="197">
        <f>+'Ark1'!AG554</f>
        <v>3.9408912418541249</v>
      </c>
      <c r="H128" s="197">
        <f t="shared" si="25"/>
        <v>0.90795420724261033</v>
      </c>
      <c r="I128" s="197">
        <f>+'Ark1'!AH554</f>
        <v>3.2903886729217975</v>
      </c>
      <c r="J128" s="197"/>
      <c r="K128" s="443"/>
      <c r="L128" s="205"/>
      <c r="M128" s="92">
        <f>+'Ark1'!U554</f>
        <v>17.976919789143722</v>
      </c>
      <c r="N128" s="197">
        <f t="shared" si="26"/>
        <v>1.0254180658547369</v>
      </c>
      <c r="O128" s="197"/>
      <c r="P128" s="452"/>
      <c r="Q128" s="452"/>
      <c r="R128" s="462"/>
      <c r="S128" s="452"/>
      <c r="T128" s="1">
        <f>+'Ark1'!T554</f>
        <v>4.1597975562927845</v>
      </c>
      <c r="U128" s="197">
        <f t="shared" si="27"/>
        <v>-0.17156630387462179</v>
      </c>
      <c r="V128" s="92">
        <f>+'Ark1'!W554</f>
        <v>0.16960766355267001</v>
      </c>
      <c r="W128" s="95"/>
      <c r="X128" s="11">
        <f>+'Ark1'!X554</f>
        <v>61.092680411671743</v>
      </c>
      <c r="Y128" s="11">
        <f>+'Ark1'!Y554</f>
        <v>19.504881308557049</v>
      </c>
      <c r="Z128" s="11">
        <f>+'Ark1'!Z554</f>
        <v>5.3820133930306557</v>
      </c>
      <c r="AA128" s="71"/>
      <c r="AB128" s="92">
        <f>+'Ark1'!Z554</f>
        <v>5.3820133930306557</v>
      </c>
      <c r="AC128" s="1">
        <f>+'Ark1'!AC554</f>
        <v>0</v>
      </c>
      <c r="AD128" s="11">
        <f>+'Ark1'!AE554</f>
        <v>0</v>
      </c>
      <c r="AE128" s="92">
        <f t="shared" si="30"/>
        <v>1.6797606837606833</v>
      </c>
      <c r="AF128" s="47"/>
      <c r="AG128" s="13"/>
      <c r="AH128" s="59"/>
    </row>
    <row r="129" spans="1:34" ht="15.6">
      <c r="A129" s="47"/>
      <c r="B129">
        <f>+'Ark1'!C555</f>
        <v>2017</v>
      </c>
      <c r="C129">
        <f>+'Ark1'!L555</f>
        <v>5</v>
      </c>
      <c r="D129" s="3" t="str">
        <f t="shared" ref="D129:D192" si="32">+D114</f>
        <v>O</v>
      </c>
      <c r="E129" s="316">
        <f>+'Ark1'!Q555</f>
        <v>2947</v>
      </c>
      <c r="F129" s="316">
        <f>+'Ark1'!R555</f>
        <v>5927.98</v>
      </c>
      <c r="G129" s="197">
        <f>+'Ark1'!AG555</f>
        <v>8.532433030147061</v>
      </c>
      <c r="H129" s="197">
        <f t="shared" si="25"/>
        <v>1.820716961364151</v>
      </c>
      <c r="I129" s="197">
        <f>+'Ark1'!AH555</f>
        <v>3.491914615096543</v>
      </c>
      <c r="J129" s="197"/>
      <c r="K129" s="443"/>
      <c r="L129" s="205"/>
      <c r="M129" s="92">
        <f>+'Ark1'!U555</f>
        <v>19.355817664702016</v>
      </c>
      <c r="N129" s="197">
        <f t="shared" si="26"/>
        <v>1.0808596411952109</v>
      </c>
      <c r="O129" s="197"/>
      <c r="P129" s="452"/>
      <c r="Q129" s="452"/>
      <c r="R129" s="462"/>
      <c r="S129" s="452"/>
      <c r="T129" s="1">
        <f>+'Ark1'!T555</f>
        <v>4.953626699145409</v>
      </c>
      <c r="U129" s="197">
        <f t="shared" si="27"/>
        <v>-0.17302237737174142</v>
      </c>
      <c r="V129" s="92">
        <f>+'Ark1'!W555</f>
        <v>1.3495322183947993</v>
      </c>
      <c r="W129" s="95"/>
      <c r="X129" s="11">
        <f>+'Ark1'!X555</f>
        <v>68.252591945316979</v>
      </c>
      <c r="Y129" s="11">
        <f>+'Ark1'!Y555</f>
        <v>29.318587444626999</v>
      </c>
      <c r="Z129" s="11">
        <f>+'Ark1'!Z555</f>
        <v>5.3214392286283516</v>
      </c>
      <c r="AA129" s="71"/>
      <c r="AB129" s="92">
        <f>+'Ark1'!Z555</f>
        <v>5.3214392286283516</v>
      </c>
      <c r="AC129" s="1">
        <f>+'Ark1'!AC555</f>
        <v>0</v>
      </c>
      <c r="AD129" s="11">
        <f>+'Ark1'!AE555</f>
        <v>0</v>
      </c>
      <c r="AE129" s="92">
        <f t="shared" si="30"/>
        <v>2.0115303698676619</v>
      </c>
      <c r="AF129" s="47"/>
      <c r="AG129" s="13"/>
      <c r="AH129" s="59"/>
    </row>
    <row r="130" spans="1:34" ht="15.6">
      <c r="A130" s="47"/>
      <c r="B130">
        <f>+'Ark1'!C556</f>
        <v>2017</v>
      </c>
      <c r="C130">
        <f>+'Ark1'!L556</f>
        <v>6</v>
      </c>
      <c r="D130" s="3" t="str">
        <f t="shared" si="32"/>
        <v>O+</v>
      </c>
      <c r="E130" s="316">
        <f>+'Ark1'!Q556</f>
        <v>4022</v>
      </c>
      <c r="F130" s="316">
        <f>+'Ark1'!R556</f>
        <v>8434.9799999999977</v>
      </c>
      <c r="G130" s="197">
        <f>+'Ark1'!AG556</f>
        <v>13.720035771390888</v>
      </c>
      <c r="H130" s="197">
        <f t="shared" si="25"/>
        <v>2.0523657164608888</v>
      </c>
      <c r="I130" s="197">
        <f>+'Ark1'!AH556</f>
        <v>3.141679055551998</v>
      </c>
      <c r="J130" s="197"/>
      <c r="K130" s="443"/>
      <c r="L130" s="205"/>
      <c r="M130" s="92">
        <f>+'Ark1'!U556</f>
        <v>21.873412859307322</v>
      </c>
      <c r="N130" s="197">
        <f t="shared" si="26"/>
        <v>0.66168960498314888</v>
      </c>
      <c r="O130" s="197"/>
      <c r="P130" s="452"/>
      <c r="Q130" s="452"/>
      <c r="R130" s="462"/>
      <c r="S130" s="452"/>
      <c r="T130" s="1">
        <f>+'Ark1'!T556</f>
        <v>5.6260951418971938</v>
      </c>
      <c r="U130" s="197">
        <f t="shared" si="27"/>
        <v>-8.7229649902933915E-2</v>
      </c>
      <c r="V130" s="92">
        <f>+'Ark1'!W556</f>
        <v>3.1772452335393799</v>
      </c>
      <c r="W130" s="95"/>
      <c r="X130" s="11">
        <f>+'Ark1'!X556</f>
        <v>79.976478900957673</v>
      </c>
      <c r="Y130" s="11">
        <f>+'Ark1'!Y556</f>
        <v>45.548418609172757</v>
      </c>
      <c r="Z130" s="11">
        <f>+'Ark1'!Z556</f>
        <v>5.7764515176228013</v>
      </c>
      <c r="AA130" s="71"/>
      <c r="AB130" s="92">
        <f>+'Ark1'!Z556</f>
        <v>5.7764515176228013</v>
      </c>
      <c r="AC130" s="1">
        <f>+'Ark1'!AC556</f>
        <v>0</v>
      </c>
      <c r="AD130" s="11">
        <f>+'Ark1'!AE556</f>
        <v>0</v>
      </c>
      <c r="AE130" s="92">
        <f t="shared" si="30"/>
        <v>2.0972103431128786</v>
      </c>
      <c r="AF130" s="47"/>
      <c r="AG130" s="13"/>
      <c r="AH130" s="59"/>
    </row>
    <row r="131" spans="1:34" ht="15.6">
      <c r="A131" s="47"/>
      <c r="B131">
        <f>+'Ark1'!C557</f>
        <v>2017</v>
      </c>
      <c r="C131">
        <f>+'Ark1'!L557</f>
        <v>7</v>
      </c>
      <c r="D131" s="3" t="str">
        <f t="shared" si="32"/>
        <v>R-</v>
      </c>
      <c r="E131" s="316">
        <f>+'Ark1'!Q557</f>
        <v>4391</v>
      </c>
      <c r="F131" s="316">
        <f>+'Ark1'!R557</f>
        <v>9087.9699999999993</v>
      </c>
      <c r="G131" s="197">
        <f>+'Ark1'!AG557</f>
        <v>16.821796990366597</v>
      </c>
      <c r="H131" s="197">
        <f t="shared" si="25"/>
        <v>1.1732742967897263</v>
      </c>
      <c r="I131" s="197">
        <f>+'Ark1'!AH557</f>
        <v>2.9049391668326368</v>
      </c>
      <c r="J131" s="197"/>
      <c r="K131" s="443"/>
      <c r="L131" s="205"/>
      <c r="M131" s="92">
        <f>+'Ark1'!U557</f>
        <v>24.891488418205601</v>
      </c>
      <c r="N131" s="197">
        <f t="shared" si="26"/>
        <v>-4.7694654664738323E-3</v>
      </c>
      <c r="O131" s="197"/>
      <c r="P131" s="452"/>
      <c r="Q131" s="452"/>
      <c r="R131" s="462"/>
      <c r="S131" s="452"/>
      <c r="T131" s="1">
        <f>+'Ark1'!T557</f>
        <v>6.1516488280661132</v>
      </c>
      <c r="U131" s="197">
        <f t="shared" si="27"/>
        <v>-0.13762937796051578</v>
      </c>
      <c r="V131" s="92">
        <f>+'Ark1'!W557</f>
        <v>7.4604119511838194</v>
      </c>
      <c r="W131" s="95"/>
      <c r="X131" s="11">
        <f>+'Ark1'!X557</f>
        <v>91.901711823432507</v>
      </c>
      <c r="Y131" s="11">
        <f>+'Ark1'!Y557</f>
        <v>64.931992513179509</v>
      </c>
      <c r="Z131" s="11">
        <f>+'Ark1'!Z557</f>
        <v>5.7080975575158259</v>
      </c>
      <c r="AA131" s="71"/>
      <c r="AB131" s="92">
        <f>+'Ark1'!Z557</f>
        <v>5.7080975575158259</v>
      </c>
      <c r="AC131" s="1">
        <f>+'Ark1'!AC557</f>
        <v>0</v>
      </c>
      <c r="AD131" s="11">
        <f>+'Ark1'!AE557</f>
        <v>0</v>
      </c>
      <c r="AE131" s="92">
        <f t="shared" si="30"/>
        <v>2.0696811660214074</v>
      </c>
      <c r="AF131" s="47"/>
      <c r="AG131" s="13"/>
      <c r="AH131" s="59"/>
    </row>
    <row r="132" spans="1:34" ht="15.6">
      <c r="A132" s="47"/>
      <c r="B132">
        <f>+'Ark1'!C558</f>
        <v>2017</v>
      </c>
      <c r="C132">
        <f>+'Ark1'!L558</f>
        <v>8</v>
      </c>
      <c r="D132" s="3" t="str">
        <f t="shared" si="32"/>
        <v>R</v>
      </c>
      <c r="E132" s="316">
        <f>+'Ark1'!Q558</f>
        <v>5069</v>
      </c>
      <c r="F132" s="316">
        <f>+'Ark1'!R558</f>
        <v>11305.949999999999</v>
      </c>
      <c r="G132" s="197">
        <f>+'Ark1'!AG558</f>
        <v>24.181613427746179</v>
      </c>
      <c r="H132" s="197">
        <f t="shared" si="25"/>
        <v>-0.85980386742568271</v>
      </c>
      <c r="I132" s="197">
        <f>+'Ark1'!AH558</f>
        <v>2.2731393646708153</v>
      </c>
      <c r="J132" s="197"/>
      <c r="K132" s="443"/>
      <c r="L132" s="205"/>
      <c r="M132" s="92">
        <f>+'Ark1'!U558</f>
        <v>28.762297728187505</v>
      </c>
      <c r="N132" s="197">
        <f t="shared" si="26"/>
        <v>-0.14927672258556157</v>
      </c>
      <c r="O132" s="197"/>
      <c r="P132" s="452"/>
      <c r="Q132" s="452"/>
      <c r="R132" s="462"/>
      <c r="S132" s="452"/>
      <c r="T132" s="1">
        <f>+'Ark1'!T558</f>
        <v>6.8924769700909723</v>
      </c>
      <c r="U132" s="197">
        <f t="shared" si="27"/>
        <v>-0.20302750509210377</v>
      </c>
      <c r="V132" s="92">
        <f>+'Ark1'!W558</f>
        <v>17.353694293712604</v>
      </c>
      <c r="W132" s="95"/>
      <c r="X132" s="11">
        <f>+'Ark1'!X558</f>
        <v>98.3464458979564</v>
      </c>
      <c r="Y132" s="11">
        <f>+'Ark1'!Y558</f>
        <v>85.087940420751906</v>
      </c>
      <c r="Z132" s="11">
        <f>+'Ark1'!Z558</f>
        <v>5.5632860476901005</v>
      </c>
      <c r="AA132" s="71"/>
      <c r="AB132" s="92">
        <f>+'Ark1'!Z558</f>
        <v>5.5632860476901005</v>
      </c>
      <c r="AC132" s="1">
        <f>+'Ark1'!AC558</f>
        <v>0</v>
      </c>
      <c r="AD132" s="11">
        <f>+'Ark1'!AE558</f>
        <v>0</v>
      </c>
      <c r="AE132" s="92">
        <f t="shared" si="30"/>
        <v>2.2304103373446438</v>
      </c>
      <c r="AF132" s="47"/>
      <c r="AG132" s="13"/>
      <c r="AH132" s="59"/>
    </row>
    <row r="133" spans="1:34" ht="15.6">
      <c r="A133" s="47"/>
      <c r="B133">
        <f>+'Ark1'!C559</f>
        <v>2017</v>
      </c>
      <c r="C133">
        <f>+'Ark1'!L559</f>
        <v>9</v>
      </c>
      <c r="D133" s="3" t="str">
        <f t="shared" si="32"/>
        <v>R+</v>
      </c>
      <c r="E133" s="316">
        <f>+'Ark1'!Q559</f>
        <v>3975</v>
      </c>
      <c r="F133" s="316">
        <f>+'Ark1'!R559</f>
        <v>7952.9199999999983</v>
      </c>
      <c r="G133" s="197">
        <f>+'Ark1'!AG559</f>
        <v>19.396394216432924</v>
      </c>
      <c r="H133" s="197">
        <f t="shared" si="25"/>
        <v>-2.7366682813536727</v>
      </c>
      <c r="I133" s="197">
        <f>+'Ark1'!AH559</f>
        <v>1.6849157290655516</v>
      </c>
      <c r="J133" s="197"/>
      <c r="K133" s="443"/>
      <c r="L133" s="205"/>
      <c r="M133" s="92">
        <f>+'Ark1'!U559</f>
        <v>32.797425348173952</v>
      </c>
      <c r="N133" s="197">
        <f t="shared" si="26"/>
        <v>-0.59052149567980194</v>
      </c>
      <c r="O133" s="197"/>
      <c r="P133" s="452"/>
      <c r="Q133" s="452"/>
      <c r="R133" s="462"/>
      <c r="S133" s="452"/>
      <c r="T133" s="1">
        <f>+'Ark1'!T559</f>
        <v>7.5872761199660017</v>
      </c>
      <c r="U133" s="197">
        <f t="shared" si="27"/>
        <v>-0.31544813252569259</v>
      </c>
      <c r="V133" s="92">
        <f>+'Ark1'!W559</f>
        <v>29.20939730312891</v>
      </c>
      <c r="W133" s="95"/>
      <c r="X133" s="11">
        <f>+'Ark1'!X559</f>
        <v>99.711803966341947</v>
      </c>
      <c r="Y133" s="11">
        <f>+'Ark1'!Y559</f>
        <v>95.436644653787525</v>
      </c>
      <c r="Z133" s="11">
        <f>+'Ark1'!Z559</f>
        <v>5.729539406842612</v>
      </c>
      <c r="AA133" s="71"/>
      <c r="AB133" s="92">
        <f>+'Ark1'!Z559</f>
        <v>5.729539406842612</v>
      </c>
      <c r="AC133" s="1">
        <f>+'Ark1'!AC559</f>
        <v>0</v>
      </c>
      <c r="AD133" s="11">
        <f>+'Ark1'!AE559</f>
        <v>0</v>
      </c>
      <c r="AE133" s="92">
        <f t="shared" si="30"/>
        <v>2.0007345911949681</v>
      </c>
      <c r="AF133" s="47"/>
      <c r="AG133" s="13"/>
      <c r="AH133" s="59"/>
    </row>
    <row r="134" spans="1:34" ht="15.6">
      <c r="A134" s="47"/>
      <c r="B134">
        <f>+'Ark1'!C560</f>
        <v>2017</v>
      </c>
      <c r="C134">
        <f>+'Ark1'!L560</f>
        <v>10</v>
      </c>
      <c r="D134" s="3" t="str">
        <f t="shared" si="32"/>
        <v>U-</v>
      </c>
      <c r="E134" s="316">
        <f>+'Ark1'!Q560</f>
        <v>1630</v>
      </c>
      <c r="F134" s="316">
        <f>+'Ark1'!R560</f>
        <v>2383.98</v>
      </c>
      <c r="G134" s="197">
        <f>+'Ark1'!AG560</f>
        <v>6.4694059572483376</v>
      </c>
      <c r="H134" s="197">
        <f t="shared" si="25"/>
        <v>-1.5139175360086989</v>
      </c>
      <c r="I134" s="197">
        <f>+'Ark1'!AH560</f>
        <v>1.8875997281856391</v>
      </c>
      <c r="J134" s="197"/>
      <c r="K134" s="443"/>
      <c r="L134" s="205"/>
      <c r="M134" s="92">
        <f>+'Ark1'!U560</f>
        <v>36.492797758370472</v>
      </c>
      <c r="N134" s="197">
        <f t="shared" si="26"/>
        <v>0.12722793493546192</v>
      </c>
      <c r="O134" s="197"/>
      <c r="P134" s="452"/>
      <c r="Q134" s="452"/>
      <c r="R134" s="462"/>
      <c r="S134" s="452"/>
      <c r="T134" s="1">
        <f>+'Ark1'!T560</f>
        <v>8.461480381546826</v>
      </c>
      <c r="U134" s="197">
        <f t="shared" si="27"/>
        <v>-0.11436231508238492</v>
      </c>
      <c r="V134" s="92">
        <f>+'Ark1'!W560</f>
        <v>45.805753403971487</v>
      </c>
      <c r="W134" s="95"/>
      <c r="X134" s="11">
        <f>+'Ark1'!X560</f>
        <v>99.916945611959846</v>
      </c>
      <c r="Y134" s="11">
        <f>+'Ark1'!Y560</f>
        <v>98.742439114422069</v>
      </c>
      <c r="Z134" s="11">
        <f>+'Ark1'!Z560</f>
        <v>6.0564422598623997</v>
      </c>
      <c r="AA134" s="71"/>
      <c r="AB134" s="92">
        <f>+'Ark1'!Z560</f>
        <v>6.0564422598623997</v>
      </c>
      <c r="AC134" s="1">
        <f>+'Ark1'!AC560</f>
        <v>0</v>
      </c>
      <c r="AD134" s="11">
        <f>+'Ark1'!AE560</f>
        <v>0</v>
      </c>
      <c r="AE134" s="92">
        <f t="shared" si="30"/>
        <v>1.4625644171779142</v>
      </c>
      <c r="AF134" s="47"/>
      <c r="AG134" s="13"/>
      <c r="AH134" s="59"/>
    </row>
    <row r="135" spans="1:34" ht="15.6">
      <c r="A135" s="47"/>
      <c r="B135">
        <f>+'Ark1'!C561</f>
        <v>2017</v>
      </c>
      <c r="C135">
        <f>+'Ark1'!L561</f>
        <v>11</v>
      </c>
      <c r="D135" s="3" t="str">
        <f t="shared" si="32"/>
        <v>U</v>
      </c>
      <c r="E135" s="316">
        <f>+'Ark1'!Q561</f>
        <v>795</v>
      </c>
      <c r="F135" s="316">
        <f>+'Ark1'!R561</f>
        <v>989.99</v>
      </c>
      <c r="G135" s="197">
        <f>+'Ark1'!AG561</f>
        <v>2.8922296870717172</v>
      </c>
      <c r="H135" s="197">
        <f t="shared" si="25"/>
        <v>-1.0718587034177389</v>
      </c>
      <c r="I135" s="197">
        <f>+'Ark1'!AH561</f>
        <v>1.6161779411913253</v>
      </c>
      <c r="J135" s="197"/>
      <c r="K135" s="443"/>
      <c r="L135" s="205"/>
      <c r="M135" s="92">
        <f>+'Ark1'!U561</f>
        <v>39.286861483449357</v>
      </c>
      <c r="N135" s="197">
        <f t="shared" si="26"/>
        <v>8.956183188148259E-2</v>
      </c>
      <c r="O135" s="197"/>
      <c r="P135" s="452"/>
      <c r="Q135" s="452"/>
      <c r="R135" s="462"/>
      <c r="S135" s="452"/>
      <c r="T135" s="1">
        <f>+'Ark1'!T561</f>
        <v>9.1233244780250313</v>
      </c>
      <c r="U135" s="197">
        <f t="shared" si="27"/>
        <v>-0.17632708991922108</v>
      </c>
      <c r="V135" s="92">
        <f>+'Ark1'!W561</f>
        <v>58.788472610834454</v>
      </c>
      <c r="W135" s="95"/>
      <c r="X135" s="11">
        <f>+'Ark1'!X561</f>
        <v>99.899998989888786</v>
      </c>
      <c r="Y135" s="11">
        <f>+'Ark1'!Y561</f>
        <v>99.596965625915388</v>
      </c>
      <c r="Z135" s="11">
        <f>+'Ark1'!Z561</f>
        <v>6.3604625302041198</v>
      </c>
      <c r="AA135" s="71"/>
      <c r="AB135" s="92">
        <f>+'Ark1'!Z561</f>
        <v>6.3604625302041198</v>
      </c>
      <c r="AC135" s="1">
        <f>+'Ark1'!AC561</f>
        <v>0</v>
      </c>
      <c r="AD135" s="11">
        <f>+'Ark1'!AE561</f>
        <v>0</v>
      </c>
      <c r="AE135" s="92">
        <f t="shared" si="30"/>
        <v>1.2452704402515724</v>
      </c>
      <c r="AF135" s="47"/>
      <c r="AG135" s="13"/>
      <c r="AH135" s="59"/>
    </row>
    <row r="136" spans="1:34" ht="15.6">
      <c r="A136" s="47"/>
      <c r="B136">
        <f>+'Ark1'!C562</f>
        <v>2017</v>
      </c>
      <c r="C136">
        <f>+'Ark1'!L562</f>
        <v>12</v>
      </c>
      <c r="D136" s="3" t="str">
        <f t="shared" si="32"/>
        <v>U+</v>
      </c>
      <c r="E136" s="316">
        <f>+'Ark1'!Q562</f>
        <v>194</v>
      </c>
      <c r="F136" s="316">
        <f>+'Ark1'!R562</f>
        <v>212</v>
      </c>
      <c r="G136" s="197">
        <f>+'Ark1'!AG562</f>
        <v>0.65833220426100636</v>
      </c>
      <c r="H136" s="197">
        <f t="shared" si="25"/>
        <v>-0.27636052195811778</v>
      </c>
      <c r="I136" s="197">
        <f>+'Ark1'!AH562</f>
        <v>0.47169811320754707</v>
      </c>
      <c r="J136" s="197"/>
      <c r="K136" s="443"/>
      <c r="L136" s="205"/>
      <c r="M136" s="92">
        <f>+'Ark1'!U562</f>
        <v>41.759433962264126</v>
      </c>
      <c r="N136" s="197">
        <f t="shared" si="26"/>
        <v>0.47460905954040555</v>
      </c>
      <c r="O136" s="197"/>
      <c r="P136" s="452"/>
      <c r="Q136" s="452"/>
      <c r="R136" s="462"/>
      <c r="S136" s="452"/>
      <c r="T136" s="1">
        <f>+'Ark1'!T562</f>
        <v>9.4858490566037741</v>
      </c>
      <c r="U136" s="197">
        <f t="shared" si="27"/>
        <v>0.10841714998898766</v>
      </c>
      <c r="V136" s="92">
        <f>+'Ark1'!W562</f>
        <v>62.264150943396238</v>
      </c>
      <c r="W136" s="95"/>
      <c r="X136" s="11">
        <f>+'Ark1'!X562</f>
        <v>100</v>
      </c>
      <c r="Y136" s="11">
        <f>+'Ark1'!Y562</f>
        <v>99.528301886792477</v>
      </c>
      <c r="Z136" s="11">
        <f>+'Ark1'!Z562</f>
        <v>7.2496555325048924</v>
      </c>
      <c r="AA136" s="71"/>
      <c r="AB136" s="92">
        <f>+'Ark1'!Z562</f>
        <v>7.2496555325048924</v>
      </c>
      <c r="AC136" s="1">
        <f>+'Ark1'!AC562</f>
        <v>0</v>
      </c>
      <c r="AD136" s="11">
        <f>+'Ark1'!AE562</f>
        <v>0</v>
      </c>
      <c r="AE136" s="92">
        <f t="shared" si="30"/>
        <v>1.0927835051546391</v>
      </c>
      <c r="AF136" s="47"/>
      <c r="AG136" s="13"/>
      <c r="AH136" s="59"/>
    </row>
    <row r="137" spans="1:34" ht="15.6">
      <c r="A137" s="47"/>
      <c r="B137">
        <f>+'Ark1'!C563</f>
        <v>2017</v>
      </c>
      <c r="C137">
        <f>+'Ark1'!L563</f>
        <v>13</v>
      </c>
      <c r="D137" s="3" t="str">
        <f t="shared" si="32"/>
        <v>E-</v>
      </c>
      <c r="E137" s="316">
        <f>+'Ark1'!Q563</f>
        <v>27</v>
      </c>
      <c r="F137" s="316">
        <f>+'Ark1'!R563</f>
        <v>29</v>
      </c>
      <c r="G137" s="197">
        <f>+'Ark1'!AG563</f>
        <v>9.5548520191456834E-2</v>
      </c>
      <c r="H137" s="197">
        <f t="shared" si="25"/>
        <v>-6.8173787746022466E-2</v>
      </c>
      <c r="I137" s="197">
        <f>+'Ark1'!AH563</f>
        <v>0</v>
      </c>
      <c r="J137" s="197"/>
      <c r="K137" s="443"/>
      <c r="L137" s="205"/>
      <c r="M137" s="92">
        <f>+'Ark1'!U563</f>
        <v>44.30689655172413</v>
      </c>
      <c r="N137" s="197">
        <f t="shared" si="26"/>
        <v>-1.0223717409587891</v>
      </c>
      <c r="O137" s="197"/>
      <c r="P137" s="452"/>
      <c r="Q137" s="452"/>
      <c r="R137" s="462"/>
      <c r="S137" s="452"/>
      <c r="T137" s="1">
        <f>+'Ark1'!T563</f>
        <v>10.137931034482756</v>
      </c>
      <c r="U137" s="197">
        <f t="shared" si="27"/>
        <v>-0.10597140454163423</v>
      </c>
      <c r="V137" s="92">
        <f>+'Ark1'!W563</f>
        <v>68.965517241379303</v>
      </c>
      <c r="W137" s="95"/>
      <c r="X137" s="11">
        <f>+'Ark1'!X563</f>
        <v>100</v>
      </c>
      <c r="Y137" s="11">
        <f>+'Ark1'!Y563</f>
        <v>100</v>
      </c>
      <c r="Z137" s="11">
        <f>+'Ark1'!Z563</f>
        <v>7.0643315341072066</v>
      </c>
      <c r="AA137" s="71"/>
      <c r="AB137" s="92">
        <f>+'Ark1'!Z563</f>
        <v>7.0643315341072066</v>
      </c>
      <c r="AC137" s="1">
        <f>+'Ark1'!AC563</f>
        <v>0</v>
      </c>
      <c r="AD137" s="11">
        <f>+'Ark1'!AE563</f>
        <v>0</v>
      </c>
      <c r="AE137" s="92">
        <f t="shared" si="30"/>
        <v>1.0740740740740742</v>
      </c>
      <c r="AF137" s="47"/>
      <c r="AG137" s="13"/>
      <c r="AH137" s="59"/>
    </row>
    <row r="138" spans="1:34" ht="15.6">
      <c r="A138" s="47"/>
      <c r="B138">
        <f>+'Ark1'!C564</f>
        <v>2017</v>
      </c>
      <c r="C138">
        <f>+'Ark1'!L564</f>
        <v>14</v>
      </c>
      <c r="D138" s="3" t="str">
        <f t="shared" si="32"/>
        <v>E</v>
      </c>
      <c r="E138" s="316">
        <f>+'Ark1'!Q564</f>
        <v>13</v>
      </c>
      <c r="F138" s="316">
        <f>+'Ark1'!R564</f>
        <v>12</v>
      </c>
      <c r="G138" s="197">
        <f>+'Ark1'!AG564</f>
        <v>4.0014521530876278E-2</v>
      </c>
      <c r="H138" s="197">
        <f t="shared" si="25"/>
        <v>-2.2338262735009072E-2</v>
      </c>
      <c r="I138" s="197">
        <f>+'Ark1'!AH564</f>
        <v>0</v>
      </c>
      <c r="J138" s="197"/>
      <c r="K138" s="443"/>
      <c r="L138" s="205"/>
      <c r="M138" s="92">
        <f>+'Ark1'!U564</f>
        <v>44.841666666666683</v>
      </c>
      <c r="N138" s="197">
        <f t="shared" si="26"/>
        <v>-2.3449999999999704</v>
      </c>
      <c r="O138" s="197"/>
      <c r="P138" s="452"/>
      <c r="Q138" s="452"/>
      <c r="R138" s="462"/>
      <c r="S138" s="452"/>
      <c r="T138" s="1">
        <f>+'Ark1'!T564</f>
        <v>11.083333333333336</v>
      </c>
      <c r="U138" s="197">
        <f t="shared" si="27"/>
        <v>-0.44999999999999396</v>
      </c>
      <c r="V138" s="92">
        <f>+'Ark1'!W564</f>
        <v>75</v>
      </c>
      <c r="W138" s="95"/>
      <c r="X138" s="11">
        <f>+'Ark1'!X564</f>
        <v>100</v>
      </c>
      <c r="Y138" s="11">
        <f>+'Ark1'!Y564</f>
        <v>100</v>
      </c>
      <c r="Z138" s="11">
        <f>+'Ark1'!Z564</f>
        <v>9.0067991292997895</v>
      </c>
      <c r="AA138" s="71"/>
      <c r="AB138" s="92">
        <f>+'Ark1'!Z564</f>
        <v>9.0067991292997895</v>
      </c>
      <c r="AC138" s="1">
        <f>+'Ark1'!AC564</f>
        <v>0</v>
      </c>
      <c r="AD138" s="11">
        <f>+'Ark1'!AE564</f>
        <v>0</v>
      </c>
      <c r="AE138" s="92">
        <f t="shared" si="30"/>
        <v>0.92307692307692313</v>
      </c>
      <c r="AF138" s="47"/>
      <c r="AG138" s="13"/>
      <c r="AH138" s="59"/>
    </row>
    <row r="139" spans="1:34" ht="15.6">
      <c r="A139" s="47"/>
      <c r="B139">
        <f>+'Ark1'!C565</f>
        <v>2017</v>
      </c>
      <c r="C139">
        <f>+'Ark1'!L565</f>
        <v>15</v>
      </c>
      <c r="D139" s="3" t="str">
        <f t="shared" si="32"/>
        <v>E+</v>
      </c>
      <c r="E139" s="316">
        <f>+'Ark1'!Q565</f>
        <v>2</v>
      </c>
      <c r="F139" s="316">
        <f>+'Ark1'!R565</f>
        <v>2</v>
      </c>
      <c r="G139" s="197">
        <f>+'Ark1'!AG565</f>
        <v>8.2839949796313303E-3</v>
      </c>
      <c r="H139" s="197">
        <f t="shared" si="25"/>
        <v>-1.2224239234974642E-2</v>
      </c>
      <c r="I139" s="197">
        <f>+'Ark1'!AH565</f>
        <v>0</v>
      </c>
      <c r="J139" s="197"/>
      <c r="K139" s="443"/>
      <c r="L139" s="205"/>
      <c r="M139" s="92">
        <f>+'Ark1'!U565</f>
        <v>55.7</v>
      </c>
      <c r="N139" s="197">
        <f t="shared" si="26"/>
        <v>9.14</v>
      </c>
      <c r="O139" s="197"/>
      <c r="P139" s="452"/>
      <c r="Q139" s="452"/>
      <c r="R139" s="462"/>
      <c r="S139" s="452"/>
      <c r="T139" s="1">
        <f>+'Ark1'!T565</f>
        <v>15</v>
      </c>
      <c r="U139" s="197">
        <f t="shared" si="27"/>
        <v>4.5999999999999996</v>
      </c>
      <c r="V139" s="92">
        <f>+'Ark1'!W565</f>
        <v>100</v>
      </c>
      <c r="W139" s="95"/>
      <c r="X139" s="11">
        <f>+'Ark1'!X565</f>
        <v>100</v>
      </c>
      <c r="Y139" s="11">
        <f>+'Ark1'!Y565</f>
        <v>100</v>
      </c>
      <c r="Z139" s="11">
        <f>+'Ark1'!Z565</f>
        <v>6.5</v>
      </c>
      <c r="AA139" s="71"/>
      <c r="AB139" s="92">
        <f>+'Ark1'!Z565</f>
        <v>6.5</v>
      </c>
      <c r="AC139" s="1">
        <f>+'Ark1'!AC565</f>
        <v>0</v>
      </c>
      <c r="AD139" s="11">
        <f>+'Ark1'!AE565</f>
        <v>0</v>
      </c>
      <c r="AE139" s="92">
        <f t="shared" si="30"/>
        <v>1</v>
      </c>
      <c r="AF139" s="47"/>
      <c r="AG139" s="13"/>
      <c r="AH139" s="59"/>
    </row>
    <row r="140" spans="1:34" ht="15.6">
      <c r="A140" s="47"/>
      <c r="B140" s="54">
        <f>+'Ark1'!C566</f>
        <v>2016</v>
      </c>
      <c r="C140" s="54">
        <f>+'Ark1'!L566</f>
        <v>1</v>
      </c>
      <c r="D140" s="65" t="s">
        <v>28</v>
      </c>
      <c r="E140" s="329">
        <f>+'Ark1'!Q566</f>
        <v>86</v>
      </c>
      <c r="F140" s="329">
        <f>+'Ark1'!R566</f>
        <v>111</v>
      </c>
      <c r="G140" s="179">
        <f>+'Ark1'!AG566</f>
        <v>0.12487294673197578</v>
      </c>
      <c r="H140" s="179">
        <f t="shared" si="25"/>
        <v>-1.3268667679586094E-3</v>
      </c>
      <c r="I140" s="179">
        <f>+'Ark1'!AH566</f>
        <v>0</v>
      </c>
      <c r="J140" s="179"/>
      <c r="K140" s="442"/>
      <c r="L140" s="273"/>
      <c r="M140" s="157">
        <f>+'Ark1'!U566</f>
        <v>12.770270270270265</v>
      </c>
      <c r="N140" s="179">
        <f t="shared" si="26"/>
        <v>-1.2138206388206392</v>
      </c>
      <c r="O140" s="179"/>
      <c r="P140" s="451"/>
      <c r="Q140" s="451"/>
      <c r="R140" s="461"/>
      <c r="S140" s="451"/>
      <c r="T140" s="56">
        <f>+'Ark1'!T566</f>
        <v>2.1531531531531529</v>
      </c>
      <c r="U140" s="179">
        <f t="shared" si="27"/>
        <v>-1.7301392301392493E-2</v>
      </c>
      <c r="V140" s="157">
        <f>+'Ark1'!W566</f>
        <v>0</v>
      </c>
      <c r="W140" s="95"/>
      <c r="X140" s="74">
        <f>+'Ark1'!X566</f>
        <v>27.927927927927929</v>
      </c>
      <c r="Y140" s="74">
        <f>+'Ark1'!Y566</f>
        <v>1.8018018018018012</v>
      </c>
      <c r="Z140" s="74">
        <f>+'Ark1'!Z566</f>
        <v>4.8393022092962878</v>
      </c>
      <c r="AA140" s="71"/>
      <c r="AB140" s="157">
        <f>+'Ark1'!Z566</f>
        <v>4.8393022092962878</v>
      </c>
      <c r="AC140" s="56">
        <f>+'Ark1'!AC566</f>
        <v>0</v>
      </c>
      <c r="AD140" s="74">
        <f>+'Ark1'!AE566</f>
        <v>0</v>
      </c>
      <c r="AE140" s="157">
        <f t="shared" si="30"/>
        <v>1.2906976744186047</v>
      </c>
      <c r="AF140" s="47"/>
      <c r="AG140" s="13"/>
      <c r="AH140" s="59"/>
    </row>
    <row r="141" spans="1:34" ht="15.6">
      <c r="A141" s="47"/>
      <c r="B141" s="54">
        <f>+'Ark1'!C567</f>
        <v>2016</v>
      </c>
      <c r="C141" s="54">
        <f>+'Ark1'!L567</f>
        <v>2</v>
      </c>
      <c r="D141" s="65" t="s">
        <v>29</v>
      </c>
      <c r="E141" s="329">
        <f>+'Ark1'!Q567</f>
        <v>427</v>
      </c>
      <c r="F141" s="329">
        <f>+'Ark1'!R567</f>
        <v>614</v>
      </c>
      <c r="G141" s="179">
        <f>+'Ark1'!AG567</f>
        <v>0.80671006871491691</v>
      </c>
      <c r="H141" s="179">
        <f t="shared" si="25"/>
        <v>0.2659665317379919</v>
      </c>
      <c r="I141" s="179">
        <f>+'Ark1'!AH567</f>
        <v>0</v>
      </c>
      <c r="J141" s="179"/>
      <c r="K141" s="442"/>
      <c r="L141" s="273"/>
      <c r="M141" s="157">
        <f>+'Ark1'!U567</f>
        <v>14.914332247556995</v>
      </c>
      <c r="N141" s="179">
        <f t="shared" si="26"/>
        <v>-2.3061520148392134E-2</v>
      </c>
      <c r="O141" s="179"/>
      <c r="P141" s="451"/>
      <c r="Q141" s="451"/>
      <c r="R141" s="461"/>
      <c r="S141" s="451"/>
      <c r="T141" s="56">
        <f>+'Ark1'!T567</f>
        <v>2.990228013029316</v>
      </c>
      <c r="U141" s="179">
        <f t="shared" si="27"/>
        <v>0.48314586005481175</v>
      </c>
      <c r="V141" s="157">
        <f>+'Ark1'!W567</f>
        <v>0</v>
      </c>
      <c r="W141" s="95"/>
      <c r="X141" s="74">
        <f>+'Ark1'!X567</f>
        <v>42.996742671009763</v>
      </c>
      <c r="Y141" s="74">
        <f>+'Ark1'!Y567</f>
        <v>5.8631921824104216</v>
      </c>
      <c r="Z141" s="74">
        <f>+'Ark1'!Z567</f>
        <v>5.0899520799568112</v>
      </c>
      <c r="AA141" s="71"/>
      <c r="AB141" s="157">
        <f>+'Ark1'!Z567</f>
        <v>5.0899520799568112</v>
      </c>
      <c r="AC141" s="56">
        <f>+'Ark1'!AC567</f>
        <v>0</v>
      </c>
      <c r="AD141" s="74">
        <f>+'Ark1'!AE567</f>
        <v>0</v>
      </c>
      <c r="AE141" s="157">
        <f t="shared" si="30"/>
        <v>1.4379391100702577</v>
      </c>
      <c r="AF141" s="47"/>
      <c r="AG141" s="13"/>
      <c r="AH141" s="59"/>
    </row>
    <row r="142" spans="1:34" ht="15.6">
      <c r="A142" s="47"/>
      <c r="B142" s="54">
        <f>+'Ark1'!C568</f>
        <v>2016</v>
      </c>
      <c r="C142" s="54">
        <f>+'Ark1'!L568</f>
        <v>3</v>
      </c>
      <c r="D142" s="65" t="s">
        <v>30</v>
      </c>
      <c r="E142" s="329">
        <f>+'Ark1'!Q568</f>
        <v>753</v>
      </c>
      <c r="F142" s="329">
        <f>+'Ark1'!R568</f>
        <v>1231</v>
      </c>
      <c r="G142" s="179">
        <f>+'Ark1'!AG568</f>
        <v>1.7044034033097548</v>
      </c>
      <c r="H142" s="179">
        <f t="shared" si="25"/>
        <v>0.23345669037597716</v>
      </c>
      <c r="I142" s="179">
        <f>+'Ark1'!AH568</f>
        <v>0</v>
      </c>
      <c r="J142" s="179"/>
      <c r="K142" s="442"/>
      <c r="L142" s="273"/>
      <c r="M142" s="157">
        <f>+'Ark1'!U568</f>
        <v>15.716978066612523</v>
      </c>
      <c r="N142" s="179">
        <f t="shared" si="26"/>
        <v>-0.14972547321047536</v>
      </c>
      <c r="O142" s="179"/>
      <c r="P142" s="451"/>
      <c r="Q142" s="451"/>
      <c r="R142" s="461"/>
      <c r="S142" s="451"/>
      <c r="T142" s="56">
        <f>+'Ark1'!T568</f>
        <v>3.5808285946385063</v>
      </c>
      <c r="U142" s="179">
        <f t="shared" si="27"/>
        <v>7.1979037116382205E-2</v>
      </c>
      <c r="V142" s="157">
        <f>+'Ark1'!W568</f>
        <v>8.1234768480909811E-2</v>
      </c>
      <c r="W142" s="95"/>
      <c r="X142" s="74">
        <f>+'Ark1'!X568</f>
        <v>47.034930950446793</v>
      </c>
      <c r="Y142" s="74">
        <f>+'Ark1'!Y568</f>
        <v>9.7481722177091825</v>
      </c>
      <c r="Z142" s="74">
        <f>+'Ark1'!Z568</f>
        <v>5.3406397659829343</v>
      </c>
      <c r="AA142" s="71"/>
      <c r="AB142" s="157">
        <f>+'Ark1'!Z568</f>
        <v>5.3406397659829343</v>
      </c>
      <c r="AC142" s="56">
        <f>+'Ark1'!AC568</f>
        <v>0</v>
      </c>
      <c r="AD142" s="74">
        <f>+'Ark1'!AE568</f>
        <v>0</v>
      </c>
      <c r="AE142" s="157">
        <f t="shared" si="30"/>
        <v>1.6347941567065074</v>
      </c>
      <c r="AF142" s="47"/>
      <c r="AG142" s="13"/>
      <c r="AH142" s="59"/>
    </row>
    <row r="143" spans="1:34" ht="15.6">
      <c r="A143" s="47"/>
      <c r="B143" s="54">
        <f>+'Ark1'!C569</f>
        <v>2016</v>
      </c>
      <c r="C143" s="54">
        <f>+'Ark1'!L569</f>
        <v>4</v>
      </c>
      <c r="D143" s="65" t="s">
        <v>31</v>
      </c>
      <c r="E143" s="329">
        <f>+'Ark1'!Q569</f>
        <v>1224</v>
      </c>
      <c r="F143" s="329">
        <f>+'Ark1'!R569</f>
        <v>2031</v>
      </c>
      <c r="G143" s="179">
        <f>+'Ark1'!AG569</f>
        <v>3.0329370346115145</v>
      </c>
      <c r="H143" s="179">
        <f t="shared" si="25"/>
        <v>-3.3960209099470617E-3</v>
      </c>
      <c r="I143" s="179">
        <f>+'Ark1'!AH569</f>
        <v>0</v>
      </c>
      <c r="J143" s="179"/>
      <c r="K143" s="442"/>
      <c r="L143" s="273"/>
      <c r="M143" s="157">
        <f>+'Ark1'!U569</f>
        <v>16.951501723288985</v>
      </c>
      <c r="N143" s="179">
        <f t="shared" si="26"/>
        <v>-7.4317713168770894E-2</v>
      </c>
      <c r="O143" s="179"/>
      <c r="P143" s="451"/>
      <c r="Q143" s="451"/>
      <c r="R143" s="461"/>
      <c r="S143" s="451"/>
      <c r="T143" s="56">
        <f>+'Ark1'!T569</f>
        <v>4.3313638601674063</v>
      </c>
      <c r="U143" s="179">
        <f t="shared" si="27"/>
        <v>0.16977674113347963</v>
      </c>
      <c r="V143" s="157">
        <f>+'Ark1'!W569</f>
        <v>0.2954209748892172</v>
      </c>
      <c r="W143" s="95"/>
      <c r="X143" s="74">
        <f>+'Ark1'!X569</f>
        <v>51.452486459871992</v>
      </c>
      <c r="Y143" s="74">
        <f>+'Ark1'!Y569</f>
        <v>17.429837518463803</v>
      </c>
      <c r="Z143" s="74">
        <f>+'Ark1'!Z569</f>
        <v>5.6217885594762222</v>
      </c>
      <c r="AA143" s="71"/>
      <c r="AB143" s="157">
        <f>+'Ark1'!Z569</f>
        <v>5.6217885594762222</v>
      </c>
      <c r="AC143" s="56">
        <f>+'Ark1'!AC569</f>
        <v>0</v>
      </c>
      <c r="AD143" s="74">
        <f>+'Ark1'!AE569</f>
        <v>0</v>
      </c>
      <c r="AE143" s="157">
        <f t="shared" si="30"/>
        <v>1.6593137254901962</v>
      </c>
      <c r="AF143" s="47"/>
      <c r="AG143" s="13"/>
      <c r="AH143" s="59"/>
    </row>
    <row r="144" spans="1:34" ht="15.6">
      <c r="A144" s="47"/>
      <c r="B144" s="54">
        <f>+'Ark1'!C570</f>
        <v>2016</v>
      </c>
      <c r="C144" s="54">
        <f>+'Ark1'!L570</f>
        <v>5</v>
      </c>
      <c r="D144" s="65" t="s">
        <v>401</v>
      </c>
      <c r="E144" s="329">
        <f>+'Ark1'!Q570</f>
        <v>2176</v>
      </c>
      <c r="F144" s="329">
        <f>+'Ark1'!R570</f>
        <v>4169</v>
      </c>
      <c r="G144" s="179">
        <f>+'Ark1'!AG570</f>
        <v>6.71171606878291</v>
      </c>
      <c r="H144" s="179">
        <f t="shared" si="25"/>
        <v>-9.4900509704897829E-2</v>
      </c>
      <c r="I144" s="179">
        <f>+'Ark1'!AH570</f>
        <v>0</v>
      </c>
      <c r="J144" s="179"/>
      <c r="K144" s="442"/>
      <c r="L144" s="273"/>
      <c r="M144" s="157">
        <f>+'Ark1'!U570</f>
        <v>18.274958023506805</v>
      </c>
      <c r="N144" s="179">
        <f t="shared" si="26"/>
        <v>-0.42157718776080699</v>
      </c>
      <c r="O144" s="179"/>
      <c r="P144" s="451"/>
      <c r="Q144" s="451"/>
      <c r="R144" s="461"/>
      <c r="S144" s="451"/>
      <c r="T144" s="56">
        <f>+'Ark1'!T570</f>
        <v>5.1266490765171504</v>
      </c>
      <c r="U144" s="179">
        <f t="shared" si="27"/>
        <v>5.8198372291797362E-2</v>
      </c>
      <c r="V144" s="157">
        <f>+'Ark1'!W570</f>
        <v>1.9189254017750059</v>
      </c>
      <c r="W144" s="95"/>
      <c r="X144" s="74">
        <f>+'Ark1'!X570</f>
        <v>57.207963540417374</v>
      </c>
      <c r="Y144" s="74">
        <f>+'Ark1'!Y570</f>
        <v>23.650755576876957</v>
      </c>
      <c r="Z144" s="74">
        <f>+'Ark1'!Z570</f>
        <v>6.2270401614170607</v>
      </c>
      <c r="AA144" s="71"/>
      <c r="AB144" s="157">
        <f>+'Ark1'!Z570</f>
        <v>6.2270401614170607</v>
      </c>
      <c r="AC144" s="56">
        <f>+'Ark1'!AC570</f>
        <v>0</v>
      </c>
      <c r="AD144" s="74">
        <f>+'Ark1'!AE570</f>
        <v>0</v>
      </c>
      <c r="AE144" s="157">
        <f t="shared" si="30"/>
        <v>1.9159007352941178</v>
      </c>
      <c r="AF144" s="47"/>
      <c r="AG144" s="13"/>
      <c r="AH144" s="59"/>
    </row>
    <row r="145" spans="1:34" ht="15.6">
      <c r="A145" s="47"/>
      <c r="B145" s="54">
        <f>+'Ark1'!C571</f>
        <v>2016</v>
      </c>
      <c r="C145" s="54">
        <f>+'Ark1'!L571</f>
        <v>6</v>
      </c>
      <c r="D145" s="65" t="s">
        <v>32</v>
      </c>
      <c r="E145" s="329">
        <f>+'Ark1'!Q571</f>
        <v>3065</v>
      </c>
      <c r="F145" s="329">
        <f>+'Ark1'!R571</f>
        <v>6244</v>
      </c>
      <c r="G145" s="179">
        <f>+'Ark1'!AG571</f>
        <v>11.667670054929999</v>
      </c>
      <c r="H145" s="179">
        <f t="shared" si="25"/>
        <v>0.61298275121986023</v>
      </c>
      <c r="I145" s="179">
        <f>+'Ark1'!AH571</f>
        <v>0</v>
      </c>
      <c r="J145" s="179"/>
      <c r="K145" s="442"/>
      <c r="L145" s="273"/>
      <c r="M145" s="157">
        <f>+'Ark1'!U571</f>
        <v>21.211723254324173</v>
      </c>
      <c r="N145" s="179">
        <f t="shared" si="26"/>
        <v>5.4412165020895742E-2</v>
      </c>
      <c r="O145" s="179"/>
      <c r="P145" s="451"/>
      <c r="Q145" s="451"/>
      <c r="R145" s="461"/>
      <c r="S145" s="451"/>
      <c r="T145" s="56">
        <f>+'Ark1'!T571</f>
        <v>5.7133247918001278</v>
      </c>
      <c r="U145" s="179">
        <f t="shared" si="27"/>
        <v>-1.4643804863266219E-2</v>
      </c>
      <c r="V145" s="157">
        <f>+'Ark1'!W571</f>
        <v>3.3151825752722615</v>
      </c>
      <c r="W145" s="95"/>
      <c r="X145" s="74">
        <f>+'Ark1'!X571</f>
        <v>76.153106982703378</v>
      </c>
      <c r="Y145" s="74">
        <f>+'Ark1'!Y571</f>
        <v>41.015374759769379</v>
      </c>
      <c r="Z145" s="74">
        <f>+'Ark1'!Z571</f>
        <v>5.8411820489235051</v>
      </c>
      <c r="AA145" s="71"/>
      <c r="AB145" s="157">
        <f>+'Ark1'!Z571</f>
        <v>5.8411820489235051</v>
      </c>
      <c r="AC145" s="56">
        <f>+'Ark1'!AC571</f>
        <v>0</v>
      </c>
      <c r="AD145" s="74">
        <f>+'Ark1'!AE571</f>
        <v>0</v>
      </c>
      <c r="AE145" s="157">
        <f t="shared" si="30"/>
        <v>2.0371941272430667</v>
      </c>
      <c r="AF145" s="47"/>
      <c r="AG145" s="13"/>
      <c r="AH145" s="59"/>
    </row>
    <row r="146" spans="1:34" ht="15.6">
      <c r="A146" s="47"/>
      <c r="B146" s="54">
        <f>+'Ark1'!C572</f>
        <v>2016</v>
      </c>
      <c r="C146" s="54">
        <f>+'Ark1'!L572</f>
        <v>7</v>
      </c>
      <c r="D146" s="65" t="s">
        <v>33</v>
      </c>
      <c r="E146" s="329">
        <f>+'Ark1'!Q572</f>
        <v>3699</v>
      </c>
      <c r="F146" s="329">
        <f>+'Ark1'!R572</f>
        <v>7135</v>
      </c>
      <c r="G146" s="179">
        <f>+'Ark1'!AG572</f>
        <v>15.64852269357687</v>
      </c>
      <c r="H146" s="179">
        <f t="shared" si="25"/>
        <v>1.0033553229457723</v>
      </c>
      <c r="I146" s="179">
        <f>+'Ark1'!AH572</f>
        <v>0</v>
      </c>
      <c r="J146" s="179"/>
      <c r="K146" s="442"/>
      <c r="L146" s="273"/>
      <c r="M146" s="157">
        <f>+'Ark1'!U572</f>
        <v>24.896257883672074</v>
      </c>
      <c r="N146" s="179">
        <f t="shared" si="26"/>
        <v>0.3630161726258585</v>
      </c>
      <c r="O146" s="179"/>
      <c r="P146" s="451"/>
      <c r="Q146" s="451"/>
      <c r="R146" s="461"/>
      <c r="S146" s="451"/>
      <c r="T146" s="56">
        <f>+'Ark1'!T572</f>
        <v>6.289278206026629</v>
      </c>
      <c r="U146" s="179">
        <f t="shared" si="27"/>
        <v>4.7910743391343935E-2</v>
      </c>
      <c r="V146" s="157">
        <f>+'Ark1'!W572</f>
        <v>7.9046951646811507</v>
      </c>
      <c r="W146" s="95"/>
      <c r="X146" s="74">
        <f>+'Ark1'!X572</f>
        <v>91.744919411352512</v>
      </c>
      <c r="Y146" s="74">
        <f>+'Ark1'!Y572</f>
        <v>64.064470918009803</v>
      </c>
      <c r="Z146" s="74">
        <f>+'Ark1'!Z572</f>
        <v>5.8375051799003543</v>
      </c>
      <c r="AA146" s="71"/>
      <c r="AB146" s="157">
        <f>+'Ark1'!Z572</f>
        <v>5.8375051799003543</v>
      </c>
      <c r="AC146" s="56">
        <f>+'Ark1'!AC572</f>
        <v>0</v>
      </c>
      <c r="AD146" s="74">
        <f>+'Ark1'!AE572</f>
        <v>0</v>
      </c>
      <c r="AE146" s="157">
        <f t="shared" si="30"/>
        <v>1.9288997026223305</v>
      </c>
      <c r="AF146" s="47"/>
      <c r="AG146" s="13"/>
      <c r="AH146" s="59"/>
    </row>
    <row r="147" spans="1:34" ht="15.6">
      <c r="A147" s="47"/>
      <c r="B147" s="54">
        <f>+'Ark1'!C573</f>
        <v>2016</v>
      </c>
      <c r="C147" s="54">
        <f>+'Ark1'!L573</f>
        <v>8</v>
      </c>
      <c r="D147" s="65" t="s">
        <v>34</v>
      </c>
      <c r="E147" s="329">
        <f>+'Ark1'!Q573</f>
        <v>4621</v>
      </c>
      <c r="F147" s="329">
        <f>+'Ark1'!R573</f>
        <v>9832</v>
      </c>
      <c r="G147" s="179">
        <f>+'Ark1'!AG573</f>
        <v>25.041417295171861</v>
      </c>
      <c r="H147" s="179">
        <f t="shared" si="25"/>
        <v>0.74688666136182391</v>
      </c>
      <c r="I147" s="179">
        <f>+'Ark1'!AH573</f>
        <v>0</v>
      </c>
      <c r="J147" s="179"/>
      <c r="K147" s="442"/>
      <c r="L147" s="273"/>
      <c r="M147" s="157">
        <f>+'Ark1'!U573</f>
        <v>28.911574450773067</v>
      </c>
      <c r="N147" s="179">
        <f t="shared" si="26"/>
        <v>0.63165323792834727</v>
      </c>
      <c r="O147" s="179"/>
      <c r="P147" s="451"/>
      <c r="Q147" s="451"/>
      <c r="R147" s="461"/>
      <c r="S147" s="451"/>
      <c r="T147" s="56">
        <f>+'Ark1'!T573</f>
        <v>7.095504475183076</v>
      </c>
      <c r="U147" s="179">
        <f t="shared" si="27"/>
        <v>0.17130726854585632</v>
      </c>
      <c r="V147" s="157">
        <f>+'Ark1'!W573</f>
        <v>19.884052074857603</v>
      </c>
      <c r="W147" s="95"/>
      <c r="X147" s="74">
        <f>+'Ark1'!X573</f>
        <v>98.138730675345798</v>
      </c>
      <c r="Y147" s="74">
        <f>+'Ark1'!Y573</f>
        <v>85.150528885272578</v>
      </c>
      <c r="Z147" s="74">
        <f>+'Ark1'!Z573</f>
        <v>5.7329499471359719</v>
      </c>
      <c r="AA147" s="71"/>
      <c r="AB147" s="157">
        <f>+'Ark1'!Z573</f>
        <v>5.7329499471359719</v>
      </c>
      <c r="AC147" s="56">
        <f>+'Ark1'!AC573</f>
        <v>0</v>
      </c>
      <c r="AD147" s="74">
        <f>+'Ark1'!AE573</f>
        <v>0</v>
      </c>
      <c r="AE147" s="157">
        <f t="shared" si="30"/>
        <v>2.1276779917766717</v>
      </c>
      <c r="AF147" s="47"/>
      <c r="AG147" s="13"/>
      <c r="AH147" s="59"/>
    </row>
    <row r="148" spans="1:34" ht="15.6">
      <c r="A148" s="47"/>
      <c r="B148" s="54">
        <f>+'Ark1'!C574</f>
        <v>2016</v>
      </c>
      <c r="C148" s="54">
        <f>+'Ark1'!L574</f>
        <v>9</v>
      </c>
      <c r="D148" s="65" t="s">
        <v>35</v>
      </c>
      <c r="E148" s="329">
        <f>+'Ark1'!Q574</f>
        <v>3771</v>
      </c>
      <c r="F148" s="329">
        <f>+'Ark1'!R574</f>
        <v>7525</v>
      </c>
      <c r="G148" s="179">
        <f>+'Ark1'!AG574</f>
        <v>22.133062497786597</v>
      </c>
      <c r="H148" s="179">
        <f t="shared" si="25"/>
        <v>-1.2894629075402371</v>
      </c>
      <c r="I148" s="179">
        <f>+'Ark1'!AH574</f>
        <v>0</v>
      </c>
      <c r="J148" s="179"/>
      <c r="K148" s="442"/>
      <c r="L148" s="273"/>
      <c r="M148" s="157">
        <f>+'Ark1'!U574</f>
        <v>33.387946843853754</v>
      </c>
      <c r="N148" s="179">
        <f t="shared" si="26"/>
        <v>0.58630961851996233</v>
      </c>
      <c r="O148" s="179"/>
      <c r="P148" s="451"/>
      <c r="Q148" s="451"/>
      <c r="R148" s="461"/>
      <c r="S148" s="451"/>
      <c r="T148" s="56">
        <f>+'Ark1'!T574</f>
        <v>7.9027242524916943</v>
      </c>
      <c r="U148" s="179">
        <f t="shared" si="27"/>
        <v>0.16884517738039229</v>
      </c>
      <c r="V148" s="157">
        <f>+'Ark1'!W574</f>
        <v>35.920265780730901</v>
      </c>
      <c r="W148" s="95"/>
      <c r="X148" s="74">
        <f>+'Ark1'!X574</f>
        <v>99.827242524916983</v>
      </c>
      <c r="Y148" s="74">
        <f>+'Ark1'!Y574</f>
        <v>96.571428571428555</v>
      </c>
      <c r="Z148" s="74">
        <f>+'Ark1'!Z574</f>
        <v>5.7981236142118702</v>
      </c>
      <c r="AA148" s="71"/>
      <c r="AB148" s="157">
        <f>+'Ark1'!Z574</f>
        <v>5.7981236142118702</v>
      </c>
      <c r="AC148" s="56">
        <f>+'Ark1'!AC574</f>
        <v>0</v>
      </c>
      <c r="AD148" s="74">
        <f>+'Ark1'!AE574</f>
        <v>0</v>
      </c>
      <c r="AE148" s="157">
        <f t="shared" si="30"/>
        <v>1.9954919119596923</v>
      </c>
      <c r="AF148" s="47"/>
      <c r="AG148" s="13"/>
      <c r="AH148" s="59"/>
    </row>
    <row r="149" spans="1:34" ht="15.6">
      <c r="A149" s="47"/>
      <c r="B149" s="54">
        <f>+'Ark1'!C575</f>
        <v>2016</v>
      </c>
      <c r="C149" s="54">
        <f>+'Ark1'!L575</f>
        <v>10</v>
      </c>
      <c r="D149" s="65" t="s">
        <v>36</v>
      </c>
      <c r="E149" s="329">
        <f>+'Ark1'!Q575</f>
        <v>1719</v>
      </c>
      <c r="F149" s="329">
        <f>+'Ark1'!R575</f>
        <v>2492</v>
      </c>
      <c r="G149" s="179">
        <f>+'Ark1'!AG575</f>
        <v>7.9833234932570365</v>
      </c>
      <c r="H149" s="179">
        <f t="shared" ref="H149:H212" si="33">+G149-G164</f>
        <v>-0.66449155069190713</v>
      </c>
      <c r="I149" s="179">
        <f>+'Ark1'!AH575</f>
        <v>0</v>
      </c>
      <c r="J149" s="179"/>
      <c r="K149" s="442"/>
      <c r="L149" s="273"/>
      <c r="M149" s="157">
        <f>+'Ark1'!U575</f>
        <v>36.36556982343501</v>
      </c>
      <c r="N149" s="179">
        <f t="shared" ref="N149:N212" si="34">+M149-M164</f>
        <v>0.49717339638267077</v>
      </c>
      <c r="O149" s="179"/>
      <c r="P149" s="451"/>
      <c r="Q149" s="451"/>
      <c r="R149" s="461"/>
      <c r="S149" s="451"/>
      <c r="T149" s="56">
        <f>+'Ark1'!T575</f>
        <v>8.5758426966292109</v>
      </c>
      <c r="U149" s="179">
        <f t="shared" ref="U149:U212" si="35">+T149-T164</f>
        <v>0.14964108029573175</v>
      </c>
      <c r="V149" s="157">
        <f>+'Ark1'!W575</f>
        <v>48.354735152487969</v>
      </c>
      <c r="W149" s="95"/>
      <c r="X149" s="74">
        <f>+'Ark1'!X575</f>
        <v>100</v>
      </c>
      <c r="Y149" s="74">
        <f>+'Ark1'!Y575</f>
        <v>98.756019261637221</v>
      </c>
      <c r="Z149" s="74">
        <f>+'Ark1'!Z575</f>
        <v>6.0901640923780418</v>
      </c>
      <c r="AA149" s="71"/>
      <c r="AB149" s="157">
        <f>+'Ark1'!Z575</f>
        <v>6.0901640923780418</v>
      </c>
      <c r="AC149" s="56">
        <f>+'Ark1'!AC575</f>
        <v>0</v>
      </c>
      <c r="AD149" s="74">
        <f>+'Ark1'!AE575</f>
        <v>0</v>
      </c>
      <c r="AE149" s="157">
        <f t="shared" si="30"/>
        <v>1.4496800465386852</v>
      </c>
      <c r="AF149" s="47"/>
      <c r="AG149" s="13"/>
      <c r="AH149" s="59"/>
    </row>
    <row r="150" spans="1:34" ht="15.6">
      <c r="A150" s="47"/>
      <c r="B150" s="54">
        <f>+'Ark1'!C576</f>
        <v>2016</v>
      </c>
      <c r="C150" s="54">
        <f>+'Ark1'!L576</f>
        <v>11</v>
      </c>
      <c r="D150" s="65" t="s">
        <v>37</v>
      </c>
      <c r="E150" s="329">
        <f>+'Ark1'!Q576</f>
        <v>876</v>
      </c>
      <c r="F150" s="329">
        <f>+'Ark1'!R576</f>
        <v>1148</v>
      </c>
      <c r="G150" s="179">
        <f>+'Ark1'!AG576</f>
        <v>3.9640883904894562</v>
      </c>
      <c r="H150" s="179">
        <f t="shared" si="33"/>
        <v>-0.61288534290529295</v>
      </c>
      <c r="I150" s="179">
        <f>+'Ark1'!AH576</f>
        <v>0</v>
      </c>
      <c r="J150" s="179"/>
      <c r="K150" s="442"/>
      <c r="L150" s="273"/>
      <c r="M150" s="157">
        <f>+'Ark1'!U576</f>
        <v>39.197299651567874</v>
      </c>
      <c r="N150" s="179">
        <f t="shared" si="34"/>
        <v>1.2134698643338027</v>
      </c>
      <c r="O150" s="179"/>
      <c r="P150" s="451"/>
      <c r="Q150" s="451"/>
      <c r="R150" s="461"/>
      <c r="S150" s="451"/>
      <c r="T150" s="56">
        <f>+'Ark1'!T576</f>
        <v>9.2996515679442524</v>
      </c>
      <c r="U150" s="179">
        <f t="shared" si="35"/>
        <v>0.55241752539106415</v>
      </c>
      <c r="V150" s="157">
        <f>+'Ark1'!W576</f>
        <v>59.3205574912892</v>
      </c>
      <c r="W150" s="95"/>
      <c r="X150" s="74">
        <f>+'Ark1'!X576</f>
        <v>100</v>
      </c>
      <c r="Y150" s="74">
        <f>+'Ark1'!Y576</f>
        <v>99.564459930313603</v>
      </c>
      <c r="Z150" s="74">
        <f>+'Ark1'!Z576</f>
        <v>6.592055298353829</v>
      </c>
      <c r="AA150" s="71"/>
      <c r="AB150" s="157">
        <f>+'Ark1'!Z576</f>
        <v>6.592055298353829</v>
      </c>
      <c r="AC150" s="56">
        <f>+'Ark1'!AC576</f>
        <v>0</v>
      </c>
      <c r="AD150" s="74">
        <f>+'Ark1'!AE576</f>
        <v>0</v>
      </c>
      <c r="AE150" s="157">
        <f t="shared" si="30"/>
        <v>1.3105022831050228</v>
      </c>
      <c r="AF150" s="47"/>
      <c r="AG150" s="13"/>
      <c r="AH150" s="59"/>
    </row>
    <row r="151" spans="1:34" ht="15.6">
      <c r="A151" s="47"/>
      <c r="B151" s="54">
        <f>+'Ark1'!C577</f>
        <v>2016</v>
      </c>
      <c r="C151" s="54">
        <f>+'Ark1'!L577</f>
        <v>12</v>
      </c>
      <c r="D151" s="65" t="s">
        <v>38</v>
      </c>
      <c r="E151" s="329">
        <f>+'Ark1'!Q577</f>
        <v>222</v>
      </c>
      <c r="F151" s="329">
        <f>+'Ark1'!R577</f>
        <v>257</v>
      </c>
      <c r="G151" s="179">
        <f>+'Ark1'!AG577</f>
        <v>0.93469272621912414</v>
      </c>
      <c r="H151" s="179">
        <f t="shared" si="33"/>
        <v>-0.13540088171827602</v>
      </c>
      <c r="I151" s="179">
        <f>+'Ark1'!AH577</f>
        <v>0</v>
      </c>
      <c r="J151" s="179"/>
      <c r="K151" s="442"/>
      <c r="L151" s="273"/>
      <c r="M151" s="157">
        <f>+'Ark1'!U577</f>
        <v>41.28482490272372</v>
      </c>
      <c r="N151" s="179">
        <f t="shared" si="34"/>
        <v>0.99640791430672948</v>
      </c>
      <c r="O151" s="179"/>
      <c r="P151" s="451"/>
      <c r="Q151" s="451"/>
      <c r="R151" s="461"/>
      <c r="S151" s="451"/>
      <c r="T151" s="56">
        <f>+'Ark1'!T577</f>
        <v>9.3774319066147864</v>
      </c>
      <c r="U151" s="179">
        <f t="shared" si="35"/>
        <v>0.30407283325571477</v>
      </c>
      <c r="V151" s="157">
        <f>+'Ark1'!W577</f>
        <v>60.311284046692606</v>
      </c>
      <c r="W151" s="95"/>
      <c r="X151" s="74">
        <f>+'Ark1'!X577</f>
        <v>100</v>
      </c>
      <c r="Y151" s="74">
        <f>+'Ark1'!Y577</f>
        <v>99.610894941634228</v>
      </c>
      <c r="Z151" s="74">
        <f>+'Ark1'!Z577</f>
        <v>6.6939692985061399</v>
      </c>
      <c r="AA151" s="71"/>
      <c r="AB151" s="157">
        <f>+'Ark1'!Z577</f>
        <v>6.6939692985061399</v>
      </c>
      <c r="AC151" s="56">
        <f>+'Ark1'!AC577</f>
        <v>0</v>
      </c>
      <c r="AD151" s="74">
        <f>+'Ark1'!AE577</f>
        <v>0</v>
      </c>
      <c r="AE151" s="157">
        <f t="shared" si="30"/>
        <v>1.1576576576576576</v>
      </c>
      <c r="AF151" s="47"/>
      <c r="AG151" s="13"/>
      <c r="AH151" s="59"/>
    </row>
    <row r="152" spans="1:34" ht="15.6">
      <c r="A152" s="47"/>
      <c r="B152" s="54">
        <f>+'Ark1'!C578</f>
        <v>2016</v>
      </c>
      <c r="C152" s="54">
        <f>+'Ark1'!L578</f>
        <v>13</v>
      </c>
      <c r="D152" s="65" t="s">
        <v>39</v>
      </c>
      <c r="E152" s="329">
        <f>+'Ark1'!Q578</f>
        <v>36</v>
      </c>
      <c r="F152" s="329">
        <f>+'Ark1'!R578</f>
        <v>41</v>
      </c>
      <c r="G152" s="179">
        <f>+'Ark1'!AG578</f>
        <v>0.1637223079374793</v>
      </c>
      <c r="H152" s="179">
        <f t="shared" si="33"/>
        <v>-3.4858318473436373E-2</v>
      </c>
      <c r="I152" s="179">
        <f>+'Ark1'!AH578</f>
        <v>0</v>
      </c>
      <c r="J152" s="179"/>
      <c r="K152" s="442"/>
      <c r="L152" s="273"/>
      <c r="M152" s="157">
        <f>+'Ark1'!U578</f>
        <v>45.329268292682919</v>
      </c>
      <c r="N152" s="179">
        <f t="shared" si="34"/>
        <v>4.9876016260162643</v>
      </c>
      <c r="O152" s="179"/>
      <c r="P152" s="451"/>
      <c r="Q152" s="451"/>
      <c r="R152" s="461"/>
      <c r="S152" s="451"/>
      <c r="T152" s="56">
        <f>+'Ark1'!T578</f>
        <v>10.24390243902439</v>
      </c>
      <c r="U152" s="179">
        <f t="shared" si="35"/>
        <v>1.6397357723577262</v>
      </c>
      <c r="V152" s="157">
        <f>+'Ark1'!W578</f>
        <v>73.170731707317088</v>
      </c>
      <c r="W152" s="95"/>
      <c r="X152" s="74">
        <f>+'Ark1'!X578</f>
        <v>100</v>
      </c>
      <c r="Y152" s="74">
        <f>+'Ark1'!Y578</f>
        <v>100</v>
      </c>
      <c r="Z152" s="74">
        <f>+'Ark1'!Z578</f>
        <v>7.8383436497721553</v>
      </c>
      <c r="AA152" s="71"/>
      <c r="AB152" s="157">
        <f>+'Ark1'!Z578</f>
        <v>7.8383436497721553</v>
      </c>
      <c r="AC152" s="56">
        <f>+'Ark1'!AC578</f>
        <v>0</v>
      </c>
      <c r="AD152" s="74">
        <f>+'Ark1'!AE578</f>
        <v>0</v>
      </c>
      <c r="AE152" s="157">
        <f t="shared" si="30"/>
        <v>1.1388888888888888</v>
      </c>
      <c r="AF152" s="47"/>
      <c r="AG152" s="13"/>
      <c r="AH152" s="59"/>
    </row>
    <row r="153" spans="1:34" ht="15.6">
      <c r="A153" s="47"/>
      <c r="B153" s="54">
        <f>+'Ark1'!C579</f>
        <v>2016</v>
      </c>
      <c r="C153" s="54">
        <f>+'Ark1'!L579</f>
        <v>14</v>
      </c>
      <c r="D153" s="65" t="s">
        <v>402</v>
      </c>
      <c r="E153" s="329">
        <f>+'Ark1'!Q579</f>
        <v>15</v>
      </c>
      <c r="F153" s="329">
        <f>+'Ark1'!R579</f>
        <v>15</v>
      </c>
      <c r="G153" s="179">
        <f>+'Ark1'!AG579</f>
        <v>6.235278426588535E-2</v>
      </c>
      <c r="H153" s="179">
        <f t="shared" si="33"/>
        <v>-3.4435273576823924E-2</v>
      </c>
      <c r="I153" s="179">
        <f>+'Ark1'!AH579</f>
        <v>0</v>
      </c>
      <c r="J153" s="179"/>
      <c r="K153" s="442"/>
      <c r="L153" s="273"/>
      <c r="M153" s="157">
        <f>+'Ark1'!U579</f>
        <v>47.186666666666653</v>
      </c>
      <c r="N153" s="179">
        <f t="shared" si="34"/>
        <v>4.2866666666666475</v>
      </c>
      <c r="O153" s="179"/>
      <c r="P153" s="451"/>
      <c r="Q153" s="451"/>
      <c r="R153" s="461"/>
      <c r="S153" s="451"/>
      <c r="T153" s="56">
        <f>+'Ark1'!T579</f>
        <v>11.53333333333333</v>
      </c>
      <c r="U153" s="179">
        <f t="shared" si="35"/>
        <v>3.7606060606060581</v>
      </c>
      <c r="V153" s="157">
        <f>+'Ark1'!W579</f>
        <v>80</v>
      </c>
      <c r="W153" s="95"/>
      <c r="X153" s="74">
        <f>+'Ark1'!X579</f>
        <v>100</v>
      </c>
      <c r="Y153" s="74">
        <f>+'Ark1'!Y579</f>
        <v>100</v>
      </c>
      <c r="Z153" s="74">
        <f>+'Ark1'!Z579</f>
        <v>7.1296439057096572</v>
      </c>
      <c r="AA153" s="71"/>
      <c r="AB153" s="157">
        <f>+'Ark1'!Z579</f>
        <v>7.1296439057096572</v>
      </c>
      <c r="AC153" s="56">
        <f>+'Ark1'!AC579</f>
        <v>0</v>
      </c>
      <c r="AD153" s="74">
        <f>+'Ark1'!AE579</f>
        <v>0</v>
      </c>
      <c r="AE153" s="157">
        <f t="shared" si="30"/>
        <v>1</v>
      </c>
      <c r="AF153" s="47"/>
      <c r="AG153" s="13"/>
      <c r="AH153" s="59"/>
    </row>
    <row r="154" spans="1:34" ht="15.6">
      <c r="A154" s="47"/>
      <c r="B154" s="54">
        <f>+'Ark1'!C580</f>
        <v>2016</v>
      </c>
      <c r="C154" s="54">
        <f>+'Ark1'!L580</f>
        <v>15</v>
      </c>
      <c r="D154" s="65" t="s">
        <v>40</v>
      </c>
      <c r="E154" s="329">
        <f>+'Ark1'!Q580</f>
        <v>5</v>
      </c>
      <c r="F154" s="329">
        <f>+'Ark1'!R580</f>
        <v>5</v>
      </c>
      <c r="G154" s="179">
        <f>+'Ark1'!AG580</f>
        <v>2.0508234214605972E-2</v>
      </c>
      <c r="H154" s="179">
        <f t="shared" si="33"/>
        <v>8.5097146473279636E-3</v>
      </c>
      <c r="I154" s="179">
        <f>+'Ark1'!AH580</f>
        <v>0</v>
      </c>
      <c r="J154" s="179"/>
      <c r="K154" s="442"/>
      <c r="L154" s="273"/>
      <c r="M154" s="157">
        <f>+'Ark1'!U580</f>
        <v>46.56</v>
      </c>
      <c r="N154" s="179">
        <f t="shared" si="34"/>
        <v>7.5600000000000023</v>
      </c>
      <c r="O154" s="179"/>
      <c r="P154" s="451"/>
      <c r="Q154" s="451"/>
      <c r="R154" s="461"/>
      <c r="S154" s="451"/>
      <c r="T154" s="56">
        <f>+'Ark1'!T580</f>
        <v>10.4</v>
      </c>
      <c r="U154" s="179">
        <f t="shared" si="35"/>
        <v>3.4000000000000004</v>
      </c>
      <c r="V154" s="157">
        <f>+'Ark1'!W580</f>
        <v>80</v>
      </c>
      <c r="W154" s="95"/>
      <c r="X154" s="74">
        <f>+'Ark1'!X580</f>
        <v>100</v>
      </c>
      <c r="Y154" s="74">
        <f>+'Ark1'!Y580</f>
        <v>100</v>
      </c>
      <c r="Z154" s="74">
        <f>+'Ark1'!Z580</f>
        <v>7.3019449463824175</v>
      </c>
      <c r="AA154" s="71"/>
      <c r="AB154" s="157">
        <f>+'Ark1'!Z580</f>
        <v>7.3019449463824175</v>
      </c>
      <c r="AC154" s="56">
        <f>+'Ark1'!AC580</f>
        <v>0</v>
      </c>
      <c r="AD154" s="74">
        <f>+'Ark1'!AE580</f>
        <v>0</v>
      </c>
      <c r="AE154" s="157">
        <f t="shared" si="30"/>
        <v>1</v>
      </c>
      <c r="AF154" s="47"/>
      <c r="AG154" s="13"/>
      <c r="AH154" s="59"/>
    </row>
    <row r="155" spans="1:34" ht="15.6">
      <c r="A155" s="47"/>
      <c r="B155">
        <f>+'Ark1'!C581</f>
        <v>2015</v>
      </c>
      <c r="C155">
        <f>+'Ark1'!L581</f>
        <v>1</v>
      </c>
      <c r="D155" s="3" t="str">
        <f t="shared" ref="D155" si="36">+D140</f>
        <v>P-</v>
      </c>
      <c r="E155" s="316">
        <f>+'Ark1'!Q581</f>
        <v>73</v>
      </c>
      <c r="F155" s="316">
        <f>+'Ark1'!R581</f>
        <v>88</v>
      </c>
      <c r="G155" s="197">
        <f>+'Ark1'!AG581</f>
        <v>0.12619981349993439</v>
      </c>
      <c r="H155" s="197">
        <f t="shared" si="33"/>
        <v>-5.2362046794428851E-2</v>
      </c>
      <c r="I155" s="197">
        <f>+'Ark1'!AH581</f>
        <v>0</v>
      </c>
      <c r="J155" s="197"/>
      <c r="K155" s="443"/>
      <c r="L155" s="205"/>
      <c r="M155" s="92">
        <f>+'Ark1'!U581</f>
        <v>13.984090909090904</v>
      </c>
      <c r="N155" s="197">
        <f t="shared" si="34"/>
        <v>1.1375260235947238</v>
      </c>
      <c r="O155" s="197"/>
      <c r="P155" s="452"/>
      <c r="Q155" s="452"/>
      <c r="R155" s="462"/>
      <c r="S155" s="452"/>
      <c r="T155" s="1">
        <f>+'Ark1'!T581</f>
        <v>2.1704545454545454</v>
      </c>
      <c r="U155" s="197">
        <f t="shared" si="35"/>
        <v>-0.15015614156835477</v>
      </c>
      <c r="V155" s="92">
        <f>+'Ark1'!W581</f>
        <v>0</v>
      </c>
      <c r="W155" s="95"/>
      <c r="X155" s="11">
        <f>+'Ark1'!X581</f>
        <v>31.818181818181817</v>
      </c>
      <c r="Y155" s="11">
        <f>+'Ark1'!Y581</f>
        <v>6.8181818181818192</v>
      </c>
      <c r="Z155" s="11">
        <f>+'Ark1'!Z581</f>
        <v>5.3422604673327596</v>
      </c>
      <c r="AA155" s="71"/>
      <c r="AB155" s="92">
        <f>+'Ark1'!Z581</f>
        <v>5.3422604673327596</v>
      </c>
      <c r="AC155" s="1">
        <f>+'Ark1'!AC581</f>
        <v>0</v>
      </c>
      <c r="AD155" s="11">
        <f>+'Ark1'!AE581</f>
        <v>0</v>
      </c>
      <c r="AE155" s="92">
        <f t="shared" si="30"/>
        <v>1.2054794520547945</v>
      </c>
      <c r="AF155" s="47"/>
      <c r="AG155" s="13"/>
      <c r="AH155" s="59"/>
    </row>
    <row r="156" spans="1:34" ht="15.6">
      <c r="A156" s="47"/>
      <c r="B156">
        <f>+'Ark1'!C582</f>
        <v>2015</v>
      </c>
      <c r="C156">
        <f>+'Ark1'!L582</f>
        <v>2</v>
      </c>
      <c r="D156" s="3" t="str">
        <f t="shared" si="32"/>
        <v>P</v>
      </c>
      <c r="E156" s="316">
        <f>+'Ark1'!Q582</f>
        <v>271</v>
      </c>
      <c r="F156" s="316">
        <f>+'Ark1'!R582</f>
        <v>353</v>
      </c>
      <c r="G156" s="197">
        <f>+'Ark1'!AG582</f>
        <v>0.54074353697692501</v>
      </c>
      <c r="H156" s="197">
        <f t="shared" si="33"/>
        <v>-0.40432182022902574</v>
      </c>
      <c r="I156" s="197">
        <f>+'Ark1'!AH582</f>
        <v>0</v>
      </c>
      <c r="J156" s="197"/>
      <c r="K156" s="443"/>
      <c r="L156" s="205"/>
      <c r="M156" s="92">
        <f>+'Ark1'!U582</f>
        <v>14.937393767705387</v>
      </c>
      <c r="N156" s="197">
        <f t="shared" si="34"/>
        <v>9.2393767705383212E-2</v>
      </c>
      <c r="O156" s="197"/>
      <c r="P156" s="452"/>
      <c r="Q156" s="452"/>
      <c r="R156" s="462"/>
      <c r="S156" s="452"/>
      <c r="T156" s="1">
        <f>+'Ark1'!T582</f>
        <v>2.5070821529745042</v>
      </c>
      <c r="U156" s="197">
        <f t="shared" si="35"/>
        <v>-0.38625118035882933</v>
      </c>
      <c r="V156" s="92">
        <f>+'Ark1'!W582</f>
        <v>0</v>
      </c>
      <c r="W156" s="95"/>
      <c r="X156" s="11">
        <f>+'Ark1'!X582</f>
        <v>41.643059490084994</v>
      </c>
      <c r="Y156" s="11">
        <f>+'Ark1'!Y582</f>
        <v>7.6487252124645888</v>
      </c>
      <c r="Z156" s="11">
        <f>+'Ark1'!Z582</f>
        <v>5.3944695219132122</v>
      </c>
      <c r="AA156" s="71"/>
      <c r="AB156" s="92">
        <f>+'Ark1'!Z582</f>
        <v>5.3944695219132122</v>
      </c>
      <c r="AC156" s="1">
        <f>+'Ark1'!AC582</f>
        <v>0</v>
      </c>
      <c r="AD156" s="11">
        <f>+'Ark1'!AE582</f>
        <v>0</v>
      </c>
      <c r="AE156" s="92">
        <f t="shared" si="30"/>
        <v>1.3025830258302582</v>
      </c>
      <c r="AF156" s="47"/>
      <c r="AG156" s="13"/>
      <c r="AH156" s="59"/>
    </row>
    <row r="157" spans="1:34" ht="15.6">
      <c r="A157" s="47"/>
      <c r="B157">
        <f>+'Ark1'!C583</f>
        <v>2015</v>
      </c>
      <c r="C157">
        <f>+'Ark1'!L583</f>
        <v>3</v>
      </c>
      <c r="D157" s="3" t="str">
        <f t="shared" si="32"/>
        <v>P+</v>
      </c>
      <c r="E157" s="316">
        <f>+'Ark1'!Q583</f>
        <v>597</v>
      </c>
      <c r="F157" s="316">
        <f>+'Ark1'!R583</f>
        <v>904</v>
      </c>
      <c r="G157" s="197">
        <f>+'Ark1'!AG583</f>
        <v>1.4709467129337777</v>
      </c>
      <c r="H157" s="197">
        <f t="shared" si="33"/>
        <v>-0.47598129413696788</v>
      </c>
      <c r="I157" s="197">
        <f>+'Ark1'!AH583</f>
        <v>0</v>
      </c>
      <c r="J157" s="197"/>
      <c r="K157" s="443"/>
      <c r="L157" s="205"/>
      <c r="M157" s="92">
        <f>+'Ark1'!U583</f>
        <v>15.866703539822998</v>
      </c>
      <c r="N157" s="197">
        <f t="shared" si="34"/>
        <v>0.10270010339689861</v>
      </c>
      <c r="O157" s="197"/>
      <c r="P157" s="452"/>
      <c r="Q157" s="452"/>
      <c r="R157" s="462"/>
      <c r="S157" s="452"/>
      <c r="T157" s="1">
        <f>+'Ark1'!T583</f>
        <v>3.5088495575221241</v>
      </c>
      <c r="U157" s="197">
        <f t="shared" si="35"/>
        <v>-0.13719855244351287</v>
      </c>
      <c r="V157" s="92">
        <f>+'Ark1'!W583</f>
        <v>0.11061946902654868</v>
      </c>
      <c r="W157" s="95"/>
      <c r="X157" s="11">
        <f>+'Ark1'!X583</f>
        <v>46.681415929203531</v>
      </c>
      <c r="Y157" s="11">
        <f>+'Ark1'!Y583</f>
        <v>11.061946902654867</v>
      </c>
      <c r="Z157" s="11">
        <f>+'Ark1'!Z583</f>
        <v>5.5613858908689204</v>
      </c>
      <c r="AA157" s="71"/>
      <c r="AB157" s="92">
        <f>+'Ark1'!Z583</f>
        <v>5.5613858908689204</v>
      </c>
      <c r="AC157" s="1">
        <f>+'Ark1'!AC583</f>
        <v>0</v>
      </c>
      <c r="AD157" s="11">
        <f>+'Ark1'!AE583</f>
        <v>0</v>
      </c>
      <c r="AE157" s="92">
        <f t="shared" si="30"/>
        <v>1.5142378559463987</v>
      </c>
      <c r="AF157" s="47"/>
      <c r="AG157" s="13"/>
      <c r="AH157" s="59"/>
    </row>
    <row r="158" spans="1:34" ht="15.6">
      <c r="A158" s="47"/>
      <c r="B158">
        <f>+'Ark1'!C584</f>
        <v>2015</v>
      </c>
      <c r="C158">
        <f>+'Ark1'!L584</f>
        <v>4</v>
      </c>
      <c r="D158" s="3" t="str">
        <f t="shared" si="32"/>
        <v>O-</v>
      </c>
      <c r="E158" s="316">
        <f>+'Ark1'!Q584</f>
        <v>1089</v>
      </c>
      <c r="F158" s="316">
        <f>+'Ark1'!R584</f>
        <v>1739</v>
      </c>
      <c r="G158" s="197">
        <f>+'Ark1'!AG584</f>
        <v>3.0363330555214616</v>
      </c>
      <c r="H158" s="197">
        <f t="shared" si="33"/>
        <v>-0.89726939207791911</v>
      </c>
      <c r="I158" s="197">
        <f>+'Ark1'!AH584</f>
        <v>0</v>
      </c>
      <c r="J158" s="197"/>
      <c r="K158" s="443"/>
      <c r="L158" s="205"/>
      <c r="M158" s="92">
        <f>+'Ark1'!U584</f>
        <v>17.025819436457756</v>
      </c>
      <c r="N158" s="197">
        <f t="shared" si="34"/>
        <v>7.4196208291297694E-2</v>
      </c>
      <c r="O158" s="197"/>
      <c r="P158" s="452"/>
      <c r="Q158" s="452"/>
      <c r="R158" s="462"/>
      <c r="S158" s="452"/>
      <c r="T158" s="1">
        <f>+'Ark1'!T584</f>
        <v>4.1615871190339266</v>
      </c>
      <c r="U158" s="197">
        <f t="shared" si="35"/>
        <v>-0.25222175156506665</v>
      </c>
      <c r="V158" s="92">
        <f>+'Ark1'!W584</f>
        <v>0.40253018976423216</v>
      </c>
      <c r="W158" s="95"/>
      <c r="X158" s="11">
        <f>+'Ark1'!X584</f>
        <v>54.22656699252444</v>
      </c>
      <c r="Y158" s="11">
        <f>+'Ark1'!Y584</f>
        <v>16.216216216216221</v>
      </c>
      <c r="Z158" s="11">
        <f>+'Ark1'!Z584</f>
        <v>5.487326121417988</v>
      </c>
      <c r="AA158" s="71"/>
      <c r="AB158" s="92">
        <f>+'Ark1'!Z584</f>
        <v>5.487326121417988</v>
      </c>
      <c r="AC158" s="1">
        <f>+'Ark1'!AC584</f>
        <v>0</v>
      </c>
      <c r="AD158" s="11">
        <f>+'Ark1'!AE584</f>
        <v>0</v>
      </c>
      <c r="AE158" s="92">
        <f t="shared" si="30"/>
        <v>1.5968778696051424</v>
      </c>
      <c r="AF158" s="47"/>
      <c r="AG158" s="13"/>
      <c r="AH158" s="59"/>
    </row>
    <row r="159" spans="1:34" ht="15.6">
      <c r="A159" s="47"/>
      <c r="B159">
        <f>+'Ark1'!C585</f>
        <v>2015</v>
      </c>
      <c r="C159">
        <f>+'Ark1'!L585</f>
        <v>5</v>
      </c>
      <c r="D159" s="3" t="str">
        <f t="shared" si="32"/>
        <v>O</v>
      </c>
      <c r="E159" s="316">
        <f>+'Ark1'!Q585</f>
        <v>1849</v>
      </c>
      <c r="F159" s="316">
        <f>+'Ark1'!R585</f>
        <v>3550</v>
      </c>
      <c r="G159" s="197">
        <f>+'Ark1'!AG585</f>
        <v>6.8066165784878079</v>
      </c>
      <c r="H159" s="197">
        <f t="shared" si="33"/>
        <v>-1.0036000374524638</v>
      </c>
      <c r="I159" s="197">
        <f>+'Ark1'!AH585</f>
        <v>0</v>
      </c>
      <c r="J159" s="197"/>
      <c r="K159" s="443"/>
      <c r="L159" s="205"/>
      <c r="M159" s="92">
        <f>+'Ark1'!U585</f>
        <v>18.696535211267612</v>
      </c>
      <c r="N159" s="197">
        <f t="shared" si="34"/>
        <v>-6.6987602905214771E-2</v>
      </c>
      <c r="O159" s="197"/>
      <c r="P159" s="452"/>
      <c r="Q159" s="452"/>
      <c r="R159" s="462"/>
      <c r="S159" s="452"/>
      <c r="T159" s="1">
        <f>+'Ark1'!T585</f>
        <v>5.068450704225353</v>
      </c>
      <c r="U159" s="197">
        <f t="shared" si="35"/>
        <v>-0.27669331820645926</v>
      </c>
      <c r="V159" s="92">
        <f>+'Ark1'!W585</f>
        <v>1.8873239436619715</v>
      </c>
      <c r="W159" s="95"/>
      <c r="X159" s="11">
        <f>+'Ark1'!X585</f>
        <v>60.788732394366193</v>
      </c>
      <c r="Y159" s="11">
        <f>+'Ark1'!Y585</f>
        <v>25.83098591549296</v>
      </c>
      <c r="Z159" s="11">
        <f>+'Ark1'!Z585</f>
        <v>5.6941835256170164</v>
      </c>
      <c r="AA159" s="71"/>
      <c r="AB159" s="92">
        <f>+'Ark1'!Z585</f>
        <v>5.6941835256170164</v>
      </c>
      <c r="AC159" s="1">
        <f>+'Ark1'!AC585</f>
        <v>0</v>
      </c>
      <c r="AD159" s="11">
        <f>+'Ark1'!AE585</f>
        <v>0</v>
      </c>
      <c r="AE159" s="92">
        <f t="shared" si="30"/>
        <v>1.9199567333693888</v>
      </c>
      <c r="AF159" s="47"/>
      <c r="AG159" s="13"/>
      <c r="AH159" s="59"/>
    </row>
    <row r="160" spans="1:34" ht="15.6">
      <c r="A160" s="47"/>
      <c r="B160">
        <f>+'Ark1'!C586</f>
        <v>2015</v>
      </c>
      <c r="C160">
        <f>+'Ark1'!L586</f>
        <v>6</v>
      </c>
      <c r="D160" s="3" t="str">
        <f t="shared" si="32"/>
        <v>O+</v>
      </c>
      <c r="E160" s="316">
        <f>+'Ark1'!Q586</f>
        <v>2607</v>
      </c>
      <c r="F160" s="316">
        <f>+'Ark1'!R586</f>
        <v>5095</v>
      </c>
      <c r="G160" s="197">
        <f>+'Ark1'!AG586</f>
        <v>11.054687303710139</v>
      </c>
      <c r="H160" s="197">
        <f t="shared" si="33"/>
        <v>-0.53900568214784528</v>
      </c>
      <c r="I160" s="197">
        <f>+'Ark1'!AH586</f>
        <v>0</v>
      </c>
      <c r="J160" s="197"/>
      <c r="K160" s="443"/>
      <c r="L160" s="205"/>
      <c r="M160" s="92">
        <f>+'Ark1'!U586</f>
        <v>21.157311089303278</v>
      </c>
      <c r="N160" s="197">
        <f t="shared" si="34"/>
        <v>-0.37325048705144326</v>
      </c>
      <c r="O160" s="197"/>
      <c r="P160" s="452"/>
      <c r="Q160" s="452"/>
      <c r="R160" s="462"/>
      <c r="S160" s="452"/>
      <c r="T160" s="1">
        <f>+'Ark1'!T586</f>
        <v>5.727968596663394</v>
      </c>
      <c r="U160" s="197">
        <f t="shared" si="35"/>
        <v>-0.13508559052872382</v>
      </c>
      <c r="V160" s="92">
        <f>+'Ark1'!W586</f>
        <v>4.4946025515211003</v>
      </c>
      <c r="W160" s="95"/>
      <c r="X160" s="11">
        <f>+'Ark1'!X586</f>
        <v>74.955839057899908</v>
      </c>
      <c r="Y160" s="11">
        <f>+'Ark1'!Y586</f>
        <v>39.862610402355251</v>
      </c>
      <c r="Z160" s="11">
        <f>+'Ark1'!Z586</f>
        <v>5.9076651387783121</v>
      </c>
      <c r="AA160" s="71"/>
      <c r="AB160" s="92">
        <f>+'Ark1'!Z586</f>
        <v>5.9076651387783121</v>
      </c>
      <c r="AC160" s="1">
        <f>+'Ark1'!AC586</f>
        <v>0</v>
      </c>
      <c r="AD160" s="11">
        <f>+'Ark1'!AE586</f>
        <v>0</v>
      </c>
      <c r="AE160" s="92">
        <f t="shared" si="30"/>
        <v>1.9543536632144227</v>
      </c>
      <c r="AF160" s="47"/>
      <c r="AG160" s="13"/>
      <c r="AH160" s="59"/>
    </row>
    <row r="161" spans="1:34" ht="15.6">
      <c r="A161" s="47"/>
      <c r="B161">
        <f>+'Ark1'!C587</f>
        <v>2015</v>
      </c>
      <c r="C161">
        <f>+'Ark1'!L587</f>
        <v>7</v>
      </c>
      <c r="D161" s="3" t="str">
        <f t="shared" si="32"/>
        <v>R-</v>
      </c>
      <c r="E161" s="316">
        <f>+'Ark1'!Q587</f>
        <v>3121</v>
      </c>
      <c r="F161" s="316">
        <f>+'Ark1'!R587</f>
        <v>5821</v>
      </c>
      <c r="G161" s="197">
        <f>+'Ark1'!AG587</f>
        <v>14.645167370631098</v>
      </c>
      <c r="H161" s="197">
        <f t="shared" si="33"/>
        <v>0.79724893888576176</v>
      </c>
      <c r="I161" s="197">
        <f>+'Ark1'!AH587</f>
        <v>0</v>
      </c>
      <c r="J161" s="197"/>
      <c r="K161" s="443"/>
      <c r="L161" s="205"/>
      <c r="M161" s="92">
        <f>+'Ark1'!U587</f>
        <v>24.533241711046216</v>
      </c>
      <c r="N161" s="197">
        <f t="shared" si="34"/>
        <v>0.28782094195838326</v>
      </c>
      <c r="O161" s="197"/>
      <c r="P161" s="452"/>
      <c r="Q161" s="452"/>
      <c r="R161" s="462"/>
      <c r="S161" s="452"/>
      <c r="T161" s="1">
        <f>+'Ark1'!T587</f>
        <v>6.2413674626352851</v>
      </c>
      <c r="U161" s="197">
        <f t="shared" si="35"/>
        <v>-0.11326749928185897</v>
      </c>
      <c r="V161" s="92">
        <f>+'Ark1'!W587</f>
        <v>8.022676516062532</v>
      </c>
      <c r="W161" s="95"/>
      <c r="X161" s="11">
        <f>+'Ark1'!X587</f>
        <v>90.774780965469844</v>
      </c>
      <c r="Y161" s="11">
        <f>+'Ark1'!Y587</f>
        <v>61.913760522247024</v>
      </c>
      <c r="Z161" s="11">
        <f>+'Ark1'!Z587</f>
        <v>5.8544356155588684</v>
      </c>
      <c r="AA161" s="71"/>
      <c r="AB161" s="92">
        <f>+'Ark1'!Z587</f>
        <v>5.8544356155588684</v>
      </c>
      <c r="AC161" s="1">
        <f>+'Ark1'!AC587</f>
        <v>0</v>
      </c>
      <c r="AD161" s="11">
        <f>+'Ark1'!AE587</f>
        <v>0</v>
      </c>
      <c r="AE161" s="92">
        <f t="shared" si="30"/>
        <v>1.8651073373918616</v>
      </c>
      <c r="AF161" s="47"/>
      <c r="AG161" s="13"/>
      <c r="AH161" s="59"/>
    </row>
    <row r="162" spans="1:34" ht="15.6">
      <c r="A162" s="47"/>
      <c r="B162">
        <f>+'Ark1'!C588</f>
        <v>2015</v>
      </c>
      <c r="C162">
        <f>+'Ark1'!L588</f>
        <v>8</v>
      </c>
      <c r="D162" s="3" t="str">
        <f t="shared" si="32"/>
        <v>R</v>
      </c>
      <c r="E162" s="316">
        <f>+'Ark1'!Q588</f>
        <v>4052</v>
      </c>
      <c r="F162" s="316">
        <f>+'Ark1'!R588</f>
        <v>8377</v>
      </c>
      <c r="G162" s="197">
        <f>+'Ark1'!AG588</f>
        <v>24.294530633810037</v>
      </c>
      <c r="H162" s="197">
        <f t="shared" si="33"/>
        <v>0.7329488615711135</v>
      </c>
      <c r="I162" s="197">
        <f>+'Ark1'!AH588</f>
        <v>0</v>
      </c>
      <c r="J162" s="197"/>
      <c r="K162" s="443"/>
      <c r="L162" s="205"/>
      <c r="M162" s="92">
        <f>+'Ark1'!U588</f>
        <v>28.279921212844719</v>
      </c>
      <c r="N162" s="197">
        <f t="shared" si="34"/>
        <v>0.80041372614751438</v>
      </c>
      <c r="O162" s="197"/>
      <c r="P162" s="452"/>
      <c r="Q162" s="452"/>
      <c r="R162" s="462"/>
      <c r="S162" s="452"/>
      <c r="T162" s="1">
        <f>+'Ark1'!T588</f>
        <v>6.9241972066372197</v>
      </c>
      <c r="U162" s="197">
        <f t="shared" si="35"/>
        <v>-0.19014507773352829</v>
      </c>
      <c r="V162" s="92">
        <f>+'Ark1'!W588</f>
        <v>18.228482750387965</v>
      </c>
      <c r="W162" s="95"/>
      <c r="X162" s="11">
        <f>+'Ark1'!X588</f>
        <v>97.38569893756717</v>
      </c>
      <c r="Y162" s="11">
        <f>+'Ark1'!Y588</f>
        <v>82.666825832636974</v>
      </c>
      <c r="Z162" s="11">
        <f>+'Ark1'!Z588</f>
        <v>5.757997720730585</v>
      </c>
      <c r="AA162" s="71"/>
      <c r="AB162" s="92">
        <f>+'Ark1'!Z588</f>
        <v>5.757997720730585</v>
      </c>
      <c r="AC162" s="1">
        <f>+'Ark1'!AC588</f>
        <v>0</v>
      </c>
      <c r="AD162" s="11">
        <f>+'Ark1'!AE588</f>
        <v>0</v>
      </c>
      <c r="AE162" s="92">
        <f t="shared" si="30"/>
        <v>2.0673741362290228</v>
      </c>
      <c r="AF162" s="47"/>
      <c r="AG162" s="13"/>
      <c r="AH162" s="59"/>
    </row>
    <row r="163" spans="1:34" ht="15.6">
      <c r="A163" s="47"/>
      <c r="B163">
        <f>+'Ark1'!C589</f>
        <v>2015</v>
      </c>
      <c r="C163">
        <f>+'Ark1'!L589</f>
        <v>9</v>
      </c>
      <c r="D163" s="3" t="str">
        <f t="shared" si="32"/>
        <v>R+</v>
      </c>
      <c r="E163" s="316">
        <f>+'Ark1'!Q589</f>
        <v>3484</v>
      </c>
      <c r="F163" s="316">
        <f>+'Ark1'!R589</f>
        <v>6963</v>
      </c>
      <c r="G163" s="197">
        <f>+'Ark1'!AG589</f>
        <v>23.422525405326834</v>
      </c>
      <c r="H163" s="197">
        <f t="shared" si="33"/>
        <v>2.0959537049784203</v>
      </c>
      <c r="I163" s="197">
        <f>+'Ark1'!AH589</f>
        <v>0</v>
      </c>
      <c r="J163" s="197"/>
      <c r="K163" s="443"/>
      <c r="L163" s="205"/>
      <c r="M163" s="92">
        <f>+'Ark1'!U589</f>
        <v>32.801637225333792</v>
      </c>
      <c r="N163" s="197">
        <f t="shared" si="34"/>
        <v>1.1534715821279562</v>
      </c>
      <c r="O163" s="197"/>
      <c r="P163" s="452"/>
      <c r="Q163" s="452"/>
      <c r="R163" s="462"/>
      <c r="S163" s="452"/>
      <c r="T163" s="1">
        <f>+'Ark1'!T589</f>
        <v>7.733879075111302</v>
      </c>
      <c r="U163" s="197">
        <f t="shared" si="35"/>
        <v>-9.0243110371299728E-2</v>
      </c>
      <c r="V163" s="92">
        <f>+'Ark1'!W589</f>
        <v>33.749820479678299</v>
      </c>
      <c r="W163" s="95"/>
      <c r="X163" s="11">
        <f>+'Ark1'!X589</f>
        <v>99.842022116903678</v>
      </c>
      <c r="Y163" s="11">
        <f>+'Ark1'!Y589</f>
        <v>95.677150653453978</v>
      </c>
      <c r="Z163" s="11">
        <f>+'Ark1'!Z589</f>
        <v>5.6979508491994002</v>
      </c>
      <c r="AA163" s="71"/>
      <c r="AB163" s="92">
        <f>+'Ark1'!Z589</f>
        <v>5.6979508491994002</v>
      </c>
      <c r="AC163" s="1">
        <f>+'Ark1'!AC589</f>
        <v>0</v>
      </c>
      <c r="AD163" s="11">
        <f>+'Ark1'!AE589</f>
        <v>0</v>
      </c>
      <c r="AE163" s="92">
        <f t="shared" si="30"/>
        <v>1.9985648679678529</v>
      </c>
      <c r="AF163" s="47"/>
      <c r="AG163" s="13"/>
      <c r="AH163" s="59"/>
    </row>
    <row r="164" spans="1:34" ht="15.6">
      <c r="A164" s="47"/>
      <c r="B164">
        <f>+'Ark1'!C590</f>
        <v>2015</v>
      </c>
      <c r="C164">
        <f>+'Ark1'!L590</f>
        <v>10</v>
      </c>
      <c r="D164" s="3" t="str">
        <f t="shared" si="32"/>
        <v>U-</v>
      </c>
      <c r="E164" s="316">
        <f>+'Ark1'!Q590</f>
        <v>1602</v>
      </c>
      <c r="F164" s="316">
        <f>+'Ark1'!R590</f>
        <v>2351</v>
      </c>
      <c r="G164" s="197">
        <f>+'Ark1'!AG590</f>
        <v>8.6478150439489436</v>
      </c>
      <c r="H164" s="197">
        <f t="shared" si="33"/>
        <v>-0.43355532734492108</v>
      </c>
      <c r="I164" s="197">
        <f>+'Ark1'!AH590</f>
        <v>0</v>
      </c>
      <c r="J164" s="197"/>
      <c r="K164" s="443"/>
      <c r="L164" s="205"/>
      <c r="M164" s="92">
        <f>+'Ark1'!U590</f>
        <v>35.868396427052339</v>
      </c>
      <c r="N164" s="197">
        <f t="shared" si="34"/>
        <v>1.4397560408898116</v>
      </c>
      <c r="O164" s="197"/>
      <c r="P164" s="452"/>
      <c r="Q164" s="452"/>
      <c r="R164" s="462"/>
      <c r="S164" s="452"/>
      <c r="T164" s="1">
        <f>+'Ark1'!T590</f>
        <v>8.4262016163334792</v>
      </c>
      <c r="U164" s="197">
        <f t="shared" si="35"/>
        <v>2.7167022608617586E-2</v>
      </c>
      <c r="V164" s="92">
        <f>+'Ark1'!W590</f>
        <v>47.384091875797509</v>
      </c>
      <c r="W164" s="95"/>
      <c r="X164" s="11">
        <f>+'Ark1'!X590</f>
        <v>100</v>
      </c>
      <c r="Y164" s="11">
        <f>+'Ark1'!Y590</f>
        <v>98.809017439387517</v>
      </c>
      <c r="Z164" s="11">
        <f>+'Ark1'!Z590</f>
        <v>6.0342444660332113</v>
      </c>
      <c r="AA164" s="71"/>
      <c r="AB164" s="92">
        <f>+'Ark1'!Z590</f>
        <v>6.0342444660332113</v>
      </c>
      <c r="AC164" s="1">
        <f>+'Ark1'!AC590</f>
        <v>0</v>
      </c>
      <c r="AD164" s="11">
        <f>+'Ark1'!AE590</f>
        <v>0</v>
      </c>
      <c r="AE164" s="92">
        <f t="shared" ref="AE164:AE227" si="37">+F164/E164</f>
        <v>1.4675405742821472</v>
      </c>
      <c r="AF164" s="47"/>
      <c r="AG164" s="13"/>
      <c r="AH164" s="59"/>
    </row>
    <row r="165" spans="1:34" ht="15.6">
      <c r="A165" s="47"/>
      <c r="B165">
        <f>+'Ark1'!C591</f>
        <v>2015</v>
      </c>
      <c r="C165">
        <f>+'Ark1'!L591</f>
        <v>11</v>
      </c>
      <c r="D165" s="3" t="str">
        <f t="shared" si="32"/>
        <v>U</v>
      </c>
      <c r="E165" s="316">
        <f>+'Ark1'!Q591</f>
        <v>884</v>
      </c>
      <c r="F165" s="316">
        <f>+'Ark1'!R591</f>
        <v>1175</v>
      </c>
      <c r="G165" s="197">
        <f>+'Ark1'!AG591</f>
        <v>4.5769737333947491</v>
      </c>
      <c r="H165" s="197">
        <f t="shared" si="33"/>
        <v>0.16636103246756129</v>
      </c>
      <c r="I165" s="197">
        <f>+'Ark1'!AH591</f>
        <v>0</v>
      </c>
      <c r="J165" s="197"/>
      <c r="K165" s="443"/>
      <c r="L165" s="205"/>
      <c r="M165" s="92">
        <f>+'Ark1'!U591</f>
        <v>37.983829787234072</v>
      </c>
      <c r="N165" s="197">
        <f t="shared" si="34"/>
        <v>0.9678903393266296</v>
      </c>
      <c r="O165" s="197"/>
      <c r="P165" s="452"/>
      <c r="Q165" s="452"/>
      <c r="R165" s="462"/>
      <c r="S165" s="452"/>
      <c r="T165" s="1">
        <f>+'Ark1'!T591</f>
        <v>8.7472340425531883</v>
      </c>
      <c r="U165" s="197">
        <f t="shared" si="35"/>
        <v>-0.27235634034974865</v>
      </c>
      <c r="V165" s="92">
        <f>+'Ark1'!W591</f>
        <v>54.297872340425513</v>
      </c>
      <c r="W165" s="95"/>
      <c r="X165" s="11">
        <f>+'Ark1'!X591</f>
        <v>100</v>
      </c>
      <c r="Y165" s="11">
        <f>+'Ark1'!Y591</f>
        <v>99.319148936170222</v>
      </c>
      <c r="Z165" s="11">
        <f>+'Ark1'!Z591</f>
        <v>6.6778932061804754</v>
      </c>
      <c r="AA165" s="71"/>
      <c r="AB165" s="92">
        <f>+'Ark1'!Z591</f>
        <v>6.6778932061804754</v>
      </c>
      <c r="AC165" s="1">
        <f>+'Ark1'!AC591</f>
        <v>0</v>
      </c>
      <c r="AD165" s="11">
        <f>+'Ark1'!AE591</f>
        <v>0</v>
      </c>
      <c r="AE165" s="92">
        <f t="shared" si="37"/>
        <v>1.3291855203619909</v>
      </c>
      <c r="AF165" s="47"/>
      <c r="AG165" s="13"/>
      <c r="AH165" s="59"/>
    </row>
    <row r="166" spans="1:34" ht="15.6">
      <c r="A166" s="47"/>
      <c r="B166">
        <f>+'Ark1'!C592</f>
        <v>2015</v>
      </c>
      <c r="C166">
        <f>+'Ark1'!L592</f>
        <v>12</v>
      </c>
      <c r="D166" s="3" t="str">
        <f t="shared" si="32"/>
        <v>U+</v>
      </c>
      <c r="E166" s="316">
        <f>+'Ark1'!Q592</f>
        <v>227</v>
      </c>
      <c r="F166" s="316">
        <f>+'Ark1'!R592</f>
        <v>259</v>
      </c>
      <c r="G166" s="197">
        <f>+'Ark1'!AG592</f>
        <v>1.0700936079374002</v>
      </c>
      <c r="H166" s="197">
        <f t="shared" si="33"/>
        <v>2.497249325472195E-2</v>
      </c>
      <c r="I166" s="197">
        <f>+'Ark1'!AH592</f>
        <v>0</v>
      </c>
      <c r="J166" s="197"/>
      <c r="K166" s="443"/>
      <c r="L166" s="205"/>
      <c r="M166" s="92">
        <f>+'Ark1'!U592</f>
        <v>40.288416988416991</v>
      </c>
      <c r="N166" s="197">
        <f t="shared" si="34"/>
        <v>1.2011154011153877</v>
      </c>
      <c r="O166" s="197"/>
      <c r="P166" s="452"/>
      <c r="Q166" s="452"/>
      <c r="R166" s="462"/>
      <c r="S166" s="452"/>
      <c r="T166" s="1">
        <f>+'Ark1'!T592</f>
        <v>9.0733590733590717</v>
      </c>
      <c r="U166" s="197">
        <f t="shared" si="35"/>
        <v>9.8670098670083917E-3</v>
      </c>
      <c r="V166" s="92">
        <f>+'Ark1'!W592</f>
        <v>56.756756756756758</v>
      </c>
      <c r="W166" s="95"/>
      <c r="X166" s="11">
        <f>+'Ark1'!X592</f>
        <v>100</v>
      </c>
      <c r="Y166" s="11">
        <f>+'Ark1'!Y592</f>
        <v>100</v>
      </c>
      <c r="Z166" s="11">
        <f>+'Ark1'!Z592</f>
        <v>6.4658847083475353</v>
      </c>
      <c r="AA166" s="71"/>
      <c r="AB166" s="92">
        <f>+'Ark1'!Z592</f>
        <v>6.4658847083475353</v>
      </c>
      <c r="AC166" s="1">
        <f>+'Ark1'!AC592</f>
        <v>0</v>
      </c>
      <c r="AD166" s="11">
        <f>+'Ark1'!AE592</f>
        <v>0</v>
      </c>
      <c r="AE166" s="92">
        <f t="shared" si="37"/>
        <v>1.1409691629955947</v>
      </c>
      <c r="AF166" s="47"/>
      <c r="AG166" s="13"/>
      <c r="AH166" s="59"/>
    </row>
    <row r="167" spans="1:34" ht="15.6">
      <c r="A167" s="47"/>
      <c r="B167">
        <f>+'Ark1'!C593</f>
        <v>2015</v>
      </c>
      <c r="C167">
        <f>+'Ark1'!L593</f>
        <v>13</v>
      </c>
      <c r="D167" s="3" t="str">
        <f t="shared" si="32"/>
        <v>E-</v>
      </c>
      <c r="E167" s="316">
        <f>+'Ark1'!Q593</f>
        <v>48</v>
      </c>
      <c r="F167" s="316">
        <f>+'Ark1'!R593</f>
        <v>48</v>
      </c>
      <c r="G167" s="197">
        <f>+'Ark1'!AG593</f>
        <v>0.19858062641091567</v>
      </c>
      <c r="H167" s="197">
        <f t="shared" si="33"/>
        <v>-8.470068329366337E-3</v>
      </c>
      <c r="I167" s="197">
        <f>+'Ark1'!AH593</f>
        <v>0</v>
      </c>
      <c r="J167" s="197"/>
      <c r="K167" s="443"/>
      <c r="L167" s="205"/>
      <c r="M167" s="92">
        <f>+'Ark1'!U593</f>
        <v>40.341666666666654</v>
      </c>
      <c r="N167" s="197">
        <f t="shared" si="34"/>
        <v>1.3136666666666557</v>
      </c>
      <c r="O167" s="197"/>
      <c r="P167" s="452"/>
      <c r="Q167" s="452"/>
      <c r="R167" s="462"/>
      <c r="S167" s="452"/>
      <c r="T167" s="1">
        <f>+'Ark1'!T593</f>
        <v>8.6041666666666643</v>
      </c>
      <c r="U167" s="197">
        <f t="shared" si="35"/>
        <v>-0.4158333333333335</v>
      </c>
      <c r="V167" s="92">
        <f>+'Ark1'!W593</f>
        <v>62.5</v>
      </c>
      <c r="W167" s="95"/>
      <c r="X167" s="11">
        <f>+'Ark1'!X593</f>
        <v>100</v>
      </c>
      <c r="Y167" s="11">
        <f>+'Ark1'!Y593</f>
        <v>97.916666666666686</v>
      </c>
      <c r="Z167" s="11">
        <f>+'Ark1'!Z593</f>
        <v>7.3066987909877996</v>
      </c>
      <c r="AA167" s="71"/>
      <c r="AB167" s="92">
        <f>+'Ark1'!Z593</f>
        <v>7.3066987909877996</v>
      </c>
      <c r="AC167" s="1">
        <f>+'Ark1'!AC593</f>
        <v>0</v>
      </c>
      <c r="AD167" s="11">
        <f>+'Ark1'!AE593</f>
        <v>0</v>
      </c>
      <c r="AE167" s="92">
        <f t="shared" si="37"/>
        <v>1</v>
      </c>
      <c r="AF167" s="47"/>
      <c r="AG167" s="13"/>
      <c r="AH167" s="59"/>
    </row>
    <row r="168" spans="1:34" ht="15.6">
      <c r="A168" s="47"/>
      <c r="B168">
        <f>+'Ark1'!C594</f>
        <v>2015</v>
      </c>
      <c r="C168">
        <f>+'Ark1'!L594</f>
        <v>14</v>
      </c>
      <c r="D168" s="3" t="str">
        <f t="shared" si="32"/>
        <v>E</v>
      </c>
      <c r="E168" s="316">
        <f>+'Ark1'!Q594</f>
        <v>21</v>
      </c>
      <c r="F168" s="316">
        <f>+'Ark1'!R594</f>
        <v>22</v>
      </c>
      <c r="G168" s="197">
        <f>+'Ark1'!AG594</f>
        <v>9.6788057842709274E-2</v>
      </c>
      <c r="H168" s="197">
        <f t="shared" si="33"/>
        <v>-7.1192627267066128E-3</v>
      </c>
      <c r="I168" s="197">
        <f>+'Ark1'!AH594</f>
        <v>0</v>
      </c>
      <c r="J168" s="197"/>
      <c r="K168" s="443"/>
      <c r="L168" s="205"/>
      <c r="M168" s="92">
        <f>+'Ark1'!U594</f>
        <v>42.900000000000006</v>
      </c>
      <c r="N168" s="197">
        <f t="shared" si="34"/>
        <v>2.0958333333333314</v>
      </c>
      <c r="O168" s="197"/>
      <c r="P168" s="452"/>
      <c r="Q168" s="452"/>
      <c r="R168" s="462"/>
      <c r="S168" s="452"/>
      <c r="T168" s="1">
        <f>+'Ark1'!T594</f>
        <v>7.7727272727272716</v>
      </c>
      <c r="U168" s="197">
        <f t="shared" si="35"/>
        <v>-1.4772727272727284</v>
      </c>
      <c r="V168" s="92">
        <f>+'Ark1'!W594</f>
        <v>45.454545454545446</v>
      </c>
      <c r="W168" s="95"/>
      <c r="X168" s="11">
        <f>+'Ark1'!X594</f>
        <v>100</v>
      </c>
      <c r="Y168" s="11">
        <f>+'Ark1'!Y594</f>
        <v>100</v>
      </c>
      <c r="Z168" s="11">
        <f>+'Ark1'!Z594</f>
        <v>8.3601870357502719</v>
      </c>
      <c r="AA168" s="71"/>
      <c r="AB168" s="92">
        <f>+'Ark1'!Z594</f>
        <v>8.3601870357502719</v>
      </c>
      <c r="AC168" s="1">
        <f>+'Ark1'!AC594</f>
        <v>0</v>
      </c>
      <c r="AD168" s="11">
        <f>+'Ark1'!AE594</f>
        <v>0</v>
      </c>
      <c r="AE168" s="92">
        <f t="shared" si="37"/>
        <v>1.0476190476190477</v>
      </c>
      <c r="AF168" s="47"/>
      <c r="AG168" s="13"/>
      <c r="AH168" s="59"/>
    </row>
    <row r="169" spans="1:34" ht="15.6">
      <c r="A169" s="47"/>
      <c r="B169">
        <f>+'Ark1'!C595</f>
        <v>2015</v>
      </c>
      <c r="C169">
        <f>+'Ark1'!L595</f>
        <v>15</v>
      </c>
      <c r="D169" s="3" t="str">
        <f t="shared" si="32"/>
        <v>E+</v>
      </c>
      <c r="E169" s="316">
        <f>+'Ark1'!Q595</f>
        <v>3</v>
      </c>
      <c r="F169" s="316">
        <f>+'Ark1'!R595</f>
        <v>3</v>
      </c>
      <c r="G169" s="197">
        <f>+'Ark1'!AG595</f>
        <v>1.1998519567278008E-2</v>
      </c>
      <c r="H169" s="197">
        <f t="shared" si="33"/>
        <v>4.1999000820823942E-3</v>
      </c>
      <c r="I169" s="197">
        <f>+'Ark1'!AH595</f>
        <v>0</v>
      </c>
      <c r="J169" s="197"/>
      <c r="K169" s="443"/>
      <c r="L169" s="205"/>
      <c r="M169" s="92">
        <f>+'Ark1'!U595</f>
        <v>39</v>
      </c>
      <c r="N169" s="197">
        <f t="shared" si="34"/>
        <v>2.25</v>
      </c>
      <c r="O169" s="197"/>
      <c r="P169" s="452"/>
      <c r="Q169" s="452"/>
      <c r="R169" s="462"/>
      <c r="S169" s="452"/>
      <c r="T169" s="1">
        <f>+'Ark1'!T595</f>
        <v>7</v>
      </c>
      <c r="U169" s="197">
        <f t="shared" si="35"/>
        <v>2.5</v>
      </c>
      <c r="V169" s="92">
        <f>+'Ark1'!W595</f>
        <v>0</v>
      </c>
      <c r="W169" s="95"/>
      <c r="X169" s="11">
        <f>+'Ark1'!X595</f>
        <v>100</v>
      </c>
      <c r="Y169" s="11">
        <f>+'Ark1'!Y595</f>
        <v>100</v>
      </c>
      <c r="Z169" s="11">
        <f>+'Ark1'!Z595</f>
        <v>1.1430952132988272</v>
      </c>
      <c r="AA169" s="71"/>
      <c r="AB169" s="92">
        <f>+'Ark1'!Z595</f>
        <v>1.1430952132988272</v>
      </c>
      <c r="AC169" s="1">
        <f>+'Ark1'!AC595</f>
        <v>0</v>
      </c>
      <c r="AD169" s="11">
        <f>+'Ark1'!AE595</f>
        <v>0</v>
      </c>
      <c r="AE169" s="92">
        <f t="shared" si="37"/>
        <v>1</v>
      </c>
      <c r="AF169" s="47"/>
      <c r="AG169" s="13"/>
      <c r="AH169" s="59"/>
    </row>
    <row r="170" spans="1:34" ht="15.6">
      <c r="A170" s="47"/>
      <c r="B170" s="54">
        <f>+'Ark1'!C596</f>
        <v>2014</v>
      </c>
      <c r="C170" s="54">
        <f>+'Ark1'!L596</f>
        <v>1</v>
      </c>
      <c r="D170" s="65" t="s">
        <v>28</v>
      </c>
      <c r="E170" s="329">
        <f>+'Ark1'!Q596</f>
        <v>106</v>
      </c>
      <c r="F170" s="329">
        <f>+'Ark1'!R596</f>
        <v>131</v>
      </c>
      <c r="G170" s="179">
        <f>+'Ark1'!AG596</f>
        <v>0.17856186029436324</v>
      </c>
      <c r="H170" s="179">
        <f t="shared" si="33"/>
        <v>-2.8729732059586316E-2</v>
      </c>
      <c r="I170" s="179">
        <f>+'Ark1'!AH596</f>
        <v>0</v>
      </c>
      <c r="J170" s="179"/>
      <c r="K170" s="442"/>
      <c r="L170" s="273"/>
      <c r="M170" s="157">
        <f>+'Ark1'!U596</f>
        <v>12.84656488549618</v>
      </c>
      <c r="N170" s="179">
        <f t="shared" si="34"/>
        <v>1.0347305659695554</v>
      </c>
      <c r="O170" s="179"/>
      <c r="P170" s="451"/>
      <c r="Q170" s="451"/>
      <c r="R170" s="461"/>
      <c r="S170" s="451"/>
      <c r="T170" s="56">
        <f>+'Ark1'!T596</f>
        <v>2.3206106870229002</v>
      </c>
      <c r="U170" s="179">
        <f t="shared" si="35"/>
        <v>0.14901305388680663</v>
      </c>
      <c r="V170" s="157">
        <f>+'Ark1'!W596</f>
        <v>0</v>
      </c>
      <c r="W170" s="95"/>
      <c r="X170" s="74">
        <f>+'Ark1'!X596</f>
        <v>26.717557251908399</v>
      </c>
      <c r="Y170" s="74">
        <f>+'Ark1'!Y596</f>
        <v>1.5267175572519092</v>
      </c>
      <c r="Z170" s="74">
        <f>+'Ark1'!Z596</f>
        <v>4.6777416373654717</v>
      </c>
      <c r="AA170" s="71"/>
      <c r="AB170" s="157">
        <f>+'Ark1'!Z596</f>
        <v>4.6777416373654717</v>
      </c>
      <c r="AC170" s="56">
        <f>+'Ark1'!AC596</f>
        <v>0</v>
      </c>
      <c r="AD170" s="74">
        <f>+'Ark1'!AE596</f>
        <v>0</v>
      </c>
      <c r="AE170" s="157">
        <f t="shared" si="37"/>
        <v>1.2358490566037736</v>
      </c>
      <c r="AF170" s="47"/>
      <c r="AG170" s="13"/>
      <c r="AH170" s="59"/>
    </row>
    <row r="171" spans="1:34" ht="15.6">
      <c r="A171" s="47"/>
      <c r="B171" s="54">
        <f>+'Ark1'!C597</f>
        <v>2014</v>
      </c>
      <c r="C171" s="54">
        <f>+'Ark1'!L597</f>
        <v>2</v>
      </c>
      <c r="D171" s="65" t="s">
        <v>29</v>
      </c>
      <c r="E171" s="329">
        <f>+'Ark1'!Q597</f>
        <v>430</v>
      </c>
      <c r="F171" s="329">
        <f>+'Ark1'!R597</f>
        <v>600</v>
      </c>
      <c r="G171" s="179">
        <f>+'Ark1'!AG597</f>
        <v>0.94506535720595075</v>
      </c>
      <c r="H171" s="179">
        <f t="shared" si="33"/>
        <v>-6.4040332533926159E-2</v>
      </c>
      <c r="I171" s="179">
        <f>+'Ark1'!AH597</f>
        <v>0</v>
      </c>
      <c r="J171" s="179"/>
      <c r="K171" s="442"/>
      <c r="L171" s="273"/>
      <c r="M171" s="157">
        <f>+'Ark1'!U597</f>
        <v>14.845000000000004</v>
      </c>
      <c r="N171" s="179">
        <f t="shared" si="34"/>
        <v>1.3670527045769738</v>
      </c>
      <c r="O171" s="179"/>
      <c r="P171" s="451"/>
      <c r="Q171" s="451"/>
      <c r="R171" s="461"/>
      <c r="S171" s="451"/>
      <c r="T171" s="56">
        <f>+'Ark1'!T597</f>
        <v>2.8933333333333335</v>
      </c>
      <c r="U171" s="179">
        <f t="shared" si="35"/>
        <v>-0.22178455848358736</v>
      </c>
      <c r="V171" s="157">
        <f>+'Ark1'!W597</f>
        <v>0</v>
      </c>
      <c r="W171" s="95"/>
      <c r="X171" s="74">
        <f>+'Ark1'!X597</f>
        <v>43.833333333333343</v>
      </c>
      <c r="Y171" s="74">
        <f>+'Ark1'!Y597</f>
        <v>4.5</v>
      </c>
      <c r="Z171" s="74">
        <f>+'Ark1'!Z597</f>
        <v>4.89191254350827</v>
      </c>
      <c r="AA171" s="71"/>
      <c r="AB171" s="157">
        <f>+'Ark1'!Z597</f>
        <v>4.89191254350827</v>
      </c>
      <c r="AC171" s="56">
        <f>+'Ark1'!AC597</f>
        <v>0</v>
      </c>
      <c r="AD171" s="74">
        <f>+'Ark1'!AE597</f>
        <v>0</v>
      </c>
      <c r="AE171" s="157">
        <f t="shared" si="37"/>
        <v>1.3953488372093024</v>
      </c>
      <c r="AF171" s="47"/>
      <c r="AH171" s="59"/>
    </row>
    <row r="172" spans="1:34" ht="15.6">
      <c r="A172" s="47"/>
      <c r="B172" s="54">
        <f>+'Ark1'!C598</f>
        <v>2014</v>
      </c>
      <c r="C172" s="54">
        <f>+'Ark1'!L598</f>
        <v>3</v>
      </c>
      <c r="D172" s="65" t="s">
        <v>30</v>
      </c>
      <c r="E172" s="329">
        <f>+'Ark1'!Q598</f>
        <v>779</v>
      </c>
      <c r="F172" s="329">
        <f>+'Ark1'!R598</f>
        <v>1164</v>
      </c>
      <c r="G172" s="179">
        <f>+'Ark1'!AG598</f>
        <v>1.9469280070707455</v>
      </c>
      <c r="H172" s="179">
        <f t="shared" si="33"/>
        <v>1.7367480407628255E-2</v>
      </c>
      <c r="I172" s="179">
        <f>+'Ark1'!AH598</f>
        <v>0</v>
      </c>
      <c r="J172" s="179"/>
      <c r="K172" s="442"/>
      <c r="L172" s="273"/>
      <c r="M172" s="157">
        <f>+'Ark1'!U598</f>
        <v>15.764003436426099</v>
      </c>
      <c r="N172" s="179">
        <f t="shared" si="34"/>
        <v>1.1213714427302719</v>
      </c>
      <c r="O172" s="179"/>
      <c r="P172" s="451"/>
      <c r="Q172" s="451"/>
      <c r="R172" s="461"/>
      <c r="S172" s="451"/>
      <c r="T172" s="56">
        <f>+'Ark1'!T598</f>
        <v>3.646048109965637</v>
      </c>
      <c r="U172" s="179">
        <f t="shared" si="35"/>
        <v>-0.12542549129519731</v>
      </c>
      <c r="V172" s="157">
        <f>+'Ark1'!W598</f>
        <v>8.5910652920962213E-2</v>
      </c>
      <c r="W172" s="95"/>
      <c r="X172" s="74">
        <f>+'Ark1'!X598</f>
        <v>45.360824742268044</v>
      </c>
      <c r="Y172" s="74">
        <f>+'Ark1'!Y598</f>
        <v>11.597938144329891</v>
      </c>
      <c r="Z172" s="74">
        <f>+'Ark1'!Z598</f>
        <v>5.4793255398016676</v>
      </c>
      <c r="AA172" s="71"/>
      <c r="AB172" s="157">
        <f>+'Ark1'!Z598</f>
        <v>5.4793255398016676</v>
      </c>
      <c r="AC172" s="56">
        <f>+'Ark1'!AC598</f>
        <v>0</v>
      </c>
      <c r="AD172" s="74">
        <f>+'Ark1'!AE598</f>
        <v>0</v>
      </c>
      <c r="AE172" s="157">
        <f t="shared" si="37"/>
        <v>1.4942233632862645</v>
      </c>
      <c r="AF172" s="47"/>
      <c r="AH172" s="59"/>
    </row>
    <row r="173" spans="1:34" ht="15.6">
      <c r="A173" s="47"/>
      <c r="B173" s="54">
        <f>+'Ark1'!C599</f>
        <v>2014</v>
      </c>
      <c r="C173" s="54">
        <f>+'Ark1'!L599</f>
        <v>4</v>
      </c>
      <c r="D173" s="65" t="s">
        <v>31</v>
      </c>
      <c r="E173" s="329">
        <f>+'Ark1'!Q599</f>
        <v>1261</v>
      </c>
      <c r="F173" s="329">
        <f>+'Ark1'!R599</f>
        <v>2187</v>
      </c>
      <c r="G173" s="179">
        <f>+'Ark1'!AG599</f>
        <v>3.9336024475993807</v>
      </c>
      <c r="H173" s="179">
        <f t="shared" si="33"/>
        <v>6.7710824279420656E-2</v>
      </c>
      <c r="I173" s="179">
        <f>+'Ark1'!AH599</f>
        <v>0</v>
      </c>
      <c r="J173" s="179"/>
      <c r="K173" s="442"/>
      <c r="L173" s="273"/>
      <c r="M173" s="157">
        <f>+'Ark1'!U599</f>
        <v>16.951623228166458</v>
      </c>
      <c r="N173" s="179">
        <f t="shared" si="34"/>
        <v>0.84946059840868315</v>
      </c>
      <c r="O173" s="179"/>
      <c r="P173" s="451"/>
      <c r="Q173" s="451"/>
      <c r="R173" s="461"/>
      <c r="S173" s="451"/>
      <c r="T173" s="56">
        <f>+'Ark1'!T599</f>
        <v>4.4138088705989933</v>
      </c>
      <c r="U173" s="179">
        <f t="shared" si="35"/>
        <v>-4.98589494702113E-2</v>
      </c>
      <c r="V173" s="157">
        <f>+'Ark1'!W599</f>
        <v>0.27434842249657071</v>
      </c>
      <c r="W173" s="95"/>
      <c r="X173" s="74">
        <f>+'Ark1'!X599</f>
        <v>52.217649748513935</v>
      </c>
      <c r="Y173" s="74">
        <f>+'Ark1'!Y599</f>
        <v>15.592135345221765</v>
      </c>
      <c r="Z173" s="74">
        <f>+'Ark1'!Z599</f>
        <v>5.277078218204756</v>
      </c>
      <c r="AA173" s="71"/>
      <c r="AB173" s="157">
        <f>+'Ark1'!Z599</f>
        <v>5.277078218204756</v>
      </c>
      <c r="AC173" s="56">
        <f>+'Ark1'!AC599</f>
        <v>0</v>
      </c>
      <c r="AD173" s="74">
        <f>+'Ark1'!AE599</f>
        <v>0</v>
      </c>
      <c r="AE173" s="157">
        <f t="shared" si="37"/>
        <v>1.7343378271213323</v>
      </c>
      <c r="AF173" s="47"/>
      <c r="AH173" s="59"/>
    </row>
    <row r="174" spans="1:34" ht="15.6">
      <c r="A174" s="47"/>
      <c r="B174" s="54">
        <f>+'Ark1'!C600</f>
        <v>2014</v>
      </c>
      <c r="C174" s="54">
        <f>+'Ark1'!L600</f>
        <v>5</v>
      </c>
      <c r="D174" s="65" t="s">
        <v>401</v>
      </c>
      <c r="E174" s="329">
        <f>+'Ark1'!Q600</f>
        <v>2003</v>
      </c>
      <c r="F174" s="329">
        <f>+'Ark1'!R600</f>
        <v>3923</v>
      </c>
      <c r="G174" s="179">
        <f>+'Ark1'!AG600</f>
        <v>7.8102166159402717</v>
      </c>
      <c r="H174" s="179">
        <f t="shared" si="33"/>
        <v>-0.3254851292364549</v>
      </c>
      <c r="I174" s="179">
        <f>+'Ark1'!AH600</f>
        <v>0</v>
      </c>
      <c r="J174" s="179"/>
      <c r="K174" s="442"/>
      <c r="L174" s="273"/>
      <c r="M174" s="157">
        <f>+'Ark1'!U600</f>
        <v>18.763522814172827</v>
      </c>
      <c r="N174" s="179">
        <f t="shared" si="34"/>
        <v>0.49677065749294869</v>
      </c>
      <c r="O174" s="179"/>
      <c r="P174" s="451"/>
      <c r="Q174" s="451"/>
      <c r="R174" s="461"/>
      <c r="S174" s="451"/>
      <c r="T174" s="56">
        <f>+'Ark1'!T600</f>
        <v>5.3451440224318123</v>
      </c>
      <c r="U174" s="179">
        <f t="shared" si="35"/>
        <v>0.11268890468874648</v>
      </c>
      <c r="V174" s="157">
        <f>+'Ark1'!W600</f>
        <v>1.6314045373438695</v>
      </c>
      <c r="W174" s="95"/>
      <c r="X174" s="74">
        <f>+'Ark1'!X600</f>
        <v>62.273770073923025</v>
      </c>
      <c r="Y174" s="74">
        <f>+'Ark1'!Y600</f>
        <v>24.471068060158043</v>
      </c>
      <c r="Z174" s="74">
        <f>+'Ark1'!Z600</f>
        <v>5.4607409379881808</v>
      </c>
      <c r="AA174" s="71"/>
      <c r="AB174" s="157">
        <f>+'Ark1'!Z600</f>
        <v>5.4607409379881808</v>
      </c>
      <c r="AC174" s="56">
        <f>+'Ark1'!AC600</f>
        <v>0</v>
      </c>
      <c r="AD174" s="74">
        <f>+'Ark1'!AE600</f>
        <v>0</v>
      </c>
      <c r="AE174" s="157">
        <f t="shared" si="37"/>
        <v>1.9585621567648528</v>
      </c>
      <c r="AF174" s="47"/>
      <c r="AH174" s="59"/>
    </row>
    <row r="175" spans="1:34" ht="15.6">
      <c r="A175" s="47"/>
      <c r="B175" s="54">
        <f>+'Ark1'!C601</f>
        <v>2014</v>
      </c>
      <c r="C175" s="54">
        <f>+'Ark1'!L601</f>
        <v>6</v>
      </c>
      <c r="D175" s="65" t="s">
        <v>32</v>
      </c>
      <c r="E175" s="329">
        <f>+'Ark1'!Q601</f>
        <v>2695</v>
      </c>
      <c r="F175" s="329">
        <f>+'Ark1'!R601</f>
        <v>5075</v>
      </c>
      <c r="G175" s="179">
        <f>+'Ark1'!AG601</f>
        <v>11.593692985857984</v>
      </c>
      <c r="H175" s="179">
        <f t="shared" si="33"/>
        <v>8.9861123617897221E-2</v>
      </c>
      <c r="I175" s="179">
        <f>+'Ark1'!AH601</f>
        <v>0</v>
      </c>
      <c r="J175" s="179"/>
      <c r="K175" s="442"/>
      <c r="L175" s="273"/>
      <c r="M175" s="157">
        <f>+'Ark1'!U601</f>
        <v>21.530561576354721</v>
      </c>
      <c r="N175" s="179">
        <f t="shared" si="34"/>
        <v>0.66786854433964393</v>
      </c>
      <c r="O175" s="179"/>
      <c r="P175" s="451"/>
      <c r="Q175" s="451"/>
      <c r="R175" s="461"/>
      <c r="S175" s="451"/>
      <c r="T175" s="56">
        <f>+'Ark1'!T601</f>
        <v>5.8630541871921178</v>
      </c>
      <c r="U175" s="179">
        <f t="shared" si="35"/>
        <v>0.10335550545953787</v>
      </c>
      <c r="V175" s="157">
        <f>+'Ark1'!W601</f>
        <v>4.374384236453202</v>
      </c>
      <c r="W175" s="95"/>
      <c r="X175" s="74">
        <f>+'Ark1'!X601</f>
        <v>79.408866995073907</v>
      </c>
      <c r="Y175" s="74">
        <f>+'Ark1'!Y601</f>
        <v>42.522167487684719</v>
      </c>
      <c r="Z175" s="74">
        <f>+'Ark1'!Z601</f>
        <v>5.5521419094933595</v>
      </c>
      <c r="AA175" s="71"/>
      <c r="AB175" s="157">
        <f>+'Ark1'!Z601</f>
        <v>5.5521419094933595</v>
      </c>
      <c r="AC175" s="56">
        <f>+'Ark1'!AC601</f>
        <v>0</v>
      </c>
      <c r="AD175" s="74">
        <f>+'Ark1'!AE601</f>
        <v>0</v>
      </c>
      <c r="AE175" s="157">
        <f t="shared" si="37"/>
        <v>1.8831168831168832</v>
      </c>
      <c r="AF175" s="47"/>
      <c r="AH175" s="59"/>
    </row>
    <row r="176" spans="1:34" ht="15.6">
      <c r="A176" s="47"/>
      <c r="B176" s="54">
        <f>+'Ark1'!C602</f>
        <v>2014</v>
      </c>
      <c r="C176" s="54">
        <f>+'Ark1'!L602</f>
        <v>7</v>
      </c>
      <c r="D176" s="65" t="s">
        <v>33</v>
      </c>
      <c r="E176" s="329">
        <f>+'Ark1'!Q602</f>
        <v>3041</v>
      </c>
      <c r="F176" s="329">
        <f>+'Ark1'!R602</f>
        <v>5383</v>
      </c>
      <c r="G176" s="179">
        <f>+'Ark1'!AG602</f>
        <v>13.847918431745336</v>
      </c>
      <c r="H176" s="179">
        <f t="shared" si="33"/>
        <v>0.88480028104137709</v>
      </c>
      <c r="I176" s="179">
        <f>+'Ark1'!AH602</f>
        <v>0</v>
      </c>
      <c r="J176" s="179"/>
      <c r="K176" s="442"/>
      <c r="L176" s="273"/>
      <c r="M176" s="157">
        <f>+'Ark1'!U602</f>
        <v>24.245420769087833</v>
      </c>
      <c r="N176" s="179">
        <f t="shared" si="34"/>
        <v>0.15555199255367214</v>
      </c>
      <c r="O176" s="179"/>
      <c r="P176" s="451"/>
      <c r="Q176" s="451"/>
      <c r="R176" s="461"/>
      <c r="S176" s="451"/>
      <c r="T176" s="56">
        <f>+'Ark1'!T602</f>
        <v>6.3546349619171441</v>
      </c>
      <c r="U176" s="179">
        <f t="shared" si="35"/>
        <v>0.13985302444126813</v>
      </c>
      <c r="V176" s="157">
        <f>+'Ark1'!W602</f>
        <v>9.1213078209177016</v>
      </c>
      <c r="W176" s="95"/>
      <c r="X176" s="74">
        <f>+'Ark1'!X602</f>
        <v>90.377113133940156</v>
      </c>
      <c r="Y176" s="74">
        <f>+'Ark1'!Y602</f>
        <v>61.452721530744917</v>
      </c>
      <c r="Z176" s="74">
        <f>+'Ark1'!Z602</f>
        <v>5.5455666457650885</v>
      </c>
      <c r="AA176" s="71"/>
      <c r="AB176" s="157">
        <f>+'Ark1'!Z602</f>
        <v>5.5455666457650885</v>
      </c>
      <c r="AC176" s="56">
        <f>+'Ark1'!AC602</f>
        <v>0</v>
      </c>
      <c r="AD176" s="74">
        <f>+'Ark1'!AE602</f>
        <v>0</v>
      </c>
      <c r="AE176" s="157">
        <f t="shared" si="37"/>
        <v>1.7701414008549818</v>
      </c>
      <c r="AF176" s="47"/>
      <c r="AH176" s="59"/>
    </row>
    <row r="177" spans="1:34" ht="15.6">
      <c r="A177" s="47"/>
      <c r="B177" s="54">
        <f>+'Ark1'!C603</f>
        <v>2014</v>
      </c>
      <c r="C177" s="54">
        <f>+'Ark1'!L603</f>
        <v>8</v>
      </c>
      <c r="D177" s="65" t="s">
        <v>34</v>
      </c>
      <c r="E177" s="329">
        <f>+'Ark1'!Q603</f>
        <v>4113</v>
      </c>
      <c r="F177" s="329">
        <f>+'Ark1'!R603</f>
        <v>8081</v>
      </c>
      <c r="G177" s="179">
        <f>+'Ark1'!AG603</f>
        <v>23.561581772238924</v>
      </c>
      <c r="H177" s="179">
        <f t="shared" si="33"/>
        <v>1.866918310126664E-2</v>
      </c>
      <c r="I177" s="179">
        <f>+'Ark1'!AH603</f>
        <v>0</v>
      </c>
      <c r="J177" s="179"/>
      <c r="K177" s="442"/>
      <c r="L177" s="273"/>
      <c r="M177" s="157">
        <f>+'Ark1'!U603</f>
        <v>27.479507486697205</v>
      </c>
      <c r="N177" s="179">
        <f t="shared" si="34"/>
        <v>0.26267675440423943</v>
      </c>
      <c r="O177" s="179"/>
      <c r="P177" s="451"/>
      <c r="Q177" s="451"/>
      <c r="R177" s="461"/>
      <c r="S177" s="451"/>
      <c r="T177" s="56">
        <f>+'Ark1'!T603</f>
        <v>7.114342284370748</v>
      </c>
      <c r="U177" s="179">
        <f t="shared" si="35"/>
        <v>5.4198226747696587E-2</v>
      </c>
      <c r="V177" s="157">
        <f>+'Ark1'!W603</f>
        <v>19.663407994060137</v>
      </c>
      <c r="W177" s="95"/>
      <c r="X177" s="74">
        <f>+'Ark1'!X603</f>
        <v>97.438435837148873</v>
      </c>
      <c r="Y177" s="74">
        <f>+'Ark1'!Y603</f>
        <v>79.198119044672708</v>
      </c>
      <c r="Z177" s="74">
        <f>+'Ark1'!Z603</f>
        <v>5.5822103549088915</v>
      </c>
      <c r="AA177" s="71"/>
      <c r="AB177" s="157">
        <f>+'Ark1'!Z603</f>
        <v>5.5822103549088915</v>
      </c>
      <c r="AC177" s="56">
        <f>+'Ark1'!AC603</f>
        <v>0</v>
      </c>
      <c r="AD177" s="74">
        <f>+'Ark1'!AE603</f>
        <v>0</v>
      </c>
      <c r="AE177" s="157">
        <f t="shared" si="37"/>
        <v>1.9647459275468029</v>
      </c>
      <c r="AF177" s="47"/>
      <c r="AH177" s="59"/>
    </row>
    <row r="178" spans="1:34" ht="15.6">
      <c r="A178" s="47"/>
      <c r="B178" s="54">
        <f>+'Ark1'!C604</f>
        <v>2014</v>
      </c>
      <c r="C178" s="54">
        <f>+'Ark1'!L604</f>
        <v>9</v>
      </c>
      <c r="D178" s="65" t="s">
        <v>35</v>
      </c>
      <c r="E178" s="329">
        <f>+'Ark1'!Q604</f>
        <v>3443</v>
      </c>
      <c r="F178" s="329">
        <f>+'Ark1'!R604</f>
        <v>6351</v>
      </c>
      <c r="G178" s="179">
        <f>+'Ark1'!AG604</f>
        <v>21.326571700348413</v>
      </c>
      <c r="H178" s="179">
        <f t="shared" si="33"/>
        <v>0.56484726940085039</v>
      </c>
      <c r="I178" s="179">
        <f>+'Ark1'!AH604</f>
        <v>0</v>
      </c>
      <c r="J178" s="179"/>
      <c r="K178" s="442"/>
      <c r="L178" s="273"/>
      <c r="M178" s="157">
        <f>+'Ark1'!U604</f>
        <v>31.648165643205836</v>
      </c>
      <c r="N178" s="179">
        <f t="shared" si="34"/>
        <v>0.44754142348057968</v>
      </c>
      <c r="O178" s="179"/>
      <c r="P178" s="451"/>
      <c r="Q178" s="451"/>
      <c r="R178" s="461"/>
      <c r="S178" s="451"/>
      <c r="T178" s="56">
        <f>+'Ark1'!T604</f>
        <v>7.8241221854826017</v>
      </c>
      <c r="U178" s="179">
        <f t="shared" si="35"/>
        <v>-1.2523463526026291E-3</v>
      </c>
      <c r="V178" s="157">
        <f>+'Ark1'!W604</f>
        <v>33.333333333333343</v>
      </c>
      <c r="W178" s="95"/>
      <c r="X178" s="74">
        <f>+'Ark1'!X604</f>
        <v>99.842544481184063</v>
      </c>
      <c r="Y178" s="74">
        <f>+'Ark1'!Y604</f>
        <v>94.615021256495055</v>
      </c>
      <c r="Z178" s="74">
        <f>+'Ark1'!Z604</f>
        <v>5.4698649986453551</v>
      </c>
      <c r="AA178" s="71"/>
      <c r="AB178" s="157">
        <f>+'Ark1'!Z604</f>
        <v>5.4698649986453551</v>
      </c>
      <c r="AC178" s="56">
        <f>+'Ark1'!AC604</f>
        <v>0</v>
      </c>
      <c r="AD178" s="74">
        <f>+'Ark1'!AE604</f>
        <v>0</v>
      </c>
      <c r="AE178" s="157">
        <f t="shared" si="37"/>
        <v>1.8446122567528318</v>
      </c>
      <c r="AF178" s="47"/>
      <c r="AH178" s="59"/>
    </row>
    <row r="179" spans="1:34" ht="15.6">
      <c r="A179" s="47"/>
      <c r="B179" s="54">
        <f>+'Ark1'!C605</f>
        <v>2014</v>
      </c>
      <c r="C179" s="54">
        <f>+'Ark1'!L605</f>
        <v>10</v>
      </c>
      <c r="D179" s="65" t="s">
        <v>36</v>
      </c>
      <c r="E179" s="329">
        <f>+'Ark1'!Q605</f>
        <v>1712</v>
      </c>
      <c r="F179" s="329">
        <f>+'Ark1'!R605</f>
        <v>2486</v>
      </c>
      <c r="G179" s="179">
        <f>+'Ark1'!AG605</f>
        <v>9.0813703712938647</v>
      </c>
      <c r="H179" s="179">
        <f t="shared" si="33"/>
        <v>-0.17927403951233778</v>
      </c>
      <c r="I179" s="179">
        <f>+'Ark1'!AH605</f>
        <v>0</v>
      </c>
      <c r="J179" s="179"/>
      <c r="K179" s="442"/>
      <c r="L179" s="273"/>
      <c r="M179" s="157">
        <f>+'Ark1'!U605</f>
        <v>34.428640386162527</v>
      </c>
      <c r="N179" s="179">
        <f t="shared" si="34"/>
        <v>0.3387321292817802</v>
      </c>
      <c r="O179" s="179"/>
      <c r="P179" s="451"/>
      <c r="Q179" s="451"/>
      <c r="R179" s="461"/>
      <c r="S179" s="451"/>
      <c r="T179" s="56">
        <f>+'Ark1'!T605</f>
        <v>8.3990345937248616</v>
      </c>
      <c r="U179" s="179">
        <f t="shared" si="35"/>
        <v>5.3851107486330818E-2</v>
      </c>
      <c r="V179" s="157">
        <f>+'Ark1'!W605</f>
        <v>44.489139179404674</v>
      </c>
      <c r="W179" s="95"/>
      <c r="X179" s="74">
        <f>+'Ark1'!X605</f>
        <v>99.959774738535771</v>
      </c>
      <c r="Y179" s="74">
        <f>+'Ark1'!Y605</f>
        <v>97.506033789219615</v>
      </c>
      <c r="Z179" s="74">
        <f>+'Ark1'!Z605</f>
        <v>5.9578804809111308</v>
      </c>
      <c r="AA179" s="71"/>
      <c r="AB179" s="157">
        <f>+'Ark1'!Z605</f>
        <v>5.9578804809111308</v>
      </c>
      <c r="AC179" s="56">
        <f>+'Ark1'!AC605</f>
        <v>0</v>
      </c>
      <c r="AD179" s="74">
        <f>+'Ark1'!AE605</f>
        <v>0</v>
      </c>
      <c r="AE179" s="157">
        <f t="shared" si="37"/>
        <v>1.4521028037383177</v>
      </c>
      <c r="AF179" s="47"/>
      <c r="AH179" s="59"/>
    </row>
    <row r="180" spans="1:34" ht="15.6">
      <c r="A180" s="47"/>
      <c r="B180" s="54">
        <f>+'Ark1'!C606</f>
        <v>2014</v>
      </c>
      <c r="C180" s="54">
        <f>+'Ark1'!L606</f>
        <v>11</v>
      </c>
      <c r="D180" s="65" t="s">
        <v>37</v>
      </c>
      <c r="E180" s="329">
        <f>+'Ark1'!Q606</f>
        <v>857</v>
      </c>
      <c r="F180" s="329">
        <f>+'Ark1'!R606</f>
        <v>1123</v>
      </c>
      <c r="G180" s="179">
        <f>+'Ark1'!AG606</f>
        <v>4.4106127009271878</v>
      </c>
      <c r="H180" s="179">
        <f t="shared" si="33"/>
        <v>-0.64073096126373841</v>
      </c>
      <c r="I180" s="179">
        <f>+'Ark1'!AH606</f>
        <v>0</v>
      </c>
      <c r="J180" s="179"/>
      <c r="K180" s="442"/>
      <c r="L180" s="273"/>
      <c r="M180" s="157">
        <f>+'Ark1'!U606</f>
        <v>37.015939447907442</v>
      </c>
      <c r="N180" s="179">
        <f t="shared" si="34"/>
        <v>0.27575817902525301</v>
      </c>
      <c r="O180" s="179"/>
      <c r="P180" s="451"/>
      <c r="Q180" s="451"/>
      <c r="R180" s="461"/>
      <c r="S180" s="451"/>
      <c r="T180" s="56">
        <f>+'Ark1'!T606</f>
        <v>9.0195903829029369</v>
      </c>
      <c r="U180" s="179">
        <f t="shared" si="35"/>
        <v>0.15403147051623201</v>
      </c>
      <c r="V180" s="157">
        <f>+'Ark1'!W606</f>
        <v>58.504007123775594</v>
      </c>
      <c r="W180" s="95"/>
      <c r="X180" s="74">
        <f>+'Ark1'!X606</f>
        <v>100</v>
      </c>
      <c r="Y180" s="74">
        <f>+'Ark1'!Y606</f>
        <v>99.465716829919828</v>
      </c>
      <c r="Z180" s="74">
        <f>+'Ark1'!Z606</f>
        <v>6.3027623086542874</v>
      </c>
      <c r="AA180" s="71"/>
      <c r="AB180" s="157">
        <f>+'Ark1'!Z606</f>
        <v>6.3027623086542874</v>
      </c>
      <c r="AC180" s="56">
        <f>+'Ark1'!AC606</f>
        <v>0</v>
      </c>
      <c r="AD180" s="74">
        <f>+'Ark1'!AE606</f>
        <v>0</v>
      </c>
      <c r="AE180" s="157">
        <f t="shared" si="37"/>
        <v>1.3103850641773629</v>
      </c>
      <c r="AF180" s="47"/>
      <c r="AH180" s="59"/>
    </row>
    <row r="181" spans="1:34" ht="15.6">
      <c r="A181" s="47"/>
      <c r="B181" s="54">
        <f>+'Ark1'!C607</f>
        <v>2014</v>
      </c>
      <c r="C181" s="54">
        <f>+'Ark1'!L607</f>
        <v>12</v>
      </c>
      <c r="D181" s="65" t="s">
        <v>38</v>
      </c>
      <c r="E181" s="329">
        <f>+'Ark1'!Q607</f>
        <v>223</v>
      </c>
      <c r="F181" s="329">
        <f>+'Ark1'!R607</f>
        <v>252</v>
      </c>
      <c r="G181" s="179">
        <f>+'Ark1'!AG607</f>
        <v>1.0451211146826782</v>
      </c>
      <c r="H181" s="179">
        <f t="shared" si="33"/>
        <v>-0.23857687926596793</v>
      </c>
      <c r="I181" s="179">
        <f>+'Ark1'!AH607</f>
        <v>0</v>
      </c>
      <c r="J181" s="179"/>
      <c r="K181" s="442"/>
      <c r="L181" s="273"/>
      <c r="M181" s="157">
        <f>+'Ark1'!U607</f>
        <v>39.087301587301603</v>
      </c>
      <c r="N181" s="179">
        <f t="shared" si="34"/>
        <v>0.69630779848177582</v>
      </c>
      <c r="O181" s="179"/>
      <c r="P181" s="451"/>
      <c r="Q181" s="451"/>
      <c r="R181" s="461"/>
      <c r="S181" s="451"/>
      <c r="T181" s="56">
        <f>+'Ark1'!T607</f>
        <v>9.0634920634920633</v>
      </c>
      <c r="U181" s="179">
        <f t="shared" si="35"/>
        <v>-7.936507936506132E-3</v>
      </c>
      <c r="V181" s="157">
        <f>+'Ark1'!W607</f>
        <v>58.33333333333335</v>
      </c>
      <c r="W181" s="95"/>
      <c r="X181" s="74">
        <f>+'Ark1'!X607</f>
        <v>100</v>
      </c>
      <c r="Y181" s="74">
        <f>+'Ark1'!Y607</f>
        <v>99.603174603174594</v>
      </c>
      <c r="Z181" s="74">
        <f>+'Ark1'!Z607</f>
        <v>6.6073610240923601</v>
      </c>
      <c r="AA181" s="71"/>
      <c r="AB181" s="157">
        <f>+'Ark1'!Z607</f>
        <v>6.6073610240923601</v>
      </c>
      <c r="AC181" s="56">
        <f>+'Ark1'!AC607</f>
        <v>0</v>
      </c>
      <c r="AD181" s="74">
        <f>+'Ark1'!AE607</f>
        <v>0</v>
      </c>
      <c r="AE181" s="157">
        <f t="shared" si="37"/>
        <v>1.1300448430493273</v>
      </c>
      <c r="AF181" s="47"/>
      <c r="AH181" s="59"/>
    </row>
    <row r="182" spans="1:34" ht="15.6">
      <c r="A182" s="47"/>
      <c r="B182" s="54">
        <f>+'Ark1'!C608</f>
        <v>2014</v>
      </c>
      <c r="C182" s="54">
        <f>+'Ark1'!L608</f>
        <v>13</v>
      </c>
      <c r="D182" s="65" t="s">
        <v>39</v>
      </c>
      <c r="E182" s="329">
        <f>+'Ark1'!Q608</f>
        <v>44</v>
      </c>
      <c r="F182" s="329">
        <f>+'Ark1'!R608</f>
        <v>50</v>
      </c>
      <c r="G182" s="179">
        <f>+'Ark1'!AG608</f>
        <v>0.20705069474028201</v>
      </c>
      <c r="H182" s="179">
        <f t="shared" si="33"/>
        <v>-0.12111426375934317</v>
      </c>
      <c r="I182" s="179">
        <f>+'Ark1'!AH608</f>
        <v>0</v>
      </c>
      <c r="J182" s="179"/>
      <c r="K182" s="442"/>
      <c r="L182" s="273"/>
      <c r="M182" s="157">
        <f>+'Ark1'!U608</f>
        <v>39.027999999999999</v>
      </c>
      <c r="N182" s="179">
        <f t="shared" si="34"/>
        <v>-3.6774054054054233</v>
      </c>
      <c r="O182" s="179"/>
      <c r="P182" s="451"/>
      <c r="Q182" s="451"/>
      <c r="R182" s="461"/>
      <c r="S182" s="451"/>
      <c r="T182" s="56">
        <f>+'Ark1'!T608</f>
        <v>9.0199999999999978</v>
      </c>
      <c r="U182" s="179">
        <f t="shared" si="35"/>
        <v>-0.9800000000000022</v>
      </c>
      <c r="V182" s="157">
        <f>+'Ark1'!W608</f>
        <v>52</v>
      </c>
      <c r="W182" s="95"/>
      <c r="X182" s="74">
        <f>+'Ark1'!X608</f>
        <v>100</v>
      </c>
      <c r="Y182" s="74">
        <f>+'Ark1'!Y608</f>
        <v>100</v>
      </c>
      <c r="Z182" s="74">
        <f>+'Ark1'!Z608</f>
        <v>7.1187931561466353</v>
      </c>
      <c r="AA182" s="71"/>
      <c r="AB182" s="157">
        <f>+'Ark1'!Z608</f>
        <v>7.1187931561466353</v>
      </c>
      <c r="AC182" s="56">
        <f>+'Ark1'!AC608</f>
        <v>0</v>
      </c>
      <c r="AD182" s="74">
        <f>+'Ark1'!AE608</f>
        <v>0</v>
      </c>
      <c r="AE182" s="157">
        <f t="shared" si="37"/>
        <v>1.1363636363636365</v>
      </c>
      <c r="AF182" s="47"/>
      <c r="AH182" s="59"/>
    </row>
    <row r="183" spans="1:34" ht="15.6">
      <c r="A183" s="47"/>
      <c r="B183" s="54">
        <f>+'Ark1'!C609</f>
        <v>2014</v>
      </c>
      <c r="C183" s="54">
        <f>+'Ark1'!L609</f>
        <v>14</v>
      </c>
      <c r="D183" s="65" t="s">
        <v>402</v>
      </c>
      <c r="E183" s="329">
        <f>+'Ark1'!Q609</f>
        <v>23</v>
      </c>
      <c r="F183" s="329">
        <f>+'Ark1'!R609</f>
        <v>24</v>
      </c>
      <c r="G183" s="179">
        <f>+'Ark1'!AG609</f>
        <v>0.10390732056941589</v>
      </c>
      <c r="H183" s="179">
        <f t="shared" si="33"/>
        <v>-3.8274649298847732E-2</v>
      </c>
      <c r="I183" s="179">
        <f>+'Ark1'!AH609</f>
        <v>0</v>
      </c>
      <c r="J183" s="179"/>
      <c r="K183" s="442"/>
      <c r="L183" s="273"/>
      <c r="M183" s="157">
        <f>+'Ark1'!U609</f>
        <v>40.804166666666674</v>
      </c>
      <c r="N183" s="179">
        <f t="shared" si="34"/>
        <v>-0.68674242424241072</v>
      </c>
      <c r="O183" s="179"/>
      <c r="P183" s="451"/>
      <c r="Q183" s="451"/>
      <c r="R183" s="461"/>
      <c r="S183" s="451"/>
      <c r="T183" s="56">
        <f>+'Ark1'!T609</f>
        <v>9.25</v>
      </c>
      <c r="U183" s="179">
        <f t="shared" si="35"/>
        <v>-0.56818181818181834</v>
      </c>
      <c r="V183" s="157">
        <f>+'Ark1'!W609</f>
        <v>58.33333333333335</v>
      </c>
      <c r="W183" s="95"/>
      <c r="X183" s="74">
        <f>+'Ark1'!X609</f>
        <v>100</v>
      </c>
      <c r="Y183" s="74">
        <f>+'Ark1'!Y609</f>
        <v>95.833333333333314</v>
      </c>
      <c r="Z183" s="74">
        <f>+'Ark1'!Z609</f>
        <v>9.7614667257994157</v>
      </c>
      <c r="AA183" s="71"/>
      <c r="AB183" s="157">
        <f>+'Ark1'!Z609</f>
        <v>9.7614667257994157</v>
      </c>
      <c r="AC183" s="56">
        <f>+'Ark1'!AC609</f>
        <v>0</v>
      </c>
      <c r="AD183" s="74">
        <f>+'Ark1'!AE609</f>
        <v>0</v>
      </c>
      <c r="AE183" s="157">
        <f t="shared" si="37"/>
        <v>1.0434782608695652</v>
      </c>
      <c r="AF183" s="47"/>
      <c r="AH183" s="59"/>
    </row>
    <row r="184" spans="1:34" ht="15.6">
      <c r="A184" s="47"/>
      <c r="B184" s="54">
        <f>+'Ark1'!C610</f>
        <v>2014</v>
      </c>
      <c r="C184" s="54">
        <f>+'Ark1'!L610</f>
        <v>15</v>
      </c>
      <c r="D184" s="65" t="s">
        <v>40</v>
      </c>
      <c r="E184" s="329">
        <f>+'Ark1'!Q610</f>
        <v>2</v>
      </c>
      <c r="F184" s="329">
        <f>+'Ark1'!R610</f>
        <v>2</v>
      </c>
      <c r="G184" s="179">
        <f>+'Ark1'!AG610</f>
        <v>7.7986194851956143E-3</v>
      </c>
      <c r="H184" s="179">
        <f t="shared" si="33"/>
        <v>-7.0301749182429246E-3</v>
      </c>
      <c r="I184" s="179">
        <f>+'Ark1'!AH610</f>
        <v>0</v>
      </c>
      <c r="J184" s="179"/>
      <c r="K184" s="442"/>
      <c r="L184" s="273"/>
      <c r="M184" s="157">
        <f>+'Ark1'!U610</f>
        <v>36.75</v>
      </c>
      <c r="N184" s="179">
        <f t="shared" si="34"/>
        <v>-10.850000000000001</v>
      </c>
      <c r="O184" s="179"/>
      <c r="P184" s="451"/>
      <c r="Q184" s="451"/>
      <c r="R184" s="461"/>
      <c r="S184" s="451"/>
      <c r="T184" s="56">
        <f>+'Ark1'!T610</f>
        <v>4.5</v>
      </c>
      <c r="U184" s="179">
        <f t="shared" si="35"/>
        <v>-5.1666666666666643</v>
      </c>
      <c r="V184" s="157">
        <f>+'Ark1'!W610</f>
        <v>0</v>
      </c>
      <c r="W184" s="95"/>
      <c r="X184" s="74">
        <f>+'Ark1'!X610</f>
        <v>100</v>
      </c>
      <c r="Y184" s="74">
        <f>+'Ark1'!Y610</f>
        <v>100</v>
      </c>
      <c r="Z184" s="74">
        <f>+'Ark1'!Z610</f>
        <v>4.0500000000000194</v>
      </c>
      <c r="AA184" s="71"/>
      <c r="AB184" s="157">
        <f>+'Ark1'!Z610</f>
        <v>4.0500000000000194</v>
      </c>
      <c r="AC184" s="56">
        <f>+'Ark1'!AC610</f>
        <v>0</v>
      </c>
      <c r="AD184" s="74">
        <f>+'Ark1'!AE610</f>
        <v>0</v>
      </c>
      <c r="AE184" s="157">
        <f t="shared" si="37"/>
        <v>1</v>
      </c>
      <c r="AF184" s="47"/>
      <c r="AH184" s="59"/>
    </row>
    <row r="185" spans="1:34" ht="15.6">
      <c r="A185" s="47"/>
      <c r="B185">
        <f>+'Ark1'!C611</f>
        <v>2013</v>
      </c>
      <c r="C185">
        <f>+'Ark1'!L611</f>
        <v>1</v>
      </c>
      <c r="D185" s="3" t="str">
        <f t="shared" ref="D185" si="38">+D170</f>
        <v>P-</v>
      </c>
      <c r="E185" s="316">
        <f>+'Ark1'!Q611</f>
        <v>113</v>
      </c>
      <c r="F185" s="316">
        <f>+'Ark1'!R611</f>
        <v>169</v>
      </c>
      <c r="G185" s="197">
        <f>+'Ark1'!AG611</f>
        <v>0.20729159235394956</v>
      </c>
      <c r="H185" s="197">
        <f t="shared" si="33"/>
        <v>-6.3576223402123433E-2</v>
      </c>
      <c r="I185" s="197">
        <f>+'Ark1'!AH611</f>
        <v>0</v>
      </c>
      <c r="J185" s="197"/>
      <c r="K185" s="443"/>
      <c r="L185" s="205"/>
      <c r="M185" s="92">
        <f>+'Ark1'!U611</f>
        <v>11.811834319526625</v>
      </c>
      <c r="N185" s="197">
        <f t="shared" si="34"/>
        <v>-0.85002135057646377</v>
      </c>
      <c r="O185" s="197"/>
      <c r="P185" s="452"/>
      <c r="Q185" s="452"/>
      <c r="R185" s="462"/>
      <c r="S185" s="452"/>
      <c r="T185" s="1">
        <f>+'Ark1'!T611</f>
        <v>2.1715976331360936</v>
      </c>
      <c r="U185" s="197">
        <f t="shared" si="35"/>
        <v>-0.10675288232782387</v>
      </c>
      <c r="V185" s="92">
        <f>+'Ark1'!W611</f>
        <v>1.1834319526627219</v>
      </c>
      <c r="W185" s="95"/>
      <c r="X185" s="11">
        <f>+'Ark1'!X611</f>
        <v>15.976331360946748</v>
      </c>
      <c r="Y185" s="11">
        <f>+'Ark1'!Y611</f>
        <v>1.7751479289940828</v>
      </c>
      <c r="Z185" s="11">
        <f>+'Ark1'!Z611</f>
        <v>4.3779546785932153</v>
      </c>
      <c r="AA185" s="71"/>
      <c r="AB185" s="92">
        <f>+'Ark1'!Z611</f>
        <v>4.3779546785932153</v>
      </c>
      <c r="AC185" s="1">
        <f>+'Ark1'!AC611</f>
        <v>0</v>
      </c>
      <c r="AD185" s="11">
        <f>+'Ark1'!AE611</f>
        <v>0</v>
      </c>
      <c r="AE185" s="92">
        <f t="shared" si="37"/>
        <v>1.4955752212389382</v>
      </c>
      <c r="AF185" s="47"/>
      <c r="AH185" s="59"/>
    </row>
    <row r="186" spans="1:34" ht="15.6">
      <c r="A186" s="47"/>
      <c r="B186">
        <f>+'Ark1'!C612</f>
        <v>2013</v>
      </c>
      <c r="C186">
        <f>+'Ark1'!L612</f>
        <v>2</v>
      </c>
      <c r="D186" s="3" t="str">
        <f t="shared" si="32"/>
        <v>P</v>
      </c>
      <c r="E186" s="316">
        <f>+'Ark1'!Q612</f>
        <v>456</v>
      </c>
      <c r="F186" s="316">
        <f>+'Ark1'!R612</f>
        <v>721</v>
      </c>
      <c r="G186" s="197">
        <f>+'Ark1'!AG612</f>
        <v>1.0091056897398769</v>
      </c>
      <c r="H186" s="197">
        <f t="shared" si="33"/>
        <v>-0.13398869166061944</v>
      </c>
      <c r="I186" s="197">
        <f>+'Ark1'!AH612</f>
        <v>0</v>
      </c>
      <c r="J186" s="197"/>
      <c r="K186" s="443"/>
      <c r="L186" s="205"/>
      <c r="M186" s="92">
        <f>+'Ark1'!U612</f>
        <v>13.47794729542303</v>
      </c>
      <c r="N186" s="197">
        <f t="shared" si="34"/>
        <v>-0.27046119264063151</v>
      </c>
      <c r="O186" s="197"/>
      <c r="P186" s="452"/>
      <c r="Q186" s="452"/>
      <c r="R186" s="462"/>
      <c r="S186" s="452"/>
      <c r="T186" s="1">
        <f>+'Ark1'!T612</f>
        <v>3.1151178918169209</v>
      </c>
      <c r="U186" s="197">
        <f t="shared" si="35"/>
        <v>0.12970675123336628</v>
      </c>
      <c r="V186" s="92">
        <f>+'Ark1'!W612</f>
        <v>0.13869625520110959</v>
      </c>
      <c r="W186" s="95"/>
      <c r="X186" s="11">
        <f>+'Ark1'!X612</f>
        <v>28.987517337031896</v>
      </c>
      <c r="Y186" s="11">
        <f>+'Ark1'!Y612</f>
        <v>2.0804438280166431</v>
      </c>
      <c r="Z186" s="11">
        <f>+'Ark1'!Z612</f>
        <v>4.392819661646282</v>
      </c>
      <c r="AA186" s="71"/>
      <c r="AB186" s="92">
        <f>+'Ark1'!Z612</f>
        <v>4.392819661646282</v>
      </c>
      <c r="AC186" s="1">
        <f>+'Ark1'!AC612</f>
        <v>0</v>
      </c>
      <c r="AD186" s="11">
        <f>+'Ark1'!AE612</f>
        <v>0</v>
      </c>
      <c r="AE186" s="92">
        <f t="shared" si="37"/>
        <v>1.5811403508771931</v>
      </c>
      <c r="AF186" s="47"/>
      <c r="AH186" s="59"/>
    </row>
    <row r="187" spans="1:34" ht="15.6">
      <c r="A187" s="47"/>
      <c r="B187">
        <f>+'Ark1'!C613</f>
        <v>2013</v>
      </c>
      <c r="C187">
        <f>+'Ark1'!L613</f>
        <v>3</v>
      </c>
      <c r="D187" s="3" t="str">
        <f t="shared" si="32"/>
        <v>P+</v>
      </c>
      <c r="E187" s="316">
        <f>+'Ark1'!Q613</f>
        <v>785</v>
      </c>
      <c r="F187" s="316">
        <f>+'Ark1'!R613</f>
        <v>1269</v>
      </c>
      <c r="G187" s="197">
        <f>+'Ark1'!AG613</f>
        <v>1.9295605266631173</v>
      </c>
      <c r="H187" s="197">
        <f t="shared" si="33"/>
        <v>-0.218636058708648</v>
      </c>
      <c r="I187" s="197">
        <f>+'Ark1'!AH613</f>
        <v>0</v>
      </c>
      <c r="J187" s="197"/>
      <c r="K187" s="443"/>
      <c r="L187" s="205"/>
      <c r="M187" s="92">
        <f>+'Ark1'!U613</f>
        <v>14.642631993695828</v>
      </c>
      <c r="N187" s="197">
        <f t="shared" si="34"/>
        <v>-0.61281044953046404</v>
      </c>
      <c r="O187" s="197"/>
      <c r="P187" s="452"/>
      <c r="Q187" s="452"/>
      <c r="R187" s="462"/>
      <c r="S187" s="452"/>
      <c r="T187" s="1">
        <f>+'Ark1'!T613</f>
        <v>3.7714736012608343</v>
      </c>
      <c r="U187" s="197">
        <f t="shared" si="35"/>
        <v>0.14108988943624379</v>
      </c>
      <c r="V187" s="92">
        <f>+'Ark1'!W613</f>
        <v>7.8802206461780946E-2</v>
      </c>
      <c r="W187" s="95"/>
      <c r="X187" s="11">
        <f>+'Ark1'!X613</f>
        <v>37.352245862884153</v>
      </c>
      <c r="Y187" s="11">
        <f>+'Ark1'!Y613</f>
        <v>5.2009456264775435</v>
      </c>
      <c r="Z187" s="11">
        <f>+'Ark1'!Z613</f>
        <v>4.7943659153687852</v>
      </c>
      <c r="AA187" s="71"/>
      <c r="AB187" s="92">
        <f>+'Ark1'!Z613</f>
        <v>4.7943659153687852</v>
      </c>
      <c r="AC187" s="1">
        <f>+'Ark1'!AC613</f>
        <v>0</v>
      </c>
      <c r="AD187" s="11">
        <f>+'Ark1'!AE613</f>
        <v>0</v>
      </c>
      <c r="AE187" s="92">
        <f t="shared" si="37"/>
        <v>1.6165605095541402</v>
      </c>
      <c r="AF187" s="47"/>
      <c r="AH187" s="59"/>
    </row>
    <row r="188" spans="1:34" ht="15.6">
      <c r="A188" s="47"/>
      <c r="B188">
        <f>+'Ark1'!C614</f>
        <v>2013</v>
      </c>
      <c r="C188">
        <f>+'Ark1'!L614</f>
        <v>4</v>
      </c>
      <c r="D188" s="3" t="str">
        <f t="shared" si="32"/>
        <v>O-</v>
      </c>
      <c r="E188" s="316">
        <f>+'Ark1'!Q614</f>
        <v>1295</v>
      </c>
      <c r="F188" s="316">
        <f>+'Ark1'!R614</f>
        <v>2312</v>
      </c>
      <c r="G188" s="197">
        <f>+'Ark1'!AG614</f>
        <v>3.8658916233199601</v>
      </c>
      <c r="H188" s="197">
        <f t="shared" si="33"/>
        <v>-0.63167857195760346</v>
      </c>
      <c r="I188" s="197">
        <f>+'Ark1'!AH614</f>
        <v>0</v>
      </c>
      <c r="J188" s="197"/>
      <c r="K188" s="443"/>
      <c r="L188" s="205"/>
      <c r="M188" s="92">
        <f>+'Ark1'!U614</f>
        <v>16.102162629757775</v>
      </c>
      <c r="N188" s="197">
        <f t="shared" si="34"/>
        <v>-0.58638074176432653</v>
      </c>
      <c r="O188" s="197"/>
      <c r="P188" s="452"/>
      <c r="Q188" s="452"/>
      <c r="R188" s="462"/>
      <c r="S188" s="452"/>
      <c r="T188" s="1">
        <f>+'Ark1'!T614</f>
        <v>4.4636678200692046</v>
      </c>
      <c r="U188" s="197">
        <f t="shared" si="35"/>
        <v>0.11955980042927017</v>
      </c>
      <c r="V188" s="92">
        <f>+'Ark1'!W614</f>
        <v>0.47577854671280279</v>
      </c>
      <c r="W188" s="95"/>
      <c r="X188" s="11">
        <f>+'Ark1'!X614</f>
        <v>45.112456747404842</v>
      </c>
      <c r="Y188" s="11">
        <f>+'Ark1'!Y614</f>
        <v>10.596885813148788</v>
      </c>
      <c r="Z188" s="11">
        <f>+'Ark1'!Z614</f>
        <v>5.1346273903000572</v>
      </c>
      <c r="AA188" s="71"/>
      <c r="AB188" s="92">
        <f>+'Ark1'!Z614</f>
        <v>5.1346273903000572</v>
      </c>
      <c r="AC188" s="1">
        <f>+'Ark1'!AC614</f>
        <v>0</v>
      </c>
      <c r="AD188" s="11">
        <f>+'Ark1'!AE614</f>
        <v>0</v>
      </c>
      <c r="AE188" s="92">
        <f t="shared" si="37"/>
        <v>1.7853281853281853</v>
      </c>
      <c r="AF188" s="47"/>
      <c r="AH188" s="59"/>
    </row>
    <row r="189" spans="1:34" ht="15.6">
      <c r="A189" s="47"/>
      <c r="B189">
        <f>+'Ark1'!C615</f>
        <v>2013</v>
      </c>
      <c r="C189">
        <f>+'Ark1'!L615</f>
        <v>5</v>
      </c>
      <c r="D189" s="3" t="str">
        <f t="shared" si="32"/>
        <v>O</v>
      </c>
      <c r="E189" s="316">
        <f>+'Ark1'!Q615</f>
        <v>2148</v>
      </c>
      <c r="F189" s="316">
        <f>+'Ark1'!R615</f>
        <v>4289</v>
      </c>
      <c r="G189" s="197">
        <f>+'Ark1'!AG615</f>
        <v>8.1357017451767266</v>
      </c>
      <c r="H189" s="197">
        <f t="shared" si="33"/>
        <v>-0.42563552406900484</v>
      </c>
      <c r="I189" s="197">
        <f>+'Ark1'!AH615</f>
        <v>0</v>
      </c>
      <c r="J189" s="197"/>
      <c r="K189" s="443"/>
      <c r="L189" s="205"/>
      <c r="M189" s="92">
        <f>+'Ark1'!U615</f>
        <v>18.266752156679878</v>
      </c>
      <c r="N189" s="197">
        <f t="shared" si="34"/>
        <v>-0.56866754249529095</v>
      </c>
      <c r="O189" s="197"/>
      <c r="P189" s="452"/>
      <c r="Q189" s="452"/>
      <c r="R189" s="462"/>
      <c r="S189" s="452"/>
      <c r="T189" s="1">
        <f>+'Ark1'!T615</f>
        <v>5.2324551177430658</v>
      </c>
      <c r="U189" s="197">
        <f t="shared" si="35"/>
        <v>0.12377001342477456</v>
      </c>
      <c r="V189" s="92">
        <f>+'Ark1'!W615</f>
        <v>1.8186057356027037</v>
      </c>
      <c r="W189" s="95"/>
      <c r="X189" s="11">
        <f>+'Ark1'!X615</f>
        <v>59.384471904872896</v>
      </c>
      <c r="Y189" s="11">
        <f>+'Ark1'!Y615</f>
        <v>20.844019584984849</v>
      </c>
      <c r="Z189" s="11">
        <f>+'Ark1'!Z615</f>
        <v>5.347862751836808</v>
      </c>
      <c r="AA189" s="71"/>
      <c r="AB189" s="92">
        <f>+'Ark1'!Z615</f>
        <v>5.347862751836808</v>
      </c>
      <c r="AC189" s="1">
        <f>+'Ark1'!AC615</f>
        <v>0</v>
      </c>
      <c r="AD189" s="11">
        <f>+'Ark1'!AE615</f>
        <v>0</v>
      </c>
      <c r="AE189" s="92">
        <f t="shared" si="37"/>
        <v>1.9967411545623837</v>
      </c>
      <c r="AF189" s="47"/>
      <c r="AH189" s="59"/>
    </row>
    <row r="190" spans="1:34" ht="15.6">
      <c r="A190" s="47"/>
      <c r="B190">
        <f>+'Ark1'!C616</f>
        <v>2013</v>
      </c>
      <c r="C190">
        <f>+'Ark1'!L616</f>
        <v>6</v>
      </c>
      <c r="D190" s="3" t="str">
        <f t="shared" si="32"/>
        <v>O+</v>
      </c>
      <c r="E190" s="316">
        <f>+'Ark1'!Q616</f>
        <v>2792</v>
      </c>
      <c r="F190" s="316">
        <f>+'Ark1'!R616</f>
        <v>5310</v>
      </c>
      <c r="G190" s="197">
        <f>+'Ark1'!AG616</f>
        <v>11.503831862240087</v>
      </c>
      <c r="H190" s="197">
        <f t="shared" si="33"/>
        <v>-0.79728749095878015</v>
      </c>
      <c r="I190" s="197">
        <f>+'Ark1'!AH616</f>
        <v>0</v>
      </c>
      <c r="J190" s="197"/>
      <c r="K190" s="443"/>
      <c r="L190" s="205"/>
      <c r="M190" s="92">
        <f>+'Ark1'!U616</f>
        <v>20.862693032015077</v>
      </c>
      <c r="N190" s="197">
        <f t="shared" si="34"/>
        <v>-0.22109075176870618</v>
      </c>
      <c r="O190" s="197"/>
      <c r="P190" s="452"/>
      <c r="Q190" s="452"/>
      <c r="R190" s="462"/>
      <c r="S190" s="452"/>
      <c r="T190" s="1">
        <f>+'Ark1'!T616</f>
        <v>5.7596986817325799</v>
      </c>
      <c r="U190" s="197">
        <f t="shared" si="35"/>
        <v>7.570699774089551E-2</v>
      </c>
      <c r="V190" s="92">
        <f>+'Ark1'!W616</f>
        <v>3.3333333333333344</v>
      </c>
      <c r="W190" s="95"/>
      <c r="X190" s="11">
        <f>+'Ark1'!X616</f>
        <v>76.61016949152544</v>
      </c>
      <c r="Y190" s="11">
        <f>+'Ark1'!Y616</f>
        <v>37.495291902071557</v>
      </c>
      <c r="Z190" s="11">
        <f>+'Ark1'!Z616</f>
        <v>5.546205154665194</v>
      </c>
      <c r="AA190" s="71"/>
      <c r="AB190" s="92">
        <f>+'Ark1'!Z616</f>
        <v>5.546205154665194</v>
      </c>
      <c r="AC190" s="1">
        <f>+'Ark1'!AC616</f>
        <v>0</v>
      </c>
      <c r="AD190" s="11">
        <f>+'Ark1'!AE616</f>
        <v>0</v>
      </c>
      <c r="AE190" s="92">
        <f t="shared" si="37"/>
        <v>1.901862464183381</v>
      </c>
      <c r="AF190" s="47"/>
      <c r="AH190" s="59"/>
    </row>
    <row r="191" spans="1:34" ht="15.6">
      <c r="A191" s="47"/>
      <c r="B191">
        <f>+'Ark1'!C617</f>
        <v>2013</v>
      </c>
      <c r="C191">
        <f>+'Ark1'!L617</f>
        <v>7</v>
      </c>
      <c r="D191" s="3" t="str">
        <f t="shared" si="32"/>
        <v>R-</v>
      </c>
      <c r="E191" s="316">
        <f>+'Ark1'!Q617</f>
        <v>3013</v>
      </c>
      <c r="F191" s="316">
        <f>+'Ark1'!R617</f>
        <v>5182</v>
      </c>
      <c r="G191" s="197">
        <f>+'Ark1'!AG617</f>
        <v>12.963118150703959</v>
      </c>
      <c r="H191" s="197">
        <f t="shared" si="33"/>
        <v>-1.3136689714964369</v>
      </c>
      <c r="I191" s="197">
        <f>+'Ark1'!AH617</f>
        <v>0</v>
      </c>
      <c r="J191" s="197"/>
      <c r="K191" s="443"/>
      <c r="L191" s="205"/>
      <c r="M191" s="92">
        <f>+'Ark1'!U617</f>
        <v>24.089868776534161</v>
      </c>
      <c r="N191" s="197">
        <f t="shared" si="34"/>
        <v>0.12265293055112991</v>
      </c>
      <c r="O191" s="197"/>
      <c r="P191" s="452"/>
      <c r="Q191" s="452"/>
      <c r="R191" s="462"/>
      <c r="S191" s="452"/>
      <c r="T191" s="1">
        <f>+'Ark1'!T617</f>
        <v>6.2147819374758759</v>
      </c>
      <c r="U191" s="197">
        <f t="shared" si="35"/>
        <v>8.2238435069360349E-2</v>
      </c>
      <c r="V191" s="92">
        <f>+'Ark1'!W617</f>
        <v>6.5418757236588201</v>
      </c>
      <c r="W191" s="95"/>
      <c r="X191" s="11">
        <f>+'Ark1'!X617</f>
        <v>91.644152836742563</v>
      </c>
      <c r="Y191" s="11">
        <f>+'Ark1'!Y617</f>
        <v>60.324199150906992</v>
      </c>
      <c r="Z191" s="11">
        <f>+'Ark1'!Z617</f>
        <v>5.2645809009889568</v>
      </c>
      <c r="AA191" s="71"/>
      <c r="AB191" s="92">
        <f>+'Ark1'!Z617</f>
        <v>5.2645809009889568</v>
      </c>
      <c r="AC191" s="1">
        <f>+'Ark1'!AC617</f>
        <v>0</v>
      </c>
      <c r="AD191" s="11">
        <f>+'Ark1'!AE617</f>
        <v>0</v>
      </c>
      <c r="AE191" s="92">
        <f t="shared" si="37"/>
        <v>1.7198805177563889</v>
      </c>
      <c r="AF191" s="47"/>
      <c r="AH191" s="59"/>
    </row>
    <row r="192" spans="1:34" ht="15.6">
      <c r="A192" s="47"/>
      <c r="B192">
        <f>+'Ark1'!C618</f>
        <v>2013</v>
      </c>
      <c r="C192">
        <f>+'Ark1'!L618</f>
        <v>8</v>
      </c>
      <c r="D192" s="3" t="str">
        <f t="shared" si="32"/>
        <v>R</v>
      </c>
      <c r="E192" s="316">
        <f>+'Ark1'!Q618</f>
        <v>4212</v>
      </c>
      <c r="F192" s="316">
        <f>+'Ark1'!R618</f>
        <v>8330</v>
      </c>
      <c r="G192" s="197">
        <f>+'Ark1'!AG618</f>
        <v>23.542912589137657</v>
      </c>
      <c r="H192" s="197">
        <f t="shared" si="33"/>
        <v>-0.49626422147210292</v>
      </c>
      <c r="I192" s="197">
        <f>+'Ark1'!AH618</f>
        <v>0</v>
      </c>
      <c r="J192" s="197"/>
      <c r="K192" s="443"/>
      <c r="L192" s="205"/>
      <c r="M192" s="92">
        <f>+'Ark1'!U618</f>
        <v>27.216830732292966</v>
      </c>
      <c r="N192" s="197">
        <f t="shared" si="34"/>
        <v>0.24968575455913466</v>
      </c>
      <c r="O192" s="197"/>
      <c r="P192" s="452"/>
      <c r="Q192" s="452"/>
      <c r="R192" s="462"/>
      <c r="S192" s="452"/>
      <c r="T192" s="1">
        <f>+'Ark1'!T618</f>
        <v>7.0601440576230514</v>
      </c>
      <c r="U192" s="197">
        <f t="shared" si="35"/>
        <v>0.2401292134864832</v>
      </c>
      <c r="V192" s="92">
        <f>+'Ark1'!W618</f>
        <v>18.331332533013203</v>
      </c>
      <c r="W192" s="95"/>
      <c r="X192" s="11">
        <f>+'Ark1'!X618</f>
        <v>96.86674669867952</v>
      </c>
      <c r="Y192" s="11">
        <f>+'Ark1'!Y618</f>
        <v>78.715486194477776</v>
      </c>
      <c r="Z192" s="11">
        <f>+'Ark1'!Z618</f>
        <v>5.5499839430818954</v>
      </c>
      <c r="AA192" s="71"/>
      <c r="AB192" s="92">
        <f>+'Ark1'!Z618</f>
        <v>5.5499839430818954</v>
      </c>
      <c r="AC192" s="1">
        <f>+'Ark1'!AC618</f>
        <v>0</v>
      </c>
      <c r="AD192" s="11">
        <f>+'Ark1'!AE618</f>
        <v>0</v>
      </c>
      <c r="AE192" s="92">
        <f t="shared" si="37"/>
        <v>1.9776828110161444</v>
      </c>
      <c r="AF192" s="47"/>
      <c r="AH192" s="59"/>
    </row>
    <row r="193" spans="1:34" ht="15.6">
      <c r="A193" s="47"/>
      <c r="B193">
        <f>+'Ark1'!C619</f>
        <v>2013</v>
      </c>
      <c r="C193">
        <f>+'Ark1'!L619</f>
        <v>9</v>
      </c>
      <c r="D193" s="3" t="str">
        <f t="shared" ref="D193:D256" si="39">+D178</f>
        <v>R+</v>
      </c>
      <c r="E193" s="316">
        <f>+'Ark1'!Q619</f>
        <v>3474</v>
      </c>
      <c r="F193" s="316">
        <f>+'Ark1'!R619</f>
        <v>6408</v>
      </c>
      <c r="G193" s="197">
        <f>+'Ark1'!AG619</f>
        <v>20.761724430947563</v>
      </c>
      <c r="H193" s="197">
        <f t="shared" si="33"/>
        <v>2.0952996236723607</v>
      </c>
      <c r="I193" s="197">
        <f>+'Ark1'!AH619</f>
        <v>0</v>
      </c>
      <c r="J193" s="197"/>
      <c r="K193" s="443"/>
      <c r="L193" s="205"/>
      <c r="M193" s="92">
        <f>+'Ark1'!U619</f>
        <v>31.200624219725256</v>
      </c>
      <c r="N193" s="197">
        <f t="shared" si="34"/>
        <v>0.55636281494605555</v>
      </c>
      <c r="O193" s="197"/>
      <c r="P193" s="452"/>
      <c r="Q193" s="452"/>
      <c r="R193" s="462"/>
      <c r="S193" s="452"/>
      <c r="T193" s="1">
        <f>+'Ark1'!T619</f>
        <v>7.8253745318352044</v>
      </c>
      <c r="U193" s="197">
        <f t="shared" si="35"/>
        <v>0.30745273603505741</v>
      </c>
      <c r="V193" s="92">
        <f>+'Ark1'!W619</f>
        <v>33.083645443196005</v>
      </c>
      <c r="W193" s="95"/>
      <c r="X193" s="11">
        <f>+'Ark1'!X619</f>
        <v>99.641073657927578</v>
      </c>
      <c r="Y193" s="11">
        <f>+'Ark1'!Y619</f>
        <v>93.867041198501852</v>
      </c>
      <c r="Z193" s="11">
        <f>+'Ark1'!Z619</f>
        <v>5.4077757268564239</v>
      </c>
      <c r="AA193" s="71"/>
      <c r="AB193" s="92">
        <f>+'Ark1'!Z619</f>
        <v>5.4077757268564239</v>
      </c>
      <c r="AC193" s="1">
        <f>+'Ark1'!AC619</f>
        <v>0</v>
      </c>
      <c r="AD193" s="11">
        <f>+'Ark1'!AE619</f>
        <v>0</v>
      </c>
      <c r="AE193" s="92">
        <f t="shared" si="37"/>
        <v>1.8445595854922279</v>
      </c>
      <c r="AF193" s="47"/>
      <c r="AH193" s="59"/>
    </row>
    <row r="194" spans="1:34" ht="15.6">
      <c r="A194" s="47"/>
      <c r="B194">
        <f>+'Ark1'!C620</f>
        <v>2013</v>
      </c>
      <c r="C194">
        <f>+'Ark1'!L620</f>
        <v>10</v>
      </c>
      <c r="D194" s="3" t="str">
        <f t="shared" si="39"/>
        <v>U-</v>
      </c>
      <c r="E194" s="316">
        <f>+'Ark1'!Q620</f>
        <v>1755</v>
      </c>
      <c r="F194" s="316">
        <f>+'Ark1'!R620</f>
        <v>2616</v>
      </c>
      <c r="G194" s="197">
        <f>+'Ark1'!AG620</f>
        <v>9.2606444108062025</v>
      </c>
      <c r="H194" s="197">
        <f t="shared" si="33"/>
        <v>1.4893492978729306</v>
      </c>
      <c r="I194" s="197">
        <f>+'Ark1'!AH620</f>
        <v>0</v>
      </c>
      <c r="J194" s="197"/>
      <c r="K194" s="443"/>
      <c r="L194" s="205"/>
      <c r="M194" s="92">
        <f>+'Ark1'!U620</f>
        <v>34.089908256880747</v>
      </c>
      <c r="N194" s="197">
        <f t="shared" si="34"/>
        <v>0.83129570378959983</v>
      </c>
      <c r="O194" s="197"/>
      <c r="P194" s="452"/>
      <c r="Q194" s="452"/>
      <c r="R194" s="462"/>
      <c r="S194" s="452"/>
      <c r="T194" s="1">
        <f>+'Ark1'!T620</f>
        <v>8.3451834862385308</v>
      </c>
      <c r="U194" s="197">
        <f t="shared" si="35"/>
        <v>0.43767994683315337</v>
      </c>
      <c r="V194" s="92">
        <f>+'Ark1'!W620</f>
        <v>42.813455657492341</v>
      </c>
      <c r="W194" s="95"/>
      <c r="X194" s="11">
        <f>+'Ark1'!X620</f>
        <v>99.923547400611653</v>
      </c>
      <c r="Y194" s="11">
        <f>+'Ark1'!Y620</f>
        <v>97.59174311926607</v>
      </c>
      <c r="Z194" s="11">
        <f>+'Ark1'!Z620</f>
        <v>5.6821207322660845</v>
      </c>
      <c r="AA194" s="71"/>
      <c r="AB194" s="92">
        <f>+'Ark1'!Z620</f>
        <v>5.6821207322660845</v>
      </c>
      <c r="AC194" s="1">
        <f>+'Ark1'!AC620</f>
        <v>0</v>
      </c>
      <c r="AD194" s="11">
        <f>+'Ark1'!AE620</f>
        <v>0</v>
      </c>
      <c r="AE194" s="92">
        <f t="shared" si="37"/>
        <v>1.4905982905982906</v>
      </c>
      <c r="AF194" s="47"/>
      <c r="AH194" s="59"/>
    </row>
    <row r="195" spans="1:34" ht="15.6">
      <c r="A195" s="47"/>
      <c r="B195">
        <f>+'Ark1'!C621</f>
        <v>2013</v>
      </c>
      <c r="C195">
        <f>+'Ark1'!L621</f>
        <v>11</v>
      </c>
      <c r="D195" s="3" t="str">
        <f t="shared" si="39"/>
        <v>U</v>
      </c>
      <c r="E195" s="316">
        <f>+'Ark1'!Q621</f>
        <v>975</v>
      </c>
      <c r="F195" s="316">
        <f>+'Ark1'!R621</f>
        <v>1324</v>
      </c>
      <c r="G195" s="197">
        <f>+'Ark1'!AG621</f>
        <v>5.0513436621909262</v>
      </c>
      <c r="H195" s="197">
        <f t="shared" si="33"/>
        <v>0.45561089991041026</v>
      </c>
      <c r="I195" s="197">
        <f>+'Ark1'!AH621</f>
        <v>0</v>
      </c>
      <c r="J195" s="197"/>
      <c r="K195" s="443"/>
      <c r="L195" s="205"/>
      <c r="M195" s="92">
        <f>+'Ark1'!U621</f>
        <v>36.740181268882189</v>
      </c>
      <c r="N195" s="197">
        <f t="shared" si="34"/>
        <v>0.93519845101275934</v>
      </c>
      <c r="O195" s="197"/>
      <c r="P195" s="452"/>
      <c r="Q195" s="452"/>
      <c r="R195" s="462"/>
      <c r="S195" s="452"/>
      <c r="T195" s="1">
        <f>+'Ark1'!T621</f>
        <v>8.8655589123867049</v>
      </c>
      <c r="U195" s="197">
        <f t="shared" si="35"/>
        <v>0.64734585396745992</v>
      </c>
      <c r="V195" s="92">
        <f>+'Ark1'!W621</f>
        <v>50.453172205438079</v>
      </c>
      <c r="W195" s="95"/>
      <c r="X195" s="11">
        <f>+'Ark1'!X621</f>
        <v>100</v>
      </c>
      <c r="Y195" s="11">
        <f>+'Ark1'!Y621</f>
        <v>99.018126888217509</v>
      </c>
      <c r="Z195" s="11">
        <f>+'Ark1'!Z621</f>
        <v>5.9541984448975205</v>
      </c>
      <c r="AA195" s="71"/>
      <c r="AB195" s="92">
        <f>+'Ark1'!Z621</f>
        <v>5.9541984448975205</v>
      </c>
      <c r="AC195" s="1">
        <f>+'Ark1'!AC621</f>
        <v>0</v>
      </c>
      <c r="AD195" s="11">
        <f>+'Ark1'!AE621</f>
        <v>0</v>
      </c>
      <c r="AE195" s="92">
        <f t="shared" si="37"/>
        <v>1.357948717948718</v>
      </c>
      <c r="AF195" s="47"/>
      <c r="AH195" s="59"/>
    </row>
    <row r="196" spans="1:34" ht="15.6">
      <c r="A196" s="47"/>
      <c r="B196">
        <f>+'Ark1'!C622</f>
        <v>2013</v>
      </c>
      <c r="C196">
        <f>+'Ark1'!L622</f>
        <v>12</v>
      </c>
      <c r="D196" s="3" t="str">
        <f t="shared" si="39"/>
        <v>U+</v>
      </c>
      <c r="E196" s="316">
        <f>+'Ark1'!Q622</f>
        <v>272</v>
      </c>
      <c r="F196" s="316">
        <f>+'Ark1'!R622</f>
        <v>322</v>
      </c>
      <c r="G196" s="197">
        <f>+'Ark1'!AG622</f>
        <v>1.2836979939486461</v>
      </c>
      <c r="H196" s="197">
        <f t="shared" si="33"/>
        <v>5.378785316663226E-2</v>
      </c>
      <c r="I196" s="197">
        <f>+'Ark1'!AH622</f>
        <v>0</v>
      </c>
      <c r="J196" s="197"/>
      <c r="K196" s="443"/>
      <c r="L196" s="205"/>
      <c r="M196" s="92">
        <f>+'Ark1'!U622</f>
        <v>38.390993788819827</v>
      </c>
      <c r="N196" s="197">
        <f t="shared" si="34"/>
        <v>0.19373351484719592</v>
      </c>
      <c r="O196" s="197"/>
      <c r="P196" s="452"/>
      <c r="Q196" s="452"/>
      <c r="R196" s="462"/>
      <c r="S196" s="452"/>
      <c r="T196" s="1">
        <f>+'Ark1'!T622</f>
        <v>9.0714285714285694</v>
      </c>
      <c r="U196" s="197">
        <f t="shared" si="35"/>
        <v>0.41731898238747434</v>
      </c>
      <c r="V196" s="92">
        <f>+'Ark1'!W622</f>
        <v>53.726708074534152</v>
      </c>
      <c r="W196" s="95"/>
      <c r="X196" s="11">
        <f>+'Ark1'!X622</f>
        <v>100</v>
      </c>
      <c r="Y196" s="11">
        <f>+'Ark1'!Y622</f>
        <v>99.378881987577628</v>
      </c>
      <c r="Z196" s="11">
        <f>+'Ark1'!Z622</f>
        <v>6.5834971266124045</v>
      </c>
      <c r="AA196" s="71"/>
      <c r="AB196" s="92">
        <f>+'Ark1'!Z622</f>
        <v>6.5834971266124045</v>
      </c>
      <c r="AC196" s="1">
        <f>+'Ark1'!AC622</f>
        <v>0</v>
      </c>
      <c r="AD196" s="11">
        <f>+'Ark1'!AE622</f>
        <v>0</v>
      </c>
      <c r="AE196" s="92">
        <f t="shared" si="37"/>
        <v>1.1838235294117647</v>
      </c>
      <c r="AF196" s="47"/>
      <c r="AH196" s="59"/>
    </row>
    <row r="197" spans="1:34" ht="15.6">
      <c r="A197" s="47"/>
      <c r="B197">
        <f>+'Ark1'!C623</f>
        <v>2013</v>
      </c>
      <c r="C197">
        <f>+'Ark1'!L623</f>
        <v>13</v>
      </c>
      <c r="D197" s="3" t="str">
        <f t="shared" si="39"/>
        <v>E-</v>
      </c>
      <c r="E197" s="316">
        <f>+'Ark1'!Q623</f>
        <v>66</v>
      </c>
      <c r="F197" s="316">
        <f>+'Ark1'!R623</f>
        <v>74</v>
      </c>
      <c r="G197" s="197">
        <f>+'Ark1'!AG623</f>
        <v>0.32816495849962518</v>
      </c>
      <c r="H197" s="197">
        <f t="shared" si="33"/>
        <v>-1.8855484500033715E-2</v>
      </c>
      <c r="I197" s="197">
        <f>+'Ark1'!AH623</f>
        <v>0</v>
      </c>
      <c r="J197" s="197"/>
      <c r="K197" s="443"/>
      <c r="L197" s="205"/>
      <c r="M197" s="92">
        <f>+'Ark1'!U623</f>
        <v>42.705405405405422</v>
      </c>
      <c r="N197" s="197">
        <f t="shared" si="34"/>
        <v>1.8352755352755494</v>
      </c>
      <c r="O197" s="197"/>
      <c r="P197" s="452"/>
      <c r="Q197" s="452"/>
      <c r="R197" s="462"/>
      <c r="S197" s="452"/>
      <c r="T197" s="1">
        <f>+'Ark1'!T623</f>
        <v>10</v>
      </c>
      <c r="U197" s="197">
        <f t="shared" si="35"/>
        <v>1.1298701298701275</v>
      </c>
      <c r="V197" s="92">
        <f>+'Ark1'!W623</f>
        <v>63.513513513513523</v>
      </c>
      <c r="W197" s="95"/>
      <c r="X197" s="11">
        <f>+'Ark1'!X623</f>
        <v>100</v>
      </c>
      <c r="Y197" s="11">
        <f>+'Ark1'!Y623</f>
        <v>100</v>
      </c>
      <c r="Z197" s="11">
        <f>+'Ark1'!Z623</f>
        <v>6.579716824020168</v>
      </c>
      <c r="AA197" s="71"/>
      <c r="AB197" s="92">
        <f>+'Ark1'!Z623</f>
        <v>6.579716824020168</v>
      </c>
      <c r="AC197" s="1">
        <f>+'Ark1'!AC623</f>
        <v>0</v>
      </c>
      <c r="AD197" s="11">
        <f>+'Ark1'!AE623</f>
        <v>0</v>
      </c>
      <c r="AE197" s="92">
        <f t="shared" si="37"/>
        <v>1.1212121212121211</v>
      </c>
      <c r="AF197" s="47"/>
      <c r="AH197" s="59"/>
    </row>
    <row r="198" spans="1:34" ht="15.6">
      <c r="A198" s="47"/>
      <c r="B198">
        <f>+'Ark1'!C624</f>
        <v>2013</v>
      </c>
      <c r="C198">
        <f>+'Ark1'!L624</f>
        <v>14</v>
      </c>
      <c r="D198" s="3" t="str">
        <f t="shared" si="39"/>
        <v>E</v>
      </c>
      <c r="E198" s="316">
        <f>+'Ark1'!Q624</f>
        <v>32</v>
      </c>
      <c r="F198" s="316">
        <f>+'Ark1'!R624</f>
        <v>33</v>
      </c>
      <c r="G198" s="197">
        <f>+'Ark1'!AG624</f>
        <v>0.14218196986826362</v>
      </c>
      <c r="H198" s="197">
        <f t="shared" si="33"/>
        <v>3.4136108832683032E-4</v>
      </c>
      <c r="I198" s="197">
        <f>+'Ark1'!AH624</f>
        <v>0</v>
      </c>
      <c r="J198" s="197"/>
      <c r="K198" s="443"/>
      <c r="L198" s="205"/>
      <c r="M198" s="92">
        <f>+'Ark1'!U624</f>
        <v>41.490909090909085</v>
      </c>
      <c r="N198" s="197">
        <f t="shared" si="34"/>
        <v>-2.6392961877022003E-3</v>
      </c>
      <c r="O198" s="197"/>
      <c r="P198" s="452"/>
      <c r="Q198" s="452"/>
      <c r="R198" s="462"/>
      <c r="S198" s="452"/>
      <c r="T198" s="1">
        <f>+'Ark1'!T624</f>
        <v>9.8181818181818183</v>
      </c>
      <c r="U198" s="197">
        <f t="shared" si="35"/>
        <v>1.4310850439882703</v>
      </c>
      <c r="V198" s="92">
        <f>+'Ark1'!W624</f>
        <v>63.636363636363633</v>
      </c>
      <c r="W198" s="95"/>
      <c r="X198" s="11">
        <f>+'Ark1'!X624</f>
        <v>100</v>
      </c>
      <c r="Y198" s="11">
        <f>+'Ark1'!Y624</f>
        <v>100</v>
      </c>
      <c r="Z198" s="11">
        <f>+'Ark1'!Z624</f>
        <v>8.6176479824434349</v>
      </c>
      <c r="AA198" s="71"/>
      <c r="AB198" s="92">
        <f>+'Ark1'!Z624</f>
        <v>8.6176479824434349</v>
      </c>
      <c r="AC198" s="1">
        <f>+'Ark1'!AC624</f>
        <v>0</v>
      </c>
      <c r="AD198" s="11">
        <f>+'Ark1'!AE624</f>
        <v>0</v>
      </c>
      <c r="AE198" s="92">
        <f t="shared" si="37"/>
        <v>1.03125</v>
      </c>
      <c r="AF198" s="47"/>
      <c r="AH198" s="59"/>
    </row>
    <row r="199" spans="1:34" ht="15.6">
      <c r="A199" s="47"/>
      <c r="B199">
        <f>+'Ark1'!C625</f>
        <v>2013</v>
      </c>
      <c r="C199">
        <f>+'Ark1'!L625</f>
        <v>15</v>
      </c>
      <c r="D199" s="3" t="str">
        <f t="shared" si="39"/>
        <v>E+</v>
      </c>
      <c r="E199" s="316">
        <f>+'Ark1'!Q625</f>
        <v>3</v>
      </c>
      <c r="F199" s="316">
        <f>+'Ark1'!R625</f>
        <v>3</v>
      </c>
      <c r="G199" s="197">
        <f>+'Ark1'!AG625</f>
        <v>1.4828794403438539E-2</v>
      </c>
      <c r="H199" s="197">
        <f t="shared" si="33"/>
        <v>5.2022025146968073E-3</v>
      </c>
      <c r="I199" s="197">
        <f>+'Ark1'!AH625</f>
        <v>0</v>
      </c>
      <c r="J199" s="197"/>
      <c r="K199" s="443"/>
      <c r="L199" s="205"/>
      <c r="M199" s="92">
        <f>+'Ark1'!U625</f>
        <v>47.6</v>
      </c>
      <c r="N199" s="197">
        <f t="shared" si="34"/>
        <v>3.9499999999999957</v>
      </c>
      <c r="O199" s="197"/>
      <c r="P199" s="452"/>
      <c r="Q199" s="452"/>
      <c r="R199" s="462"/>
      <c r="S199" s="452"/>
      <c r="T199" s="1">
        <f>+'Ark1'!T625</f>
        <v>9.6666666666666643</v>
      </c>
      <c r="U199" s="197">
        <f t="shared" si="35"/>
        <v>2.6666666666666643</v>
      </c>
      <c r="V199" s="92">
        <f>+'Ark1'!W625</f>
        <v>66.666666666666686</v>
      </c>
      <c r="W199" s="95"/>
      <c r="X199" s="11">
        <f>+'Ark1'!X625</f>
        <v>100</v>
      </c>
      <c r="Y199" s="11">
        <f>+'Ark1'!Y625</f>
        <v>100</v>
      </c>
      <c r="Z199" s="11">
        <f>+'Ark1'!Z625</f>
        <v>7.3489228235617503</v>
      </c>
      <c r="AA199" s="71"/>
      <c r="AB199" s="92">
        <f>+'Ark1'!Z625</f>
        <v>7.3489228235617503</v>
      </c>
      <c r="AC199" s="1">
        <f>+'Ark1'!AC625</f>
        <v>0</v>
      </c>
      <c r="AD199" s="11">
        <f>+'Ark1'!AE625</f>
        <v>0</v>
      </c>
      <c r="AE199" s="92">
        <f t="shared" si="37"/>
        <v>1</v>
      </c>
      <c r="AF199" s="47"/>
      <c r="AH199" s="59"/>
    </row>
    <row r="200" spans="1:34" ht="15.6">
      <c r="A200" s="47"/>
      <c r="B200" s="54">
        <f>+'Ark1'!C626</f>
        <v>2012</v>
      </c>
      <c r="C200" s="54">
        <f>+'Ark1'!L626</f>
        <v>1</v>
      </c>
      <c r="D200" s="65" t="s">
        <v>28</v>
      </c>
      <c r="E200" s="329">
        <f>+'Ark1'!Q626</f>
        <v>130</v>
      </c>
      <c r="F200" s="329">
        <f>+'Ark1'!R626</f>
        <v>194</v>
      </c>
      <c r="G200" s="179">
        <f>+'Ark1'!AG626</f>
        <v>0.27086781575607299</v>
      </c>
      <c r="H200" s="179">
        <f t="shared" si="33"/>
        <v>-5.2107050522100851E-2</v>
      </c>
      <c r="I200" s="179">
        <f>+'Ark1'!AH626</f>
        <v>0</v>
      </c>
      <c r="J200" s="179"/>
      <c r="K200" s="442"/>
      <c r="L200" s="273"/>
      <c r="M200" s="157">
        <f>+'Ark1'!U626</f>
        <v>12.661855670103089</v>
      </c>
      <c r="N200" s="179">
        <f t="shared" si="34"/>
        <v>-0.11006740681999183</v>
      </c>
      <c r="O200" s="179"/>
      <c r="P200" s="451"/>
      <c r="Q200" s="451"/>
      <c r="R200" s="461"/>
      <c r="S200" s="451"/>
      <c r="T200" s="56">
        <f>+'Ark1'!T626</f>
        <v>2.2783505154639174</v>
      </c>
      <c r="U200" s="179">
        <f t="shared" si="35"/>
        <v>0.15527359238699523</v>
      </c>
      <c r="V200" s="157">
        <f>+'Ark1'!W626</f>
        <v>0</v>
      </c>
      <c r="W200" s="95"/>
      <c r="X200" s="74">
        <f>+'Ark1'!X626</f>
        <v>23.195876288659782</v>
      </c>
      <c r="Y200" s="74">
        <f>+'Ark1'!Y626</f>
        <v>1.5463917525773196</v>
      </c>
      <c r="Z200" s="74">
        <f>+'Ark1'!Z626</f>
        <v>4.2388469376249356</v>
      </c>
      <c r="AA200" s="71"/>
      <c r="AB200" s="157">
        <f>+'Ark1'!Z626</f>
        <v>4.2388469376249356</v>
      </c>
      <c r="AC200" s="56">
        <f>+'Ark1'!AC626</f>
        <v>0</v>
      </c>
      <c r="AD200" s="74">
        <f>+'Ark1'!AE626</f>
        <v>0</v>
      </c>
      <c r="AE200" s="157">
        <f t="shared" si="37"/>
        <v>1.4923076923076923</v>
      </c>
      <c r="AF200" s="47"/>
      <c r="AH200" s="59"/>
    </row>
    <row r="201" spans="1:34" ht="15.6">
      <c r="A201" s="47"/>
      <c r="B201" s="54">
        <f>+'Ark1'!C627</f>
        <v>2012</v>
      </c>
      <c r="C201" s="54">
        <f>+'Ark1'!L627</f>
        <v>2</v>
      </c>
      <c r="D201" s="65" t="s">
        <v>29</v>
      </c>
      <c r="E201" s="329">
        <f>+'Ark1'!Q627</f>
        <v>485</v>
      </c>
      <c r="F201" s="329">
        <f>+'Ark1'!R627</f>
        <v>754</v>
      </c>
      <c r="G201" s="179">
        <f>+'Ark1'!AG627</f>
        <v>1.1430943814004964</v>
      </c>
      <c r="H201" s="179">
        <f t="shared" si="33"/>
        <v>-0.15682912276057381</v>
      </c>
      <c r="I201" s="179">
        <f>+'Ark1'!AH627</f>
        <v>0</v>
      </c>
      <c r="J201" s="179"/>
      <c r="K201" s="442"/>
      <c r="L201" s="273"/>
      <c r="M201" s="157">
        <f>+'Ark1'!U627</f>
        <v>13.748408488063662</v>
      </c>
      <c r="N201" s="179">
        <f t="shared" si="34"/>
        <v>-0.24667004596772735</v>
      </c>
      <c r="O201" s="179"/>
      <c r="P201" s="451"/>
      <c r="Q201" s="451"/>
      <c r="R201" s="461"/>
      <c r="S201" s="451"/>
      <c r="T201" s="56">
        <f>+'Ark1'!T627</f>
        <v>2.9854111405835546</v>
      </c>
      <c r="U201" s="179">
        <f t="shared" si="35"/>
        <v>0.21787187356784754</v>
      </c>
      <c r="V201" s="157">
        <f>+'Ark1'!W627</f>
        <v>0</v>
      </c>
      <c r="W201" s="95"/>
      <c r="X201" s="74">
        <f>+'Ark1'!X627</f>
        <v>32.228116710875327</v>
      </c>
      <c r="Y201" s="74">
        <f>+'Ark1'!Y627</f>
        <v>2.3872679045092831</v>
      </c>
      <c r="Z201" s="74">
        <f>+'Ark1'!Z627</f>
        <v>4.6182349749732223</v>
      </c>
      <c r="AA201" s="71"/>
      <c r="AB201" s="157">
        <f>+'Ark1'!Z627</f>
        <v>4.6182349749732223</v>
      </c>
      <c r="AC201" s="56">
        <f>+'Ark1'!AC627</f>
        <v>0</v>
      </c>
      <c r="AD201" s="74">
        <f>+'Ark1'!AE627</f>
        <v>0</v>
      </c>
      <c r="AE201" s="157">
        <f t="shared" si="37"/>
        <v>1.554639175257732</v>
      </c>
      <c r="AF201" s="47"/>
      <c r="AH201" s="59"/>
    </row>
    <row r="202" spans="1:34" ht="15.6">
      <c r="A202" s="47"/>
      <c r="B202" s="54">
        <f>+'Ark1'!C628</f>
        <v>2012</v>
      </c>
      <c r="C202" s="54">
        <f>+'Ark1'!L628</f>
        <v>3</v>
      </c>
      <c r="D202" s="65" t="s">
        <v>30</v>
      </c>
      <c r="E202" s="329">
        <f>+'Ark1'!Q628</f>
        <v>804</v>
      </c>
      <c r="F202" s="329">
        <f>+'Ark1'!R628</f>
        <v>1277</v>
      </c>
      <c r="G202" s="179">
        <f>+'Ark1'!AG628</f>
        <v>2.1481965853717653</v>
      </c>
      <c r="H202" s="179">
        <f t="shared" si="33"/>
        <v>-0.81580563023561803</v>
      </c>
      <c r="I202" s="179">
        <f>+'Ark1'!AH628</f>
        <v>0</v>
      </c>
      <c r="J202" s="179"/>
      <c r="K202" s="442"/>
      <c r="L202" s="273"/>
      <c r="M202" s="157">
        <f>+'Ark1'!U628</f>
        <v>15.255442443226292</v>
      </c>
      <c r="N202" s="179">
        <f t="shared" si="34"/>
        <v>-0.19825938233149465</v>
      </c>
      <c r="O202" s="179"/>
      <c r="P202" s="451"/>
      <c r="Q202" s="451"/>
      <c r="R202" s="461"/>
      <c r="S202" s="451"/>
      <c r="T202" s="56">
        <f>+'Ark1'!T628</f>
        <v>3.6303837118245905</v>
      </c>
      <c r="U202" s="179">
        <f t="shared" si="35"/>
        <v>9.0829959289093765E-2</v>
      </c>
      <c r="V202" s="157">
        <f>+'Ark1'!W628</f>
        <v>0.15661707126076749</v>
      </c>
      <c r="W202" s="95"/>
      <c r="X202" s="74">
        <f>+'Ark1'!X628</f>
        <v>42.129992169146426</v>
      </c>
      <c r="Y202" s="74">
        <f>+'Ark1'!Y628</f>
        <v>5.4815974941268575</v>
      </c>
      <c r="Z202" s="74">
        <f>+'Ark1'!Z628</f>
        <v>4.776500053427406</v>
      </c>
      <c r="AA202" s="71"/>
      <c r="AB202" s="157">
        <f>+'Ark1'!Z628</f>
        <v>4.776500053427406</v>
      </c>
      <c r="AC202" s="56">
        <f>+'Ark1'!AC628</f>
        <v>0</v>
      </c>
      <c r="AD202" s="74">
        <f>+'Ark1'!AE628</f>
        <v>0</v>
      </c>
      <c r="AE202" s="157">
        <f t="shared" si="37"/>
        <v>1.5883084577114428</v>
      </c>
      <c r="AF202" s="47"/>
      <c r="AH202" s="59"/>
    </row>
    <row r="203" spans="1:34" ht="15.6">
      <c r="A203" s="47"/>
      <c r="B203" s="54">
        <f>+'Ark1'!C629</f>
        <v>2012</v>
      </c>
      <c r="C203" s="54">
        <f>+'Ark1'!L629</f>
        <v>4</v>
      </c>
      <c r="D203" s="65" t="s">
        <v>31</v>
      </c>
      <c r="E203" s="329">
        <f>+'Ark1'!Q629</f>
        <v>1396</v>
      </c>
      <c r="F203" s="329">
        <f>+'Ark1'!R629</f>
        <v>2444</v>
      </c>
      <c r="G203" s="179">
        <f>+'Ark1'!AG629</f>
        <v>4.4975701952775635</v>
      </c>
      <c r="H203" s="179">
        <f t="shared" si="33"/>
        <v>-0.83006104517565671</v>
      </c>
      <c r="I203" s="179">
        <f>+'Ark1'!AH629</f>
        <v>0</v>
      </c>
      <c r="J203" s="179"/>
      <c r="K203" s="442"/>
      <c r="L203" s="273"/>
      <c r="M203" s="157">
        <f>+'Ark1'!U629</f>
        <v>16.688543371522101</v>
      </c>
      <c r="N203" s="179">
        <f t="shared" si="34"/>
        <v>-0.68430788125304787</v>
      </c>
      <c r="O203" s="179"/>
      <c r="P203" s="451"/>
      <c r="Q203" s="451"/>
      <c r="R203" s="461"/>
      <c r="S203" s="451"/>
      <c r="T203" s="56">
        <f>+'Ark1'!T629</f>
        <v>4.3441080196399344</v>
      </c>
      <c r="U203" s="179">
        <f t="shared" si="35"/>
        <v>-3.9019160823117183E-2</v>
      </c>
      <c r="V203" s="157">
        <f>+'Ark1'!W629</f>
        <v>0.20458265139116205</v>
      </c>
      <c r="W203" s="95"/>
      <c r="X203" s="74">
        <f>+'Ark1'!X629</f>
        <v>51.391162029459913</v>
      </c>
      <c r="Y203" s="74">
        <f>+'Ark1'!Y629</f>
        <v>11.783960720130937</v>
      </c>
      <c r="Z203" s="74">
        <f>+'Ark1'!Z629</f>
        <v>5.0136270610247218</v>
      </c>
      <c r="AA203" s="71"/>
      <c r="AB203" s="157">
        <f>+'Ark1'!Z629</f>
        <v>5.0136270610247218</v>
      </c>
      <c r="AC203" s="56">
        <f>+'Ark1'!AC629</f>
        <v>0</v>
      </c>
      <c r="AD203" s="74">
        <f>+'Ark1'!AE629</f>
        <v>0</v>
      </c>
      <c r="AE203" s="157">
        <f t="shared" si="37"/>
        <v>1.7507163323782235</v>
      </c>
      <c r="AF203" s="47"/>
      <c r="AH203" s="59"/>
    </row>
    <row r="204" spans="1:34" ht="15.6">
      <c r="A204" s="47"/>
      <c r="B204" s="54">
        <f>+'Ark1'!C630</f>
        <v>2012</v>
      </c>
      <c r="C204" s="54">
        <f>+'Ark1'!L630</f>
        <v>5</v>
      </c>
      <c r="D204" s="65" t="s">
        <v>401</v>
      </c>
      <c r="E204" s="329">
        <f>+'Ark1'!Q630</f>
        <v>2228</v>
      </c>
      <c r="F204" s="329">
        <f>+'Ark1'!R630</f>
        <v>4122</v>
      </c>
      <c r="G204" s="179">
        <f>+'Ark1'!AG630</f>
        <v>8.5613372692457315</v>
      </c>
      <c r="H204" s="179">
        <f t="shared" si="33"/>
        <v>-1.2811338235457246</v>
      </c>
      <c r="I204" s="179">
        <f>+'Ark1'!AH630</f>
        <v>0</v>
      </c>
      <c r="J204" s="179"/>
      <c r="K204" s="442"/>
      <c r="L204" s="273"/>
      <c r="M204" s="157">
        <f>+'Ark1'!U630</f>
        <v>18.835419699175169</v>
      </c>
      <c r="N204" s="179">
        <f t="shared" si="34"/>
        <v>-0.89482011365385361</v>
      </c>
      <c r="O204" s="179"/>
      <c r="P204" s="451"/>
      <c r="Q204" s="451"/>
      <c r="R204" s="461"/>
      <c r="S204" s="451"/>
      <c r="T204" s="56">
        <f>+'Ark1'!T630</f>
        <v>5.1086851043182913</v>
      </c>
      <c r="U204" s="179">
        <f t="shared" si="35"/>
        <v>5.6238233583256303E-2</v>
      </c>
      <c r="V204" s="157">
        <f>+'Ark1'!W630</f>
        <v>1.0189228529839889</v>
      </c>
      <c r="W204" s="95"/>
      <c r="X204" s="74">
        <f>+'Ark1'!X630</f>
        <v>65.526443474041756</v>
      </c>
      <c r="Y204" s="74">
        <f>+'Ark1'!Y630</f>
        <v>23.459485686559919</v>
      </c>
      <c r="Z204" s="74">
        <f>+'Ark1'!Z630</f>
        <v>5.1724634974723127</v>
      </c>
      <c r="AA204" s="71"/>
      <c r="AB204" s="157">
        <f>+'Ark1'!Z630</f>
        <v>5.1724634974723127</v>
      </c>
      <c r="AC204" s="56">
        <f>+'Ark1'!AC630</f>
        <v>0</v>
      </c>
      <c r="AD204" s="74">
        <f>+'Ark1'!AE630</f>
        <v>0</v>
      </c>
      <c r="AE204" s="157">
        <f t="shared" si="37"/>
        <v>1.8500897666068223</v>
      </c>
      <c r="AF204" s="47"/>
      <c r="AH204" s="59"/>
    </row>
    <row r="205" spans="1:34" ht="15.6">
      <c r="A205" s="47"/>
      <c r="B205" s="54">
        <f>+'Ark1'!C631</f>
        <v>2012</v>
      </c>
      <c r="C205" s="54">
        <f>+'Ark1'!L631</f>
        <v>6</v>
      </c>
      <c r="D205" s="65" t="s">
        <v>32</v>
      </c>
      <c r="E205" s="329">
        <f>+'Ark1'!Q631</f>
        <v>2896</v>
      </c>
      <c r="F205" s="329">
        <f>+'Ark1'!R631</f>
        <v>5291</v>
      </c>
      <c r="G205" s="179">
        <f>+'Ark1'!AG631</f>
        <v>12.301119353198867</v>
      </c>
      <c r="H205" s="179">
        <f t="shared" si="33"/>
        <v>0.1991858515714231</v>
      </c>
      <c r="I205" s="179">
        <f>+'Ark1'!AH631</f>
        <v>0</v>
      </c>
      <c r="J205" s="179"/>
      <c r="K205" s="442"/>
      <c r="L205" s="273"/>
      <c r="M205" s="157">
        <f>+'Ark1'!U631</f>
        <v>21.083783783783783</v>
      </c>
      <c r="N205" s="179">
        <f t="shared" si="34"/>
        <v>-1.1671639987627422</v>
      </c>
      <c r="O205" s="179"/>
      <c r="P205" s="451"/>
      <c r="Q205" s="451"/>
      <c r="R205" s="461"/>
      <c r="S205" s="451"/>
      <c r="T205" s="56">
        <f>+'Ark1'!T631</f>
        <v>5.6839916839916844</v>
      </c>
      <c r="U205" s="179">
        <f t="shared" si="35"/>
        <v>3.4134745508136E-2</v>
      </c>
      <c r="V205" s="157">
        <f>+'Ark1'!W631</f>
        <v>3.2319032319032321</v>
      </c>
      <c r="W205" s="95"/>
      <c r="X205" s="74">
        <f>+'Ark1'!X631</f>
        <v>79.417879417879391</v>
      </c>
      <c r="Y205" s="74">
        <f>+'Ark1'!Y631</f>
        <v>37.76223776223776</v>
      </c>
      <c r="Z205" s="74">
        <f>+'Ark1'!Z631</f>
        <v>5.2843390332978011</v>
      </c>
      <c r="AA205" s="71"/>
      <c r="AB205" s="157">
        <f>+'Ark1'!Z631</f>
        <v>5.2843390332978011</v>
      </c>
      <c r="AC205" s="56">
        <f>+'Ark1'!AC631</f>
        <v>0</v>
      </c>
      <c r="AD205" s="74">
        <f>+'Ark1'!AE631</f>
        <v>0</v>
      </c>
      <c r="AE205" s="157">
        <f t="shared" si="37"/>
        <v>1.8270027624309393</v>
      </c>
      <c r="AF205" s="47"/>
      <c r="AH205" s="59"/>
    </row>
    <row r="206" spans="1:34" ht="15.6">
      <c r="A206" s="47"/>
      <c r="B206" s="54">
        <f>+'Ark1'!C632</f>
        <v>2012</v>
      </c>
      <c r="C206" s="54">
        <f>+'Ark1'!L632</f>
        <v>7</v>
      </c>
      <c r="D206" s="65" t="s">
        <v>33</v>
      </c>
      <c r="E206" s="329">
        <f>+'Ark1'!Q632</f>
        <v>3137</v>
      </c>
      <c r="F206" s="329">
        <f>+'Ark1'!R632</f>
        <v>5402</v>
      </c>
      <c r="G206" s="179">
        <f>+'Ark1'!AG632</f>
        <v>14.276787122200396</v>
      </c>
      <c r="H206" s="179">
        <f t="shared" si="33"/>
        <v>0.23741291943729159</v>
      </c>
      <c r="I206" s="179">
        <f>+'Ark1'!AH632</f>
        <v>0</v>
      </c>
      <c r="J206" s="179"/>
      <c r="K206" s="442"/>
      <c r="L206" s="273"/>
      <c r="M206" s="157">
        <f>+'Ark1'!U632</f>
        <v>23.967215845983031</v>
      </c>
      <c r="N206" s="179">
        <f t="shared" si="34"/>
        <v>-1.3258102623050583</v>
      </c>
      <c r="O206" s="179"/>
      <c r="P206" s="451"/>
      <c r="Q206" s="451"/>
      <c r="R206" s="461"/>
      <c r="S206" s="451"/>
      <c r="T206" s="56">
        <f>+'Ark1'!T632</f>
        <v>6.1325435024065156</v>
      </c>
      <c r="U206" s="179">
        <f t="shared" si="35"/>
        <v>-5.2842865212196166E-2</v>
      </c>
      <c r="V206" s="157">
        <f>+'Ark1'!W632</f>
        <v>6.3680118474639054</v>
      </c>
      <c r="W206" s="95"/>
      <c r="X206" s="74">
        <f>+'Ark1'!X632</f>
        <v>93.021103295075918</v>
      </c>
      <c r="Y206" s="74">
        <f>+'Ark1'!Y632</f>
        <v>58.515364679748238</v>
      </c>
      <c r="Z206" s="74">
        <f>+'Ark1'!Z632</f>
        <v>5.0583006792791023</v>
      </c>
      <c r="AA206" s="71"/>
      <c r="AB206" s="157">
        <f>+'Ark1'!Z632</f>
        <v>5.0583006792791023</v>
      </c>
      <c r="AC206" s="56">
        <f>+'Ark1'!AC632</f>
        <v>0</v>
      </c>
      <c r="AD206" s="74">
        <f>+'Ark1'!AE632</f>
        <v>0</v>
      </c>
      <c r="AE206" s="157">
        <f t="shared" si="37"/>
        <v>1.7220274147274466</v>
      </c>
      <c r="AF206" s="47"/>
      <c r="AH206" s="59"/>
    </row>
    <row r="207" spans="1:34" ht="15.6">
      <c r="A207" s="47"/>
      <c r="B207" s="54">
        <f>+'Ark1'!C633</f>
        <v>2012</v>
      </c>
      <c r="C207" s="54">
        <f>+'Ark1'!L633</f>
        <v>8</v>
      </c>
      <c r="D207" s="65" t="s">
        <v>34</v>
      </c>
      <c r="E207" s="329">
        <f>+'Ark1'!Q633</f>
        <v>4069</v>
      </c>
      <c r="F207" s="329">
        <f>+'Ark1'!R633</f>
        <v>8084</v>
      </c>
      <c r="G207" s="179">
        <f>+'Ark1'!AG633</f>
        <v>24.03917681060976</v>
      </c>
      <c r="H207" s="179">
        <f t="shared" si="33"/>
        <v>1.5997035960678616</v>
      </c>
      <c r="I207" s="179">
        <f>+'Ark1'!AH633</f>
        <v>0</v>
      </c>
      <c r="J207" s="179"/>
      <c r="K207" s="442"/>
      <c r="L207" s="273"/>
      <c r="M207" s="157">
        <f>+'Ark1'!U633</f>
        <v>26.967144977733831</v>
      </c>
      <c r="N207" s="179">
        <f t="shared" si="34"/>
        <v>-1.3900084145965437</v>
      </c>
      <c r="O207" s="179"/>
      <c r="P207" s="451"/>
      <c r="Q207" s="451"/>
      <c r="R207" s="461"/>
      <c r="S207" s="451"/>
      <c r="T207" s="56">
        <f>+'Ark1'!T633</f>
        <v>6.8200148441365682</v>
      </c>
      <c r="U207" s="179">
        <f t="shared" si="35"/>
        <v>-0.1399163259715932</v>
      </c>
      <c r="V207" s="157">
        <f>+'Ark1'!W633</f>
        <v>13.891637803067789</v>
      </c>
      <c r="W207" s="95"/>
      <c r="X207" s="74">
        <f>+'Ark1'!X633</f>
        <v>97.575457694210783</v>
      </c>
      <c r="Y207" s="74">
        <f>+'Ark1'!Y633</f>
        <v>77.733795150915398</v>
      </c>
      <c r="Z207" s="74">
        <f>+'Ark1'!Z633</f>
        <v>5.3365074663035283</v>
      </c>
      <c r="AA207" s="71"/>
      <c r="AB207" s="157">
        <f>+'Ark1'!Z633</f>
        <v>5.3365074663035283</v>
      </c>
      <c r="AC207" s="56">
        <f>+'Ark1'!AC633</f>
        <v>0</v>
      </c>
      <c r="AD207" s="74">
        <f>+'Ark1'!AE633</f>
        <v>0</v>
      </c>
      <c r="AE207" s="157">
        <f t="shared" si="37"/>
        <v>1.9867289260260506</v>
      </c>
      <c r="AF207" s="47"/>
      <c r="AH207" s="59"/>
    </row>
    <row r="208" spans="1:34" ht="15.6">
      <c r="A208" s="47"/>
      <c r="B208" s="54">
        <f>+'Ark1'!C634</f>
        <v>2012</v>
      </c>
      <c r="C208" s="54">
        <f>+'Ark1'!L634</f>
        <v>9</v>
      </c>
      <c r="D208" s="65" t="s">
        <v>35</v>
      </c>
      <c r="E208" s="329">
        <f>+'Ark1'!Q634</f>
        <v>3136</v>
      </c>
      <c r="F208" s="329">
        <f>+'Ark1'!R634</f>
        <v>5524</v>
      </c>
      <c r="G208" s="179">
        <f>+'Ark1'!AG634</f>
        <v>18.666424807275202</v>
      </c>
      <c r="H208" s="179">
        <f t="shared" si="33"/>
        <v>3.1999540013949002E-2</v>
      </c>
      <c r="I208" s="179">
        <f>+'Ark1'!AH634</f>
        <v>0</v>
      </c>
      <c r="J208" s="179"/>
      <c r="K208" s="442"/>
      <c r="L208" s="273"/>
      <c r="M208" s="157">
        <f>+'Ark1'!U634</f>
        <v>30.644261404779201</v>
      </c>
      <c r="N208" s="179">
        <f t="shared" si="34"/>
        <v>-1.4535439227462916</v>
      </c>
      <c r="O208" s="179"/>
      <c r="P208" s="451"/>
      <c r="Q208" s="451"/>
      <c r="R208" s="461"/>
      <c r="S208" s="451"/>
      <c r="T208" s="56">
        <f>+'Ark1'!T634</f>
        <v>7.517921795800147</v>
      </c>
      <c r="U208" s="179">
        <f t="shared" si="35"/>
        <v>-0.21469673326669803</v>
      </c>
      <c r="V208" s="157">
        <f>+'Ark1'!W634</f>
        <v>26.719768283852279</v>
      </c>
      <c r="W208" s="95"/>
      <c r="X208" s="74">
        <f>+'Ark1'!X634</f>
        <v>99.656046343229519</v>
      </c>
      <c r="Y208" s="74">
        <f>+'Ark1'!Y634</f>
        <v>91.799420709630709</v>
      </c>
      <c r="Z208" s="74">
        <f>+'Ark1'!Z634</f>
        <v>5.450912340621004</v>
      </c>
      <c r="AA208" s="71"/>
      <c r="AB208" s="157">
        <f>+'Ark1'!Z634</f>
        <v>5.450912340621004</v>
      </c>
      <c r="AC208" s="56">
        <f>+'Ark1'!AC634</f>
        <v>0</v>
      </c>
      <c r="AD208" s="74">
        <f>+'Ark1'!AE634</f>
        <v>0</v>
      </c>
      <c r="AE208" s="157">
        <f t="shared" si="37"/>
        <v>1.7614795918367347</v>
      </c>
      <c r="AF208" s="47"/>
      <c r="AH208" s="59"/>
    </row>
    <row r="209" spans="1:34" ht="15.6">
      <c r="A209" s="47"/>
      <c r="B209" s="54">
        <f>+'Ark1'!C635</f>
        <v>2012</v>
      </c>
      <c r="C209" s="54">
        <f>+'Ark1'!L635</f>
        <v>10</v>
      </c>
      <c r="D209" s="65" t="s">
        <v>36</v>
      </c>
      <c r="E209" s="329">
        <f>+'Ark1'!Q635</f>
        <v>1476</v>
      </c>
      <c r="F209" s="329">
        <f>+'Ark1'!R635</f>
        <v>2119</v>
      </c>
      <c r="G209" s="179">
        <f>+'Ark1'!AG635</f>
        <v>7.7712951129332719</v>
      </c>
      <c r="H209" s="179">
        <f t="shared" si="33"/>
        <v>0.54633364047833766</v>
      </c>
      <c r="I209" s="179">
        <f>+'Ark1'!AH635</f>
        <v>0</v>
      </c>
      <c r="J209" s="179"/>
      <c r="K209" s="442"/>
      <c r="L209" s="273"/>
      <c r="M209" s="157">
        <f>+'Ark1'!U635</f>
        <v>33.258612553091147</v>
      </c>
      <c r="N209" s="179">
        <f t="shared" si="34"/>
        <v>-1.0845219822764136</v>
      </c>
      <c r="O209" s="179"/>
      <c r="P209" s="451"/>
      <c r="Q209" s="451"/>
      <c r="R209" s="461"/>
      <c r="S209" s="451"/>
      <c r="T209" s="56">
        <f>+'Ark1'!T635</f>
        <v>7.9075035394053774</v>
      </c>
      <c r="U209" s="179">
        <f t="shared" si="35"/>
        <v>-0.20946363581422389</v>
      </c>
      <c r="V209" s="157">
        <f>+'Ark1'!W635</f>
        <v>35.535630014157626</v>
      </c>
      <c r="W209" s="95"/>
      <c r="X209" s="74">
        <f>+'Ark1'!X635</f>
        <v>99.858423784804174</v>
      </c>
      <c r="Y209" s="74">
        <f>+'Ark1'!Y635</f>
        <v>96.979707409155239</v>
      </c>
      <c r="Z209" s="74">
        <f>+'Ark1'!Z635</f>
        <v>5.6600993826664556</v>
      </c>
      <c r="AA209" s="71"/>
      <c r="AB209" s="157">
        <f>+'Ark1'!Z635</f>
        <v>5.6600993826664556</v>
      </c>
      <c r="AC209" s="56">
        <f>+'Ark1'!AC635</f>
        <v>0</v>
      </c>
      <c r="AD209" s="74">
        <f>+'Ark1'!AE635</f>
        <v>0</v>
      </c>
      <c r="AE209" s="157">
        <f t="shared" si="37"/>
        <v>1.4356368563685638</v>
      </c>
      <c r="AF209" s="47"/>
      <c r="AH209" s="59"/>
    </row>
    <row r="210" spans="1:34" ht="15.6">
      <c r="A210" s="47"/>
      <c r="B210" s="54">
        <f>+'Ark1'!C636</f>
        <v>2012</v>
      </c>
      <c r="C210" s="54">
        <f>+'Ark1'!L636</f>
        <v>11</v>
      </c>
      <c r="D210" s="65" t="s">
        <v>37</v>
      </c>
      <c r="E210" s="329">
        <f>+'Ark1'!Q636</f>
        <v>820</v>
      </c>
      <c r="F210" s="329">
        <f>+'Ark1'!R636</f>
        <v>1164</v>
      </c>
      <c r="G210" s="179">
        <f>+'Ark1'!AG636</f>
        <v>4.595732762280516</v>
      </c>
      <c r="H210" s="179">
        <f t="shared" si="33"/>
        <v>0.37915373595145319</v>
      </c>
      <c r="I210" s="179">
        <f>+'Ark1'!AH636</f>
        <v>0</v>
      </c>
      <c r="J210" s="179"/>
      <c r="K210" s="442"/>
      <c r="L210" s="273"/>
      <c r="M210" s="157">
        <f>+'Ark1'!U636</f>
        <v>35.80498281786943</v>
      </c>
      <c r="N210" s="179">
        <f t="shared" si="34"/>
        <v>-0.68760977472316398</v>
      </c>
      <c r="O210" s="179"/>
      <c r="P210" s="451"/>
      <c r="Q210" s="451"/>
      <c r="R210" s="461"/>
      <c r="S210" s="451"/>
      <c r="T210" s="56">
        <f>+'Ark1'!T636</f>
        <v>8.218213058419245</v>
      </c>
      <c r="U210" s="179">
        <f t="shared" si="35"/>
        <v>-0.40131556110937439</v>
      </c>
      <c r="V210" s="157">
        <f>+'Ark1'!W636</f>
        <v>40.721649484536073</v>
      </c>
      <c r="W210" s="95"/>
      <c r="X210" s="74">
        <f>+'Ark1'!X636</f>
        <v>100</v>
      </c>
      <c r="Y210" s="74">
        <f>+'Ark1'!Y636</f>
        <v>98.539518900343651</v>
      </c>
      <c r="Z210" s="74">
        <f>+'Ark1'!Z636</f>
        <v>5.6771601168923356</v>
      </c>
      <c r="AA210" s="71"/>
      <c r="AB210" s="157">
        <f>+'Ark1'!Z636</f>
        <v>5.6771601168923356</v>
      </c>
      <c r="AC210" s="56">
        <f>+'Ark1'!AC636</f>
        <v>0</v>
      </c>
      <c r="AD210" s="74">
        <f>+'Ark1'!AE636</f>
        <v>0</v>
      </c>
      <c r="AE210" s="157">
        <f t="shared" si="37"/>
        <v>1.4195121951219511</v>
      </c>
      <c r="AF210" s="47"/>
      <c r="AH210" s="59"/>
    </row>
    <row r="211" spans="1:34" ht="15.6">
      <c r="A211" s="47"/>
      <c r="B211" s="54">
        <f>+'Ark1'!C637</f>
        <v>2012</v>
      </c>
      <c r="C211" s="54">
        <f>+'Ark1'!L637</f>
        <v>12</v>
      </c>
      <c r="D211" s="65" t="s">
        <v>38</v>
      </c>
      <c r="E211" s="329">
        <f>+'Ark1'!Q637</f>
        <v>239</v>
      </c>
      <c r="F211" s="329">
        <f>+'Ark1'!R637</f>
        <v>292</v>
      </c>
      <c r="G211" s="179">
        <f>+'Ark1'!AG637</f>
        <v>1.2299101407820139</v>
      </c>
      <c r="H211" s="179">
        <f t="shared" si="33"/>
        <v>6.8515591973729917E-2</v>
      </c>
      <c r="I211" s="179">
        <f>+'Ark1'!AH637</f>
        <v>0</v>
      </c>
      <c r="J211" s="179"/>
      <c r="K211" s="442"/>
      <c r="L211" s="273"/>
      <c r="M211" s="157">
        <f>+'Ark1'!U637</f>
        <v>38.197260273972631</v>
      </c>
      <c r="N211" s="179">
        <f t="shared" si="34"/>
        <v>-0.44675267101116845</v>
      </c>
      <c r="O211" s="179"/>
      <c r="P211" s="451"/>
      <c r="Q211" s="451"/>
      <c r="R211" s="461"/>
      <c r="S211" s="451"/>
      <c r="T211" s="56">
        <f>+'Ark1'!T637</f>
        <v>8.6541095890410951</v>
      </c>
      <c r="U211" s="179">
        <f t="shared" si="35"/>
        <v>-0.33618167309482772</v>
      </c>
      <c r="V211" s="157">
        <f>+'Ark1'!W637</f>
        <v>48.972602739726007</v>
      </c>
      <c r="W211" s="95"/>
      <c r="X211" s="74">
        <f>+'Ark1'!X637</f>
        <v>100</v>
      </c>
      <c r="Y211" s="74">
        <f>+'Ark1'!Y637</f>
        <v>99.657534246575366</v>
      </c>
      <c r="Z211" s="74">
        <f>+'Ark1'!Z637</f>
        <v>5.7346811451348554</v>
      </c>
      <c r="AA211" s="71"/>
      <c r="AB211" s="157">
        <f>+'Ark1'!Z637</f>
        <v>5.7346811451348554</v>
      </c>
      <c r="AC211" s="56">
        <f>+'Ark1'!AC637</f>
        <v>0</v>
      </c>
      <c r="AD211" s="74">
        <f>+'Ark1'!AE637</f>
        <v>0</v>
      </c>
      <c r="AE211" s="157">
        <f t="shared" si="37"/>
        <v>1.2217573221757323</v>
      </c>
      <c r="AF211" s="47"/>
      <c r="AH211" s="59"/>
    </row>
    <row r="212" spans="1:34" ht="15.6">
      <c r="A212" s="47"/>
      <c r="B212" s="54">
        <f>+'Ark1'!C638</f>
        <v>2012</v>
      </c>
      <c r="C212" s="54">
        <f>+'Ark1'!L638</f>
        <v>13</v>
      </c>
      <c r="D212" s="65" t="s">
        <v>39</v>
      </c>
      <c r="E212" s="329">
        <f>+'Ark1'!Q638</f>
        <v>64</v>
      </c>
      <c r="F212" s="329">
        <f>+'Ark1'!R638</f>
        <v>77</v>
      </c>
      <c r="G212" s="179">
        <f>+'Ark1'!AG638</f>
        <v>0.3470204429996589</v>
      </c>
      <c r="H212" s="179">
        <f t="shared" si="33"/>
        <v>5.0685386362100682E-2</v>
      </c>
      <c r="I212" s="179">
        <f>+'Ark1'!AH638</f>
        <v>0</v>
      </c>
      <c r="J212" s="179"/>
      <c r="K212" s="442"/>
      <c r="L212" s="273"/>
      <c r="M212" s="157">
        <f>+'Ark1'!U638</f>
        <v>40.870129870129873</v>
      </c>
      <c r="N212" s="179">
        <f t="shared" si="34"/>
        <v>0.2461298701298702</v>
      </c>
      <c r="O212" s="179"/>
      <c r="P212" s="451"/>
      <c r="Q212" s="451"/>
      <c r="R212" s="461"/>
      <c r="S212" s="451"/>
      <c r="T212" s="56">
        <f>+'Ark1'!T638</f>
        <v>8.8701298701298725</v>
      </c>
      <c r="U212" s="179">
        <f t="shared" si="35"/>
        <v>0.11012987012987274</v>
      </c>
      <c r="V212" s="157">
        <f>+'Ark1'!W638</f>
        <v>45.454545454545446</v>
      </c>
      <c r="W212" s="95"/>
      <c r="X212" s="74">
        <f>+'Ark1'!X638</f>
        <v>100</v>
      </c>
      <c r="Y212" s="74">
        <f>+'Ark1'!Y638</f>
        <v>100</v>
      </c>
      <c r="Z212" s="74">
        <f>+'Ark1'!Z638</f>
        <v>5.596336114388742</v>
      </c>
      <c r="AA212" s="71"/>
      <c r="AB212" s="157">
        <f>+'Ark1'!Z638</f>
        <v>5.596336114388742</v>
      </c>
      <c r="AC212" s="56">
        <f>+'Ark1'!AC638</f>
        <v>0</v>
      </c>
      <c r="AD212" s="74">
        <f>+'Ark1'!AE638</f>
        <v>0</v>
      </c>
      <c r="AE212" s="157">
        <f t="shared" si="37"/>
        <v>1.203125</v>
      </c>
      <c r="AF212" s="47"/>
      <c r="AH212" s="59"/>
    </row>
    <row r="213" spans="1:34" ht="15.6">
      <c r="A213" s="47"/>
      <c r="B213" s="54">
        <f>+'Ark1'!C639</f>
        <v>2012</v>
      </c>
      <c r="C213" s="54">
        <f>+'Ark1'!L639</f>
        <v>14</v>
      </c>
      <c r="D213" s="65" t="s">
        <v>402</v>
      </c>
      <c r="E213" s="329">
        <f>+'Ark1'!Q639</f>
        <v>29</v>
      </c>
      <c r="F213" s="329">
        <f>+'Ark1'!R639</f>
        <v>31</v>
      </c>
      <c r="G213" s="179">
        <f>+'Ark1'!AG639</f>
        <v>0.14184060877993679</v>
      </c>
      <c r="H213" s="179">
        <f t="shared" ref="H213:H276" si="40">+G213-G228</f>
        <v>1.9563979790591185E-2</v>
      </c>
      <c r="I213" s="179">
        <f>+'Ark1'!AH639</f>
        <v>0</v>
      </c>
      <c r="J213" s="179"/>
      <c r="K213" s="442"/>
      <c r="L213" s="273"/>
      <c r="M213" s="157">
        <f>+'Ark1'!U639</f>
        <v>41.493548387096787</v>
      </c>
      <c r="N213" s="179">
        <f t="shared" ref="N213:N276" si="41">+M213-M228</f>
        <v>-0.41311827956988623</v>
      </c>
      <c r="O213" s="179"/>
      <c r="P213" s="451"/>
      <c r="Q213" s="451"/>
      <c r="R213" s="461"/>
      <c r="S213" s="451"/>
      <c r="T213" s="56">
        <f>+'Ark1'!T639</f>
        <v>8.387096774193548</v>
      </c>
      <c r="U213" s="179">
        <f t="shared" ref="U213:U276" si="42">+T213-T228</f>
        <v>-0.57956989247312052</v>
      </c>
      <c r="V213" s="157">
        <f>+'Ark1'!W639</f>
        <v>45.161290322580641</v>
      </c>
      <c r="W213" s="95"/>
      <c r="X213" s="74">
        <f>+'Ark1'!X639</f>
        <v>100</v>
      </c>
      <c r="Y213" s="74">
        <f>+'Ark1'!Y639</f>
        <v>100</v>
      </c>
      <c r="Z213" s="74">
        <f>+'Ark1'!Z639</f>
        <v>7.4426380808485311</v>
      </c>
      <c r="AA213" s="71"/>
      <c r="AB213" s="157">
        <f>+'Ark1'!Z639</f>
        <v>7.4426380808485311</v>
      </c>
      <c r="AC213" s="56">
        <f>+'Ark1'!AC639</f>
        <v>0</v>
      </c>
      <c r="AD213" s="74">
        <f>+'Ark1'!AE639</f>
        <v>0</v>
      </c>
      <c r="AE213" s="157">
        <f t="shared" si="37"/>
        <v>1.0689655172413792</v>
      </c>
      <c r="AF213" s="47"/>
      <c r="AH213" s="59"/>
    </row>
    <row r="214" spans="1:34" ht="15.6">
      <c r="A214" s="47"/>
      <c r="B214" s="54">
        <f>+'Ark1'!C640</f>
        <v>2012</v>
      </c>
      <c r="C214" s="54">
        <f>+'Ark1'!L640</f>
        <v>15</v>
      </c>
      <c r="D214" s="65" t="s">
        <v>40</v>
      </c>
      <c r="E214" s="329">
        <f>+'Ark1'!Q640</f>
        <v>2</v>
      </c>
      <c r="F214" s="329">
        <f>+'Ark1'!R640</f>
        <v>2</v>
      </c>
      <c r="G214" s="179">
        <f>+'Ark1'!AG640</f>
        <v>9.6265918887417316E-3</v>
      </c>
      <c r="H214" s="179">
        <f t="shared" si="40"/>
        <v>3.3824305929129172E-3</v>
      </c>
      <c r="I214" s="179">
        <f>+'Ark1'!AH640</f>
        <v>0</v>
      </c>
      <c r="J214" s="179"/>
      <c r="K214" s="442"/>
      <c r="L214" s="273"/>
      <c r="M214" s="157">
        <f>+'Ark1'!U640</f>
        <v>43.650000000000006</v>
      </c>
      <c r="N214" s="179">
        <f t="shared" si="41"/>
        <v>11.550000000000004</v>
      </c>
      <c r="O214" s="179"/>
      <c r="P214" s="451"/>
      <c r="Q214" s="451"/>
      <c r="R214" s="461"/>
      <c r="S214" s="451"/>
      <c r="T214" s="56">
        <f>+'Ark1'!T640</f>
        <v>7</v>
      </c>
      <c r="U214" s="179">
        <f t="shared" si="42"/>
        <v>2</v>
      </c>
      <c r="V214" s="157">
        <f>+'Ark1'!W640</f>
        <v>0</v>
      </c>
      <c r="W214" s="95"/>
      <c r="X214" s="74">
        <f>+'Ark1'!X640</f>
        <v>100</v>
      </c>
      <c r="Y214" s="74">
        <f>+'Ark1'!Y640</f>
        <v>100</v>
      </c>
      <c r="Z214" s="74">
        <f>+'Ark1'!Z640</f>
        <v>3.8499999999999694</v>
      </c>
      <c r="AA214" s="71"/>
      <c r="AB214" s="157">
        <f>+'Ark1'!Z640</f>
        <v>3.8499999999999694</v>
      </c>
      <c r="AC214" s="56">
        <f>+'Ark1'!AC640</f>
        <v>0</v>
      </c>
      <c r="AD214" s="74">
        <f>+'Ark1'!AE640</f>
        <v>0</v>
      </c>
      <c r="AE214" s="157">
        <f t="shared" si="37"/>
        <v>1</v>
      </c>
      <c r="AF214" s="47"/>
      <c r="AH214" s="59"/>
    </row>
    <row r="215" spans="1:34" ht="15.6">
      <c r="A215" s="47"/>
      <c r="B215">
        <f>+'Ark1'!C641</f>
        <v>2011</v>
      </c>
      <c r="C215">
        <f>+'Ark1'!L641</f>
        <v>1</v>
      </c>
      <c r="D215" s="3" t="str">
        <f t="shared" ref="D215" si="43">+D200</f>
        <v>P-</v>
      </c>
      <c r="E215" s="316">
        <f>+'Ark1'!Q641</f>
        <v>173</v>
      </c>
      <c r="F215" s="316">
        <f>+'Ark1'!R641</f>
        <v>260</v>
      </c>
      <c r="G215" s="197">
        <f>+'Ark1'!AG641</f>
        <v>0.32297486627817384</v>
      </c>
      <c r="H215" s="197">
        <f t="shared" si="40"/>
        <v>6.0636226912888169E-2</v>
      </c>
      <c r="I215" s="197">
        <f>+'Ark1'!AH641</f>
        <v>0</v>
      </c>
      <c r="J215" s="197"/>
      <c r="K215" s="443"/>
      <c r="L215" s="205"/>
      <c r="M215" s="92">
        <f>+'Ark1'!U641</f>
        <v>12.77192307692308</v>
      </c>
      <c r="N215" s="197">
        <f t="shared" si="41"/>
        <v>1.072857656362336</v>
      </c>
      <c r="O215" s="197"/>
      <c r="P215" s="452"/>
      <c r="Q215" s="452"/>
      <c r="R215" s="462"/>
      <c r="S215" s="452"/>
      <c r="T215" s="1">
        <f>+'Ark1'!T641</f>
        <v>2.1230769230769222</v>
      </c>
      <c r="U215" s="197">
        <f t="shared" si="42"/>
        <v>8.1020848310567217E-2</v>
      </c>
      <c r="V215" s="92">
        <f>+'Ark1'!W641</f>
        <v>0</v>
      </c>
      <c r="W215" s="95"/>
      <c r="X215" s="11">
        <f>+'Ark1'!X641</f>
        <v>23.07692307692308</v>
      </c>
      <c r="Y215" s="11">
        <f>+'Ark1'!Y641</f>
        <v>1.1538461538461535</v>
      </c>
      <c r="Z215" s="11">
        <f>+'Ark1'!Z641</f>
        <v>4.347654114781327</v>
      </c>
      <c r="AA215" s="71"/>
      <c r="AB215" s="92">
        <f>+'Ark1'!Z641</f>
        <v>4.347654114781327</v>
      </c>
      <c r="AC215" s="1">
        <f>+'Ark1'!AC641</f>
        <v>0</v>
      </c>
      <c r="AD215" s="11">
        <f>+'Ark1'!AE641</f>
        <v>0</v>
      </c>
      <c r="AE215" s="92">
        <f t="shared" si="37"/>
        <v>1.5028901734104045</v>
      </c>
      <c r="AF215" s="47"/>
      <c r="AH215" s="59"/>
    </row>
    <row r="216" spans="1:34" ht="15.6">
      <c r="A216" s="47"/>
      <c r="B216">
        <f>+'Ark1'!C642</f>
        <v>2011</v>
      </c>
      <c r="C216">
        <f>+'Ark1'!L642</f>
        <v>2</v>
      </c>
      <c r="D216" s="3" t="str">
        <f t="shared" si="39"/>
        <v>P</v>
      </c>
      <c r="E216" s="316">
        <f>+'Ark1'!Q642</f>
        <v>556</v>
      </c>
      <c r="F216" s="316">
        <f>+'Ark1'!R642</f>
        <v>955</v>
      </c>
      <c r="G216" s="197">
        <f>+'Ark1'!AG642</f>
        <v>1.2999235041610702</v>
      </c>
      <c r="H216" s="197">
        <f t="shared" si="40"/>
        <v>-4.2985531116179754E-3</v>
      </c>
      <c r="I216" s="197">
        <f>+'Ark1'!AH642</f>
        <v>0</v>
      </c>
      <c r="J216" s="197"/>
      <c r="K216" s="443"/>
      <c r="L216" s="205"/>
      <c r="M216" s="92">
        <f>+'Ark1'!U642</f>
        <v>13.995078534031389</v>
      </c>
      <c r="N216" s="197">
        <f t="shared" si="41"/>
        <v>0.45133533490189315</v>
      </c>
      <c r="O216" s="197"/>
      <c r="P216" s="452"/>
      <c r="Q216" s="452"/>
      <c r="R216" s="462"/>
      <c r="S216" s="452"/>
      <c r="T216" s="1">
        <f>+'Ark1'!T642</f>
        <v>2.7675392670157071</v>
      </c>
      <c r="U216" s="197">
        <f t="shared" si="42"/>
        <v>7.1130126645738923E-2</v>
      </c>
      <c r="V216" s="92">
        <f>+'Ark1'!W642</f>
        <v>0</v>
      </c>
      <c r="W216" s="95"/>
      <c r="X216" s="11">
        <f>+'Ark1'!X642</f>
        <v>32.774869109947645</v>
      </c>
      <c r="Y216" s="11">
        <f>+'Ark1'!Y642</f>
        <v>3.4554973821989527</v>
      </c>
      <c r="Z216" s="11">
        <f>+'Ark1'!Z642</f>
        <v>4.5001136540749753</v>
      </c>
      <c r="AA216" s="71"/>
      <c r="AB216" s="92">
        <f>+'Ark1'!Z642</f>
        <v>4.5001136540749753</v>
      </c>
      <c r="AC216" s="1">
        <f>+'Ark1'!AC642</f>
        <v>0</v>
      </c>
      <c r="AD216" s="11">
        <f>+'Ark1'!AE642</f>
        <v>0</v>
      </c>
      <c r="AE216" s="92">
        <f t="shared" si="37"/>
        <v>1.7176258992805755</v>
      </c>
      <c r="AF216" s="47"/>
      <c r="AH216" s="59"/>
    </row>
    <row r="217" spans="1:34" ht="15.6">
      <c r="A217" s="47"/>
      <c r="B217">
        <f>+'Ark1'!C643</f>
        <v>2011</v>
      </c>
      <c r="C217">
        <f>+'Ark1'!L643</f>
        <v>3</v>
      </c>
      <c r="D217" s="3" t="str">
        <f t="shared" si="39"/>
        <v>P+</v>
      </c>
      <c r="E217" s="316">
        <f>+'Ark1'!Q643</f>
        <v>1071</v>
      </c>
      <c r="F217" s="316">
        <f>+'Ark1'!R643</f>
        <v>1972</v>
      </c>
      <c r="G217" s="197">
        <f>+'Ark1'!AG643</f>
        <v>2.9640022156073833</v>
      </c>
      <c r="H217" s="197">
        <f t="shared" si="40"/>
        <v>-0.10963297956675655</v>
      </c>
      <c r="I217" s="197">
        <f>+'Ark1'!AH643</f>
        <v>0</v>
      </c>
      <c r="J217" s="197"/>
      <c r="K217" s="443"/>
      <c r="L217" s="205"/>
      <c r="M217" s="92">
        <f>+'Ark1'!U643</f>
        <v>15.453701825557786</v>
      </c>
      <c r="N217" s="197">
        <f t="shared" si="41"/>
        <v>0.38801101918903846</v>
      </c>
      <c r="O217" s="197"/>
      <c r="P217" s="452"/>
      <c r="Q217" s="452"/>
      <c r="R217" s="462"/>
      <c r="S217" s="452"/>
      <c r="T217" s="1">
        <f>+'Ark1'!T643</f>
        <v>3.5395537525354968</v>
      </c>
      <c r="U217" s="197">
        <f t="shared" si="42"/>
        <v>-0.15227983760317754</v>
      </c>
      <c r="V217" s="92">
        <f>+'Ark1'!W643</f>
        <v>0.152129817444219</v>
      </c>
      <c r="W217" s="95"/>
      <c r="X217" s="11">
        <f>+'Ark1'!X643</f>
        <v>42.596348884381342</v>
      </c>
      <c r="Y217" s="11">
        <f>+'Ark1'!Y643</f>
        <v>7.6064908722109505</v>
      </c>
      <c r="Z217" s="11">
        <f>+'Ark1'!Z643</f>
        <v>5.0527362386433916</v>
      </c>
      <c r="AA217" s="71"/>
      <c r="AB217" s="92">
        <f>+'Ark1'!Z643</f>
        <v>5.0527362386433916</v>
      </c>
      <c r="AC217" s="1">
        <f>+'Ark1'!AC643</f>
        <v>0</v>
      </c>
      <c r="AD217" s="11">
        <f>+'Ark1'!AE643</f>
        <v>0</v>
      </c>
      <c r="AE217" s="92">
        <f t="shared" si="37"/>
        <v>1.8412698412698412</v>
      </c>
      <c r="AF217" s="47"/>
      <c r="AH217" s="59"/>
    </row>
    <row r="218" spans="1:34" ht="15.6">
      <c r="A218" s="47"/>
      <c r="B218">
        <f>+'Ark1'!C644</f>
        <v>2011</v>
      </c>
      <c r="C218">
        <f>+'Ark1'!L644</f>
        <v>4</v>
      </c>
      <c r="D218" s="3" t="str">
        <f t="shared" si="39"/>
        <v>O-</v>
      </c>
      <c r="E218" s="316">
        <f>+'Ark1'!Q644</f>
        <v>1693</v>
      </c>
      <c r="F218" s="316">
        <f>+'Ark1'!R644</f>
        <v>3153</v>
      </c>
      <c r="G218" s="197">
        <f>+'Ark1'!AG644</f>
        <v>5.3276312404532202</v>
      </c>
      <c r="H218" s="197">
        <f t="shared" si="40"/>
        <v>0.273379136206235</v>
      </c>
      <c r="I218" s="197">
        <f>+'Ark1'!AH644</f>
        <v>0</v>
      </c>
      <c r="J218" s="197"/>
      <c r="K218" s="443"/>
      <c r="L218" s="205"/>
      <c r="M218" s="92">
        <f>+'Ark1'!U644</f>
        <v>17.372851252775149</v>
      </c>
      <c r="N218" s="197">
        <f t="shared" si="41"/>
        <v>-8.4513929997214632E-2</v>
      </c>
      <c r="O218" s="197"/>
      <c r="P218" s="452"/>
      <c r="Q218" s="452"/>
      <c r="R218" s="462"/>
      <c r="S218" s="452"/>
      <c r="T218" s="1">
        <f>+'Ark1'!T644</f>
        <v>4.3831271804630516</v>
      </c>
      <c r="U218" s="197">
        <f t="shared" si="42"/>
        <v>1.5410930010645529E-2</v>
      </c>
      <c r="V218" s="92">
        <f>+'Ark1'!W644</f>
        <v>0.31715826197272445</v>
      </c>
      <c r="W218" s="95"/>
      <c r="X218" s="11">
        <f>+'Ark1'!X644</f>
        <v>55.312400888043122</v>
      </c>
      <c r="Y218" s="11">
        <f>+'Ark1'!Y644</f>
        <v>15.255312400888045</v>
      </c>
      <c r="Z218" s="11">
        <f>+'Ark1'!Z644</f>
        <v>5.1489435257545901</v>
      </c>
      <c r="AA218" s="71"/>
      <c r="AB218" s="92">
        <f>+'Ark1'!Z644</f>
        <v>5.1489435257545901</v>
      </c>
      <c r="AC218" s="1">
        <f>+'Ark1'!AC644</f>
        <v>0</v>
      </c>
      <c r="AD218" s="11">
        <f>+'Ark1'!AE644</f>
        <v>0</v>
      </c>
      <c r="AE218" s="92">
        <f t="shared" si="37"/>
        <v>1.8623744831659776</v>
      </c>
      <c r="AF218" s="47"/>
      <c r="AH218" s="59"/>
    </row>
    <row r="219" spans="1:34" ht="15.6">
      <c r="A219" s="47"/>
      <c r="B219">
        <f>+'Ark1'!C645</f>
        <v>2011</v>
      </c>
      <c r="C219">
        <f>+'Ark1'!L645</f>
        <v>5</v>
      </c>
      <c r="D219" s="3" t="str">
        <f t="shared" si="39"/>
        <v>O</v>
      </c>
      <c r="E219" s="316">
        <f>+'Ark1'!Q645</f>
        <v>2571</v>
      </c>
      <c r="F219" s="316">
        <f>+'Ark1'!R645</f>
        <v>5129</v>
      </c>
      <c r="G219" s="197">
        <f>+'Ark1'!AG645</f>
        <v>9.842471092791456</v>
      </c>
      <c r="H219" s="197">
        <f t="shared" si="40"/>
        <v>-8.35507940637914E-2</v>
      </c>
      <c r="I219" s="197">
        <f>+'Ark1'!AH645</f>
        <v>0</v>
      </c>
      <c r="J219" s="197"/>
      <c r="K219" s="443"/>
      <c r="L219" s="205"/>
      <c r="M219" s="92">
        <f>+'Ark1'!U645</f>
        <v>19.730239812829023</v>
      </c>
      <c r="N219" s="197">
        <f t="shared" si="41"/>
        <v>6.8990331716559439E-2</v>
      </c>
      <c r="O219" s="197"/>
      <c r="P219" s="452"/>
      <c r="Q219" s="452"/>
      <c r="R219" s="462"/>
      <c r="S219" s="452"/>
      <c r="T219" s="1">
        <f>+'Ark1'!T645</f>
        <v>5.052446870735035</v>
      </c>
      <c r="U219" s="197">
        <f t="shared" si="42"/>
        <v>-7.0633245495765884E-2</v>
      </c>
      <c r="V219" s="92">
        <f>+'Ark1'!W645</f>
        <v>0.95535192045232975</v>
      </c>
      <c r="W219" s="95"/>
      <c r="X219" s="11">
        <f>+'Ark1'!X645</f>
        <v>71.592903100019498</v>
      </c>
      <c r="Y219" s="11">
        <f>+'Ark1'!Y645</f>
        <v>28.44609085591734</v>
      </c>
      <c r="Z219" s="11">
        <f>+'Ark1'!Z645</f>
        <v>5.2086299963506475</v>
      </c>
      <c r="AA219" s="71"/>
      <c r="AB219" s="92">
        <f>+'Ark1'!Z645</f>
        <v>5.2086299963506475</v>
      </c>
      <c r="AC219" s="1">
        <f>+'Ark1'!AC645</f>
        <v>0</v>
      </c>
      <c r="AD219" s="11">
        <f>+'Ark1'!AE645</f>
        <v>0</v>
      </c>
      <c r="AE219" s="92">
        <f t="shared" si="37"/>
        <v>1.9949436017113964</v>
      </c>
      <c r="AF219" s="47"/>
      <c r="AH219" s="59"/>
    </row>
    <row r="220" spans="1:34" ht="15.6">
      <c r="A220" s="47"/>
      <c r="B220">
        <f>+'Ark1'!C646</f>
        <v>2011</v>
      </c>
      <c r="C220">
        <f>+'Ark1'!L646</f>
        <v>6</v>
      </c>
      <c r="D220" s="3" t="str">
        <f t="shared" si="39"/>
        <v>O+</v>
      </c>
      <c r="E220" s="316">
        <f>+'Ark1'!Q646</f>
        <v>3089</v>
      </c>
      <c r="F220" s="316">
        <f>+'Ark1'!R646</f>
        <v>5592</v>
      </c>
      <c r="G220" s="197">
        <f>+'Ark1'!AG646</f>
        <v>12.101933501627444</v>
      </c>
      <c r="H220" s="197">
        <f t="shared" si="40"/>
        <v>-0.60606621947797734</v>
      </c>
      <c r="I220" s="197">
        <f>+'Ark1'!AH646</f>
        <v>0</v>
      </c>
      <c r="J220" s="197"/>
      <c r="K220" s="443"/>
      <c r="L220" s="205"/>
      <c r="M220" s="92">
        <f>+'Ark1'!U646</f>
        <v>22.250947782546525</v>
      </c>
      <c r="N220" s="197">
        <f t="shared" si="41"/>
        <v>7.1467168062238073E-2</v>
      </c>
      <c r="O220" s="197"/>
      <c r="P220" s="452"/>
      <c r="Q220" s="452"/>
      <c r="R220" s="462"/>
      <c r="S220" s="452"/>
      <c r="T220" s="1">
        <f>+'Ark1'!T646</f>
        <v>5.6498569384835484</v>
      </c>
      <c r="U220" s="197">
        <f t="shared" si="42"/>
        <v>-8.9718774757123754E-2</v>
      </c>
      <c r="V220" s="92">
        <f>+'Ark1'!W646</f>
        <v>3.8447782546494991</v>
      </c>
      <c r="W220" s="95"/>
      <c r="X220" s="11">
        <f>+'Ark1'!X646</f>
        <v>84.907010014306138</v>
      </c>
      <c r="Y220" s="11">
        <f>+'Ark1'!Y646</f>
        <v>46.834763948497852</v>
      </c>
      <c r="Z220" s="11">
        <f>+'Ark1'!Z646</f>
        <v>5.3331724142513677</v>
      </c>
      <c r="AA220" s="71"/>
      <c r="AB220" s="92">
        <f>+'Ark1'!Z646</f>
        <v>5.3331724142513677</v>
      </c>
      <c r="AC220" s="1">
        <f>+'Ark1'!AC646</f>
        <v>0</v>
      </c>
      <c r="AD220" s="11">
        <f>+'Ark1'!AE646</f>
        <v>0</v>
      </c>
      <c r="AE220" s="92">
        <f t="shared" si="37"/>
        <v>1.8102945937196504</v>
      </c>
      <c r="AF220" s="47"/>
      <c r="AH220" s="59"/>
    </row>
    <row r="221" spans="1:34" ht="15.6">
      <c r="A221" s="47"/>
      <c r="B221">
        <f>+'Ark1'!C647</f>
        <v>2011</v>
      </c>
      <c r="C221">
        <f>+'Ark1'!L647</f>
        <v>7</v>
      </c>
      <c r="D221" s="3" t="str">
        <f t="shared" si="39"/>
        <v>R-</v>
      </c>
      <c r="E221" s="316">
        <f>+'Ark1'!Q647</f>
        <v>3332</v>
      </c>
      <c r="F221" s="316">
        <f>+'Ark1'!R647</f>
        <v>5707</v>
      </c>
      <c r="G221" s="197">
        <f>+'Ark1'!AG647</f>
        <v>14.039374202763105</v>
      </c>
      <c r="H221" s="197">
        <f t="shared" si="40"/>
        <v>-0.16992638729343312</v>
      </c>
      <c r="I221" s="197">
        <f>+'Ark1'!AH647</f>
        <v>0</v>
      </c>
      <c r="J221" s="197"/>
      <c r="K221" s="443"/>
      <c r="L221" s="205"/>
      <c r="M221" s="92">
        <f>+'Ark1'!U647</f>
        <v>25.293026108288089</v>
      </c>
      <c r="N221" s="197">
        <f t="shared" si="41"/>
        <v>-0.25424216601478378</v>
      </c>
      <c r="O221" s="197"/>
      <c r="P221" s="452"/>
      <c r="Q221" s="452"/>
      <c r="R221" s="462"/>
      <c r="S221" s="452"/>
      <c r="T221" s="1">
        <f>+'Ark1'!T647</f>
        <v>6.1853863676187117</v>
      </c>
      <c r="U221" s="197">
        <f t="shared" si="42"/>
        <v>-2.9948975259959099E-2</v>
      </c>
      <c r="V221" s="92">
        <f>+'Ark1'!W647</f>
        <v>8.1303662169265802</v>
      </c>
      <c r="W221" s="95"/>
      <c r="X221" s="11">
        <f>+'Ark1'!X647</f>
        <v>95.02365516032944</v>
      </c>
      <c r="Y221" s="11">
        <f>+'Ark1'!Y647</f>
        <v>68.897844752058859</v>
      </c>
      <c r="Z221" s="11">
        <f>+'Ark1'!Z647</f>
        <v>5.0633685917826243</v>
      </c>
      <c r="AA221" s="71"/>
      <c r="AB221" s="92">
        <f>+'Ark1'!Z647</f>
        <v>5.0633685917826243</v>
      </c>
      <c r="AC221" s="1">
        <f>+'Ark1'!AC647</f>
        <v>0</v>
      </c>
      <c r="AD221" s="11">
        <f>+'Ark1'!AE647</f>
        <v>0</v>
      </c>
      <c r="AE221" s="92">
        <f t="shared" si="37"/>
        <v>1.7127851140456183</v>
      </c>
      <c r="AF221" s="47"/>
      <c r="AH221" s="59"/>
    </row>
    <row r="222" spans="1:34" ht="15.6">
      <c r="A222" s="47"/>
      <c r="B222">
        <f>+'Ark1'!C648</f>
        <v>2011</v>
      </c>
      <c r="C222">
        <f>+'Ark1'!L648</f>
        <v>8</v>
      </c>
      <c r="D222" s="3" t="str">
        <f t="shared" si="39"/>
        <v>R</v>
      </c>
      <c r="E222" s="316">
        <f>+'Ark1'!Q648</f>
        <v>4168</v>
      </c>
      <c r="F222" s="316">
        <f>+'Ark1'!R648</f>
        <v>8136</v>
      </c>
      <c r="G222" s="197">
        <f>+'Ark1'!AG648</f>
        <v>22.439473214541898</v>
      </c>
      <c r="H222" s="197">
        <f t="shared" si="40"/>
        <v>-0.42327423971183009</v>
      </c>
      <c r="I222" s="197">
        <f>+'Ark1'!AH648</f>
        <v>0</v>
      </c>
      <c r="J222" s="197"/>
      <c r="K222" s="443"/>
      <c r="L222" s="205"/>
      <c r="M222" s="92">
        <f>+'Ark1'!U648</f>
        <v>28.357153392330375</v>
      </c>
      <c r="N222" s="197">
        <f t="shared" si="41"/>
        <v>-0.25392974430742754</v>
      </c>
      <c r="O222" s="197"/>
      <c r="P222" s="452"/>
      <c r="Q222" s="452"/>
      <c r="R222" s="462"/>
      <c r="S222" s="452"/>
      <c r="T222" s="1">
        <f>+'Ark1'!T648</f>
        <v>6.9599311701081614</v>
      </c>
      <c r="U222" s="197">
        <f t="shared" si="42"/>
        <v>-0.1651671776495105</v>
      </c>
      <c r="V222" s="92">
        <f>+'Ark1'!W648</f>
        <v>17.981809242871186</v>
      </c>
      <c r="W222" s="95"/>
      <c r="X222" s="11">
        <f>+'Ark1'!X648</f>
        <v>98.67256637168137</v>
      </c>
      <c r="Y222" s="11">
        <f>+'Ark1'!Y648</f>
        <v>84.85742379547689</v>
      </c>
      <c r="Z222" s="11">
        <f>+'Ark1'!Z648</f>
        <v>5.203068355666745</v>
      </c>
      <c r="AA222" s="71"/>
      <c r="AB222" s="92">
        <f>+'Ark1'!Z648</f>
        <v>5.203068355666745</v>
      </c>
      <c r="AC222" s="1">
        <f>+'Ark1'!AC648</f>
        <v>0</v>
      </c>
      <c r="AD222" s="11">
        <f>+'Ark1'!AE648</f>
        <v>0</v>
      </c>
      <c r="AE222" s="92">
        <f t="shared" si="37"/>
        <v>1.9520153550863724</v>
      </c>
      <c r="AF222" s="47"/>
      <c r="AH222" s="59"/>
    </row>
    <row r="223" spans="1:34" ht="15.6">
      <c r="A223" s="47"/>
      <c r="B223">
        <f>+'Ark1'!C649</f>
        <v>2011</v>
      </c>
      <c r="C223">
        <f>+'Ark1'!L649</f>
        <v>9</v>
      </c>
      <c r="D223" s="3" t="str">
        <f t="shared" si="39"/>
        <v>R+</v>
      </c>
      <c r="E223" s="316">
        <f>+'Ark1'!Q649</f>
        <v>3218</v>
      </c>
      <c r="F223" s="316">
        <f>+'Ark1'!R649</f>
        <v>5969</v>
      </c>
      <c r="G223" s="197">
        <f>+'Ark1'!AG649</f>
        <v>18.634425267261253</v>
      </c>
      <c r="H223" s="197">
        <f t="shared" si="40"/>
        <v>0.94965114998791478</v>
      </c>
      <c r="I223" s="197">
        <f>+'Ark1'!AH649</f>
        <v>0</v>
      </c>
      <c r="J223" s="197"/>
      <c r="K223" s="443"/>
      <c r="L223" s="205"/>
      <c r="M223" s="92">
        <f>+'Ark1'!U649</f>
        <v>32.097805327525492</v>
      </c>
      <c r="N223" s="197">
        <f t="shared" si="41"/>
        <v>0.20576073190948563</v>
      </c>
      <c r="O223" s="197"/>
      <c r="P223" s="452"/>
      <c r="Q223" s="452"/>
      <c r="R223" s="462"/>
      <c r="S223" s="452"/>
      <c r="T223" s="1">
        <f>+'Ark1'!T649</f>
        <v>7.732618529066845</v>
      </c>
      <c r="U223" s="197">
        <f t="shared" si="42"/>
        <v>-0.13397255180995327</v>
      </c>
      <c r="V223" s="92">
        <f>+'Ark1'!W649</f>
        <v>31.680348467079924</v>
      </c>
      <c r="W223" s="95"/>
      <c r="X223" s="11">
        <f>+'Ark1'!X649</f>
        <v>99.865974200033563</v>
      </c>
      <c r="Y223" s="11">
        <f>+'Ark1'!Y649</f>
        <v>95.041045401239757</v>
      </c>
      <c r="Z223" s="11">
        <f>+'Ark1'!Z649</f>
        <v>5.6170274190424463</v>
      </c>
      <c r="AA223" s="71"/>
      <c r="AB223" s="92">
        <f>+'Ark1'!Z649</f>
        <v>5.6170274190424463</v>
      </c>
      <c r="AC223" s="1">
        <f>+'Ark1'!AC649</f>
        <v>0</v>
      </c>
      <c r="AD223" s="11">
        <f>+'Ark1'!AE649</f>
        <v>0</v>
      </c>
      <c r="AE223" s="92">
        <f t="shared" si="37"/>
        <v>1.8548788067122437</v>
      </c>
      <c r="AF223" s="47"/>
      <c r="AH223" s="59"/>
    </row>
    <row r="224" spans="1:34" ht="15.6">
      <c r="A224" s="47"/>
      <c r="B224">
        <f>+'Ark1'!C650</f>
        <v>2011</v>
      </c>
      <c r="C224">
        <f>+'Ark1'!L650</f>
        <v>10</v>
      </c>
      <c r="D224" s="3" t="str">
        <f t="shared" si="39"/>
        <v>U-</v>
      </c>
      <c r="E224" s="316">
        <f>+'Ark1'!Q650</f>
        <v>1485</v>
      </c>
      <c r="F224" s="316">
        <f>+'Ark1'!R650</f>
        <v>2163</v>
      </c>
      <c r="G224" s="197">
        <f>+'Ark1'!AG650</f>
        <v>7.2249614724549343</v>
      </c>
      <c r="H224" s="197">
        <f t="shared" si="40"/>
        <v>0.49361143292704135</v>
      </c>
      <c r="I224" s="197">
        <f>+'Ark1'!AH650</f>
        <v>0</v>
      </c>
      <c r="J224" s="197"/>
      <c r="K224" s="443"/>
      <c r="L224" s="205"/>
      <c r="M224" s="92">
        <f>+'Ark1'!U650</f>
        <v>34.343134535367561</v>
      </c>
      <c r="N224" s="197">
        <f t="shared" si="41"/>
        <v>0.1729749608994311</v>
      </c>
      <c r="O224" s="197"/>
      <c r="P224" s="452"/>
      <c r="Q224" s="452"/>
      <c r="R224" s="462"/>
      <c r="S224" s="452"/>
      <c r="T224" s="1">
        <f>+'Ark1'!T650</f>
        <v>8.1169671752196013</v>
      </c>
      <c r="U224" s="197">
        <f t="shared" si="42"/>
        <v>-0.16867112265273754</v>
      </c>
      <c r="V224" s="92">
        <f>+'Ark1'!W650</f>
        <v>38.465094775774389</v>
      </c>
      <c r="W224" s="95"/>
      <c r="X224" s="11">
        <f>+'Ark1'!X650</f>
        <v>100</v>
      </c>
      <c r="Y224" s="11">
        <f>+'Ark1'!Y650</f>
        <v>98.196948682385596</v>
      </c>
      <c r="Z224" s="11">
        <f>+'Ark1'!Z650</f>
        <v>5.7720773795867437</v>
      </c>
      <c r="AA224" s="71"/>
      <c r="AB224" s="92">
        <f>+'Ark1'!Z650</f>
        <v>5.7720773795867437</v>
      </c>
      <c r="AC224" s="1">
        <f>+'Ark1'!AC650</f>
        <v>0</v>
      </c>
      <c r="AD224" s="11">
        <f>+'Ark1'!AE650</f>
        <v>0</v>
      </c>
      <c r="AE224" s="92">
        <f t="shared" si="37"/>
        <v>1.4565656565656566</v>
      </c>
      <c r="AF224" s="47"/>
      <c r="AH224" s="59"/>
    </row>
    <row r="225" spans="1:34" ht="15.6">
      <c r="A225" s="47"/>
      <c r="B225">
        <f>+'Ark1'!C651</f>
        <v>2011</v>
      </c>
      <c r="C225">
        <f>+'Ark1'!L651</f>
        <v>11</v>
      </c>
      <c r="D225" s="3" t="str">
        <f t="shared" si="39"/>
        <v>U</v>
      </c>
      <c r="E225" s="316">
        <f>+'Ark1'!Q651</f>
        <v>878</v>
      </c>
      <c r="F225" s="316">
        <f>+'Ark1'!R651</f>
        <v>1188</v>
      </c>
      <c r="G225" s="197">
        <f>+'Ark1'!AG651</f>
        <v>4.2165790263290628</v>
      </c>
      <c r="H225" s="197">
        <f t="shared" si="40"/>
        <v>-8.2805064662002437E-2</v>
      </c>
      <c r="I225" s="197">
        <f>+'Ark1'!AH651</f>
        <v>0</v>
      </c>
      <c r="J225" s="197"/>
      <c r="K225" s="443"/>
      <c r="L225" s="205"/>
      <c r="M225" s="92">
        <f>+'Ark1'!U651</f>
        <v>36.492592592592594</v>
      </c>
      <c r="N225" s="197">
        <f t="shared" si="41"/>
        <v>-0.17469963260847976</v>
      </c>
      <c r="O225" s="197"/>
      <c r="P225" s="452"/>
      <c r="Q225" s="452"/>
      <c r="R225" s="462"/>
      <c r="S225" s="452"/>
      <c r="T225" s="1">
        <f>+'Ark1'!T651</f>
        <v>8.6195286195286194</v>
      </c>
      <c r="U225" s="197">
        <f t="shared" si="42"/>
        <v>-0.38583331076628902</v>
      </c>
      <c r="V225" s="92">
        <f>+'Ark1'!W651</f>
        <v>46.717171717171723</v>
      </c>
      <c r="W225" s="95"/>
      <c r="X225" s="11">
        <f>+'Ark1'!X651</f>
        <v>100</v>
      </c>
      <c r="Y225" s="11">
        <f>+'Ark1'!Y651</f>
        <v>98.989898989898975</v>
      </c>
      <c r="Z225" s="11">
        <f>+'Ark1'!Z651</f>
        <v>5.7983826561041836</v>
      </c>
      <c r="AA225" s="71"/>
      <c r="AB225" s="92">
        <f>+'Ark1'!Z651</f>
        <v>5.7983826561041836</v>
      </c>
      <c r="AC225" s="1">
        <f>+'Ark1'!AC651</f>
        <v>0</v>
      </c>
      <c r="AD225" s="11">
        <f>+'Ark1'!AE651</f>
        <v>0</v>
      </c>
      <c r="AE225" s="92">
        <f t="shared" si="37"/>
        <v>1.3530751708428246</v>
      </c>
      <c r="AF225" s="47"/>
      <c r="AH225" s="59"/>
    </row>
    <row r="226" spans="1:34" ht="15.6">
      <c r="A226" s="47"/>
      <c r="B226">
        <f>+'Ark1'!C652</f>
        <v>2011</v>
      </c>
      <c r="C226">
        <f>+'Ark1'!L652</f>
        <v>12</v>
      </c>
      <c r="D226" s="3" t="str">
        <f t="shared" si="39"/>
        <v>U+</v>
      </c>
      <c r="E226" s="316">
        <f>+'Ark1'!Q652</f>
        <v>273</v>
      </c>
      <c r="F226" s="316">
        <f>+'Ark1'!R652</f>
        <v>309</v>
      </c>
      <c r="G226" s="197">
        <f>+'Ark1'!AG652</f>
        <v>1.161394548808284</v>
      </c>
      <c r="H226" s="197">
        <f t="shared" si="40"/>
        <v>-3.2562709692998126E-2</v>
      </c>
      <c r="I226" s="197">
        <f>+'Ark1'!AH652</f>
        <v>0</v>
      </c>
      <c r="J226" s="197"/>
      <c r="K226" s="443"/>
      <c r="L226" s="205"/>
      <c r="M226" s="92">
        <f>+'Ark1'!U652</f>
        <v>38.6440129449838</v>
      </c>
      <c r="N226" s="197">
        <f t="shared" si="41"/>
        <v>0.40777133424555956</v>
      </c>
      <c r="O226" s="197"/>
      <c r="P226" s="452"/>
      <c r="Q226" s="452"/>
      <c r="R226" s="462"/>
      <c r="S226" s="452"/>
      <c r="T226" s="1">
        <f>+'Ark1'!T652</f>
        <v>8.9902912621359228</v>
      </c>
      <c r="U226" s="197">
        <f t="shared" si="42"/>
        <v>-0.21440672444126108</v>
      </c>
      <c r="V226" s="92">
        <f>+'Ark1'!W652</f>
        <v>49.190938511326841</v>
      </c>
      <c r="W226" s="95"/>
      <c r="X226" s="11">
        <f>+'Ark1'!X652</f>
        <v>100</v>
      </c>
      <c r="Y226" s="11">
        <f>+'Ark1'!Y652</f>
        <v>99.352750809061504</v>
      </c>
      <c r="Z226" s="11">
        <f>+'Ark1'!Z652</f>
        <v>6.7417218623832884</v>
      </c>
      <c r="AA226" s="71"/>
      <c r="AB226" s="92">
        <f>+'Ark1'!Z652</f>
        <v>6.7417218623832884</v>
      </c>
      <c r="AC226" s="1">
        <f>+'Ark1'!AC652</f>
        <v>0</v>
      </c>
      <c r="AD226" s="11">
        <f>+'Ark1'!AE652</f>
        <v>0</v>
      </c>
      <c r="AE226" s="92">
        <f t="shared" si="37"/>
        <v>1.1318681318681318</v>
      </c>
      <c r="AF226" s="47"/>
      <c r="AH226" s="59"/>
    </row>
    <row r="227" spans="1:34" ht="15.6">
      <c r="A227" s="47"/>
      <c r="B227">
        <f>+'Ark1'!C653</f>
        <v>2011</v>
      </c>
      <c r="C227">
        <f>+'Ark1'!L653</f>
        <v>13</v>
      </c>
      <c r="D227" s="3" t="str">
        <f t="shared" si="39"/>
        <v>E-</v>
      </c>
      <c r="E227" s="316">
        <f>+'Ark1'!Q653</f>
        <v>67</v>
      </c>
      <c r="F227" s="316">
        <f>+'Ark1'!R653</f>
        <v>75</v>
      </c>
      <c r="G227" s="197">
        <f>+'Ark1'!AG653</f>
        <v>0.29633505663755821</v>
      </c>
      <c r="H227" s="197">
        <f t="shared" si="40"/>
        <v>-0.15765455388889865</v>
      </c>
      <c r="I227" s="197">
        <f>+'Ark1'!AH653</f>
        <v>0</v>
      </c>
      <c r="J227" s="197"/>
      <c r="K227" s="443"/>
      <c r="L227" s="205"/>
      <c r="M227" s="92">
        <f>+'Ark1'!U653</f>
        <v>40.624000000000002</v>
      </c>
      <c r="N227" s="197">
        <f t="shared" si="41"/>
        <v>0.13241121495325103</v>
      </c>
      <c r="O227" s="197"/>
      <c r="P227" s="452"/>
      <c r="Q227" s="452"/>
      <c r="R227" s="462"/>
      <c r="S227" s="452"/>
      <c r="T227" s="1">
        <f>+'Ark1'!T653</f>
        <v>8.76</v>
      </c>
      <c r="U227" s="197">
        <f t="shared" si="42"/>
        <v>-0.31476635514018625</v>
      </c>
      <c r="V227" s="92">
        <f>+'Ark1'!W653</f>
        <v>48</v>
      </c>
      <c r="W227" s="95"/>
      <c r="X227" s="11">
        <f>+'Ark1'!X653</f>
        <v>100</v>
      </c>
      <c r="Y227" s="11">
        <f>+'Ark1'!Y653</f>
        <v>100</v>
      </c>
      <c r="Z227" s="11">
        <f>+'Ark1'!Z653</f>
        <v>7.4823140805502417</v>
      </c>
      <c r="AA227" s="71"/>
      <c r="AB227" s="92">
        <f>+'Ark1'!Z653</f>
        <v>7.4823140805502417</v>
      </c>
      <c r="AC227" s="1">
        <f>+'Ark1'!AC653</f>
        <v>0</v>
      </c>
      <c r="AD227" s="11">
        <f>+'Ark1'!AE653</f>
        <v>0</v>
      </c>
      <c r="AE227" s="92">
        <f t="shared" si="37"/>
        <v>1.1194029850746268</v>
      </c>
      <c r="AF227" s="47"/>
      <c r="AH227" s="59"/>
    </row>
    <row r="228" spans="1:34" ht="15.6">
      <c r="A228" s="47"/>
      <c r="B228">
        <f>+'Ark1'!C654</f>
        <v>2011</v>
      </c>
      <c r="C228">
        <f>+'Ark1'!L654</f>
        <v>14</v>
      </c>
      <c r="D228" s="3" t="str">
        <f t="shared" si="39"/>
        <v>E</v>
      </c>
      <c r="E228" s="316">
        <f>+'Ark1'!Q654</f>
        <v>27</v>
      </c>
      <c r="F228" s="316">
        <f>+'Ark1'!R654</f>
        <v>30</v>
      </c>
      <c r="G228" s="197">
        <f>+'Ark1'!AG654</f>
        <v>0.1222766289893456</v>
      </c>
      <c r="H228" s="197">
        <f t="shared" si="40"/>
        <v>-8.3928918385213158E-2</v>
      </c>
      <c r="I228" s="197">
        <f>+'Ark1'!AH654</f>
        <v>0</v>
      </c>
      <c r="J228" s="197"/>
      <c r="K228" s="443"/>
      <c r="L228" s="205"/>
      <c r="M228" s="92">
        <f>+'Ark1'!U654</f>
        <v>41.906666666666673</v>
      </c>
      <c r="N228" s="197">
        <f t="shared" si="41"/>
        <v>0.90875000000001904</v>
      </c>
      <c r="O228" s="197"/>
      <c r="P228" s="452"/>
      <c r="Q228" s="452"/>
      <c r="R228" s="462"/>
      <c r="S228" s="452"/>
      <c r="T228" s="1">
        <f>+'Ark1'!T654</f>
        <v>8.9666666666666686</v>
      </c>
      <c r="U228" s="197">
        <f t="shared" si="42"/>
        <v>-0.17916666666666714</v>
      </c>
      <c r="V228" s="92">
        <f>+'Ark1'!W654</f>
        <v>53.33333333333335</v>
      </c>
      <c r="W228" s="95"/>
      <c r="X228" s="11">
        <f>+'Ark1'!X654</f>
        <v>100</v>
      </c>
      <c r="Y228" s="11">
        <f>+'Ark1'!Y654</f>
        <v>100</v>
      </c>
      <c r="Z228" s="11">
        <f>+'Ark1'!Z654</f>
        <v>7.1777402819797684</v>
      </c>
      <c r="AA228" s="71"/>
      <c r="AB228" s="92">
        <f>+'Ark1'!Z654</f>
        <v>7.1777402819797684</v>
      </c>
      <c r="AC228" s="1">
        <f>+'Ark1'!AC654</f>
        <v>0</v>
      </c>
      <c r="AD228" s="11">
        <f>+'Ark1'!AE654</f>
        <v>0</v>
      </c>
      <c r="AE228" s="92">
        <f t="shared" ref="AE228:AE291" si="44">+F228/E228</f>
        <v>1.1111111111111112</v>
      </c>
      <c r="AF228" s="47"/>
      <c r="AH228" s="59"/>
    </row>
    <row r="229" spans="1:34" ht="15.6">
      <c r="A229" s="47"/>
      <c r="B229">
        <f>+'Ark1'!C655</f>
        <v>2011</v>
      </c>
      <c r="C229">
        <f>+'Ark1'!L655</f>
        <v>15</v>
      </c>
      <c r="D229" s="3" t="str">
        <f t="shared" si="39"/>
        <v>E+</v>
      </c>
      <c r="E229" s="316">
        <f>+'Ark1'!Q655</f>
        <v>2</v>
      </c>
      <c r="F229" s="316">
        <f>+'Ark1'!R655</f>
        <v>2</v>
      </c>
      <c r="G229" s="197">
        <f>+'Ark1'!AG655</f>
        <v>6.2441612958288144E-3</v>
      </c>
      <c r="H229" s="197">
        <f t="shared" si="40"/>
        <v>-2.3577526179550778E-2</v>
      </c>
      <c r="I229" s="197">
        <f>+'Ark1'!AH655</f>
        <v>0</v>
      </c>
      <c r="J229" s="197"/>
      <c r="K229" s="443"/>
      <c r="L229" s="205"/>
      <c r="M229" s="92">
        <f>+'Ark1'!U655</f>
        <v>32.1</v>
      </c>
      <c r="N229" s="197">
        <f t="shared" si="41"/>
        <v>-8.5571428571428498</v>
      </c>
      <c r="O229" s="197"/>
      <c r="P229" s="452"/>
      <c r="Q229" s="452"/>
      <c r="R229" s="462"/>
      <c r="S229" s="452"/>
      <c r="T229" s="1">
        <f>+'Ark1'!T655</f>
        <v>5</v>
      </c>
      <c r="U229" s="197">
        <f t="shared" si="42"/>
        <v>-1.1428571428571441</v>
      </c>
      <c r="V229" s="92">
        <f>+'Ark1'!W655</f>
        <v>0</v>
      </c>
      <c r="W229" s="95"/>
      <c r="X229" s="11">
        <f>+'Ark1'!X655</f>
        <v>100</v>
      </c>
      <c r="Y229" s="11">
        <f>+'Ark1'!Y655</f>
        <v>100</v>
      </c>
      <c r="Z229" s="11">
        <f>+'Ark1'!Z655</f>
        <v>6.2000000000000046</v>
      </c>
      <c r="AA229" s="71"/>
      <c r="AB229" s="92">
        <f>+'Ark1'!Z655</f>
        <v>6.2000000000000046</v>
      </c>
      <c r="AC229" s="1">
        <f>+'Ark1'!AC655</f>
        <v>0</v>
      </c>
      <c r="AD229" s="11">
        <f>+'Ark1'!AE655</f>
        <v>0</v>
      </c>
      <c r="AE229" s="92">
        <f t="shared" si="44"/>
        <v>1</v>
      </c>
      <c r="AF229" s="47"/>
      <c r="AH229" s="59"/>
    </row>
    <row r="230" spans="1:34" ht="15.6">
      <c r="A230" s="47"/>
      <c r="B230" s="54">
        <f>+'Ark1'!C656</f>
        <v>2010</v>
      </c>
      <c r="C230" s="54">
        <f>+'Ark1'!L656</f>
        <v>1</v>
      </c>
      <c r="D230" s="65" t="s">
        <v>28</v>
      </c>
      <c r="E230" s="329">
        <f>+'Ark1'!Q656</f>
        <v>146</v>
      </c>
      <c r="F230" s="329">
        <f>+'Ark1'!R656</f>
        <v>214</v>
      </c>
      <c r="G230" s="179">
        <f>+'Ark1'!AG656</f>
        <v>0.26233863936528568</v>
      </c>
      <c r="H230" s="179">
        <f t="shared" si="40"/>
        <v>3.8385780462698721E-2</v>
      </c>
      <c r="I230" s="179">
        <f>+'Ark1'!AH656</f>
        <v>0</v>
      </c>
      <c r="J230" s="179"/>
      <c r="K230" s="442"/>
      <c r="L230" s="273"/>
      <c r="M230" s="157">
        <f>+'Ark1'!U656</f>
        <v>11.699065420560744</v>
      </c>
      <c r="N230" s="179">
        <f t="shared" si="41"/>
        <v>-0.69319264395538305</v>
      </c>
      <c r="O230" s="179"/>
      <c r="P230" s="451"/>
      <c r="Q230" s="451"/>
      <c r="R230" s="461"/>
      <c r="S230" s="451"/>
      <c r="T230" s="56">
        <f>+'Ark1'!T656</f>
        <v>2.042056074766355</v>
      </c>
      <c r="U230" s="179">
        <f t="shared" si="42"/>
        <v>0.11302381670183936</v>
      </c>
      <c r="V230" s="157">
        <f>+'Ark1'!W656</f>
        <v>0</v>
      </c>
      <c r="W230" s="95"/>
      <c r="X230" s="74">
        <f>+'Ark1'!X656</f>
        <v>16.822429906542059</v>
      </c>
      <c r="Y230" s="74">
        <f>+'Ark1'!Y656</f>
        <v>0.93457943925233611</v>
      </c>
      <c r="Z230" s="74">
        <f>+'Ark1'!Z656</f>
        <v>4.2068367881432316</v>
      </c>
      <c r="AA230" s="71"/>
      <c r="AB230" s="157">
        <f>+'Ark1'!Z656</f>
        <v>4.2068367881432316</v>
      </c>
      <c r="AC230" s="56">
        <f>+'Ark1'!AC656</f>
        <v>0</v>
      </c>
      <c r="AD230" s="74">
        <f>+'Ark1'!AE656</f>
        <v>0</v>
      </c>
      <c r="AE230" s="157">
        <f t="shared" si="44"/>
        <v>1.4657534246575343</v>
      </c>
      <c r="AF230" s="47"/>
      <c r="AH230" s="59"/>
    </row>
    <row r="231" spans="1:34" ht="15.6">
      <c r="A231" s="47"/>
      <c r="B231" s="54">
        <f>+'Ark1'!C657</f>
        <v>2010</v>
      </c>
      <c r="C231" s="54">
        <f>+'Ark1'!L657</f>
        <v>2</v>
      </c>
      <c r="D231" s="65" t="s">
        <v>29</v>
      </c>
      <c r="E231" s="329">
        <f>+'Ark1'!Q657</f>
        <v>565</v>
      </c>
      <c r="F231" s="329">
        <f>+'Ark1'!R657</f>
        <v>919</v>
      </c>
      <c r="G231" s="179">
        <f>+'Ark1'!AG657</f>
        <v>1.3042220572726881</v>
      </c>
      <c r="H231" s="179">
        <f t="shared" si="40"/>
        <v>0.19548751101682504</v>
      </c>
      <c r="I231" s="179">
        <f>+'Ark1'!AH657</f>
        <v>0</v>
      </c>
      <c r="J231" s="179"/>
      <c r="K231" s="442"/>
      <c r="L231" s="273"/>
      <c r="M231" s="157">
        <f>+'Ark1'!U657</f>
        <v>13.543743199129496</v>
      </c>
      <c r="N231" s="179">
        <f t="shared" si="41"/>
        <v>-1.0636300727599153</v>
      </c>
      <c r="O231" s="179"/>
      <c r="P231" s="451"/>
      <c r="Q231" s="451"/>
      <c r="R231" s="461"/>
      <c r="S231" s="451"/>
      <c r="T231" s="56">
        <f>+'Ark1'!T657</f>
        <v>2.6964091403699681</v>
      </c>
      <c r="U231" s="179">
        <f t="shared" si="42"/>
        <v>-0.14383663535967806</v>
      </c>
      <c r="V231" s="157">
        <f>+'Ark1'!W657</f>
        <v>0</v>
      </c>
      <c r="W231" s="95"/>
      <c r="X231" s="74">
        <f>+'Ark1'!X657</f>
        <v>29.815016322089239</v>
      </c>
      <c r="Y231" s="74">
        <f>+'Ark1'!Y657</f>
        <v>2.2850924918389555</v>
      </c>
      <c r="Z231" s="74">
        <f>+'Ark1'!Z657</f>
        <v>4.4916851634560819</v>
      </c>
      <c r="AA231" s="71"/>
      <c r="AB231" s="157">
        <f>+'Ark1'!Z657</f>
        <v>4.4916851634560819</v>
      </c>
      <c r="AC231" s="56">
        <f>+'Ark1'!AC657</f>
        <v>0</v>
      </c>
      <c r="AD231" s="74">
        <f>+'Ark1'!AE657</f>
        <v>0</v>
      </c>
      <c r="AE231" s="157">
        <f t="shared" si="44"/>
        <v>1.6265486725663716</v>
      </c>
      <c r="AF231" s="47"/>
      <c r="AH231" s="59"/>
    </row>
    <row r="232" spans="1:34" ht="15.6">
      <c r="A232" s="47"/>
      <c r="B232" s="54">
        <f>+'Ark1'!C658</f>
        <v>2010</v>
      </c>
      <c r="C232" s="54">
        <f>+'Ark1'!L658</f>
        <v>3</v>
      </c>
      <c r="D232" s="65" t="s">
        <v>30</v>
      </c>
      <c r="E232" s="329">
        <f>+'Ark1'!Q658</f>
        <v>979</v>
      </c>
      <c r="F232" s="329">
        <f>+'Ark1'!R658</f>
        <v>1947</v>
      </c>
      <c r="G232" s="179">
        <f>+'Ark1'!AG658</f>
        <v>3.0736351951741399</v>
      </c>
      <c r="H232" s="179">
        <f t="shared" si="40"/>
        <v>0.56456567569689575</v>
      </c>
      <c r="I232" s="179">
        <f>+'Ark1'!AH658</f>
        <v>0</v>
      </c>
      <c r="J232" s="179"/>
      <c r="K232" s="442"/>
      <c r="L232" s="273"/>
      <c r="M232" s="157">
        <f>+'Ark1'!U658</f>
        <v>15.065690806368748</v>
      </c>
      <c r="N232" s="179">
        <f t="shared" si="41"/>
        <v>-0.7576915465724241</v>
      </c>
      <c r="O232" s="179"/>
      <c r="P232" s="451"/>
      <c r="Q232" s="451"/>
      <c r="R232" s="461"/>
      <c r="S232" s="451"/>
      <c r="T232" s="56">
        <f>+'Ark1'!T658</f>
        <v>3.6918335901386743</v>
      </c>
      <c r="U232" s="179">
        <f t="shared" si="42"/>
        <v>0.12786300190338018</v>
      </c>
      <c r="V232" s="157">
        <f>+'Ark1'!W658</f>
        <v>0.15408320493066252</v>
      </c>
      <c r="W232" s="95"/>
      <c r="X232" s="74">
        <f>+'Ark1'!X658</f>
        <v>38.828967642526955</v>
      </c>
      <c r="Y232" s="74">
        <f>+'Ark1'!Y658</f>
        <v>6.6255778120184896</v>
      </c>
      <c r="Z232" s="74">
        <f>+'Ark1'!Z658</f>
        <v>4.840926583080658</v>
      </c>
      <c r="AA232" s="71"/>
      <c r="AB232" s="157">
        <f>+'Ark1'!Z658</f>
        <v>4.840926583080658</v>
      </c>
      <c r="AC232" s="56">
        <f>+'Ark1'!AC658</f>
        <v>0</v>
      </c>
      <c r="AD232" s="74">
        <f>+'Ark1'!AE658</f>
        <v>0</v>
      </c>
      <c r="AE232" s="157">
        <f t="shared" si="44"/>
        <v>1.9887640449438202</v>
      </c>
      <c r="AF232" s="47"/>
      <c r="AH232" s="59"/>
    </row>
    <row r="233" spans="1:34" ht="15.6">
      <c r="A233" s="47"/>
      <c r="B233" s="54">
        <f>+'Ark1'!C659</f>
        <v>2010</v>
      </c>
      <c r="C233" s="54">
        <f>+'Ark1'!L659</f>
        <v>4</v>
      </c>
      <c r="D233" s="65" t="s">
        <v>31</v>
      </c>
      <c r="E233" s="329">
        <f>+'Ark1'!Q659</f>
        <v>1527</v>
      </c>
      <c r="F233" s="329">
        <f>+'Ark1'!R659</f>
        <v>2763</v>
      </c>
      <c r="G233" s="179">
        <f>+'Ark1'!AG659</f>
        <v>5.0542521042469852</v>
      </c>
      <c r="H233" s="179">
        <f t="shared" si="40"/>
        <v>0.45763366649539705</v>
      </c>
      <c r="I233" s="179">
        <f>+'Ark1'!AH659</f>
        <v>0</v>
      </c>
      <c r="J233" s="179"/>
      <c r="K233" s="442"/>
      <c r="L233" s="273"/>
      <c r="M233" s="157">
        <f>+'Ark1'!U659</f>
        <v>17.457365182772364</v>
      </c>
      <c r="N233" s="179">
        <f t="shared" si="41"/>
        <v>-0.64378265928454681</v>
      </c>
      <c r="O233" s="179"/>
      <c r="P233" s="451"/>
      <c r="Q233" s="451"/>
      <c r="R233" s="461"/>
      <c r="S233" s="451"/>
      <c r="T233" s="56">
        <f>+'Ark1'!T659</f>
        <v>4.3677162504524061</v>
      </c>
      <c r="U233" s="179">
        <f t="shared" si="42"/>
        <v>6.6063357890423724E-2</v>
      </c>
      <c r="V233" s="157">
        <f>+'Ark1'!W659</f>
        <v>0.25334781035106779</v>
      </c>
      <c r="W233" s="95"/>
      <c r="X233" s="74">
        <f>+'Ark1'!X659</f>
        <v>56.532754252623953</v>
      </c>
      <c r="Y233" s="74">
        <f>+'Ark1'!Y659</f>
        <v>15.309446254071659</v>
      </c>
      <c r="Z233" s="74">
        <f>+'Ark1'!Z659</f>
        <v>5.0869635181661321</v>
      </c>
      <c r="AA233" s="71"/>
      <c r="AB233" s="157">
        <f>+'Ark1'!Z659</f>
        <v>5.0869635181661321</v>
      </c>
      <c r="AC233" s="56">
        <f>+'Ark1'!AC659</f>
        <v>0</v>
      </c>
      <c r="AD233" s="74">
        <f>+'Ark1'!AE659</f>
        <v>0</v>
      </c>
      <c r="AE233" s="157">
        <f t="shared" si="44"/>
        <v>1.8094302554027506</v>
      </c>
      <c r="AF233" s="47"/>
      <c r="AH233" s="59"/>
    </row>
    <row r="234" spans="1:34" ht="15.6">
      <c r="A234" s="47"/>
      <c r="B234" s="54">
        <f>+'Ark1'!C660</f>
        <v>2010</v>
      </c>
      <c r="C234" s="54">
        <f>+'Ark1'!L660</f>
        <v>5</v>
      </c>
      <c r="D234" s="65" t="s">
        <v>401</v>
      </c>
      <c r="E234" s="329">
        <f>+'Ark1'!Q660</f>
        <v>2528</v>
      </c>
      <c r="F234" s="329">
        <f>+'Ark1'!R660</f>
        <v>4818</v>
      </c>
      <c r="G234" s="179">
        <f>+'Ark1'!AG660</f>
        <v>9.9260218868552474</v>
      </c>
      <c r="H234" s="179">
        <f t="shared" si="40"/>
        <v>0.88130185416240003</v>
      </c>
      <c r="I234" s="179">
        <f>+'Ark1'!AH660</f>
        <v>0</v>
      </c>
      <c r="J234" s="179"/>
      <c r="K234" s="442"/>
      <c r="L234" s="273"/>
      <c r="M234" s="157">
        <f>+'Ark1'!U660</f>
        <v>19.661249481112463</v>
      </c>
      <c r="N234" s="179">
        <f t="shared" si="41"/>
        <v>-0.88836641292729013</v>
      </c>
      <c r="O234" s="179"/>
      <c r="P234" s="451"/>
      <c r="Q234" s="451"/>
      <c r="R234" s="461"/>
      <c r="S234" s="451"/>
      <c r="T234" s="56">
        <f>+'Ark1'!T660</f>
        <v>5.1230801162308008</v>
      </c>
      <c r="U234" s="179">
        <f t="shared" si="42"/>
        <v>-2.7648360590390553E-2</v>
      </c>
      <c r="V234" s="157">
        <f>+'Ark1'!W660</f>
        <v>1.0585305105853049</v>
      </c>
      <c r="W234" s="95"/>
      <c r="X234" s="74">
        <f>+'Ark1'!X660</f>
        <v>69.095060190950633</v>
      </c>
      <c r="Y234" s="74">
        <f>+'Ark1'!Y660</f>
        <v>29.784142797841433</v>
      </c>
      <c r="Z234" s="74">
        <f>+'Ark1'!Z660</f>
        <v>5.519524484509863</v>
      </c>
      <c r="AA234" s="71"/>
      <c r="AB234" s="157">
        <f>+'Ark1'!Z660</f>
        <v>5.519524484509863</v>
      </c>
      <c r="AC234" s="56">
        <f>+'Ark1'!AC660</f>
        <v>0</v>
      </c>
      <c r="AD234" s="74">
        <f>+'Ark1'!AE660</f>
        <v>0</v>
      </c>
      <c r="AE234" s="157">
        <f t="shared" si="44"/>
        <v>1.9058544303797469</v>
      </c>
      <c r="AF234" s="47"/>
      <c r="AH234" s="59"/>
    </row>
    <row r="235" spans="1:34" ht="15.6">
      <c r="A235" s="47"/>
      <c r="B235" s="54">
        <f>+'Ark1'!C661</f>
        <v>2010</v>
      </c>
      <c r="C235" s="54">
        <f>+'Ark1'!L661</f>
        <v>6</v>
      </c>
      <c r="D235" s="65" t="s">
        <v>32</v>
      </c>
      <c r="E235" s="329">
        <f>+'Ark1'!Q661</f>
        <v>3020</v>
      </c>
      <c r="F235" s="329">
        <f>+'Ark1'!R661</f>
        <v>5468</v>
      </c>
      <c r="G235" s="179">
        <f>+'Ark1'!AG661</f>
        <v>12.707999721105422</v>
      </c>
      <c r="H235" s="179">
        <f t="shared" si="40"/>
        <v>-0.14778981823929982</v>
      </c>
      <c r="I235" s="179">
        <f>+'Ark1'!AH661</f>
        <v>0</v>
      </c>
      <c r="J235" s="179"/>
      <c r="K235" s="442"/>
      <c r="L235" s="273"/>
      <c r="M235" s="157">
        <f>+'Ark1'!U661</f>
        <v>22.179480614484287</v>
      </c>
      <c r="N235" s="179">
        <f t="shared" si="41"/>
        <v>-1.1316398929151568</v>
      </c>
      <c r="O235" s="179"/>
      <c r="P235" s="451"/>
      <c r="Q235" s="451"/>
      <c r="R235" s="461"/>
      <c r="S235" s="451"/>
      <c r="T235" s="56">
        <f>+'Ark1'!T661</f>
        <v>5.7395757132406722</v>
      </c>
      <c r="U235" s="179">
        <f t="shared" si="42"/>
        <v>-0.10926149606165225</v>
      </c>
      <c r="V235" s="157">
        <f>+'Ark1'!W661</f>
        <v>4.206291148500366</v>
      </c>
      <c r="W235" s="95"/>
      <c r="X235" s="74">
        <f>+'Ark1'!X661</f>
        <v>83.449158741770304</v>
      </c>
      <c r="Y235" s="74">
        <f>+'Ark1'!Y661</f>
        <v>46.744696415508407</v>
      </c>
      <c r="Z235" s="74">
        <f>+'Ark1'!Z661</f>
        <v>5.4724313673537903</v>
      </c>
      <c r="AA235" s="71"/>
      <c r="AB235" s="157">
        <f>+'Ark1'!Z661</f>
        <v>5.4724313673537903</v>
      </c>
      <c r="AC235" s="56">
        <f>+'Ark1'!AC661</f>
        <v>0</v>
      </c>
      <c r="AD235" s="74">
        <f>+'Ark1'!AE661</f>
        <v>0</v>
      </c>
      <c r="AE235" s="157">
        <f t="shared" si="44"/>
        <v>1.8105960264900662</v>
      </c>
      <c r="AF235" s="47"/>
      <c r="AH235" s="59"/>
    </row>
    <row r="236" spans="1:34" ht="15.6">
      <c r="A236" s="47"/>
      <c r="B236" s="54">
        <f>+'Ark1'!C662</f>
        <v>2010</v>
      </c>
      <c r="C236" s="54">
        <f>+'Ark1'!L662</f>
        <v>7</v>
      </c>
      <c r="D236" s="65" t="s">
        <v>33</v>
      </c>
      <c r="E236" s="329">
        <f>+'Ark1'!Q662</f>
        <v>3190</v>
      </c>
      <c r="F236" s="329">
        <f>+'Ark1'!R662</f>
        <v>5308</v>
      </c>
      <c r="G236" s="179">
        <f>+'Ark1'!AG662</f>
        <v>14.209300590056538</v>
      </c>
      <c r="H236" s="179">
        <f t="shared" si="40"/>
        <v>0.73316349704809447</v>
      </c>
      <c r="I236" s="179">
        <f>+'Ark1'!AH662</f>
        <v>0</v>
      </c>
      <c r="J236" s="179"/>
      <c r="K236" s="442"/>
      <c r="L236" s="273"/>
      <c r="M236" s="157">
        <f>+'Ark1'!U662</f>
        <v>25.547268274302873</v>
      </c>
      <c r="N236" s="179">
        <f t="shared" si="41"/>
        <v>-0.44378187186312346</v>
      </c>
      <c r="O236" s="179"/>
      <c r="P236" s="451"/>
      <c r="Q236" s="451"/>
      <c r="R236" s="461"/>
      <c r="S236" s="451"/>
      <c r="T236" s="56">
        <f>+'Ark1'!T662</f>
        <v>6.2153353428786708</v>
      </c>
      <c r="U236" s="179">
        <f t="shared" si="42"/>
        <v>-0.29377192044491807</v>
      </c>
      <c r="V236" s="157">
        <f>+'Ark1'!W662</f>
        <v>9.4951017332328558</v>
      </c>
      <c r="W236" s="95"/>
      <c r="X236" s="74">
        <f>+'Ark1'!X662</f>
        <v>95.403165033911122</v>
      </c>
      <c r="Y236" s="74">
        <f>+'Ark1'!Y662</f>
        <v>69.781461944235119</v>
      </c>
      <c r="Z236" s="74">
        <f>+'Ark1'!Z662</f>
        <v>5.2542947300660012</v>
      </c>
      <c r="AA236" s="71"/>
      <c r="AB236" s="157">
        <f>+'Ark1'!Z662</f>
        <v>5.2542947300660012</v>
      </c>
      <c r="AC236" s="56">
        <f>+'Ark1'!AC662</f>
        <v>0</v>
      </c>
      <c r="AD236" s="74">
        <f>+'Ark1'!AE662</f>
        <v>0</v>
      </c>
      <c r="AE236" s="157">
        <f t="shared" si="44"/>
        <v>1.663949843260188</v>
      </c>
      <c r="AF236" s="47"/>
      <c r="AH236" s="59"/>
    </row>
    <row r="237" spans="1:34" ht="15.6">
      <c r="A237" s="47"/>
      <c r="B237" s="54">
        <f>+'Ark1'!C663</f>
        <v>2010</v>
      </c>
      <c r="C237" s="54">
        <f>+'Ark1'!L663</f>
        <v>8</v>
      </c>
      <c r="D237" s="65" t="s">
        <v>34</v>
      </c>
      <c r="E237" s="329">
        <f>+'Ark1'!Q663</f>
        <v>4123</v>
      </c>
      <c r="F237" s="329">
        <f>+'Ark1'!R663</f>
        <v>7626</v>
      </c>
      <c r="G237" s="179">
        <f>+'Ark1'!AG663</f>
        <v>22.862747454253729</v>
      </c>
      <c r="H237" s="179">
        <f t="shared" si="40"/>
        <v>-0.11558771834258508</v>
      </c>
      <c r="I237" s="179">
        <f>+'Ark1'!AH663</f>
        <v>0</v>
      </c>
      <c r="J237" s="179"/>
      <c r="K237" s="442"/>
      <c r="L237" s="273"/>
      <c r="M237" s="157">
        <f>+'Ark1'!U663</f>
        <v>28.611083136637802</v>
      </c>
      <c r="N237" s="179">
        <f t="shared" si="41"/>
        <v>-0.29485702176636863</v>
      </c>
      <c r="O237" s="179"/>
      <c r="P237" s="451"/>
      <c r="Q237" s="451"/>
      <c r="R237" s="461"/>
      <c r="S237" s="451"/>
      <c r="T237" s="56">
        <f>+'Ark1'!T663</f>
        <v>7.1250983477576719</v>
      </c>
      <c r="U237" s="179">
        <f t="shared" si="42"/>
        <v>-0.27824574141803993</v>
      </c>
      <c r="V237" s="157">
        <f>+'Ark1'!W663</f>
        <v>21.151324416469972</v>
      </c>
      <c r="W237" s="95"/>
      <c r="X237" s="74">
        <f>+'Ark1'!X663</f>
        <v>98.859166011014977</v>
      </c>
      <c r="Y237" s="74">
        <f>+'Ark1'!Y663</f>
        <v>85.510097036454255</v>
      </c>
      <c r="Z237" s="74">
        <f>+'Ark1'!Z663</f>
        <v>5.311658579987026</v>
      </c>
      <c r="AA237" s="71"/>
      <c r="AB237" s="157">
        <f>+'Ark1'!Z663</f>
        <v>5.311658579987026</v>
      </c>
      <c r="AC237" s="56">
        <f>+'Ark1'!AC663</f>
        <v>0</v>
      </c>
      <c r="AD237" s="74">
        <f>+'Ark1'!AE663</f>
        <v>0</v>
      </c>
      <c r="AE237" s="157">
        <f t="shared" si="44"/>
        <v>1.8496240601503759</v>
      </c>
      <c r="AF237" s="47"/>
      <c r="AH237" s="59"/>
    </row>
    <row r="238" spans="1:34" ht="15.6">
      <c r="A238" s="47"/>
      <c r="B238" s="54">
        <f>+'Ark1'!C664</f>
        <v>2010</v>
      </c>
      <c r="C238" s="54">
        <f>+'Ark1'!L664</f>
        <v>9</v>
      </c>
      <c r="D238" s="65" t="s">
        <v>35</v>
      </c>
      <c r="E238" s="329">
        <f>+'Ark1'!Q664</f>
        <v>3182</v>
      </c>
      <c r="F238" s="329">
        <f>+'Ark1'!R664</f>
        <v>5292</v>
      </c>
      <c r="G238" s="179">
        <f>+'Ark1'!AG664</f>
        <v>17.684774117273339</v>
      </c>
      <c r="H238" s="179">
        <f t="shared" si="40"/>
        <v>-6.2195762536191523E-2</v>
      </c>
      <c r="I238" s="179">
        <f>+'Ark1'!AH664</f>
        <v>0</v>
      </c>
      <c r="J238" s="179"/>
      <c r="K238" s="442"/>
      <c r="L238" s="273"/>
      <c r="M238" s="157">
        <f>+'Ark1'!U664</f>
        <v>31.892044595616007</v>
      </c>
      <c r="N238" s="179">
        <f t="shared" si="41"/>
        <v>1.5123129647506062E-2</v>
      </c>
      <c r="O238" s="179"/>
      <c r="P238" s="451"/>
      <c r="Q238" s="451"/>
      <c r="R238" s="461"/>
      <c r="S238" s="451"/>
      <c r="T238" s="56">
        <f>+'Ark1'!T664</f>
        <v>7.8665910808767983</v>
      </c>
      <c r="U238" s="179">
        <f t="shared" si="42"/>
        <v>-0.27477017566770279</v>
      </c>
      <c r="V238" s="157">
        <f>+'Ark1'!W664</f>
        <v>34.278155706727141</v>
      </c>
      <c r="W238" s="95"/>
      <c r="X238" s="74">
        <f>+'Ark1'!X664</f>
        <v>99.811035525321245</v>
      </c>
      <c r="Y238" s="74">
        <f>+'Ark1'!Y664</f>
        <v>94.349962207105094</v>
      </c>
      <c r="Z238" s="74">
        <f>+'Ark1'!Z664</f>
        <v>5.6512227032608839</v>
      </c>
      <c r="AA238" s="71"/>
      <c r="AB238" s="157">
        <f>+'Ark1'!Z664</f>
        <v>5.6512227032608839</v>
      </c>
      <c r="AC238" s="56">
        <f>+'Ark1'!AC664</f>
        <v>0</v>
      </c>
      <c r="AD238" s="74">
        <f>+'Ark1'!AE664</f>
        <v>0</v>
      </c>
      <c r="AE238" s="157">
        <f t="shared" si="44"/>
        <v>1.6631049654305468</v>
      </c>
      <c r="AF238" s="47"/>
      <c r="AH238" s="59"/>
    </row>
    <row r="239" spans="1:34" ht="15.6">
      <c r="A239" s="47"/>
      <c r="B239" s="54">
        <f>+'Ark1'!C665</f>
        <v>2010</v>
      </c>
      <c r="C239" s="54">
        <f>+'Ark1'!L665</f>
        <v>10</v>
      </c>
      <c r="D239" s="65" t="s">
        <v>36</v>
      </c>
      <c r="E239" s="329">
        <f>+'Ark1'!Q665</f>
        <v>1408</v>
      </c>
      <c r="F239" s="329">
        <f>+'Ark1'!R665</f>
        <v>1880</v>
      </c>
      <c r="G239" s="179">
        <f>+'Ark1'!AG665</f>
        <v>6.7313500395278929</v>
      </c>
      <c r="H239" s="179">
        <f t="shared" si="40"/>
        <v>-0.59071219693430521</v>
      </c>
      <c r="I239" s="179">
        <f>+'Ark1'!AH665</f>
        <v>0</v>
      </c>
      <c r="J239" s="179"/>
      <c r="K239" s="442"/>
      <c r="L239" s="273"/>
      <c r="M239" s="157">
        <f>+'Ark1'!U665</f>
        <v>34.17015957446813</v>
      </c>
      <c r="N239" s="179">
        <f t="shared" si="41"/>
        <v>9.5335917387224356E-2</v>
      </c>
      <c r="O239" s="179"/>
      <c r="P239" s="451"/>
      <c r="Q239" s="451"/>
      <c r="R239" s="461"/>
      <c r="S239" s="451"/>
      <c r="T239" s="56">
        <f>+'Ark1'!T665</f>
        <v>8.2856382978723389</v>
      </c>
      <c r="U239" s="179">
        <f t="shared" si="42"/>
        <v>-0.22548487087427027</v>
      </c>
      <c r="V239" s="157">
        <f>+'Ark1'!W665</f>
        <v>43.031914893617035</v>
      </c>
      <c r="W239" s="95"/>
      <c r="X239" s="74">
        <f>+'Ark1'!X665</f>
        <v>99.893617021276583</v>
      </c>
      <c r="Y239" s="74">
        <f>+'Ark1'!Y665</f>
        <v>97.7659574468085</v>
      </c>
      <c r="Z239" s="74">
        <f>+'Ark1'!Z665</f>
        <v>5.9414723420678479</v>
      </c>
      <c r="AA239" s="71"/>
      <c r="AB239" s="157">
        <f>+'Ark1'!Z665</f>
        <v>5.9414723420678479</v>
      </c>
      <c r="AC239" s="56">
        <f>+'Ark1'!AC665</f>
        <v>0</v>
      </c>
      <c r="AD239" s="74">
        <f>+'Ark1'!AE665</f>
        <v>0</v>
      </c>
      <c r="AE239" s="157">
        <f t="shared" si="44"/>
        <v>1.3352272727272727</v>
      </c>
      <c r="AF239" s="47"/>
      <c r="AH239" s="59"/>
    </row>
    <row r="240" spans="1:34" ht="15.6">
      <c r="A240" s="47"/>
      <c r="B240" s="54">
        <f>+'Ark1'!C666</f>
        <v>2010</v>
      </c>
      <c r="C240" s="54">
        <f>+'Ark1'!L666</f>
        <v>11</v>
      </c>
      <c r="D240" s="65" t="s">
        <v>37</v>
      </c>
      <c r="E240" s="329">
        <f>+'Ark1'!Q666</f>
        <v>852</v>
      </c>
      <c r="F240" s="329">
        <f>+'Ark1'!R666</f>
        <v>1119</v>
      </c>
      <c r="G240" s="179">
        <f>+'Ark1'!AG666</f>
        <v>4.2993840909910652</v>
      </c>
      <c r="H240" s="179">
        <f t="shared" si="40"/>
        <v>-1.2369199289790824</v>
      </c>
      <c r="I240" s="179">
        <f>+'Ark1'!AH666</f>
        <v>0</v>
      </c>
      <c r="J240" s="179"/>
      <c r="K240" s="442"/>
      <c r="L240" s="273"/>
      <c r="M240" s="157">
        <f>+'Ark1'!U666</f>
        <v>36.667292225201074</v>
      </c>
      <c r="N240" s="179">
        <f t="shared" si="41"/>
        <v>8.5011793768110522E-2</v>
      </c>
      <c r="O240" s="179"/>
      <c r="P240" s="451"/>
      <c r="Q240" s="451"/>
      <c r="R240" s="461"/>
      <c r="S240" s="451"/>
      <c r="T240" s="56">
        <f>+'Ark1'!T666</f>
        <v>9.0053619302949084</v>
      </c>
      <c r="U240" s="179">
        <f t="shared" si="42"/>
        <v>-0.13331295414269029</v>
      </c>
      <c r="V240" s="157">
        <f>+'Ark1'!W666</f>
        <v>53.529937444146562</v>
      </c>
      <c r="W240" s="95"/>
      <c r="X240" s="74">
        <f>+'Ark1'!X666</f>
        <v>100</v>
      </c>
      <c r="Y240" s="74">
        <f>+'Ark1'!Y666</f>
        <v>98.748882931188575</v>
      </c>
      <c r="Z240" s="74">
        <f>+'Ark1'!Z666</f>
        <v>6.2470842453708118</v>
      </c>
      <c r="AA240" s="71"/>
      <c r="AB240" s="157">
        <f>+'Ark1'!Z666</f>
        <v>6.2470842453708118</v>
      </c>
      <c r="AC240" s="56">
        <f>+'Ark1'!AC666</f>
        <v>0</v>
      </c>
      <c r="AD240" s="74">
        <f>+'Ark1'!AE666</f>
        <v>0</v>
      </c>
      <c r="AE240" s="157">
        <f t="shared" si="44"/>
        <v>1.3133802816901408</v>
      </c>
      <c r="AF240" s="47"/>
      <c r="AH240" s="59"/>
    </row>
    <row r="241" spans="1:34" ht="15.6">
      <c r="A241" s="47"/>
      <c r="B241" s="54">
        <f>+'Ark1'!C667</f>
        <v>2010</v>
      </c>
      <c r="C241" s="54">
        <f>+'Ark1'!L667</f>
        <v>12</v>
      </c>
      <c r="D241" s="65" t="s">
        <v>38</v>
      </c>
      <c r="E241" s="329">
        <f>+'Ark1'!Q667</f>
        <v>270</v>
      </c>
      <c r="F241" s="329">
        <f>+'Ark1'!R667</f>
        <v>298</v>
      </c>
      <c r="G241" s="179">
        <f>+'Ark1'!AG667</f>
        <v>1.1939572585012821</v>
      </c>
      <c r="H241" s="179">
        <f t="shared" si="40"/>
        <v>-0.53581274326510897</v>
      </c>
      <c r="I241" s="179">
        <f>+'Ark1'!AH667</f>
        <v>0</v>
      </c>
      <c r="J241" s="179"/>
      <c r="K241" s="442"/>
      <c r="L241" s="273"/>
      <c r="M241" s="157">
        <f>+'Ark1'!U667</f>
        <v>38.23624161073824</v>
      </c>
      <c r="N241" s="179">
        <f t="shared" si="41"/>
        <v>-1.0121710876744103</v>
      </c>
      <c r="O241" s="179"/>
      <c r="P241" s="451"/>
      <c r="Q241" s="451"/>
      <c r="R241" s="461"/>
      <c r="S241" s="451"/>
      <c r="T241" s="56">
        <f>+'Ark1'!T667</f>
        <v>9.2046979865771839</v>
      </c>
      <c r="U241" s="179">
        <f t="shared" si="42"/>
        <v>-0.34027555839636037</v>
      </c>
      <c r="V241" s="157">
        <f>+'Ark1'!W667</f>
        <v>56.711409395973149</v>
      </c>
      <c r="W241" s="95"/>
      <c r="X241" s="74">
        <f>+'Ark1'!X667</f>
        <v>100</v>
      </c>
      <c r="Y241" s="74">
        <f>+'Ark1'!Y667</f>
        <v>100</v>
      </c>
      <c r="Z241" s="74">
        <f>+'Ark1'!Z667</f>
        <v>5.9861329100507632</v>
      </c>
      <c r="AA241" s="71"/>
      <c r="AB241" s="157">
        <f>+'Ark1'!Z667</f>
        <v>5.9861329100507632</v>
      </c>
      <c r="AC241" s="56">
        <f>+'Ark1'!AC667</f>
        <v>0</v>
      </c>
      <c r="AD241" s="74">
        <f>+'Ark1'!AE667</f>
        <v>0</v>
      </c>
      <c r="AE241" s="157">
        <f t="shared" si="44"/>
        <v>1.1037037037037036</v>
      </c>
      <c r="AF241" s="47"/>
      <c r="AH241" s="59"/>
    </row>
    <row r="242" spans="1:34" ht="15.6">
      <c r="A242" s="47"/>
      <c r="B242" s="54">
        <f>+'Ark1'!C668</f>
        <v>2010</v>
      </c>
      <c r="C242" s="54">
        <f>+'Ark1'!L668</f>
        <v>13</v>
      </c>
      <c r="D242" s="65" t="s">
        <v>39</v>
      </c>
      <c r="E242" s="329">
        <f>+'Ark1'!Q668</f>
        <v>101</v>
      </c>
      <c r="F242" s="329">
        <f>+'Ark1'!R668</f>
        <v>107</v>
      </c>
      <c r="G242" s="179">
        <f>+'Ark1'!AG668</f>
        <v>0.45398961052645687</v>
      </c>
      <c r="H242" s="179">
        <f t="shared" si="40"/>
        <v>-6.1482059868288419E-2</v>
      </c>
      <c r="I242" s="179">
        <f>+'Ark1'!AH668</f>
        <v>0</v>
      </c>
      <c r="J242" s="179"/>
      <c r="K242" s="442"/>
      <c r="L242" s="273"/>
      <c r="M242" s="157">
        <f>+'Ark1'!U668</f>
        <v>40.491588785046751</v>
      </c>
      <c r="N242" s="179">
        <f t="shared" si="41"/>
        <v>0.66185905531705203</v>
      </c>
      <c r="O242" s="179"/>
      <c r="P242" s="451"/>
      <c r="Q242" s="451"/>
      <c r="R242" s="461"/>
      <c r="S242" s="451"/>
      <c r="T242" s="56">
        <f>+'Ark1'!T668</f>
        <v>9.074766355140186</v>
      </c>
      <c r="U242" s="179">
        <f t="shared" si="42"/>
        <v>-0.94325166287783269</v>
      </c>
      <c r="V242" s="157">
        <f>+'Ark1'!W668</f>
        <v>51.401869158878512</v>
      </c>
      <c r="W242" s="95"/>
      <c r="X242" s="74">
        <f>+'Ark1'!X668</f>
        <v>100</v>
      </c>
      <c r="Y242" s="74">
        <f>+'Ark1'!Y668</f>
        <v>99.065420560747683</v>
      </c>
      <c r="Z242" s="74">
        <f>+'Ark1'!Z668</f>
        <v>6.6972043476282899</v>
      </c>
      <c r="AA242" s="71"/>
      <c r="AB242" s="157">
        <f>+'Ark1'!Z668</f>
        <v>6.6972043476282899</v>
      </c>
      <c r="AC242" s="56">
        <f>+'Ark1'!AC668</f>
        <v>0</v>
      </c>
      <c r="AD242" s="74">
        <f>+'Ark1'!AE668</f>
        <v>0</v>
      </c>
      <c r="AE242" s="157">
        <f t="shared" si="44"/>
        <v>1.0594059405940595</v>
      </c>
      <c r="AF242" s="47"/>
      <c r="AH242" s="59"/>
    </row>
    <row r="243" spans="1:34" ht="15.6">
      <c r="A243" s="47"/>
      <c r="B243" s="54">
        <f>+'Ark1'!C669</f>
        <v>2010</v>
      </c>
      <c r="C243" s="54">
        <f>+'Ark1'!L669</f>
        <v>14</v>
      </c>
      <c r="D243" s="65" t="s">
        <v>402</v>
      </c>
      <c r="E243" s="329">
        <f>+'Ark1'!Q669</f>
        <v>46</v>
      </c>
      <c r="F243" s="329">
        <f>+'Ark1'!R669</f>
        <v>48</v>
      </c>
      <c r="G243" s="179">
        <f>+'Ark1'!AG669</f>
        <v>0.20620554737455876</v>
      </c>
      <c r="H243" s="179">
        <f t="shared" si="40"/>
        <v>-7.8061146341807996E-2</v>
      </c>
      <c r="I243" s="179">
        <f>+'Ark1'!AH669</f>
        <v>0</v>
      </c>
      <c r="J243" s="179"/>
      <c r="K243" s="442"/>
      <c r="L243" s="273"/>
      <c r="M243" s="157">
        <f>+'Ark1'!U669</f>
        <v>40.997916666666654</v>
      </c>
      <c r="N243" s="179">
        <f t="shared" si="41"/>
        <v>-1.775767543859665</v>
      </c>
      <c r="O243" s="179"/>
      <c r="P243" s="451"/>
      <c r="Q243" s="451"/>
      <c r="R243" s="461"/>
      <c r="S243" s="451"/>
      <c r="T243" s="56">
        <f>+'Ark1'!T669</f>
        <v>9.1458333333333357</v>
      </c>
      <c r="U243" s="179">
        <f t="shared" si="42"/>
        <v>-1.2050438596491198</v>
      </c>
      <c r="V243" s="157">
        <f>+'Ark1'!W669</f>
        <v>54.16666666666665</v>
      </c>
      <c r="W243" s="95"/>
      <c r="X243" s="74">
        <f>+'Ark1'!X669</f>
        <v>100</v>
      </c>
      <c r="Y243" s="74">
        <f>+'Ark1'!Y669</f>
        <v>100</v>
      </c>
      <c r="Z243" s="74">
        <f>+'Ark1'!Z669</f>
        <v>6.9291200013462095</v>
      </c>
      <c r="AA243" s="71"/>
      <c r="AB243" s="157">
        <f>+'Ark1'!Z669</f>
        <v>6.9291200013462095</v>
      </c>
      <c r="AC243" s="56">
        <f>+'Ark1'!AC669</f>
        <v>0</v>
      </c>
      <c r="AD243" s="74">
        <f>+'Ark1'!AE669</f>
        <v>0</v>
      </c>
      <c r="AE243" s="157">
        <f t="shared" si="44"/>
        <v>1.0434782608695652</v>
      </c>
      <c r="AF243" s="47"/>
      <c r="AH243" s="59"/>
    </row>
    <row r="244" spans="1:34" ht="15.6">
      <c r="A244" s="47"/>
      <c r="B244" s="54">
        <f>+'Ark1'!C670</f>
        <v>2010</v>
      </c>
      <c r="C244" s="54">
        <f>+'Ark1'!L670</f>
        <v>15</v>
      </c>
      <c r="D244" s="65" t="s">
        <v>40</v>
      </c>
      <c r="E244" s="329">
        <f>+'Ark1'!Q670</f>
        <v>6</v>
      </c>
      <c r="F244" s="329">
        <f>+'Ark1'!R670</f>
        <v>7</v>
      </c>
      <c r="G244" s="179">
        <f>+'Ark1'!AG670</f>
        <v>2.9821687475379593E-2</v>
      </c>
      <c r="H244" s="179">
        <f t="shared" si="40"/>
        <v>-4.1976610375626791E-2</v>
      </c>
      <c r="I244" s="179">
        <f>+'Ark1'!AH670</f>
        <v>0</v>
      </c>
      <c r="J244" s="179"/>
      <c r="K244" s="442"/>
      <c r="L244" s="273"/>
      <c r="M244" s="157">
        <f>+'Ark1'!U670</f>
        <v>40.657142857142851</v>
      </c>
      <c r="N244" s="179">
        <f t="shared" si="41"/>
        <v>-0.3961904761904762</v>
      </c>
      <c r="O244" s="179"/>
      <c r="P244" s="451"/>
      <c r="Q244" s="451"/>
      <c r="R244" s="461"/>
      <c r="S244" s="451"/>
      <c r="T244" s="56">
        <f>+'Ark1'!T670</f>
        <v>6.1428571428571441</v>
      </c>
      <c r="U244" s="179">
        <f t="shared" si="42"/>
        <v>-3.2571428571428562</v>
      </c>
      <c r="V244" s="157">
        <f>+'Ark1'!W670</f>
        <v>28.571428571428577</v>
      </c>
      <c r="W244" s="95"/>
      <c r="X244" s="74">
        <f>+'Ark1'!X670</f>
        <v>100</v>
      </c>
      <c r="Y244" s="74">
        <f>+'Ark1'!Y670</f>
        <v>100</v>
      </c>
      <c r="Z244" s="74">
        <f>+'Ark1'!Z670</f>
        <v>8.3253240422318253</v>
      </c>
      <c r="AA244" s="71"/>
      <c r="AB244" s="157">
        <f>+'Ark1'!Z670</f>
        <v>8.3253240422318253</v>
      </c>
      <c r="AC244" s="56">
        <f>+'Ark1'!AC670</f>
        <v>0</v>
      </c>
      <c r="AD244" s="74">
        <f>+'Ark1'!AE670</f>
        <v>0</v>
      </c>
      <c r="AE244" s="157">
        <f t="shared" si="44"/>
        <v>1.1666666666666667</v>
      </c>
      <c r="AF244" s="47"/>
      <c r="AH244" s="59"/>
    </row>
    <row r="245" spans="1:34" ht="15.6">
      <c r="A245" s="47"/>
      <c r="B245">
        <f>+'Ark1'!C671</f>
        <v>2009</v>
      </c>
      <c r="C245">
        <f>+'Ark1'!L671</f>
        <v>1</v>
      </c>
      <c r="D245" s="3" t="str">
        <f t="shared" ref="D245" si="45">+D230</f>
        <v>P-</v>
      </c>
      <c r="E245" s="316">
        <f>+'Ark1'!Q671</f>
        <v>113</v>
      </c>
      <c r="F245" s="316">
        <f>+'Ark1'!R671</f>
        <v>155</v>
      </c>
      <c r="G245" s="197">
        <f>+'Ark1'!AG671</f>
        <v>0.22395285890258695</v>
      </c>
      <c r="H245" s="197">
        <f t="shared" si="40"/>
        <v>-0.15132108201502523</v>
      </c>
      <c r="I245" s="197">
        <f>+'Ark1'!AH671</f>
        <v>0</v>
      </c>
      <c r="J245" s="197"/>
      <c r="K245" s="443"/>
      <c r="L245" s="205"/>
      <c r="M245" s="92">
        <f>+'Ark1'!U671</f>
        <v>12.392258064516128</v>
      </c>
      <c r="N245" s="197">
        <f t="shared" si="41"/>
        <v>-0.58404715636739724</v>
      </c>
      <c r="O245" s="197"/>
      <c r="P245" s="452"/>
      <c r="Q245" s="452"/>
      <c r="R245" s="462"/>
      <c r="S245" s="452"/>
      <c r="T245" s="1">
        <f>+'Ark1'!T671</f>
        <v>1.9290322580645156</v>
      </c>
      <c r="U245" s="197">
        <f t="shared" si="42"/>
        <v>-9.1048063220624753E-2</v>
      </c>
      <c r="V245" s="92">
        <f>+'Ark1'!W671</f>
        <v>0</v>
      </c>
      <c r="W245" s="95"/>
      <c r="X245" s="11">
        <f>+'Ark1'!X671</f>
        <v>23.2258064516129</v>
      </c>
      <c r="Y245" s="11">
        <f>+'Ark1'!Y671</f>
        <v>0.64516129032258052</v>
      </c>
      <c r="Z245" s="11">
        <f>+'Ark1'!Z671</f>
        <v>4.0152216101435849</v>
      </c>
      <c r="AA245" s="71"/>
      <c r="AB245" s="92">
        <f>+'Ark1'!Z671</f>
        <v>4.0152216101435849</v>
      </c>
      <c r="AC245" s="1">
        <f>+'Ark1'!AC671</f>
        <v>0</v>
      </c>
      <c r="AD245" s="11">
        <f>+'Ark1'!AE671</f>
        <v>0</v>
      </c>
      <c r="AE245" s="92">
        <f t="shared" si="44"/>
        <v>1.3716814159292035</v>
      </c>
      <c r="AF245" s="47"/>
      <c r="AH245" s="59"/>
    </row>
    <row r="246" spans="1:34" ht="15.6">
      <c r="A246" s="47"/>
      <c r="B246">
        <f>+'Ark1'!C672</f>
        <v>2009</v>
      </c>
      <c r="C246">
        <f>+'Ark1'!L672</f>
        <v>2</v>
      </c>
      <c r="D246" s="3" t="str">
        <f t="shared" si="39"/>
        <v>P</v>
      </c>
      <c r="E246" s="316">
        <f>+'Ark1'!Q672</f>
        <v>442</v>
      </c>
      <c r="F246" s="316">
        <f>+'Ark1'!R672</f>
        <v>651</v>
      </c>
      <c r="G246" s="197">
        <f>+'Ark1'!AG672</f>
        <v>1.1087345462558631</v>
      </c>
      <c r="H246" s="197">
        <f t="shared" si="40"/>
        <v>-0.33718104678230842</v>
      </c>
      <c r="I246" s="197">
        <f>+'Ark1'!AH672</f>
        <v>0</v>
      </c>
      <c r="J246" s="197"/>
      <c r="K246" s="443"/>
      <c r="L246" s="205"/>
      <c r="M246" s="92">
        <f>+'Ark1'!U672</f>
        <v>14.607373271889411</v>
      </c>
      <c r="N246" s="197">
        <f t="shared" si="41"/>
        <v>-0.17801865210109113</v>
      </c>
      <c r="O246" s="197"/>
      <c r="P246" s="452"/>
      <c r="Q246" s="452"/>
      <c r="R246" s="462"/>
      <c r="S246" s="452"/>
      <c r="T246" s="1">
        <f>+'Ark1'!T672</f>
        <v>2.8402457757296462</v>
      </c>
      <c r="U246" s="197">
        <f t="shared" si="42"/>
        <v>-2.9112894104083686E-2</v>
      </c>
      <c r="V246" s="92">
        <f>+'Ark1'!W672</f>
        <v>0.15360983102918588</v>
      </c>
      <c r="W246" s="95"/>
      <c r="X246" s="11">
        <f>+'Ark1'!X672</f>
        <v>36.405529953917046</v>
      </c>
      <c r="Y246" s="11">
        <f>+'Ark1'!Y672</f>
        <v>4.3010752688172049</v>
      </c>
      <c r="Z246" s="11">
        <f>+'Ark1'!Z672</f>
        <v>4.662354482608265</v>
      </c>
      <c r="AA246" s="71"/>
      <c r="AB246" s="92">
        <f>+'Ark1'!Z672</f>
        <v>4.662354482608265</v>
      </c>
      <c r="AC246" s="1">
        <f>+'Ark1'!AC672</f>
        <v>0</v>
      </c>
      <c r="AD246" s="11">
        <f>+'Ark1'!AE672</f>
        <v>0</v>
      </c>
      <c r="AE246" s="92">
        <f t="shared" si="44"/>
        <v>1.4728506787330318</v>
      </c>
      <c r="AF246" s="47"/>
      <c r="AH246" s="59"/>
    </row>
    <row r="247" spans="1:34" ht="15.6">
      <c r="A247" s="47"/>
      <c r="B247">
        <f>+'Ark1'!C673</f>
        <v>2009</v>
      </c>
      <c r="C247">
        <f>+'Ark1'!L673</f>
        <v>3</v>
      </c>
      <c r="D247" s="3" t="str">
        <f t="shared" si="39"/>
        <v>P+</v>
      </c>
      <c r="E247" s="316">
        <f>+'Ark1'!Q673</f>
        <v>839</v>
      </c>
      <c r="F247" s="316">
        <f>+'Ark1'!R673</f>
        <v>1360</v>
      </c>
      <c r="G247" s="197">
        <f>+'Ark1'!AG673</f>
        <v>2.5090695194772441</v>
      </c>
      <c r="H247" s="197">
        <f t="shared" si="40"/>
        <v>-0.59990510379991369</v>
      </c>
      <c r="I247" s="197">
        <f>+'Ark1'!AH673</f>
        <v>0</v>
      </c>
      <c r="J247" s="197"/>
      <c r="K247" s="443"/>
      <c r="L247" s="205"/>
      <c r="M247" s="92">
        <f>+'Ark1'!U673</f>
        <v>15.823382352941172</v>
      </c>
      <c r="N247" s="197">
        <f t="shared" si="41"/>
        <v>-0.83386718035066387</v>
      </c>
      <c r="O247" s="197"/>
      <c r="P247" s="452"/>
      <c r="Q247" s="452"/>
      <c r="R247" s="462"/>
      <c r="S247" s="452"/>
      <c r="T247" s="1">
        <f>+'Ark1'!T673</f>
        <v>3.5639705882352941</v>
      </c>
      <c r="U247" s="197">
        <f t="shared" si="42"/>
        <v>-7.6352996083310476E-2</v>
      </c>
      <c r="V247" s="92">
        <f>+'Ark1'!W673</f>
        <v>7.3529411764705885E-2</v>
      </c>
      <c r="W247" s="95"/>
      <c r="X247" s="11">
        <f>+'Ark1'!X673</f>
        <v>44.191176470588239</v>
      </c>
      <c r="Y247" s="11">
        <f>+'Ark1'!Y673</f>
        <v>7.6470588235294112</v>
      </c>
      <c r="Z247" s="11">
        <f>+'Ark1'!Z673</f>
        <v>4.7483972869782889</v>
      </c>
      <c r="AA247" s="71"/>
      <c r="AB247" s="92">
        <f>+'Ark1'!Z673</f>
        <v>4.7483972869782889</v>
      </c>
      <c r="AC247" s="1">
        <f>+'Ark1'!AC673</f>
        <v>0</v>
      </c>
      <c r="AD247" s="11">
        <f>+'Ark1'!AE673</f>
        <v>0</v>
      </c>
      <c r="AE247" s="92">
        <f t="shared" si="44"/>
        <v>1.6209773539928487</v>
      </c>
      <c r="AF247" s="47"/>
      <c r="AH247" s="59"/>
    </row>
    <row r="248" spans="1:34" ht="15.6">
      <c r="A248" s="47"/>
      <c r="B248">
        <f>+'Ark1'!C674</f>
        <v>2009</v>
      </c>
      <c r="C248">
        <f>+'Ark1'!L674</f>
        <v>4</v>
      </c>
      <c r="D248" s="3" t="str">
        <f t="shared" si="39"/>
        <v>O-</v>
      </c>
      <c r="E248" s="316">
        <f>+'Ark1'!Q674</f>
        <v>1300</v>
      </c>
      <c r="F248" s="316">
        <f>+'Ark1'!R674</f>
        <v>2178</v>
      </c>
      <c r="G248" s="197">
        <f>+'Ark1'!AG674</f>
        <v>4.5966184377515882</v>
      </c>
      <c r="H248" s="197">
        <f t="shared" si="40"/>
        <v>-0.68602052864750984</v>
      </c>
      <c r="I248" s="197">
        <f>+'Ark1'!AH674</f>
        <v>0</v>
      </c>
      <c r="J248" s="197"/>
      <c r="K248" s="443"/>
      <c r="L248" s="205"/>
      <c r="M248" s="92">
        <f>+'Ark1'!U674</f>
        <v>18.101147842056911</v>
      </c>
      <c r="N248" s="197">
        <f t="shared" si="41"/>
        <v>-0.4862653169132507</v>
      </c>
      <c r="O248" s="197"/>
      <c r="P248" s="452"/>
      <c r="Q248" s="452"/>
      <c r="R248" s="462"/>
      <c r="S248" s="452"/>
      <c r="T248" s="1">
        <f>+'Ark1'!T674</f>
        <v>4.3016528925619824</v>
      </c>
      <c r="U248" s="197">
        <f t="shared" si="42"/>
        <v>-7.1457037965193315E-2</v>
      </c>
      <c r="V248" s="92">
        <f>+'Ark1'!W674</f>
        <v>0.55096418732782382</v>
      </c>
      <c r="W248" s="95"/>
      <c r="X248" s="11">
        <f>+'Ark1'!X674</f>
        <v>61.478420569329678</v>
      </c>
      <c r="Y248" s="11">
        <f>+'Ark1'!Y674</f>
        <v>18.089990817263548</v>
      </c>
      <c r="Z248" s="11">
        <f>+'Ark1'!Z674</f>
        <v>4.9586604693525551</v>
      </c>
      <c r="AA248" s="71"/>
      <c r="AB248" s="92">
        <f>+'Ark1'!Z674</f>
        <v>4.9586604693525551</v>
      </c>
      <c r="AC248" s="1">
        <f>+'Ark1'!AC674</f>
        <v>0</v>
      </c>
      <c r="AD248" s="11">
        <f>+'Ark1'!AE674</f>
        <v>0</v>
      </c>
      <c r="AE248" s="92">
        <f t="shared" si="44"/>
        <v>1.6753846153846155</v>
      </c>
      <c r="AF248" s="47"/>
      <c r="AH248" s="59"/>
    </row>
    <row r="249" spans="1:34" ht="15.6">
      <c r="A249" s="47"/>
      <c r="B249">
        <f>+'Ark1'!C675</f>
        <v>2009</v>
      </c>
      <c r="C249">
        <f>+'Ark1'!L675</f>
        <v>5</v>
      </c>
      <c r="D249" s="3" t="str">
        <f t="shared" si="39"/>
        <v>O</v>
      </c>
      <c r="E249" s="316">
        <f>+'Ark1'!Q675</f>
        <v>2103</v>
      </c>
      <c r="F249" s="316">
        <f>+'Ark1'!R675</f>
        <v>3775</v>
      </c>
      <c r="G249" s="197">
        <f>+'Ark1'!AG675</f>
        <v>9.0447200326928474</v>
      </c>
      <c r="H249" s="197">
        <f t="shared" si="40"/>
        <v>-2.5702703441688008</v>
      </c>
      <c r="I249" s="197">
        <f>+'Ark1'!AH675</f>
        <v>0</v>
      </c>
      <c r="J249" s="197"/>
      <c r="K249" s="443"/>
      <c r="L249" s="205"/>
      <c r="M249" s="92">
        <f>+'Ark1'!U675</f>
        <v>20.549615894039754</v>
      </c>
      <c r="N249" s="197">
        <f t="shared" si="41"/>
        <v>-0.38064781462497166</v>
      </c>
      <c r="O249" s="197"/>
      <c r="P249" s="452"/>
      <c r="Q249" s="452"/>
      <c r="R249" s="462"/>
      <c r="S249" s="452"/>
      <c r="T249" s="1">
        <f>+'Ark1'!T675</f>
        <v>5.1507284768211914</v>
      </c>
      <c r="U249" s="197">
        <f t="shared" si="42"/>
        <v>-0.17765159852414047</v>
      </c>
      <c r="V249" s="92">
        <f>+'Ark1'!W675</f>
        <v>2.8609271523178803</v>
      </c>
      <c r="W249" s="95"/>
      <c r="X249" s="11">
        <f>+'Ark1'!X675</f>
        <v>78.490066225165549</v>
      </c>
      <c r="Y249" s="11">
        <f>+'Ark1'!Y675</f>
        <v>32.52980132450331</v>
      </c>
      <c r="Z249" s="11">
        <f>+'Ark1'!Z675</f>
        <v>5.053197189821347</v>
      </c>
      <c r="AA249" s="71"/>
      <c r="AB249" s="92">
        <f>+'Ark1'!Z675</f>
        <v>5.053197189821347</v>
      </c>
      <c r="AC249" s="1">
        <f>+'Ark1'!AC675</f>
        <v>0</v>
      </c>
      <c r="AD249" s="11">
        <f>+'Ark1'!AE675</f>
        <v>0</v>
      </c>
      <c r="AE249" s="92">
        <f t="shared" si="44"/>
        <v>1.7950546837850689</v>
      </c>
      <c r="AF249" s="47"/>
      <c r="AH249" s="59"/>
    </row>
    <row r="250" spans="1:34" ht="15.6">
      <c r="A250" s="47"/>
      <c r="B250">
        <f>+'Ark1'!C676</f>
        <v>2009</v>
      </c>
      <c r="C250">
        <f>+'Ark1'!L676</f>
        <v>6</v>
      </c>
      <c r="D250" s="3" t="str">
        <f t="shared" si="39"/>
        <v>O+</v>
      </c>
      <c r="E250" s="316">
        <f>+'Ark1'!Q676</f>
        <v>2737</v>
      </c>
      <c r="F250" s="316">
        <f>+'Ark1'!R676</f>
        <v>4730</v>
      </c>
      <c r="G250" s="197">
        <f>+'Ark1'!AG676</f>
        <v>12.855789539344721</v>
      </c>
      <c r="H250" s="197">
        <f t="shared" si="40"/>
        <v>-2.1293608274913485</v>
      </c>
      <c r="I250" s="197">
        <f>+'Ark1'!AH676</f>
        <v>0</v>
      </c>
      <c r="J250" s="197"/>
      <c r="K250" s="443"/>
      <c r="L250" s="205"/>
      <c r="M250" s="92">
        <f>+'Ark1'!U676</f>
        <v>23.311120507399444</v>
      </c>
      <c r="N250" s="197">
        <f t="shared" si="41"/>
        <v>-0.44105180482442918</v>
      </c>
      <c r="O250" s="197"/>
      <c r="P250" s="452"/>
      <c r="Q250" s="452"/>
      <c r="R250" s="462"/>
      <c r="S250" s="452"/>
      <c r="T250" s="1">
        <f>+'Ark1'!T676</f>
        <v>5.8488372093023244</v>
      </c>
      <c r="U250" s="197">
        <f t="shared" si="42"/>
        <v>-0.35513922663287545</v>
      </c>
      <c r="V250" s="92">
        <f>+'Ark1'!W676</f>
        <v>6.0042283298097257</v>
      </c>
      <c r="W250" s="95"/>
      <c r="X250" s="11">
        <f>+'Ark1'!X676</f>
        <v>91.37420718816071</v>
      </c>
      <c r="Y250" s="11">
        <f>+'Ark1'!Y676</f>
        <v>53.171247357293872</v>
      </c>
      <c r="Z250" s="11">
        <f>+'Ark1'!Z676</f>
        <v>5.0905802628527281</v>
      </c>
      <c r="AA250" s="71"/>
      <c r="AB250" s="92">
        <f>+'Ark1'!Z676</f>
        <v>5.0905802628527281</v>
      </c>
      <c r="AC250" s="1">
        <f>+'Ark1'!AC676</f>
        <v>0</v>
      </c>
      <c r="AD250" s="11">
        <f>+'Ark1'!AE676</f>
        <v>0</v>
      </c>
      <c r="AE250" s="92">
        <f t="shared" si="44"/>
        <v>1.7281695286810377</v>
      </c>
      <c r="AF250" s="47"/>
      <c r="AH250" s="59"/>
    </row>
    <row r="251" spans="1:34" ht="15.6">
      <c r="A251" s="47"/>
      <c r="B251">
        <f>+'Ark1'!C677</f>
        <v>2009</v>
      </c>
      <c r="C251">
        <f>+'Ark1'!L677</f>
        <v>7</v>
      </c>
      <c r="D251" s="3" t="str">
        <f t="shared" si="39"/>
        <v>R-</v>
      </c>
      <c r="E251" s="316">
        <f>+'Ark1'!Q677</f>
        <v>2799</v>
      </c>
      <c r="F251" s="316">
        <f>+'Ark1'!R677</f>
        <v>4447</v>
      </c>
      <c r="G251" s="197">
        <f>+'Ark1'!AG677</f>
        <v>13.476137093008443</v>
      </c>
      <c r="H251" s="197">
        <f t="shared" si="40"/>
        <v>-0.66363354749381287</v>
      </c>
      <c r="I251" s="197">
        <f>+'Ark1'!AH677</f>
        <v>0</v>
      </c>
      <c r="J251" s="197"/>
      <c r="K251" s="443"/>
      <c r="L251" s="205"/>
      <c r="M251" s="92">
        <f>+'Ark1'!U677</f>
        <v>25.991050146165996</v>
      </c>
      <c r="N251" s="197">
        <f t="shared" si="41"/>
        <v>-0.29200253086328232</v>
      </c>
      <c r="O251" s="197"/>
      <c r="P251" s="452"/>
      <c r="Q251" s="452"/>
      <c r="R251" s="462"/>
      <c r="S251" s="452"/>
      <c r="T251" s="1">
        <f>+'Ark1'!T677</f>
        <v>6.5091072633235889</v>
      </c>
      <c r="U251" s="197">
        <f t="shared" si="42"/>
        <v>-0.33717943788539539</v>
      </c>
      <c r="V251" s="92">
        <f>+'Ark1'!W677</f>
        <v>12.435349673937484</v>
      </c>
      <c r="W251" s="95"/>
      <c r="X251" s="11">
        <f>+'Ark1'!X677</f>
        <v>98.178547335282204</v>
      </c>
      <c r="Y251" s="11">
        <f>+'Ark1'!Y677</f>
        <v>72.003597931189546</v>
      </c>
      <c r="Z251" s="11">
        <f>+'Ark1'!Z677</f>
        <v>4.9368556937766552</v>
      </c>
      <c r="AA251" s="71"/>
      <c r="AB251" s="92">
        <f>+'Ark1'!Z677</f>
        <v>4.9368556937766552</v>
      </c>
      <c r="AC251" s="1">
        <f>+'Ark1'!AC677</f>
        <v>0</v>
      </c>
      <c r="AD251" s="11">
        <f>+'Ark1'!AE677</f>
        <v>0</v>
      </c>
      <c r="AE251" s="92">
        <f t="shared" si="44"/>
        <v>1.5887817077527688</v>
      </c>
      <c r="AF251" s="47"/>
      <c r="AH251" s="59"/>
    </row>
    <row r="252" spans="1:34" ht="15.6">
      <c r="A252" s="47"/>
      <c r="B252">
        <f>+'Ark1'!C678</f>
        <v>2009</v>
      </c>
      <c r="C252">
        <f>+'Ark1'!L678</f>
        <v>8</v>
      </c>
      <c r="D252" s="3" t="str">
        <f t="shared" si="39"/>
        <v>R</v>
      </c>
      <c r="E252" s="316">
        <f>+'Ark1'!Q678</f>
        <v>3779</v>
      </c>
      <c r="F252" s="316">
        <f>+'Ark1'!R678</f>
        <v>6818</v>
      </c>
      <c r="G252" s="197">
        <f>+'Ark1'!AG678</f>
        <v>22.978335172596314</v>
      </c>
      <c r="H252" s="197">
        <f t="shared" si="40"/>
        <v>0.87013441898213273</v>
      </c>
      <c r="I252" s="197">
        <f>+'Ark1'!AH678</f>
        <v>0</v>
      </c>
      <c r="J252" s="197"/>
      <c r="K252" s="443"/>
      <c r="L252" s="205"/>
      <c r="M252" s="92">
        <f>+'Ark1'!U678</f>
        <v>28.905940158404171</v>
      </c>
      <c r="N252" s="197">
        <f t="shared" si="41"/>
        <v>0.20402520062361518</v>
      </c>
      <c r="O252" s="197"/>
      <c r="P252" s="452"/>
      <c r="Q252" s="452"/>
      <c r="R252" s="462"/>
      <c r="S252" s="452"/>
      <c r="T252" s="1">
        <f>+'Ark1'!T678</f>
        <v>7.4033440891757119</v>
      </c>
      <c r="U252" s="197">
        <f t="shared" si="42"/>
        <v>-0.25859800973864377</v>
      </c>
      <c r="V252" s="92">
        <f>+'Ark1'!W678</f>
        <v>26.576708712232325</v>
      </c>
      <c r="W252" s="95"/>
      <c r="X252" s="11">
        <f>+'Ark1'!X678</f>
        <v>99.721325902024034</v>
      </c>
      <c r="Y252" s="11">
        <f>+'Ark1'!Y678</f>
        <v>87.679671457905556</v>
      </c>
      <c r="Z252" s="11">
        <f>+'Ark1'!Z678</f>
        <v>5.0704579447978997</v>
      </c>
      <c r="AA252" s="71"/>
      <c r="AB252" s="92">
        <f>+'Ark1'!Z678</f>
        <v>5.0704579447978997</v>
      </c>
      <c r="AC252" s="1">
        <f>+'Ark1'!AC678</f>
        <v>0</v>
      </c>
      <c r="AD252" s="11">
        <f>+'Ark1'!AE678</f>
        <v>0</v>
      </c>
      <c r="AE252" s="92">
        <f t="shared" si="44"/>
        <v>1.8041810002646204</v>
      </c>
      <c r="AF252" s="47"/>
      <c r="AH252" s="59"/>
    </row>
    <row r="253" spans="1:34" ht="15.6">
      <c r="A253" s="47"/>
      <c r="B253">
        <f>+'Ark1'!C679</f>
        <v>2009</v>
      </c>
      <c r="C253">
        <f>+'Ark1'!L679</f>
        <v>9</v>
      </c>
      <c r="D253" s="3" t="str">
        <f t="shared" si="39"/>
        <v>R+</v>
      </c>
      <c r="E253" s="316">
        <f>+'Ark1'!Q679</f>
        <v>2872</v>
      </c>
      <c r="F253" s="316">
        <f>+'Ark1'!R679</f>
        <v>4775</v>
      </c>
      <c r="G253" s="197">
        <f>+'Ark1'!AG679</f>
        <v>17.74696987980953</v>
      </c>
      <c r="H253" s="197">
        <f t="shared" si="40"/>
        <v>2.7725164056597738</v>
      </c>
      <c r="I253" s="197">
        <f>+'Ark1'!AH679</f>
        <v>0</v>
      </c>
      <c r="J253" s="197"/>
      <c r="K253" s="443"/>
      <c r="L253" s="205"/>
      <c r="M253" s="92">
        <f>+'Ark1'!U679</f>
        <v>31.876921465968501</v>
      </c>
      <c r="N253" s="197">
        <f t="shared" si="41"/>
        <v>0.1988624979096727</v>
      </c>
      <c r="O253" s="197"/>
      <c r="P253" s="452"/>
      <c r="Q253" s="452"/>
      <c r="R253" s="462"/>
      <c r="S253" s="452"/>
      <c r="T253" s="1">
        <f>+'Ark1'!T679</f>
        <v>8.141361256544501</v>
      </c>
      <c r="U253" s="197">
        <f t="shared" si="42"/>
        <v>-0.3023733871901424</v>
      </c>
      <c r="V253" s="92">
        <f>+'Ark1'!W679</f>
        <v>40.062827225130889</v>
      </c>
      <c r="W253" s="95"/>
      <c r="X253" s="11">
        <f>+'Ark1'!X679</f>
        <v>99.979057591623047</v>
      </c>
      <c r="Y253" s="11">
        <f>+'Ark1'!Y679</f>
        <v>96.062827225130874</v>
      </c>
      <c r="Z253" s="11">
        <f>+'Ark1'!Z679</f>
        <v>5.4191241104746162</v>
      </c>
      <c r="AA253" s="71"/>
      <c r="AB253" s="92">
        <f>+'Ark1'!Z679</f>
        <v>5.4191241104746162</v>
      </c>
      <c r="AC253" s="1">
        <f>+'Ark1'!AC679</f>
        <v>0</v>
      </c>
      <c r="AD253" s="11">
        <f>+'Ark1'!AE679</f>
        <v>0</v>
      </c>
      <c r="AE253" s="92">
        <f t="shared" si="44"/>
        <v>1.6626044568245126</v>
      </c>
      <c r="AF253" s="47"/>
      <c r="AH253" s="59"/>
    </row>
    <row r="254" spans="1:34" ht="15.6">
      <c r="A254" s="47"/>
      <c r="B254">
        <f>+'Ark1'!C680</f>
        <v>2009</v>
      </c>
      <c r="C254">
        <f>+'Ark1'!L680</f>
        <v>10</v>
      </c>
      <c r="D254" s="3" t="str">
        <f t="shared" si="39"/>
        <v>U-</v>
      </c>
      <c r="E254" s="316">
        <f>+'Ark1'!Q680</f>
        <v>1329</v>
      </c>
      <c r="F254" s="316">
        <f>+'Ark1'!R680</f>
        <v>1843</v>
      </c>
      <c r="G254" s="197">
        <f>+'Ark1'!AG680</f>
        <v>7.3220622364621981</v>
      </c>
      <c r="H254" s="197">
        <f t="shared" si="40"/>
        <v>2.0455905339245497</v>
      </c>
      <c r="I254" s="197">
        <f>+'Ark1'!AH680</f>
        <v>0</v>
      </c>
      <c r="J254" s="197"/>
      <c r="K254" s="443"/>
      <c r="L254" s="205"/>
      <c r="M254" s="92">
        <f>+'Ark1'!U680</f>
        <v>34.074823657080906</v>
      </c>
      <c r="N254" s="197">
        <f t="shared" si="41"/>
        <v>0.91402073737289413</v>
      </c>
      <c r="O254" s="197"/>
      <c r="P254" s="452"/>
      <c r="Q254" s="452"/>
      <c r="R254" s="462"/>
      <c r="S254" s="452"/>
      <c r="T254" s="1">
        <f>+'Ark1'!T680</f>
        <v>8.5111231687466091</v>
      </c>
      <c r="U254" s="197">
        <f t="shared" si="42"/>
        <v>-0.16113960497602164</v>
      </c>
      <c r="V254" s="92">
        <f>+'Ark1'!W680</f>
        <v>46.608790016277808</v>
      </c>
      <c r="W254" s="95"/>
      <c r="X254" s="11">
        <f>+'Ark1'!X680</f>
        <v>100</v>
      </c>
      <c r="Y254" s="11">
        <f>+'Ark1'!Y680</f>
        <v>98.426478567552948</v>
      </c>
      <c r="Z254" s="11">
        <f>+'Ark1'!Z680</f>
        <v>5.6354591947020358</v>
      </c>
      <c r="AA254" s="71"/>
      <c r="AB254" s="92">
        <f>+'Ark1'!Z680</f>
        <v>5.6354591947020358</v>
      </c>
      <c r="AC254" s="1">
        <f>+'Ark1'!AC680</f>
        <v>0</v>
      </c>
      <c r="AD254" s="11">
        <f>+'Ark1'!AE680</f>
        <v>0</v>
      </c>
      <c r="AE254" s="92">
        <f t="shared" si="44"/>
        <v>1.3867569601203913</v>
      </c>
      <c r="AF254" s="47"/>
      <c r="AH254" s="59"/>
    </row>
    <row r="255" spans="1:34" ht="15.6">
      <c r="A255" s="47"/>
      <c r="B255">
        <f>+'Ark1'!C681</f>
        <v>2009</v>
      </c>
      <c r="C255">
        <f>+'Ark1'!L681</f>
        <v>11</v>
      </c>
      <c r="D255" s="3" t="str">
        <f t="shared" si="39"/>
        <v>U</v>
      </c>
      <c r="E255" s="316">
        <f>+'Ark1'!Q681</f>
        <v>961</v>
      </c>
      <c r="F255" s="316">
        <f>+'Ark1'!R681</f>
        <v>1298</v>
      </c>
      <c r="G255" s="197">
        <f>+'Ark1'!AG681</f>
        <v>5.5363040199701476</v>
      </c>
      <c r="H255" s="197">
        <f t="shared" si="40"/>
        <v>1.01830124249466</v>
      </c>
      <c r="I255" s="197">
        <f>+'Ark1'!AH681</f>
        <v>0</v>
      </c>
      <c r="J255" s="197"/>
      <c r="K255" s="443"/>
      <c r="L255" s="205"/>
      <c r="M255" s="92">
        <f>+'Ark1'!U681</f>
        <v>36.582280431432963</v>
      </c>
      <c r="N255" s="197">
        <f t="shared" si="41"/>
        <v>0.95966138381386656</v>
      </c>
      <c r="O255" s="197"/>
      <c r="P255" s="452"/>
      <c r="Q255" s="452"/>
      <c r="R255" s="462"/>
      <c r="S255" s="452"/>
      <c r="T255" s="1">
        <f>+'Ark1'!T681</f>
        <v>9.1386748844375987</v>
      </c>
      <c r="U255" s="197">
        <f t="shared" si="42"/>
        <v>-5.2717056954344699E-2</v>
      </c>
      <c r="V255" s="92">
        <f>+'Ark1'!W681</f>
        <v>55.546995377503855</v>
      </c>
      <c r="W255" s="95"/>
      <c r="X255" s="11">
        <f>+'Ark1'!X681</f>
        <v>100</v>
      </c>
      <c r="Y255" s="11">
        <f>+'Ark1'!Y681</f>
        <v>99.691833590138685</v>
      </c>
      <c r="Z255" s="11">
        <f>+'Ark1'!Z681</f>
        <v>5.7702475592617617</v>
      </c>
      <c r="AA255" s="71"/>
      <c r="AB255" s="92">
        <f>+'Ark1'!Z681</f>
        <v>5.7702475592617617</v>
      </c>
      <c r="AC255" s="1">
        <f>+'Ark1'!AC681</f>
        <v>0</v>
      </c>
      <c r="AD255" s="11">
        <f>+'Ark1'!AE681</f>
        <v>0</v>
      </c>
      <c r="AE255" s="92">
        <f t="shared" si="44"/>
        <v>1.3506763787721123</v>
      </c>
      <c r="AF255" s="47"/>
      <c r="AH255" s="59"/>
    </row>
    <row r="256" spans="1:34" ht="15.6">
      <c r="A256" s="47"/>
      <c r="B256">
        <f>+'Ark1'!C682</f>
        <v>2009</v>
      </c>
      <c r="C256">
        <f>+'Ark1'!L682</f>
        <v>12</v>
      </c>
      <c r="D256" s="3" t="str">
        <f t="shared" si="39"/>
        <v>U+</v>
      </c>
      <c r="E256" s="316">
        <f>+'Ark1'!Q682</f>
        <v>324</v>
      </c>
      <c r="F256" s="316">
        <f>+'Ark1'!R682</f>
        <v>378</v>
      </c>
      <c r="G256" s="197">
        <f>+'Ark1'!AG682</f>
        <v>1.7297700017663911</v>
      </c>
      <c r="H256" s="197">
        <f t="shared" si="40"/>
        <v>0.33587545361603088</v>
      </c>
      <c r="I256" s="197">
        <f>+'Ark1'!AH682</f>
        <v>0</v>
      </c>
      <c r="J256" s="197"/>
      <c r="K256" s="443"/>
      <c r="L256" s="205"/>
      <c r="M256" s="92">
        <f>+'Ark1'!U682</f>
        <v>39.24841269841265</v>
      </c>
      <c r="N256" s="197">
        <f t="shared" si="41"/>
        <v>1.5081611260856533</v>
      </c>
      <c r="O256" s="197"/>
      <c r="P256" s="452"/>
      <c r="Q256" s="452"/>
      <c r="R256" s="462"/>
      <c r="S256" s="452"/>
      <c r="T256" s="1">
        <f>+'Ark1'!T682</f>
        <v>9.5449735449735442</v>
      </c>
      <c r="U256" s="197">
        <f t="shared" si="42"/>
        <v>-3.6787461315766379E-2</v>
      </c>
      <c r="V256" s="92">
        <f>+'Ark1'!W682</f>
        <v>56.613756613756642</v>
      </c>
      <c r="W256" s="95"/>
      <c r="X256" s="11">
        <f>+'Ark1'!X682</f>
        <v>100</v>
      </c>
      <c r="Y256" s="11">
        <f>+'Ark1'!Y682</f>
        <v>98.94179894179895</v>
      </c>
      <c r="Z256" s="11">
        <f>+'Ark1'!Z682</f>
        <v>6.4741374060515406</v>
      </c>
      <c r="AA256" s="71"/>
      <c r="AB256" s="92">
        <f>+'Ark1'!Z682</f>
        <v>6.4741374060515406</v>
      </c>
      <c r="AC256" s="1">
        <f>+'Ark1'!AC682</f>
        <v>0</v>
      </c>
      <c r="AD256" s="11">
        <f>+'Ark1'!AE682</f>
        <v>0</v>
      </c>
      <c r="AE256" s="92">
        <f t="shared" si="44"/>
        <v>1.1666666666666667</v>
      </c>
      <c r="AF256" s="47"/>
      <c r="AH256" s="59"/>
    </row>
    <row r="257" spans="1:34" ht="15.6">
      <c r="A257" s="47"/>
      <c r="B257">
        <f>+'Ark1'!C683</f>
        <v>2009</v>
      </c>
      <c r="C257">
        <f>+'Ark1'!L683</f>
        <v>13</v>
      </c>
      <c r="D257" s="3" t="str">
        <f t="shared" ref="D257:D319" si="46">+D242</f>
        <v>E-</v>
      </c>
      <c r="E257" s="316">
        <f>+'Ark1'!Q683</f>
        <v>103</v>
      </c>
      <c r="F257" s="316">
        <f>+'Ark1'!R683</f>
        <v>111</v>
      </c>
      <c r="G257" s="197">
        <f>+'Ark1'!AG683</f>
        <v>0.51547167039474528</v>
      </c>
      <c r="H257" s="197">
        <f t="shared" si="40"/>
        <v>9.4251032987699823E-2</v>
      </c>
      <c r="I257" s="197">
        <f>+'Ark1'!AH683</f>
        <v>0</v>
      </c>
      <c r="J257" s="197"/>
      <c r="K257" s="443"/>
      <c r="L257" s="205"/>
      <c r="M257" s="92">
        <f>+'Ark1'!U683</f>
        <v>39.829729729729699</v>
      </c>
      <c r="N257" s="197">
        <f t="shared" si="41"/>
        <v>-2.4116424116442658E-2</v>
      </c>
      <c r="O257" s="197"/>
      <c r="P257" s="452"/>
      <c r="Q257" s="452"/>
      <c r="R257" s="462"/>
      <c r="S257" s="452"/>
      <c r="T257" s="1">
        <f>+'Ark1'!T683</f>
        <v>10.018018018018019</v>
      </c>
      <c r="U257" s="197">
        <f t="shared" si="42"/>
        <v>-0.32264132264132606</v>
      </c>
      <c r="V257" s="92">
        <f>+'Ark1'!W683</f>
        <v>65.765765765765778</v>
      </c>
      <c r="W257" s="95"/>
      <c r="X257" s="11">
        <f>+'Ark1'!X683</f>
        <v>100</v>
      </c>
      <c r="Y257" s="11">
        <f>+'Ark1'!Y683</f>
        <v>99.099099099099107</v>
      </c>
      <c r="Z257" s="11">
        <f>+'Ark1'!Z683</f>
        <v>5.7697970141603214</v>
      </c>
      <c r="AA257" s="71"/>
      <c r="AB257" s="92">
        <f>+'Ark1'!Z683</f>
        <v>5.7697970141603214</v>
      </c>
      <c r="AC257" s="1">
        <f>+'Ark1'!AC683</f>
        <v>0</v>
      </c>
      <c r="AD257" s="11">
        <f>+'Ark1'!AE683</f>
        <v>0</v>
      </c>
      <c r="AE257" s="92">
        <f t="shared" si="44"/>
        <v>1.0776699029126213</v>
      </c>
      <c r="AF257" s="47"/>
      <c r="AH257" s="59"/>
    </row>
    <row r="258" spans="1:34" ht="15.6">
      <c r="A258" s="47"/>
      <c r="B258">
        <f>+'Ark1'!C684</f>
        <v>2009</v>
      </c>
      <c r="C258">
        <f>+'Ark1'!L684</f>
        <v>14</v>
      </c>
      <c r="D258" s="3" t="str">
        <f t="shared" si="46"/>
        <v>E</v>
      </c>
      <c r="E258" s="316">
        <f>+'Ark1'!Q684</f>
        <v>53</v>
      </c>
      <c r="F258" s="316">
        <f>+'Ark1'!R684</f>
        <v>57</v>
      </c>
      <c r="G258" s="197">
        <f>+'Ark1'!AG684</f>
        <v>0.28426669371636676</v>
      </c>
      <c r="H258" s="197">
        <f t="shared" si="40"/>
        <v>2.0177718798083E-2</v>
      </c>
      <c r="I258" s="197">
        <f>+'Ark1'!AH684</f>
        <v>0</v>
      </c>
      <c r="J258" s="197"/>
      <c r="K258" s="443"/>
      <c r="L258" s="205"/>
      <c r="M258" s="92">
        <f>+'Ark1'!U684</f>
        <v>42.773684210526319</v>
      </c>
      <c r="N258" s="197">
        <f t="shared" si="41"/>
        <v>1.4318660287081428</v>
      </c>
      <c r="O258" s="197"/>
      <c r="P258" s="452"/>
      <c r="Q258" s="452"/>
      <c r="R258" s="462"/>
      <c r="S258" s="452"/>
      <c r="T258" s="1">
        <f>+'Ark1'!T684</f>
        <v>10.350877192982455</v>
      </c>
      <c r="U258" s="197">
        <f t="shared" si="42"/>
        <v>0.60542264752790764</v>
      </c>
      <c r="V258" s="92">
        <f>+'Ark1'!W684</f>
        <v>70.175438596491219</v>
      </c>
      <c r="W258" s="95"/>
      <c r="X258" s="11">
        <f>+'Ark1'!X684</f>
        <v>100</v>
      </c>
      <c r="Y258" s="11">
        <f>+'Ark1'!Y684</f>
        <v>100</v>
      </c>
      <c r="Z258" s="11">
        <f>+'Ark1'!Z684</f>
        <v>5.9160657361978579</v>
      </c>
      <c r="AA258" s="71"/>
      <c r="AB258" s="92">
        <f>+'Ark1'!Z684</f>
        <v>5.9160657361978579</v>
      </c>
      <c r="AC258" s="1">
        <f>+'Ark1'!AC684</f>
        <v>0</v>
      </c>
      <c r="AD258" s="11">
        <f>+'Ark1'!AE684</f>
        <v>0</v>
      </c>
      <c r="AE258" s="92">
        <f t="shared" si="44"/>
        <v>1.0754716981132075</v>
      </c>
      <c r="AF258" s="47"/>
      <c r="AH258" s="59"/>
    </row>
    <row r="259" spans="1:34" ht="15.6">
      <c r="A259" s="47"/>
      <c r="B259">
        <f>+'Ark1'!C685</f>
        <v>2009</v>
      </c>
      <c r="C259">
        <f>+'Ark1'!L685</f>
        <v>15</v>
      </c>
      <c r="D259" s="3" t="str">
        <f t="shared" si="46"/>
        <v>E+</v>
      </c>
      <c r="E259" s="316">
        <f>+'Ark1'!Q685</f>
        <v>15</v>
      </c>
      <c r="F259" s="316">
        <f>+'Ark1'!R685</f>
        <v>15</v>
      </c>
      <c r="G259" s="197">
        <f>+'Ark1'!AG685</f>
        <v>7.1798297851006387E-2</v>
      </c>
      <c r="H259" s="197">
        <f t="shared" si="40"/>
        <v>-1.9154326064249119E-2</v>
      </c>
      <c r="I259" s="197">
        <f>+'Ark1'!AH685</f>
        <v>0</v>
      </c>
      <c r="J259" s="197"/>
      <c r="K259" s="443"/>
      <c r="L259" s="205"/>
      <c r="M259" s="92">
        <f>+'Ark1'!U685</f>
        <v>41.053333333333327</v>
      </c>
      <c r="N259" s="197">
        <f t="shared" si="41"/>
        <v>-5.0113725490196188</v>
      </c>
      <c r="O259" s="197"/>
      <c r="P259" s="452"/>
      <c r="Q259" s="452"/>
      <c r="R259" s="462"/>
      <c r="S259" s="452"/>
      <c r="T259" s="1">
        <f>+'Ark1'!T685</f>
        <v>9.4</v>
      </c>
      <c r="U259" s="197">
        <f t="shared" si="42"/>
        <v>-2.4823529411764689</v>
      </c>
      <c r="V259" s="92">
        <f>+'Ark1'!W685</f>
        <v>60</v>
      </c>
      <c r="W259" s="95"/>
      <c r="X259" s="11">
        <f>+'Ark1'!X685</f>
        <v>100</v>
      </c>
      <c r="Y259" s="11">
        <f>+'Ark1'!Y685</f>
        <v>100</v>
      </c>
      <c r="Z259" s="11">
        <f>+'Ark1'!Z685</f>
        <v>6.9649471562165903</v>
      </c>
      <c r="AA259" s="71"/>
      <c r="AB259" s="92">
        <f>+'Ark1'!Z685</f>
        <v>6.9649471562165903</v>
      </c>
      <c r="AC259" s="1">
        <f>+'Ark1'!AC685</f>
        <v>0</v>
      </c>
      <c r="AD259" s="11">
        <f>+'Ark1'!AE685</f>
        <v>0</v>
      </c>
      <c r="AE259" s="92">
        <f t="shared" si="44"/>
        <v>1</v>
      </c>
      <c r="AF259" s="47"/>
      <c r="AH259" s="59"/>
    </row>
    <row r="260" spans="1:34" ht="15.6">
      <c r="A260" s="47"/>
      <c r="B260" s="54">
        <f>+'Ark1'!C686</f>
        <v>2008</v>
      </c>
      <c r="C260" s="54">
        <f>+'Ark1'!L686</f>
        <v>1</v>
      </c>
      <c r="D260" s="65" t="s">
        <v>28</v>
      </c>
      <c r="E260" s="329">
        <f>+'Ark1'!Q686</f>
        <v>152</v>
      </c>
      <c r="F260" s="329">
        <f>+'Ark1'!R686</f>
        <v>249</v>
      </c>
      <c r="G260" s="179">
        <f>+'Ark1'!AG686</f>
        <v>0.37527394091761218</v>
      </c>
      <c r="H260" s="179">
        <f t="shared" si="40"/>
        <v>-0.30562634489774182</v>
      </c>
      <c r="I260" s="179">
        <f>+'Ark1'!AH686</f>
        <v>0</v>
      </c>
      <c r="J260" s="179"/>
      <c r="K260" s="442"/>
      <c r="L260" s="273"/>
      <c r="M260" s="157">
        <f>+'Ark1'!U686</f>
        <v>12.976305220883525</v>
      </c>
      <c r="N260" s="179">
        <f t="shared" si="41"/>
        <v>0.22799822314086526</v>
      </c>
      <c r="O260" s="179"/>
      <c r="P260" s="451"/>
      <c r="Q260" s="451"/>
      <c r="R260" s="461"/>
      <c r="S260" s="451"/>
      <c r="T260" s="56">
        <f>+'Ark1'!T686</f>
        <v>2.0200803212851404</v>
      </c>
      <c r="U260" s="179">
        <f t="shared" si="42"/>
        <v>-4.3125096322083056E-2</v>
      </c>
      <c r="V260" s="157">
        <f>+'Ark1'!W686</f>
        <v>0</v>
      </c>
      <c r="W260" s="95"/>
      <c r="X260" s="74">
        <f>+'Ark1'!X686</f>
        <v>19.678714859437751</v>
      </c>
      <c r="Y260" s="74">
        <f>+'Ark1'!Y686</f>
        <v>0.4016064257028113</v>
      </c>
      <c r="Z260" s="74">
        <f>+'Ark1'!Z686</f>
        <v>3.8106541621863368</v>
      </c>
      <c r="AA260" s="71"/>
      <c r="AB260" s="157">
        <f>+'Ark1'!Z686</f>
        <v>3.8106541621863368</v>
      </c>
      <c r="AC260" s="56">
        <f>+'Ark1'!AC686</f>
        <v>0</v>
      </c>
      <c r="AD260" s="74">
        <f>+'Ark1'!AE686</f>
        <v>0</v>
      </c>
      <c r="AE260" s="157">
        <f t="shared" si="44"/>
        <v>1.638157894736842</v>
      </c>
      <c r="AF260" s="47"/>
      <c r="AH260" s="59"/>
    </row>
    <row r="261" spans="1:34" ht="15.6">
      <c r="A261" s="47"/>
      <c r="B261" s="54">
        <f>+'Ark1'!C687</f>
        <v>2008</v>
      </c>
      <c r="C261" s="54">
        <f>+'Ark1'!L687</f>
        <v>2</v>
      </c>
      <c r="D261" s="65" t="s">
        <v>29</v>
      </c>
      <c r="E261" s="329">
        <f>+'Ark1'!Q687</f>
        <v>563</v>
      </c>
      <c r="F261" s="329">
        <f>+'Ark1'!R687</f>
        <v>842</v>
      </c>
      <c r="G261" s="179">
        <f>+'Ark1'!AG687</f>
        <v>1.4459155930381715</v>
      </c>
      <c r="H261" s="179">
        <f t="shared" si="40"/>
        <v>-1.0265813403485</v>
      </c>
      <c r="I261" s="179">
        <f>+'Ark1'!AH687</f>
        <v>0</v>
      </c>
      <c r="J261" s="179"/>
      <c r="K261" s="442"/>
      <c r="L261" s="273"/>
      <c r="M261" s="157">
        <f>+'Ark1'!U687</f>
        <v>14.785391923990503</v>
      </c>
      <c r="N261" s="179">
        <f t="shared" si="41"/>
        <v>-0.28242585705286771</v>
      </c>
      <c r="O261" s="179"/>
      <c r="P261" s="451"/>
      <c r="Q261" s="451"/>
      <c r="R261" s="461"/>
      <c r="S261" s="451"/>
      <c r="T261" s="56">
        <f>+'Ark1'!T687</f>
        <v>2.8693586698337299</v>
      </c>
      <c r="U261" s="179">
        <f t="shared" si="42"/>
        <v>0.10521465807766806</v>
      </c>
      <c r="V261" s="157">
        <f>+'Ark1'!W687</f>
        <v>0</v>
      </c>
      <c r="W261" s="95"/>
      <c r="X261" s="74">
        <f>+'Ark1'!X687</f>
        <v>37.292161520190035</v>
      </c>
      <c r="Y261" s="74">
        <f>+'Ark1'!Y687</f>
        <v>3.6817102137767215</v>
      </c>
      <c r="Z261" s="74">
        <f>+'Ark1'!Z687</f>
        <v>4.4160001571516254</v>
      </c>
      <c r="AA261" s="71"/>
      <c r="AB261" s="157">
        <f>+'Ark1'!Z687</f>
        <v>4.4160001571516254</v>
      </c>
      <c r="AC261" s="56">
        <f>+'Ark1'!AC687</f>
        <v>0</v>
      </c>
      <c r="AD261" s="74">
        <f>+'Ark1'!AE687</f>
        <v>0</v>
      </c>
      <c r="AE261" s="157">
        <f t="shared" si="44"/>
        <v>1.4955595026642985</v>
      </c>
      <c r="AF261" s="47"/>
      <c r="AH261" s="59"/>
    </row>
    <row r="262" spans="1:34" ht="15.6">
      <c r="A262" s="47"/>
      <c r="B262" s="54">
        <f>+'Ark1'!C688</f>
        <v>2008</v>
      </c>
      <c r="C262" s="54">
        <f>+'Ark1'!L688</f>
        <v>3</v>
      </c>
      <c r="D262" s="65" t="s">
        <v>30</v>
      </c>
      <c r="E262" s="329">
        <f>+'Ark1'!Q688</f>
        <v>1003</v>
      </c>
      <c r="F262" s="329">
        <f>+'Ark1'!R688</f>
        <v>1607</v>
      </c>
      <c r="G262" s="179">
        <f>+'Ark1'!AG688</f>
        <v>3.1089746232771578</v>
      </c>
      <c r="H262" s="179">
        <f t="shared" si="40"/>
        <v>-1.0220495206813753</v>
      </c>
      <c r="I262" s="179">
        <f>+'Ark1'!AH688</f>
        <v>0</v>
      </c>
      <c r="J262" s="179"/>
      <c r="K262" s="442"/>
      <c r="L262" s="273"/>
      <c r="M262" s="157">
        <f>+'Ark1'!U688</f>
        <v>16.657249533291836</v>
      </c>
      <c r="N262" s="179">
        <f t="shared" si="41"/>
        <v>-0.40619668184761437</v>
      </c>
      <c r="O262" s="179"/>
      <c r="P262" s="451"/>
      <c r="Q262" s="451"/>
      <c r="R262" s="461"/>
      <c r="S262" s="451"/>
      <c r="T262" s="56">
        <f>+'Ark1'!T688</f>
        <v>3.6403235843186046</v>
      </c>
      <c r="U262" s="179">
        <f t="shared" si="42"/>
        <v>6.0642309418207141E-2</v>
      </c>
      <c r="V262" s="157">
        <f>+'Ark1'!W688</f>
        <v>6.2227753578095811E-2</v>
      </c>
      <c r="W262" s="95"/>
      <c r="X262" s="74">
        <f>+'Ark1'!X688</f>
        <v>51.151213441194784</v>
      </c>
      <c r="Y262" s="74">
        <f>+'Ark1'!Y688</f>
        <v>9.95644057249533</v>
      </c>
      <c r="Z262" s="74">
        <f>+'Ark1'!Z688</f>
        <v>4.6680321985480884</v>
      </c>
      <c r="AA262" s="71"/>
      <c r="AB262" s="157">
        <f>+'Ark1'!Z688</f>
        <v>4.6680321985480884</v>
      </c>
      <c r="AC262" s="56">
        <f>+'Ark1'!AC688</f>
        <v>0</v>
      </c>
      <c r="AD262" s="74">
        <f>+'Ark1'!AE688</f>
        <v>0</v>
      </c>
      <c r="AE262" s="157">
        <f t="shared" si="44"/>
        <v>1.6021934197407777</v>
      </c>
      <c r="AF262" s="47"/>
      <c r="AH262" s="59"/>
    </row>
    <row r="263" spans="1:34" ht="15.6">
      <c r="A263" s="47"/>
      <c r="B263" s="54">
        <f>+'Ark1'!C689</f>
        <v>2008</v>
      </c>
      <c r="C263" s="54">
        <f>+'Ark1'!L689</f>
        <v>4</v>
      </c>
      <c r="D263" s="65" t="s">
        <v>31</v>
      </c>
      <c r="E263" s="329">
        <f>+'Ark1'!Q689</f>
        <v>1481</v>
      </c>
      <c r="F263" s="329">
        <f>+'Ark1'!R689</f>
        <v>2447</v>
      </c>
      <c r="G263" s="179">
        <f>+'Ark1'!AG689</f>
        <v>5.282638966399098</v>
      </c>
      <c r="H263" s="179">
        <f t="shared" si="40"/>
        <v>-1.5605324868850312</v>
      </c>
      <c r="I263" s="179">
        <f>+'Ark1'!AH689</f>
        <v>0</v>
      </c>
      <c r="J263" s="179"/>
      <c r="K263" s="442"/>
      <c r="L263" s="273"/>
      <c r="M263" s="157">
        <f>+'Ark1'!U689</f>
        <v>18.587413158970161</v>
      </c>
      <c r="N263" s="179">
        <f t="shared" si="41"/>
        <v>-0.84374055551113614</v>
      </c>
      <c r="O263" s="179"/>
      <c r="P263" s="451"/>
      <c r="Q263" s="451"/>
      <c r="R263" s="461"/>
      <c r="S263" s="451"/>
      <c r="T263" s="56">
        <f>+'Ark1'!T689</f>
        <v>4.3731099305271757</v>
      </c>
      <c r="U263" s="179">
        <f t="shared" si="42"/>
        <v>3.9662481023580831E-2</v>
      </c>
      <c r="V263" s="157">
        <f>+'Ark1'!W689</f>
        <v>0.61299550469963215</v>
      </c>
      <c r="W263" s="95"/>
      <c r="X263" s="74">
        <f>+'Ark1'!X689</f>
        <v>65.22272170004085</v>
      </c>
      <c r="Y263" s="74">
        <f>+'Ark1'!Y689</f>
        <v>19.452390682468327</v>
      </c>
      <c r="Z263" s="74">
        <f>+'Ark1'!Z689</f>
        <v>4.8604149998008035</v>
      </c>
      <c r="AA263" s="71"/>
      <c r="AB263" s="157">
        <f>+'Ark1'!Z689</f>
        <v>4.8604149998008035</v>
      </c>
      <c r="AC263" s="56">
        <f>+'Ark1'!AC689</f>
        <v>0</v>
      </c>
      <c r="AD263" s="74">
        <f>+'Ark1'!AE689</f>
        <v>0</v>
      </c>
      <c r="AE263" s="157">
        <f t="shared" si="44"/>
        <v>1.6522619851451721</v>
      </c>
      <c r="AF263" s="47"/>
      <c r="AH263" s="59"/>
    </row>
    <row r="264" spans="1:34" ht="15.6">
      <c r="A264" s="47"/>
      <c r="B264" s="54">
        <f>+'Ark1'!C690</f>
        <v>2008</v>
      </c>
      <c r="C264" s="54">
        <f>+'Ark1'!L690</f>
        <v>5</v>
      </c>
      <c r="D264" s="65" t="s">
        <v>401</v>
      </c>
      <c r="E264" s="329">
        <f>+'Ark1'!Q690</f>
        <v>2596</v>
      </c>
      <c r="F264" s="329">
        <f>+'Ark1'!R690</f>
        <v>4778</v>
      </c>
      <c r="G264" s="179">
        <f>+'Ark1'!AG690</f>
        <v>11.614990376861648</v>
      </c>
      <c r="H264" s="179">
        <f t="shared" si="40"/>
        <v>-1.7853442679959493</v>
      </c>
      <c r="I264" s="179">
        <f>+'Ark1'!AH690</f>
        <v>0</v>
      </c>
      <c r="J264" s="179"/>
      <c r="K264" s="442"/>
      <c r="L264" s="273"/>
      <c r="M264" s="157">
        <f>+'Ark1'!U690</f>
        <v>20.930263708664725</v>
      </c>
      <c r="N264" s="179">
        <f t="shared" si="41"/>
        <v>-0.66379108053288505</v>
      </c>
      <c r="O264" s="179"/>
      <c r="P264" s="451"/>
      <c r="Q264" s="451"/>
      <c r="R264" s="461"/>
      <c r="S264" s="451"/>
      <c r="T264" s="56">
        <f>+'Ark1'!T690</f>
        <v>5.3283800753453319</v>
      </c>
      <c r="U264" s="179">
        <f t="shared" si="42"/>
        <v>9.7177433029419724E-2</v>
      </c>
      <c r="V264" s="157">
        <f>+'Ark1'!W690</f>
        <v>2.4487233151946408</v>
      </c>
      <c r="W264" s="95"/>
      <c r="X264" s="74">
        <f>+'Ark1'!X690</f>
        <v>82.461280870657177</v>
      </c>
      <c r="Y264" s="74">
        <f>+'Ark1'!Y690</f>
        <v>34.219338635412299</v>
      </c>
      <c r="Z264" s="74">
        <f>+'Ark1'!Z690</f>
        <v>4.8878207757116332</v>
      </c>
      <c r="AA264" s="71"/>
      <c r="AB264" s="157">
        <f>+'Ark1'!Z690</f>
        <v>4.8878207757116332</v>
      </c>
      <c r="AC264" s="56">
        <f>+'Ark1'!AC690</f>
        <v>0</v>
      </c>
      <c r="AD264" s="74">
        <f>+'Ark1'!AE690</f>
        <v>0</v>
      </c>
      <c r="AE264" s="157">
        <f t="shared" si="44"/>
        <v>1.8405238828967643</v>
      </c>
      <c r="AF264" s="47"/>
      <c r="AH264" s="59"/>
    </row>
    <row r="265" spans="1:34" ht="15.6">
      <c r="A265" s="47"/>
      <c r="B265" s="54">
        <f>+'Ark1'!C691</f>
        <v>2008</v>
      </c>
      <c r="C265" s="54">
        <f>+'Ark1'!L691</f>
        <v>6</v>
      </c>
      <c r="D265" s="65" t="s">
        <v>32</v>
      </c>
      <c r="E265" s="329">
        <f>+'Ark1'!Q691</f>
        <v>3163</v>
      </c>
      <c r="F265" s="329">
        <f>+'Ark1'!R691</f>
        <v>5432</v>
      </c>
      <c r="G265" s="179">
        <f>+'Ark1'!AG691</f>
        <v>14.98515036683607</v>
      </c>
      <c r="H265" s="179">
        <f t="shared" si="40"/>
        <v>-1.0350377991591451</v>
      </c>
      <c r="I265" s="179">
        <f>+'Ark1'!AH691</f>
        <v>0</v>
      </c>
      <c r="J265" s="179"/>
      <c r="K265" s="442"/>
      <c r="L265" s="273"/>
      <c r="M265" s="157">
        <f>+'Ark1'!U691</f>
        <v>23.752172312223873</v>
      </c>
      <c r="N265" s="179">
        <f t="shared" si="41"/>
        <v>-0.44194640591162226</v>
      </c>
      <c r="O265" s="179"/>
      <c r="P265" s="451"/>
      <c r="Q265" s="451"/>
      <c r="R265" s="461"/>
      <c r="S265" s="451"/>
      <c r="T265" s="56">
        <f>+'Ark1'!T691</f>
        <v>6.2039764359351999</v>
      </c>
      <c r="U265" s="179">
        <f t="shared" si="42"/>
        <v>-3.4916499243242249E-2</v>
      </c>
      <c r="V265" s="157">
        <f>+'Ark1'!W691</f>
        <v>7.9160530191458012</v>
      </c>
      <c r="W265" s="95"/>
      <c r="X265" s="74">
        <f>+'Ark1'!X691</f>
        <v>93.66715758468338</v>
      </c>
      <c r="Y265" s="74">
        <f>+'Ark1'!Y691</f>
        <v>55.706921944035351</v>
      </c>
      <c r="Z265" s="74">
        <f>+'Ark1'!Z691</f>
        <v>4.938147141958968</v>
      </c>
      <c r="AA265" s="71"/>
      <c r="AB265" s="157">
        <f>+'Ark1'!Z691</f>
        <v>4.938147141958968</v>
      </c>
      <c r="AC265" s="56">
        <f>+'Ark1'!AC691</f>
        <v>0</v>
      </c>
      <c r="AD265" s="74">
        <f>+'Ark1'!AE691</f>
        <v>0</v>
      </c>
      <c r="AE265" s="157">
        <f t="shared" si="44"/>
        <v>1.7173569396142903</v>
      </c>
      <c r="AF265" s="47"/>
      <c r="AH265" s="59"/>
    </row>
    <row r="266" spans="1:34" ht="15.6">
      <c r="A266" s="47"/>
      <c r="B266" s="54">
        <f>+'Ark1'!C692</f>
        <v>2008</v>
      </c>
      <c r="C266" s="54">
        <f>+'Ark1'!L692</f>
        <v>7</v>
      </c>
      <c r="D266" s="65" t="s">
        <v>33</v>
      </c>
      <c r="E266" s="329">
        <f>+'Ark1'!Q692</f>
        <v>2939</v>
      </c>
      <c r="F266" s="329">
        <f>+'Ark1'!R692</f>
        <v>4632</v>
      </c>
      <c r="G266" s="179">
        <f>+'Ark1'!AG692</f>
        <v>14.139770640502256</v>
      </c>
      <c r="H266" s="179">
        <f t="shared" si="40"/>
        <v>-0.25015114307431929</v>
      </c>
      <c r="I266" s="179">
        <f>+'Ark1'!AH692</f>
        <v>0</v>
      </c>
      <c r="J266" s="179"/>
      <c r="K266" s="442"/>
      <c r="L266" s="273"/>
      <c r="M266" s="157">
        <f>+'Ark1'!U692</f>
        <v>26.283052677029278</v>
      </c>
      <c r="N266" s="179">
        <f t="shared" si="41"/>
        <v>-0.2810247767878451</v>
      </c>
      <c r="O266" s="179"/>
      <c r="P266" s="451"/>
      <c r="Q266" s="451"/>
      <c r="R266" s="461"/>
      <c r="S266" s="451"/>
      <c r="T266" s="56">
        <f>+'Ark1'!T692</f>
        <v>6.8462867012089843</v>
      </c>
      <c r="U266" s="179">
        <f t="shared" si="42"/>
        <v>-0.10897704239217454</v>
      </c>
      <c r="V266" s="157">
        <f>+'Ark1'!W692</f>
        <v>16.601899827288435</v>
      </c>
      <c r="W266" s="95"/>
      <c r="X266" s="74">
        <f>+'Ark1'!X692</f>
        <v>98.704663212435236</v>
      </c>
      <c r="Y266" s="74">
        <f>+'Ark1'!Y692</f>
        <v>73.488773747841108</v>
      </c>
      <c r="Z266" s="74">
        <f>+'Ark1'!Z692</f>
        <v>4.9784479298248332</v>
      </c>
      <c r="AA266" s="71"/>
      <c r="AB266" s="157">
        <f>+'Ark1'!Z692</f>
        <v>4.9784479298248332</v>
      </c>
      <c r="AC266" s="56">
        <f>+'Ark1'!AC692</f>
        <v>0</v>
      </c>
      <c r="AD266" s="74">
        <f>+'Ark1'!AE692</f>
        <v>0</v>
      </c>
      <c r="AE266" s="157">
        <f t="shared" si="44"/>
        <v>1.5760462742429397</v>
      </c>
      <c r="AF266" s="47"/>
      <c r="AH266" s="59"/>
    </row>
    <row r="267" spans="1:34" ht="15.6">
      <c r="A267" s="47"/>
      <c r="B267" s="54">
        <f>+'Ark1'!C693</f>
        <v>2008</v>
      </c>
      <c r="C267" s="54">
        <f>+'Ark1'!L693</f>
        <v>8</v>
      </c>
      <c r="D267" s="65" t="s">
        <v>34</v>
      </c>
      <c r="E267" s="329">
        <f>+'Ark1'!Q693</f>
        <v>3685</v>
      </c>
      <c r="F267" s="329">
        <f>+'Ark1'!R693</f>
        <v>6632</v>
      </c>
      <c r="G267" s="179">
        <f>+'Ark1'!AG693</f>
        <v>22.108200753614181</v>
      </c>
      <c r="H267" s="179">
        <f t="shared" si="40"/>
        <v>1.1902567433302913</v>
      </c>
      <c r="I267" s="179">
        <f>+'Ark1'!AH693</f>
        <v>0</v>
      </c>
      <c r="J267" s="179"/>
      <c r="K267" s="442"/>
      <c r="L267" s="273"/>
      <c r="M267" s="157">
        <f>+'Ark1'!U693</f>
        <v>28.701914957780556</v>
      </c>
      <c r="N267" s="179">
        <f t="shared" si="41"/>
        <v>-0.21423504221954204</v>
      </c>
      <c r="O267" s="179"/>
      <c r="P267" s="451"/>
      <c r="Q267" s="451"/>
      <c r="R267" s="461"/>
      <c r="S267" s="451"/>
      <c r="T267" s="56">
        <f>+'Ark1'!T693</f>
        <v>7.6619420989143556</v>
      </c>
      <c r="U267" s="179">
        <f t="shared" si="42"/>
        <v>-0.126724567752313</v>
      </c>
      <c r="V267" s="157">
        <f>+'Ark1'!W693</f>
        <v>30.186972255729792</v>
      </c>
      <c r="W267" s="95"/>
      <c r="X267" s="74">
        <f>+'Ark1'!X693</f>
        <v>99.623039806996388</v>
      </c>
      <c r="Y267" s="74">
        <f>+'Ark1'!Y693</f>
        <v>86.338962605548843</v>
      </c>
      <c r="Z267" s="74">
        <f>+'Ark1'!Z693</f>
        <v>5.1338699123995584</v>
      </c>
      <c r="AA267" s="71"/>
      <c r="AB267" s="157">
        <f>+'Ark1'!Z693</f>
        <v>5.1338699123995584</v>
      </c>
      <c r="AC267" s="56">
        <f>+'Ark1'!AC693</f>
        <v>0</v>
      </c>
      <c r="AD267" s="74">
        <f>+'Ark1'!AE693</f>
        <v>0</v>
      </c>
      <c r="AE267" s="157">
        <f t="shared" si="44"/>
        <v>1.7997286295793757</v>
      </c>
      <c r="AF267" s="47"/>
      <c r="AH267" s="59"/>
    </row>
    <row r="268" spans="1:34" ht="15.6">
      <c r="A268" s="47"/>
      <c r="B268" s="54">
        <f>+'Ark1'!C694</f>
        <v>2008</v>
      </c>
      <c r="C268" s="54">
        <f>+'Ark1'!L694</f>
        <v>9</v>
      </c>
      <c r="D268" s="65" t="s">
        <v>35</v>
      </c>
      <c r="E268" s="329">
        <f>+'Ark1'!Q694</f>
        <v>2588</v>
      </c>
      <c r="F268" s="329">
        <f>+'Ark1'!R694</f>
        <v>4070</v>
      </c>
      <c r="G268" s="179">
        <f>+'Ark1'!AG694</f>
        <v>14.974453474149756</v>
      </c>
      <c r="H268" s="179">
        <f t="shared" si="40"/>
        <v>2.7654742952907743</v>
      </c>
      <c r="I268" s="179">
        <f>+'Ark1'!AH694</f>
        <v>0</v>
      </c>
      <c r="J268" s="179"/>
      <c r="K268" s="442"/>
      <c r="L268" s="273"/>
      <c r="M268" s="157">
        <f>+'Ark1'!U694</f>
        <v>31.678058968058828</v>
      </c>
      <c r="N268" s="179">
        <f t="shared" si="41"/>
        <v>-8.5836891414270866E-2</v>
      </c>
      <c r="O268" s="179"/>
      <c r="P268" s="451"/>
      <c r="Q268" s="451"/>
      <c r="R268" s="461"/>
      <c r="S268" s="451"/>
      <c r="T268" s="56">
        <f>+'Ark1'!T694</f>
        <v>8.4437346437346434</v>
      </c>
      <c r="U268" s="179">
        <f t="shared" si="42"/>
        <v>-0.16950249553762831</v>
      </c>
      <c r="V268" s="157">
        <f>+'Ark1'!W694</f>
        <v>44.864864864864863</v>
      </c>
      <c r="W268" s="95"/>
      <c r="X268" s="74">
        <f>+'Ark1'!X694</f>
        <v>100</v>
      </c>
      <c r="Y268" s="74">
        <f>+'Ark1'!Y694</f>
        <v>94.496314496314525</v>
      </c>
      <c r="Z268" s="74">
        <f>+'Ark1'!Z694</f>
        <v>5.5748079960743242</v>
      </c>
      <c r="AA268" s="71"/>
      <c r="AB268" s="157">
        <f>+'Ark1'!Z694</f>
        <v>5.5748079960743242</v>
      </c>
      <c r="AC268" s="56">
        <f>+'Ark1'!AC694</f>
        <v>0</v>
      </c>
      <c r="AD268" s="74">
        <f>+'Ark1'!AE694</f>
        <v>0</v>
      </c>
      <c r="AE268" s="157">
        <f t="shared" si="44"/>
        <v>1.5726429675425038</v>
      </c>
      <c r="AF268" s="47"/>
      <c r="AH268" s="59"/>
    </row>
    <row r="269" spans="1:34" ht="15.6">
      <c r="A269" s="47"/>
      <c r="B269" s="54">
        <f>+'Ark1'!C695</f>
        <v>2008</v>
      </c>
      <c r="C269" s="54">
        <f>+'Ark1'!L695</f>
        <v>10</v>
      </c>
      <c r="D269" s="65" t="s">
        <v>36</v>
      </c>
      <c r="E269" s="329">
        <f>+'Ark1'!Q695</f>
        <v>1062</v>
      </c>
      <c r="F269" s="329">
        <f>+'Ark1'!R695</f>
        <v>1370</v>
      </c>
      <c r="G269" s="179">
        <f>+'Ark1'!AG695</f>
        <v>5.2764717025376484</v>
      </c>
      <c r="H269" s="179">
        <f t="shared" si="40"/>
        <v>1.0520445569994559</v>
      </c>
      <c r="I269" s="179">
        <f>+'Ark1'!AH695</f>
        <v>0</v>
      </c>
      <c r="J269" s="179"/>
      <c r="K269" s="442"/>
      <c r="L269" s="273"/>
      <c r="M269" s="157">
        <f>+'Ark1'!U695</f>
        <v>33.160802919708011</v>
      </c>
      <c r="N269" s="179">
        <f t="shared" si="41"/>
        <v>-0.27249860700953121</v>
      </c>
      <c r="O269" s="179"/>
      <c r="P269" s="451"/>
      <c r="Q269" s="451"/>
      <c r="R269" s="461"/>
      <c r="S269" s="451"/>
      <c r="T269" s="56">
        <f>+'Ark1'!T695</f>
        <v>8.6722627737226308</v>
      </c>
      <c r="U269" s="179">
        <f t="shared" si="42"/>
        <v>-0.26953111940714436</v>
      </c>
      <c r="V269" s="157">
        <f>+'Ark1'!W695</f>
        <v>46.496350364963519</v>
      </c>
      <c r="W269" s="95"/>
      <c r="X269" s="74">
        <f>+'Ark1'!X695</f>
        <v>100</v>
      </c>
      <c r="Y269" s="74">
        <f>+'Ark1'!Y695</f>
        <v>97.372262773722639</v>
      </c>
      <c r="Z269" s="74">
        <f>+'Ark1'!Z695</f>
        <v>5.599398111345181</v>
      </c>
      <c r="AA269" s="71"/>
      <c r="AB269" s="157">
        <f>+'Ark1'!Z695</f>
        <v>5.599398111345181</v>
      </c>
      <c r="AC269" s="56">
        <f>+'Ark1'!AC695</f>
        <v>0</v>
      </c>
      <c r="AD269" s="74">
        <f>+'Ark1'!AE695</f>
        <v>0</v>
      </c>
      <c r="AE269" s="157">
        <f t="shared" si="44"/>
        <v>1.2900188323917137</v>
      </c>
      <c r="AF269" s="47"/>
      <c r="AH269" s="59"/>
    </row>
    <row r="270" spans="1:34" ht="15.6">
      <c r="A270" s="47"/>
      <c r="B270" s="54">
        <f>+'Ark1'!C696</f>
        <v>2008</v>
      </c>
      <c r="C270" s="54">
        <f>+'Ark1'!L696</f>
        <v>11</v>
      </c>
      <c r="D270" s="65" t="s">
        <v>37</v>
      </c>
      <c r="E270" s="329">
        <f>+'Ark1'!Q696</f>
        <v>829</v>
      </c>
      <c r="F270" s="329">
        <f>+'Ark1'!R696</f>
        <v>1092</v>
      </c>
      <c r="G270" s="179">
        <f>+'Ark1'!AG696</f>
        <v>4.5180027774754876</v>
      </c>
      <c r="H270" s="179">
        <f t="shared" si="40"/>
        <v>1.1569897473528763</v>
      </c>
      <c r="I270" s="179">
        <f>+'Ark1'!AH696</f>
        <v>0</v>
      </c>
      <c r="J270" s="179"/>
      <c r="K270" s="442"/>
      <c r="L270" s="273"/>
      <c r="M270" s="157">
        <f>+'Ark1'!U696</f>
        <v>35.622619047619096</v>
      </c>
      <c r="N270" s="179">
        <f t="shared" si="41"/>
        <v>-0.34744546850990332</v>
      </c>
      <c r="O270" s="179"/>
      <c r="P270" s="451"/>
      <c r="Q270" s="451"/>
      <c r="R270" s="461"/>
      <c r="S270" s="451"/>
      <c r="T270" s="56">
        <f>+'Ark1'!T696</f>
        <v>9.1913919413919434</v>
      </c>
      <c r="U270" s="179">
        <f t="shared" si="42"/>
        <v>-0.30796289731773641</v>
      </c>
      <c r="V270" s="157">
        <f>+'Ark1'!W696</f>
        <v>57.32600732600735</v>
      </c>
      <c r="W270" s="95"/>
      <c r="X270" s="74">
        <f>+'Ark1'!X696</f>
        <v>100</v>
      </c>
      <c r="Y270" s="74">
        <f>+'Ark1'!Y696</f>
        <v>99.084249084249123</v>
      </c>
      <c r="Z270" s="74">
        <f>+'Ark1'!Z696</f>
        <v>5.8543909282336752</v>
      </c>
      <c r="AA270" s="71"/>
      <c r="AB270" s="157">
        <f>+'Ark1'!Z696</f>
        <v>5.8543909282336752</v>
      </c>
      <c r="AC270" s="56">
        <f>+'Ark1'!AC696</f>
        <v>0</v>
      </c>
      <c r="AD270" s="74">
        <f>+'Ark1'!AE696</f>
        <v>0</v>
      </c>
      <c r="AE270" s="157">
        <f t="shared" si="44"/>
        <v>1.3172496984318456</v>
      </c>
      <c r="AF270" s="47"/>
      <c r="AH270" s="59"/>
    </row>
    <row r="271" spans="1:34" ht="15.6">
      <c r="A271" s="47"/>
      <c r="B271" s="54">
        <f>+'Ark1'!C697</f>
        <v>2008</v>
      </c>
      <c r="C271" s="54">
        <f>+'Ark1'!L697</f>
        <v>12</v>
      </c>
      <c r="D271" s="65" t="s">
        <v>38</v>
      </c>
      <c r="E271" s="329">
        <f>+'Ark1'!Q697</f>
        <v>282</v>
      </c>
      <c r="F271" s="329">
        <f>+'Ark1'!R697</f>
        <v>318</v>
      </c>
      <c r="G271" s="179">
        <f>+'Ark1'!AG697</f>
        <v>1.3938945481503602</v>
      </c>
      <c r="H271" s="179">
        <f t="shared" si="40"/>
        <v>0.42913208740385622</v>
      </c>
      <c r="I271" s="179">
        <f>+'Ark1'!AH697</f>
        <v>0</v>
      </c>
      <c r="J271" s="179"/>
      <c r="K271" s="442"/>
      <c r="L271" s="273"/>
      <c r="M271" s="157">
        <f>+'Ark1'!U697</f>
        <v>37.740251572326997</v>
      </c>
      <c r="N271" s="179">
        <f t="shared" si="41"/>
        <v>-1.103923184954553</v>
      </c>
      <c r="O271" s="179"/>
      <c r="P271" s="451"/>
      <c r="Q271" s="451"/>
      <c r="R271" s="461"/>
      <c r="S271" s="451"/>
      <c r="T271" s="56">
        <f>+'Ark1'!T697</f>
        <v>9.5817610062893106</v>
      </c>
      <c r="U271" s="179">
        <f t="shared" si="42"/>
        <v>-0.29687977040972058</v>
      </c>
      <c r="V271" s="157">
        <f>+'Ark1'!W697</f>
        <v>59.433962264150935</v>
      </c>
      <c r="W271" s="95"/>
      <c r="X271" s="74">
        <f>+'Ark1'!X697</f>
        <v>100</v>
      </c>
      <c r="Y271" s="74">
        <f>+'Ark1'!Y697</f>
        <v>99.371069182389988</v>
      </c>
      <c r="Z271" s="74">
        <f>+'Ark1'!Z697</f>
        <v>6.3671288267524373</v>
      </c>
      <c r="AA271" s="71"/>
      <c r="AB271" s="157">
        <f>+'Ark1'!Z697</f>
        <v>6.3671288267524373</v>
      </c>
      <c r="AC271" s="56">
        <f>+'Ark1'!AC697</f>
        <v>0</v>
      </c>
      <c r="AD271" s="74">
        <f>+'Ark1'!AE697</f>
        <v>0</v>
      </c>
      <c r="AE271" s="157">
        <f t="shared" si="44"/>
        <v>1.1276595744680851</v>
      </c>
      <c r="AF271" s="47"/>
      <c r="AH271" s="59"/>
    </row>
    <row r="272" spans="1:34" ht="15.6">
      <c r="A272" s="47"/>
      <c r="B272" s="54">
        <f>+'Ark1'!C698</f>
        <v>2008</v>
      </c>
      <c r="C272" s="54">
        <f>+'Ark1'!L698</f>
        <v>13</v>
      </c>
      <c r="D272" s="65" t="s">
        <v>39</v>
      </c>
      <c r="E272" s="329">
        <f>+'Ark1'!Q698</f>
        <v>83</v>
      </c>
      <c r="F272" s="329">
        <f>+'Ark1'!R698</f>
        <v>91</v>
      </c>
      <c r="G272" s="179">
        <f>+'Ark1'!AG698</f>
        <v>0.42122063740704546</v>
      </c>
      <c r="H272" s="179">
        <f t="shared" si="40"/>
        <v>0.22648134716375906</v>
      </c>
      <c r="I272" s="179">
        <f>+'Ark1'!AH698</f>
        <v>0</v>
      </c>
      <c r="J272" s="179"/>
      <c r="K272" s="442"/>
      <c r="L272" s="273"/>
      <c r="M272" s="157">
        <f>+'Ark1'!U698</f>
        <v>39.853846153846142</v>
      </c>
      <c r="N272" s="179">
        <f t="shared" si="41"/>
        <v>0.45872420262662672</v>
      </c>
      <c r="O272" s="179"/>
      <c r="P272" s="451"/>
      <c r="Q272" s="451"/>
      <c r="R272" s="461"/>
      <c r="S272" s="451"/>
      <c r="T272" s="56">
        <f>+'Ark1'!T698</f>
        <v>10.340659340659345</v>
      </c>
      <c r="U272" s="179">
        <f t="shared" si="42"/>
        <v>0.31626909675690662</v>
      </c>
      <c r="V272" s="157">
        <f>+'Ark1'!W698</f>
        <v>68.131868131868117</v>
      </c>
      <c r="W272" s="95"/>
      <c r="X272" s="74">
        <f>+'Ark1'!X698</f>
        <v>100</v>
      </c>
      <c r="Y272" s="74">
        <f>+'Ark1'!Y698</f>
        <v>98.901098901098891</v>
      </c>
      <c r="Z272" s="74">
        <f>+'Ark1'!Z698</f>
        <v>6.5019068664053457</v>
      </c>
      <c r="AA272" s="71"/>
      <c r="AB272" s="157">
        <f>+'Ark1'!Z698</f>
        <v>6.5019068664053457</v>
      </c>
      <c r="AC272" s="56">
        <f>+'Ark1'!AC698</f>
        <v>0</v>
      </c>
      <c r="AD272" s="74">
        <f>+'Ark1'!AE698</f>
        <v>0</v>
      </c>
      <c r="AE272" s="157">
        <f t="shared" si="44"/>
        <v>1.0963855421686748</v>
      </c>
      <c r="AF272" s="47"/>
      <c r="AH272" s="59"/>
    </row>
    <row r="273" spans="1:34" ht="15.6">
      <c r="A273" s="47"/>
      <c r="B273" s="54">
        <f>+'Ark1'!C699</f>
        <v>2008</v>
      </c>
      <c r="C273" s="54">
        <f>+'Ark1'!L699</f>
        <v>14</v>
      </c>
      <c r="D273" s="65" t="s">
        <v>402</v>
      </c>
      <c r="E273" s="329">
        <f>+'Ark1'!Q699</f>
        <v>53</v>
      </c>
      <c r="F273" s="329">
        <f>+'Ark1'!R699</f>
        <v>55</v>
      </c>
      <c r="G273" s="179">
        <f>+'Ark1'!AG699</f>
        <v>0.26408897491828376</v>
      </c>
      <c r="H273" s="179">
        <f t="shared" si="40"/>
        <v>0.12758338773809003</v>
      </c>
      <c r="I273" s="179">
        <f>+'Ark1'!AH699</f>
        <v>0</v>
      </c>
      <c r="J273" s="179"/>
      <c r="K273" s="442"/>
      <c r="L273" s="273"/>
      <c r="M273" s="157">
        <f>+'Ark1'!U699</f>
        <v>41.341818181818176</v>
      </c>
      <c r="N273" s="179">
        <f t="shared" si="41"/>
        <v>2.3004388714733608</v>
      </c>
      <c r="O273" s="179"/>
      <c r="P273" s="451"/>
      <c r="Q273" s="451"/>
      <c r="R273" s="461"/>
      <c r="S273" s="451"/>
      <c r="T273" s="56">
        <f>+'Ark1'!T699</f>
        <v>9.7454545454545478</v>
      </c>
      <c r="U273" s="179">
        <f t="shared" si="42"/>
        <v>-0.35799373040751981</v>
      </c>
      <c r="V273" s="157">
        <f>+'Ark1'!W699</f>
        <v>56.36363636363636</v>
      </c>
      <c r="W273" s="95"/>
      <c r="X273" s="74">
        <f>+'Ark1'!X699</f>
        <v>100</v>
      </c>
      <c r="Y273" s="74">
        <f>+'Ark1'!Y699</f>
        <v>100</v>
      </c>
      <c r="Z273" s="74">
        <f>+'Ark1'!Z699</f>
        <v>6.8715140824366081</v>
      </c>
      <c r="AA273" s="71"/>
      <c r="AB273" s="157">
        <f>+'Ark1'!Z699</f>
        <v>6.8715140824366081</v>
      </c>
      <c r="AC273" s="56">
        <f>+'Ark1'!AC699</f>
        <v>0</v>
      </c>
      <c r="AD273" s="74">
        <f>+'Ark1'!AE699</f>
        <v>0</v>
      </c>
      <c r="AE273" s="157">
        <f t="shared" si="44"/>
        <v>1.0377358490566038</v>
      </c>
      <c r="AF273" s="47"/>
      <c r="AH273" s="59"/>
    </row>
    <row r="274" spans="1:34" ht="15.6">
      <c r="A274" s="47"/>
      <c r="B274" s="54">
        <f>+'Ark1'!C700</f>
        <v>2008</v>
      </c>
      <c r="C274" s="54">
        <f>+'Ark1'!L700</f>
        <v>15</v>
      </c>
      <c r="D274" s="65" t="s">
        <v>40</v>
      </c>
      <c r="E274" s="329">
        <f>+'Ark1'!Q700</f>
        <v>16</v>
      </c>
      <c r="F274" s="329">
        <f>+'Ark1'!R700</f>
        <v>17</v>
      </c>
      <c r="G274" s="179">
        <f>+'Ark1'!AG700</f>
        <v>9.0952623915255507E-2</v>
      </c>
      <c r="H274" s="179">
        <f t="shared" si="40"/>
        <v>3.7360737762989024E-2</v>
      </c>
      <c r="I274" s="179">
        <f>+'Ark1'!AH700</f>
        <v>0</v>
      </c>
      <c r="J274" s="179"/>
      <c r="K274" s="442"/>
      <c r="L274" s="273"/>
      <c r="M274" s="157">
        <f>+'Ark1'!U700</f>
        <v>46.064705882352946</v>
      </c>
      <c r="N274" s="179">
        <f t="shared" si="41"/>
        <v>5.6556149732620398</v>
      </c>
      <c r="O274" s="179"/>
      <c r="P274" s="451"/>
      <c r="Q274" s="451"/>
      <c r="R274" s="461"/>
      <c r="S274" s="451"/>
      <c r="T274" s="56">
        <f>+'Ark1'!T700</f>
        <v>11.882352941176469</v>
      </c>
      <c r="U274" s="179">
        <f t="shared" si="42"/>
        <v>3.6096256684491959</v>
      </c>
      <c r="V274" s="157">
        <f>+'Ark1'!W700</f>
        <v>88.235294117647058</v>
      </c>
      <c r="W274" s="95"/>
      <c r="X274" s="74">
        <f>+'Ark1'!X700</f>
        <v>100</v>
      </c>
      <c r="Y274" s="74">
        <f>+'Ark1'!Y700</f>
        <v>100</v>
      </c>
      <c r="Z274" s="74">
        <f>+'Ark1'!Z700</f>
        <v>4.3104443849617153</v>
      </c>
      <c r="AA274" s="71"/>
      <c r="AB274" s="157">
        <f>+'Ark1'!Z700</f>
        <v>4.3104443849617153</v>
      </c>
      <c r="AC274" s="56">
        <f>+'Ark1'!AC700</f>
        <v>0</v>
      </c>
      <c r="AD274" s="74">
        <f>+'Ark1'!AE700</f>
        <v>0</v>
      </c>
      <c r="AE274" s="157">
        <f t="shared" si="44"/>
        <v>1.0625</v>
      </c>
      <c r="AF274" s="47"/>
      <c r="AH274" s="59"/>
    </row>
    <row r="275" spans="1:34" ht="15.6">
      <c r="A275" s="47"/>
      <c r="B275">
        <f>+'Ark1'!C701</f>
        <v>2007</v>
      </c>
      <c r="C275">
        <f>+'Ark1'!L701</f>
        <v>1</v>
      </c>
      <c r="D275" s="3" t="str">
        <f t="shared" ref="D275" si="47">+D260</f>
        <v>P-</v>
      </c>
      <c r="E275" s="316">
        <f>+'Ark1'!Q701</f>
        <v>245</v>
      </c>
      <c r="F275" s="316">
        <f>+'Ark1'!R701</f>
        <v>443</v>
      </c>
      <c r="G275" s="197">
        <f>+'Ark1'!AG701</f>
        <v>0.680900285815354</v>
      </c>
      <c r="H275" s="197">
        <f t="shared" si="40"/>
        <v>0.21452297996144104</v>
      </c>
      <c r="I275" s="197">
        <f>+'Ark1'!AH701</f>
        <v>0</v>
      </c>
      <c r="J275" s="197"/>
      <c r="K275" s="443"/>
      <c r="L275" s="205"/>
      <c r="M275" s="92">
        <f>+'Ark1'!U701</f>
        <v>12.74830699774266</v>
      </c>
      <c r="N275" s="197">
        <f t="shared" si="41"/>
        <v>-0.74985251145980136</v>
      </c>
      <c r="O275" s="197"/>
      <c r="P275" s="452"/>
      <c r="Q275" s="452"/>
      <c r="R275" s="462"/>
      <c r="S275" s="452"/>
      <c r="T275" s="1">
        <f>+'Ark1'!T701</f>
        <v>2.0632054176072234</v>
      </c>
      <c r="U275" s="197">
        <f t="shared" si="42"/>
        <v>0.10308271822072057</v>
      </c>
      <c r="V275" s="92">
        <f>+'Ark1'!W701</f>
        <v>0</v>
      </c>
      <c r="W275" s="95"/>
      <c r="X275" s="11">
        <f>+'Ark1'!X701</f>
        <v>21.896162528216703</v>
      </c>
      <c r="Y275" s="11">
        <f>+'Ark1'!Y701</f>
        <v>2.0316027088036126</v>
      </c>
      <c r="Z275" s="11">
        <f>+'Ark1'!Z701</f>
        <v>4.3504978128395928</v>
      </c>
      <c r="AA275" s="71"/>
      <c r="AB275" s="92">
        <f>+'Ark1'!Z701</f>
        <v>4.3504978128395928</v>
      </c>
      <c r="AC275" s="1">
        <f>+'Ark1'!AC701</f>
        <v>0</v>
      </c>
      <c r="AD275" s="11">
        <f>+'Ark1'!AE701</f>
        <v>0</v>
      </c>
      <c r="AE275" s="92">
        <f t="shared" si="44"/>
        <v>1.8081632653061224</v>
      </c>
      <c r="AF275" s="47"/>
      <c r="AH275" s="59"/>
    </row>
    <row r="276" spans="1:34" ht="15.6">
      <c r="A276" s="47"/>
      <c r="B276">
        <f>+'Ark1'!C702</f>
        <v>2007</v>
      </c>
      <c r="C276">
        <f>+'Ark1'!L702</f>
        <v>2</v>
      </c>
      <c r="D276" s="3" t="str">
        <f t="shared" si="46"/>
        <v>P</v>
      </c>
      <c r="E276" s="316">
        <f>+'Ark1'!Q702</f>
        <v>747</v>
      </c>
      <c r="F276" s="316">
        <f>+'Ark1'!R702</f>
        <v>1361</v>
      </c>
      <c r="G276" s="197">
        <f>+'Ark1'!AG702</f>
        <v>2.4724969333866715</v>
      </c>
      <c r="H276" s="197">
        <f t="shared" si="40"/>
        <v>0.39983962245818772</v>
      </c>
      <c r="I276" s="197">
        <f>+'Ark1'!AH702</f>
        <v>0</v>
      </c>
      <c r="J276" s="197"/>
      <c r="K276" s="443"/>
      <c r="L276" s="205"/>
      <c r="M276" s="92">
        <f>+'Ark1'!U702</f>
        <v>15.06781778104337</v>
      </c>
      <c r="N276" s="197">
        <f t="shared" si="41"/>
        <v>-0.62728655282499091</v>
      </c>
      <c r="O276" s="197"/>
      <c r="P276" s="452"/>
      <c r="Q276" s="452"/>
      <c r="R276" s="462"/>
      <c r="S276" s="452"/>
      <c r="T276" s="1">
        <f>+'Ark1'!T702</f>
        <v>2.7641440117560618</v>
      </c>
      <c r="U276" s="197">
        <f t="shared" si="42"/>
        <v>-3.9137731556566635E-3</v>
      </c>
      <c r="V276" s="92">
        <f>+'Ark1'!W702</f>
        <v>7.3475385745775154E-2</v>
      </c>
      <c r="W276" s="95"/>
      <c r="X276" s="11">
        <f>+'Ark1'!X702</f>
        <v>40.044085231447454</v>
      </c>
      <c r="Y276" s="11">
        <f>+'Ark1'!Y702</f>
        <v>4.996326230712711</v>
      </c>
      <c r="Z276" s="11">
        <f>+'Ark1'!Z702</f>
        <v>4.4488232408545905</v>
      </c>
      <c r="AA276" s="71"/>
      <c r="AB276" s="92">
        <f>+'Ark1'!Z702</f>
        <v>4.4488232408545905</v>
      </c>
      <c r="AC276" s="1">
        <f>+'Ark1'!AC702</f>
        <v>0</v>
      </c>
      <c r="AD276" s="11">
        <f>+'Ark1'!AE702</f>
        <v>0</v>
      </c>
      <c r="AE276" s="92">
        <f t="shared" si="44"/>
        <v>1.821954484605087</v>
      </c>
      <c r="AF276" s="47"/>
      <c r="AH276" s="59"/>
    </row>
    <row r="277" spans="1:34" ht="15.6">
      <c r="A277" s="47"/>
      <c r="B277">
        <f>+'Ark1'!C703</f>
        <v>2007</v>
      </c>
      <c r="C277">
        <f>+'Ark1'!L703</f>
        <v>3</v>
      </c>
      <c r="D277" s="3" t="str">
        <f t="shared" si="46"/>
        <v>P+</v>
      </c>
      <c r="E277" s="316">
        <f>+'Ark1'!Q703</f>
        <v>1177</v>
      </c>
      <c r="F277" s="316">
        <f>+'Ark1'!R703</f>
        <v>2008</v>
      </c>
      <c r="G277" s="197">
        <f>+'Ark1'!AG703</f>
        <v>4.1310241439585331</v>
      </c>
      <c r="H277" s="197">
        <f t="shared" ref="H277:H319" si="48">+G277-G292</f>
        <v>3.1346752330801309E-2</v>
      </c>
      <c r="I277" s="197">
        <f>+'Ark1'!AH703</f>
        <v>0</v>
      </c>
      <c r="J277" s="197"/>
      <c r="K277" s="443"/>
      <c r="L277" s="205"/>
      <c r="M277" s="92">
        <f>+'Ark1'!U703</f>
        <v>17.06344621513945</v>
      </c>
      <c r="N277" s="197">
        <f t="shared" ref="N277:N319" si="49">+M277-M292</f>
        <v>-0.40791783183431107</v>
      </c>
      <c r="O277" s="197"/>
      <c r="P277" s="452"/>
      <c r="Q277" s="452"/>
      <c r="R277" s="462"/>
      <c r="S277" s="452"/>
      <c r="T277" s="1">
        <f>+'Ark1'!T703</f>
        <v>3.5796812749003974</v>
      </c>
      <c r="U277" s="197">
        <f t="shared" ref="U277:U319" si="50">+T277-T292</f>
        <v>-1.3814660058951933E-2</v>
      </c>
      <c r="V277" s="92">
        <f>+'Ark1'!W703</f>
        <v>0.19920318725099595</v>
      </c>
      <c r="W277" s="95"/>
      <c r="X277" s="11">
        <f>+'Ark1'!X703</f>
        <v>54.980079681274916</v>
      </c>
      <c r="Y277" s="11">
        <f>+'Ark1'!Y703</f>
        <v>10.906374501992032</v>
      </c>
      <c r="Z277" s="11">
        <f>+'Ark1'!Z703</f>
        <v>4.4545657310993745</v>
      </c>
      <c r="AA277" s="71"/>
      <c r="AB277" s="92">
        <f>+'Ark1'!Z703</f>
        <v>4.4545657310993745</v>
      </c>
      <c r="AC277" s="1">
        <f>+'Ark1'!AC703</f>
        <v>0</v>
      </c>
      <c r="AD277" s="11">
        <f>+'Ark1'!AE703</f>
        <v>0</v>
      </c>
      <c r="AE277" s="92">
        <f t="shared" si="44"/>
        <v>1.7060322854715377</v>
      </c>
      <c r="AF277" s="47"/>
      <c r="AH277" s="59"/>
    </row>
    <row r="278" spans="1:34" ht="15.6">
      <c r="A278" s="47"/>
      <c r="B278">
        <f>+'Ark1'!C704</f>
        <v>2007</v>
      </c>
      <c r="C278">
        <f>+'Ark1'!L704</f>
        <v>4</v>
      </c>
      <c r="D278" s="3" t="str">
        <f t="shared" si="46"/>
        <v>O-</v>
      </c>
      <c r="E278" s="316">
        <f>+'Ark1'!Q704</f>
        <v>1767</v>
      </c>
      <c r="F278" s="316">
        <f>+'Ark1'!R704</f>
        <v>2921</v>
      </c>
      <c r="G278" s="197">
        <f>+'Ark1'!AG704</f>
        <v>6.8431714532841292</v>
      </c>
      <c r="H278" s="197">
        <f t="shared" si="48"/>
        <v>-0.44360830171834564</v>
      </c>
      <c r="I278" s="197">
        <f>+'Ark1'!AH704</f>
        <v>0</v>
      </c>
      <c r="J278" s="197"/>
      <c r="K278" s="443"/>
      <c r="L278" s="205"/>
      <c r="M278" s="92">
        <f>+'Ark1'!U704</f>
        <v>19.431153714481297</v>
      </c>
      <c r="N278" s="197">
        <f t="shared" si="49"/>
        <v>-0.31972247052300773</v>
      </c>
      <c r="O278" s="197"/>
      <c r="P278" s="452"/>
      <c r="Q278" s="452"/>
      <c r="R278" s="462"/>
      <c r="S278" s="452"/>
      <c r="T278" s="1">
        <f>+'Ark1'!T704</f>
        <v>4.3334474495035948</v>
      </c>
      <c r="U278" s="197">
        <f t="shared" si="50"/>
        <v>-9.9186850984771979E-2</v>
      </c>
      <c r="V278" s="92">
        <f>+'Ark1'!W704</f>
        <v>0.68469702156795631</v>
      </c>
      <c r="W278" s="95"/>
      <c r="X278" s="11">
        <f>+'Ark1'!X704</f>
        <v>72.440944881889763</v>
      </c>
      <c r="Y278" s="11">
        <f>+'Ark1'!Y704</f>
        <v>24.546388223211224</v>
      </c>
      <c r="Z278" s="11">
        <f>+'Ark1'!Z704</f>
        <v>4.7319850641177981</v>
      </c>
      <c r="AA278" s="71"/>
      <c r="AB278" s="92">
        <f>+'Ark1'!Z704</f>
        <v>4.7319850641177981</v>
      </c>
      <c r="AC278" s="1">
        <f>+'Ark1'!AC704</f>
        <v>0</v>
      </c>
      <c r="AD278" s="11">
        <f>+'Ark1'!AE704</f>
        <v>0</v>
      </c>
      <c r="AE278" s="92">
        <f t="shared" si="44"/>
        <v>1.653084323712507</v>
      </c>
      <c r="AF278" s="47"/>
      <c r="AH278" s="59"/>
    </row>
    <row r="279" spans="1:34" ht="15.6">
      <c r="A279" s="47"/>
      <c r="B279">
        <f>+'Ark1'!C705</f>
        <v>2007</v>
      </c>
      <c r="C279">
        <f>+'Ark1'!L705</f>
        <v>5</v>
      </c>
      <c r="D279" s="3" t="str">
        <f t="shared" si="46"/>
        <v>O</v>
      </c>
      <c r="E279" s="316">
        <f>+'Ark1'!Q705</f>
        <v>2873</v>
      </c>
      <c r="F279" s="316">
        <f>+'Ark1'!R705</f>
        <v>5147</v>
      </c>
      <c r="G279" s="197">
        <f>+'Ark1'!AG705</f>
        <v>13.400334644857598</v>
      </c>
      <c r="H279" s="197">
        <f t="shared" si="48"/>
        <v>-1.2640859832976403</v>
      </c>
      <c r="I279" s="197">
        <f>+'Ark1'!AH705</f>
        <v>0</v>
      </c>
      <c r="J279" s="197"/>
      <c r="K279" s="443"/>
      <c r="L279" s="205"/>
      <c r="M279" s="92">
        <f>+'Ark1'!U705</f>
        <v>21.59405478919761</v>
      </c>
      <c r="N279" s="197">
        <f t="shared" si="49"/>
        <v>-0.44878414659973132</v>
      </c>
      <c r="O279" s="197"/>
      <c r="P279" s="452"/>
      <c r="Q279" s="452"/>
      <c r="R279" s="462"/>
      <c r="S279" s="452"/>
      <c r="T279" s="1">
        <f>+'Ark1'!T705</f>
        <v>5.2312026423159121</v>
      </c>
      <c r="U279" s="197">
        <f t="shared" si="50"/>
        <v>-0.21248064587908733</v>
      </c>
      <c r="V279" s="92">
        <f>+'Ark1'!W705</f>
        <v>3.4388964445307928</v>
      </c>
      <c r="W279" s="95"/>
      <c r="X279" s="11">
        <f>+'Ark1'!X705</f>
        <v>87.526714591023904</v>
      </c>
      <c r="Y279" s="11">
        <f>+'Ark1'!Y705</f>
        <v>38.585583835243824</v>
      </c>
      <c r="Z279" s="11">
        <f>+'Ark1'!Z705</f>
        <v>4.7105394249585872</v>
      </c>
      <c r="AA279" s="71"/>
      <c r="AB279" s="92">
        <f>+'Ark1'!Z705</f>
        <v>4.7105394249585872</v>
      </c>
      <c r="AC279" s="1">
        <f>+'Ark1'!AC705</f>
        <v>0</v>
      </c>
      <c r="AD279" s="11">
        <f>+'Ark1'!AE705</f>
        <v>0</v>
      </c>
      <c r="AE279" s="92">
        <f t="shared" si="44"/>
        <v>1.7915071353985381</v>
      </c>
      <c r="AF279" s="47"/>
      <c r="AH279" s="59"/>
    </row>
    <row r="280" spans="1:34" ht="15.6">
      <c r="A280" s="47"/>
      <c r="B280">
        <f>+'Ark1'!C706</f>
        <v>2007</v>
      </c>
      <c r="C280">
        <f>+'Ark1'!L706</f>
        <v>6</v>
      </c>
      <c r="D280" s="3" t="str">
        <f t="shared" si="46"/>
        <v>O+</v>
      </c>
      <c r="E280" s="316">
        <f>+'Ark1'!Q706</f>
        <v>3166</v>
      </c>
      <c r="F280" s="316">
        <f>+'Ark1'!R706</f>
        <v>5492</v>
      </c>
      <c r="G280" s="197">
        <f>+'Ark1'!AG706</f>
        <v>16.020188165995215</v>
      </c>
      <c r="H280" s="197">
        <f t="shared" si="48"/>
        <v>1.1302790162620369E-2</v>
      </c>
      <c r="I280" s="197">
        <f>+'Ark1'!AH706</f>
        <v>0</v>
      </c>
      <c r="J280" s="197"/>
      <c r="K280" s="443"/>
      <c r="L280" s="205"/>
      <c r="M280" s="92">
        <f>+'Ark1'!U706</f>
        <v>24.194118718135496</v>
      </c>
      <c r="N280" s="197">
        <f t="shared" si="49"/>
        <v>-0.53546543379644973</v>
      </c>
      <c r="O280" s="197"/>
      <c r="P280" s="452"/>
      <c r="Q280" s="452"/>
      <c r="R280" s="462"/>
      <c r="S280" s="452"/>
      <c r="T280" s="1">
        <f>+'Ark1'!T706</f>
        <v>6.2388929351784421</v>
      </c>
      <c r="U280" s="197">
        <f t="shared" si="50"/>
        <v>-0.15910968433694794</v>
      </c>
      <c r="V280" s="92">
        <f>+'Ark1'!W706</f>
        <v>10.761107064821555</v>
      </c>
      <c r="W280" s="95"/>
      <c r="X280" s="11">
        <f>+'Ark1'!X706</f>
        <v>95.866715222141281</v>
      </c>
      <c r="Y280" s="11">
        <f>+'Ark1'!Y706</f>
        <v>58.903860160233087</v>
      </c>
      <c r="Z280" s="11">
        <f>+'Ark1'!Z706</f>
        <v>4.8418548004564395</v>
      </c>
      <c r="AA280" s="71"/>
      <c r="AB280" s="92">
        <f>+'Ark1'!Z706</f>
        <v>4.8418548004564395</v>
      </c>
      <c r="AC280" s="1">
        <f>+'Ark1'!AC706</f>
        <v>0</v>
      </c>
      <c r="AD280" s="11">
        <f>+'Ark1'!AE706</f>
        <v>0</v>
      </c>
      <c r="AE280" s="92">
        <f t="shared" si="44"/>
        <v>1.7346809854706253</v>
      </c>
      <c r="AF280" s="47"/>
      <c r="AH280" s="59"/>
    </row>
    <row r="281" spans="1:34" ht="15.6">
      <c r="A281" s="47"/>
      <c r="B281">
        <f>+'Ark1'!C707</f>
        <v>2007</v>
      </c>
      <c r="C281">
        <f>+'Ark1'!L707</f>
        <v>7</v>
      </c>
      <c r="D281" s="3" t="str">
        <f t="shared" si="46"/>
        <v>R-</v>
      </c>
      <c r="E281" s="316">
        <f>+'Ark1'!Q707</f>
        <v>2895</v>
      </c>
      <c r="F281" s="316">
        <f>+'Ark1'!R707</f>
        <v>4493</v>
      </c>
      <c r="G281" s="197">
        <f>+'Ark1'!AG707</f>
        <v>14.389921783576575</v>
      </c>
      <c r="H281" s="197">
        <f t="shared" si="48"/>
        <v>-0.73328760959560491</v>
      </c>
      <c r="I281" s="197">
        <f>+'Ark1'!AH707</f>
        <v>0</v>
      </c>
      <c r="J281" s="197"/>
      <c r="K281" s="443"/>
      <c r="L281" s="205"/>
      <c r="M281" s="92">
        <f>+'Ark1'!U707</f>
        <v>26.564077453817124</v>
      </c>
      <c r="N281" s="197">
        <f t="shared" si="49"/>
        <v>-0.52756864453111874</v>
      </c>
      <c r="O281" s="197"/>
      <c r="P281" s="452"/>
      <c r="Q281" s="452"/>
      <c r="R281" s="462"/>
      <c r="S281" s="452"/>
      <c r="T281" s="1">
        <f>+'Ark1'!T707</f>
        <v>6.9552637436011588</v>
      </c>
      <c r="U281" s="197">
        <f t="shared" si="50"/>
        <v>-0.17687979161812883</v>
      </c>
      <c r="V281" s="92">
        <f>+'Ark1'!W707</f>
        <v>20.743378588916087</v>
      </c>
      <c r="W281" s="95"/>
      <c r="X281" s="11">
        <f>+'Ark1'!X707</f>
        <v>99.042955708880442</v>
      </c>
      <c r="Y281" s="11">
        <f>+'Ark1'!Y707</f>
        <v>75.294903182728703</v>
      </c>
      <c r="Z281" s="11">
        <f>+'Ark1'!Z707</f>
        <v>4.9569628350177988</v>
      </c>
      <c r="AA281" s="71"/>
      <c r="AB281" s="92">
        <f>+'Ark1'!Z707</f>
        <v>4.9569628350177988</v>
      </c>
      <c r="AC281" s="1">
        <f>+'Ark1'!AC707</f>
        <v>0</v>
      </c>
      <c r="AD281" s="11">
        <f>+'Ark1'!AE707</f>
        <v>0</v>
      </c>
      <c r="AE281" s="92">
        <f t="shared" si="44"/>
        <v>1.5519861830742661</v>
      </c>
      <c r="AF281" s="47"/>
      <c r="AH281" s="59"/>
    </row>
    <row r="282" spans="1:34" ht="15.6">
      <c r="A282" s="47"/>
      <c r="B282">
        <f>+'Ark1'!C708</f>
        <v>2007</v>
      </c>
      <c r="C282">
        <f>+'Ark1'!L708</f>
        <v>8</v>
      </c>
      <c r="D282" s="3" t="str">
        <f t="shared" si="46"/>
        <v>R</v>
      </c>
      <c r="E282" s="316">
        <f>+'Ark1'!Q708</f>
        <v>3552</v>
      </c>
      <c r="F282" s="316">
        <f>+'Ark1'!R708</f>
        <v>6000</v>
      </c>
      <c r="G282" s="197">
        <f>+'Ark1'!AG708</f>
        <v>20.91794401028389</v>
      </c>
      <c r="H282" s="197">
        <f t="shared" si="48"/>
        <v>-0.52009719655266551</v>
      </c>
      <c r="I282" s="197">
        <f>+'Ark1'!AH708</f>
        <v>0</v>
      </c>
      <c r="J282" s="197"/>
      <c r="K282" s="443"/>
      <c r="L282" s="205"/>
      <c r="M282" s="92">
        <f>+'Ark1'!U708</f>
        <v>28.916150000000098</v>
      </c>
      <c r="N282" s="197">
        <f t="shared" si="49"/>
        <v>-0.63013980426510585</v>
      </c>
      <c r="O282" s="197"/>
      <c r="P282" s="452"/>
      <c r="Q282" s="452"/>
      <c r="R282" s="462"/>
      <c r="S282" s="452"/>
      <c r="T282" s="1">
        <f>+'Ark1'!T708</f>
        <v>7.7886666666666686</v>
      </c>
      <c r="U282" s="197">
        <f t="shared" si="50"/>
        <v>-0.34980835524393772</v>
      </c>
      <c r="V282" s="92">
        <f>+'Ark1'!W708</f>
        <v>34.733333333333341</v>
      </c>
      <c r="W282" s="95"/>
      <c r="X282" s="11">
        <f>+'Ark1'!X708</f>
        <v>99.766666666666637</v>
      </c>
      <c r="Y282" s="11">
        <f>+'Ark1'!Y708</f>
        <v>86.816666666666634</v>
      </c>
      <c r="Z282" s="11">
        <f>+'Ark1'!Z708</f>
        <v>5.1576991812396606</v>
      </c>
      <c r="AA282" s="71"/>
      <c r="AB282" s="92">
        <f>+'Ark1'!Z708</f>
        <v>5.1576991812396606</v>
      </c>
      <c r="AC282" s="1">
        <f>+'Ark1'!AC708</f>
        <v>0</v>
      </c>
      <c r="AD282" s="11">
        <f>+'Ark1'!AE708</f>
        <v>0</v>
      </c>
      <c r="AE282" s="92">
        <f t="shared" si="44"/>
        <v>1.6891891891891893</v>
      </c>
      <c r="AF282" s="47"/>
      <c r="AH282" s="59"/>
    </row>
    <row r="283" spans="1:34" ht="15.6">
      <c r="A283" s="47"/>
      <c r="B283">
        <f>+'Ark1'!C709</f>
        <v>2007</v>
      </c>
      <c r="C283">
        <f>+'Ark1'!L709</f>
        <v>9</v>
      </c>
      <c r="D283" s="3" t="str">
        <f t="shared" si="46"/>
        <v>R+</v>
      </c>
      <c r="E283" s="316">
        <f>+'Ark1'!Q709</f>
        <v>2204</v>
      </c>
      <c r="F283" s="316">
        <f>+'Ark1'!R709</f>
        <v>3188</v>
      </c>
      <c r="G283" s="197">
        <f>+'Ark1'!AG709</f>
        <v>12.208979178858982</v>
      </c>
      <c r="H283" s="197">
        <f t="shared" si="48"/>
        <v>0.75011293865558493</v>
      </c>
      <c r="I283" s="197">
        <f>+'Ark1'!AH709</f>
        <v>0</v>
      </c>
      <c r="J283" s="197"/>
      <c r="K283" s="443"/>
      <c r="L283" s="205"/>
      <c r="M283" s="92">
        <f>+'Ark1'!U709</f>
        <v>31.763895859473099</v>
      </c>
      <c r="N283" s="197">
        <f t="shared" si="49"/>
        <v>-0.50038346013299062</v>
      </c>
      <c r="O283" s="197"/>
      <c r="P283" s="452"/>
      <c r="Q283" s="452"/>
      <c r="R283" s="462"/>
      <c r="S283" s="452"/>
      <c r="T283" s="1">
        <f>+'Ark1'!T709</f>
        <v>8.6132371392722717</v>
      </c>
      <c r="U283" s="197">
        <f t="shared" si="50"/>
        <v>-0.3989980144131966</v>
      </c>
      <c r="V283" s="92">
        <f>+'Ark1'!W709</f>
        <v>48.149309912170636</v>
      </c>
      <c r="W283" s="95"/>
      <c r="X283" s="11">
        <f>+'Ark1'!X709</f>
        <v>99.937264742785473</v>
      </c>
      <c r="Y283" s="11">
        <f>+'Ark1'!Y709</f>
        <v>95.671267252195719</v>
      </c>
      <c r="Z283" s="11">
        <f>+'Ark1'!Z709</f>
        <v>5.4379912248269759</v>
      </c>
      <c r="AA283" s="71"/>
      <c r="AB283" s="92">
        <f>+'Ark1'!Z709</f>
        <v>5.4379912248269759</v>
      </c>
      <c r="AC283" s="1">
        <f>+'Ark1'!AC709</f>
        <v>0</v>
      </c>
      <c r="AD283" s="11">
        <f>+'Ark1'!AE709</f>
        <v>0</v>
      </c>
      <c r="AE283" s="92">
        <f t="shared" si="44"/>
        <v>1.4464609800362977</v>
      </c>
      <c r="AF283" s="47"/>
      <c r="AH283" s="59"/>
    </row>
    <row r="284" spans="1:34" ht="15.6">
      <c r="A284" s="47"/>
      <c r="B284">
        <f>+'Ark1'!C710</f>
        <v>2007</v>
      </c>
      <c r="C284">
        <f>+'Ark1'!L710</f>
        <v>10</v>
      </c>
      <c r="D284" s="3" t="str">
        <f t="shared" si="46"/>
        <v>U-</v>
      </c>
      <c r="E284" s="316">
        <f>+'Ark1'!Q710</f>
        <v>877</v>
      </c>
      <c r="F284" s="316">
        <f>+'Ark1'!R710</f>
        <v>1048</v>
      </c>
      <c r="G284" s="197">
        <f>+'Ark1'!AG710</f>
        <v>4.2244271455381925</v>
      </c>
      <c r="H284" s="197">
        <f t="shared" si="48"/>
        <v>0.54507648722697732</v>
      </c>
      <c r="I284" s="197">
        <f>+'Ark1'!AH710</f>
        <v>0</v>
      </c>
      <c r="J284" s="197"/>
      <c r="K284" s="443"/>
      <c r="L284" s="205"/>
      <c r="M284" s="92">
        <f>+'Ark1'!U710</f>
        <v>33.433301526717543</v>
      </c>
      <c r="N284" s="197">
        <f t="shared" si="49"/>
        <v>-0.97274406297518112</v>
      </c>
      <c r="O284" s="197"/>
      <c r="P284" s="452"/>
      <c r="Q284" s="452"/>
      <c r="R284" s="462"/>
      <c r="S284" s="452"/>
      <c r="T284" s="1">
        <f>+'Ark1'!T710</f>
        <v>8.9417938931297751</v>
      </c>
      <c r="U284" s="197">
        <f t="shared" si="50"/>
        <v>-0.63798806920917706</v>
      </c>
      <c r="V284" s="92">
        <f>+'Ark1'!W710</f>
        <v>54.103053435114489</v>
      </c>
      <c r="W284" s="95"/>
      <c r="X284" s="11">
        <f>+'Ark1'!X710</f>
        <v>100</v>
      </c>
      <c r="Y284" s="11">
        <f>+'Ark1'!Y710</f>
        <v>96.851145038167971</v>
      </c>
      <c r="Z284" s="11">
        <f>+'Ark1'!Z710</f>
        <v>5.6112319013803011</v>
      </c>
      <c r="AA284" s="71"/>
      <c r="AB284" s="92">
        <f>+'Ark1'!Z710</f>
        <v>5.6112319013803011</v>
      </c>
      <c r="AC284" s="1">
        <f>+'Ark1'!AC710</f>
        <v>0</v>
      </c>
      <c r="AD284" s="11">
        <f>+'Ark1'!AE710</f>
        <v>0</v>
      </c>
      <c r="AE284" s="92">
        <f t="shared" si="44"/>
        <v>1.1949828962371722</v>
      </c>
      <c r="AF284" s="47"/>
      <c r="AH284" s="59"/>
    </row>
    <row r="285" spans="1:34" ht="15.6">
      <c r="A285" s="47"/>
      <c r="B285">
        <f>+'Ark1'!C711</f>
        <v>2007</v>
      </c>
      <c r="C285">
        <f>+'Ark1'!L711</f>
        <v>11</v>
      </c>
      <c r="D285" s="3" t="str">
        <f t="shared" si="46"/>
        <v>U</v>
      </c>
      <c r="E285" s="316">
        <f>+'Ark1'!Q711</f>
        <v>635</v>
      </c>
      <c r="F285" s="316">
        <f>+'Ark1'!R711</f>
        <v>775</v>
      </c>
      <c r="G285" s="197">
        <f>+'Ark1'!AG711</f>
        <v>3.3610130301226113</v>
      </c>
      <c r="H285" s="197">
        <f t="shared" si="48"/>
        <v>0.61975863796314234</v>
      </c>
      <c r="I285" s="197">
        <f>+'Ark1'!AH711</f>
        <v>0</v>
      </c>
      <c r="J285" s="197"/>
      <c r="K285" s="443"/>
      <c r="L285" s="205"/>
      <c r="M285" s="92">
        <f>+'Ark1'!U711</f>
        <v>35.970064516129</v>
      </c>
      <c r="N285" s="197">
        <f t="shared" si="49"/>
        <v>-0.35648042769124544</v>
      </c>
      <c r="O285" s="197"/>
      <c r="P285" s="452"/>
      <c r="Q285" s="452"/>
      <c r="R285" s="462"/>
      <c r="S285" s="452"/>
      <c r="T285" s="1">
        <f>+'Ark1'!T711</f>
        <v>9.4993548387096798</v>
      </c>
      <c r="U285" s="197">
        <f t="shared" si="50"/>
        <v>-0.62143167814425659</v>
      </c>
      <c r="V285" s="92">
        <f>+'Ark1'!W711</f>
        <v>60.51612903225805</v>
      </c>
      <c r="W285" s="95"/>
      <c r="X285" s="11">
        <f>+'Ark1'!X711</f>
        <v>100</v>
      </c>
      <c r="Y285" s="11">
        <f>+'Ark1'!Y711</f>
        <v>99.354838709677423</v>
      </c>
      <c r="Z285" s="11">
        <f>+'Ark1'!Z711</f>
        <v>5.847887459397235</v>
      </c>
      <c r="AA285" s="71"/>
      <c r="AB285" s="92">
        <f>+'Ark1'!Z711</f>
        <v>5.847887459397235</v>
      </c>
      <c r="AC285" s="1">
        <f>+'Ark1'!AC711</f>
        <v>0</v>
      </c>
      <c r="AD285" s="11">
        <f>+'Ark1'!AE711</f>
        <v>0</v>
      </c>
      <c r="AE285" s="92">
        <f t="shared" si="44"/>
        <v>1.2204724409448819</v>
      </c>
      <c r="AF285" s="47"/>
      <c r="AH285" s="59"/>
    </row>
    <row r="286" spans="1:34" ht="15.6">
      <c r="A286" s="47"/>
      <c r="B286">
        <f>+'Ark1'!C712</f>
        <v>2007</v>
      </c>
      <c r="C286">
        <f>+'Ark1'!L712</f>
        <v>12</v>
      </c>
      <c r="D286" s="3" t="str">
        <f t="shared" si="46"/>
        <v>U+</v>
      </c>
      <c r="E286" s="316">
        <f>+'Ark1'!Q712</f>
        <v>185</v>
      </c>
      <c r="F286" s="316">
        <f>+'Ark1'!R712</f>
        <v>206</v>
      </c>
      <c r="G286" s="197">
        <f>+'Ark1'!AG712</f>
        <v>0.96476246074650396</v>
      </c>
      <c r="H286" s="197">
        <f t="shared" si="48"/>
        <v>0.27000823037345412</v>
      </c>
      <c r="I286" s="197">
        <f>+'Ark1'!AH712</f>
        <v>0</v>
      </c>
      <c r="J286" s="197"/>
      <c r="K286" s="443"/>
      <c r="L286" s="205"/>
      <c r="M286" s="92">
        <f>+'Ark1'!U712</f>
        <v>38.84417475728155</v>
      </c>
      <c r="N286" s="197">
        <f t="shared" si="49"/>
        <v>0.95284527751280024</v>
      </c>
      <c r="O286" s="197"/>
      <c r="P286" s="452"/>
      <c r="Q286" s="452"/>
      <c r="R286" s="462"/>
      <c r="S286" s="452"/>
      <c r="T286" s="1">
        <f>+'Ark1'!T712</f>
        <v>9.8786407766990312</v>
      </c>
      <c r="U286" s="197">
        <f t="shared" si="50"/>
        <v>-0.58956731578651755</v>
      </c>
      <c r="V286" s="92">
        <f>+'Ark1'!W712</f>
        <v>65.533980582524265</v>
      </c>
      <c r="W286" s="95"/>
      <c r="X286" s="11">
        <f>+'Ark1'!X712</f>
        <v>100</v>
      </c>
      <c r="Y286" s="11">
        <f>+'Ark1'!Y712</f>
        <v>100</v>
      </c>
      <c r="Z286" s="11">
        <f>+'Ark1'!Z712</f>
        <v>6.0856858991130283</v>
      </c>
      <c r="AA286" s="71"/>
      <c r="AB286" s="92">
        <f>+'Ark1'!Z712</f>
        <v>6.0856858991130283</v>
      </c>
      <c r="AC286" s="1">
        <f>+'Ark1'!AC712</f>
        <v>0</v>
      </c>
      <c r="AD286" s="11">
        <f>+'Ark1'!AE712</f>
        <v>0</v>
      </c>
      <c r="AE286" s="92">
        <f t="shared" si="44"/>
        <v>1.1135135135135135</v>
      </c>
      <c r="AF286" s="47"/>
      <c r="AH286" s="59"/>
    </row>
    <row r="287" spans="1:34" ht="15.6">
      <c r="A287" s="47"/>
      <c r="B287">
        <f>+'Ark1'!C713</f>
        <v>2007</v>
      </c>
      <c r="C287">
        <f>+'Ark1'!L713</f>
        <v>13</v>
      </c>
      <c r="D287" s="3" t="str">
        <f t="shared" si="46"/>
        <v>E-</v>
      </c>
      <c r="E287" s="316">
        <f>+'Ark1'!Q713</f>
        <v>40</v>
      </c>
      <c r="F287" s="316">
        <f>+'Ark1'!R713</f>
        <v>41</v>
      </c>
      <c r="G287" s="197">
        <f>+'Ark1'!AG713</f>
        <v>0.1947392902432864</v>
      </c>
      <c r="H287" s="197">
        <f t="shared" si="48"/>
        <v>2.3435399812489321E-2</v>
      </c>
      <c r="I287" s="197">
        <f>+'Ark1'!AH713</f>
        <v>0</v>
      </c>
      <c r="J287" s="197"/>
      <c r="K287" s="443"/>
      <c r="L287" s="205"/>
      <c r="M287" s="92">
        <f>+'Ark1'!U713</f>
        <v>39.395121951219515</v>
      </c>
      <c r="N287" s="197">
        <f t="shared" si="49"/>
        <v>-2.6829268292686947E-2</v>
      </c>
      <c r="O287" s="197"/>
      <c r="P287" s="452"/>
      <c r="Q287" s="452"/>
      <c r="R287" s="462"/>
      <c r="S287" s="452"/>
      <c r="T287" s="1">
        <f>+'Ark1'!T713</f>
        <v>10.024390243902438</v>
      </c>
      <c r="U287" s="197">
        <f t="shared" si="50"/>
        <v>0.31707317073170493</v>
      </c>
      <c r="V287" s="92">
        <f>+'Ark1'!W713</f>
        <v>65.853658536585371</v>
      </c>
      <c r="W287" s="95"/>
      <c r="X287" s="11">
        <f>+'Ark1'!X713</f>
        <v>100</v>
      </c>
      <c r="Y287" s="11">
        <f>+'Ark1'!Y713</f>
        <v>100</v>
      </c>
      <c r="Z287" s="11">
        <f>+'Ark1'!Z713</f>
        <v>5.9463024468997103</v>
      </c>
      <c r="AA287" s="71"/>
      <c r="AB287" s="92">
        <f>+'Ark1'!Z713</f>
        <v>5.9463024468997103</v>
      </c>
      <c r="AC287" s="1">
        <f>+'Ark1'!AC713</f>
        <v>0</v>
      </c>
      <c r="AD287" s="11">
        <f>+'Ark1'!AE713</f>
        <v>0</v>
      </c>
      <c r="AE287" s="92">
        <f t="shared" si="44"/>
        <v>1.0249999999999999</v>
      </c>
      <c r="AF287" s="47"/>
      <c r="AH287" s="59"/>
    </row>
    <row r="288" spans="1:34" ht="15.6">
      <c r="A288" s="47"/>
      <c r="B288">
        <f>+'Ark1'!C714</f>
        <v>2007</v>
      </c>
      <c r="C288">
        <f>+'Ark1'!L714</f>
        <v>14</v>
      </c>
      <c r="D288" s="3" t="str">
        <f t="shared" si="46"/>
        <v>E</v>
      </c>
      <c r="E288" s="316">
        <f>+'Ark1'!Q714</f>
        <v>29</v>
      </c>
      <c r="F288" s="316">
        <f>+'Ark1'!R714</f>
        <v>29</v>
      </c>
      <c r="G288" s="197">
        <f>+'Ark1'!AG714</f>
        <v>0.13650558718019373</v>
      </c>
      <c r="H288" s="197">
        <f t="shared" si="48"/>
        <v>5.3731140340836869E-2</v>
      </c>
      <c r="I288" s="197">
        <f>+'Ark1'!AH714</f>
        <v>0</v>
      </c>
      <c r="J288" s="197"/>
      <c r="K288" s="443"/>
      <c r="L288" s="205"/>
      <c r="M288" s="92">
        <f>+'Ark1'!U714</f>
        <v>39.041379310344816</v>
      </c>
      <c r="N288" s="197">
        <f t="shared" si="49"/>
        <v>-2.0638838475499384</v>
      </c>
      <c r="O288" s="197"/>
      <c r="P288" s="452"/>
      <c r="Q288" s="452"/>
      <c r="R288" s="462"/>
      <c r="S288" s="452"/>
      <c r="T288" s="1">
        <f>+'Ark1'!T714</f>
        <v>10.103448275862068</v>
      </c>
      <c r="U288" s="197">
        <f t="shared" si="50"/>
        <v>1.3666061705989119</v>
      </c>
      <c r="V288" s="92">
        <f>+'Ark1'!W714</f>
        <v>62.068965517241359</v>
      </c>
      <c r="W288" s="95"/>
      <c r="X288" s="11">
        <f>+'Ark1'!X714</f>
        <v>100</v>
      </c>
      <c r="Y288" s="11">
        <f>+'Ark1'!Y714</f>
        <v>100</v>
      </c>
      <c r="Z288" s="11">
        <f>+'Ark1'!Z714</f>
        <v>5.5848636103112588</v>
      </c>
      <c r="AA288" s="71"/>
      <c r="AB288" s="92">
        <f>+'Ark1'!Z714</f>
        <v>5.5848636103112588</v>
      </c>
      <c r="AC288" s="1">
        <f>+'Ark1'!AC714</f>
        <v>0</v>
      </c>
      <c r="AD288" s="11">
        <f>+'Ark1'!AE714</f>
        <v>0</v>
      </c>
      <c r="AE288" s="92">
        <f t="shared" si="44"/>
        <v>1</v>
      </c>
      <c r="AF288" s="47"/>
      <c r="AH288" s="59"/>
    </row>
    <row r="289" spans="1:34" ht="15.6">
      <c r="A289" s="47"/>
      <c r="B289">
        <f>+'Ark1'!C715</f>
        <v>2007</v>
      </c>
      <c r="C289">
        <f>+'Ark1'!L715</f>
        <v>15</v>
      </c>
      <c r="D289" s="3" t="str">
        <f t="shared" si="46"/>
        <v>E+</v>
      </c>
      <c r="E289" s="316">
        <f>+'Ark1'!Q715</f>
        <v>9</v>
      </c>
      <c r="F289" s="316">
        <f>+'Ark1'!R715</f>
        <v>11</v>
      </c>
      <c r="G289" s="197">
        <f>+'Ark1'!AG715</f>
        <v>5.3591886152266482E-2</v>
      </c>
      <c r="H289" s="197">
        <f t="shared" si="48"/>
        <v>4.1944111878712942E-2</v>
      </c>
      <c r="I289" s="197">
        <f>+'Ark1'!AH715</f>
        <v>0</v>
      </c>
      <c r="J289" s="197"/>
      <c r="K289" s="443"/>
      <c r="L289" s="205"/>
      <c r="M289" s="92">
        <f>+'Ark1'!U715</f>
        <v>40.409090909090907</v>
      </c>
      <c r="N289" s="197">
        <f t="shared" si="49"/>
        <v>3.7757575757575808</v>
      </c>
      <c r="O289" s="197"/>
      <c r="P289" s="452"/>
      <c r="Q289" s="452"/>
      <c r="R289" s="462"/>
      <c r="S289" s="452"/>
      <c r="T289" s="1">
        <f>+'Ark1'!T715</f>
        <v>8.2727272727272734</v>
      </c>
      <c r="U289" s="197">
        <f t="shared" si="50"/>
        <v>-0.72727272727272663</v>
      </c>
      <c r="V289" s="92">
        <f>+'Ark1'!W715</f>
        <v>54.545454545454554</v>
      </c>
      <c r="W289" s="95"/>
      <c r="X289" s="11">
        <f>+'Ark1'!X715</f>
        <v>100</v>
      </c>
      <c r="Y289" s="11">
        <f>+'Ark1'!Y715</f>
        <v>100</v>
      </c>
      <c r="Z289" s="11">
        <f>+'Ark1'!Z715</f>
        <v>6.4812252693249004</v>
      </c>
      <c r="AA289" s="71"/>
      <c r="AB289" s="92">
        <f>+'Ark1'!Z715</f>
        <v>6.4812252693249004</v>
      </c>
      <c r="AC289" s="1">
        <f>+'Ark1'!AC715</f>
        <v>0</v>
      </c>
      <c r="AD289" s="11">
        <f>+'Ark1'!AE715</f>
        <v>0</v>
      </c>
      <c r="AE289" s="92">
        <f t="shared" si="44"/>
        <v>1.2222222222222223</v>
      </c>
      <c r="AF289" s="47"/>
      <c r="AH289" s="59"/>
    </row>
    <row r="290" spans="1:34" ht="15.6">
      <c r="A290" s="47"/>
      <c r="B290" s="54">
        <f>+'Ark1'!C716</f>
        <v>2006</v>
      </c>
      <c r="C290" s="54">
        <f>+'Ark1'!L716</f>
        <v>1</v>
      </c>
      <c r="D290" s="65" t="s">
        <v>28</v>
      </c>
      <c r="E290" s="329">
        <f>+'Ark1'!Q716</f>
        <v>239</v>
      </c>
      <c r="F290" s="329">
        <f>+'Ark1'!R716</f>
        <v>326</v>
      </c>
      <c r="G290" s="179">
        <f>+'Ark1'!AG716</f>
        <v>0.46637730585391296</v>
      </c>
      <c r="H290" s="179">
        <f t="shared" si="48"/>
        <v>-9.5908039161699155E-2</v>
      </c>
      <c r="I290" s="179">
        <f>+'Ark1'!AH716</f>
        <v>0</v>
      </c>
      <c r="J290" s="179"/>
      <c r="K290" s="442"/>
      <c r="L290" s="273"/>
      <c r="M290" s="157">
        <f>+'Ark1'!U716</f>
        <v>13.498159509202461</v>
      </c>
      <c r="N290" s="179">
        <f t="shared" si="49"/>
        <v>-0.47828028137346301</v>
      </c>
      <c r="O290" s="179"/>
      <c r="P290" s="451"/>
      <c r="Q290" s="451"/>
      <c r="R290" s="461"/>
      <c r="S290" s="451"/>
      <c r="T290" s="56">
        <f>+'Ark1'!T716</f>
        <v>1.9601226993865029</v>
      </c>
      <c r="U290" s="179">
        <f t="shared" si="50"/>
        <v>-6.0819708990460297E-2</v>
      </c>
      <c r="V290" s="157">
        <f>+'Ark1'!W716</f>
        <v>0</v>
      </c>
      <c r="W290" s="95"/>
      <c r="X290" s="74">
        <f>+'Ark1'!X716</f>
        <v>28.527607361963199</v>
      </c>
      <c r="Y290" s="74">
        <f>+'Ark1'!Y716</f>
        <v>1.2269938650306749</v>
      </c>
      <c r="Z290" s="74">
        <f>+'Ark1'!Z716</f>
        <v>3.8494278499671393</v>
      </c>
      <c r="AA290" s="71"/>
      <c r="AB290" s="157">
        <f>+'Ark1'!Z716</f>
        <v>3.8494278499671393</v>
      </c>
      <c r="AC290" s="56">
        <f>+'Ark1'!AC716</f>
        <v>0</v>
      </c>
      <c r="AD290" s="74">
        <f>+'Ark1'!AE716</f>
        <v>0</v>
      </c>
      <c r="AE290" s="157">
        <f t="shared" si="44"/>
        <v>1.3640167364016735</v>
      </c>
      <c r="AF290" s="47"/>
      <c r="AH290" s="59"/>
    </row>
    <row r="291" spans="1:34" ht="15.6">
      <c r="A291" s="47"/>
      <c r="B291" s="54">
        <f>+'Ark1'!C717</f>
        <v>2006</v>
      </c>
      <c r="C291" s="54">
        <f>+'Ark1'!L717</f>
        <v>2</v>
      </c>
      <c r="D291" s="65" t="s">
        <v>29</v>
      </c>
      <c r="E291" s="329">
        <f>+'Ark1'!Q717</f>
        <v>768</v>
      </c>
      <c r="F291" s="329">
        <f>+'Ark1'!R717</f>
        <v>1246</v>
      </c>
      <c r="G291" s="179">
        <f>+'Ark1'!AG717</f>
        <v>2.0726573109284838</v>
      </c>
      <c r="H291" s="179">
        <f t="shared" si="48"/>
        <v>4.3648695082488143E-2</v>
      </c>
      <c r="I291" s="179">
        <f>+'Ark1'!AH717</f>
        <v>0</v>
      </c>
      <c r="J291" s="179"/>
      <c r="K291" s="442"/>
      <c r="L291" s="273"/>
      <c r="M291" s="157">
        <f>+'Ark1'!U717</f>
        <v>15.695104333868361</v>
      </c>
      <c r="N291" s="179">
        <f t="shared" si="49"/>
        <v>-0.41342409422526671</v>
      </c>
      <c r="O291" s="179"/>
      <c r="P291" s="451"/>
      <c r="Q291" s="451"/>
      <c r="R291" s="461"/>
      <c r="S291" s="451"/>
      <c r="T291" s="56">
        <f>+'Ark1'!T717</f>
        <v>2.7680577849117185</v>
      </c>
      <c r="U291" s="179">
        <f t="shared" si="50"/>
        <v>-7.2243218432763712E-2</v>
      </c>
      <c r="V291" s="157">
        <f>+'Ark1'!W717</f>
        <v>0</v>
      </c>
      <c r="W291" s="95"/>
      <c r="X291" s="74">
        <f>+'Ark1'!X717</f>
        <v>44.462279293739989</v>
      </c>
      <c r="Y291" s="74">
        <f>+'Ark1'!Y717</f>
        <v>4.3338683788122001</v>
      </c>
      <c r="Z291" s="74">
        <f>+'Ark1'!Z717</f>
        <v>4.1710825313695761</v>
      </c>
      <c r="AA291" s="71"/>
      <c r="AB291" s="157">
        <f>+'Ark1'!Z717</f>
        <v>4.1710825313695761</v>
      </c>
      <c r="AC291" s="56">
        <f>+'Ark1'!AC717</f>
        <v>0</v>
      </c>
      <c r="AD291" s="74">
        <f>+'Ark1'!AE717</f>
        <v>0</v>
      </c>
      <c r="AE291" s="157">
        <f t="shared" si="44"/>
        <v>1.6223958333333333</v>
      </c>
      <c r="AF291" s="47"/>
      <c r="AH291" s="59"/>
    </row>
    <row r="292" spans="1:34" ht="15.6">
      <c r="A292" s="47"/>
      <c r="B292" s="54">
        <f>+'Ark1'!C718</f>
        <v>2006</v>
      </c>
      <c r="C292" s="54">
        <f>+'Ark1'!L718</f>
        <v>3</v>
      </c>
      <c r="D292" s="65" t="s">
        <v>30</v>
      </c>
      <c r="E292" s="329">
        <f>+'Ark1'!Q718</f>
        <v>1337</v>
      </c>
      <c r="F292" s="329">
        <f>+'Ark1'!R718</f>
        <v>2214</v>
      </c>
      <c r="G292" s="179">
        <f>+'Ark1'!AG718</f>
        <v>4.0996773916277318</v>
      </c>
      <c r="H292" s="179">
        <f t="shared" si="48"/>
        <v>-5.882241127224308E-2</v>
      </c>
      <c r="I292" s="179">
        <f>+'Ark1'!AH718</f>
        <v>0</v>
      </c>
      <c r="J292" s="179"/>
      <c r="K292" s="442"/>
      <c r="L292" s="273"/>
      <c r="M292" s="157">
        <f>+'Ark1'!U718</f>
        <v>17.471364046973761</v>
      </c>
      <c r="N292" s="179">
        <f t="shared" si="49"/>
        <v>-0.51756533799208171</v>
      </c>
      <c r="O292" s="179"/>
      <c r="P292" s="451"/>
      <c r="Q292" s="451"/>
      <c r="R292" s="461"/>
      <c r="S292" s="451"/>
      <c r="T292" s="56">
        <f>+'Ark1'!T718</f>
        <v>3.5934959349593494</v>
      </c>
      <c r="U292" s="179">
        <f t="shared" si="50"/>
        <v>-0.16823527232994362</v>
      </c>
      <c r="V292" s="157">
        <f>+'Ark1'!W718</f>
        <v>0.13550135501355018</v>
      </c>
      <c r="W292" s="95"/>
      <c r="X292" s="74">
        <f>+'Ark1'!X718</f>
        <v>60.252935862691984</v>
      </c>
      <c r="Y292" s="74">
        <f>+'Ark1'!Y718</f>
        <v>9.2140921409214087</v>
      </c>
      <c r="Z292" s="74">
        <f>+'Ark1'!Z718</f>
        <v>4.0076915932136554</v>
      </c>
      <c r="AA292" s="71"/>
      <c r="AB292" s="157">
        <f>+'Ark1'!Z718</f>
        <v>4.0076915932136554</v>
      </c>
      <c r="AC292" s="56">
        <f>+'Ark1'!AC718</f>
        <v>0</v>
      </c>
      <c r="AD292" s="74">
        <f>+'Ark1'!AE718</f>
        <v>0</v>
      </c>
      <c r="AE292" s="157">
        <f t="shared" ref="AE292:AE319" si="51">+F292/E292</f>
        <v>1.6559461480927449</v>
      </c>
      <c r="AF292" s="47"/>
      <c r="AH292" s="59"/>
    </row>
    <row r="293" spans="1:34" ht="15.6">
      <c r="A293" s="47"/>
      <c r="B293" s="54">
        <f>+'Ark1'!C719</f>
        <v>2006</v>
      </c>
      <c r="C293" s="54">
        <f>+'Ark1'!L719</f>
        <v>4</v>
      </c>
      <c r="D293" s="65" t="s">
        <v>31</v>
      </c>
      <c r="E293" s="329">
        <f>+'Ark1'!Q719</f>
        <v>2093</v>
      </c>
      <c r="F293" s="329">
        <f>+'Ark1'!R719</f>
        <v>3481</v>
      </c>
      <c r="G293" s="179">
        <f>+'Ark1'!AG719</f>
        <v>7.2867797550024749</v>
      </c>
      <c r="H293" s="179">
        <f t="shared" si="48"/>
        <v>-0.11567153106595551</v>
      </c>
      <c r="I293" s="179">
        <f>+'Ark1'!AH719</f>
        <v>0</v>
      </c>
      <c r="J293" s="179"/>
      <c r="K293" s="442"/>
      <c r="L293" s="273"/>
      <c r="M293" s="157">
        <f>+'Ark1'!U719</f>
        <v>19.750876185004305</v>
      </c>
      <c r="N293" s="179">
        <f t="shared" si="49"/>
        <v>-0.26837758884930807</v>
      </c>
      <c r="O293" s="179"/>
      <c r="P293" s="451"/>
      <c r="Q293" s="451"/>
      <c r="R293" s="461"/>
      <c r="S293" s="451"/>
      <c r="T293" s="56">
        <f>+'Ark1'!T719</f>
        <v>4.4326343004883668</v>
      </c>
      <c r="U293" s="179">
        <f t="shared" si="50"/>
        <v>-0.16662516974803321</v>
      </c>
      <c r="V293" s="157">
        <f>+'Ark1'!W719</f>
        <v>0.94800344728526276</v>
      </c>
      <c r="W293" s="95"/>
      <c r="X293" s="74">
        <f>+'Ark1'!X719</f>
        <v>78.224648089629412</v>
      </c>
      <c r="Y293" s="74">
        <f>+'Ark1'!Y719</f>
        <v>23.240448147084177</v>
      </c>
      <c r="Z293" s="74">
        <f>+'Ark1'!Z719</f>
        <v>4.3847886702492191</v>
      </c>
      <c r="AA293" s="71"/>
      <c r="AB293" s="157">
        <f>+'Ark1'!Z719</f>
        <v>4.3847886702492191</v>
      </c>
      <c r="AC293" s="56">
        <f>+'Ark1'!AC719</f>
        <v>0</v>
      </c>
      <c r="AD293" s="74">
        <f>+'Ark1'!AE719</f>
        <v>0</v>
      </c>
      <c r="AE293" s="157">
        <f t="shared" si="51"/>
        <v>1.6631629240324892</v>
      </c>
      <c r="AF293" s="47"/>
      <c r="AH293" s="59"/>
    </row>
    <row r="294" spans="1:34" ht="15.6">
      <c r="A294" s="47"/>
      <c r="B294" s="54">
        <f>+'Ark1'!C720</f>
        <v>2006</v>
      </c>
      <c r="C294" s="54">
        <f>+'Ark1'!L720</f>
        <v>5</v>
      </c>
      <c r="D294" s="65" t="s">
        <v>401</v>
      </c>
      <c r="E294" s="329">
        <f>+'Ark1'!Q720</f>
        <v>3365</v>
      </c>
      <c r="F294" s="329">
        <f>+'Ark1'!R720</f>
        <v>6277</v>
      </c>
      <c r="G294" s="179">
        <f>+'Ark1'!AG720</f>
        <v>14.664420628155238</v>
      </c>
      <c r="H294" s="179">
        <f t="shared" si="48"/>
        <v>-1.9907472207078847</v>
      </c>
      <c r="I294" s="179">
        <f>+'Ark1'!AH720</f>
        <v>0</v>
      </c>
      <c r="J294" s="179"/>
      <c r="K294" s="442"/>
      <c r="L294" s="273"/>
      <c r="M294" s="157">
        <f>+'Ark1'!U720</f>
        <v>22.042838935797342</v>
      </c>
      <c r="N294" s="179">
        <f t="shared" si="49"/>
        <v>-0.52656309074761509</v>
      </c>
      <c r="O294" s="179"/>
      <c r="P294" s="451"/>
      <c r="Q294" s="451"/>
      <c r="R294" s="461"/>
      <c r="S294" s="451"/>
      <c r="T294" s="56">
        <f>+'Ark1'!T720</f>
        <v>5.4436832881949995</v>
      </c>
      <c r="U294" s="179">
        <f t="shared" si="50"/>
        <v>-0.2855874410757302</v>
      </c>
      <c r="V294" s="157">
        <f>+'Ark1'!W720</f>
        <v>3.3455472359407352</v>
      </c>
      <c r="W294" s="95"/>
      <c r="X294" s="74">
        <f>+'Ark1'!X720</f>
        <v>91.811374860602172</v>
      </c>
      <c r="Y294" s="74">
        <f>+'Ark1'!Y720</f>
        <v>40.066910944718806</v>
      </c>
      <c r="Z294" s="74">
        <f>+'Ark1'!Z720</f>
        <v>4.4147967381291844</v>
      </c>
      <c r="AA294" s="71"/>
      <c r="AB294" s="157">
        <f>+'Ark1'!Z720</f>
        <v>4.4147967381291844</v>
      </c>
      <c r="AC294" s="56">
        <f>+'Ark1'!AC720</f>
        <v>0</v>
      </c>
      <c r="AD294" s="74">
        <f>+'Ark1'!AE720</f>
        <v>0</v>
      </c>
      <c r="AE294" s="157">
        <f t="shared" si="51"/>
        <v>1.8653789004457653</v>
      </c>
      <c r="AF294" s="47"/>
      <c r="AH294" s="59"/>
    </row>
    <row r="295" spans="1:34" ht="15.6">
      <c r="A295" s="47"/>
      <c r="B295" s="54">
        <f>+'Ark1'!C721</f>
        <v>2006</v>
      </c>
      <c r="C295" s="54">
        <f>+'Ark1'!L721</f>
        <v>6</v>
      </c>
      <c r="D295" s="65" t="s">
        <v>32</v>
      </c>
      <c r="E295" s="329">
        <f>+'Ark1'!Q721</f>
        <v>3590</v>
      </c>
      <c r="F295" s="329">
        <f>+'Ark1'!R721</f>
        <v>6108</v>
      </c>
      <c r="G295" s="179">
        <f>+'Ark1'!AG721</f>
        <v>16.008885375832595</v>
      </c>
      <c r="H295" s="179">
        <f t="shared" si="48"/>
        <v>-1.3756210141996625</v>
      </c>
      <c r="I295" s="179">
        <f>+'Ark1'!AH721</f>
        <v>0</v>
      </c>
      <c r="J295" s="179"/>
      <c r="K295" s="442"/>
      <c r="L295" s="273"/>
      <c r="M295" s="157">
        <f>+'Ark1'!U721</f>
        <v>24.729584151931945</v>
      </c>
      <c r="N295" s="179">
        <f t="shared" si="49"/>
        <v>-0.40272400884763471</v>
      </c>
      <c r="O295" s="179"/>
      <c r="P295" s="451"/>
      <c r="Q295" s="451"/>
      <c r="R295" s="461"/>
      <c r="S295" s="451"/>
      <c r="T295" s="56">
        <f>+'Ark1'!T721</f>
        <v>6.3980026195153901</v>
      </c>
      <c r="U295" s="179">
        <f t="shared" si="50"/>
        <v>-0.35397667402906841</v>
      </c>
      <c r="V295" s="157">
        <f>+'Ark1'!W721</f>
        <v>11.738703339882123</v>
      </c>
      <c r="W295" s="95"/>
      <c r="X295" s="74">
        <f>+'Ark1'!X721</f>
        <v>98.002619515389625</v>
      </c>
      <c r="Y295" s="74">
        <f>+'Ark1'!Y721</f>
        <v>63.506876227897841</v>
      </c>
      <c r="Z295" s="74">
        <f>+'Ark1'!Z721</f>
        <v>4.5001099481536366</v>
      </c>
      <c r="AA295" s="71"/>
      <c r="AB295" s="157">
        <f>+'Ark1'!Z721</f>
        <v>4.5001099481536366</v>
      </c>
      <c r="AC295" s="56">
        <f>+'Ark1'!AC721</f>
        <v>0</v>
      </c>
      <c r="AD295" s="74">
        <f>+'Ark1'!AE721</f>
        <v>0</v>
      </c>
      <c r="AE295" s="157">
        <f t="shared" si="51"/>
        <v>1.7013927576601671</v>
      </c>
      <c r="AF295" s="47"/>
      <c r="AH295" s="59"/>
    </row>
    <row r="296" spans="1:34" ht="15.6">
      <c r="A296" s="47"/>
      <c r="B296" s="54">
        <f>+'Ark1'!C722</f>
        <v>2006</v>
      </c>
      <c r="C296" s="54">
        <f>+'Ark1'!L722</f>
        <v>7</v>
      </c>
      <c r="D296" s="65" t="s">
        <v>33</v>
      </c>
      <c r="E296" s="329">
        <f>+'Ark1'!Q722</f>
        <v>3354</v>
      </c>
      <c r="F296" s="329">
        <f>+'Ark1'!R722</f>
        <v>5267</v>
      </c>
      <c r="G296" s="179">
        <f>+'Ark1'!AG722</f>
        <v>15.12320939317218</v>
      </c>
      <c r="H296" s="179">
        <f t="shared" si="48"/>
        <v>0.29750679188368068</v>
      </c>
      <c r="I296" s="179">
        <f>+'Ark1'!AH722</f>
        <v>0</v>
      </c>
      <c r="J296" s="179"/>
      <c r="K296" s="442"/>
      <c r="L296" s="273"/>
      <c r="M296" s="157">
        <f>+'Ark1'!U722</f>
        <v>27.091646098348242</v>
      </c>
      <c r="N296" s="179">
        <f t="shared" si="49"/>
        <v>-0.31736869915954813</v>
      </c>
      <c r="O296" s="179"/>
      <c r="P296" s="451"/>
      <c r="Q296" s="451"/>
      <c r="R296" s="461"/>
      <c r="S296" s="451"/>
      <c r="T296" s="56">
        <f>+'Ark1'!T722</f>
        <v>7.1321435352192877</v>
      </c>
      <c r="U296" s="179">
        <f t="shared" si="50"/>
        <v>-0.37875989157199097</v>
      </c>
      <c r="V296" s="157">
        <f>+'Ark1'!W722</f>
        <v>22.175811657490033</v>
      </c>
      <c r="W296" s="95"/>
      <c r="X296" s="74">
        <f>+'Ark1'!X722</f>
        <v>99.677235617998875</v>
      </c>
      <c r="Y296" s="74">
        <f>+'Ark1'!Y722</f>
        <v>80.994873742168252</v>
      </c>
      <c r="Z296" s="74">
        <f>+'Ark1'!Z722</f>
        <v>4.5699259270370591</v>
      </c>
      <c r="AA296" s="71"/>
      <c r="AB296" s="157">
        <f>+'Ark1'!Z722</f>
        <v>4.5699259270370591</v>
      </c>
      <c r="AC296" s="56">
        <f>+'Ark1'!AC722</f>
        <v>0</v>
      </c>
      <c r="AD296" s="74">
        <f>+'Ark1'!AE722</f>
        <v>0</v>
      </c>
      <c r="AE296" s="157">
        <f t="shared" si="51"/>
        <v>1.5703637447823495</v>
      </c>
      <c r="AF296" s="47"/>
      <c r="AH296" s="59"/>
    </row>
    <row r="297" spans="1:34" ht="15.6">
      <c r="A297" s="47"/>
      <c r="B297" s="54">
        <f>+'Ark1'!C723</f>
        <v>2006</v>
      </c>
      <c r="C297" s="54">
        <f>+'Ark1'!L723</f>
        <v>8</v>
      </c>
      <c r="D297" s="65" t="s">
        <v>34</v>
      </c>
      <c r="E297" s="329">
        <f>+'Ark1'!Q723</f>
        <v>4029</v>
      </c>
      <c r="F297" s="329">
        <f>+'Ark1'!R723</f>
        <v>6846</v>
      </c>
      <c r="G297" s="179">
        <f>+'Ark1'!AG723</f>
        <v>21.438041206836555</v>
      </c>
      <c r="H297" s="179">
        <f t="shared" si="48"/>
        <v>0.6424985425013503</v>
      </c>
      <c r="I297" s="179">
        <f>+'Ark1'!AH723</f>
        <v>0</v>
      </c>
      <c r="J297" s="179"/>
      <c r="K297" s="442"/>
      <c r="L297" s="273"/>
      <c r="M297" s="157">
        <f>+'Ark1'!U723</f>
        <v>29.546289804265204</v>
      </c>
      <c r="N297" s="179">
        <f t="shared" si="49"/>
        <v>-0.11532954378945348</v>
      </c>
      <c r="O297" s="179"/>
      <c r="P297" s="451"/>
      <c r="Q297" s="451"/>
      <c r="R297" s="461"/>
      <c r="S297" s="451"/>
      <c r="T297" s="56">
        <f>+'Ark1'!T723</f>
        <v>8.1384750219106063</v>
      </c>
      <c r="U297" s="179">
        <f t="shared" si="50"/>
        <v>-0.18689676718358328</v>
      </c>
      <c r="V297" s="157">
        <f>+'Ark1'!W723</f>
        <v>39.789658194566179</v>
      </c>
      <c r="W297" s="95"/>
      <c r="X297" s="74">
        <f>+'Ark1'!X723</f>
        <v>99.970785860356415</v>
      </c>
      <c r="Y297" s="74">
        <f>+'Ark1'!Y723</f>
        <v>91.367221735319916</v>
      </c>
      <c r="Z297" s="74">
        <f>+'Ark1'!Z723</f>
        <v>4.8829824383852918</v>
      </c>
      <c r="AA297" s="71"/>
      <c r="AB297" s="157">
        <f>+'Ark1'!Z723</f>
        <v>4.8829824383852918</v>
      </c>
      <c r="AC297" s="56">
        <f>+'Ark1'!AC723</f>
        <v>0</v>
      </c>
      <c r="AD297" s="74">
        <f>+'Ark1'!AE723</f>
        <v>0</v>
      </c>
      <c r="AE297" s="157">
        <f t="shared" si="51"/>
        <v>1.699180938198064</v>
      </c>
      <c r="AF297" s="47"/>
      <c r="AH297" s="59"/>
    </row>
    <row r="298" spans="1:34" ht="15.6">
      <c r="A298" s="47"/>
      <c r="B298" s="54">
        <f>+'Ark1'!C724</f>
        <v>2006</v>
      </c>
      <c r="C298" s="54">
        <f>+'Ark1'!L724</f>
        <v>9</v>
      </c>
      <c r="D298" s="65" t="s">
        <v>35</v>
      </c>
      <c r="E298" s="329">
        <f>+'Ark1'!Q724</f>
        <v>2297</v>
      </c>
      <c r="F298" s="329">
        <f>+'Ark1'!R724</f>
        <v>3351</v>
      </c>
      <c r="G298" s="179">
        <f>+'Ark1'!AG724</f>
        <v>11.458866240203397</v>
      </c>
      <c r="H298" s="179">
        <f t="shared" si="48"/>
        <v>1.1139954378730668</v>
      </c>
      <c r="I298" s="179">
        <f>+'Ark1'!AH724</f>
        <v>0</v>
      </c>
      <c r="J298" s="179"/>
      <c r="K298" s="442"/>
      <c r="L298" s="273"/>
      <c r="M298" s="157">
        <f>+'Ark1'!U724</f>
        <v>32.264279319606089</v>
      </c>
      <c r="N298" s="179">
        <f t="shared" si="49"/>
        <v>-0.25025229244298686</v>
      </c>
      <c r="O298" s="179"/>
      <c r="P298" s="451"/>
      <c r="Q298" s="451"/>
      <c r="R298" s="461"/>
      <c r="S298" s="451"/>
      <c r="T298" s="56">
        <f>+'Ark1'!T724</f>
        <v>9.0122351536854683</v>
      </c>
      <c r="U298" s="179">
        <f t="shared" si="50"/>
        <v>-0.31381582281237996</v>
      </c>
      <c r="V298" s="157">
        <f>+'Ark1'!W724</f>
        <v>56.759176365264082</v>
      </c>
      <c r="W298" s="95"/>
      <c r="X298" s="74">
        <f>+'Ark1'!X724</f>
        <v>100</v>
      </c>
      <c r="Y298" s="74">
        <f>+'Ark1'!Y724</f>
        <v>96.956132497761857</v>
      </c>
      <c r="Z298" s="74">
        <f>+'Ark1'!Z724</f>
        <v>5.3105558702470361</v>
      </c>
      <c r="AA298" s="71"/>
      <c r="AB298" s="157">
        <f>+'Ark1'!Z724</f>
        <v>5.3105558702470361</v>
      </c>
      <c r="AC298" s="56">
        <f>+'Ark1'!AC724</f>
        <v>0</v>
      </c>
      <c r="AD298" s="74">
        <f>+'Ark1'!AE724</f>
        <v>0</v>
      </c>
      <c r="AE298" s="157">
        <f t="shared" si="51"/>
        <v>1.458859381802351</v>
      </c>
      <c r="AF298" s="47"/>
      <c r="AH298" s="59"/>
    </row>
    <row r="299" spans="1:34" ht="15.6">
      <c r="A299" s="47"/>
      <c r="B299" s="54">
        <f>+'Ark1'!C725</f>
        <v>2006</v>
      </c>
      <c r="C299" s="54">
        <f>+'Ark1'!L725</f>
        <v>10</v>
      </c>
      <c r="D299" s="65" t="s">
        <v>36</v>
      </c>
      <c r="E299" s="329">
        <f>+'Ark1'!Q725</f>
        <v>838</v>
      </c>
      <c r="F299" s="329">
        <f>+'Ark1'!R725</f>
        <v>1009</v>
      </c>
      <c r="G299" s="179">
        <f>+'Ark1'!AG725</f>
        <v>3.6793506583112152</v>
      </c>
      <c r="H299" s="179">
        <f t="shared" si="48"/>
        <v>0.82133186793349111</v>
      </c>
      <c r="I299" s="179">
        <f>+'Ark1'!AH725</f>
        <v>0</v>
      </c>
      <c r="J299" s="179"/>
      <c r="K299" s="442"/>
      <c r="L299" s="273"/>
      <c r="M299" s="157">
        <f>+'Ark1'!U725</f>
        <v>34.406045589692724</v>
      </c>
      <c r="N299" s="179">
        <f t="shared" si="49"/>
        <v>0.22795994737533931</v>
      </c>
      <c r="O299" s="179"/>
      <c r="P299" s="451"/>
      <c r="Q299" s="451"/>
      <c r="R299" s="461"/>
      <c r="S299" s="451"/>
      <c r="T299" s="56">
        <f>+'Ark1'!T725</f>
        <v>9.5797819623389522</v>
      </c>
      <c r="U299" s="179">
        <f t="shared" si="50"/>
        <v>-0.26908453640160523</v>
      </c>
      <c r="V299" s="157">
        <f>+'Ark1'!W725</f>
        <v>64.122893954410316</v>
      </c>
      <c r="W299" s="95"/>
      <c r="X299" s="74">
        <f>+'Ark1'!X725</f>
        <v>100</v>
      </c>
      <c r="Y299" s="74">
        <f>+'Ark1'!Y725</f>
        <v>99.306243805748252</v>
      </c>
      <c r="Z299" s="74">
        <f>+'Ark1'!Z725</f>
        <v>5.4450524111402228</v>
      </c>
      <c r="AA299" s="71"/>
      <c r="AB299" s="157">
        <f>+'Ark1'!Z725</f>
        <v>5.4450524111402228</v>
      </c>
      <c r="AC299" s="56">
        <f>+'Ark1'!AC725</f>
        <v>0</v>
      </c>
      <c r="AD299" s="74">
        <f>+'Ark1'!AE725</f>
        <v>0</v>
      </c>
      <c r="AE299" s="157">
        <f t="shared" si="51"/>
        <v>1.2040572792362769</v>
      </c>
      <c r="AF299" s="47"/>
      <c r="AH299" s="59"/>
    </row>
    <row r="300" spans="1:34" ht="15.6">
      <c r="A300" s="47"/>
      <c r="B300" s="54">
        <f>+'Ark1'!C726</f>
        <v>2006</v>
      </c>
      <c r="C300" s="54">
        <f>+'Ark1'!L726</f>
        <v>11</v>
      </c>
      <c r="D300" s="65" t="s">
        <v>37</v>
      </c>
      <c r="E300" s="329">
        <f>+'Ark1'!Q726</f>
        <v>590</v>
      </c>
      <c r="F300" s="329">
        <f>+'Ark1'!R726</f>
        <v>712</v>
      </c>
      <c r="G300" s="179">
        <f>+'Ark1'!AG726</f>
        <v>2.741254392159469</v>
      </c>
      <c r="H300" s="179">
        <f t="shared" si="48"/>
        <v>0.47792686563258702</v>
      </c>
      <c r="I300" s="179">
        <f>+'Ark1'!AH726</f>
        <v>0</v>
      </c>
      <c r="J300" s="179"/>
      <c r="K300" s="442"/>
      <c r="L300" s="273"/>
      <c r="M300" s="157">
        <f>+'Ark1'!U726</f>
        <v>36.326544943820245</v>
      </c>
      <c r="N300" s="179">
        <f t="shared" si="49"/>
        <v>0.14691531419057924</v>
      </c>
      <c r="O300" s="179"/>
      <c r="P300" s="451"/>
      <c r="Q300" s="451"/>
      <c r="R300" s="461"/>
      <c r="S300" s="451"/>
      <c r="T300" s="56">
        <f>+'Ark1'!T726</f>
        <v>10.120786516853936</v>
      </c>
      <c r="U300" s="179">
        <f t="shared" si="50"/>
        <v>5.0079446146868989E-2</v>
      </c>
      <c r="V300" s="157">
        <f>+'Ark1'!W726</f>
        <v>70.224719101123597</v>
      </c>
      <c r="W300" s="95"/>
      <c r="X300" s="74">
        <f>+'Ark1'!X726</f>
        <v>100</v>
      </c>
      <c r="Y300" s="74">
        <f>+'Ark1'!Y726</f>
        <v>99.016853932584297</v>
      </c>
      <c r="Z300" s="74">
        <f>+'Ark1'!Z726</f>
        <v>5.6744435331494225</v>
      </c>
      <c r="AA300" s="71"/>
      <c r="AB300" s="157">
        <f>+'Ark1'!Z726</f>
        <v>5.6744435331494225</v>
      </c>
      <c r="AC300" s="56">
        <f>+'Ark1'!AC726</f>
        <v>0</v>
      </c>
      <c r="AD300" s="74">
        <f>+'Ark1'!AE726</f>
        <v>0</v>
      </c>
      <c r="AE300" s="157">
        <f t="shared" si="51"/>
        <v>1.2067796610169492</v>
      </c>
      <c r="AF300" s="47"/>
      <c r="AH300" s="59"/>
    </row>
    <row r="301" spans="1:34" ht="15.6">
      <c r="A301" s="47"/>
      <c r="B301" s="54">
        <f>+'Ark1'!C727</f>
        <v>2006</v>
      </c>
      <c r="C301" s="54">
        <f>+'Ark1'!L727</f>
        <v>12</v>
      </c>
      <c r="D301" s="65" t="s">
        <v>38</v>
      </c>
      <c r="E301" s="329">
        <f>+'Ark1'!Q727</f>
        <v>152</v>
      </c>
      <c r="F301" s="329">
        <f>+'Ark1'!R727</f>
        <v>173</v>
      </c>
      <c r="G301" s="179">
        <f>+'Ark1'!AG727</f>
        <v>0.69475423037304984</v>
      </c>
      <c r="H301" s="179">
        <f t="shared" si="48"/>
        <v>0.16771835248175437</v>
      </c>
      <c r="I301" s="179">
        <f>+'Ark1'!AH727</f>
        <v>0</v>
      </c>
      <c r="J301" s="179"/>
      <c r="K301" s="442"/>
      <c r="L301" s="273"/>
      <c r="M301" s="157">
        <f>+'Ark1'!U727</f>
        <v>37.89132947976875</v>
      </c>
      <c r="N301" s="179">
        <f t="shared" si="49"/>
        <v>-0.30943387900988739</v>
      </c>
      <c r="O301" s="179"/>
      <c r="P301" s="451"/>
      <c r="Q301" s="451"/>
      <c r="R301" s="461"/>
      <c r="S301" s="451"/>
      <c r="T301" s="56">
        <f>+'Ark1'!T727</f>
        <v>10.468208092485549</v>
      </c>
      <c r="U301" s="179">
        <f t="shared" si="50"/>
        <v>-0.24934915942284874</v>
      </c>
      <c r="V301" s="157">
        <f>+'Ark1'!W727</f>
        <v>69.942196531791907</v>
      </c>
      <c r="W301" s="95"/>
      <c r="X301" s="74">
        <f>+'Ark1'!X727</f>
        <v>100</v>
      </c>
      <c r="Y301" s="74">
        <f>+'Ark1'!Y727</f>
        <v>100</v>
      </c>
      <c r="Z301" s="74">
        <f>+'Ark1'!Z727</f>
        <v>5.5668595116168991</v>
      </c>
      <c r="AA301" s="71"/>
      <c r="AB301" s="157">
        <f>+'Ark1'!Z727</f>
        <v>5.5668595116168991</v>
      </c>
      <c r="AC301" s="56">
        <f>+'Ark1'!AC727</f>
        <v>0</v>
      </c>
      <c r="AD301" s="74">
        <f>+'Ark1'!AE727</f>
        <v>0</v>
      </c>
      <c r="AE301" s="157">
        <f t="shared" si="51"/>
        <v>1.138157894736842</v>
      </c>
      <c r="AF301" s="47"/>
      <c r="AH301" s="59"/>
    </row>
    <row r="302" spans="1:34" ht="15.6">
      <c r="A302" s="47"/>
      <c r="B302" s="54">
        <f>+'Ark1'!C728</f>
        <v>2006</v>
      </c>
      <c r="C302" s="54">
        <f>+'Ark1'!L728</f>
        <v>13</v>
      </c>
      <c r="D302" s="65" t="s">
        <v>39</v>
      </c>
      <c r="E302" s="329">
        <f>+'Ark1'!Q728</f>
        <v>34</v>
      </c>
      <c r="F302" s="329">
        <f>+'Ark1'!R728</f>
        <v>41</v>
      </c>
      <c r="G302" s="179">
        <f>+'Ark1'!AG728</f>
        <v>0.17130389043079708</v>
      </c>
      <c r="H302" s="179">
        <f t="shared" si="48"/>
        <v>5.4623625635367837E-2</v>
      </c>
      <c r="I302" s="179">
        <f>+'Ark1'!AH728</f>
        <v>0</v>
      </c>
      <c r="J302" s="179"/>
      <c r="K302" s="442"/>
      <c r="L302" s="273"/>
      <c r="M302" s="157">
        <f>+'Ark1'!U728</f>
        <v>39.421951219512202</v>
      </c>
      <c r="N302" s="179">
        <f t="shared" si="49"/>
        <v>1.2185029436501296</v>
      </c>
      <c r="O302" s="179"/>
      <c r="P302" s="451"/>
      <c r="Q302" s="451"/>
      <c r="R302" s="461"/>
      <c r="S302" s="451"/>
      <c r="T302" s="56">
        <f>+'Ark1'!T728</f>
        <v>9.7073170731707332</v>
      </c>
      <c r="U302" s="179">
        <f t="shared" si="50"/>
        <v>0.12111017661901258</v>
      </c>
      <c r="V302" s="157">
        <f>+'Ark1'!W728</f>
        <v>58.536585365853675</v>
      </c>
      <c r="W302" s="95"/>
      <c r="X302" s="74">
        <f>+'Ark1'!X728</f>
        <v>100</v>
      </c>
      <c r="Y302" s="74">
        <f>+'Ark1'!Y728</f>
        <v>100</v>
      </c>
      <c r="Z302" s="74">
        <f>+'Ark1'!Z728</f>
        <v>6.303290360079731</v>
      </c>
      <c r="AA302" s="71"/>
      <c r="AB302" s="157">
        <f>+'Ark1'!Z728</f>
        <v>6.303290360079731</v>
      </c>
      <c r="AC302" s="56">
        <f>+'Ark1'!AC728</f>
        <v>0</v>
      </c>
      <c r="AD302" s="74">
        <f>+'Ark1'!AE728</f>
        <v>0</v>
      </c>
      <c r="AE302" s="157">
        <f t="shared" si="51"/>
        <v>1.2058823529411764</v>
      </c>
      <c r="AF302" s="47"/>
      <c r="AH302" s="59"/>
    </row>
    <row r="303" spans="1:34" ht="15.6">
      <c r="A303" s="47"/>
      <c r="B303" s="54">
        <f>+'Ark1'!C729</f>
        <v>2006</v>
      </c>
      <c r="C303" s="54">
        <f>+'Ark1'!L729</f>
        <v>14</v>
      </c>
      <c r="D303" s="65" t="s">
        <v>402</v>
      </c>
      <c r="E303" s="329">
        <f>+'Ark1'!Q729</f>
        <v>18</v>
      </c>
      <c r="F303" s="329">
        <f>+'Ark1'!R729</f>
        <v>19</v>
      </c>
      <c r="G303" s="179">
        <f>+'Ark1'!AG729</f>
        <v>8.2774446839356863E-2</v>
      </c>
      <c r="H303" s="179">
        <f t="shared" si="48"/>
        <v>1.361303345262671E-2</v>
      </c>
      <c r="I303" s="179">
        <f>+'Ark1'!AH729</f>
        <v>0</v>
      </c>
      <c r="J303" s="179"/>
      <c r="K303" s="442"/>
      <c r="L303" s="273"/>
      <c r="M303" s="157">
        <f>+'Ark1'!U729</f>
        <v>41.105263157894754</v>
      </c>
      <c r="N303" s="179">
        <f t="shared" si="49"/>
        <v>2.4758513931888757</v>
      </c>
      <c r="O303" s="179"/>
      <c r="P303" s="451"/>
      <c r="Q303" s="451"/>
      <c r="R303" s="461"/>
      <c r="S303" s="451"/>
      <c r="T303" s="56">
        <f>+'Ark1'!T729</f>
        <v>8.7368421052631557</v>
      </c>
      <c r="U303" s="179">
        <f t="shared" si="50"/>
        <v>-1.8513931888544928</v>
      </c>
      <c r="V303" s="157">
        <f>+'Ark1'!W729</f>
        <v>47.368421052631589</v>
      </c>
      <c r="W303" s="95"/>
      <c r="X303" s="74">
        <f>+'Ark1'!X729</f>
        <v>100</v>
      </c>
      <c r="Y303" s="74">
        <f>+'Ark1'!Y729</f>
        <v>100</v>
      </c>
      <c r="Z303" s="74">
        <f>+'Ark1'!Z729</f>
        <v>6.3876915922824944</v>
      </c>
      <c r="AA303" s="71"/>
      <c r="AB303" s="157">
        <f>+'Ark1'!Z729</f>
        <v>6.3876915922824944</v>
      </c>
      <c r="AC303" s="56">
        <f>+'Ark1'!AC729</f>
        <v>0</v>
      </c>
      <c r="AD303" s="74">
        <f>+'Ark1'!AE729</f>
        <v>0</v>
      </c>
      <c r="AE303" s="157">
        <f t="shared" si="51"/>
        <v>1.0555555555555556</v>
      </c>
      <c r="AF303" s="47"/>
      <c r="AH303" s="59"/>
    </row>
    <row r="304" spans="1:34" ht="15.6">
      <c r="A304" s="47"/>
      <c r="B304" s="54">
        <f>+'Ark1'!C730</f>
        <v>2006</v>
      </c>
      <c r="C304" s="54">
        <f>+'Ark1'!L730</f>
        <v>15</v>
      </c>
      <c r="D304" s="65" t="s">
        <v>40</v>
      </c>
      <c r="E304" s="329">
        <f>+'Ark1'!Q730</f>
        <v>3</v>
      </c>
      <c r="F304" s="329">
        <f>+'Ark1'!R730</f>
        <v>3</v>
      </c>
      <c r="G304" s="179">
        <f>+'Ark1'!AG730</f>
        <v>1.1647774273553544E-2</v>
      </c>
      <c r="H304" s="179">
        <f t="shared" si="48"/>
        <v>3.9070039310460563E-3</v>
      </c>
      <c r="I304" s="179">
        <f>+'Ark1'!AH730</f>
        <v>0</v>
      </c>
      <c r="J304" s="179"/>
      <c r="K304" s="442"/>
      <c r="L304" s="273"/>
      <c r="M304" s="157">
        <f>+'Ark1'!U730</f>
        <v>36.633333333333326</v>
      </c>
      <c r="N304" s="179">
        <f t="shared" si="49"/>
        <v>-0.11666666666667425</v>
      </c>
      <c r="O304" s="179"/>
      <c r="P304" s="451"/>
      <c r="Q304" s="451"/>
      <c r="R304" s="461"/>
      <c r="S304" s="451"/>
      <c r="T304" s="56">
        <f>+'Ark1'!T730</f>
        <v>9</v>
      </c>
      <c r="U304" s="179">
        <f t="shared" si="50"/>
        <v>6.5</v>
      </c>
      <c r="V304" s="157">
        <f>+'Ark1'!W730</f>
        <v>33.333333333333343</v>
      </c>
      <c r="W304" s="95"/>
      <c r="X304" s="74">
        <f>+'Ark1'!X730</f>
        <v>100</v>
      </c>
      <c r="Y304" s="74">
        <f>+'Ark1'!Y730</f>
        <v>100</v>
      </c>
      <c r="Z304" s="74">
        <f>+'Ark1'!Z730</f>
        <v>5.6464344698421884</v>
      </c>
      <c r="AA304" s="71"/>
      <c r="AB304" s="157">
        <f>+'Ark1'!Z730</f>
        <v>5.6464344698421884</v>
      </c>
      <c r="AC304" s="56">
        <f>+'Ark1'!AC730</f>
        <v>0</v>
      </c>
      <c r="AD304" s="74">
        <f>+'Ark1'!AE730</f>
        <v>0</v>
      </c>
      <c r="AE304" s="157">
        <f t="shared" si="51"/>
        <v>1</v>
      </c>
      <c r="AF304" s="47"/>
      <c r="AH304" s="59"/>
    </row>
    <row r="305" spans="1:34" ht="15.6">
      <c r="A305" s="47"/>
      <c r="B305">
        <f>+'Ark1'!C731</f>
        <v>2005</v>
      </c>
      <c r="C305">
        <f>+'Ark1'!L731</f>
        <v>1</v>
      </c>
      <c r="D305" s="3" t="str">
        <f t="shared" ref="D305" si="52">+D290</f>
        <v>P-</v>
      </c>
      <c r="E305" s="316">
        <f>+'Ark1'!Q731</f>
        <v>270</v>
      </c>
      <c r="F305" s="316">
        <f>+'Ark1'!R731</f>
        <v>382</v>
      </c>
      <c r="G305" s="197">
        <f>+'Ark1'!AG731</f>
        <v>0.56228534501561211</v>
      </c>
      <c r="H305" s="197">
        <f t="shared" si="48"/>
        <v>0.56228534501561211</v>
      </c>
      <c r="I305" s="197">
        <f>+'Ark1'!AH731</f>
        <v>0</v>
      </c>
      <c r="J305" s="197"/>
      <c r="K305" s="443"/>
      <c r="L305" s="205"/>
      <c r="M305" s="92">
        <f>+'Ark1'!U731</f>
        <v>13.976439790575924</v>
      </c>
      <c r="N305" s="197">
        <f t="shared" si="49"/>
        <v>13.976439790575924</v>
      </c>
      <c r="O305" s="197"/>
      <c r="P305" s="452"/>
      <c r="Q305" s="452"/>
      <c r="R305" s="462"/>
      <c r="S305" s="452"/>
      <c r="T305" s="1">
        <f>+'Ark1'!T731</f>
        <v>2.0209424083769632</v>
      </c>
      <c r="U305" s="197">
        <f t="shared" si="50"/>
        <v>2.0209424083769632</v>
      </c>
      <c r="V305" s="92">
        <f>+'Ark1'!W731</f>
        <v>0</v>
      </c>
      <c r="W305" s="95"/>
      <c r="X305" s="11">
        <f>+'Ark1'!X731</f>
        <v>31.151832460732994</v>
      </c>
      <c r="Y305" s="11">
        <f>+'Ark1'!Y731</f>
        <v>1.8324607329842928</v>
      </c>
      <c r="Z305" s="11">
        <f>+'Ark1'!Z731</f>
        <v>3.8836642565871826</v>
      </c>
      <c r="AA305" s="71"/>
      <c r="AB305" s="92">
        <f>+'Ark1'!Z731</f>
        <v>3.8836642565871826</v>
      </c>
      <c r="AC305" s="1">
        <f>+'Ark1'!AC731</f>
        <v>0</v>
      </c>
      <c r="AD305" s="11">
        <f>+'Ark1'!AE731</f>
        <v>0</v>
      </c>
      <c r="AE305" s="92">
        <f t="shared" si="51"/>
        <v>1.4148148148148147</v>
      </c>
      <c r="AF305" s="47"/>
      <c r="AH305" s="59"/>
    </row>
    <row r="306" spans="1:34" ht="15.6">
      <c r="A306" s="47"/>
      <c r="B306">
        <f>+'Ark1'!C732</f>
        <v>2005</v>
      </c>
      <c r="C306">
        <f>+'Ark1'!L732</f>
        <v>2</v>
      </c>
      <c r="D306" s="3" t="str">
        <f t="shared" si="46"/>
        <v>P</v>
      </c>
      <c r="E306" s="316">
        <f>+'Ark1'!Q732</f>
        <v>764</v>
      </c>
      <c r="F306" s="316">
        <f>+'Ark1'!R732</f>
        <v>1196</v>
      </c>
      <c r="G306" s="197">
        <f>+'Ark1'!AG732</f>
        <v>2.0290086158459957</v>
      </c>
      <c r="H306" s="197">
        <f t="shared" si="48"/>
        <v>2.0290086158459957</v>
      </c>
      <c r="I306" s="197">
        <f>+'Ark1'!AH732</f>
        <v>0</v>
      </c>
      <c r="J306" s="197"/>
      <c r="K306" s="443"/>
      <c r="L306" s="205"/>
      <c r="M306" s="92">
        <f>+'Ark1'!U732</f>
        <v>16.108528428093628</v>
      </c>
      <c r="N306" s="197">
        <f t="shared" si="49"/>
        <v>16.108528428093628</v>
      </c>
      <c r="O306" s="197"/>
      <c r="P306" s="452"/>
      <c r="Q306" s="452"/>
      <c r="R306" s="462"/>
      <c r="S306" s="452"/>
      <c r="T306" s="1">
        <f>+'Ark1'!T732</f>
        <v>2.8403010033444822</v>
      </c>
      <c r="U306" s="197">
        <f t="shared" si="50"/>
        <v>2.8403010033444822</v>
      </c>
      <c r="V306" s="92">
        <f>+'Ark1'!W732</f>
        <v>0</v>
      </c>
      <c r="W306" s="95"/>
      <c r="X306" s="11">
        <f>+'Ark1'!X732</f>
        <v>50.334448160535111</v>
      </c>
      <c r="Y306" s="11">
        <f>+'Ark1'!Y732</f>
        <v>5.3511705685618738</v>
      </c>
      <c r="Z306" s="11">
        <f>+'Ark1'!Z732</f>
        <v>4.1595372348843433</v>
      </c>
      <c r="AA306" s="71"/>
      <c r="AB306" s="92">
        <f>+'Ark1'!Z732</f>
        <v>4.1595372348843433</v>
      </c>
      <c r="AC306" s="1">
        <f>+'Ark1'!AC732</f>
        <v>0</v>
      </c>
      <c r="AD306" s="11">
        <f>+'Ark1'!AE732</f>
        <v>0</v>
      </c>
      <c r="AE306" s="92">
        <f t="shared" si="51"/>
        <v>1.5654450261780104</v>
      </c>
      <c r="AF306" s="47"/>
      <c r="AH306" s="59"/>
    </row>
    <row r="307" spans="1:34" ht="15.6">
      <c r="A307" s="47"/>
      <c r="B307">
        <f>+'Ark1'!C733</f>
        <v>2005</v>
      </c>
      <c r="C307">
        <f>+'Ark1'!L733</f>
        <v>3</v>
      </c>
      <c r="D307" s="3" t="str">
        <f t="shared" si="46"/>
        <v>P+</v>
      </c>
      <c r="E307" s="316">
        <f>+'Ark1'!Q733</f>
        <v>1358</v>
      </c>
      <c r="F307" s="316">
        <f>+'Ark1'!R733</f>
        <v>2195</v>
      </c>
      <c r="G307" s="197">
        <f>+'Ark1'!AG733</f>
        <v>4.1584998028999749</v>
      </c>
      <c r="H307" s="197">
        <f t="shared" si="48"/>
        <v>4.1584998028999749</v>
      </c>
      <c r="I307" s="197">
        <f>+'Ark1'!AH733</f>
        <v>0</v>
      </c>
      <c r="J307" s="197"/>
      <c r="K307" s="443"/>
      <c r="L307" s="205"/>
      <c r="M307" s="92">
        <f>+'Ark1'!U733</f>
        <v>17.988929384965843</v>
      </c>
      <c r="N307" s="197">
        <f t="shared" si="49"/>
        <v>17.988929384965843</v>
      </c>
      <c r="O307" s="197"/>
      <c r="P307" s="452"/>
      <c r="Q307" s="452"/>
      <c r="R307" s="462"/>
      <c r="S307" s="452"/>
      <c r="T307" s="1">
        <f>+'Ark1'!T733</f>
        <v>3.761731207289293</v>
      </c>
      <c r="U307" s="197">
        <f t="shared" si="50"/>
        <v>3.761731207289293</v>
      </c>
      <c r="V307" s="92">
        <f>+'Ark1'!W733</f>
        <v>0</v>
      </c>
      <c r="W307" s="95"/>
      <c r="X307" s="11">
        <f>+'Ark1'!X733</f>
        <v>65.512528473804096</v>
      </c>
      <c r="Y307" s="11">
        <f>+'Ark1'!Y733</f>
        <v>11.617312072892936</v>
      </c>
      <c r="Z307" s="11">
        <f>+'Ark1'!Z733</f>
        <v>4.0847625618090992</v>
      </c>
      <c r="AA307" s="71"/>
      <c r="AB307" s="92">
        <f>+'Ark1'!Z733</f>
        <v>4.0847625618090992</v>
      </c>
      <c r="AC307" s="1">
        <f>+'Ark1'!AC733</f>
        <v>0</v>
      </c>
      <c r="AD307" s="11">
        <f>+'Ark1'!AE733</f>
        <v>0</v>
      </c>
      <c r="AE307" s="92">
        <f t="shared" si="51"/>
        <v>1.6163475699558174</v>
      </c>
      <c r="AF307" s="47"/>
      <c r="AH307" s="59"/>
    </row>
    <row r="308" spans="1:34" ht="15.6">
      <c r="A308" s="47"/>
      <c r="B308">
        <f>+'Ark1'!C734</f>
        <v>2005</v>
      </c>
      <c r="C308">
        <f>+'Ark1'!L734</f>
        <v>4</v>
      </c>
      <c r="D308" s="3" t="str">
        <f t="shared" si="46"/>
        <v>O-</v>
      </c>
      <c r="E308" s="316">
        <f>+'Ark1'!Q734</f>
        <v>2126</v>
      </c>
      <c r="F308" s="316">
        <f>+'Ark1'!R734</f>
        <v>3511</v>
      </c>
      <c r="G308" s="197">
        <f>+'Ark1'!AG734</f>
        <v>7.4024512860684304</v>
      </c>
      <c r="H308" s="197">
        <f t="shared" si="48"/>
        <v>7.4024512860684304</v>
      </c>
      <c r="I308" s="197">
        <f>+'Ark1'!AH734</f>
        <v>0</v>
      </c>
      <c r="J308" s="197"/>
      <c r="K308" s="443"/>
      <c r="L308" s="205"/>
      <c r="M308" s="92">
        <f>+'Ark1'!U734</f>
        <v>20.019253773853613</v>
      </c>
      <c r="N308" s="197">
        <f t="shared" si="49"/>
        <v>20.019253773853613</v>
      </c>
      <c r="O308" s="197"/>
      <c r="P308" s="452"/>
      <c r="Q308" s="452"/>
      <c r="R308" s="462"/>
      <c r="S308" s="452"/>
      <c r="T308" s="1">
        <f>+'Ark1'!T734</f>
        <v>4.5992594702364</v>
      </c>
      <c r="U308" s="197">
        <f t="shared" si="50"/>
        <v>4.5992594702364</v>
      </c>
      <c r="V308" s="92">
        <f>+'Ark1'!W734</f>
        <v>0.76901167758473377</v>
      </c>
      <c r="W308" s="95"/>
      <c r="X308" s="11">
        <f>+'Ark1'!X734</f>
        <v>82.084876103674176</v>
      </c>
      <c r="Y308" s="11">
        <f>+'Ark1'!Y734</f>
        <v>24.152663058957557</v>
      </c>
      <c r="Z308" s="11">
        <f>+'Ark1'!Z734</f>
        <v>4.1482241654501859</v>
      </c>
      <c r="AA308" s="71"/>
      <c r="AB308" s="92">
        <f>+'Ark1'!Z734</f>
        <v>4.1482241654501859</v>
      </c>
      <c r="AC308" s="1">
        <f>+'Ark1'!AC734</f>
        <v>0</v>
      </c>
      <c r="AD308" s="11">
        <f>+'Ark1'!AE734</f>
        <v>0</v>
      </c>
      <c r="AE308" s="92">
        <f t="shared" si="51"/>
        <v>1.6514581373471309</v>
      </c>
      <c r="AF308" s="47"/>
      <c r="AH308" s="59"/>
    </row>
    <row r="309" spans="1:34" ht="15.6">
      <c r="A309" s="47"/>
      <c r="B309">
        <f>+'Ark1'!C735</f>
        <v>2005</v>
      </c>
      <c r="C309">
        <f>+'Ark1'!L735</f>
        <v>5</v>
      </c>
      <c r="D309" s="3" t="str">
        <f t="shared" si="46"/>
        <v>O</v>
      </c>
      <c r="E309" s="316">
        <f>+'Ark1'!Q735</f>
        <v>3679</v>
      </c>
      <c r="F309" s="316">
        <f>+'Ark1'!R735</f>
        <v>7007</v>
      </c>
      <c r="G309" s="197">
        <f>+'Ark1'!AG735</f>
        <v>16.655167848863123</v>
      </c>
      <c r="H309" s="197">
        <f t="shared" si="48"/>
        <v>16.655167848863123</v>
      </c>
      <c r="I309" s="197">
        <f>+'Ark1'!AH735</f>
        <v>0</v>
      </c>
      <c r="J309" s="197"/>
      <c r="K309" s="443"/>
      <c r="L309" s="205"/>
      <c r="M309" s="92">
        <f>+'Ark1'!U735</f>
        <v>22.569402026544957</v>
      </c>
      <c r="N309" s="197">
        <f t="shared" si="49"/>
        <v>22.569402026544957</v>
      </c>
      <c r="O309" s="197"/>
      <c r="P309" s="452"/>
      <c r="Q309" s="452"/>
      <c r="R309" s="462"/>
      <c r="S309" s="452"/>
      <c r="T309" s="1">
        <f>+'Ark1'!T735</f>
        <v>5.7292707292707297</v>
      </c>
      <c r="U309" s="197">
        <f t="shared" si="50"/>
        <v>5.7292707292707297</v>
      </c>
      <c r="V309" s="92">
        <f>+'Ark1'!W735</f>
        <v>4.7809333523619246</v>
      </c>
      <c r="W309" s="95"/>
      <c r="X309" s="11">
        <f>+'Ark1'!X735</f>
        <v>94.262879977165696</v>
      </c>
      <c r="Y309" s="11">
        <f>+'Ark1'!Y735</f>
        <v>44.826601969459112</v>
      </c>
      <c r="Z309" s="11">
        <f>+'Ark1'!Z735</f>
        <v>4.3135168747235531</v>
      </c>
      <c r="AA309" s="71"/>
      <c r="AB309" s="92">
        <f>+'Ark1'!Z735</f>
        <v>4.3135168747235531</v>
      </c>
      <c r="AC309" s="1">
        <f>+'Ark1'!AC735</f>
        <v>0</v>
      </c>
      <c r="AD309" s="11">
        <f>+'Ark1'!AE735</f>
        <v>0</v>
      </c>
      <c r="AE309" s="92">
        <f t="shared" si="51"/>
        <v>1.9045936395759717</v>
      </c>
      <c r="AF309" s="47"/>
      <c r="AH309" s="59"/>
    </row>
    <row r="310" spans="1:34" ht="15.6">
      <c r="A310" s="47"/>
      <c r="B310">
        <f>+'Ark1'!C736</f>
        <v>2005</v>
      </c>
      <c r="C310">
        <f>+'Ark1'!L736</f>
        <v>6</v>
      </c>
      <c r="D310" s="3" t="str">
        <f t="shared" si="46"/>
        <v>O+</v>
      </c>
      <c r="E310" s="316">
        <f>+'Ark1'!Q736</f>
        <v>3814</v>
      </c>
      <c r="F310" s="316">
        <f>+'Ark1'!R736</f>
        <v>6568</v>
      </c>
      <c r="G310" s="197">
        <f>+'Ark1'!AG736</f>
        <v>17.384506390032257</v>
      </c>
      <c r="H310" s="197">
        <f t="shared" si="48"/>
        <v>17.384506390032257</v>
      </c>
      <c r="I310" s="197">
        <f>+'Ark1'!AH736</f>
        <v>0</v>
      </c>
      <c r="J310" s="197"/>
      <c r="K310" s="443"/>
      <c r="L310" s="205"/>
      <c r="M310" s="92">
        <f>+'Ark1'!U736</f>
        <v>25.13230816077958</v>
      </c>
      <c r="N310" s="197">
        <f t="shared" si="49"/>
        <v>25.13230816077958</v>
      </c>
      <c r="O310" s="197"/>
      <c r="P310" s="452"/>
      <c r="Q310" s="452"/>
      <c r="R310" s="462"/>
      <c r="S310" s="452"/>
      <c r="T310" s="1">
        <f>+'Ark1'!T736</f>
        <v>6.7519792935444585</v>
      </c>
      <c r="U310" s="197">
        <f t="shared" si="50"/>
        <v>6.7519792935444585</v>
      </c>
      <c r="V310" s="92">
        <f>+'Ark1'!W736</f>
        <v>15.042630937880636</v>
      </c>
      <c r="W310" s="95"/>
      <c r="X310" s="11">
        <f>+'Ark1'!X736</f>
        <v>98.873325213154686</v>
      </c>
      <c r="Y310" s="11">
        <f>+'Ark1'!Y736</f>
        <v>66.641291108404388</v>
      </c>
      <c r="Z310" s="11">
        <f>+'Ark1'!Z736</f>
        <v>4.3768593440339938</v>
      </c>
      <c r="AA310" s="71"/>
      <c r="AB310" s="92">
        <f>+'Ark1'!Z736</f>
        <v>4.3768593440339938</v>
      </c>
      <c r="AC310" s="1">
        <f>+'Ark1'!AC736</f>
        <v>0</v>
      </c>
      <c r="AD310" s="11">
        <f>+'Ark1'!AE736</f>
        <v>0</v>
      </c>
      <c r="AE310" s="92">
        <f t="shared" si="51"/>
        <v>1.7220765600419508</v>
      </c>
      <c r="AF310" s="47"/>
      <c r="AH310" s="59"/>
    </row>
    <row r="311" spans="1:34" ht="15.6">
      <c r="A311" s="47"/>
      <c r="B311">
        <f>+'Ark1'!C737</f>
        <v>2005</v>
      </c>
      <c r="C311">
        <f>+'Ark1'!L737</f>
        <v>7</v>
      </c>
      <c r="D311" s="3" t="str">
        <f t="shared" si="46"/>
        <v>R-</v>
      </c>
      <c r="E311" s="316">
        <f>+'Ark1'!Q737</f>
        <v>3298</v>
      </c>
      <c r="F311" s="316">
        <f>+'Ark1'!R737</f>
        <v>5136</v>
      </c>
      <c r="G311" s="197">
        <f>+'Ark1'!AG737</f>
        <v>14.8257026012885</v>
      </c>
      <c r="H311" s="197">
        <f t="shared" si="48"/>
        <v>14.8257026012885</v>
      </c>
      <c r="I311" s="197">
        <f>+'Ark1'!AH737</f>
        <v>0</v>
      </c>
      <c r="J311" s="197"/>
      <c r="K311" s="443"/>
      <c r="L311" s="205"/>
      <c r="M311" s="92">
        <f>+'Ark1'!U737</f>
        <v>27.40901479750779</v>
      </c>
      <c r="N311" s="197">
        <f t="shared" si="49"/>
        <v>27.40901479750779</v>
      </c>
      <c r="O311" s="197"/>
      <c r="P311" s="452"/>
      <c r="Q311" s="452"/>
      <c r="R311" s="462"/>
      <c r="S311" s="452"/>
      <c r="T311" s="1">
        <f>+'Ark1'!T737</f>
        <v>7.5109034267912786</v>
      </c>
      <c r="U311" s="197">
        <f t="shared" si="50"/>
        <v>7.5109034267912786</v>
      </c>
      <c r="V311" s="92">
        <f>+'Ark1'!W737</f>
        <v>28.232087227414329</v>
      </c>
      <c r="W311" s="95"/>
      <c r="X311" s="11">
        <f>+'Ark1'!X737</f>
        <v>99.82476635514017</v>
      </c>
      <c r="Y311" s="11">
        <f>+'Ark1'!Y737</f>
        <v>82.768691588785018</v>
      </c>
      <c r="Z311" s="11">
        <f>+'Ark1'!Z737</f>
        <v>4.5052269879747469</v>
      </c>
      <c r="AA311" s="71"/>
      <c r="AB311" s="92">
        <f>+'Ark1'!Z737</f>
        <v>4.5052269879747469</v>
      </c>
      <c r="AC311" s="1">
        <f>+'Ark1'!AC737</f>
        <v>0</v>
      </c>
      <c r="AD311" s="11">
        <f>+'Ark1'!AE737</f>
        <v>0</v>
      </c>
      <c r="AE311" s="92">
        <f t="shared" si="51"/>
        <v>1.5573074590661007</v>
      </c>
      <c r="AF311" s="47"/>
      <c r="AH311" s="59"/>
    </row>
    <row r="312" spans="1:34" ht="15.6">
      <c r="A312" s="47"/>
      <c r="B312">
        <f>+'Ark1'!C738</f>
        <v>2005</v>
      </c>
      <c r="C312">
        <f>+'Ark1'!L738</f>
        <v>8</v>
      </c>
      <c r="D312" s="3" t="str">
        <f t="shared" si="46"/>
        <v>R</v>
      </c>
      <c r="E312" s="316">
        <f>+'Ark1'!Q738</f>
        <v>3823</v>
      </c>
      <c r="F312" s="316">
        <f>+'Ark1'!R738</f>
        <v>6657</v>
      </c>
      <c r="G312" s="197">
        <f>+'Ark1'!AG738</f>
        <v>20.795542664335205</v>
      </c>
      <c r="H312" s="197">
        <f t="shared" si="48"/>
        <v>20.795542664335205</v>
      </c>
      <c r="I312" s="197">
        <f>+'Ark1'!AH738</f>
        <v>0</v>
      </c>
      <c r="J312" s="197"/>
      <c r="K312" s="443"/>
      <c r="L312" s="205"/>
      <c r="M312" s="92">
        <f>+'Ark1'!U738</f>
        <v>29.661619348054657</v>
      </c>
      <c r="N312" s="197">
        <f t="shared" si="49"/>
        <v>29.661619348054657</v>
      </c>
      <c r="O312" s="197"/>
      <c r="P312" s="452"/>
      <c r="Q312" s="452"/>
      <c r="R312" s="462"/>
      <c r="S312" s="452"/>
      <c r="T312" s="1">
        <f>+'Ark1'!T738</f>
        <v>8.3253717890941896</v>
      </c>
      <c r="U312" s="197">
        <f t="shared" si="50"/>
        <v>8.3253717890941896</v>
      </c>
      <c r="V312" s="92">
        <f>+'Ark1'!W738</f>
        <v>43.503079465224566</v>
      </c>
      <c r="W312" s="95"/>
      <c r="X312" s="11">
        <f>+'Ark1'!X738</f>
        <v>99.924891092083513</v>
      </c>
      <c r="Y312" s="11">
        <f>+'Ark1'!Y738</f>
        <v>92.2337389214361</v>
      </c>
      <c r="Z312" s="11">
        <f>+'Ark1'!Z738</f>
        <v>4.7405404767109376</v>
      </c>
      <c r="AA312" s="71"/>
      <c r="AB312" s="92">
        <f>+'Ark1'!Z738</f>
        <v>4.7405404767109376</v>
      </c>
      <c r="AC312" s="1">
        <f>+'Ark1'!AC738</f>
        <v>0</v>
      </c>
      <c r="AD312" s="11">
        <f>+'Ark1'!AE738</f>
        <v>0</v>
      </c>
      <c r="AE312" s="92">
        <f t="shared" si="51"/>
        <v>1.7413026419042636</v>
      </c>
      <c r="AF312" s="47"/>
      <c r="AH312" s="59"/>
    </row>
    <row r="313" spans="1:34" ht="15.6">
      <c r="A313" s="47"/>
      <c r="B313">
        <f>+'Ark1'!C739</f>
        <v>2005</v>
      </c>
      <c r="C313">
        <f>+'Ark1'!L739</f>
        <v>9</v>
      </c>
      <c r="D313" s="3" t="str">
        <f t="shared" si="46"/>
        <v>R+</v>
      </c>
      <c r="E313" s="316">
        <f>+'Ark1'!Q739</f>
        <v>2079</v>
      </c>
      <c r="F313" s="316">
        <f>+'Ark1'!R739</f>
        <v>3021</v>
      </c>
      <c r="G313" s="197">
        <f>+'Ark1'!AG739</f>
        <v>10.34487080233033</v>
      </c>
      <c r="H313" s="197">
        <f t="shared" si="48"/>
        <v>10.34487080233033</v>
      </c>
      <c r="I313" s="197">
        <f>+'Ark1'!AH739</f>
        <v>0</v>
      </c>
      <c r="J313" s="197"/>
      <c r="K313" s="443"/>
      <c r="L313" s="205"/>
      <c r="M313" s="92">
        <f>+'Ark1'!U739</f>
        <v>32.514531612049076</v>
      </c>
      <c r="N313" s="197">
        <f t="shared" si="49"/>
        <v>32.514531612049076</v>
      </c>
      <c r="O313" s="197"/>
      <c r="P313" s="452"/>
      <c r="Q313" s="452"/>
      <c r="R313" s="462"/>
      <c r="S313" s="452"/>
      <c r="T313" s="1">
        <f>+'Ark1'!T739</f>
        <v>9.3260509764978483</v>
      </c>
      <c r="U313" s="197">
        <f t="shared" si="50"/>
        <v>9.3260509764978483</v>
      </c>
      <c r="V313" s="92">
        <f>+'Ark1'!W739</f>
        <v>61.138695796094019</v>
      </c>
      <c r="W313" s="95"/>
      <c r="X313" s="11">
        <f>+'Ark1'!X739</f>
        <v>100</v>
      </c>
      <c r="Y313" s="11">
        <f>+'Ark1'!Y739</f>
        <v>97.08705726580601</v>
      </c>
      <c r="Z313" s="11">
        <f>+'Ark1'!Z739</f>
        <v>5.2197468381801935</v>
      </c>
      <c r="AA313" s="71"/>
      <c r="AB313" s="92">
        <f>+'Ark1'!Z739</f>
        <v>5.2197468381801935</v>
      </c>
      <c r="AC313" s="1">
        <f>+'Ark1'!AC739</f>
        <v>0</v>
      </c>
      <c r="AD313" s="11">
        <f>+'Ark1'!AE739</f>
        <v>0</v>
      </c>
      <c r="AE313" s="92">
        <f t="shared" si="51"/>
        <v>1.453102453102453</v>
      </c>
      <c r="AF313" s="47"/>
      <c r="AH313" s="59"/>
    </row>
    <row r="314" spans="1:34" ht="15.6">
      <c r="A314" s="47"/>
      <c r="B314">
        <f>+'Ark1'!C740</f>
        <v>2005</v>
      </c>
      <c r="C314">
        <f>+'Ark1'!L740</f>
        <v>10</v>
      </c>
      <c r="D314" s="3" t="str">
        <f t="shared" si="46"/>
        <v>U-</v>
      </c>
      <c r="E314" s="316">
        <f>+'Ark1'!Q740</f>
        <v>661</v>
      </c>
      <c r="F314" s="316">
        <f>+'Ark1'!R740</f>
        <v>794</v>
      </c>
      <c r="G314" s="197">
        <f>+'Ark1'!AG740</f>
        <v>2.8580187903777241</v>
      </c>
      <c r="H314" s="197">
        <f t="shared" si="48"/>
        <v>2.8580187903777241</v>
      </c>
      <c r="I314" s="197">
        <f>+'Ark1'!AH740</f>
        <v>0</v>
      </c>
      <c r="J314" s="197"/>
      <c r="K314" s="443"/>
      <c r="L314" s="205"/>
      <c r="M314" s="92">
        <f>+'Ark1'!U740</f>
        <v>34.178085642317384</v>
      </c>
      <c r="N314" s="197">
        <f t="shared" si="49"/>
        <v>34.178085642317384</v>
      </c>
      <c r="O314" s="197"/>
      <c r="P314" s="452"/>
      <c r="Q314" s="452"/>
      <c r="R314" s="462"/>
      <c r="S314" s="452"/>
      <c r="T314" s="1">
        <f>+'Ark1'!T740</f>
        <v>9.8488664987405574</v>
      </c>
      <c r="U314" s="197">
        <f t="shared" si="50"/>
        <v>9.8488664987405574</v>
      </c>
      <c r="V314" s="92">
        <f>+'Ark1'!W740</f>
        <v>68.639798488664994</v>
      </c>
      <c r="W314" s="95"/>
      <c r="X314" s="11">
        <f>+'Ark1'!X740</f>
        <v>100</v>
      </c>
      <c r="Y314" s="11">
        <f>+'Ark1'!Y740</f>
        <v>98.614609571788407</v>
      </c>
      <c r="Z314" s="11">
        <f>+'Ark1'!Z740</f>
        <v>5.3580936083732622</v>
      </c>
      <c r="AA314" s="71"/>
      <c r="AB314" s="92">
        <f>+'Ark1'!Z740</f>
        <v>5.3580936083732622</v>
      </c>
      <c r="AC314" s="1">
        <f>+'Ark1'!AC740</f>
        <v>0</v>
      </c>
      <c r="AD314" s="11">
        <f>+'Ark1'!AE740</f>
        <v>0</v>
      </c>
      <c r="AE314" s="92">
        <f t="shared" si="51"/>
        <v>1.2012102874432677</v>
      </c>
      <c r="AF314" s="47"/>
      <c r="AH314" s="59"/>
    </row>
    <row r="315" spans="1:34" ht="15.6">
      <c r="A315" s="47"/>
      <c r="B315">
        <f>+'Ark1'!C741</f>
        <v>2005</v>
      </c>
      <c r="C315">
        <f>+'Ark1'!L741</f>
        <v>11</v>
      </c>
      <c r="D315" s="3" t="str">
        <f t="shared" si="46"/>
        <v>U</v>
      </c>
      <c r="E315" s="316">
        <f>+'Ark1'!Q741</f>
        <v>504</v>
      </c>
      <c r="F315" s="316">
        <f>+'Ark1'!R741</f>
        <v>594</v>
      </c>
      <c r="G315" s="197">
        <f>+'Ark1'!AG741</f>
        <v>2.263327526526882</v>
      </c>
      <c r="H315" s="197">
        <f t="shared" si="48"/>
        <v>2.263327526526882</v>
      </c>
      <c r="I315" s="197">
        <f>+'Ark1'!AH741</f>
        <v>0</v>
      </c>
      <c r="J315" s="197"/>
      <c r="K315" s="443"/>
      <c r="L315" s="205"/>
      <c r="M315" s="92">
        <f>+'Ark1'!U741</f>
        <v>36.179629629629666</v>
      </c>
      <c r="N315" s="197">
        <f t="shared" si="49"/>
        <v>36.179629629629666</v>
      </c>
      <c r="O315" s="197"/>
      <c r="P315" s="452"/>
      <c r="Q315" s="452"/>
      <c r="R315" s="462"/>
      <c r="S315" s="452"/>
      <c r="T315" s="1">
        <f>+'Ark1'!T741</f>
        <v>10.070707070707067</v>
      </c>
      <c r="U315" s="197">
        <f t="shared" si="50"/>
        <v>10.070707070707067</v>
      </c>
      <c r="V315" s="92">
        <f>+'Ark1'!W741</f>
        <v>69.696969696969703</v>
      </c>
      <c r="W315" s="95"/>
      <c r="X315" s="11">
        <f>+'Ark1'!X741</f>
        <v>100</v>
      </c>
      <c r="Y315" s="11">
        <f>+'Ark1'!Y741</f>
        <v>99.326599326599293</v>
      </c>
      <c r="Z315" s="11">
        <f>+'Ark1'!Z741</f>
        <v>5.7823869802549508</v>
      </c>
      <c r="AA315" s="71"/>
      <c r="AB315" s="92">
        <f>+'Ark1'!Z741</f>
        <v>5.7823869802549508</v>
      </c>
      <c r="AC315" s="1">
        <f>+'Ark1'!AC741</f>
        <v>0</v>
      </c>
      <c r="AD315" s="11">
        <f>+'Ark1'!AE741</f>
        <v>0</v>
      </c>
      <c r="AE315" s="92">
        <f t="shared" si="51"/>
        <v>1.1785714285714286</v>
      </c>
      <c r="AF315" s="47"/>
      <c r="AH315" s="59"/>
    </row>
    <row r="316" spans="1:34" ht="15.6">
      <c r="A316" s="47"/>
      <c r="B316">
        <f>+'Ark1'!C742</f>
        <v>2005</v>
      </c>
      <c r="C316">
        <f>+'Ark1'!L742</f>
        <v>12</v>
      </c>
      <c r="D316" s="3" t="str">
        <f t="shared" si="46"/>
        <v>U+</v>
      </c>
      <c r="E316" s="316">
        <f>+'Ark1'!Q742</f>
        <v>117</v>
      </c>
      <c r="F316" s="316">
        <f>+'Ark1'!R742</f>
        <v>131</v>
      </c>
      <c r="G316" s="197">
        <f>+'Ark1'!AG742</f>
        <v>0.52703587789129547</v>
      </c>
      <c r="H316" s="197">
        <f t="shared" si="48"/>
        <v>0.52703587789129547</v>
      </c>
      <c r="I316" s="197">
        <f>+'Ark1'!AH742</f>
        <v>0</v>
      </c>
      <c r="J316" s="197"/>
      <c r="K316" s="443"/>
      <c r="L316" s="205"/>
      <c r="M316" s="92">
        <f>+'Ark1'!U742</f>
        <v>38.200763358778637</v>
      </c>
      <c r="N316" s="197">
        <f t="shared" si="49"/>
        <v>38.200763358778637</v>
      </c>
      <c r="O316" s="197"/>
      <c r="P316" s="452"/>
      <c r="Q316" s="452"/>
      <c r="R316" s="462"/>
      <c r="S316" s="452"/>
      <c r="T316" s="1">
        <f>+'Ark1'!T742</f>
        <v>10.717557251908397</v>
      </c>
      <c r="U316" s="197">
        <f t="shared" si="50"/>
        <v>10.717557251908397</v>
      </c>
      <c r="V316" s="92">
        <f>+'Ark1'!W742</f>
        <v>75.572519083969482</v>
      </c>
      <c r="W316" s="95"/>
      <c r="X316" s="11">
        <f>+'Ark1'!X742</f>
        <v>100</v>
      </c>
      <c r="Y316" s="11">
        <f>+'Ark1'!Y742</f>
        <v>99.236641221374043</v>
      </c>
      <c r="Z316" s="11">
        <f>+'Ark1'!Z742</f>
        <v>5.6758561405953021</v>
      </c>
      <c r="AA316" s="71"/>
      <c r="AB316" s="92">
        <f>+'Ark1'!Z742</f>
        <v>5.6758561405953021</v>
      </c>
      <c r="AC316" s="1">
        <f>+'Ark1'!AC742</f>
        <v>0</v>
      </c>
      <c r="AD316" s="11">
        <f>+'Ark1'!AE742</f>
        <v>0</v>
      </c>
      <c r="AE316" s="92">
        <f t="shared" si="51"/>
        <v>1.1196581196581197</v>
      </c>
      <c r="AF316" s="47"/>
      <c r="AH316" s="59"/>
    </row>
    <row r="317" spans="1:34" ht="15.6">
      <c r="A317" s="47"/>
      <c r="B317">
        <f>+'Ark1'!C743</f>
        <v>2005</v>
      </c>
      <c r="C317">
        <f>+'Ark1'!L743</f>
        <v>13</v>
      </c>
      <c r="D317" s="3" t="str">
        <f t="shared" si="46"/>
        <v>E-</v>
      </c>
      <c r="E317" s="316">
        <f>+'Ark1'!Q743</f>
        <v>28</v>
      </c>
      <c r="F317" s="316">
        <f>+'Ark1'!R743</f>
        <v>29</v>
      </c>
      <c r="G317" s="197">
        <f>+'Ark1'!AG743</f>
        <v>0.11668026479542924</v>
      </c>
      <c r="H317" s="197">
        <f t="shared" si="48"/>
        <v>0.11668026479542924</v>
      </c>
      <c r="I317" s="197">
        <f>+'Ark1'!AH743</f>
        <v>0</v>
      </c>
      <c r="J317" s="197"/>
      <c r="K317" s="443"/>
      <c r="L317" s="205"/>
      <c r="M317" s="92">
        <f>+'Ark1'!U743</f>
        <v>38.203448275862073</v>
      </c>
      <c r="N317" s="197">
        <f t="shared" si="49"/>
        <v>38.203448275862073</v>
      </c>
      <c r="O317" s="197"/>
      <c r="P317" s="452"/>
      <c r="Q317" s="452"/>
      <c r="R317" s="462"/>
      <c r="S317" s="452"/>
      <c r="T317" s="1">
        <f>+'Ark1'!T743</f>
        <v>9.5862068965517206</v>
      </c>
      <c r="U317" s="197">
        <f t="shared" si="50"/>
        <v>9.5862068965517206</v>
      </c>
      <c r="V317" s="92">
        <f>+'Ark1'!W743</f>
        <v>58.620689655172413</v>
      </c>
      <c r="W317" s="95"/>
      <c r="X317" s="11">
        <f>+'Ark1'!X743</f>
        <v>100</v>
      </c>
      <c r="Y317" s="11">
        <f>+'Ark1'!Y743</f>
        <v>100</v>
      </c>
      <c r="Z317" s="11">
        <f>+'Ark1'!Z743</f>
        <v>8.5745205056899074</v>
      </c>
      <c r="AA317" s="71"/>
      <c r="AB317" s="92">
        <f>+'Ark1'!Z743</f>
        <v>8.5745205056899074</v>
      </c>
      <c r="AC317" s="1">
        <f>+'Ark1'!AC743</f>
        <v>0</v>
      </c>
      <c r="AD317" s="11">
        <f>+'Ark1'!AE743</f>
        <v>0</v>
      </c>
      <c r="AE317" s="92">
        <f t="shared" si="51"/>
        <v>1.0357142857142858</v>
      </c>
      <c r="AF317" s="47"/>
      <c r="AH317" s="59"/>
    </row>
    <row r="318" spans="1:34" ht="15.6">
      <c r="A318" s="47"/>
      <c r="B318">
        <f>+'Ark1'!C744</f>
        <v>2005</v>
      </c>
      <c r="C318">
        <f>+'Ark1'!L744</f>
        <v>14</v>
      </c>
      <c r="D318" s="3" t="str">
        <f t="shared" si="46"/>
        <v>E</v>
      </c>
      <c r="E318" s="316">
        <f>+'Ark1'!Q744</f>
        <v>17</v>
      </c>
      <c r="F318" s="316">
        <f>+'Ark1'!R744</f>
        <v>17</v>
      </c>
      <c r="G318" s="197">
        <f>+'Ark1'!AG744</f>
        <v>6.9161413386730153E-2</v>
      </c>
      <c r="H318" s="197">
        <f t="shared" si="48"/>
        <v>6.9161413386730153E-2</v>
      </c>
      <c r="I318" s="197">
        <f>+'Ark1'!AH744</f>
        <v>0</v>
      </c>
      <c r="J318" s="197"/>
      <c r="K318" s="443"/>
      <c r="L318" s="205"/>
      <c r="M318" s="92">
        <f>+'Ark1'!U744</f>
        <v>38.629411764705878</v>
      </c>
      <c r="N318" s="197">
        <f t="shared" si="49"/>
        <v>38.629411764705878</v>
      </c>
      <c r="O318" s="197"/>
      <c r="P318" s="452"/>
      <c r="Q318" s="452"/>
      <c r="R318" s="462"/>
      <c r="S318" s="452"/>
      <c r="T318" s="1">
        <f>+'Ark1'!T744</f>
        <v>10.588235294117649</v>
      </c>
      <c r="U318" s="197">
        <f t="shared" si="50"/>
        <v>10.588235294117649</v>
      </c>
      <c r="V318" s="92">
        <f>+'Ark1'!W744</f>
        <v>70.588235294117652</v>
      </c>
      <c r="W318" s="95"/>
      <c r="X318" s="11">
        <f>+'Ark1'!X744</f>
        <v>100</v>
      </c>
      <c r="Y318" s="11">
        <f>+'Ark1'!Y744</f>
        <v>100</v>
      </c>
      <c r="Z318" s="11">
        <f>+'Ark1'!Z744</f>
        <v>6.5478119116579201</v>
      </c>
      <c r="AA318" s="71"/>
      <c r="AB318" s="92">
        <f>+'Ark1'!Z744</f>
        <v>6.5478119116579201</v>
      </c>
      <c r="AC318" s="1">
        <f>+'Ark1'!AC744</f>
        <v>0</v>
      </c>
      <c r="AD318" s="11">
        <f>+'Ark1'!AE744</f>
        <v>0</v>
      </c>
      <c r="AE318" s="92">
        <f t="shared" si="51"/>
        <v>1</v>
      </c>
      <c r="AF318" s="47"/>
      <c r="AH318" s="59"/>
    </row>
    <row r="319" spans="1:34" ht="15.6">
      <c r="A319" s="47"/>
      <c r="B319">
        <f>+'Ark1'!C745</f>
        <v>2005</v>
      </c>
      <c r="C319">
        <f>+'Ark1'!L745</f>
        <v>15</v>
      </c>
      <c r="D319" s="3" t="str">
        <f t="shared" si="46"/>
        <v>E+</v>
      </c>
      <c r="E319" s="316">
        <f>+'Ark1'!Q745</f>
        <v>2</v>
      </c>
      <c r="F319" s="316">
        <f>+'Ark1'!R745</f>
        <v>2</v>
      </c>
      <c r="G319" s="197">
        <f>+'Ark1'!AG745</f>
        <v>7.7407703425074878E-3</v>
      </c>
      <c r="H319" s="197">
        <f t="shared" si="48"/>
        <v>7.7407703425074878E-3</v>
      </c>
      <c r="I319" s="197">
        <f>+'Ark1'!AH745</f>
        <v>0</v>
      </c>
      <c r="J319" s="197"/>
      <c r="K319" s="443"/>
      <c r="L319" s="205"/>
      <c r="M319" s="92">
        <f>+'Ark1'!U745</f>
        <v>36.75</v>
      </c>
      <c r="N319" s="197">
        <f t="shared" si="49"/>
        <v>36.75</v>
      </c>
      <c r="O319" s="197"/>
      <c r="P319" s="452"/>
      <c r="Q319" s="452"/>
      <c r="R319" s="462"/>
      <c r="S319" s="452"/>
      <c r="T319" s="1">
        <f>+'Ark1'!T745</f>
        <v>2.5</v>
      </c>
      <c r="U319" s="197">
        <f t="shared" si="50"/>
        <v>2.5</v>
      </c>
      <c r="V319" s="92">
        <f>+'Ark1'!W745</f>
        <v>0</v>
      </c>
      <c r="W319" s="95"/>
      <c r="X319" s="11">
        <f>+'Ark1'!X745</f>
        <v>100</v>
      </c>
      <c r="Y319" s="11">
        <f>+'Ark1'!Y745</f>
        <v>100</v>
      </c>
      <c r="Z319" s="11">
        <f>+'Ark1'!Z745</f>
        <v>0.25</v>
      </c>
      <c r="AA319" s="71"/>
      <c r="AB319" s="92">
        <f>+'Ark1'!Z745</f>
        <v>0.25</v>
      </c>
      <c r="AC319" s="1">
        <f>+'Ark1'!AC745</f>
        <v>0</v>
      </c>
      <c r="AD319" s="11">
        <f>+'Ark1'!AE745</f>
        <v>0</v>
      </c>
      <c r="AE319" s="92">
        <f t="shared" si="51"/>
        <v>1</v>
      </c>
      <c r="AF319" s="47"/>
      <c r="AH319" s="59"/>
    </row>
    <row r="320" spans="1:34">
      <c r="A320" s="47"/>
      <c r="B320" s="47"/>
      <c r="C320" s="47"/>
      <c r="D320" s="47"/>
      <c r="E320" s="319"/>
      <c r="F320" s="319"/>
      <c r="G320" s="89"/>
      <c r="H320" s="89"/>
      <c r="I320" s="89"/>
      <c r="J320" s="89"/>
      <c r="K320" s="438"/>
      <c r="L320" s="71"/>
      <c r="M320" s="89"/>
      <c r="N320" s="89"/>
      <c r="O320" s="89"/>
      <c r="P320" s="446"/>
      <c r="Q320" s="446"/>
      <c r="R320" s="455"/>
      <c r="S320" s="446"/>
      <c r="T320" s="47"/>
      <c r="U320" s="89"/>
      <c r="V320" s="89"/>
      <c r="W320" s="89"/>
      <c r="X320" s="71"/>
      <c r="Y320" s="71"/>
      <c r="Z320" s="71"/>
      <c r="AA320" s="71"/>
      <c r="AB320" s="89"/>
      <c r="AC320" s="47"/>
      <c r="AD320" s="71"/>
      <c r="AE320" s="89"/>
      <c r="AF320" s="47"/>
      <c r="AH320" s="59"/>
    </row>
    <row r="321" spans="1:34">
      <c r="A321" s="47"/>
      <c r="B321" s="47"/>
      <c r="C321" s="47"/>
      <c r="D321" s="47"/>
      <c r="E321" s="319"/>
      <c r="F321" s="319"/>
      <c r="G321" s="89"/>
      <c r="H321" s="89"/>
      <c r="I321" s="89"/>
      <c r="J321" s="89"/>
      <c r="K321" s="438"/>
      <c r="L321" s="71"/>
      <c r="M321" s="89"/>
      <c r="N321" s="89"/>
      <c r="O321" s="89"/>
      <c r="P321" s="446"/>
      <c r="Q321" s="446"/>
      <c r="R321" s="455"/>
      <c r="S321" s="446"/>
      <c r="T321" s="47"/>
      <c r="U321" s="89"/>
      <c r="V321" s="89"/>
      <c r="W321" s="89"/>
      <c r="X321" s="71"/>
      <c r="Y321" s="71"/>
      <c r="Z321" s="71"/>
      <c r="AA321" s="71"/>
      <c r="AB321" s="89"/>
      <c r="AC321" s="47"/>
      <c r="AD321" s="71"/>
      <c r="AE321" s="89"/>
      <c r="AF321" s="47"/>
      <c r="AH321" s="59"/>
    </row>
    <row r="322" spans="1:34">
      <c r="A322" s="35"/>
      <c r="B322" s="35"/>
      <c r="C322" s="35"/>
      <c r="D322" s="35"/>
      <c r="E322" s="343"/>
      <c r="F322" s="343"/>
      <c r="G322" s="161"/>
      <c r="H322" s="161"/>
      <c r="I322" s="161"/>
      <c r="J322" s="161"/>
      <c r="K322" s="444"/>
      <c r="L322" s="77"/>
      <c r="M322" s="161"/>
      <c r="N322" s="161"/>
      <c r="O322" s="161"/>
      <c r="P322" s="453"/>
      <c r="Q322" s="453"/>
      <c r="R322" s="463"/>
      <c r="S322" s="453"/>
      <c r="T322" s="35"/>
      <c r="U322" s="161"/>
      <c r="AH322" s="59"/>
    </row>
    <row r="323" spans="1:34">
      <c r="A323" s="35"/>
      <c r="B323" s="35"/>
      <c r="C323" s="35"/>
      <c r="D323" s="35"/>
      <c r="E323" s="343"/>
      <c r="F323" s="343"/>
      <c r="G323" s="161"/>
      <c r="H323" s="161"/>
      <c r="I323" s="161"/>
      <c r="J323" s="161"/>
      <c r="K323" s="444"/>
      <c r="L323" s="77"/>
      <c r="M323" s="161"/>
      <c r="N323" s="161"/>
      <c r="O323" s="161"/>
      <c r="P323" s="453"/>
      <c r="Q323" s="453"/>
      <c r="R323" s="463"/>
      <c r="S323" s="453"/>
      <c r="T323" s="35"/>
      <c r="U323" s="161"/>
      <c r="AH323" s="59"/>
    </row>
    <row r="324" spans="1:34">
      <c r="A324" s="35"/>
      <c r="B324" s="35"/>
      <c r="C324" s="35"/>
      <c r="D324" s="35"/>
      <c r="E324" s="343"/>
      <c r="F324" s="343"/>
      <c r="G324" s="161"/>
      <c r="H324" s="161"/>
      <c r="I324" s="161"/>
      <c r="J324" s="161"/>
      <c r="K324" s="444"/>
      <c r="L324" s="77"/>
      <c r="M324" s="161"/>
      <c r="N324" s="161"/>
      <c r="O324" s="161"/>
      <c r="P324" s="453"/>
      <c r="Q324" s="453"/>
      <c r="R324" s="463"/>
      <c r="S324" s="453"/>
      <c r="T324" s="35"/>
      <c r="U324" s="161"/>
      <c r="AH324" s="59"/>
    </row>
    <row r="325" spans="1:34">
      <c r="A325" s="35"/>
      <c r="B325" s="35"/>
      <c r="C325" s="35"/>
      <c r="D325" s="35"/>
      <c r="E325" s="343"/>
      <c r="F325" s="343"/>
      <c r="G325" s="161"/>
      <c r="H325" s="161"/>
      <c r="I325" s="161"/>
      <c r="J325" s="161"/>
      <c r="K325" s="444"/>
      <c r="L325" s="77"/>
      <c r="M325" s="161"/>
      <c r="N325" s="161"/>
      <c r="O325" s="161"/>
      <c r="P325" s="453"/>
      <c r="Q325" s="453"/>
      <c r="R325" s="463"/>
      <c r="S325" s="453"/>
      <c r="T325" s="35"/>
      <c r="U325" s="161"/>
      <c r="AH325" s="59"/>
    </row>
    <row r="326" spans="1:34">
      <c r="A326" s="35"/>
      <c r="B326" s="35"/>
      <c r="C326" s="35"/>
      <c r="D326" s="35"/>
      <c r="E326" s="343"/>
      <c r="F326" s="343"/>
      <c r="G326" s="161"/>
      <c r="H326" s="161"/>
      <c r="I326" s="161"/>
      <c r="J326" s="161"/>
      <c r="K326" s="444"/>
      <c r="L326" s="77"/>
      <c r="M326" s="161"/>
      <c r="N326" s="161"/>
      <c r="O326" s="161"/>
      <c r="P326" s="453"/>
      <c r="Q326" s="453"/>
      <c r="R326" s="463"/>
      <c r="S326" s="453"/>
      <c r="T326" s="35"/>
      <c r="U326" s="161"/>
      <c r="AH326" s="59"/>
    </row>
    <row r="327" spans="1:34">
      <c r="A327" s="35"/>
      <c r="B327" s="35"/>
      <c r="C327" s="35"/>
      <c r="D327" s="35"/>
      <c r="E327" s="343"/>
      <c r="F327" s="343"/>
      <c r="G327" s="161"/>
      <c r="H327" s="161"/>
      <c r="I327" s="161"/>
      <c r="J327" s="161"/>
      <c r="K327" s="444"/>
      <c r="L327" s="77"/>
      <c r="M327" s="161"/>
      <c r="N327" s="161"/>
      <c r="O327" s="161"/>
      <c r="P327" s="453"/>
      <c r="Q327" s="453"/>
      <c r="R327" s="463"/>
      <c r="S327" s="453"/>
      <c r="T327" s="35"/>
      <c r="U327" s="161"/>
      <c r="AH327" s="59"/>
    </row>
    <row r="328" spans="1:34">
      <c r="A328" s="35"/>
      <c r="B328" s="35"/>
      <c r="C328" s="35"/>
      <c r="D328" s="35"/>
      <c r="E328" s="343"/>
      <c r="F328" s="343"/>
      <c r="G328" s="161"/>
      <c r="H328" s="161"/>
      <c r="I328" s="161"/>
      <c r="J328" s="161"/>
      <c r="K328" s="444"/>
      <c r="L328" s="77"/>
      <c r="M328" s="161"/>
      <c r="N328" s="161"/>
      <c r="O328" s="161"/>
      <c r="P328" s="453"/>
      <c r="Q328" s="453"/>
      <c r="R328" s="463"/>
      <c r="S328" s="453"/>
      <c r="T328" s="35"/>
      <c r="U328" s="161"/>
      <c r="AH328" s="59"/>
    </row>
    <row r="329" spans="1:34">
      <c r="A329" s="35"/>
      <c r="B329" s="35"/>
      <c r="C329" s="35"/>
      <c r="D329" s="35"/>
      <c r="E329" s="343"/>
      <c r="F329" s="343"/>
      <c r="G329" s="161"/>
      <c r="H329" s="161"/>
      <c r="I329" s="161"/>
      <c r="J329" s="161"/>
      <c r="K329" s="444"/>
      <c r="L329" s="77"/>
      <c r="M329" s="161"/>
      <c r="N329" s="161"/>
      <c r="O329" s="161"/>
      <c r="P329" s="453"/>
      <c r="Q329" s="453"/>
      <c r="R329" s="463"/>
      <c r="S329" s="453"/>
      <c r="T329" s="35"/>
      <c r="U329" s="161"/>
      <c r="AH329" s="59"/>
    </row>
    <row r="330" spans="1:34">
      <c r="A330" s="35"/>
      <c r="B330" s="35"/>
      <c r="C330" s="35"/>
      <c r="D330" s="35"/>
      <c r="E330" s="343"/>
      <c r="F330" s="343"/>
      <c r="G330" s="161"/>
      <c r="H330" s="161"/>
      <c r="I330" s="161"/>
      <c r="J330" s="161"/>
      <c r="K330" s="444"/>
      <c r="L330" s="77"/>
      <c r="M330" s="161"/>
      <c r="N330" s="161"/>
      <c r="O330" s="161"/>
      <c r="P330" s="453"/>
      <c r="Q330" s="453"/>
      <c r="R330" s="463"/>
      <c r="S330" s="453"/>
      <c r="T330" s="35"/>
      <c r="U330" s="161"/>
      <c r="AH330" s="59"/>
    </row>
    <row r="331" spans="1:34">
      <c r="A331" s="35"/>
      <c r="B331" s="35"/>
      <c r="C331" s="35"/>
      <c r="D331" s="35"/>
      <c r="E331" s="343"/>
      <c r="F331" s="343"/>
      <c r="G331" s="161"/>
      <c r="H331" s="161"/>
      <c r="I331" s="161"/>
      <c r="J331" s="161"/>
      <c r="K331" s="444"/>
      <c r="L331" s="77"/>
      <c r="M331" s="161"/>
      <c r="N331" s="161"/>
      <c r="O331" s="161"/>
      <c r="P331" s="453"/>
      <c r="Q331" s="453"/>
      <c r="R331" s="463"/>
      <c r="S331" s="453"/>
      <c r="T331" s="35"/>
      <c r="U331" s="161"/>
      <c r="AH331" s="59"/>
    </row>
    <row r="332" spans="1:34">
      <c r="A332" s="35"/>
      <c r="B332" s="35"/>
      <c r="C332" s="35"/>
      <c r="D332" s="35"/>
      <c r="E332" s="343"/>
      <c r="F332" s="343"/>
      <c r="G332" s="161"/>
      <c r="H332" s="161"/>
      <c r="I332" s="161"/>
      <c r="J332" s="161"/>
      <c r="K332" s="444"/>
      <c r="L332" s="77"/>
      <c r="M332" s="161"/>
      <c r="N332" s="161"/>
      <c r="O332" s="161"/>
      <c r="P332" s="453"/>
      <c r="Q332" s="453"/>
      <c r="R332" s="463"/>
      <c r="S332" s="453"/>
      <c r="T332" s="35"/>
      <c r="U332" s="161"/>
      <c r="AH332" s="59"/>
    </row>
    <row r="333" spans="1:34">
      <c r="A333" s="35"/>
      <c r="B333" s="35"/>
      <c r="C333" s="35"/>
      <c r="D333" s="35"/>
      <c r="E333" s="343"/>
      <c r="F333" s="343"/>
      <c r="G333" s="161"/>
      <c r="H333" s="161"/>
      <c r="I333" s="161"/>
      <c r="J333" s="161"/>
      <c r="K333" s="444"/>
      <c r="L333" s="77"/>
      <c r="M333" s="161"/>
      <c r="N333" s="161"/>
      <c r="O333" s="161"/>
      <c r="P333" s="453"/>
      <c r="Q333" s="453"/>
      <c r="R333" s="463"/>
      <c r="S333" s="453"/>
      <c r="T333" s="35"/>
      <c r="U333" s="161"/>
      <c r="AH333" s="59"/>
    </row>
    <row r="349" spans="25:42">
      <c r="Y349" s="16"/>
      <c r="AC349" s="60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60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60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60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60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60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1"/>
      <c r="W355" s="161"/>
      <c r="X355" s="77"/>
      <c r="Y355" s="77"/>
      <c r="Z355" s="77"/>
      <c r="AA355" s="77"/>
      <c r="AB355" s="161"/>
    </row>
    <row r="356" spans="22:42">
      <c r="V356" s="161"/>
      <c r="W356" s="161"/>
      <c r="X356" s="77"/>
      <c r="Y356" s="77"/>
      <c r="Z356" s="77"/>
      <c r="AA356" s="77"/>
      <c r="AB356" s="161"/>
    </row>
  </sheetData>
  <mergeCells count="1">
    <mergeCell ref="U5:V5"/>
  </mergeCells>
  <conditionalFormatting sqref="AI40:AI41 AI115">
    <cfRule type="cellIs" dxfId="58" priority="9" stopIfTrue="1" operator="lessThan">
      <formula>0</formula>
    </cfRule>
  </conditionalFormatting>
  <conditionalFormatting sqref="AI92">
    <cfRule type="cellIs" dxfId="57" priority="10" stopIfTrue="1" operator="greaterThan">
      <formula>0</formula>
    </cfRule>
  </conditionalFormatting>
  <conditionalFormatting sqref="AI69">
    <cfRule type="cellIs" dxfId="56" priority="11" stopIfTrue="1" operator="greaterThan">
      <formula>0</formula>
    </cfRule>
    <cfRule type="cellIs" dxfId="55" priority="12" stopIfTrue="1" operator="lessThan">
      <formula>0</formula>
    </cfRule>
  </conditionalFormatting>
  <conditionalFormatting sqref="AI92">
    <cfRule type="cellIs" dxfId="54" priority="8" operator="lessThan">
      <formula>0</formula>
    </cfRule>
  </conditionalFormatting>
  <conditionalFormatting sqref="H11:H25 H27">
    <cfRule type="cellIs" dxfId="53" priority="6" operator="lessThan">
      <formula>0</formula>
    </cfRule>
    <cfRule type="cellIs" dxfId="52" priority="7" operator="greaterThan">
      <formula>0</formula>
    </cfRule>
  </conditionalFormatting>
  <conditionalFormatting sqref="N11:N25 N27">
    <cfRule type="cellIs" dxfId="51" priority="4" operator="lessThan">
      <formula>0</formula>
    </cfRule>
    <cfRule type="cellIs" dxfId="50" priority="5" operator="greaterThan">
      <formula>0</formula>
    </cfRule>
  </conditionalFormatting>
  <conditionalFormatting sqref="U11:U25 U27">
    <cfRule type="cellIs" dxfId="49" priority="2" operator="lessThan">
      <formula>0</formula>
    </cfRule>
    <cfRule type="cellIs" dxfId="48" priority="3" operator="greaterThan">
      <formula>0</formula>
    </cfRule>
  </conditionalFormatting>
  <conditionalFormatting sqref="K11:K25 K27">
    <cfRule type="cellIs" dxfId="4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3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9.08984375" customWidth="1"/>
    <col min="3" max="3" width="7.81640625" style="316" customWidth="1"/>
    <col min="4" max="4" width="1.1796875" customWidth="1"/>
    <col min="5" max="5" width="4.90625" customWidth="1"/>
    <col min="6" max="6" width="0.7265625" customWidth="1"/>
    <col min="7" max="7" width="6" customWidth="1"/>
    <col min="8" max="8" width="0.90625" customWidth="1"/>
    <col min="9" max="9" width="7" customWidth="1"/>
    <col min="10" max="10" width="5.54296875" customWidth="1"/>
    <col min="11" max="11" width="1.90625" style="557" customWidth="1"/>
    <col min="12" max="12" width="5.453125" customWidth="1"/>
    <col min="13" max="13" width="1" customWidth="1"/>
    <col min="14" max="14" width="5.453125" customWidth="1"/>
    <col min="15" max="15" width="1.1796875" customWidth="1"/>
    <col min="16" max="16" width="7.1796875" customWidth="1"/>
    <col min="17" max="17" width="5.453125" customWidth="1"/>
    <col min="18" max="18" width="1.6328125" customWidth="1"/>
    <col min="19" max="19" width="7.6328125" customWidth="1"/>
    <col min="20" max="20" width="4.54296875" customWidth="1"/>
    <col min="21" max="21" width="5.81640625" customWidth="1"/>
    <col min="22" max="22" width="1.36328125" customWidth="1"/>
    <col min="23" max="23" width="6.54296875" customWidth="1"/>
    <col min="24" max="24" width="1.36328125" customWidth="1"/>
    <col min="25" max="25" width="6.08984375" customWidth="1"/>
    <col min="26" max="26" width="7.36328125" customWidth="1"/>
    <col min="27" max="27" width="5.81640625" customWidth="1"/>
    <col min="28" max="28" width="7.54296875" style="316" customWidth="1"/>
    <col min="29" max="29" width="6.6328125" customWidth="1"/>
    <col min="30" max="30" width="6" style="11" customWidth="1"/>
    <col min="31" max="31" width="2.36328125" customWidth="1"/>
    <col min="32" max="32" width="10" customWidth="1"/>
    <col min="33" max="33" width="8.08984375" style="316" customWidth="1"/>
    <col min="34" max="34" width="4.90625" customWidth="1"/>
    <col min="35" max="35" width="1" customWidth="1"/>
    <col min="36" max="36" width="4.36328125" customWidth="1"/>
    <col min="37" max="37" width="7" customWidth="1"/>
    <col min="38" max="39" width="8.08984375" customWidth="1"/>
    <col min="40" max="40" width="8.453125" customWidth="1"/>
    <col min="41" max="41" width="11.08984375" customWidth="1"/>
    <col min="42" max="42" width="9.90625" customWidth="1"/>
    <col min="43" max="43" width="10.36328125" customWidth="1"/>
    <col min="44" max="44" width="9" customWidth="1"/>
    <col min="45" max="45" width="7.36328125" customWidth="1"/>
    <col min="46" max="46" width="9.26953125" customWidth="1"/>
    <col min="47" max="47" width="9" customWidth="1"/>
    <col min="48" max="48" width="7.6328125" customWidth="1"/>
    <col min="49" max="49" width="10.08984375" customWidth="1"/>
    <col min="50" max="50" width="10.6328125" customWidth="1"/>
    <col min="51" max="51" width="8.54296875" customWidth="1"/>
    <col min="52" max="52" width="8.36328125" customWidth="1"/>
    <col min="53" max="53" width="9" customWidth="1"/>
    <col min="54" max="54" width="8.90625" customWidth="1"/>
    <col min="55" max="55" width="9.08984375" customWidth="1"/>
    <col min="56" max="56" width="8.453125" customWidth="1"/>
    <col min="57" max="57" width="9.08984375" customWidth="1"/>
    <col min="58" max="58" width="10" customWidth="1"/>
    <col min="59" max="59" width="10.54296875" customWidth="1"/>
    <col min="60" max="60" width="8.08984375" customWidth="1"/>
    <col min="61" max="61" width="8.36328125" customWidth="1"/>
    <col min="62" max="62" width="7.54296875" customWidth="1"/>
    <col min="63" max="63" width="8.08984375" customWidth="1"/>
  </cols>
  <sheetData>
    <row r="1" spans="1:54" ht="16.5" customHeight="1">
      <c r="A1" s="24"/>
      <c r="B1" s="24"/>
      <c r="C1" s="310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310"/>
      <c r="AC1" s="24"/>
      <c r="AD1" s="266"/>
      <c r="AE1" s="24"/>
      <c r="AF1" s="24"/>
      <c r="AG1" s="310"/>
      <c r="AH1" s="24"/>
      <c r="AI1" s="24"/>
      <c r="AJ1" s="24"/>
    </row>
    <row r="2" spans="1:54" ht="24.6">
      <c r="A2" s="24"/>
      <c r="B2" s="119" t="s">
        <v>656</v>
      </c>
      <c r="C2" s="310"/>
      <c r="D2" s="24"/>
      <c r="E2" s="24"/>
      <c r="F2" s="24"/>
      <c r="G2" s="24"/>
      <c r="H2" s="24"/>
      <c r="I2" s="559">
        <v>2024</v>
      </c>
      <c r="J2" s="560"/>
      <c r="K2" s="24"/>
      <c r="L2" s="167"/>
      <c r="M2" s="167" t="s">
        <v>90</v>
      </c>
      <c r="N2" s="167"/>
      <c r="O2" s="556"/>
      <c r="P2" s="556"/>
      <c r="Q2" s="561">
        <v>52</v>
      </c>
      <c r="R2" s="562"/>
      <c r="S2" s="24"/>
      <c r="T2" s="24"/>
      <c r="U2" s="167" t="s">
        <v>562</v>
      </c>
      <c r="V2" s="168"/>
      <c r="W2" s="168"/>
      <c r="X2" s="322"/>
      <c r="Y2" s="168"/>
      <c r="Z2" s="168"/>
      <c r="AA2" s="563">
        <v>45668</v>
      </c>
      <c r="AB2" s="564"/>
      <c r="AC2" s="565"/>
      <c r="AD2" s="566"/>
      <c r="AE2" s="566"/>
      <c r="AF2" s="566"/>
      <c r="AG2" s="25"/>
      <c r="AH2" s="25"/>
      <c r="AI2" s="25"/>
      <c r="AJ2" s="25"/>
    </row>
    <row r="3" spans="1:54" ht="16.5" customHeight="1">
      <c r="A3" s="67"/>
      <c r="B3" s="24"/>
      <c r="C3" s="31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323"/>
      <c r="AC3" s="12"/>
      <c r="AD3" s="267"/>
      <c r="AE3" s="12"/>
      <c r="AF3" s="25"/>
      <c r="AG3" s="311"/>
      <c r="AH3" s="25"/>
      <c r="AI3" s="25"/>
      <c r="AJ3" s="25"/>
    </row>
    <row r="4" spans="1:54" ht="18" customHeight="1">
      <c r="A4" s="12"/>
      <c r="B4" s="12"/>
      <c r="C4" s="32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312"/>
      <c r="AC4" s="6"/>
      <c r="AD4" s="268" t="s">
        <v>2</v>
      </c>
      <c r="AE4" s="12"/>
      <c r="AF4" s="6"/>
      <c r="AG4" s="312"/>
      <c r="AH4" s="6"/>
      <c r="AI4" s="6"/>
      <c r="AJ4" s="6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4" ht="17.399999999999999">
      <c r="A5" s="12"/>
      <c r="B5" s="12"/>
      <c r="C5" s="323"/>
      <c r="D5" s="12"/>
      <c r="E5" s="12"/>
      <c r="F5" s="12"/>
      <c r="G5" s="12"/>
      <c r="H5" s="6"/>
      <c r="I5" s="7"/>
      <c r="J5" s="7"/>
      <c r="K5" s="7"/>
      <c r="L5" s="7"/>
      <c r="M5" s="7"/>
      <c r="N5" s="7"/>
      <c r="O5" s="7"/>
      <c r="P5" s="6"/>
      <c r="Q5" s="7"/>
      <c r="R5" s="7"/>
      <c r="S5" s="8" t="s">
        <v>22</v>
      </c>
      <c r="T5" s="7"/>
      <c r="U5" s="283" t="s">
        <v>403</v>
      </c>
      <c r="V5" s="6"/>
      <c r="W5" s="283" t="s">
        <v>403</v>
      </c>
      <c r="X5" s="6"/>
      <c r="Y5" s="8" t="s">
        <v>587</v>
      </c>
      <c r="Z5" s="8"/>
      <c r="AA5" s="8"/>
      <c r="AB5" s="313" t="s">
        <v>2</v>
      </c>
      <c r="AC5" s="8"/>
      <c r="AD5" s="268" t="s">
        <v>8</v>
      </c>
      <c r="AE5" s="12"/>
      <c r="AF5" s="8" t="s">
        <v>75</v>
      </c>
      <c r="AG5" s="313"/>
      <c r="AH5" s="8"/>
      <c r="AI5" s="8"/>
      <c r="AJ5" s="6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21"/>
    </row>
    <row r="6" spans="1:54" ht="17.399999999999999">
      <c r="A6" s="6"/>
      <c r="B6" s="8" t="s">
        <v>2</v>
      </c>
      <c r="C6" s="363" t="s">
        <v>487</v>
      </c>
      <c r="D6" s="112"/>
      <c r="E6" s="112" t="s">
        <v>487</v>
      </c>
      <c r="F6" s="112"/>
      <c r="G6" s="112" t="s">
        <v>2</v>
      </c>
      <c r="H6" s="6"/>
      <c r="I6" s="8" t="s">
        <v>22</v>
      </c>
      <c r="J6" s="112"/>
      <c r="K6" s="112"/>
      <c r="L6" s="112" t="s">
        <v>22</v>
      </c>
      <c r="M6" s="112"/>
      <c r="N6" s="112" t="s">
        <v>22</v>
      </c>
      <c r="O6" s="6"/>
      <c r="P6" s="8" t="s">
        <v>22</v>
      </c>
      <c r="Q6" s="112"/>
      <c r="R6" s="112"/>
      <c r="S6" s="8" t="s">
        <v>486</v>
      </c>
      <c r="T6" s="112"/>
      <c r="U6" s="8" t="s">
        <v>522</v>
      </c>
      <c r="V6" s="8"/>
      <c r="W6" s="8" t="s">
        <v>579</v>
      </c>
      <c r="X6" s="8"/>
      <c r="Y6" s="8" t="s">
        <v>533</v>
      </c>
      <c r="Z6" s="8" t="s">
        <v>533</v>
      </c>
      <c r="AA6" s="8" t="s">
        <v>533</v>
      </c>
      <c r="AB6" s="313" t="s">
        <v>71</v>
      </c>
      <c r="AC6" s="8"/>
      <c r="AD6" s="268" t="s">
        <v>69</v>
      </c>
      <c r="AE6" s="12"/>
      <c r="AF6" s="8" t="s">
        <v>87</v>
      </c>
      <c r="AG6" s="314"/>
      <c r="AH6" s="106" t="s">
        <v>487</v>
      </c>
      <c r="AI6" s="106"/>
      <c r="AJ6" s="6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ht="17.399999999999999">
      <c r="A7" s="6"/>
      <c r="B7" s="8" t="s">
        <v>8</v>
      </c>
      <c r="C7" s="364" t="s">
        <v>2</v>
      </c>
      <c r="D7" s="115"/>
      <c r="E7" s="115" t="s">
        <v>504</v>
      </c>
      <c r="F7" s="115"/>
      <c r="G7" s="115" t="s">
        <v>658</v>
      </c>
      <c r="H7" s="6"/>
      <c r="I7" s="8" t="s">
        <v>1</v>
      </c>
      <c r="J7" s="112" t="s">
        <v>487</v>
      </c>
      <c r="K7" s="112"/>
      <c r="L7" s="112" t="s">
        <v>658</v>
      </c>
      <c r="M7" s="112"/>
      <c r="N7" s="112" t="s">
        <v>662</v>
      </c>
      <c r="O7" s="6"/>
      <c r="P7" s="8" t="s">
        <v>0</v>
      </c>
      <c r="Q7" s="112" t="s">
        <v>487</v>
      </c>
      <c r="R7" s="112"/>
      <c r="S7" s="8" t="s">
        <v>414</v>
      </c>
      <c r="T7" s="112" t="s">
        <v>487</v>
      </c>
      <c r="U7" s="8" t="s">
        <v>489</v>
      </c>
      <c r="V7" s="8"/>
      <c r="W7" s="8" t="s">
        <v>580</v>
      </c>
      <c r="X7" s="8"/>
      <c r="Y7" s="8" t="s">
        <v>476</v>
      </c>
      <c r="Z7" s="8" t="s">
        <v>72</v>
      </c>
      <c r="AA7" s="8" t="s">
        <v>474</v>
      </c>
      <c r="AB7" s="313" t="s">
        <v>70</v>
      </c>
      <c r="AC7" s="112" t="s">
        <v>487</v>
      </c>
      <c r="AD7" s="268" t="s">
        <v>540</v>
      </c>
      <c r="AE7" s="12"/>
      <c r="AF7" s="8" t="s">
        <v>0</v>
      </c>
      <c r="AG7" s="313" t="s">
        <v>563</v>
      </c>
      <c r="AH7" s="8" t="s">
        <v>568</v>
      </c>
      <c r="AI7" s="8"/>
      <c r="AJ7" s="6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1:54" ht="17.399999999999999">
      <c r="A8" s="8">
        <v>1996</v>
      </c>
      <c r="B8" s="304">
        <f>+'Ark1'!R2</f>
        <v>75283</v>
      </c>
      <c r="C8" s="365"/>
      <c r="D8" s="215"/>
      <c r="E8" s="214"/>
      <c r="F8" s="115"/>
      <c r="G8" s="214"/>
      <c r="H8" s="6"/>
      <c r="I8" s="68">
        <f>+'Ark1'!U2</f>
        <v>22.810805892432494</v>
      </c>
      <c r="J8" s="246"/>
      <c r="K8" s="112"/>
      <c r="L8" s="113"/>
      <c r="M8" s="112"/>
      <c r="N8" s="113"/>
      <c r="O8" s="6"/>
      <c r="P8" s="10">
        <f>+'Ark1'!S2</f>
        <v>4.5964294727893442</v>
      </c>
      <c r="Q8" s="113"/>
      <c r="R8" s="112"/>
      <c r="S8" s="9">
        <f>+'Ark1'!T2</f>
        <v>6.0772684404181554</v>
      </c>
      <c r="T8" s="113"/>
      <c r="U8" s="93">
        <f>+'Ark1'!W2</f>
        <v>17.5165708061581</v>
      </c>
      <c r="V8" s="8"/>
      <c r="W8" s="8"/>
      <c r="X8" s="8"/>
      <c r="Y8" s="120">
        <f>+'Ark1'!X2</f>
        <v>91.241050436353476</v>
      </c>
      <c r="Z8" s="83">
        <f>+'Ark1'!Y2</f>
        <v>44.241063719564842</v>
      </c>
      <c r="AA8" s="120">
        <f>+'Ark1'!Z2</f>
        <v>5.4178785366540154</v>
      </c>
      <c r="AB8" s="315">
        <f>+'Ark1'!Q2</f>
        <v>15517</v>
      </c>
      <c r="AC8" s="83"/>
      <c r="AD8" s="120">
        <f t="shared" ref="AD8:AD36" si="0">+B8/AB8</f>
        <v>4.8516465811690406</v>
      </c>
      <c r="AE8" s="12"/>
      <c r="AF8" s="84">
        <f>+'Ark1'!AD2</f>
        <v>67.445379085094544</v>
      </c>
      <c r="AG8" s="315">
        <f t="shared" ref="AG8:AG36" si="1">+(I8*B8)/1000</f>
        <v>1717.2658999999956</v>
      </c>
      <c r="AH8" s="8"/>
      <c r="AI8" s="107"/>
      <c r="AJ8" s="6"/>
      <c r="AK8" s="22"/>
      <c r="AL8" s="22"/>
      <c r="AM8" s="22"/>
      <c r="AN8" s="22"/>
      <c r="AO8" s="22"/>
      <c r="AP8" s="22"/>
      <c r="AQ8" s="301">
        <f>+B36</f>
        <v>43177</v>
      </c>
      <c r="AR8" s="22">
        <f>+I36</f>
        <v>25.902841790768353</v>
      </c>
      <c r="AS8" s="22">
        <f>+P36</f>
        <v>7.2542094170507436</v>
      </c>
      <c r="AT8" s="22">
        <f>+S36</f>
        <v>6.0603098872084686</v>
      </c>
      <c r="AU8" s="22"/>
      <c r="AV8" s="22"/>
      <c r="AW8" s="22"/>
      <c r="AX8" s="22"/>
      <c r="AY8" s="22"/>
      <c r="AZ8" s="22"/>
      <c r="BA8" s="22"/>
      <c r="BB8" s="22"/>
    </row>
    <row r="9" spans="1:54" ht="17.399999999999999">
      <c r="A9" s="8">
        <v>1997</v>
      </c>
      <c r="B9" s="304">
        <f>+'Ark1'!R3</f>
        <v>68879</v>
      </c>
      <c r="C9" s="365">
        <f t="shared" ref="C9:C26" si="2">+B9-B8</f>
        <v>-6404</v>
      </c>
      <c r="D9" s="215"/>
      <c r="E9" s="214">
        <f t="shared" ref="E9:E26" si="3">100*B9/B8</f>
        <v>91.493431451987831</v>
      </c>
      <c r="F9" s="115"/>
      <c r="G9" s="214"/>
      <c r="H9" s="6"/>
      <c r="I9" s="68">
        <f>+'Ark1'!U3</f>
        <v>23.615919220662203</v>
      </c>
      <c r="J9" s="246">
        <f t="shared" ref="J9:T26" si="4">+I9-I8</f>
        <v>0.80511332822970871</v>
      </c>
      <c r="K9" s="112"/>
      <c r="L9" s="114"/>
      <c r="M9" s="112"/>
      <c r="N9" s="114"/>
      <c r="O9" s="6"/>
      <c r="P9" s="10">
        <f>+'Ark1'!S3</f>
        <v>4.7679989546886556</v>
      </c>
      <c r="Q9" s="114">
        <f t="shared" si="4"/>
        <v>0.17156948189931143</v>
      </c>
      <c r="R9" s="112"/>
      <c r="S9" s="9">
        <f>+'Ark1'!T3</f>
        <v>6.7864080488973402</v>
      </c>
      <c r="T9" s="114">
        <f t="shared" si="4"/>
        <v>0.70913960847918478</v>
      </c>
      <c r="U9" s="93">
        <f>+'Ark1'!W3</f>
        <v>23.596451748718763</v>
      </c>
      <c r="V9" s="8"/>
      <c r="W9" s="8"/>
      <c r="X9" s="8"/>
      <c r="Y9" s="120">
        <f>+'Ark1'!X3</f>
        <v>94.30450500152439</v>
      </c>
      <c r="Z9" s="83">
        <f>+'Ark1'!Y3</f>
        <v>50.770191204866499</v>
      </c>
      <c r="AA9" s="120">
        <f>+'Ark1'!Z3</f>
        <v>5.3110590440716408</v>
      </c>
      <c r="AB9" s="315">
        <f>+'Ark1'!Q3</f>
        <v>16208</v>
      </c>
      <c r="AC9" s="83">
        <f t="shared" ref="AC9:AC26" si="5">+AB9-AB8</f>
        <v>691</v>
      </c>
      <c r="AD9" s="120">
        <f t="shared" si="0"/>
        <v>4.2496915103652517</v>
      </c>
      <c r="AE9" s="12"/>
      <c r="AF9" s="84">
        <f>+'Ark1'!AD3</f>
        <v>70.320408029906076</v>
      </c>
      <c r="AG9" s="315">
        <f t="shared" si="1"/>
        <v>1626.6408999999919</v>
      </c>
      <c r="AH9" s="40">
        <f t="shared" ref="AH9:AH26" si="6">100*AG9/AG8</f>
        <v>94.722715917202805</v>
      </c>
      <c r="AI9" s="83"/>
      <c r="AJ9" s="6"/>
      <c r="AK9" s="22"/>
      <c r="AL9" s="22"/>
      <c r="AM9" s="22"/>
      <c r="AN9" s="22"/>
      <c r="AO9" s="22"/>
      <c r="AP9" s="22"/>
      <c r="AQ9" s="301">
        <f>+AQ8</f>
        <v>43177</v>
      </c>
      <c r="AR9" s="22">
        <f>+AR8</f>
        <v>25.902841790768353</v>
      </c>
      <c r="AS9" s="22">
        <f>+AS8</f>
        <v>7.2542094170507436</v>
      </c>
      <c r="AT9" s="22">
        <f>+AT8</f>
        <v>6.0603098872084686</v>
      </c>
      <c r="AU9" s="22"/>
      <c r="AV9" s="22"/>
      <c r="AW9" s="22"/>
      <c r="AX9" s="22"/>
      <c r="AY9" s="22"/>
      <c r="AZ9" s="22"/>
      <c r="BA9" s="22"/>
      <c r="BB9" s="22"/>
    </row>
    <row r="10" spans="1:54" ht="17.399999999999999">
      <c r="A10" s="8">
        <v>1998</v>
      </c>
      <c r="B10" s="304">
        <f>+'Ark1'!R4</f>
        <v>64271</v>
      </c>
      <c r="C10" s="365">
        <f t="shared" si="2"/>
        <v>-4608</v>
      </c>
      <c r="D10" s="215"/>
      <c r="E10" s="214">
        <f t="shared" si="3"/>
        <v>93.310007404288683</v>
      </c>
      <c r="F10" s="115"/>
      <c r="G10" s="214"/>
      <c r="H10" s="6"/>
      <c r="I10" s="68">
        <f>+'Ark1'!U4</f>
        <v>22.719193726564097</v>
      </c>
      <c r="J10" s="246">
        <f t="shared" si="4"/>
        <v>-0.89672549409810642</v>
      </c>
      <c r="K10" s="112"/>
      <c r="L10" s="114"/>
      <c r="M10" s="112"/>
      <c r="N10" s="114"/>
      <c r="O10" s="6"/>
      <c r="P10" s="10">
        <f>+'Ark1'!S4</f>
        <v>4.9124955267539008</v>
      </c>
      <c r="Q10" s="114">
        <f t="shared" si="4"/>
        <v>0.14449657206524513</v>
      </c>
      <c r="R10" s="112"/>
      <c r="S10" s="9">
        <f>+'Ark1'!T4</f>
        <v>6.7009070965132018</v>
      </c>
      <c r="T10" s="114">
        <f t="shared" si="4"/>
        <v>-8.5500952384138351E-2</v>
      </c>
      <c r="U10" s="93">
        <f>+'Ark1'!W4</f>
        <v>20.407337679513311</v>
      </c>
      <c r="V10" s="8"/>
      <c r="W10" s="8"/>
      <c r="X10" s="8"/>
      <c r="Y10" s="120">
        <f>+'Ark1'!X4</f>
        <v>92.357361796144474</v>
      </c>
      <c r="Z10" s="83">
        <f>+'Ark1'!Y4</f>
        <v>44.008962051313965</v>
      </c>
      <c r="AA10" s="120">
        <f>+'Ark1'!Z4</f>
        <v>5.0450609878394888</v>
      </c>
      <c r="AB10" s="315">
        <f>+'Ark1'!Q4</f>
        <v>15236</v>
      </c>
      <c r="AC10" s="83">
        <f t="shared" si="5"/>
        <v>-972</v>
      </c>
      <c r="AD10" s="120">
        <f t="shared" si="0"/>
        <v>4.2183644001050142</v>
      </c>
      <c r="AE10" s="12"/>
      <c r="AF10" s="84">
        <f>+'Ark1'!AD4</f>
        <v>67.41150800413601</v>
      </c>
      <c r="AG10" s="315">
        <f t="shared" si="1"/>
        <v>1460.185300000001</v>
      </c>
      <c r="AH10" s="40">
        <f t="shared" si="6"/>
        <v>89.766911676695699</v>
      </c>
      <c r="AI10" s="83"/>
      <c r="AJ10" s="6"/>
      <c r="AK10" s="22"/>
      <c r="AL10" s="22"/>
      <c r="AM10" s="22"/>
      <c r="AN10" s="22"/>
      <c r="AO10" s="22"/>
      <c r="AP10" s="22"/>
      <c r="AQ10" s="301">
        <f t="shared" ref="AQ10:AT31" si="7">+AQ9</f>
        <v>43177</v>
      </c>
      <c r="AR10" s="22">
        <f t="shared" si="7"/>
        <v>25.902841790768353</v>
      </c>
      <c r="AS10" s="22">
        <f t="shared" si="7"/>
        <v>7.2542094170507436</v>
      </c>
      <c r="AT10" s="22">
        <f t="shared" si="7"/>
        <v>6.0603098872084686</v>
      </c>
      <c r="AU10" s="22"/>
      <c r="AV10" s="22"/>
      <c r="AW10" s="22"/>
      <c r="AX10" s="22"/>
      <c r="AY10" s="22"/>
      <c r="AZ10" s="22"/>
      <c r="BA10" s="22"/>
      <c r="BB10" s="22"/>
    </row>
    <row r="11" spans="1:54" ht="17.399999999999999">
      <c r="A11" s="8">
        <v>1999</v>
      </c>
      <c r="B11" s="304">
        <f>+'Ark1'!R5</f>
        <v>73272</v>
      </c>
      <c r="C11" s="365">
        <f t="shared" si="2"/>
        <v>9001</v>
      </c>
      <c r="D11" s="215"/>
      <c r="E11" s="214">
        <f t="shared" si="3"/>
        <v>114.00476108976055</v>
      </c>
      <c r="F11" s="115"/>
      <c r="G11" s="214"/>
      <c r="H11" s="6"/>
      <c r="I11" s="68">
        <f>+'Ark1'!U5</f>
        <v>21.953966044327998</v>
      </c>
      <c r="J11" s="246">
        <f t="shared" si="4"/>
        <v>-0.76522768223609816</v>
      </c>
      <c r="K11" s="112"/>
      <c r="L11" s="114"/>
      <c r="M11" s="112"/>
      <c r="N11" s="114"/>
      <c r="O11" s="6"/>
      <c r="P11" s="10">
        <f>+'Ark1'!S5</f>
        <v>4.8436783491647555</v>
      </c>
      <c r="Q11" s="114">
        <f t="shared" si="4"/>
        <v>-6.8817177589145295E-2</v>
      </c>
      <c r="R11" s="112"/>
      <c r="S11" s="9">
        <f>+'Ark1'!T5</f>
        <v>6.46702696800961</v>
      </c>
      <c r="T11" s="114">
        <f t="shared" si="4"/>
        <v>-0.23388012850359186</v>
      </c>
      <c r="U11" s="93">
        <f>+'Ark1'!W5</f>
        <v>16.673490555737523</v>
      </c>
      <c r="V11" s="8"/>
      <c r="W11" s="8"/>
      <c r="X11" s="8"/>
      <c r="Y11" s="120">
        <f>+'Ark1'!X5</f>
        <v>90.1531280707501</v>
      </c>
      <c r="Z11" s="83">
        <f>+'Ark1'!Y5</f>
        <v>37.955835789933388</v>
      </c>
      <c r="AA11" s="120">
        <f>+'Ark1'!Z5</f>
        <v>4.7489039533220891</v>
      </c>
      <c r="AB11" s="315">
        <f>+'Ark1'!Q5</f>
        <v>15313</v>
      </c>
      <c r="AC11" s="83">
        <f t="shared" si="5"/>
        <v>77</v>
      </c>
      <c r="AD11" s="120">
        <f t="shared" si="0"/>
        <v>4.7849539606869982</v>
      </c>
      <c r="AE11" s="12"/>
      <c r="AF11" s="84">
        <f>+'Ark1'!AD5</f>
        <v>71.59158564763068</v>
      </c>
      <c r="AG11" s="315">
        <f t="shared" si="1"/>
        <v>1608.6110000000012</v>
      </c>
      <c r="AH11" s="40">
        <f t="shared" si="6"/>
        <v>110.16485373465957</v>
      </c>
      <c r="AI11" s="83"/>
      <c r="AJ11" s="6"/>
      <c r="AK11" s="22"/>
      <c r="AL11" s="22"/>
      <c r="AM11" s="22"/>
      <c r="AN11" s="22"/>
      <c r="AO11" s="22"/>
      <c r="AP11" s="22"/>
      <c r="AQ11" s="301">
        <f t="shared" si="7"/>
        <v>43177</v>
      </c>
      <c r="AR11" s="22">
        <f t="shared" si="7"/>
        <v>25.902841790768353</v>
      </c>
      <c r="AS11" s="22">
        <f t="shared" si="7"/>
        <v>7.2542094170507436</v>
      </c>
      <c r="AT11" s="22">
        <f t="shared" si="7"/>
        <v>6.0603098872084686</v>
      </c>
      <c r="AU11" s="22"/>
      <c r="AV11" s="22"/>
      <c r="AW11" s="22"/>
      <c r="AX11" s="22"/>
      <c r="AY11" s="22"/>
      <c r="AZ11" s="22"/>
      <c r="BA11" s="22"/>
      <c r="BB11" s="22"/>
    </row>
    <row r="12" spans="1:54" ht="17.399999999999999">
      <c r="A12" s="8">
        <v>2000</v>
      </c>
      <c r="B12" s="304">
        <f>+'Ark1'!R6</f>
        <v>74567</v>
      </c>
      <c r="C12" s="365">
        <f t="shared" si="2"/>
        <v>1295</v>
      </c>
      <c r="D12" s="215"/>
      <c r="E12" s="214">
        <f t="shared" si="3"/>
        <v>101.76738726935255</v>
      </c>
      <c r="F12" s="115"/>
      <c r="G12" s="214"/>
      <c r="H12" s="6"/>
      <c r="I12" s="68">
        <f>+'Ark1'!U6</f>
        <v>22.108376359515624</v>
      </c>
      <c r="J12" s="246">
        <f t="shared" si="4"/>
        <v>0.15441031518762571</v>
      </c>
      <c r="K12" s="112"/>
      <c r="L12" s="114"/>
      <c r="M12" s="112"/>
      <c r="N12" s="114"/>
      <c r="O12" s="6"/>
      <c r="P12" s="10">
        <f>+'Ark1'!S6</f>
        <v>4.9312296324111209</v>
      </c>
      <c r="Q12" s="114">
        <f t="shared" si="4"/>
        <v>8.7551283246365408E-2</v>
      </c>
      <c r="R12" s="112"/>
      <c r="S12" s="9">
        <f>+'Ark1'!T6</f>
        <v>6.5768503493502513</v>
      </c>
      <c r="T12" s="114">
        <f t="shared" si="4"/>
        <v>0.10982338134064129</v>
      </c>
      <c r="U12" s="93">
        <f>+'Ark1'!W6</f>
        <v>17.707565008649947</v>
      </c>
      <c r="V12" s="8"/>
      <c r="W12" s="8"/>
      <c r="X12" s="8"/>
      <c r="Y12" s="120">
        <f>+'Ark1'!X6</f>
        <v>89.826598897635648</v>
      </c>
      <c r="Z12" s="83">
        <f>+'Ark1'!Y6</f>
        <v>39.548325666849962</v>
      </c>
      <c r="AA12" s="120">
        <f>+'Ark1'!Z6</f>
        <v>5.0320403913754062</v>
      </c>
      <c r="AB12" s="315">
        <f>+'Ark1'!Q6</f>
        <v>14952</v>
      </c>
      <c r="AC12" s="83">
        <f t="shared" si="5"/>
        <v>-361</v>
      </c>
      <c r="AD12" s="120">
        <f t="shared" si="0"/>
        <v>4.9870920278223645</v>
      </c>
      <c r="AE12" s="12"/>
      <c r="AF12" s="84">
        <f>+'Ark1'!AD6</f>
        <v>71.36595430850727</v>
      </c>
      <c r="AG12" s="315">
        <f t="shared" si="1"/>
        <v>1648.5553000000014</v>
      </c>
      <c r="AH12" s="40">
        <f t="shared" si="6"/>
        <v>102.48315472168225</v>
      </c>
      <c r="AI12" s="83"/>
      <c r="AJ12" s="6"/>
      <c r="AK12" s="22"/>
      <c r="AL12" s="22"/>
      <c r="AM12" s="22"/>
      <c r="AN12" s="22"/>
      <c r="AO12" s="22"/>
      <c r="AP12" s="22"/>
      <c r="AQ12" s="301">
        <f t="shared" si="7"/>
        <v>43177</v>
      </c>
      <c r="AR12" s="22">
        <f t="shared" si="7"/>
        <v>25.902841790768353</v>
      </c>
      <c r="AS12" s="22">
        <f t="shared" si="7"/>
        <v>7.2542094170507436</v>
      </c>
      <c r="AT12" s="22">
        <f t="shared" si="7"/>
        <v>6.0603098872084686</v>
      </c>
      <c r="AU12" s="22"/>
      <c r="AV12" s="22"/>
      <c r="AW12" s="22"/>
      <c r="AX12" s="22"/>
      <c r="AY12" s="22"/>
      <c r="AZ12" s="22"/>
      <c r="BA12" s="22"/>
      <c r="BB12" s="22"/>
    </row>
    <row r="13" spans="1:54" ht="17.399999999999999">
      <c r="A13" s="8">
        <v>2001</v>
      </c>
      <c r="B13" s="304">
        <f>+'Ark1'!R7</f>
        <v>54903</v>
      </c>
      <c r="C13" s="365">
        <f t="shared" si="2"/>
        <v>-19664</v>
      </c>
      <c r="D13" s="215"/>
      <c r="E13" s="214">
        <f t="shared" si="3"/>
        <v>73.629085252189313</v>
      </c>
      <c r="F13" s="115"/>
      <c r="G13" s="214"/>
      <c r="H13" s="6"/>
      <c r="I13" s="68">
        <f>+'Ark1'!U7</f>
        <v>22.954051691164103</v>
      </c>
      <c r="J13" s="246">
        <f t="shared" si="4"/>
        <v>0.8456753316484793</v>
      </c>
      <c r="K13" s="112"/>
      <c r="L13" s="114"/>
      <c r="M13" s="112"/>
      <c r="N13" s="114"/>
      <c r="O13" s="6"/>
      <c r="P13" s="10">
        <f>+'Ark1'!S7</f>
        <v>5.0743128790776444</v>
      </c>
      <c r="Q13" s="114">
        <f t="shared" si="4"/>
        <v>0.1430832466665235</v>
      </c>
      <c r="R13" s="112"/>
      <c r="S13" s="9">
        <f>+'Ark1'!T7</f>
        <v>6.7168825018669294</v>
      </c>
      <c r="T13" s="114">
        <f t="shared" si="4"/>
        <v>0.14003215251667811</v>
      </c>
      <c r="U13" s="93">
        <f>+'Ark1'!W7</f>
        <v>21.08992222647214</v>
      </c>
      <c r="V13" s="8"/>
      <c r="W13" s="8"/>
      <c r="X13" s="8"/>
      <c r="Y13" s="120">
        <f>+'Ark1'!X7</f>
        <v>89.869406043385609</v>
      </c>
      <c r="Z13" s="83">
        <f>+'Ark1'!Y7</f>
        <v>46.112234304136393</v>
      </c>
      <c r="AA13" s="120">
        <f>+'Ark1'!Z7</f>
        <v>5.7518804461636952</v>
      </c>
      <c r="AB13" s="315">
        <f>+'Ark1'!Q7</f>
        <v>12333</v>
      </c>
      <c r="AC13" s="83">
        <f t="shared" si="5"/>
        <v>-2619</v>
      </c>
      <c r="AD13" s="120">
        <f t="shared" si="0"/>
        <v>4.4517149112138164</v>
      </c>
      <c r="AE13" s="12"/>
      <c r="AF13" s="84">
        <f>+'Ark1'!AD7</f>
        <v>73.85701169810342</v>
      </c>
      <c r="AG13" s="315">
        <f t="shared" si="1"/>
        <v>1260.2462999999827</v>
      </c>
      <c r="AH13" s="40">
        <f t="shared" si="6"/>
        <v>76.445497460714947</v>
      </c>
      <c r="AI13" s="83"/>
      <c r="AJ13" s="6"/>
      <c r="AK13" s="22"/>
      <c r="AL13" s="22"/>
      <c r="AM13" s="22"/>
      <c r="AN13" s="22"/>
      <c r="AO13" s="22"/>
      <c r="AP13" s="22"/>
      <c r="AQ13" s="301">
        <f t="shared" si="7"/>
        <v>43177</v>
      </c>
      <c r="AR13" s="22">
        <f t="shared" si="7"/>
        <v>25.902841790768353</v>
      </c>
      <c r="AS13" s="22">
        <f t="shared" si="7"/>
        <v>7.2542094170507436</v>
      </c>
      <c r="AT13" s="22">
        <f t="shared" si="7"/>
        <v>6.0603098872084686</v>
      </c>
      <c r="AU13" s="22"/>
      <c r="AV13" s="22"/>
      <c r="AW13" s="22"/>
      <c r="AX13" s="22"/>
      <c r="AY13" s="22"/>
      <c r="AZ13" s="22"/>
      <c r="BA13" s="22"/>
      <c r="BB13" s="22"/>
    </row>
    <row r="14" spans="1:54" ht="17.399999999999999">
      <c r="A14" s="8">
        <f>1+A13</f>
        <v>2002</v>
      </c>
      <c r="B14" s="304">
        <f>+'Ark1'!R8</f>
        <v>49467</v>
      </c>
      <c r="C14" s="365">
        <f t="shared" si="2"/>
        <v>-5436</v>
      </c>
      <c r="D14" s="215"/>
      <c r="E14" s="214">
        <f t="shared" si="3"/>
        <v>90.098901699360695</v>
      </c>
      <c r="F14" s="115"/>
      <c r="G14" s="214"/>
      <c r="H14" s="6"/>
      <c r="I14" s="68">
        <f>+'Ark1'!U8</f>
        <v>23.887876766329001</v>
      </c>
      <c r="J14" s="246">
        <f t="shared" si="4"/>
        <v>0.9338250751648971</v>
      </c>
      <c r="K14" s="112"/>
      <c r="L14" s="114"/>
      <c r="M14" s="112"/>
      <c r="N14" s="114"/>
      <c r="O14" s="6"/>
      <c r="P14" s="10">
        <f>+'Ark1'!S8</f>
        <v>5.2819051084561437</v>
      </c>
      <c r="Q14" s="114">
        <f t="shared" si="4"/>
        <v>0.2075922293784993</v>
      </c>
      <c r="R14" s="112"/>
      <c r="S14" s="9">
        <f>+'Ark1'!T8</f>
        <v>6.8105807912345604</v>
      </c>
      <c r="T14" s="114">
        <f t="shared" si="4"/>
        <v>9.3698289367631027E-2</v>
      </c>
      <c r="U14" s="93">
        <f>+'Ark1'!W8</f>
        <v>23.437847453858122</v>
      </c>
      <c r="V14" s="8"/>
      <c r="W14" s="8"/>
      <c r="X14" s="8"/>
      <c r="Y14" s="120">
        <f>+'Ark1'!X8</f>
        <v>91.303293104493903</v>
      </c>
      <c r="Z14" s="83">
        <f>+'Ark1'!Y8</f>
        <v>53.241554976044625</v>
      </c>
      <c r="AA14" s="120">
        <f>+'Ark1'!Z8</f>
        <v>6.0497428353612399</v>
      </c>
      <c r="AB14" s="315">
        <f>+'Ark1'!Q8</f>
        <v>12148</v>
      </c>
      <c r="AC14" s="83">
        <f t="shared" si="5"/>
        <v>-185</v>
      </c>
      <c r="AD14" s="120">
        <f t="shared" si="0"/>
        <v>4.0720283174185052</v>
      </c>
      <c r="AE14" s="12"/>
      <c r="AF14" s="84">
        <f>+'Ark1'!AD8</f>
        <v>72.048193875175343</v>
      </c>
      <c r="AG14" s="315">
        <f t="shared" si="1"/>
        <v>1181.6615999999965</v>
      </c>
      <c r="AH14" s="40">
        <f t="shared" si="6"/>
        <v>93.764337971078575</v>
      </c>
      <c r="AI14" s="83"/>
      <c r="AJ14" s="6"/>
      <c r="AK14" s="22"/>
      <c r="AL14" s="22"/>
      <c r="AM14" s="22"/>
      <c r="AN14" s="22"/>
      <c r="AO14" s="22"/>
      <c r="AP14" s="22"/>
      <c r="AQ14" s="301">
        <f t="shared" si="7"/>
        <v>43177</v>
      </c>
      <c r="AR14" s="22">
        <f t="shared" si="7"/>
        <v>25.902841790768353</v>
      </c>
      <c r="AS14" s="22">
        <f t="shared" si="7"/>
        <v>7.2542094170507436</v>
      </c>
      <c r="AT14" s="22">
        <f t="shared" si="7"/>
        <v>6.0603098872084686</v>
      </c>
      <c r="AU14" s="22"/>
      <c r="AV14" s="22"/>
      <c r="AW14" s="22"/>
      <c r="AX14" s="22"/>
      <c r="AY14" s="22"/>
      <c r="AZ14" s="22"/>
      <c r="BA14" s="22"/>
      <c r="BB14" s="22"/>
    </row>
    <row r="15" spans="1:54" ht="17.399999999999999">
      <c r="A15" s="8">
        <f t="shared" ref="A15:A36" si="8">1+A14</f>
        <v>2003</v>
      </c>
      <c r="B15" s="304">
        <f>+'Ark1'!R9</f>
        <v>38697.01</v>
      </c>
      <c r="C15" s="365">
        <f t="shared" si="2"/>
        <v>-10769.989999999998</v>
      </c>
      <c r="D15" s="215"/>
      <c r="E15" s="214">
        <f t="shared" si="3"/>
        <v>78.227929730931734</v>
      </c>
      <c r="F15" s="115"/>
      <c r="G15" s="214"/>
      <c r="H15" s="6"/>
      <c r="I15" s="68">
        <f>+'Ark1'!U9</f>
        <v>24.21086021891611</v>
      </c>
      <c r="J15" s="246">
        <f t="shared" si="4"/>
        <v>0.32298345258710981</v>
      </c>
      <c r="K15" s="112"/>
      <c r="L15" s="114"/>
      <c r="M15" s="112"/>
      <c r="N15" s="114"/>
      <c r="O15" s="6"/>
      <c r="P15" s="10">
        <f>+'Ark1'!S9</f>
        <v>5.5239151552019132</v>
      </c>
      <c r="Q15" s="114">
        <f t="shared" si="4"/>
        <v>0.24201004674576954</v>
      </c>
      <c r="R15" s="112"/>
      <c r="S15" s="9">
        <f>+'Ark1'!T9</f>
        <v>6.4487411301286555</v>
      </c>
      <c r="T15" s="114">
        <f t="shared" si="4"/>
        <v>-0.36183966110590493</v>
      </c>
      <c r="U15" s="93">
        <f>+'Ark1'!W9</f>
        <v>19.386510740752325</v>
      </c>
      <c r="V15" s="8"/>
      <c r="W15" s="8"/>
      <c r="X15" s="8"/>
      <c r="Y15" s="120">
        <f>+'Ark1'!X9</f>
        <v>90.270540282052821</v>
      </c>
      <c r="Z15" s="83">
        <f>+'Ark1'!Y9</f>
        <v>54.882793270074359</v>
      </c>
      <c r="AA15" s="120">
        <f>+'Ark1'!Z9</f>
        <v>6.5075326910714253</v>
      </c>
      <c r="AB15" s="315">
        <f>+'Ark1'!Q9</f>
        <v>10307</v>
      </c>
      <c r="AC15" s="83">
        <f t="shared" si="5"/>
        <v>-1841</v>
      </c>
      <c r="AD15" s="120">
        <f t="shared" si="0"/>
        <v>3.7544397011739594</v>
      </c>
      <c r="AE15" s="12"/>
      <c r="AF15" s="84">
        <f>+'Ark1'!AD9</f>
        <v>72.255774873623025</v>
      </c>
      <c r="AG15" s="315">
        <f t="shared" si="1"/>
        <v>936.88789999999892</v>
      </c>
      <c r="AH15" s="40">
        <f t="shared" si="6"/>
        <v>79.285634736713263</v>
      </c>
      <c r="AI15" s="83"/>
      <c r="AJ15" s="6"/>
      <c r="AK15" s="22"/>
      <c r="AL15" s="22"/>
      <c r="AM15" s="22"/>
      <c r="AN15" s="22"/>
      <c r="AO15" s="22"/>
      <c r="AP15" s="22"/>
      <c r="AQ15" s="301">
        <f t="shared" si="7"/>
        <v>43177</v>
      </c>
      <c r="AR15" s="22">
        <f t="shared" si="7"/>
        <v>25.902841790768353</v>
      </c>
      <c r="AS15" s="22">
        <f t="shared" si="7"/>
        <v>7.2542094170507436</v>
      </c>
      <c r="AT15" s="22">
        <f t="shared" si="7"/>
        <v>6.0603098872084686</v>
      </c>
      <c r="AU15" s="22"/>
      <c r="AV15" s="22"/>
      <c r="AW15" s="22"/>
      <c r="AX15" s="22"/>
      <c r="AY15" s="22"/>
      <c r="AZ15" s="22"/>
      <c r="BA15" s="22"/>
      <c r="BB15" s="22"/>
    </row>
    <row r="16" spans="1:54" ht="17.399999999999999">
      <c r="A16" s="8">
        <f t="shared" si="8"/>
        <v>2004</v>
      </c>
      <c r="B16" s="304">
        <f>+'Ark1'!R10</f>
        <v>39124</v>
      </c>
      <c r="C16" s="365">
        <f t="shared" si="2"/>
        <v>426.98999999999796</v>
      </c>
      <c r="D16" s="215"/>
      <c r="E16" s="214">
        <f t="shared" si="3"/>
        <v>101.10341858453663</v>
      </c>
      <c r="F16" s="115"/>
      <c r="G16" s="214"/>
      <c r="H16" s="6"/>
      <c r="I16" s="68">
        <f>+'Ark1'!U10</f>
        <v>24.965985073100793</v>
      </c>
      <c r="J16" s="246">
        <f t="shared" si="4"/>
        <v>0.75512485418468245</v>
      </c>
      <c r="K16" s="112"/>
      <c r="L16" s="114"/>
      <c r="M16" s="112"/>
      <c r="N16" s="114"/>
      <c r="O16" s="6"/>
      <c r="P16" s="10">
        <f>+'Ark1'!S10</f>
        <v>5.9286627134239849</v>
      </c>
      <c r="Q16" s="114">
        <f t="shared" si="4"/>
        <v>0.40474755822207165</v>
      </c>
      <c r="R16" s="112"/>
      <c r="S16" s="9">
        <f>+'Ark1'!T10</f>
        <v>6.7275585318474604</v>
      </c>
      <c r="T16" s="114">
        <f t="shared" si="4"/>
        <v>0.27881740171880498</v>
      </c>
      <c r="U16" s="93">
        <f>+'Ark1'!W10</f>
        <v>22.691953787956244</v>
      </c>
      <c r="V16" s="8"/>
      <c r="W16" s="8"/>
      <c r="X16" s="8"/>
      <c r="Y16" s="120">
        <f>+'Ark1'!X10</f>
        <v>92.434311420100173</v>
      </c>
      <c r="Z16" s="83">
        <f>+'Ark1'!Y10</f>
        <v>59.791943564052787</v>
      </c>
      <c r="AA16" s="120">
        <f>+'Ark1'!Z10</f>
        <v>6.4709545714310988</v>
      </c>
      <c r="AB16" s="315">
        <f>+'Ark1'!Q10</f>
        <v>10290</v>
      </c>
      <c r="AC16" s="83">
        <f t="shared" si="5"/>
        <v>-17</v>
      </c>
      <c r="AD16" s="120">
        <f t="shared" si="0"/>
        <v>3.8021379980563652</v>
      </c>
      <c r="AE16" s="12"/>
      <c r="AF16" s="84">
        <f>+'Ark1'!AD10</f>
        <v>70.813375781887515</v>
      </c>
      <c r="AG16" s="315">
        <f t="shared" si="1"/>
        <v>976.76919999999541</v>
      </c>
      <c r="AH16" s="40">
        <f t="shared" si="6"/>
        <v>104.25678461638758</v>
      </c>
      <c r="AI16" s="83"/>
      <c r="AJ16" s="6"/>
      <c r="AK16" s="22"/>
      <c r="AL16" s="22"/>
      <c r="AM16" s="22"/>
      <c r="AN16" s="22"/>
      <c r="AO16" s="22"/>
      <c r="AP16" s="22"/>
      <c r="AQ16" s="301">
        <f t="shared" si="7"/>
        <v>43177</v>
      </c>
      <c r="AR16" s="22">
        <f t="shared" si="7"/>
        <v>25.902841790768353</v>
      </c>
      <c r="AS16" s="22">
        <f t="shared" si="7"/>
        <v>7.2542094170507436</v>
      </c>
      <c r="AT16" s="22">
        <f t="shared" si="7"/>
        <v>6.0603098872084686</v>
      </c>
      <c r="AU16" s="22"/>
      <c r="AV16" s="22"/>
      <c r="AW16" s="22"/>
      <c r="AX16" s="22"/>
      <c r="AY16" s="22"/>
      <c r="AZ16" s="22"/>
      <c r="BA16" s="22"/>
      <c r="BB16" s="22"/>
    </row>
    <row r="17" spans="1:54" ht="17.399999999999999">
      <c r="A17" s="8">
        <f t="shared" si="8"/>
        <v>2005</v>
      </c>
      <c r="B17" s="304">
        <f>+'Ark1'!R11</f>
        <v>37240</v>
      </c>
      <c r="C17" s="365">
        <f t="shared" si="2"/>
        <v>-1884</v>
      </c>
      <c r="D17" s="215"/>
      <c r="E17" s="214">
        <f t="shared" si="3"/>
        <v>95.184541457928631</v>
      </c>
      <c r="F17" s="115"/>
      <c r="G17" s="214"/>
      <c r="H17" s="6"/>
      <c r="I17" s="68">
        <f>+'Ark1'!U11</f>
        <v>25.497258324382361</v>
      </c>
      <c r="J17" s="246">
        <f t="shared" si="4"/>
        <v>0.53127325128156855</v>
      </c>
      <c r="K17" s="112"/>
      <c r="L17" s="114"/>
      <c r="M17" s="112"/>
      <c r="N17" s="114"/>
      <c r="O17" s="6"/>
      <c r="P17" s="10">
        <f>+'Ark1'!S11</f>
        <v>6.2012352309344783</v>
      </c>
      <c r="Q17" s="114">
        <f t="shared" si="4"/>
        <v>0.27257251751049338</v>
      </c>
      <c r="R17" s="112"/>
      <c r="S17" s="9">
        <f>+'Ark1'!T11</f>
        <v>6.7375671321160047</v>
      </c>
      <c r="T17" s="114">
        <f t="shared" si="4"/>
        <v>1.0008600268544221E-2</v>
      </c>
      <c r="U17" s="93">
        <f>+'Ark1'!W11</f>
        <v>23.174006444683144</v>
      </c>
      <c r="V17" s="8"/>
      <c r="W17" s="8"/>
      <c r="X17" s="8"/>
      <c r="Y17" s="120">
        <f>+'Ark1'!X11</f>
        <v>92.661117078410314</v>
      </c>
      <c r="Z17" s="83">
        <f>+'Ark1'!Y11</f>
        <v>63.284103114930176</v>
      </c>
      <c r="AA17" s="120">
        <f>+'Ark1'!Z11</f>
        <v>6.6591062685856484</v>
      </c>
      <c r="AB17" s="315">
        <f>+'Ark1'!Q11</f>
        <v>9622</v>
      </c>
      <c r="AC17" s="83">
        <f t="shared" si="5"/>
        <v>-668</v>
      </c>
      <c r="AD17" s="120">
        <f t="shared" si="0"/>
        <v>3.8702972355019747</v>
      </c>
      <c r="AE17" s="12"/>
      <c r="AF17" s="84">
        <f>+'Ark1'!AD11</f>
        <v>70.008740942887115</v>
      </c>
      <c r="AG17" s="315">
        <f t="shared" si="1"/>
        <v>949.51789999999914</v>
      </c>
      <c r="AH17" s="40">
        <f t="shared" si="6"/>
        <v>97.210057401482729</v>
      </c>
      <c r="AI17" s="83"/>
      <c r="AJ17" s="6"/>
      <c r="AK17" s="22"/>
      <c r="AL17" s="22"/>
      <c r="AM17" s="22"/>
      <c r="AN17" s="22"/>
      <c r="AO17" s="22"/>
      <c r="AP17" s="22"/>
      <c r="AQ17" s="301">
        <f t="shared" si="7"/>
        <v>43177</v>
      </c>
      <c r="AR17" s="22">
        <f t="shared" si="7"/>
        <v>25.902841790768353</v>
      </c>
      <c r="AS17" s="22">
        <f t="shared" si="7"/>
        <v>7.2542094170507436</v>
      </c>
      <c r="AT17" s="22">
        <f t="shared" si="7"/>
        <v>6.0603098872084686</v>
      </c>
      <c r="AU17" s="22"/>
      <c r="AV17" s="22"/>
      <c r="AW17" s="22"/>
      <c r="AX17" s="22"/>
      <c r="AY17" s="22"/>
      <c r="AZ17" s="22"/>
      <c r="BA17" s="22"/>
      <c r="BB17" s="22"/>
    </row>
    <row r="18" spans="1:54" ht="17.399999999999999">
      <c r="A18" s="8">
        <f t="shared" si="8"/>
        <v>2006</v>
      </c>
      <c r="B18" s="304">
        <f>+'Ark1'!R12</f>
        <v>37073</v>
      </c>
      <c r="C18" s="365">
        <f t="shared" si="2"/>
        <v>-167</v>
      </c>
      <c r="D18" s="215"/>
      <c r="E18" s="214">
        <f t="shared" si="3"/>
        <v>99.551557465091307</v>
      </c>
      <c r="F18" s="115"/>
      <c r="G18" s="214"/>
      <c r="H18" s="6"/>
      <c r="I18" s="68">
        <f>+'Ark1'!U12</f>
        <v>25.450540824859058</v>
      </c>
      <c r="J18" s="246">
        <f t="shared" si="4"/>
        <v>-4.6717499523303729E-2</v>
      </c>
      <c r="K18" s="112"/>
      <c r="L18" s="114"/>
      <c r="M18" s="112"/>
      <c r="N18" s="114"/>
      <c r="O18" s="6"/>
      <c r="P18" s="10">
        <f>+'Ark1'!S12</f>
        <v>6.3137053920643051</v>
      </c>
      <c r="Q18" s="114">
        <f t="shared" si="4"/>
        <v>0.11247016112982688</v>
      </c>
      <c r="R18" s="112"/>
      <c r="S18" s="9">
        <f>+'Ark1'!T12</f>
        <v>6.5675289294095425</v>
      </c>
      <c r="T18" s="114">
        <f t="shared" si="4"/>
        <v>-0.17003820270646219</v>
      </c>
      <c r="U18" s="93">
        <f>+'Ark1'!W12</f>
        <v>21.738192215358879</v>
      </c>
      <c r="V18" s="8"/>
      <c r="W18" s="8"/>
      <c r="X18" s="8"/>
      <c r="Y18" s="120">
        <f>+'Ark1'!X12</f>
        <v>91.31982844657837</v>
      </c>
      <c r="Z18" s="83">
        <f>+'Ark1'!Y12</f>
        <v>62.519893183718608</v>
      </c>
      <c r="AA18" s="120">
        <f>+'Ark1'!Z12</f>
        <v>6.9452828324521523</v>
      </c>
      <c r="AB18" s="315">
        <f>+'Ark1'!Q12</f>
        <v>9524</v>
      </c>
      <c r="AC18" s="83">
        <f t="shared" si="5"/>
        <v>-98</v>
      </c>
      <c r="AD18" s="120">
        <f t="shared" si="0"/>
        <v>3.8925871482570349</v>
      </c>
      <c r="AE18" s="12"/>
      <c r="AF18" s="84">
        <f>+'Ark1'!AD12</f>
        <v>69.968833542618228</v>
      </c>
      <c r="AG18" s="315">
        <f t="shared" si="1"/>
        <v>943.52789999999982</v>
      </c>
      <c r="AH18" s="40">
        <f t="shared" si="6"/>
        <v>99.369153546236532</v>
      </c>
      <c r="AI18" s="83"/>
      <c r="AJ18" s="6"/>
      <c r="AK18" s="22"/>
      <c r="AL18" s="22"/>
      <c r="AM18" s="22"/>
      <c r="AN18" s="22"/>
      <c r="AO18" s="22"/>
      <c r="AP18" s="22"/>
      <c r="AQ18" s="301">
        <f t="shared" si="7"/>
        <v>43177</v>
      </c>
      <c r="AR18" s="22">
        <f t="shared" si="7"/>
        <v>25.902841790768353</v>
      </c>
      <c r="AS18" s="22">
        <f t="shared" si="7"/>
        <v>7.2542094170507436</v>
      </c>
      <c r="AT18" s="22">
        <f t="shared" si="7"/>
        <v>6.0603098872084686</v>
      </c>
      <c r="AU18" s="22"/>
      <c r="AV18" s="22"/>
      <c r="AW18" s="22"/>
      <c r="AX18" s="22"/>
      <c r="AY18" s="22"/>
      <c r="AZ18" s="22"/>
      <c r="BA18" s="22"/>
      <c r="BB18" s="22"/>
    </row>
    <row r="19" spans="1:54" ht="17.399999999999999">
      <c r="A19" s="8">
        <f t="shared" si="8"/>
        <v>2007</v>
      </c>
      <c r="B19" s="304">
        <f>+'Ark1'!R13</f>
        <v>33163</v>
      </c>
      <c r="C19" s="365">
        <f t="shared" si="2"/>
        <v>-3910</v>
      </c>
      <c r="D19" s="215"/>
      <c r="E19" s="214">
        <f t="shared" si="3"/>
        <v>89.453240903083113</v>
      </c>
      <c r="F19" s="115"/>
      <c r="G19" s="214"/>
      <c r="H19" s="6"/>
      <c r="I19" s="68">
        <f>+'Ark1'!U13</f>
        <v>25.010300636251177</v>
      </c>
      <c r="J19" s="246">
        <f t="shared" si="4"/>
        <v>-0.44024018860788061</v>
      </c>
      <c r="K19" s="112"/>
      <c r="L19" s="114"/>
      <c r="M19" s="112"/>
      <c r="N19" s="114"/>
      <c r="O19" s="6"/>
      <c r="P19" s="10">
        <f>+'Ark1'!S13</f>
        <v>6.3409221119922803</v>
      </c>
      <c r="Q19" s="114">
        <f t="shared" si="4"/>
        <v>2.7216719927975142E-2</v>
      </c>
      <c r="R19" s="112"/>
      <c r="S19" s="9">
        <f>+'Ark1'!T13</f>
        <v>6.3539185236558824</v>
      </c>
      <c r="T19" s="114">
        <f t="shared" si="4"/>
        <v>-0.21361040575366008</v>
      </c>
      <c r="U19" s="93">
        <f>+'Ark1'!W13</f>
        <v>19.799173778005613</v>
      </c>
      <c r="V19" s="8"/>
      <c r="W19" s="8"/>
      <c r="X19" s="8"/>
      <c r="Y19" s="120">
        <f>+'Ark1'!X13</f>
        <v>88.544462201851445</v>
      </c>
      <c r="Z19" s="83">
        <f>+'Ark1'!Y13</f>
        <v>60.151373518680423</v>
      </c>
      <c r="AA19" s="120">
        <f>+'Ark1'!Z13</f>
        <v>7.3094345106182077</v>
      </c>
      <c r="AB19" s="315">
        <f>+'Ark1'!Q13</f>
        <v>8706</v>
      </c>
      <c r="AC19" s="83">
        <f t="shared" si="5"/>
        <v>-818</v>
      </c>
      <c r="AD19" s="120">
        <f t="shared" si="0"/>
        <v>3.8092120376751666</v>
      </c>
      <c r="AE19" s="12"/>
      <c r="AF19" s="84">
        <f>+'Ark1'!AD13</f>
        <v>67.440816737957107</v>
      </c>
      <c r="AG19" s="315">
        <f t="shared" si="1"/>
        <v>829.41659999999774</v>
      </c>
      <c r="AH19" s="40">
        <f t="shared" si="6"/>
        <v>87.905890223277751</v>
      </c>
      <c r="AI19" s="83"/>
      <c r="AJ19" s="6"/>
      <c r="AK19" s="22"/>
      <c r="AL19" s="22"/>
      <c r="AM19" s="22"/>
      <c r="AN19" s="22"/>
      <c r="AO19" s="22"/>
      <c r="AP19" s="22"/>
      <c r="AQ19" s="301">
        <f t="shared" si="7"/>
        <v>43177</v>
      </c>
      <c r="AR19" s="22">
        <f t="shared" si="7"/>
        <v>25.902841790768353</v>
      </c>
      <c r="AS19" s="22">
        <f t="shared" si="7"/>
        <v>7.2542094170507436</v>
      </c>
      <c r="AT19" s="22">
        <f t="shared" si="7"/>
        <v>6.0603098872084686</v>
      </c>
      <c r="AU19" s="22"/>
      <c r="AV19" s="22"/>
      <c r="AW19" s="22"/>
      <c r="AX19" s="22"/>
      <c r="AY19" s="22"/>
      <c r="AZ19" s="22"/>
      <c r="BA19" s="22"/>
      <c r="BB19" s="22"/>
    </row>
    <row r="20" spans="1:54" ht="17.399999999999999">
      <c r="A20" s="8">
        <f t="shared" si="8"/>
        <v>2008</v>
      </c>
      <c r="B20" s="304">
        <f>+'Ark1'!R14</f>
        <v>33632</v>
      </c>
      <c r="C20" s="365">
        <f t="shared" si="2"/>
        <v>469</v>
      </c>
      <c r="D20" s="215"/>
      <c r="E20" s="214">
        <f t="shared" si="3"/>
        <v>101.41422669842898</v>
      </c>
      <c r="F20" s="115"/>
      <c r="G20" s="214"/>
      <c r="H20" s="6"/>
      <c r="I20" s="68">
        <f>+'Ark1'!U14</f>
        <v>25.600550071360505</v>
      </c>
      <c r="J20" s="246">
        <f t="shared" si="4"/>
        <v>0.59024943510932815</v>
      </c>
      <c r="K20" s="112"/>
      <c r="L20" s="114"/>
      <c r="M20" s="112"/>
      <c r="N20" s="114"/>
      <c r="O20" s="6"/>
      <c r="P20" s="10">
        <f>+'Ark1'!S14</f>
        <v>6.7456588962892496</v>
      </c>
      <c r="Q20" s="114">
        <f t="shared" si="4"/>
        <v>0.40473678429696935</v>
      </c>
      <c r="R20" s="112"/>
      <c r="S20" s="9">
        <f>+'Ark1'!T14</f>
        <v>6.6057623691722176</v>
      </c>
      <c r="T20" s="114">
        <f t="shared" si="4"/>
        <v>0.25184384551633521</v>
      </c>
      <c r="U20" s="93">
        <f>+'Ark1'!W14</f>
        <v>19.98097050428164</v>
      </c>
      <c r="V20" s="8"/>
      <c r="W20" s="8"/>
      <c r="X20" s="8"/>
      <c r="Y20" s="120">
        <f>+'Ark1'!X14</f>
        <v>89.203734538534746</v>
      </c>
      <c r="Z20" s="83">
        <f>+'Ark1'!Y14</f>
        <v>63.032231208372977</v>
      </c>
      <c r="AA20" s="120">
        <f>+'Ark1'!Z14</f>
        <v>7.4681948517029779</v>
      </c>
      <c r="AB20" s="315">
        <f>+'Ark1'!Q14</f>
        <v>8635</v>
      </c>
      <c r="AC20" s="83">
        <f t="shared" si="5"/>
        <v>-71</v>
      </c>
      <c r="AD20" s="120">
        <f t="shared" si="0"/>
        <v>3.894846554719166</v>
      </c>
      <c r="AE20" s="12"/>
      <c r="AF20" s="84">
        <f>+'Ark1'!AD14</f>
        <v>68.261697906031358</v>
      </c>
      <c r="AG20" s="315">
        <f t="shared" si="1"/>
        <v>860.99769999999648</v>
      </c>
      <c r="AH20" s="40">
        <f t="shared" si="6"/>
        <v>103.80762815694777</v>
      </c>
      <c r="AI20" s="83"/>
      <c r="AJ20" s="6"/>
      <c r="AK20" s="22"/>
      <c r="AL20" s="22"/>
      <c r="AM20" s="22"/>
      <c r="AN20" s="22"/>
      <c r="AO20" s="22"/>
      <c r="AP20" s="22"/>
      <c r="AQ20" s="301">
        <f t="shared" si="7"/>
        <v>43177</v>
      </c>
      <c r="AR20" s="22">
        <f t="shared" si="7"/>
        <v>25.902841790768353</v>
      </c>
      <c r="AS20" s="22">
        <f t="shared" si="7"/>
        <v>7.2542094170507436</v>
      </c>
      <c r="AT20" s="22">
        <f t="shared" si="7"/>
        <v>6.0603098872084686</v>
      </c>
      <c r="AU20" s="22"/>
      <c r="AV20" s="22"/>
      <c r="AW20" s="22"/>
      <c r="AX20" s="22"/>
      <c r="AY20" s="22"/>
      <c r="AZ20" s="22"/>
      <c r="BA20" s="22"/>
      <c r="BB20" s="22"/>
    </row>
    <row r="21" spans="1:54" ht="17.399999999999999">
      <c r="A21" s="8">
        <f t="shared" si="8"/>
        <v>2009</v>
      </c>
      <c r="B21" s="304">
        <f>+'Ark1'!R15</f>
        <v>32591</v>
      </c>
      <c r="C21" s="365">
        <f t="shared" si="2"/>
        <v>-1041</v>
      </c>
      <c r="D21" s="215"/>
      <c r="E21" s="214">
        <f t="shared" si="3"/>
        <v>96.904733587059937</v>
      </c>
      <c r="F21" s="115"/>
      <c r="G21" s="214"/>
      <c r="H21" s="6"/>
      <c r="I21" s="68">
        <f>+'Ark1'!U15</f>
        <v>26.316483078150483</v>
      </c>
      <c r="J21" s="246">
        <f t="shared" si="4"/>
        <v>0.71593300678997807</v>
      </c>
      <c r="K21" s="112"/>
      <c r="L21" s="114"/>
      <c r="M21" s="112"/>
      <c r="N21" s="114"/>
      <c r="O21" s="6"/>
      <c r="P21" s="10">
        <f>+'Ark1'!S15</f>
        <v>7.052928722653494</v>
      </c>
      <c r="Q21" s="114">
        <f t="shared" si="4"/>
        <v>0.30726982636424438</v>
      </c>
      <c r="R21" s="112"/>
      <c r="S21" s="9">
        <f>+'Ark1'!T15</f>
        <v>6.5898254119235373</v>
      </c>
      <c r="T21" s="114">
        <f t="shared" si="4"/>
        <v>-1.5936957248680272E-2</v>
      </c>
      <c r="U21" s="93">
        <f>+'Ark1'!W15</f>
        <v>20.250989536988744</v>
      </c>
      <c r="V21" s="8"/>
      <c r="W21" s="8"/>
      <c r="X21" s="8"/>
      <c r="Y21" s="120">
        <f>+'Ark1'!X15</f>
        <v>89.408118805805302</v>
      </c>
      <c r="Z21" s="83">
        <f>+'Ark1'!Y15</f>
        <v>66.585867263968581</v>
      </c>
      <c r="AA21" s="120">
        <f>+'Ark1'!Z15</f>
        <v>7.8254280370706644</v>
      </c>
      <c r="AB21" s="315">
        <f>+'Ark1'!Q15</f>
        <v>8334</v>
      </c>
      <c r="AC21" s="83">
        <f t="shared" si="5"/>
        <v>-301</v>
      </c>
      <c r="AD21" s="120">
        <f t="shared" si="0"/>
        <v>3.910607151427886</v>
      </c>
      <c r="AE21" s="12"/>
      <c r="AF21" s="84">
        <f>+'Ark1'!AD15</f>
        <v>66.519557844733285</v>
      </c>
      <c r="AG21" s="315">
        <f t="shared" si="1"/>
        <v>857.68050000000244</v>
      </c>
      <c r="AH21" s="40">
        <f t="shared" si="6"/>
        <v>99.614726032369887</v>
      </c>
      <c r="AI21" s="83"/>
      <c r="AJ21" s="6"/>
      <c r="AK21" s="22"/>
      <c r="AL21" s="22"/>
      <c r="AM21" s="22"/>
      <c r="AN21" s="22"/>
      <c r="AO21" s="22"/>
      <c r="AP21" s="22"/>
      <c r="AQ21" s="301">
        <f t="shared" si="7"/>
        <v>43177</v>
      </c>
      <c r="AR21" s="22">
        <f t="shared" si="7"/>
        <v>25.902841790768353</v>
      </c>
      <c r="AS21" s="22">
        <f t="shared" si="7"/>
        <v>7.2542094170507436</v>
      </c>
      <c r="AT21" s="22">
        <f t="shared" si="7"/>
        <v>6.0603098872084686</v>
      </c>
      <c r="AU21" s="22"/>
      <c r="AV21" s="22"/>
      <c r="AW21" s="22"/>
      <c r="AX21" s="22"/>
      <c r="AY21" s="22"/>
      <c r="AZ21" s="22"/>
      <c r="BA21" s="22"/>
      <c r="BB21" s="22"/>
    </row>
    <row r="22" spans="1:54" ht="17.399999999999999">
      <c r="A22" s="8">
        <f t="shared" si="8"/>
        <v>2010</v>
      </c>
      <c r="B22" s="304">
        <f>+'Ark1'!R16</f>
        <v>37814</v>
      </c>
      <c r="C22" s="365">
        <f t="shared" si="2"/>
        <v>5223</v>
      </c>
      <c r="D22" s="215"/>
      <c r="E22" s="214">
        <f t="shared" si="3"/>
        <v>116.02589671995337</v>
      </c>
      <c r="F22" s="115"/>
      <c r="G22" s="214"/>
      <c r="H22" s="6"/>
      <c r="I22" s="68">
        <f>+'Ark1'!U16</f>
        <v>25.237716718675689</v>
      </c>
      <c r="J22" s="246">
        <f t="shared" si="4"/>
        <v>-1.0787663594747947</v>
      </c>
      <c r="K22" s="112"/>
      <c r="L22" s="114"/>
      <c r="M22" s="112"/>
      <c r="N22" s="114"/>
      <c r="O22" s="6"/>
      <c r="P22" s="10">
        <f>+'Ark1'!S16</f>
        <v>7.0171894007510449</v>
      </c>
      <c r="Q22" s="114">
        <f t="shared" si="4"/>
        <v>-3.5739321902449106E-2</v>
      </c>
      <c r="R22" s="112"/>
      <c r="S22" s="9">
        <f>+'Ark1'!T16</f>
        <v>6.2687100015867134</v>
      </c>
      <c r="T22" s="114">
        <f t="shared" si="4"/>
        <v>-0.32111541033682389</v>
      </c>
      <c r="U22" s="93">
        <f>+'Ark1'!W16</f>
        <v>15.55508541809912</v>
      </c>
      <c r="V22" s="8"/>
      <c r="W22" s="8"/>
      <c r="X22" s="8"/>
      <c r="Y22" s="120">
        <f>+'Ark1'!X16</f>
        <v>84.259797958428109</v>
      </c>
      <c r="Z22" s="83">
        <f>+'Ark1'!Y16</f>
        <v>61.315914740572261</v>
      </c>
      <c r="AA22" s="120">
        <f>+'Ark1'!Z16</f>
        <v>8.2122408677767851</v>
      </c>
      <c r="AB22" s="315">
        <f>+'Ark1'!Q16</f>
        <v>8869</v>
      </c>
      <c r="AC22" s="83">
        <f t="shared" si="5"/>
        <v>535</v>
      </c>
      <c r="AD22" s="120">
        <f t="shared" si="0"/>
        <v>4.2636148382004739</v>
      </c>
      <c r="AE22" s="12"/>
      <c r="AF22" s="84">
        <f>+'Ark1'!AD16</f>
        <v>62.927746177478397</v>
      </c>
      <c r="AG22" s="315">
        <f t="shared" si="1"/>
        <v>954.33902000000251</v>
      </c>
      <c r="AH22" s="40">
        <f t="shared" si="6"/>
        <v>111.26975837739108</v>
      </c>
      <c r="AI22" s="83"/>
      <c r="AJ22" s="6"/>
      <c r="AK22" s="22"/>
      <c r="AL22" s="22"/>
      <c r="AM22" s="22"/>
      <c r="AN22" s="22"/>
      <c r="AO22" s="22"/>
      <c r="AP22" s="22"/>
      <c r="AQ22" s="301">
        <f t="shared" si="7"/>
        <v>43177</v>
      </c>
      <c r="AR22" s="22">
        <f t="shared" si="7"/>
        <v>25.902841790768353</v>
      </c>
      <c r="AS22" s="22">
        <f t="shared" si="7"/>
        <v>7.2542094170507436</v>
      </c>
      <c r="AT22" s="22">
        <f t="shared" si="7"/>
        <v>6.0603098872084686</v>
      </c>
      <c r="AU22" s="22"/>
      <c r="AV22" s="22"/>
      <c r="AW22" s="22"/>
      <c r="AX22" s="22"/>
      <c r="AY22" s="22"/>
      <c r="AZ22" s="22"/>
      <c r="BA22" s="22"/>
      <c r="BB22" s="22"/>
    </row>
    <row r="23" spans="1:54" ht="17.399999999999999">
      <c r="A23" s="8">
        <f t="shared" si="8"/>
        <v>2011</v>
      </c>
      <c r="B23" s="304">
        <f>+'Ark1'!R17</f>
        <v>40640</v>
      </c>
      <c r="C23" s="365">
        <f t="shared" si="2"/>
        <v>2826</v>
      </c>
      <c r="D23" s="215"/>
      <c r="E23" s="214">
        <f t="shared" si="3"/>
        <v>107.4734225419157</v>
      </c>
      <c r="F23" s="115"/>
      <c r="G23" s="214"/>
      <c r="H23" s="6"/>
      <c r="I23" s="68">
        <f>+'Ark1'!U17</f>
        <v>25.299224901574888</v>
      </c>
      <c r="J23" s="246">
        <f t="shared" si="4"/>
        <v>6.1508182899199682E-2</v>
      </c>
      <c r="K23" s="112"/>
      <c r="L23" s="114"/>
      <c r="M23" s="112"/>
      <c r="N23" s="114"/>
      <c r="O23" s="6"/>
      <c r="P23" s="10">
        <f>+'Ark1'!S17</f>
        <v>6.8524606299212589</v>
      </c>
      <c r="Q23" s="114">
        <f t="shared" si="4"/>
        <v>-0.16472877082978599</v>
      </c>
      <c r="R23" s="112"/>
      <c r="S23" s="9">
        <f>+'Ark1'!T17</f>
        <v>6.178543307086616</v>
      </c>
      <c r="T23" s="114">
        <f t="shared" si="4"/>
        <v>-9.01666945000974E-2</v>
      </c>
      <c r="U23" s="93">
        <f>+'Ark1'!W17</f>
        <v>13.991141732283459</v>
      </c>
      <c r="V23" s="8"/>
      <c r="W23" s="8"/>
      <c r="X23" s="8"/>
      <c r="Y23" s="120">
        <f>+'Ark1'!X17</f>
        <v>85.029527559055126</v>
      </c>
      <c r="Z23" s="83">
        <f>+'Ark1'!Y17</f>
        <v>61.437007874015762</v>
      </c>
      <c r="AA23" s="120">
        <f>+'Ark1'!Z17</f>
        <v>8.0979178656892348</v>
      </c>
      <c r="AB23" s="315">
        <f>+'Ark1'!Q17</f>
        <v>8936</v>
      </c>
      <c r="AC23" s="83">
        <f t="shared" si="5"/>
        <v>67</v>
      </c>
      <c r="AD23" s="120">
        <f t="shared" si="0"/>
        <v>4.547896150402865</v>
      </c>
      <c r="AE23" s="12"/>
      <c r="AF23" s="84">
        <f>+'Ark1'!AD17</f>
        <v>61.475039006657958</v>
      </c>
      <c r="AG23" s="315">
        <f t="shared" si="1"/>
        <v>1028.1605000000036</v>
      </c>
      <c r="AH23" s="40">
        <f t="shared" si="6"/>
        <v>107.73535174114551</v>
      </c>
      <c r="AI23" s="83"/>
      <c r="AJ23" s="6"/>
      <c r="AK23" s="22"/>
      <c r="AL23" s="22"/>
      <c r="AM23" s="22"/>
      <c r="AN23" s="22"/>
      <c r="AO23" s="22"/>
      <c r="AP23" s="22"/>
      <c r="AQ23" s="301">
        <f t="shared" si="7"/>
        <v>43177</v>
      </c>
      <c r="AR23" s="22">
        <f t="shared" si="7"/>
        <v>25.902841790768353</v>
      </c>
      <c r="AS23" s="22">
        <f t="shared" si="7"/>
        <v>7.2542094170507436</v>
      </c>
      <c r="AT23" s="22">
        <f t="shared" si="7"/>
        <v>6.0603098872084686</v>
      </c>
      <c r="AU23" s="22"/>
      <c r="AV23" s="22"/>
      <c r="AW23" s="22"/>
      <c r="AX23" s="22"/>
      <c r="AY23" s="22"/>
      <c r="AZ23" s="22"/>
      <c r="BA23" s="22"/>
      <c r="BB23" s="22"/>
    </row>
    <row r="24" spans="1:54" ht="17.399999999999999">
      <c r="A24" s="8">
        <f t="shared" si="8"/>
        <v>2012</v>
      </c>
      <c r="B24" s="304">
        <f>+'Ark1'!R18</f>
        <v>36777</v>
      </c>
      <c r="C24" s="365">
        <f t="shared" si="2"/>
        <v>-3863</v>
      </c>
      <c r="D24" s="215"/>
      <c r="E24" s="214">
        <f t="shared" si="3"/>
        <v>90.49458661417323</v>
      </c>
      <c r="F24" s="115"/>
      <c r="G24" s="214"/>
      <c r="H24" s="6"/>
      <c r="I24" s="68">
        <f>+'Ark1'!U18</f>
        <v>24.658427821736485</v>
      </c>
      <c r="J24" s="246">
        <f t="shared" si="4"/>
        <v>-0.6407970798384035</v>
      </c>
      <c r="K24" s="112"/>
      <c r="L24" s="114"/>
      <c r="M24" s="112"/>
      <c r="N24" s="114"/>
      <c r="O24" s="6"/>
      <c r="P24" s="10">
        <f>+'Ark1'!S18</f>
        <v>7.0378225521385644</v>
      </c>
      <c r="Q24" s="114">
        <f t="shared" si="4"/>
        <v>0.18536192221730552</v>
      </c>
      <c r="R24" s="112"/>
      <c r="S24" s="9">
        <f>+'Ark1'!T18</f>
        <v>6.217853549772955</v>
      </c>
      <c r="T24" s="114">
        <f t="shared" si="4"/>
        <v>3.9310242686338981E-2</v>
      </c>
      <c r="U24" s="93">
        <f>+'Ark1'!W18</f>
        <v>12.458873752617125</v>
      </c>
      <c r="V24" s="8"/>
      <c r="W24" s="8"/>
      <c r="X24" s="8"/>
      <c r="Y24" s="120">
        <f>+'Ark1'!X18</f>
        <v>84.522935530358694</v>
      </c>
      <c r="Z24" s="83">
        <f>+'Ark1'!Y18</f>
        <v>58.359844468009904</v>
      </c>
      <c r="AA24" s="120">
        <f>+'Ark1'!Z18</f>
        <v>7.8065983775357362</v>
      </c>
      <c r="AB24" s="315">
        <f>+'Ark1'!Q18</f>
        <v>8519</v>
      </c>
      <c r="AC24" s="83">
        <f t="shared" si="5"/>
        <v>-417</v>
      </c>
      <c r="AD24" s="120">
        <f t="shared" si="0"/>
        <v>4.317055992487381</v>
      </c>
      <c r="AE24" s="12"/>
      <c r="AF24" s="84">
        <f>+'Ark1'!AD18</f>
        <v>56.028791303530383</v>
      </c>
      <c r="AG24" s="315">
        <f t="shared" si="1"/>
        <v>906.86300000000267</v>
      </c>
      <c r="AH24" s="40">
        <f t="shared" si="6"/>
        <v>88.202474224598149</v>
      </c>
      <c r="AI24" s="83"/>
      <c r="AJ24" s="6"/>
      <c r="AK24" s="22"/>
      <c r="AL24" s="22"/>
      <c r="AM24" s="22"/>
      <c r="AN24" s="22"/>
      <c r="AO24" s="22"/>
      <c r="AP24" s="22"/>
      <c r="AQ24" s="301">
        <f t="shared" si="7"/>
        <v>43177</v>
      </c>
      <c r="AR24" s="22">
        <f t="shared" si="7"/>
        <v>25.902841790768353</v>
      </c>
      <c r="AS24" s="22">
        <f t="shared" si="7"/>
        <v>7.2542094170507436</v>
      </c>
      <c r="AT24" s="22">
        <f t="shared" si="7"/>
        <v>6.0603098872084686</v>
      </c>
      <c r="AU24" s="22"/>
      <c r="AV24" s="22"/>
      <c r="AW24" s="22"/>
      <c r="AX24" s="22"/>
      <c r="AY24" s="22"/>
      <c r="AZ24" s="22"/>
      <c r="BA24" s="22"/>
      <c r="BB24" s="22"/>
    </row>
    <row r="25" spans="1:54" ht="17.399999999999999">
      <c r="A25" s="8">
        <f t="shared" si="8"/>
        <v>2013</v>
      </c>
      <c r="B25" s="304">
        <f>+'Ark1'!R19</f>
        <v>38362</v>
      </c>
      <c r="C25" s="365">
        <f t="shared" si="2"/>
        <v>1585</v>
      </c>
      <c r="D25" s="215"/>
      <c r="E25" s="214">
        <f t="shared" si="3"/>
        <v>104.30975881665171</v>
      </c>
      <c r="F25" s="115"/>
      <c r="G25" s="214"/>
      <c r="H25" s="6"/>
      <c r="I25" s="68">
        <f>+'Ark1'!U19</f>
        <v>25.102739690318632</v>
      </c>
      <c r="J25" s="246">
        <f t="shared" si="4"/>
        <v>0.44431186858214744</v>
      </c>
      <c r="K25" s="112"/>
      <c r="L25" s="114"/>
      <c r="M25" s="112"/>
      <c r="N25" s="114"/>
      <c r="O25" s="6"/>
      <c r="P25" s="10">
        <f>+'Ark1'!S19</f>
        <v>7.1584901725666024</v>
      </c>
      <c r="Q25" s="114">
        <f t="shared" si="4"/>
        <v>0.12066762042803791</v>
      </c>
      <c r="R25" s="112"/>
      <c r="S25" s="9">
        <f>+'Ark1'!T19</f>
        <v>6.5035451749126736</v>
      </c>
      <c r="T25" s="114">
        <f t="shared" si="4"/>
        <v>0.28569162513971857</v>
      </c>
      <c r="U25" s="93">
        <f>+'Ark1'!W19</f>
        <v>16.388613732339294</v>
      </c>
      <c r="V25" s="8"/>
      <c r="W25" s="8"/>
      <c r="X25" s="8"/>
      <c r="Y25" s="120">
        <f>+'Ark1'!X19</f>
        <v>83.262082268911925</v>
      </c>
      <c r="Z25" s="83">
        <f>+'Ark1'!Y19</f>
        <v>60.492153693759448</v>
      </c>
      <c r="AA25" s="120">
        <f>+'Ark1'!Z19</f>
        <v>8.3003255574708881</v>
      </c>
      <c r="AB25" s="315">
        <f>+'Ark1'!Q19</f>
        <v>8498</v>
      </c>
      <c r="AC25" s="83">
        <f t="shared" si="5"/>
        <v>-21</v>
      </c>
      <c r="AD25" s="120">
        <f t="shared" si="0"/>
        <v>4.5142386443869142</v>
      </c>
      <c r="AE25" s="12"/>
      <c r="AF25" s="84">
        <f>+'Ark1'!AD19</f>
        <v>59.705133785014681</v>
      </c>
      <c r="AG25" s="315">
        <f t="shared" si="1"/>
        <v>962.99130000000343</v>
      </c>
      <c r="AH25" s="40">
        <f t="shared" si="6"/>
        <v>106.18928107112106</v>
      </c>
      <c r="AI25" s="83"/>
      <c r="AJ25" s="6"/>
      <c r="AK25" s="22"/>
      <c r="AL25" s="22"/>
      <c r="AM25" s="22"/>
      <c r="AN25" s="22"/>
      <c r="AO25" s="22"/>
      <c r="AP25" s="22"/>
      <c r="AQ25" s="301">
        <f t="shared" si="7"/>
        <v>43177</v>
      </c>
      <c r="AR25" s="22">
        <f t="shared" si="7"/>
        <v>25.902841790768353</v>
      </c>
      <c r="AS25" s="22">
        <f t="shared" si="7"/>
        <v>7.2542094170507436</v>
      </c>
      <c r="AT25" s="22">
        <f t="shared" si="7"/>
        <v>6.0603098872084686</v>
      </c>
      <c r="AU25" s="22"/>
      <c r="AV25" s="22"/>
      <c r="AW25" s="22"/>
      <c r="AX25" s="22"/>
      <c r="AY25" s="22"/>
      <c r="AZ25" s="22"/>
      <c r="BA25" s="22"/>
      <c r="BB25" s="22"/>
    </row>
    <row r="26" spans="1:54" ht="17.399999999999999">
      <c r="A26" s="8">
        <f t="shared" si="8"/>
        <v>2014</v>
      </c>
      <c r="B26" s="304">
        <f>+'Ark1'!R20</f>
        <v>36832</v>
      </c>
      <c r="C26" s="365">
        <f t="shared" si="2"/>
        <v>-1530</v>
      </c>
      <c r="D26" s="215"/>
      <c r="E26" s="214">
        <f t="shared" si="3"/>
        <v>96.011678223241745</v>
      </c>
      <c r="F26" s="115"/>
      <c r="G26" s="214"/>
      <c r="H26" s="6"/>
      <c r="I26" s="68">
        <f>+'Ark1'!U20</f>
        <v>25.588469265855604</v>
      </c>
      <c r="J26" s="246">
        <f t="shared" si="4"/>
        <v>0.48572957553697194</v>
      </c>
      <c r="K26" s="112"/>
      <c r="L26" s="114"/>
      <c r="M26" s="112"/>
      <c r="N26" s="114"/>
      <c r="O26" s="6"/>
      <c r="P26" s="10">
        <f>+'Ark1'!S20</f>
        <v>7.1779159426585561</v>
      </c>
      <c r="Q26" s="114">
        <f t="shared" si="4"/>
        <v>1.9425770091953787E-2</v>
      </c>
      <c r="R26" s="112"/>
      <c r="S26" s="9">
        <f>+'Ark1'!T20</f>
        <v>6.5710523457862724</v>
      </c>
      <c r="T26" s="114">
        <f t="shared" si="4"/>
        <v>6.750717087359881E-2</v>
      </c>
      <c r="U26" s="93">
        <f>+'Ark1'!W20</f>
        <v>17.484795829713285</v>
      </c>
      <c r="V26" s="8"/>
      <c r="W26" s="8"/>
      <c r="X26" s="8"/>
      <c r="Y26" s="120">
        <f>+'Ark1'!X20</f>
        <v>85.406711555169437</v>
      </c>
      <c r="Z26" s="83">
        <f>+'Ark1'!Y20</f>
        <v>63.007710686359694</v>
      </c>
      <c r="AA26" s="120">
        <f>+'Ark1'!Z20</f>
        <v>8.153202295410539</v>
      </c>
      <c r="AB26" s="315">
        <f>+'Ark1'!Q20</f>
        <v>8320</v>
      </c>
      <c r="AC26" s="83">
        <f t="shared" si="5"/>
        <v>-178</v>
      </c>
      <c r="AD26" s="120">
        <f t="shared" si="0"/>
        <v>4.4269230769230772</v>
      </c>
      <c r="AE26" s="12"/>
      <c r="AF26" s="84">
        <f>+'Ark1'!AD20</f>
        <v>55.143055286370121</v>
      </c>
      <c r="AG26" s="315">
        <f t="shared" si="1"/>
        <v>942.47449999999355</v>
      </c>
      <c r="AH26" s="40">
        <f t="shared" si="6"/>
        <v>97.869471925653968</v>
      </c>
      <c r="AI26" s="83"/>
      <c r="AJ26" s="6"/>
      <c r="AQ26" s="301">
        <f t="shared" si="7"/>
        <v>43177</v>
      </c>
      <c r="AR26" s="22">
        <f t="shared" si="7"/>
        <v>25.902841790768353</v>
      </c>
      <c r="AS26" s="22">
        <f t="shared" si="7"/>
        <v>7.2542094170507436</v>
      </c>
      <c r="AT26" s="22">
        <f t="shared" si="7"/>
        <v>6.0603098872084686</v>
      </c>
    </row>
    <row r="27" spans="1:54" ht="17.399999999999999">
      <c r="A27" s="8">
        <f t="shared" si="8"/>
        <v>2015</v>
      </c>
      <c r="B27" s="304">
        <f>+'Ark1'!R21</f>
        <v>36748</v>
      </c>
      <c r="C27" s="365">
        <f t="shared" ref="C27" si="9">+B27-B26</f>
        <v>-84</v>
      </c>
      <c r="D27" s="215"/>
      <c r="E27" s="214">
        <f t="shared" ref="E27" si="10">100*B27/B26</f>
        <v>99.771937445699393</v>
      </c>
      <c r="F27" s="115"/>
      <c r="G27" s="214"/>
      <c r="H27" s="6"/>
      <c r="I27" s="68">
        <f>+'Ark1'!U21</f>
        <v>26.535329813867541</v>
      </c>
      <c r="J27" s="246">
        <f t="shared" ref="J27" si="11">+I27-I26</f>
        <v>0.9468605480119372</v>
      </c>
      <c r="K27" s="112"/>
      <c r="L27" s="114"/>
      <c r="M27" s="112"/>
      <c r="N27" s="114"/>
      <c r="O27" s="6"/>
      <c r="P27" s="10">
        <f>+'Ark1'!S21</f>
        <v>7.3400457167737008</v>
      </c>
      <c r="Q27" s="114">
        <f t="shared" ref="Q27" si="12">+P27-P26</f>
        <v>0.16212977411514462</v>
      </c>
      <c r="R27" s="112"/>
      <c r="S27" s="9">
        <f>+'Ark1'!T21</f>
        <v>6.5280015238924589</v>
      </c>
      <c r="T27" s="114">
        <f t="shared" ref="T27" si="13">+S27-S26</f>
        <v>-4.3050821893813485E-2</v>
      </c>
      <c r="U27" s="93">
        <f>+'Ark1'!W21</f>
        <v>17.92478502231414</v>
      </c>
      <c r="V27" s="8"/>
      <c r="W27" s="8"/>
      <c r="X27" s="8"/>
      <c r="Y27" s="120">
        <f>+'Ark1'!X21</f>
        <v>86.450963317731606</v>
      </c>
      <c r="Z27" s="83">
        <f>+'Ark1'!Y21</f>
        <v>66.330140415804948</v>
      </c>
      <c r="AA27" s="120">
        <f>+'Ark1'!Z21</f>
        <v>8.5315722195529649</v>
      </c>
      <c r="AB27" s="315">
        <f>+'Ark1'!Q21</f>
        <v>8283</v>
      </c>
      <c r="AC27" s="83">
        <f>+AB27-AB26</f>
        <v>-37</v>
      </c>
      <c r="AD27" s="120">
        <f t="shared" si="0"/>
        <v>4.4365568030906672</v>
      </c>
      <c r="AE27" s="12"/>
      <c r="AF27" s="84">
        <f>+'Ark1'!AD21</f>
        <v>40.107085378786557</v>
      </c>
      <c r="AG27" s="315">
        <f t="shared" si="1"/>
        <v>975.12030000000436</v>
      </c>
      <c r="AH27" s="40">
        <f t="shared" ref="AH27" si="14">100*AG27/AG26</f>
        <v>103.46383907469232</v>
      </c>
      <c r="AI27" s="83"/>
      <c r="AJ27" s="6"/>
      <c r="AQ27" s="301">
        <f t="shared" si="7"/>
        <v>43177</v>
      </c>
      <c r="AR27" s="22">
        <f t="shared" si="7"/>
        <v>25.902841790768353</v>
      </c>
      <c r="AS27" s="22">
        <f t="shared" si="7"/>
        <v>7.2542094170507436</v>
      </c>
      <c r="AT27" s="22">
        <f t="shared" si="7"/>
        <v>6.0603098872084686</v>
      </c>
    </row>
    <row r="28" spans="1:54" ht="17.399999999999999">
      <c r="A28" s="8">
        <f t="shared" si="8"/>
        <v>2016</v>
      </c>
      <c r="B28" s="304">
        <f>+'Ark1'!R22</f>
        <v>42850</v>
      </c>
      <c r="C28" s="365">
        <f t="shared" ref="C28:C31" si="15">+B28-B27</f>
        <v>6102</v>
      </c>
      <c r="D28" s="215"/>
      <c r="E28" s="214">
        <f t="shared" ref="E28:E31" si="16">100*B28/B27</f>
        <v>116.60498530532274</v>
      </c>
      <c r="F28" s="115"/>
      <c r="G28" s="214"/>
      <c r="H28" s="6"/>
      <c r="I28" s="68">
        <f>+'Ark1'!U22</f>
        <v>26.491337222870257</v>
      </c>
      <c r="J28" s="246">
        <f t="shared" ref="J28:J31" si="17">+I28-I27</f>
        <v>-4.3992590997284253E-2</v>
      </c>
      <c r="K28" s="112"/>
      <c r="L28" s="114"/>
      <c r="M28" s="112"/>
      <c r="N28" s="114"/>
      <c r="O28" s="6"/>
      <c r="P28" s="10">
        <f>+'Ark1'!S22</f>
        <v>7.2168261376896128</v>
      </c>
      <c r="Q28" s="114">
        <f t="shared" ref="Q28:Q31" si="18">+P28-P27</f>
        <v>-0.12321957908408798</v>
      </c>
      <c r="R28" s="112"/>
      <c r="S28" s="9">
        <f>+'Ark1'!T22</f>
        <v>6.5702217036172685</v>
      </c>
      <c r="T28" s="114">
        <f t="shared" ref="T28:T31" si="19">+S28-S27</f>
        <v>4.2220179724809626E-2</v>
      </c>
      <c r="U28" s="93">
        <f>+'Ark1'!W22</f>
        <v>17.743290548424735</v>
      </c>
      <c r="V28" s="8"/>
      <c r="W28" s="8"/>
      <c r="X28" s="8"/>
      <c r="Y28" s="120">
        <f>+'Ark1'!X22</f>
        <v>85.703617269544893</v>
      </c>
      <c r="Z28" s="83">
        <f>+'Ark1'!Y22</f>
        <v>65.787631271878638</v>
      </c>
      <c r="AA28" s="120">
        <f>+'Ark1'!Z22</f>
        <v>8.7713890260541447</v>
      </c>
      <c r="AB28" s="315">
        <f>+'Ark1'!Q22</f>
        <v>8845</v>
      </c>
      <c r="AC28" s="83">
        <f t="shared" ref="AC28:AC31" si="20">+AB28-AB27</f>
        <v>562</v>
      </c>
      <c r="AD28" s="120">
        <f t="shared" si="0"/>
        <v>4.8445449406444316</v>
      </c>
      <c r="AE28" s="12"/>
      <c r="AF28" s="84">
        <f>+'Ark1'!AD22</f>
        <v>56.308291219856201</v>
      </c>
      <c r="AG28" s="315">
        <f t="shared" si="1"/>
        <v>1135.1537999999905</v>
      </c>
      <c r="AH28" s="40">
        <f t="shared" ref="AH28:AH31" si="21">100*AG28/AG27</f>
        <v>116.41166736042572</v>
      </c>
      <c r="AI28" s="83"/>
      <c r="AJ28" s="6"/>
      <c r="AQ28" s="301">
        <f t="shared" si="7"/>
        <v>43177</v>
      </c>
      <c r="AR28" s="22">
        <f t="shared" si="7"/>
        <v>25.902841790768353</v>
      </c>
      <c r="AS28" s="22">
        <f t="shared" si="7"/>
        <v>7.2542094170507436</v>
      </c>
      <c r="AT28" s="22">
        <f t="shared" si="7"/>
        <v>6.0603098872084686</v>
      </c>
    </row>
    <row r="29" spans="1:54" ht="17.399999999999999">
      <c r="A29" s="8">
        <f t="shared" si="8"/>
        <v>2017</v>
      </c>
      <c r="B29" s="304">
        <f>+'Ark1'!R23</f>
        <v>51979.749999999993</v>
      </c>
      <c r="C29" s="365">
        <f t="shared" si="15"/>
        <v>9129.7499999999927</v>
      </c>
      <c r="D29" s="215"/>
      <c r="E29" s="214">
        <f t="shared" si="16"/>
        <v>121.30630105017501</v>
      </c>
      <c r="F29" s="115"/>
      <c r="G29" s="214"/>
      <c r="H29" s="6"/>
      <c r="I29" s="68">
        <f>+'Ark1'!U23</f>
        <v>25.870878563286592</v>
      </c>
      <c r="J29" s="246">
        <f t="shared" si="17"/>
        <v>-0.6204586595836652</v>
      </c>
      <c r="K29" s="112"/>
      <c r="L29" s="114"/>
      <c r="M29" s="112"/>
      <c r="N29" s="114"/>
      <c r="O29" s="6"/>
      <c r="P29" s="10">
        <f>+'Ark1'!S23</f>
        <v>6.971908483592169</v>
      </c>
      <c r="Q29" s="114">
        <f t="shared" si="18"/>
        <v>-0.24491765409744382</v>
      </c>
      <c r="R29" s="112"/>
      <c r="S29" s="9">
        <f>+'Ark1'!T23</f>
        <v>6.2259437569438107</v>
      </c>
      <c r="T29" s="114">
        <f t="shared" si="19"/>
        <v>-0.34427794667345779</v>
      </c>
      <c r="U29" s="93">
        <f>+'Ark1'!W23</f>
        <v>13.766899609944268</v>
      </c>
      <c r="V29" s="8"/>
      <c r="W29" s="491">
        <f>+'Ark1'!AH23</f>
        <v>2.618327329392697</v>
      </c>
      <c r="X29" s="8"/>
      <c r="Y29" s="120">
        <f>+'Ark1'!X23</f>
        <v>86.6702898724985</v>
      </c>
      <c r="Z29" s="83">
        <f>+'Ark1'!Y23</f>
        <v>63.709425305046707</v>
      </c>
      <c r="AA29" s="120">
        <f>+'Ark1'!Z23</f>
        <v>8.1822337812854968</v>
      </c>
      <c r="AB29" s="315">
        <f>+'Ark1'!Q23</f>
        <v>9631</v>
      </c>
      <c r="AC29" s="83">
        <f t="shared" si="20"/>
        <v>786</v>
      </c>
      <c r="AD29" s="120">
        <f t="shared" si="0"/>
        <v>5.3971290624026569</v>
      </c>
      <c r="AE29" s="12"/>
      <c r="AF29" s="84">
        <f>+'Ark1'!AD23</f>
        <v>70.165522522552777</v>
      </c>
      <c r="AG29" s="315">
        <f t="shared" si="1"/>
        <v>1344.7617999999961</v>
      </c>
      <c r="AH29" s="40">
        <f t="shared" si="21"/>
        <v>118.46516304662923</v>
      </c>
      <c r="AI29" s="83"/>
      <c r="AJ29" s="6"/>
      <c r="AQ29" s="301">
        <f t="shared" si="7"/>
        <v>43177</v>
      </c>
      <c r="AR29" s="22">
        <f t="shared" si="7"/>
        <v>25.902841790768353</v>
      </c>
      <c r="AS29" s="22">
        <f t="shared" si="7"/>
        <v>7.2542094170507436</v>
      </c>
      <c r="AT29" s="22">
        <f t="shared" si="7"/>
        <v>6.0603098872084686</v>
      </c>
    </row>
    <row r="30" spans="1:54" ht="17.399999999999999">
      <c r="A30" s="8">
        <f t="shared" si="8"/>
        <v>2018</v>
      </c>
      <c r="B30" s="304">
        <f>+'Ark1'!R24</f>
        <v>53198</v>
      </c>
      <c r="C30" s="365">
        <f t="shared" si="15"/>
        <v>1218.2500000000073</v>
      </c>
      <c r="D30" s="215"/>
      <c r="E30" s="214">
        <f t="shared" si="16"/>
        <v>102.3437011528528</v>
      </c>
      <c r="F30" s="115"/>
      <c r="G30" s="214"/>
      <c r="H30" s="6"/>
      <c r="I30" s="68">
        <f>+'Ark1'!U24</f>
        <v>25.419046956652455</v>
      </c>
      <c r="J30" s="246">
        <f t="shared" si="17"/>
        <v>-0.45183160663413702</v>
      </c>
      <c r="K30" s="112"/>
      <c r="L30" s="114"/>
      <c r="M30" s="112"/>
      <c r="N30" s="114"/>
      <c r="O30" s="6"/>
      <c r="P30" s="10">
        <f>+'Ark1'!S24</f>
        <v>6.7959697732997482</v>
      </c>
      <c r="Q30" s="114">
        <f t="shared" si="18"/>
        <v>-0.17593871029242081</v>
      </c>
      <c r="R30" s="112"/>
      <c r="S30" s="9">
        <f>+'Ark1'!T24</f>
        <v>6.1672619271401192</v>
      </c>
      <c r="T30" s="114">
        <f t="shared" si="19"/>
        <v>-5.8681829803691521E-2</v>
      </c>
      <c r="U30" s="93">
        <f>+'Ark1'!W24</f>
        <v>12.421519606000222</v>
      </c>
      <c r="V30" s="8"/>
      <c r="W30" s="491">
        <f>+'Ark1'!AH24</f>
        <v>2.8064964848302578</v>
      </c>
      <c r="X30" s="8"/>
      <c r="Y30" s="120">
        <f>+'Ark1'!X24</f>
        <v>85.025752847851422</v>
      </c>
      <c r="Z30" s="83">
        <f>+'Ark1'!Y24</f>
        <v>61.530508665739291</v>
      </c>
      <c r="AA30" s="120">
        <f>+'Ark1'!Z24</f>
        <v>8.3167919964152439</v>
      </c>
      <c r="AB30" s="315">
        <f>+'Ark1'!Q24</f>
        <v>9331</v>
      </c>
      <c r="AC30" s="83">
        <f t="shared" si="20"/>
        <v>-300</v>
      </c>
      <c r="AD30" s="120">
        <f t="shared" si="0"/>
        <v>5.7012110170399746</v>
      </c>
      <c r="AE30" s="12"/>
      <c r="AF30" s="84">
        <f>+'Ark1'!AD24</f>
        <v>48.763913999891393</v>
      </c>
      <c r="AG30" s="315">
        <f t="shared" si="1"/>
        <v>1352.2424599999974</v>
      </c>
      <c r="AH30" s="40">
        <f t="shared" si="21"/>
        <v>100.55628141727415</v>
      </c>
      <c r="AI30" s="83"/>
      <c r="AJ30" s="6"/>
      <c r="AQ30" s="301">
        <f t="shared" si="7"/>
        <v>43177</v>
      </c>
      <c r="AR30" s="22">
        <f t="shared" si="7"/>
        <v>25.902841790768353</v>
      </c>
      <c r="AS30" s="22">
        <f t="shared" si="7"/>
        <v>7.2542094170507436</v>
      </c>
      <c r="AT30" s="22">
        <f t="shared" si="7"/>
        <v>6.0603098872084686</v>
      </c>
    </row>
    <row r="31" spans="1:54" ht="17.399999999999999">
      <c r="A31" s="8">
        <f t="shared" si="8"/>
        <v>2019</v>
      </c>
      <c r="B31" s="304">
        <f>+'Ark1'!R25</f>
        <v>37473</v>
      </c>
      <c r="C31" s="365">
        <f t="shared" si="15"/>
        <v>-15725</v>
      </c>
      <c r="D31" s="215"/>
      <c r="E31" s="214">
        <f t="shared" si="16"/>
        <v>70.440618068348428</v>
      </c>
      <c r="F31" s="115"/>
      <c r="G31" s="214"/>
      <c r="H31" s="6"/>
      <c r="I31" s="68">
        <f>+'Ark1'!U25</f>
        <v>26.790956688815889</v>
      </c>
      <c r="J31" s="246">
        <f t="shared" si="17"/>
        <v>1.3719097321634344</v>
      </c>
      <c r="K31" s="112"/>
      <c r="L31" s="114"/>
      <c r="M31" s="112"/>
      <c r="N31" s="114"/>
      <c r="O31" s="6"/>
      <c r="P31" s="10">
        <f>+'Ark1'!S25</f>
        <v>7.0766418487977996</v>
      </c>
      <c r="Q31" s="114">
        <f t="shared" si="18"/>
        <v>0.2806720754980514</v>
      </c>
      <c r="R31" s="112"/>
      <c r="S31" s="9">
        <f>+'Ark1'!T25</f>
        <v>6.4954767432551446</v>
      </c>
      <c r="T31" s="114">
        <f t="shared" si="19"/>
        <v>0.32821481611502534</v>
      </c>
      <c r="U31" s="93">
        <f>+'Ark1'!W25</f>
        <v>15.661943265818055</v>
      </c>
      <c r="V31" s="8"/>
      <c r="W31" s="491">
        <f>+'Ark1'!AH25</f>
        <v>3.0448589651215552</v>
      </c>
      <c r="X31" s="8"/>
      <c r="Y31" s="120">
        <f>+'Ark1'!X25</f>
        <v>86.368852240279679</v>
      </c>
      <c r="Z31" s="83">
        <f>+'Ark1'!Y25</f>
        <v>66.319750220158483</v>
      </c>
      <c r="AA31" s="120">
        <f>+'Ark1'!Z25</f>
        <v>8.8446080515765733</v>
      </c>
      <c r="AB31" s="315">
        <f>+'Ark1'!Q25</f>
        <v>7928</v>
      </c>
      <c r="AC31" s="83">
        <f t="shared" si="20"/>
        <v>-1403</v>
      </c>
      <c r="AD31" s="120">
        <f t="shared" si="0"/>
        <v>4.7266649848637741</v>
      </c>
      <c r="AE31" s="12"/>
      <c r="AF31" s="84">
        <f>+'Ark1'!AD25</f>
        <v>47.439699144302409</v>
      </c>
      <c r="AG31" s="315">
        <f t="shared" si="1"/>
        <v>1003.9375199999978</v>
      </c>
      <c r="AH31" s="40">
        <f t="shared" si="21"/>
        <v>74.242419514027063</v>
      </c>
      <c r="AI31" s="83"/>
      <c r="AJ31" s="6"/>
      <c r="AQ31" s="301">
        <f t="shared" si="7"/>
        <v>43177</v>
      </c>
      <c r="AR31" s="22">
        <f t="shared" si="7"/>
        <v>25.902841790768353</v>
      </c>
      <c r="AS31" s="22">
        <f t="shared" si="7"/>
        <v>7.2542094170507436</v>
      </c>
      <c r="AT31" s="22">
        <f t="shared" si="7"/>
        <v>6.0603098872084686</v>
      </c>
    </row>
    <row r="32" spans="1:54" ht="17.399999999999999">
      <c r="A32" s="8">
        <f t="shared" si="8"/>
        <v>2020</v>
      </c>
      <c r="B32" s="304">
        <f>+'Ark1'!R26</f>
        <v>38695.350000000006</v>
      </c>
      <c r="C32" s="365">
        <f t="shared" ref="C32" si="22">+B32-B31</f>
        <v>1222.3500000000058</v>
      </c>
      <c r="D32" s="215"/>
      <c r="E32" s="214">
        <f t="shared" ref="E32" si="23">100*B32/B31</f>
        <v>103.26194860299417</v>
      </c>
      <c r="F32" s="115"/>
      <c r="G32" s="214"/>
      <c r="H32" s="6"/>
      <c r="I32" s="68">
        <f>+'Ark1'!U26</f>
        <v>26.502657296031757</v>
      </c>
      <c r="J32" s="246">
        <f t="shared" ref="J32" si="24">+I32-I31</f>
        <v>-0.28829939278413264</v>
      </c>
      <c r="K32" s="112"/>
      <c r="L32" s="114"/>
      <c r="M32" s="112"/>
      <c r="N32" s="114"/>
      <c r="O32" s="6"/>
      <c r="P32" s="10">
        <f>+'Ark1'!S26</f>
        <v>7.0563721480746393</v>
      </c>
      <c r="Q32" s="114">
        <f t="shared" ref="Q32" si="25">+P32-P31</f>
        <v>-2.0269700723160256E-2</v>
      </c>
      <c r="R32" s="112"/>
      <c r="S32" s="9">
        <f>+'Ark1'!T26</f>
        <v>6.2633365507741887</v>
      </c>
      <c r="T32" s="114">
        <f t="shared" ref="T32" si="26">+S32-S31</f>
        <v>-0.23214019248095585</v>
      </c>
      <c r="U32" s="93">
        <f>+'Ark1'!W26</f>
        <v>12.389085510274491</v>
      </c>
      <c r="V32" s="8"/>
      <c r="W32" s="491">
        <f>+'Ark1'!AH26</f>
        <v>3.5947471724638742</v>
      </c>
      <c r="X32" s="8"/>
      <c r="Y32" s="120">
        <f>+'Ark1'!X26</f>
        <v>86.620226978176944</v>
      </c>
      <c r="Z32" s="83">
        <f>+'Ark1'!Y26</f>
        <v>65.780513679292184</v>
      </c>
      <c r="AA32" s="120">
        <f>+'Ark1'!Z26</f>
        <v>8.6172876594174088</v>
      </c>
      <c r="AB32" s="315">
        <f>+'Ark1'!Q26</f>
        <v>8115</v>
      </c>
      <c r="AC32" s="83">
        <f t="shared" ref="AC32" si="27">+AB32-AB31</f>
        <v>187</v>
      </c>
      <c r="AD32" s="120">
        <f t="shared" si="0"/>
        <v>4.7683733826247696</v>
      </c>
      <c r="AE32" s="12"/>
      <c r="AF32" s="84">
        <f>+'Ark1'!AD26</f>
        <v>44.029635426543607</v>
      </c>
      <c r="AG32" s="315">
        <f t="shared" si="1"/>
        <v>1025.5296000000026</v>
      </c>
      <c r="AH32" s="40">
        <f t="shared" ref="AH32" si="28">100*AG32/AG31</f>
        <v>102.15073942051741</v>
      </c>
      <c r="AI32" s="83"/>
      <c r="AJ32" s="6"/>
      <c r="AQ32" s="301">
        <f t="shared" ref="AQ32:AT32" si="29">+AQ31</f>
        <v>43177</v>
      </c>
      <c r="AR32" s="22">
        <f t="shared" si="29"/>
        <v>25.902841790768353</v>
      </c>
      <c r="AS32" s="22">
        <f t="shared" si="29"/>
        <v>7.2542094170507436</v>
      </c>
      <c r="AT32" s="22">
        <f t="shared" si="29"/>
        <v>6.0603098872084686</v>
      </c>
    </row>
    <row r="33" spans="1:46" ht="17.399999999999999">
      <c r="A33" s="8">
        <f t="shared" si="8"/>
        <v>2021</v>
      </c>
      <c r="B33" s="304">
        <f>+'Ark1'!R27</f>
        <v>50391.19</v>
      </c>
      <c r="C33" s="365">
        <f t="shared" ref="C33" si="30">+B33-B32</f>
        <v>11695.839999999997</v>
      </c>
      <c r="D33" s="215"/>
      <c r="E33" s="214">
        <f t="shared" ref="E33" si="31">100*B33/B32</f>
        <v>130.22544052450743</v>
      </c>
      <c r="F33" s="115"/>
      <c r="G33" s="214"/>
      <c r="H33" s="6"/>
      <c r="I33" s="68">
        <f>+'Ark1'!U27</f>
        <v>27.00307910966206</v>
      </c>
      <c r="J33" s="246">
        <f t="shared" ref="J33" si="32">+I33-I32</f>
        <v>0.5004218136303038</v>
      </c>
      <c r="K33" s="112"/>
      <c r="L33" s="114"/>
      <c r="M33" s="112"/>
      <c r="N33" s="114"/>
      <c r="O33" s="6"/>
      <c r="P33" s="10">
        <f>+'Ark1'!S27</f>
        <v>7.0839071274165182</v>
      </c>
      <c r="Q33" s="114">
        <f t="shared" ref="Q33" si="33">+P33-P32</f>
        <v>2.7534979341878874E-2</v>
      </c>
      <c r="R33" s="112"/>
      <c r="S33" s="9">
        <f>+'Ark1'!T27</f>
        <v>6.3332697640202573</v>
      </c>
      <c r="T33" s="114">
        <f t="shared" ref="T33" si="34">+S33-S32</f>
        <v>6.9933213246068604E-2</v>
      </c>
      <c r="U33" s="93">
        <f>+'Ark1'!W27</f>
        <v>13.573801293440377</v>
      </c>
      <c r="V33" s="8"/>
      <c r="W33" s="491">
        <f>+'Ark1'!AH27</f>
        <v>3.8141587845018146</v>
      </c>
      <c r="X33" s="8"/>
      <c r="Y33" s="120">
        <f>+'Ark1'!X27</f>
        <v>86.838592222172181</v>
      </c>
      <c r="Z33" s="83">
        <f>+'Ark1'!Y27</f>
        <v>67.32129167816835</v>
      </c>
      <c r="AA33" s="120">
        <f>+'Ark1'!Z27</f>
        <v>8.9138401947365349</v>
      </c>
      <c r="AB33" s="315">
        <f>+'Ark1'!Q27</f>
        <v>9058</v>
      </c>
      <c r="AC33" s="83">
        <f t="shared" ref="AC33" si="35">+AB33-AB32</f>
        <v>943</v>
      </c>
      <c r="AD33" s="120">
        <f t="shared" si="0"/>
        <v>5.5631695738573637</v>
      </c>
      <c r="AE33" s="12"/>
      <c r="AF33" s="84">
        <f>+'Ark1'!AD27</f>
        <v>45.662666787114809</v>
      </c>
      <c r="AG33" s="315">
        <f t="shared" si="1"/>
        <v>1360.7172900000116</v>
      </c>
      <c r="AH33" s="40">
        <f t="shared" ref="AH33" si="36">100*AG33/AG32</f>
        <v>132.68435060285029</v>
      </c>
      <c r="AI33" s="83"/>
      <c r="AJ33" s="6"/>
      <c r="AQ33" s="301">
        <f t="shared" ref="AQ33:AT33" si="37">+AQ32</f>
        <v>43177</v>
      </c>
      <c r="AR33" s="22">
        <f t="shared" si="37"/>
        <v>25.902841790768353</v>
      </c>
      <c r="AS33" s="22">
        <f t="shared" si="37"/>
        <v>7.2542094170507436</v>
      </c>
      <c r="AT33" s="22">
        <f t="shared" si="37"/>
        <v>6.0603098872084686</v>
      </c>
    </row>
    <row r="34" spans="1:46" ht="17.399999999999999">
      <c r="A34" s="8">
        <f t="shared" si="8"/>
        <v>2022</v>
      </c>
      <c r="B34" s="304">
        <f>+'Ark1'!R28</f>
        <v>51567</v>
      </c>
      <c r="C34" s="365">
        <f t="shared" ref="C34" si="38">+B34-B33</f>
        <v>1175.8099999999977</v>
      </c>
      <c r="D34" s="215"/>
      <c r="E34" s="214">
        <f t="shared" ref="E34" si="39">100*B34/B33</f>
        <v>102.33336422497662</v>
      </c>
      <c r="F34" s="115"/>
      <c r="G34" s="488">
        <f>+'Ark1'!AI28</f>
        <v>3196</v>
      </c>
      <c r="H34" s="6"/>
      <c r="I34" s="68">
        <f>+'Ark1'!U28</f>
        <v>26.704638625477745</v>
      </c>
      <c r="J34" s="246">
        <f t="shared" ref="J34" si="40">+I34-I33</f>
        <v>-0.29844048418431512</v>
      </c>
      <c r="K34" s="112"/>
      <c r="L34" s="486">
        <f>+'Ark1'!AJ28</f>
        <v>109.44555694618295</v>
      </c>
      <c r="M34" s="112"/>
      <c r="N34" s="487">
        <f>+'Ark1'!AK28</f>
        <v>19.342879974232549</v>
      </c>
      <c r="O34" s="6"/>
      <c r="P34" s="10">
        <f>+'Ark1'!S28</f>
        <v>7.050225919677314</v>
      </c>
      <c r="Q34" s="114">
        <f t="shared" ref="Q34" si="41">+P34-P33</f>
        <v>-3.3681207739204133E-2</v>
      </c>
      <c r="R34" s="112"/>
      <c r="S34" s="9">
        <f>+'Ark1'!T28</f>
        <v>6.2627843388213389</v>
      </c>
      <c r="T34" s="114">
        <f t="shared" ref="T34" si="42">+S34-S33</f>
        <v>-7.0485425198918428E-2</v>
      </c>
      <c r="U34" s="93">
        <f>+'Ark1'!W28</f>
        <v>12.754280838520758</v>
      </c>
      <c r="V34" s="8"/>
      <c r="W34" s="491">
        <f>+'Ark1'!AH28</f>
        <v>3.690344600228828</v>
      </c>
      <c r="X34" s="8"/>
      <c r="Y34" s="120">
        <f>+'Ark1'!X28</f>
        <v>87.426067058390018</v>
      </c>
      <c r="Z34" s="83">
        <f>+'Ark1'!Y28</f>
        <v>66.03060096573391</v>
      </c>
      <c r="AA34" s="120">
        <f>+'Ark1'!Z28</f>
        <v>8.7225377231981192</v>
      </c>
      <c r="AB34" s="315">
        <f>+'Ark1'!Q28</f>
        <v>8978</v>
      </c>
      <c r="AC34" s="83">
        <f t="shared" ref="AC34" si="43">+AB34-AB33</f>
        <v>-80</v>
      </c>
      <c r="AD34" s="120">
        <f t="shared" si="0"/>
        <v>5.7437068389396302</v>
      </c>
      <c r="AE34" s="12"/>
      <c r="AF34" s="84">
        <f>+'Ark1'!AD28</f>
        <v>47.026491354729963</v>
      </c>
      <c r="AG34" s="315">
        <f t="shared" si="1"/>
        <v>1377.0781000000109</v>
      </c>
      <c r="AH34" s="40">
        <f t="shared" ref="AH34" si="44">100*AG34/AG33</f>
        <v>101.20236658417113</v>
      </c>
      <c r="AI34" s="83"/>
      <c r="AJ34" s="6"/>
      <c r="AQ34" s="301">
        <f t="shared" ref="AQ34:AT34" si="45">+AQ33</f>
        <v>43177</v>
      </c>
      <c r="AR34" s="22">
        <f t="shared" si="45"/>
        <v>25.902841790768353</v>
      </c>
      <c r="AS34" s="22">
        <f t="shared" si="45"/>
        <v>7.2542094170507436</v>
      </c>
      <c r="AT34" s="22">
        <f t="shared" si="45"/>
        <v>6.0603098872084686</v>
      </c>
    </row>
    <row r="35" spans="1:46" s="514" customFormat="1" ht="17.399999999999999">
      <c r="A35" s="8">
        <f t="shared" si="8"/>
        <v>2023</v>
      </c>
      <c r="B35" s="304">
        <f>+'Ark1'!R29</f>
        <v>48885</v>
      </c>
      <c r="C35" s="365">
        <f t="shared" ref="C35:C36" si="46">+B35-B34</f>
        <v>-2682</v>
      </c>
      <c r="D35" s="215"/>
      <c r="E35" s="214">
        <f t="shared" ref="E35:E36" si="47">100*B35/B34</f>
        <v>94.798999360055845</v>
      </c>
      <c r="F35" s="115"/>
      <c r="G35" s="488">
        <f>+'Ark1'!AI29</f>
        <v>14888</v>
      </c>
      <c r="H35" s="6"/>
      <c r="I35" s="68">
        <f>+'Ark1'!U29</f>
        <v>26.19135113020365</v>
      </c>
      <c r="J35" s="246">
        <f t="shared" ref="J35:J36" si="48">+I35-I34</f>
        <v>-0.51328749527409556</v>
      </c>
      <c r="K35" s="112"/>
      <c r="L35" s="486">
        <f>+'Ark1'!AJ29</f>
        <v>110.21415905427244</v>
      </c>
      <c r="M35" s="112"/>
      <c r="N35" s="487">
        <f>+'Ark1'!AK29</f>
        <v>19.870243909135723</v>
      </c>
      <c r="O35" s="6"/>
      <c r="P35" s="10">
        <f>+'Ark1'!S29</f>
        <v>7.2337117725273616</v>
      </c>
      <c r="Q35" s="114">
        <f t="shared" ref="Q35:Q36" si="49">+P35-P34</f>
        <v>0.18348585285004759</v>
      </c>
      <c r="R35" s="112"/>
      <c r="S35" s="9">
        <f>+'Ark1'!T29</f>
        <v>6.2232382121305108</v>
      </c>
      <c r="T35" s="114">
        <f t="shared" ref="T35:T36" si="50">+S35-S34</f>
        <v>-3.9546126690828132E-2</v>
      </c>
      <c r="U35" s="93">
        <f>+'Ark1'!W29</f>
        <v>11.852306433466298</v>
      </c>
      <c r="V35" s="8"/>
      <c r="W35" s="491">
        <f>+'Ark1'!AH29</f>
        <v>3.798711261123044</v>
      </c>
      <c r="X35" s="8"/>
      <c r="Y35" s="120">
        <f>+'Ark1'!X29</f>
        <v>86.341413521530143</v>
      </c>
      <c r="Z35" s="83">
        <f>+'Ark1'!Y29</f>
        <v>64.015546691214084</v>
      </c>
      <c r="AA35" s="120">
        <f>+'Ark1'!Z29</f>
        <v>8.5699584511419005</v>
      </c>
      <c r="AB35" s="315">
        <f>+'Ark1'!Q29</f>
        <v>8649</v>
      </c>
      <c r="AC35" s="83">
        <f t="shared" ref="AC35:AC36" si="51">+AB35-AB34</f>
        <v>-329</v>
      </c>
      <c r="AD35" s="120">
        <f t="shared" si="0"/>
        <v>5.6520985084980921</v>
      </c>
      <c r="AE35" s="12"/>
      <c r="AF35" s="84">
        <f>+'Ark1'!AD29</f>
        <v>42.480008856995553</v>
      </c>
      <c r="AG35" s="315">
        <f t="shared" si="1"/>
        <v>1280.3642000000052</v>
      </c>
      <c r="AH35" s="40">
        <f t="shared" ref="AH35:AH36" si="52">100*AG35/AG34</f>
        <v>92.976876184436819</v>
      </c>
      <c r="AI35" s="83"/>
      <c r="AJ35" s="6"/>
      <c r="AQ35" s="301">
        <f t="shared" ref="AQ35:AT35" si="53">+AQ34</f>
        <v>43177</v>
      </c>
      <c r="AR35" s="22">
        <f t="shared" si="53"/>
        <v>25.902841790768353</v>
      </c>
      <c r="AS35" s="22">
        <f t="shared" si="53"/>
        <v>7.2542094170507436</v>
      </c>
      <c r="AT35" s="22">
        <f t="shared" si="53"/>
        <v>6.0603098872084686</v>
      </c>
    </row>
    <row r="36" spans="1:46" ht="17.399999999999999">
      <c r="A36" s="8">
        <f t="shared" si="8"/>
        <v>2024</v>
      </c>
      <c r="B36" s="304">
        <f>+'Ark1'!R30</f>
        <v>43177</v>
      </c>
      <c r="C36" s="365">
        <f t="shared" si="46"/>
        <v>-5708</v>
      </c>
      <c r="D36" s="215"/>
      <c r="E36" s="214">
        <f t="shared" si="47"/>
        <v>88.323616651324542</v>
      </c>
      <c r="F36" s="115"/>
      <c r="G36" s="488">
        <f>+'Ark1'!AI30</f>
        <v>42221</v>
      </c>
      <c r="H36" s="6"/>
      <c r="I36" s="68">
        <f>+'Ark1'!U30</f>
        <v>25.902841790768353</v>
      </c>
      <c r="J36" s="246">
        <f t="shared" si="48"/>
        <v>-0.28850933943529711</v>
      </c>
      <c r="K36" s="112"/>
      <c r="L36" s="486">
        <f>+'Ark1'!AJ30</f>
        <v>107.90514672793188</v>
      </c>
      <c r="M36" s="112"/>
      <c r="N36" s="487">
        <f>+'Ark1'!AK30</f>
        <v>19.828269932441515</v>
      </c>
      <c r="O36" s="6"/>
      <c r="P36" s="10">
        <f>+'Ark1'!S30</f>
        <v>7.2542094170507436</v>
      </c>
      <c r="Q36" s="114">
        <f t="shared" si="49"/>
        <v>2.0497644523381986E-2</v>
      </c>
      <c r="R36" s="112"/>
      <c r="S36" s="9">
        <f>+'Ark1'!T30</f>
        <v>6.0603098872084686</v>
      </c>
      <c r="T36" s="114">
        <f t="shared" si="50"/>
        <v>-0.16292832492204212</v>
      </c>
      <c r="U36" s="93">
        <f>+'Ark1'!W30</f>
        <v>10.410635291937837</v>
      </c>
      <c r="V36" s="8"/>
      <c r="W36" s="491">
        <f>+'Ark1'!AH30</f>
        <v>4.5533501632813778</v>
      </c>
      <c r="X36" s="8"/>
      <c r="Y36" s="120">
        <f>+'Ark1'!X30</f>
        <v>84.709451791463067</v>
      </c>
      <c r="Z36" s="83">
        <f>+'Ark1'!Y30</f>
        <v>62.66994001435949</v>
      </c>
      <c r="AA36" s="120">
        <f>+'Ark1'!Z30</f>
        <v>8.7706744774739391</v>
      </c>
      <c r="AB36" s="315">
        <f>+'Ark1'!Q30</f>
        <v>8141</v>
      </c>
      <c r="AC36" s="83">
        <f t="shared" si="51"/>
        <v>-508</v>
      </c>
      <c r="AD36" s="120">
        <f t="shared" si="0"/>
        <v>5.3036482004667729</v>
      </c>
      <c r="AE36" s="12"/>
      <c r="AF36" s="84">
        <f>+'Ark1'!AD30</f>
        <v>41.140709804119247</v>
      </c>
      <c r="AG36" s="315">
        <f t="shared" si="1"/>
        <v>1118.4070000000052</v>
      </c>
      <c r="AH36" s="40">
        <f t="shared" si="52"/>
        <v>87.350692873168484</v>
      </c>
      <c r="AI36" s="83"/>
      <c r="AJ36" s="6"/>
      <c r="AQ36" s="301">
        <f t="shared" ref="AQ36:AT36" si="54">+AQ35</f>
        <v>43177</v>
      </c>
      <c r="AR36" s="22">
        <f t="shared" si="54"/>
        <v>25.902841790768353</v>
      </c>
      <c r="AS36" s="22">
        <f t="shared" si="54"/>
        <v>7.2542094170507436</v>
      </c>
      <c r="AT36" s="22">
        <f t="shared" si="54"/>
        <v>6.0603098872084686</v>
      </c>
    </row>
    <row r="37" spans="1:46" ht="17.399999999999999">
      <c r="A37" s="6"/>
      <c r="B37" s="6"/>
      <c r="C37" s="312"/>
      <c r="D37" s="6"/>
      <c r="E37" s="6"/>
      <c r="F37" s="115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112"/>
      <c r="S37" s="6"/>
      <c r="T37" s="6"/>
      <c r="U37" s="6"/>
      <c r="V37" s="8"/>
      <c r="W37" s="8"/>
      <c r="X37" s="8"/>
      <c r="Y37" s="6"/>
      <c r="Z37" s="6"/>
      <c r="AA37" s="6"/>
      <c r="AB37" s="312"/>
      <c r="AC37" s="6"/>
      <c r="AD37" s="269"/>
      <c r="AE37" s="12"/>
      <c r="AF37" s="6"/>
      <c r="AG37" s="312"/>
      <c r="AH37" s="6"/>
      <c r="AI37" s="6"/>
      <c r="AJ37" s="6"/>
    </row>
    <row r="40" spans="1:46" ht="15.6">
      <c r="B40" s="2">
        <v>2022</v>
      </c>
      <c r="C40" s="492">
        <f>100*G34/B34</f>
        <v>6.1977621346985474</v>
      </c>
      <c r="E40" s="3" t="s">
        <v>670</v>
      </c>
    </row>
    <row r="41" spans="1:46" ht="15.6">
      <c r="B41" s="2">
        <v>2023</v>
      </c>
      <c r="C41" s="492">
        <f t="shared" ref="C41:C42" si="55">100*G35/B35</f>
        <v>30.45514984146466</v>
      </c>
      <c r="E41" s="3" t="s">
        <v>670</v>
      </c>
    </row>
    <row r="42" spans="1:46" ht="15.6">
      <c r="B42" s="2">
        <v>2024</v>
      </c>
      <c r="C42" s="492">
        <f t="shared" si="55"/>
        <v>97.785858211547819</v>
      </c>
      <c r="D42" s="514"/>
      <c r="E42" s="3" t="s">
        <v>670</v>
      </c>
      <c r="F42" s="514"/>
      <c r="G42" s="514"/>
      <c r="H42" s="514"/>
      <c r="I42" s="514"/>
      <c r="J42" s="514"/>
      <c r="P42" s="514"/>
    </row>
    <row r="62" spans="30:49" ht="15.6">
      <c r="AD62"/>
      <c r="AU62" s="97" t="s">
        <v>566</v>
      </c>
      <c r="AV62" s="97" t="s">
        <v>0</v>
      </c>
      <c r="AW62" s="97" t="s">
        <v>564</v>
      </c>
    </row>
    <row r="63" spans="30:49" ht="15.6">
      <c r="AD63"/>
      <c r="AU63" s="253">
        <v>1</v>
      </c>
      <c r="AV63" s="97" t="s">
        <v>28</v>
      </c>
      <c r="AW63" s="97" t="s">
        <v>92</v>
      </c>
    </row>
    <row r="64" spans="30:49" ht="15.6">
      <c r="AD64"/>
      <c r="AU64" s="253">
        <v>2</v>
      </c>
      <c r="AV64" s="97" t="s">
        <v>29</v>
      </c>
      <c r="AW64" s="254" t="s">
        <v>93</v>
      </c>
    </row>
    <row r="65" spans="30:49" ht="15.6">
      <c r="AD65"/>
      <c r="AU65" s="253">
        <v>3</v>
      </c>
      <c r="AV65" s="97" t="s">
        <v>30</v>
      </c>
      <c r="AW65" s="97" t="s">
        <v>94</v>
      </c>
    </row>
    <row r="66" spans="30:49" ht="15.6">
      <c r="AD66"/>
      <c r="AU66" s="255">
        <v>4</v>
      </c>
      <c r="AV66" s="256" t="s">
        <v>31</v>
      </c>
      <c r="AW66" s="256" t="s">
        <v>95</v>
      </c>
    </row>
    <row r="67" spans="30:49" ht="15.6">
      <c r="AD67"/>
      <c r="AU67" s="255">
        <v>5</v>
      </c>
      <c r="AV67" s="256" t="s">
        <v>401</v>
      </c>
      <c r="AW67" s="256" t="s">
        <v>565</v>
      </c>
    </row>
    <row r="68" spans="30:49" ht="15.6">
      <c r="AD68"/>
      <c r="AU68" s="255">
        <v>6</v>
      </c>
      <c r="AV68" s="256" t="s">
        <v>32</v>
      </c>
      <c r="AW68" s="256" t="s">
        <v>97</v>
      </c>
    </row>
    <row r="69" spans="30:49" ht="15.6">
      <c r="AD69"/>
      <c r="AU69" s="253">
        <v>7</v>
      </c>
      <c r="AV69" s="97" t="s">
        <v>33</v>
      </c>
      <c r="AW69" s="97" t="s">
        <v>98</v>
      </c>
    </row>
    <row r="70" spans="30:49" ht="15.6">
      <c r="AD70"/>
      <c r="AU70" s="253">
        <v>8</v>
      </c>
      <c r="AV70" s="97" t="s">
        <v>34</v>
      </c>
      <c r="AW70" s="254" t="s">
        <v>99</v>
      </c>
    </row>
    <row r="71" spans="30:49" ht="15.6">
      <c r="AD71"/>
      <c r="AU71" s="253">
        <v>9</v>
      </c>
      <c r="AV71" s="97" t="s">
        <v>35</v>
      </c>
      <c r="AW71" s="97" t="s">
        <v>100</v>
      </c>
    </row>
    <row r="72" spans="30:49" ht="15.6">
      <c r="AD72"/>
      <c r="AU72" s="255">
        <v>10</v>
      </c>
      <c r="AV72" s="256" t="s">
        <v>36</v>
      </c>
      <c r="AW72" s="256" t="s">
        <v>101</v>
      </c>
    </row>
    <row r="73" spans="30:49" ht="15.6">
      <c r="AD73"/>
      <c r="AU73" s="255">
        <v>11</v>
      </c>
      <c r="AV73" s="256" t="s">
        <v>37</v>
      </c>
      <c r="AW73" s="257" t="s">
        <v>102</v>
      </c>
    </row>
    <row r="74" spans="30:49" ht="15.6">
      <c r="AD74"/>
      <c r="AU74" s="255">
        <v>12</v>
      </c>
      <c r="AV74" s="256" t="s">
        <v>38</v>
      </c>
      <c r="AW74" s="256" t="s">
        <v>103</v>
      </c>
    </row>
    <row r="75" spans="30:49" ht="15.6">
      <c r="AD75"/>
      <c r="AU75" s="253">
        <v>13</v>
      </c>
      <c r="AV75" s="97" t="s">
        <v>39</v>
      </c>
      <c r="AW75" s="97" t="s">
        <v>104</v>
      </c>
    </row>
    <row r="76" spans="30:49" ht="15.6">
      <c r="AD76"/>
      <c r="AU76" s="253">
        <v>14</v>
      </c>
      <c r="AV76" s="97" t="s">
        <v>402</v>
      </c>
      <c r="AW76" s="254" t="s">
        <v>105</v>
      </c>
    </row>
    <row r="77" spans="30:49" ht="15.6">
      <c r="AD77"/>
      <c r="AU77" s="253">
        <v>15</v>
      </c>
      <c r="AV77" s="97" t="s">
        <v>40</v>
      </c>
      <c r="AW77" s="97" t="s">
        <v>106</v>
      </c>
    </row>
    <row r="125" spans="1:38">
      <c r="A125" s="30"/>
      <c r="B125" s="30"/>
      <c r="C125" s="317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</row>
    <row r="126" spans="1:38">
      <c r="A126" s="38"/>
      <c r="B126" s="38"/>
      <c r="C126" s="31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0"/>
      <c r="V126" s="30"/>
      <c r="W126" s="30"/>
      <c r="X126" s="30"/>
      <c r="Y126" s="30"/>
      <c r="Z126" s="30"/>
      <c r="AA126" s="30"/>
      <c r="AB126" s="317"/>
      <c r="AC126" s="30"/>
      <c r="AD126" s="270"/>
      <c r="AE126" s="30"/>
      <c r="AF126" s="30"/>
      <c r="AG126" s="317"/>
      <c r="AH126" s="30"/>
      <c r="AI126" s="30"/>
      <c r="AJ126" s="30"/>
      <c r="AK126" s="30"/>
      <c r="AL126" s="30"/>
    </row>
    <row r="127" spans="1:38">
      <c r="A127" s="38"/>
      <c r="B127" s="38"/>
      <c r="C127" s="31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18"/>
      <c r="AC127" s="38"/>
      <c r="AD127" s="271"/>
      <c r="AE127" s="38"/>
      <c r="AF127" s="38"/>
      <c r="AG127" s="318"/>
      <c r="AH127" s="38"/>
      <c r="AI127" s="38"/>
      <c r="AJ127" s="38"/>
      <c r="AK127" s="38"/>
      <c r="AL127" s="38"/>
    </row>
    <row r="128" spans="1:38">
      <c r="A128" s="38"/>
      <c r="B128" s="38"/>
      <c r="C128" s="31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18"/>
      <c r="AC128" s="38"/>
      <c r="AD128" s="271"/>
      <c r="AE128" s="38"/>
      <c r="AF128" s="38"/>
      <c r="AG128" s="318"/>
      <c r="AH128" s="38"/>
      <c r="AI128" s="38"/>
      <c r="AJ128" s="38"/>
      <c r="AK128" s="38"/>
      <c r="AL128" s="38"/>
    </row>
    <row r="129" spans="1:38">
      <c r="A129" s="38"/>
      <c r="B129" s="38"/>
      <c r="C129" s="31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18"/>
      <c r="AC129" s="38"/>
      <c r="AD129" s="271"/>
      <c r="AE129" s="38"/>
      <c r="AF129" s="38"/>
      <c r="AG129" s="318"/>
      <c r="AH129" s="38"/>
      <c r="AI129" s="38"/>
      <c r="AJ129" s="38"/>
      <c r="AK129" s="38"/>
      <c r="AL129" s="38"/>
    </row>
    <row r="130" spans="1:38">
      <c r="A130" s="38"/>
      <c r="B130" s="38"/>
      <c r="C130" s="31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18"/>
      <c r="AC130" s="38"/>
      <c r="AD130" s="271"/>
      <c r="AE130" s="38"/>
      <c r="AF130" s="38"/>
      <c r="AG130" s="318"/>
      <c r="AH130" s="38"/>
      <c r="AI130" s="38"/>
      <c r="AJ130" s="38"/>
      <c r="AK130" s="38"/>
      <c r="AL130" s="38"/>
    </row>
    <row r="131" spans="1:38">
      <c r="A131" s="38"/>
      <c r="B131" s="38"/>
      <c r="C131" s="31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18"/>
      <c r="AC131" s="38"/>
      <c r="AD131" s="271"/>
      <c r="AE131" s="38"/>
      <c r="AF131" s="38"/>
      <c r="AG131" s="318"/>
      <c r="AH131" s="38"/>
      <c r="AI131" s="38"/>
      <c r="AJ131" s="38"/>
      <c r="AK131" s="38"/>
      <c r="AL131" s="38"/>
    </row>
    <row r="132" spans="1:38">
      <c r="A132" s="38"/>
      <c r="B132" s="38"/>
      <c r="C132" s="31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18"/>
      <c r="AC132" s="38"/>
      <c r="AD132" s="271"/>
      <c r="AE132" s="38"/>
      <c r="AF132" s="38"/>
      <c r="AG132" s="318"/>
      <c r="AH132" s="38"/>
      <c r="AI132" s="38"/>
      <c r="AJ132" s="38"/>
      <c r="AK132" s="38"/>
      <c r="AL132" s="38"/>
    </row>
    <row r="133" spans="1:38">
      <c r="A133" s="38"/>
      <c r="B133" s="38"/>
      <c r="C133" s="31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18"/>
      <c r="AC133" s="38"/>
      <c r="AD133" s="271"/>
      <c r="AE133" s="38"/>
      <c r="AF133" s="38"/>
      <c r="AG133" s="318"/>
      <c r="AH133" s="38"/>
      <c r="AI133" s="38"/>
      <c r="AJ133" s="38"/>
      <c r="AK133" s="38"/>
      <c r="AL133" s="38"/>
    </row>
    <row r="134" spans="1:38">
      <c r="A134" s="38"/>
      <c r="B134" s="38"/>
      <c r="C134" s="31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18"/>
      <c r="AC134" s="38"/>
      <c r="AD134" s="271"/>
      <c r="AE134" s="38"/>
      <c r="AF134" s="38"/>
      <c r="AG134" s="318"/>
      <c r="AH134" s="38"/>
      <c r="AI134" s="38"/>
      <c r="AJ134" s="38"/>
      <c r="AK134" s="38"/>
      <c r="AL134" s="38"/>
    </row>
    <row r="135" spans="1:38">
      <c r="A135" s="38"/>
      <c r="B135" s="38"/>
      <c r="C135" s="31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18"/>
      <c r="AC135" s="38"/>
      <c r="AD135" s="271"/>
      <c r="AE135" s="38"/>
      <c r="AF135" s="38"/>
      <c r="AG135" s="318"/>
      <c r="AH135" s="38"/>
      <c r="AI135" s="38"/>
      <c r="AJ135" s="38"/>
      <c r="AK135" s="38"/>
      <c r="AL135" s="38"/>
    </row>
    <row r="136" spans="1:38">
      <c r="A136" s="38"/>
      <c r="B136" s="38"/>
      <c r="C136" s="31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18"/>
      <c r="AC136" s="38"/>
      <c r="AD136" s="271"/>
      <c r="AE136" s="38"/>
      <c r="AF136" s="38"/>
      <c r="AG136" s="318"/>
      <c r="AH136" s="38"/>
      <c r="AI136" s="38"/>
      <c r="AJ136" s="38"/>
      <c r="AK136" s="38"/>
      <c r="AL136" s="38"/>
    </row>
    <row r="137" spans="1:38">
      <c r="A137" s="38"/>
      <c r="B137" s="38"/>
      <c r="C137" s="31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18"/>
      <c r="AC137" s="38"/>
      <c r="AD137" s="271"/>
      <c r="AE137" s="38"/>
      <c r="AF137" s="38"/>
      <c r="AG137" s="318"/>
      <c r="AH137" s="38"/>
      <c r="AI137" s="38"/>
      <c r="AJ137" s="38"/>
      <c r="AK137" s="38"/>
      <c r="AL137" s="38"/>
    </row>
    <row r="138" spans="1:38">
      <c r="A138" s="38"/>
      <c r="B138" s="38"/>
      <c r="C138" s="31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18"/>
      <c r="AC138" s="38"/>
      <c r="AD138" s="271"/>
      <c r="AE138" s="38"/>
      <c r="AF138" s="38"/>
      <c r="AG138" s="318"/>
      <c r="AH138" s="38"/>
      <c r="AI138" s="38"/>
      <c r="AJ138" s="38"/>
      <c r="AK138" s="38"/>
      <c r="AL138" s="38"/>
    </row>
    <row r="139" spans="1:38">
      <c r="A139" s="38"/>
      <c r="B139" s="38"/>
      <c r="C139" s="31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18"/>
      <c r="AC139" s="38"/>
      <c r="AD139" s="271"/>
      <c r="AE139" s="38"/>
      <c r="AF139" s="38"/>
      <c r="AG139" s="318"/>
      <c r="AH139" s="38"/>
      <c r="AI139" s="38"/>
      <c r="AJ139" s="38"/>
      <c r="AK139" s="38"/>
      <c r="AL139" s="38"/>
    </row>
    <row r="140" spans="1:38">
      <c r="A140" s="38"/>
      <c r="B140" s="38"/>
      <c r="C140" s="31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18"/>
      <c r="AC140" s="38"/>
      <c r="AD140" s="271"/>
      <c r="AE140" s="38"/>
      <c r="AF140" s="38"/>
      <c r="AG140" s="318"/>
      <c r="AH140" s="38"/>
      <c r="AI140" s="38"/>
      <c r="AJ140" s="38"/>
      <c r="AK140" s="38"/>
      <c r="AL140" s="38"/>
    </row>
    <row r="141" spans="1:38">
      <c r="A141" s="38"/>
      <c r="B141" s="38"/>
      <c r="C141" s="31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18"/>
      <c r="AC141" s="38"/>
      <c r="AD141" s="271"/>
      <c r="AE141" s="38"/>
      <c r="AF141" s="38"/>
      <c r="AG141" s="318"/>
      <c r="AH141" s="38"/>
      <c r="AI141" s="38"/>
      <c r="AJ141" s="38"/>
      <c r="AK141" s="38"/>
      <c r="AL141" s="38"/>
    </row>
    <row r="142" spans="1:38">
      <c r="A142" s="38"/>
      <c r="B142" s="38"/>
      <c r="C142" s="31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18"/>
      <c r="AC142" s="38"/>
      <c r="AD142" s="271"/>
      <c r="AE142" s="38"/>
      <c r="AF142" s="38"/>
      <c r="AG142" s="318"/>
      <c r="AH142" s="38"/>
      <c r="AI142" s="38"/>
      <c r="AJ142" s="38"/>
      <c r="AK142" s="38"/>
      <c r="AL142" s="38"/>
    </row>
    <row r="143" spans="1:38">
      <c r="U143" s="38"/>
      <c r="V143" s="38"/>
      <c r="W143" s="38"/>
      <c r="X143" s="38"/>
      <c r="Y143" s="38"/>
      <c r="Z143" s="38"/>
      <c r="AA143" s="38"/>
      <c r="AB143" s="318"/>
      <c r="AC143" s="38"/>
      <c r="AD143" s="271"/>
      <c r="AE143" s="38"/>
      <c r="AF143" s="38"/>
      <c r="AG143" s="318"/>
      <c r="AH143" s="38"/>
      <c r="AI143" s="38"/>
      <c r="AJ143" s="38"/>
      <c r="AK143" s="38"/>
      <c r="AL143" s="38"/>
    </row>
  </sheetData>
  <mergeCells count="3">
    <mergeCell ref="I2:J2"/>
    <mergeCell ref="Q2:R2"/>
    <mergeCell ref="AA2:AF2"/>
  </mergeCells>
  <phoneticPr fontId="11" type="noConversion"/>
  <conditionalFormatting sqref="AH9:AH36">
    <cfRule type="cellIs" dxfId="204" priority="11" operator="lessThan">
      <formula>100</formula>
    </cfRule>
    <cfRule type="cellIs" dxfId="203" priority="12" operator="greaterThan">
      <formula>100</formula>
    </cfRule>
  </conditionalFormatting>
  <conditionalFormatting sqref="J9:J36 L9:O36">
    <cfRule type="cellIs" dxfId="202" priority="9" operator="lessThan">
      <formula>0</formula>
    </cfRule>
    <cfRule type="cellIs" dxfId="201" priority="10" operator="greaterThan">
      <formula>0</formula>
    </cfRule>
  </conditionalFormatting>
  <conditionalFormatting sqref="L9:L33 N9:N33 Q9:Q36">
    <cfRule type="cellIs" dxfId="200" priority="7" operator="lessThan">
      <formula>0</formula>
    </cfRule>
    <cfRule type="cellIs" dxfId="199" priority="8" operator="greaterThan">
      <formula>0</formula>
    </cfRule>
  </conditionalFormatting>
  <conditionalFormatting sqref="T9:T36">
    <cfRule type="cellIs" dxfId="198" priority="5" operator="lessThan">
      <formula>0</formula>
    </cfRule>
    <cfRule type="cellIs" dxfId="197" priority="6" operator="greaterThan">
      <formula>0</formula>
    </cfRule>
  </conditionalFormatting>
  <conditionalFormatting sqref="C8:C36">
    <cfRule type="cellIs" dxfId="196" priority="3" operator="lessThan">
      <formula>0</formula>
    </cfRule>
    <cfRule type="cellIs" dxfId="195" priority="4" operator="greaterThan">
      <formula>0</formula>
    </cfRule>
  </conditionalFormatting>
  <conditionalFormatting sqref="AC9:AC36">
    <cfRule type="cellIs" dxfId="194" priority="1" operator="lessThan">
      <formula>0</formula>
    </cfRule>
    <cfRule type="cellIs" dxfId="193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O588"/>
  <sheetViews>
    <sheetView zoomScale="95" zoomScaleNormal="95" workbookViewId="0">
      <selection activeCell="P15" sqref="P15"/>
    </sheetView>
  </sheetViews>
  <sheetFormatPr baseColWidth="10" defaultRowHeight="15"/>
  <cols>
    <col min="12" max="12" width="14.26953125" customWidth="1"/>
    <col min="14" max="14" width="7" customWidth="1"/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83" customFormat="1" ht="31.8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87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84"/>
      <c r="AN5" s="186"/>
      <c r="AO5" s="186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9"/>
      <c r="Z10" s="1"/>
      <c r="AA10" s="5"/>
    </row>
    <row r="11" spans="24:41" ht="15.6">
      <c r="X11" s="4"/>
      <c r="Y11" s="59"/>
      <c r="Z11" s="1"/>
      <c r="AA11" s="5"/>
    </row>
    <row r="12" spans="24:41" ht="15.6">
      <c r="X12" s="4"/>
      <c r="Y12" s="59"/>
      <c r="Z12" s="1"/>
      <c r="AA12" s="5"/>
    </row>
    <row r="13" spans="24:41" ht="15.6">
      <c r="X13" s="4"/>
      <c r="Y13" s="59"/>
      <c r="Z13" s="1"/>
      <c r="AA13" s="5"/>
    </row>
    <row r="14" spans="24:41" ht="15.6">
      <c r="X14" s="4"/>
      <c r="Y14" s="59"/>
      <c r="Z14" s="1"/>
      <c r="AA14" s="5"/>
    </row>
    <row r="15" spans="24:41" ht="15.6">
      <c r="X15" s="4"/>
      <c r="Y15" s="59"/>
      <c r="Z15" s="1"/>
      <c r="AA15" s="5"/>
      <c r="AC15" s="2"/>
      <c r="AD15" s="2"/>
      <c r="AE15" s="2"/>
    </row>
    <row r="16" spans="24:41" ht="15.6">
      <c r="X16" s="4"/>
      <c r="Y16" s="59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9"/>
      <c r="Z17" s="1"/>
      <c r="AA17" s="5"/>
    </row>
    <row r="18" spans="24:33" ht="15.6">
      <c r="X18" s="4"/>
      <c r="Y18" s="59"/>
      <c r="Z18" s="1"/>
      <c r="AA18" s="5"/>
    </row>
    <row r="19" spans="24:33" ht="15.6">
      <c r="X19" s="4"/>
      <c r="Y19" s="59"/>
      <c r="Z19" s="1"/>
      <c r="AA19" s="5"/>
      <c r="AC19" s="2"/>
      <c r="AD19" s="2"/>
      <c r="AE19" s="2"/>
    </row>
    <row r="20" spans="24:33" ht="15.6">
      <c r="X20" s="4"/>
      <c r="Y20" s="59"/>
      <c r="Z20" s="1"/>
      <c r="AA20" s="5"/>
      <c r="AC20" s="2"/>
      <c r="AD20" s="2"/>
      <c r="AE20" s="2"/>
    </row>
    <row r="21" spans="24:33" ht="15.6">
      <c r="X21" s="4"/>
      <c r="Y21" s="59"/>
      <c r="Z21" s="1"/>
      <c r="AA21" s="5"/>
      <c r="AC21" s="2"/>
      <c r="AD21" s="2"/>
      <c r="AE21" s="2"/>
    </row>
    <row r="22" spans="24:33" ht="15.6">
      <c r="X22" s="4"/>
      <c r="Y22" s="59"/>
      <c r="Z22" s="1"/>
      <c r="AA22" s="5"/>
      <c r="AC22" s="2"/>
      <c r="AD22" s="2"/>
      <c r="AE22" s="2"/>
    </row>
    <row r="23" spans="24:33" ht="15.6">
      <c r="X23" s="4"/>
      <c r="Y23" s="59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9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9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9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9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9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9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9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9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9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9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9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8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8"/>
      <c r="AA37" s="5"/>
      <c r="AC37" s="13"/>
      <c r="AD37" s="13"/>
      <c r="AE37" s="11"/>
      <c r="AF37" s="11"/>
      <c r="AG37" s="11"/>
    </row>
    <row r="38" spans="24:33" ht="15.6">
      <c r="X38" s="2"/>
      <c r="Y38" s="58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7"/>
      <c r="AD40" s="57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96" s="551" customFormat="1"/>
    <row r="197" s="551" customFormat="1"/>
    <row r="198" s="551" customFormat="1"/>
    <row r="199" s="551" customFormat="1"/>
    <row r="200" s="551" customFormat="1"/>
    <row r="201" s="551" customFormat="1"/>
    <row r="202" s="551" customFormat="1"/>
    <row r="203" s="551" customFormat="1"/>
    <row r="204" s="551" customFormat="1"/>
    <row r="205" s="551" customFormat="1"/>
    <row r="206" s="551" customFormat="1"/>
    <row r="207" s="551" customFormat="1"/>
    <row r="208" s="551" customFormat="1"/>
    <row r="209" s="551" customFormat="1"/>
    <row r="210" s="551" customFormat="1"/>
    <row r="211" s="551" customFormat="1"/>
    <row r="212" s="551" customFormat="1"/>
    <row r="213" s="551" customFormat="1"/>
    <row r="214" s="551" customFormat="1"/>
    <row r="215" s="551" customFormat="1"/>
    <row r="216" s="551" customFormat="1"/>
    <row r="217" s="551" customFormat="1"/>
    <row r="218" s="551" customFormat="1"/>
    <row r="219" s="551" customFormat="1"/>
    <row r="220" s="551" customFormat="1"/>
    <row r="221" s="551" customFormat="1"/>
    <row r="222" s="551" customFormat="1"/>
    <row r="223" s="551" customFormat="1"/>
    <row r="224" s="551" customFormat="1"/>
    <row r="225" s="551" customFormat="1"/>
    <row r="226" s="551" customFormat="1"/>
    <row r="227" s="551" customFormat="1"/>
    <row r="228" s="551" customFormat="1"/>
    <row r="229" s="551" customFormat="1"/>
    <row r="230" s="551" customFormat="1"/>
    <row r="231" s="551" customFormat="1"/>
    <row r="232" s="551" customFormat="1"/>
    <row r="233" s="551" customFormat="1"/>
    <row r="234" s="551" customFormat="1"/>
    <row r="235" s="551" customFormat="1"/>
    <row r="236" s="551" customFormat="1"/>
    <row r="237" s="551" customFormat="1"/>
    <row r="238" s="551" customFormat="1"/>
    <row r="239" s="551" customFormat="1"/>
    <row r="240" s="551" customFormat="1"/>
    <row r="241" s="551" customFormat="1"/>
    <row r="242" s="551" customFormat="1"/>
    <row r="243" s="551" customFormat="1"/>
    <row r="244" s="551" customFormat="1"/>
    <row r="245" s="551" customFormat="1"/>
    <row r="246" s="551" customFormat="1"/>
    <row r="247" s="551" customFormat="1"/>
    <row r="248" s="551" customFormat="1"/>
    <row r="249" s="551" customFormat="1"/>
    <row r="250" s="551" customFormat="1"/>
    <row r="251" s="551" customFormat="1"/>
    <row r="252" s="551" customFormat="1"/>
    <row r="253" s="551" customFormat="1"/>
    <row r="254" s="551" customFormat="1"/>
    <row r="255" s="551" customFormat="1"/>
    <row r="256" s="551" customFormat="1"/>
    <row r="257" s="551" customFormat="1"/>
    <row r="258" s="551" customFormat="1"/>
    <row r="259" s="551" customFormat="1"/>
    <row r="260" s="551" customFormat="1"/>
    <row r="261" s="551" customFormat="1"/>
    <row r="262" s="551" customFormat="1"/>
    <row r="263" s="551" customFormat="1"/>
    <row r="264" s="551" customFormat="1"/>
    <row r="265" s="551" customFormat="1"/>
    <row r="266" s="551" customFormat="1"/>
    <row r="267" s="551" customFormat="1"/>
    <row r="268" s="551" customFormat="1"/>
    <row r="269" s="551" customFormat="1"/>
    <row r="270" s="551" customFormat="1"/>
    <row r="271" s="551" customFormat="1"/>
    <row r="272" s="551" customFormat="1"/>
    <row r="273" s="551" customFormat="1"/>
    <row r="274" s="551" customFormat="1"/>
    <row r="275" s="551" customFormat="1"/>
    <row r="276" s="551" customFormat="1"/>
    <row r="277" s="551" customFormat="1"/>
    <row r="278" s="551" customFormat="1"/>
    <row r="279" s="551" customFormat="1"/>
    <row r="280" s="551" customFormat="1"/>
    <row r="281" s="551" customFormat="1"/>
    <row r="282" s="551" customFormat="1"/>
    <row r="283" s="551" customFormat="1"/>
    <row r="284" s="551" customFormat="1"/>
    <row r="285" s="551" customFormat="1"/>
    <row r="286" s="551" customFormat="1"/>
    <row r="287" s="551" customFormat="1"/>
    <row r="288" s="551" customFormat="1"/>
    <row r="289" spans="13:14" s="551" customFormat="1"/>
    <row r="290" spans="13:14" s="551" customFormat="1"/>
    <row r="291" spans="13:14" s="551" customFormat="1"/>
    <row r="292" spans="13:14" s="551" customFormat="1"/>
    <row r="293" spans="13:14" s="551" customFormat="1"/>
    <row r="295" spans="13:14">
      <c r="M295" s="3" t="s">
        <v>564</v>
      </c>
    </row>
    <row r="296" spans="13:14">
      <c r="M296">
        <v>2</v>
      </c>
      <c r="N296" s="284" t="s">
        <v>93</v>
      </c>
    </row>
    <row r="297" spans="13:14">
      <c r="M297">
        <v>3</v>
      </c>
      <c r="N297" s="3" t="s">
        <v>94</v>
      </c>
    </row>
    <row r="298" spans="13:14">
      <c r="M298">
        <v>4</v>
      </c>
      <c r="N298" s="3" t="s">
        <v>95</v>
      </c>
    </row>
    <row r="299" spans="13:14">
      <c r="M299">
        <v>5</v>
      </c>
      <c r="N299" s="284" t="s">
        <v>96</v>
      </c>
    </row>
    <row r="300" spans="13:14">
      <c r="M300">
        <v>6</v>
      </c>
      <c r="N300" s="3" t="s">
        <v>97</v>
      </c>
    </row>
    <row r="438" spans="24:32">
      <c r="X438" s="1"/>
      <c r="Y438" s="1"/>
      <c r="Z438" s="1"/>
      <c r="AA438" s="1"/>
      <c r="AB438" s="1"/>
      <c r="AC438" s="1"/>
      <c r="AD438" s="1"/>
      <c r="AE438" s="1"/>
      <c r="AF438" s="1"/>
    </row>
    <row r="439" spans="24:32">
      <c r="X439" s="1"/>
      <c r="Y439" s="1"/>
      <c r="Z439" s="1"/>
      <c r="AA439" s="1"/>
      <c r="AB439" s="1"/>
      <c r="AC439" s="1"/>
      <c r="AD439" s="1"/>
      <c r="AE439" s="1"/>
      <c r="AF439" s="1"/>
    </row>
    <row r="440" spans="24:32">
      <c r="X440" s="1"/>
      <c r="Y440" s="1"/>
      <c r="Z440" s="1"/>
      <c r="AA440" s="1"/>
      <c r="AB440" s="1"/>
      <c r="AC440" s="1"/>
      <c r="AD440" s="1"/>
      <c r="AE440" s="1"/>
      <c r="AF440" s="1"/>
    </row>
    <row r="441" spans="24:32">
      <c r="X441" s="1"/>
      <c r="Y441" s="1"/>
      <c r="Z441" s="1"/>
      <c r="AA441" s="1"/>
      <c r="AB441" s="1"/>
      <c r="AC441" s="1"/>
      <c r="AD441" s="1"/>
      <c r="AE441" s="1"/>
      <c r="AF441" s="1"/>
    </row>
    <row r="442" spans="24:32">
      <c r="X442" s="1"/>
      <c r="Y442" s="1"/>
      <c r="Z442" s="1"/>
      <c r="AA442" s="1"/>
      <c r="AB442" s="1"/>
      <c r="AC442" s="1"/>
      <c r="AD442" s="1"/>
      <c r="AE442" s="1"/>
      <c r="AF442" s="1"/>
    </row>
    <row r="443" spans="24:32">
      <c r="X443" s="1"/>
      <c r="Y443" s="1"/>
      <c r="Z443" s="1"/>
      <c r="AA443" s="1"/>
      <c r="AB443" s="1"/>
      <c r="AC443" s="1"/>
      <c r="AD443" s="1"/>
      <c r="AE443" s="1"/>
      <c r="AF443" s="1"/>
    </row>
    <row r="477" spans="16:16">
      <c r="P477" s="3" t="s">
        <v>645</v>
      </c>
    </row>
    <row r="588" spans="16:16">
      <c r="P588" s="3"/>
    </row>
  </sheetData>
  <conditionalFormatting sqref="Y37:Y38 Y106">
    <cfRule type="cellIs" dxfId="46" priority="8" stopIfTrue="1" operator="lessThan">
      <formula>0</formula>
    </cfRule>
  </conditionalFormatting>
  <conditionalFormatting sqref="Y83">
    <cfRule type="cellIs" dxfId="45" priority="9" stopIfTrue="1" operator="greaterThan">
      <formula>0</formula>
    </cfRule>
  </conditionalFormatting>
  <conditionalFormatting sqref="Y60">
    <cfRule type="cellIs" dxfId="44" priority="10" stopIfTrue="1" operator="greaterThan">
      <formula>0</formula>
    </cfRule>
    <cfRule type="cellIs" dxfId="43" priority="11" stopIfTrue="1" operator="lessThan">
      <formula>0</formula>
    </cfRule>
  </conditionalFormatting>
  <conditionalFormatting sqref="Y83">
    <cfRule type="cellIs" dxfId="42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00"/>
  <sheetViews>
    <sheetView zoomScale="93" zoomScaleNormal="93" workbookViewId="0">
      <pane ySplit="9" topLeftCell="A27" activePane="bottomLeft" state="frozen"/>
      <selection pane="bottomLeft" activeCell="AD237" sqref="AD237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339" customWidth="1"/>
    <col min="8" max="8" width="9.1796875" style="339" customWidth="1"/>
    <col min="9" max="10" width="6.36328125" style="29" customWidth="1"/>
    <col min="11" max="11" width="1.08984375" style="29" customWidth="1"/>
    <col min="12" max="12" width="6.36328125" style="29" customWidth="1"/>
    <col min="13" max="13" width="1.7265625" style="29" customWidth="1"/>
    <col min="14" max="14" width="6.54296875" style="28" customWidth="1"/>
    <col min="15" max="15" width="1.54296875" style="28" customWidth="1"/>
    <col min="16" max="16" width="7.54296875" style="28" customWidth="1"/>
    <col min="17" max="17" width="1.08984375" style="28" customWidth="1"/>
    <col min="18" max="18" width="7.54296875" style="28" customWidth="1"/>
    <col min="19" max="19" width="1.1796875" style="28" customWidth="1"/>
    <col min="20" max="20" width="7.54296875" style="28" customWidth="1"/>
    <col min="21" max="21" width="5.6328125" style="34" customWidth="1"/>
    <col min="22" max="22" width="5" style="34" customWidth="1"/>
    <col min="23" max="23" width="4.1796875" style="34" customWidth="1"/>
    <col min="24" max="24" width="4.54296875" style="34" customWidth="1"/>
    <col min="25" max="25" width="6.6328125" style="34" customWidth="1"/>
    <col min="26" max="26" width="7" style="27" customWidth="1"/>
    <col min="27" max="27" width="5.81640625" style="34" customWidth="1"/>
    <col min="28" max="28" width="7.179687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72" ht="15.6">
      <c r="A1" s="216"/>
      <c r="B1" s="216"/>
      <c r="C1" s="216"/>
      <c r="D1" s="216"/>
      <c r="E1" s="216"/>
      <c r="F1" s="216"/>
      <c r="G1" s="349"/>
      <c r="H1" s="349"/>
      <c r="I1" s="217"/>
      <c r="J1" s="217"/>
      <c r="K1" s="217"/>
      <c r="L1" s="217"/>
      <c r="M1" s="217"/>
      <c r="N1" s="216"/>
      <c r="O1" s="216"/>
      <c r="P1" s="216"/>
      <c r="Q1" s="216"/>
      <c r="R1" s="216"/>
      <c r="S1" s="216"/>
      <c r="T1" s="216"/>
      <c r="U1" s="218"/>
      <c r="V1" s="218"/>
      <c r="W1" s="218"/>
      <c r="X1" s="218"/>
      <c r="Y1" s="218"/>
      <c r="Z1" s="216"/>
      <c r="AA1" s="218"/>
      <c r="AB1" s="218"/>
      <c r="AC1" s="217"/>
      <c r="AD1" s="216"/>
      <c r="AE1" s="219"/>
      <c r="AG1" s="29"/>
      <c r="AH1" s="27"/>
      <c r="AI1" s="220"/>
      <c r="AJ1" s="28"/>
      <c r="AN1" s="28"/>
    </row>
    <row r="2" spans="1:72" s="225" customFormat="1" ht="31.8">
      <c r="A2" s="221"/>
      <c r="B2" s="221"/>
      <c r="C2" s="221"/>
      <c r="D2" s="222" t="s">
        <v>448</v>
      </c>
      <c r="E2" s="221"/>
      <c r="F2" s="221"/>
      <c r="G2" s="350"/>
      <c r="H2" s="350"/>
      <c r="I2" s="223"/>
      <c r="J2" s="223"/>
      <c r="K2" s="223"/>
      <c r="L2" s="223"/>
      <c r="M2" s="223"/>
      <c r="N2" s="221"/>
      <c r="O2" s="221"/>
      <c r="P2" s="221"/>
      <c r="Q2" s="221"/>
      <c r="R2" s="221"/>
      <c r="S2" s="221"/>
      <c r="T2" s="221"/>
      <c r="U2" s="224"/>
      <c r="V2" s="224"/>
      <c r="W2" s="224"/>
      <c r="X2" s="370" t="str">
        <f>+År!B2</f>
        <v>UNG SAU :</v>
      </c>
      <c r="Y2" s="224"/>
      <c r="Z2" s="221"/>
      <c r="AA2" s="224"/>
      <c r="AB2" s="224"/>
      <c r="AC2" s="223"/>
      <c r="AD2" s="221"/>
      <c r="AE2" s="219"/>
      <c r="AF2" s="29"/>
      <c r="AG2" s="29"/>
      <c r="AH2" s="27"/>
      <c r="AI2" s="220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72" ht="15.6">
      <c r="A3" s="216"/>
      <c r="B3" s="216"/>
      <c r="C3" s="216"/>
      <c r="D3" s="216"/>
      <c r="E3" s="216"/>
      <c r="F3" s="216"/>
      <c r="G3" s="349"/>
      <c r="H3" s="349"/>
      <c r="I3" s="217"/>
      <c r="J3" s="217"/>
      <c r="K3" s="217"/>
      <c r="L3" s="217"/>
      <c r="M3" s="217"/>
      <c r="N3" s="216"/>
      <c r="O3" s="216"/>
      <c r="P3" s="216"/>
      <c r="Q3" s="216"/>
      <c r="R3" s="216"/>
      <c r="S3" s="216"/>
      <c r="T3" s="216"/>
      <c r="U3" s="218"/>
      <c r="V3" s="218"/>
      <c r="W3" s="218"/>
      <c r="X3" s="218"/>
      <c r="Y3" s="218"/>
      <c r="Z3" s="216"/>
      <c r="AA3" s="218"/>
      <c r="AB3" s="218"/>
      <c r="AC3" s="217"/>
      <c r="AD3" s="216"/>
      <c r="AE3" s="219"/>
      <c r="AG3" s="29"/>
      <c r="AH3" s="27"/>
      <c r="AI3" s="220"/>
      <c r="AJ3" s="28"/>
      <c r="AN3" s="28"/>
      <c r="BG3" s="28">
        <v>1</v>
      </c>
      <c r="BH3" s="28">
        <f t="shared" ref="BH3:BR3" si="0">1+BG3</f>
        <v>2</v>
      </c>
      <c r="BI3" s="28">
        <f t="shared" si="0"/>
        <v>3</v>
      </c>
      <c r="BJ3" s="28">
        <f t="shared" si="0"/>
        <v>4</v>
      </c>
      <c r="BK3" s="28">
        <f t="shared" si="0"/>
        <v>5</v>
      </c>
      <c r="BL3" s="28">
        <f t="shared" si="0"/>
        <v>6</v>
      </c>
      <c r="BM3" s="28">
        <f t="shared" si="0"/>
        <v>7</v>
      </c>
      <c r="BN3" s="28">
        <f t="shared" si="0"/>
        <v>8</v>
      </c>
      <c r="BO3" s="28">
        <f t="shared" si="0"/>
        <v>9</v>
      </c>
      <c r="BP3" s="28">
        <f t="shared" si="0"/>
        <v>10</v>
      </c>
      <c r="BQ3" s="28">
        <f t="shared" si="0"/>
        <v>11</v>
      </c>
      <c r="BR3" s="28">
        <f t="shared" si="0"/>
        <v>12</v>
      </c>
    </row>
    <row r="4" spans="1:72" s="232" customFormat="1" ht="19.8">
      <c r="A4" s="226"/>
      <c r="B4" s="226"/>
      <c r="C4" s="226"/>
      <c r="D4" s="226"/>
      <c r="E4" s="226"/>
      <c r="F4" s="227" t="s">
        <v>5</v>
      </c>
      <c r="G4" s="366"/>
      <c r="H4" s="351">
        <f>+År!Q2</f>
        <v>52</v>
      </c>
      <c r="I4" s="229"/>
      <c r="J4" s="229"/>
      <c r="K4" s="229"/>
      <c r="L4" s="229"/>
      <c r="M4" s="229"/>
      <c r="N4" s="227"/>
      <c r="O4" s="227"/>
      <c r="P4" s="227"/>
      <c r="Q4" s="227"/>
      <c r="R4" s="227"/>
      <c r="S4" s="227"/>
      <c r="T4" s="227" t="s">
        <v>669</v>
      </c>
      <c r="U4" s="227"/>
      <c r="V4" s="227"/>
      <c r="W4" s="227"/>
      <c r="X4" s="227"/>
      <c r="Y4" s="578">
        <f>+H11+H26+H41+H56+H71+H86+H101+H116+H131+H146+H161+H176+H191+H206+H221</f>
        <v>43100</v>
      </c>
      <c r="Z4" s="562"/>
      <c r="AA4" s="218"/>
      <c r="AB4" s="230"/>
      <c r="AC4" s="230"/>
      <c r="AD4" s="226"/>
      <c r="AE4" s="219"/>
      <c r="AF4" s="29"/>
      <c r="AG4" s="29"/>
      <c r="AH4" s="219"/>
      <c r="AI4" s="29"/>
      <c r="AJ4" s="219"/>
      <c r="AK4" s="29"/>
      <c r="AL4" s="29"/>
      <c r="AM4" s="27"/>
      <c r="AN4" s="220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31"/>
      <c r="BD4" s="231"/>
      <c r="BH4" s="232" t="e">
        <f>1+#REF!</f>
        <v>#REF!</v>
      </c>
      <c r="BI4" s="28">
        <v>15.985227272727276</v>
      </c>
      <c r="BJ4" s="28">
        <f t="shared" ref="BH4:BT23" si="1">+BI4</f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</row>
    <row r="5" spans="1:72" ht="15" customHeight="1">
      <c r="A5" s="216"/>
      <c r="B5" s="216"/>
      <c r="C5" s="216"/>
      <c r="D5" s="216"/>
      <c r="E5" s="216"/>
      <c r="F5" s="216"/>
      <c r="G5" s="349"/>
      <c r="H5" s="349"/>
      <c r="I5" s="217" t="s">
        <v>454</v>
      </c>
      <c r="J5" s="217"/>
      <c r="K5" s="217"/>
      <c r="L5" s="217"/>
      <c r="M5" s="217"/>
      <c r="N5" s="216"/>
      <c r="O5" s="216"/>
      <c r="P5" s="216"/>
      <c r="Q5" s="216"/>
      <c r="R5" s="216"/>
      <c r="S5" s="216"/>
      <c r="T5" s="216"/>
      <c r="U5" s="218"/>
      <c r="V5" s="218"/>
      <c r="W5" s="218"/>
      <c r="X5" s="218"/>
      <c r="Y5" s="218"/>
      <c r="Z5" s="216"/>
      <c r="AA5" s="218"/>
      <c r="AB5" s="218"/>
      <c r="AC5" s="217"/>
      <c r="AD5" s="216"/>
      <c r="AE5" s="219"/>
      <c r="AG5" s="29"/>
      <c r="AH5" s="27"/>
      <c r="AI5" s="220"/>
      <c r="AJ5" s="28"/>
      <c r="AN5" s="28"/>
      <c r="BF5" s="232" t="e">
        <f>1+BH4</f>
        <v>#REF!</v>
      </c>
      <c r="BG5" s="28">
        <v>17.290000000000003</v>
      </c>
      <c r="BH5" s="28">
        <f t="shared" si="1"/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</row>
    <row r="6" spans="1:72" ht="15" customHeight="1">
      <c r="A6" s="216"/>
      <c r="B6" s="216"/>
      <c r="C6" s="216"/>
      <c r="D6" s="216"/>
      <c r="E6" s="216"/>
      <c r="F6" s="216"/>
      <c r="G6" s="349"/>
      <c r="H6" s="349"/>
      <c r="I6" s="217"/>
      <c r="J6" s="217"/>
      <c r="K6" s="217"/>
      <c r="L6" s="217"/>
      <c r="M6" s="217"/>
      <c r="N6" s="216"/>
      <c r="O6" s="216"/>
      <c r="P6" s="216"/>
      <c r="Q6" s="216"/>
      <c r="R6" s="216"/>
      <c r="S6" s="216"/>
      <c r="T6" s="216"/>
      <c r="U6" s="218"/>
      <c r="V6" s="218"/>
      <c r="W6" s="218"/>
      <c r="X6" s="218"/>
      <c r="Y6" s="218"/>
      <c r="Z6" s="216"/>
      <c r="AA6" s="218"/>
      <c r="AB6" s="235" t="s">
        <v>80</v>
      </c>
      <c r="AC6" s="233" t="s">
        <v>2</v>
      </c>
      <c r="AD6" s="216"/>
      <c r="AE6" s="219"/>
      <c r="AG6" s="29"/>
      <c r="AH6" s="27"/>
      <c r="AI6" s="220"/>
      <c r="AJ6" s="28"/>
      <c r="AN6" s="28"/>
      <c r="BF6" s="232" t="e">
        <f>1+#REF!</f>
        <v>#REF!</v>
      </c>
      <c r="BG6" s="28">
        <v>20.659867330016564</v>
      </c>
      <c r="BH6" s="28">
        <f t="shared" si="1"/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</row>
    <row r="7" spans="1:72" ht="15" customHeight="1">
      <c r="A7" s="216"/>
      <c r="B7" s="216"/>
      <c r="C7" s="216"/>
      <c r="D7" s="216"/>
      <c r="E7" s="216"/>
      <c r="F7" s="216"/>
      <c r="G7" s="352" t="s">
        <v>2</v>
      </c>
      <c r="H7" s="349"/>
      <c r="I7" s="217"/>
      <c r="J7" s="217"/>
      <c r="K7" s="217"/>
      <c r="L7" s="217"/>
      <c r="M7" s="217"/>
      <c r="N7" s="217"/>
      <c r="O7" s="234"/>
      <c r="P7" s="234"/>
      <c r="Q7" s="234"/>
      <c r="R7" s="234"/>
      <c r="S7" s="234"/>
      <c r="T7" s="234" t="s">
        <v>22</v>
      </c>
      <c r="U7" s="218" t="s">
        <v>403</v>
      </c>
      <c r="V7" s="235" t="s">
        <v>541</v>
      </c>
      <c r="W7" s="36"/>
      <c r="X7" s="26"/>
      <c r="Y7" s="235" t="s">
        <v>426</v>
      </c>
      <c r="Z7" s="216"/>
      <c r="AA7" s="235" t="s">
        <v>538</v>
      </c>
      <c r="AB7" s="235" t="s">
        <v>43</v>
      </c>
      <c r="AC7" s="233" t="s">
        <v>8</v>
      </c>
      <c r="AD7" s="216"/>
      <c r="AE7" s="219"/>
      <c r="AG7" s="29"/>
      <c r="AH7" s="27"/>
      <c r="AI7" s="220"/>
      <c r="AJ7" s="28"/>
      <c r="AN7" s="28"/>
      <c r="BF7" s="232" t="e">
        <f t="shared" ref="BF7:BF23" si="2">1+BF6</f>
        <v>#REF!</v>
      </c>
      <c r="BG7" s="28">
        <v>23.875837563451761</v>
      </c>
      <c r="BH7" s="28">
        <f t="shared" si="1"/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</row>
    <row r="8" spans="1:72" ht="15" customHeight="1">
      <c r="A8" s="216"/>
      <c r="B8" s="216"/>
      <c r="C8" s="216"/>
      <c r="D8" s="216"/>
      <c r="E8" s="234"/>
      <c r="F8" s="234"/>
      <c r="G8" s="352" t="s">
        <v>484</v>
      </c>
      <c r="H8" s="352" t="s">
        <v>2</v>
      </c>
      <c r="I8" s="233" t="s">
        <v>2</v>
      </c>
      <c r="J8" s="233" t="s">
        <v>1</v>
      </c>
      <c r="K8" s="233"/>
      <c r="L8" s="233" t="s">
        <v>2</v>
      </c>
      <c r="M8" s="233"/>
      <c r="N8" s="233" t="s">
        <v>22</v>
      </c>
      <c r="O8" s="234"/>
      <c r="P8" s="234" t="s">
        <v>22</v>
      </c>
      <c r="Q8" s="234"/>
      <c r="R8" s="234" t="s">
        <v>22</v>
      </c>
      <c r="S8" s="234"/>
      <c r="T8" s="234" t="s">
        <v>486</v>
      </c>
      <c r="U8" s="235" t="s">
        <v>488</v>
      </c>
      <c r="V8" s="235" t="s">
        <v>542</v>
      </c>
      <c r="W8" s="36"/>
      <c r="X8" s="26"/>
      <c r="Y8" s="235"/>
      <c r="Z8" s="234" t="s">
        <v>413</v>
      </c>
      <c r="AA8" s="235" t="s">
        <v>1</v>
      </c>
      <c r="AB8" s="235" t="s">
        <v>558</v>
      </c>
      <c r="AC8" s="233" t="s">
        <v>69</v>
      </c>
      <c r="AD8" s="216"/>
      <c r="AE8" s="219"/>
      <c r="AG8" s="29"/>
      <c r="AH8" s="27"/>
      <c r="AI8" s="220"/>
      <c r="AJ8" s="28"/>
      <c r="AN8" s="28"/>
      <c r="BF8" s="232" t="e">
        <f t="shared" si="2"/>
        <v>#REF!</v>
      </c>
      <c r="BG8" s="28">
        <v>26.688850174216036</v>
      </c>
      <c r="BH8" s="28">
        <f t="shared" si="1"/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</row>
    <row r="9" spans="1:72" ht="15" customHeight="1">
      <c r="A9" s="216"/>
      <c r="B9" s="216"/>
      <c r="C9" s="234" t="s">
        <v>0</v>
      </c>
      <c r="D9" s="234"/>
      <c r="E9" s="234" t="s">
        <v>86</v>
      </c>
      <c r="F9" s="234"/>
      <c r="G9" s="327" t="s">
        <v>485</v>
      </c>
      <c r="H9" s="327" t="s">
        <v>8</v>
      </c>
      <c r="I9" s="95" t="s">
        <v>403</v>
      </c>
      <c r="J9" s="95" t="s">
        <v>403</v>
      </c>
      <c r="K9" s="95"/>
      <c r="L9" s="95" t="s">
        <v>658</v>
      </c>
      <c r="M9" s="95"/>
      <c r="N9" s="95" t="s">
        <v>44</v>
      </c>
      <c r="O9" s="53"/>
      <c r="P9" s="53" t="s">
        <v>658</v>
      </c>
      <c r="Q9" s="53"/>
      <c r="R9" s="53" t="s">
        <v>662</v>
      </c>
      <c r="S9" s="53"/>
      <c r="T9" s="53" t="s">
        <v>414</v>
      </c>
      <c r="U9" s="73" t="s">
        <v>489</v>
      </c>
      <c r="V9" s="73" t="s">
        <v>543</v>
      </c>
      <c r="W9" s="73" t="s">
        <v>525</v>
      </c>
      <c r="X9" s="95" t="s">
        <v>556</v>
      </c>
      <c r="Y9" s="73" t="s">
        <v>1</v>
      </c>
      <c r="Z9" s="53" t="s">
        <v>414</v>
      </c>
      <c r="AA9" s="73" t="s">
        <v>509</v>
      </c>
      <c r="AB9" s="73" t="s">
        <v>44</v>
      </c>
      <c r="AC9" s="95" t="s">
        <v>540</v>
      </c>
      <c r="AD9" s="216"/>
      <c r="AE9" s="219"/>
      <c r="AG9" s="29"/>
      <c r="AH9" s="27"/>
      <c r="AI9" s="220"/>
      <c r="AJ9" s="28"/>
      <c r="AN9" s="28"/>
      <c r="BF9" s="232" t="e">
        <f t="shared" si="2"/>
        <v>#REF!</v>
      </c>
      <c r="BG9" s="28">
        <v>29.852938824470282</v>
      </c>
      <c r="BH9" s="28">
        <f t="shared" si="1"/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</row>
    <row r="10" spans="1:72" ht="15" customHeight="1">
      <c r="A10" s="216"/>
      <c r="B10" s="216"/>
      <c r="C10" s="234"/>
      <c r="D10" s="234"/>
      <c r="E10" s="234"/>
      <c r="F10" s="234"/>
      <c r="G10" s="327"/>
      <c r="H10" s="327"/>
      <c r="I10" s="95"/>
      <c r="J10" s="95"/>
      <c r="K10" s="95"/>
      <c r="L10" s="95"/>
      <c r="M10" s="95"/>
      <c r="N10" s="95"/>
      <c r="O10" s="53"/>
      <c r="P10" s="53"/>
      <c r="Q10" s="53"/>
      <c r="R10" s="53"/>
      <c r="S10" s="53"/>
      <c r="T10" s="53"/>
      <c r="U10" s="73"/>
      <c r="V10" s="73"/>
      <c r="W10" s="73"/>
      <c r="X10" s="95"/>
      <c r="Y10" s="73"/>
      <c r="Z10" s="53"/>
      <c r="AA10" s="73"/>
      <c r="AB10" s="73"/>
      <c r="AC10" s="95"/>
      <c r="AD10" s="216"/>
      <c r="AE10" s="219"/>
      <c r="AG10" s="29"/>
      <c r="AH10" s="27"/>
      <c r="AI10" s="220"/>
      <c r="AJ10" s="28"/>
      <c r="AN10" s="28"/>
      <c r="BF10" s="232"/>
    </row>
    <row r="11" spans="1:72" ht="15" customHeight="1">
      <c r="A11" s="216"/>
      <c r="B11" s="216"/>
      <c r="C11" s="234" t="s">
        <v>0</v>
      </c>
      <c r="D11" s="216"/>
      <c r="E11" s="234" t="str">
        <f>+D13</f>
        <v>P-</v>
      </c>
      <c r="F11" s="234" t="s">
        <v>572</v>
      </c>
      <c r="G11" s="349"/>
      <c r="H11" s="367">
        <f>+Klasse!F11</f>
        <v>103</v>
      </c>
      <c r="I11" s="217"/>
      <c r="J11" s="217"/>
      <c r="K11" s="217"/>
      <c r="L11" s="217"/>
      <c r="M11" s="217"/>
      <c r="N11" s="265">
        <f>+Klasse!M11</f>
        <v>7.4466019417475708</v>
      </c>
      <c r="O11" s="53"/>
      <c r="P11" s="216"/>
      <c r="Q11" s="216"/>
      <c r="R11" s="216"/>
      <c r="S11" s="53"/>
      <c r="T11" s="216"/>
      <c r="U11" s="218"/>
      <c r="V11" s="218"/>
      <c r="W11" s="218"/>
      <c r="X11" s="218"/>
      <c r="Y11" s="218"/>
      <c r="Z11" s="216"/>
      <c r="AA11" s="218"/>
      <c r="AB11" s="265">
        <f>+Klasse!M11/Klasse!C11</f>
        <v>7.4466019417475708</v>
      </c>
      <c r="AC11" s="217"/>
      <c r="AD11" s="216"/>
      <c r="AE11" s="219"/>
      <c r="AG11" s="29"/>
      <c r="AH11" s="27"/>
      <c r="AI11" s="220"/>
      <c r="AJ11" s="28"/>
      <c r="AN11" s="28"/>
      <c r="BF11" s="232"/>
    </row>
    <row r="12" spans="1:72" ht="15" customHeight="1">
      <c r="A12" s="216"/>
      <c r="B12" s="216"/>
      <c r="C12" s="234"/>
      <c r="D12" s="216"/>
      <c r="E12" s="234"/>
      <c r="F12" s="234"/>
      <c r="G12" s="349"/>
      <c r="H12" s="349"/>
      <c r="I12" s="216"/>
      <c r="J12" s="216"/>
      <c r="K12" s="216"/>
      <c r="L12" s="216"/>
      <c r="M12" s="216"/>
      <c r="N12" s="216"/>
      <c r="O12" s="53"/>
      <c r="P12" s="216"/>
      <c r="Q12" s="216"/>
      <c r="R12" s="216"/>
      <c r="S12" s="53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9"/>
      <c r="AG12" s="29"/>
      <c r="AH12" s="27"/>
      <c r="AI12" s="220"/>
      <c r="AJ12" s="28"/>
      <c r="AN12" s="28"/>
      <c r="BF12" s="232"/>
    </row>
    <row r="13" spans="1:72" ht="15" customHeight="1">
      <c r="A13" s="216"/>
      <c r="B13" s="240">
        <f>+'Ark1'!C1016</f>
        <v>2024</v>
      </c>
      <c r="C13" s="236">
        <f>+'Ark1'!L1016</f>
        <v>1</v>
      </c>
      <c r="D13" s="236" t="str">
        <f>VLOOKUP(C13,RNR!$F$16:$G$31,2)</f>
        <v>P-</v>
      </c>
      <c r="E13" s="236">
        <f>+'Ark1'!D1016</f>
        <v>1</v>
      </c>
      <c r="F13" s="236" t="str">
        <f>VLOOKUP(E13,RNR!$D$2:$E$13,2)</f>
        <v>Jan</v>
      </c>
      <c r="G13" s="353">
        <f>+'Ark1'!Q1016</f>
        <v>1</v>
      </c>
      <c r="H13" s="353">
        <f>+'Ark1'!R1016</f>
        <v>1</v>
      </c>
      <c r="I13" s="237">
        <f>+IF(H13=0,"",'Ark1'!AG1016)</f>
        <v>0.10022989237218702</v>
      </c>
      <c r="J13" s="237">
        <f>+IF(H13=0,"",'Ark1'!AH1016)</f>
        <v>0</v>
      </c>
      <c r="K13" s="216"/>
      <c r="L13" s="467">
        <f>+'Ark1'!AI1016</f>
        <v>1</v>
      </c>
      <c r="M13" s="216"/>
      <c r="N13" s="32">
        <f>+IF(H13=0,"",'Ark1'!U1016)</f>
        <v>12.6</v>
      </c>
      <c r="O13" s="53"/>
      <c r="P13" s="29">
        <f>+IF(L13=0,"",'Ark1'!AJ1016)</f>
        <v>105.5</v>
      </c>
      <c r="Q13" s="216"/>
      <c r="R13" s="29">
        <f>+IF(L13=0,"",'Ark1'!AK1016)</f>
        <v>10.730332168716163</v>
      </c>
      <c r="S13" s="53"/>
      <c r="T13" s="238">
        <f>+IF(H13=0,"",'Ark1'!T1016)</f>
        <v>3</v>
      </c>
      <c r="U13" s="239">
        <f>+IF(H13=0,"",'Ark1'!W1016)</f>
        <v>0</v>
      </c>
      <c r="V13" s="239">
        <f>+IF(H13=0,"",'Ark1'!X1016)</f>
        <v>0</v>
      </c>
      <c r="W13" s="239">
        <f>+IF(H13=0,"",'Ark1'!Y1016)</f>
        <v>0</v>
      </c>
      <c r="X13" s="237">
        <f>+IF(H13=0,"",'Ark1'!Z1016)</f>
        <v>0</v>
      </c>
      <c r="Y13" s="237">
        <f>+IF(H13=0,"",'Ark1'!Z1016)</f>
        <v>0</v>
      </c>
      <c r="Z13" s="237">
        <f>+IF(H13=0,"",'Ark1'!AC1016)</f>
        <v>0</v>
      </c>
      <c r="AA13" s="239">
        <f>+IF(H13=0,"",'Ark1'!AE1016)</f>
        <v>0</v>
      </c>
      <c r="AB13" s="37">
        <f>+IF(H13=0,"",+N13/C13)</f>
        <v>12.6</v>
      </c>
      <c r="AC13" s="237">
        <f>+IF(H13=0,"",G13/H13)</f>
        <v>1</v>
      </c>
      <c r="AD13" s="216"/>
      <c r="AE13" s="219"/>
      <c r="AG13" s="29"/>
      <c r="AH13" s="27"/>
      <c r="AI13" s="220"/>
      <c r="AJ13" s="28"/>
      <c r="AN13" s="28"/>
      <c r="BF13" s="232" t="e">
        <f>1+BF9</f>
        <v>#REF!</v>
      </c>
      <c r="BG13" s="28">
        <v>33.825795880149848</v>
      </c>
      <c r="BH13" s="28">
        <f t="shared" si="1"/>
        <v>33.825795880149848</v>
      </c>
      <c r="BI13" s="28">
        <f t="shared" si="1"/>
        <v>33.825795880149848</v>
      </c>
      <c r="BJ13" s="28">
        <f t="shared" si="1"/>
        <v>33.825795880149848</v>
      </c>
      <c r="BK13" s="28">
        <f t="shared" si="1"/>
        <v>33.825795880149848</v>
      </c>
      <c r="BL13" s="28">
        <f t="shared" si="1"/>
        <v>33.825795880149848</v>
      </c>
      <c r="BM13" s="28">
        <f t="shared" si="1"/>
        <v>33.825795880149848</v>
      </c>
      <c r="BN13" s="28">
        <f t="shared" si="1"/>
        <v>33.825795880149848</v>
      </c>
      <c r="BO13" s="28">
        <f t="shared" si="1"/>
        <v>33.825795880149848</v>
      </c>
      <c r="BP13" s="28">
        <f t="shared" si="1"/>
        <v>33.825795880149848</v>
      </c>
      <c r="BQ13" s="28">
        <f t="shared" si="1"/>
        <v>33.825795880149848</v>
      </c>
      <c r="BR13" s="28">
        <f t="shared" si="1"/>
        <v>33.825795880149848</v>
      </c>
    </row>
    <row r="14" spans="1:72" ht="15" customHeight="1">
      <c r="A14" s="216"/>
      <c r="B14" s="240">
        <f>+'Ark1'!C1017</f>
        <v>2024</v>
      </c>
      <c r="C14" s="236">
        <f>+'Ark1'!L1017</f>
        <v>1</v>
      </c>
      <c r="D14" s="236" t="str">
        <f>VLOOKUP(C14,RNR!$F$16:$G$31,2)</f>
        <v>P-</v>
      </c>
      <c r="E14" s="236">
        <f>+'Ark1'!D1017</f>
        <v>2</v>
      </c>
      <c r="F14" s="236" t="str">
        <f>VLOOKUP(E14,RNR!$D$2:$E$13,2)</f>
        <v>Feb</v>
      </c>
      <c r="G14" s="353">
        <f>+'Ark1'!Q1017</f>
        <v>1</v>
      </c>
      <c r="H14" s="353">
        <f>+'Ark1'!R1017</f>
        <v>1</v>
      </c>
      <c r="I14" s="237">
        <f>+IF(H14=0,"",'Ark1'!AG1017)</f>
        <v>9.2915694493196477E-2</v>
      </c>
      <c r="J14" s="237">
        <f>+IF(H14=0,"",'Ark1'!AH1017)</f>
        <v>0</v>
      </c>
      <c r="K14" s="531"/>
      <c r="L14" s="467">
        <f>+'Ark1'!AI1017</f>
        <v>1</v>
      </c>
      <c r="M14" s="531"/>
      <c r="N14" s="32">
        <f>+IF(H14=0,"",'Ark1'!U1017)</f>
        <v>13.5</v>
      </c>
      <c r="O14" s="53"/>
      <c r="P14" s="29">
        <f>+IF(L14=0,"",'Ark1'!AJ1017)</f>
        <v>104.6</v>
      </c>
      <c r="Q14" s="531"/>
      <c r="R14" s="29">
        <f>+IF(L14=0,"",'Ark1'!AK1017)</f>
        <v>11.7961073153432</v>
      </c>
      <c r="S14" s="53"/>
      <c r="T14" s="238">
        <f>+IF(H14=0,"",'Ark1'!T1017)</f>
        <v>2</v>
      </c>
      <c r="U14" s="239">
        <f>+IF(H14=0,"",'Ark1'!W1017)</f>
        <v>0</v>
      </c>
      <c r="V14" s="239">
        <f>+IF(H14=0,"",'Ark1'!X1017)</f>
        <v>0</v>
      </c>
      <c r="W14" s="239">
        <f>+IF(H14=0,"",'Ark1'!Y1017)</f>
        <v>0</v>
      </c>
      <c r="X14" s="237">
        <f>+IF(H14=0,"",'Ark1'!Z1017)</f>
        <v>0</v>
      </c>
      <c r="Y14" s="237">
        <f>+IF(H14=0,"",'Ark1'!Z1017)</f>
        <v>0</v>
      </c>
      <c r="Z14" s="237">
        <f>+IF(H14=0,"",'Ark1'!AC1017)</f>
        <v>0</v>
      </c>
      <c r="AA14" s="239">
        <f>+IF(H14=0,"",'Ark1'!AE1017)</f>
        <v>0</v>
      </c>
      <c r="AB14" s="37">
        <f t="shared" ref="AB14:AB16" si="3">+IF(H14=0,"",+N14/C14)</f>
        <v>13.5</v>
      </c>
      <c r="AC14" s="237">
        <f t="shared" ref="AC14:AC16" si="4">+IF(H14=0,"",G14/H14)</f>
        <v>1</v>
      </c>
      <c r="AD14" s="216"/>
      <c r="AE14" s="219"/>
      <c r="AG14" s="29"/>
      <c r="AH14" s="27"/>
      <c r="AI14" s="220"/>
      <c r="AJ14" s="28"/>
      <c r="AN14" s="28"/>
      <c r="BF14" s="232" t="e">
        <f t="shared" si="2"/>
        <v>#REF!</v>
      </c>
      <c r="BG14" s="28">
        <v>36.800403768506008</v>
      </c>
      <c r="BH14" s="28">
        <f t="shared" si="1"/>
        <v>36.800403768506008</v>
      </c>
      <c r="BI14" s="28">
        <f t="shared" si="1"/>
        <v>36.800403768506008</v>
      </c>
      <c r="BJ14" s="28">
        <f t="shared" si="1"/>
        <v>36.800403768506008</v>
      </c>
      <c r="BK14" s="28">
        <f t="shared" si="1"/>
        <v>36.800403768506008</v>
      </c>
      <c r="BL14" s="28">
        <f t="shared" si="1"/>
        <v>36.800403768506008</v>
      </c>
      <c r="BM14" s="28">
        <f t="shared" si="1"/>
        <v>36.800403768506008</v>
      </c>
      <c r="BN14" s="28">
        <f t="shared" si="1"/>
        <v>36.800403768506008</v>
      </c>
      <c r="BO14" s="28">
        <f t="shared" si="1"/>
        <v>36.800403768506008</v>
      </c>
      <c r="BP14" s="28">
        <f t="shared" si="1"/>
        <v>36.800403768506008</v>
      </c>
      <c r="BQ14" s="28">
        <f t="shared" si="1"/>
        <v>36.800403768506008</v>
      </c>
      <c r="BR14" s="28">
        <f t="shared" si="1"/>
        <v>36.800403768506008</v>
      </c>
    </row>
    <row r="15" spans="1:72" ht="15" customHeight="1">
      <c r="A15" s="216"/>
      <c r="B15" s="240">
        <f>+'Ark1'!C1018</f>
        <v>2024</v>
      </c>
      <c r="C15" s="236">
        <f>+'Ark1'!L1018</f>
        <v>1</v>
      </c>
      <c r="D15" s="236" t="str">
        <f>VLOOKUP(C15,RNR!$F$16:$G$31,2)</f>
        <v>P-</v>
      </c>
      <c r="E15" s="236">
        <f>+'Ark1'!D1018</f>
        <v>3</v>
      </c>
      <c r="F15" s="236" t="str">
        <f>VLOOKUP(E15,RNR!$D$2:$E$13,2)</f>
        <v>Mar</v>
      </c>
      <c r="G15" s="353">
        <f>+'Ark1'!Q1018</f>
        <v>2</v>
      </c>
      <c r="H15" s="353">
        <f>+'Ark1'!R1018</f>
        <v>2</v>
      </c>
      <c r="I15" s="237">
        <f>+IF(H15=0,"",'Ark1'!AG1018)</f>
        <v>2.9091667729111381E-2</v>
      </c>
      <c r="J15" s="237">
        <f>+IF(H15=0,"",'Ark1'!AH1018)</f>
        <v>0</v>
      </c>
      <c r="K15" s="531"/>
      <c r="L15" s="467">
        <f>+'Ark1'!AI1018</f>
        <v>2</v>
      </c>
      <c r="M15" s="531"/>
      <c r="N15" s="32">
        <f>+IF(H15=0,"",'Ark1'!U1018)</f>
        <v>12.55</v>
      </c>
      <c r="O15" s="53"/>
      <c r="P15" s="29">
        <f>+IF(L15=0,"",'Ark1'!AJ1018)</f>
        <v>101.95</v>
      </c>
      <c r="Q15" s="531"/>
      <c r="R15" s="29">
        <f>+IF(L15=0,"",'Ark1'!AK1018)</f>
        <v>11.785538260584488</v>
      </c>
      <c r="S15" s="53"/>
      <c r="T15" s="238">
        <f>+IF(H15=0,"",'Ark1'!T1018)</f>
        <v>2</v>
      </c>
      <c r="U15" s="239">
        <f>+IF(H15=0,"",'Ark1'!W1018)</f>
        <v>0</v>
      </c>
      <c r="V15" s="239">
        <f>+IF(H15=0,"",'Ark1'!X1018)</f>
        <v>0</v>
      </c>
      <c r="W15" s="239">
        <f>+IF(H15=0,"",'Ark1'!Y1018)</f>
        <v>0</v>
      </c>
      <c r="X15" s="237">
        <f>+IF(H15=0,"",'Ark1'!Z1018)</f>
        <v>1.5499999999999909</v>
      </c>
      <c r="Y15" s="237">
        <f>+IF(H15=0,"",'Ark1'!Z1018)</f>
        <v>1.5499999999999909</v>
      </c>
      <c r="Z15" s="237">
        <f>+IF(H15=0,"",'Ark1'!AC1018)</f>
        <v>0</v>
      </c>
      <c r="AA15" s="239">
        <f>+IF(H15=0,"",'Ark1'!AE1018)</f>
        <v>0</v>
      </c>
      <c r="AB15" s="37">
        <f t="shared" si="3"/>
        <v>12.55</v>
      </c>
      <c r="AC15" s="237">
        <f t="shared" si="4"/>
        <v>1</v>
      </c>
      <c r="AD15" s="216"/>
      <c r="AE15" s="219"/>
      <c r="AG15" s="29"/>
      <c r="AH15" s="27"/>
      <c r="AI15" s="220"/>
      <c r="AJ15" s="28"/>
      <c r="AN15" s="28"/>
      <c r="BF15" s="232" t="e">
        <f t="shared" si="2"/>
        <v>#REF!</v>
      </c>
      <c r="BG15" s="28">
        <v>39.739449541284394</v>
      </c>
      <c r="BH15" s="28">
        <f t="shared" si="1"/>
        <v>39.739449541284394</v>
      </c>
      <c r="BI15" s="28">
        <f t="shared" si="1"/>
        <v>39.739449541284394</v>
      </c>
      <c r="BJ15" s="28">
        <f t="shared" si="1"/>
        <v>39.739449541284394</v>
      </c>
      <c r="BK15" s="28">
        <f t="shared" si="1"/>
        <v>39.739449541284394</v>
      </c>
      <c r="BL15" s="28">
        <f t="shared" si="1"/>
        <v>39.739449541284394</v>
      </c>
      <c r="BM15" s="28">
        <f t="shared" si="1"/>
        <v>39.739449541284394</v>
      </c>
      <c r="BN15" s="28">
        <f t="shared" si="1"/>
        <v>39.739449541284394</v>
      </c>
      <c r="BO15" s="28">
        <f t="shared" si="1"/>
        <v>39.739449541284394</v>
      </c>
      <c r="BP15" s="28">
        <f t="shared" si="1"/>
        <v>39.739449541284394</v>
      </c>
      <c r="BQ15" s="28">
        <f t="shared" si="1"/>
        <v>39.739449541284394</v>
      </c>
      <c r="BR15" s="28">
        <f t="shared" si="1"/>
        <v>39.739449541284394</v>
      </c>
    </row>
    <row r="16" spans="1:72" ht="15" customHeight="1">
      <c r="A16" s="216"/>
      <c r="B16" s="240">
        <f>+'Ark1'!C1019</f>
        <v>2024</v>
      </c>
      <c r="C16" s="236">
        <f>+'Ark1'!L1019</f>
        <v>1</v>
      </c>
      <c r="D16" s="236" t="str">
        <f>VLOOKUP(C16,RNR!$F$16:$G$31,2)</f>
        <v>P-</v>
      </c>
      <c r="E16" s="236">
        <f>+'Ark1'!D1019</f>
        <v>4</v>
      </c>
      <c r="F16" s="236" t="str">
        <f>VLOOKUP(E16,RNR!$D$2:$E$13,2)</f>
        <v>Apr</v>
      </c>
      <c r="G16" s="353">
        <f>+'Ark1'!Q1019</f>
        <v>1</v>
      </c>
      <c r="H16" s="353">
        <f>+'Ark1'!R1019</f>
        <v>1</v>
      </c>
      <c r="I16" s="237">
        <f>+IF(H16=0,"",'Ark1'!AG1019)</f>
        <v>2.9593663946390344E-2</v>
      </c>
      <c r="J16" s="237">
        <f>+IF(H16=0,"",'Ark1'!AH1019)</f>
        <v>0</v>
      </c>
      <c r="K16" s="531"/>
      <c r="L16" s="467">
        <f>+'Ark1'!AI1019</f>
        <v>1</v>
      </c>
      <c r="M16" s="531"/>
      <c r="N16" s="32">
        <f>+IF(H16=0,"",'Ark1'!U1019)</f>
        <v>5.9</v>
      </c>
      <c r="O16" s="53"/>
      <c r="P16" s="29">
        <f>+IF(L16=0,"",'Ark1'!AJ1019)</f>
        <v>83.2</v>
      </c>
      <c r="Q16" s="531"/>
      <c r="R16" s="29">
        <f>+IF(L16=0,"",'Ark1'!AK1019)</f>
        <v>10.244293976871864</v>
      </c>
      <c r="S16" s="53"/>
      <c r="T16" s="238">
        <f>+IF(H16=0,"",'Ark1'!T1019)</f>
        <v>2</v>
      </c>
      <c r="U16" s="239">
        <f>+IF(H16=0,"",'Ark1'!W1019)</f>
        <v>0</v>
      </c>
      <c r="V16" s="239">
        <f>+IF(H16=0,"",'Ark1'!X1019)</f>
        <v>0</v>
      </c>
      <c r="W16" s="239">
        <f>+IF(H16=0,"",'Ark1'!Y1019)</f>
        <v>0</v>
      </c>
      <c r="X16" s="237">
        <f>+IF(H16=0,"",'Ark1'!Z1019)</f>
        <v>0</v>
      </c>
      <c r="Y16" s="237">
        <f>+IF(H16=0,"",'Ark1'!Z1019)</f>
        <v>0</v>
      </c>
      <c r="Z16" s="237">
        <f>+IF(H16=0,"",'Ark1'!AC1019)</f>
        <v>0</v>
      </c>
      <c r="AA16" s="239">
        <f>+IF(H16=0,"",'Ark1'!AE1019)</f>
        <v>0</v>
      </c>
      <c r="AB16" s="37">
        <f t="shared" si="3"/>
        <v>5.9</v>
      </c>
      <c r="AC16" s="237">
        <f t="shared" si="4"/>
        <v>1</v>
      </c>
      <c r="AD16" s="216"/>
      <c r="AE16" s="219"/>
      <c r="AG16" s="29"/>
      <c r="AH16" s="27"/>
      <c r="AI16" s="220"/>
      <c r="AJ16" s="28"/>
      <c r="AN16" s="28"/>
      <c r="BF16" s="232" t="e">
        <f t="shared" si="2"/>
        <v>#REF!</v>
      </c>
      <c r="BG16" s="28">
        <v>41.835593220338978</v>
      </c>
      <c r="BH16" s="28">
        <f t="shared" si="1"/>
        <v>41.835593220338978</v>
      </c>
      <c r="BI16" s="28">
        <f t="shared" si="1"/>
        <v>41.835593220338978</v>
      </c>
      <c r="BJ16" s="28">
        <f t="shared" si="1"/>
        <v>41.835593220338978</v>
      </c>
      <c r="BK16" s="28">
        <f t="shared" si="1"/>
        <v>41.835593220338978</v>
      </c>
      <c r="BL16" s="28">
        <f t="shared" si="1"/>
        <v>41.835593220338978</v>
      </c>
      <c r="BM16" s="28">
        <f t="shared" si="1"/>
        <v>41.835593220338978</v>
      </c>
      <c r="BN16" s="28">
        <f t="shared" si="1"/>
        <v>41.835593220338978</v>
      </c>
      <c r="BO16" s="28">
        <f t="shared" si="1"/>
        <v>41.835593220338978</v>
      </c>
      <c r="BP16" s="28">
        <f t="shared" si="1"/>
        <v>41.835593220338978</v>
      </c>
      <c r="BQ16" s="28">
        <f t="shared" si="1"/>
        <v>41.835593220338978</v>
      </c>
      <c r="BR16" s="28">
        <f t="shared" si="1"/>
        <v>41.835593220338978</v>
      </c>
    </row>
    <row r="17" spans="1:70" s="532" customFormat="1" ht="15" customHeight="1">
      <c r="A17" s="531"/>
      <c r="B17" s="240">
        <f>+'Ark1'!C1020</f>
        <v>2024</v>
      </c>
      <c r="C17" s="236">
        <f>+'Ark1'!L1020</f>
        <v>1</v>
      </c>
      <c r="D17" s="236" t="str">
        <f>VLOOKUP(C17,RNR!$F$16:$G$31,2)</f>
        <v>P-</v>
      </c>
      <c r="E17" s="236">
        <f>+'Ark1'!D1020</f>
        <v>5</v>
      </c>
      <c r="F17" s="236" t="str">
        <f>VLOOKUP(E17,RNR!$D$2:$E$13,2)</f>
        <v>Mai</v>
      </c>
      <c r="G17" s="353">
        <f>+'Ark1'!Q1020</f>
        <v>3</v>
      </c>
      <c r="H17" s="353">
        <f>+'Ark1'!R1020</f>
        <v>18</v>
      </c>
      <c r="I17" s="237">
        <f>+IF(H17=0,"",'Ark1'!AG1020)</f>
        <v>0.4391764091293931</v>
      </c>
      <c r="J17" s="237">
        <f>+IF(H17=0,"",'Ark1'!AH1020)</f>
        <v>0</v>
      </c>
      <c r="K17" s="531"/>
      <c r="L17" s="467">
        <f>+'Ark1'!AI1020</f>
        <v>18</v>
      </c>
      <c r="M17" s="531"/>
      <c r="N17" s="32">
        <f>+IF(H17=0,"",'Ark1'!U1020)</f>
        <v>6.7722222222222221</v>
      </c>
      <c r="O17" s="53"/>
      <c r="P17" s="29">
        <f>+IF(L17=0,"",'Ark1'!AJ1020)</f>
        <v>87.85</v>
      </c>
      <c r="Q17" s="531"/>
      <c r="R17" s="29">
        <f>+IF(L17=0,"",'Ark1'!AK1020)</f>
        <v>9.8099950535553901</v>
      </c>
      <c r="S17" s="53"/>
      <c r="T17" s="238">
        <f>+IF(H17=0,"",'Ark1'!T1020)</f>
        <v>2.1111111111111112</v>
      </c>
      <c r="U17" s="239">
        <f>+IF(H17=0,"",'Ark1'!W1020)</f>
        <v>0</v>
      </c>
      <c r="V17" s="239">
        <f>+IF(H17=0,"",'Ark1'!X1020)</f>
        <v>0</v>
      </c>
      <c r="W17" s="239">
        <f>+IF(H17=0,"",'Ark1'!Y1020)</f>
        <v>0</v>
      </c>
      <c r="X17" s="237">
        <f>+IF(H17=0,"",'Ark1'!Z1020)</f>
        <v>1.8817266171599925</v>
      </c>
      <c r="Y17" s="237">
        <f>+IF(H17=0,"",'Ark1'!Z1020)</f>
        <v>1.8817266171599925</v>
      </c>
      <c r="Z17" s="237">
        <f>+IF(H17=0,"",'Ark1'!AC1020)</f>
        <v>0</v>
      </c>
      <c r="AA17" s="239">
        <f>+IF(H17=0,"",'Ark1'!AE1020)</f>
        <v>0</v>
      </c>
      <c r="AB17" s="37">
        <f t="shared" ref="AB17:AB24" si="5">+IF(H17=0,"",+N17/C17)</f>
        <v>6.7722222222222221</v>
      </c>
      <c r="AC17" s="237">
        <f t="shared" ref="AC17:AC24" si="6">+IF(H17=0,"",G17/H17)</f>
        <v>0.16666666666666666</v>
      </c>
      <c r="AD17" s="531"/>
      <c r="AE17" s="219"/>
      <c r="AF17" s="29"/>
      <c r="AG17" s="29"/>
      <c r="AH17" s="27"/>
      <c r="AI17" s="220"/>
      <c r="BF17" s="232"/>
    </row>
    <row r="18" spans="1:70" s="532" customFormat="1" ht="15" customHeight="1">
      <c r="A18" s="531"/>
      <c r="B18" s="240">
        <f>+'Ark1'!C1021</f>
        <v>2024</v>
      </c>
      <c r="C18" s="236">
        <f>+'Ark1'!L1021</f>
        <v>1</v>
      </c>
      <c r="D18" s="236" t="str">
        <f>VLOOKUP(C18,RNR!$F$16:$G$31,2)</f>
        <v>P-</v>
      </c>
      <c r="E18" s="236">
        <f>+'Ark1'!D1021</f>
        <v>6</v>
      </c>
      <c r="F18" s="236" t="str">
        <f>VLOOKUP(E18,RNR!$D$2:$E$13,2)</f>
        <v>Jun</v>
      </c>
      <c r="G18" s="353">
        <f>+'Ark1'!Q1021</f>
        <v>1</v>
      </c>
      <c r="H18" s="353">
        <f>+'Ark1'!R1021</f>
        <v>1</v>
      </c>
      <c r="I18" s="237">
        <f>+IF(H18=0,"",'Ark1'!AG1021)</f>
        <v>4.2714797182376647E-2</v>
      </c>
      <c r="J18" s="237">
        <f>+IF(H18=0,"",'Ark1'!AH1021)</f>
        <v>0</v>
      </c>
      <c r="K18" s="531"/>
      <c r="L18" s="467">
        <f>+'Ark1'!AI1021</f>
        <v>1</v>
      </c>
      <c r="M18" s="531"/>
      <c r="N18" s="32">
        <f>+IF(H18=0,"",'Ark1'!U1021)</f>
        <v>5.5</v>
      </c>
      <c r="O18" s="53"/>
      <c r="P18" s="29">
        <f>+IF(L18=0,"",'Ark1'!AJ1021)</f>
        <v>105.5</v>
      </c>
      <c r="Q18" s="531"/>
      <c r="R18" s="29">
        <f>+IF(L18=0,"",'Ark1'!AK1021)</f>
        <v>4.6838751530110239</v>
      </c>
      <c r="S18" s="53"/>
      <c r="T18" s="238">
        <f>+IF(H18=0,"",'Ark1'!T1021)</f>
        <v>2</v>
      </c>
      <c r="U18" s="239">
        <f>+IF(H18=0,"",'Ark1'!W1021)</f>
        <v>0</v>
      </c>
      <c r="V18" s="239">
        <f>+IF(H18=0,"",'Ark1'!X1021)</f>
        <v>0</v>
      </c>
      <c r="W18" s="239">
        <f>+IF(H18=0,"",'Ark1'!Y1021)</f>
        <v>0</v>
      </c>
      <c r="X18" s="237">
        <f>+IF(H18=0,"",'Ark1'!Z1021)</f>
        <v>0</v>
      </c>
      <c r="Y18" s="237">
        <f>+IF(H18=0,"",'Ark1'!Z1021)</f>
        <v>0</v>
      </c>
      <c r="Z18" s="237">
        <f>+IF(H18=0,"",'Ark1'!AC1021)</f>
        <v>0</v>
      </c>
      <c r="AA18" s="239">
        <f>+IF(H18=0,"",'Ark1'!AE1021)</f>
        <v>0</v>
      </c>
      <c r="AB18" s="37">
        <f t="shared" si="5"/>
        <v>5.5</v>
      </c>
      <c r="AC18" s="237">
        <f t="shared" si="6"/>
        <v>1</v>
      </c>
      <c r="AD18" s="531"/>
      <c r="AE18" s="219"/>
      <c r="AF18" s="29"/>
      <c r="AG18" s="29"/>
      <c r="AH18" s="27"/>
      <c r="AI18" s="220"/>
      <c r="BF18" s="232"/>
    </row>
    <row r="19" spans="1:70" s="532" customFormat="1" ht="15" customHeight="1">
      <c r="A19" s="531"/>
      <c r="B19" s="240">
        <f>+'Ark1'!C1022</f>
        <v>2024</v>
      </c>
      <c r="C19" s="236">
        <f>+'Ark1'!L1022</f>
        <v>1</v>
      </c>
      <c r="D19" s="236" t="str">
        <f>VLOOKUP(C19,RNR!$F$16:$G$31,2)</f>
        <v>P-</v>
      </c>
      <c r="E19" s="236">
        <f>+'Ark1'!D1022</f>
        <v>7</v>
      </c>
      <c r="F19" s="236" t="str">
        <f>VLOOKUP(E19,RNR!$D$2:$E$13,2)</f>
        <v>Jul</v>
      </c>
      <c r="G19" s="353">
        <f>+'Ark1'!Q1022</f>
        <v>0</v>
      </c>
      <c r="H19" s="353">
        <f>+'Ark1'!R1022</f>
        <v>0</v>
      </c>
      <c r="I19" s="237" t="str">
        <f>+IF(H19=0,"",'Ark1'!AG1022)</f>
        <v/>
      </c>
      <c r="J19" s="237" t="str">
        <f>+IF(H19=0,"",'Ark1'!AH1022)</f>
        <v/>
      </c>
      <c r="K19" s="531"/>
      <c r="L19" s="467">
        <f>+'Ark1'!AI1022</f>
        <v>0</v>
      </c>
      <c r="M19" s="531"/>
      <c r="N19" s="32" t="str">
        <f>+IF(H19=0,"",'Ark1'!U1022)</f>
        <v/>
      </c>
      <c r="O19" s="53"/>
      <c r="P19" s="29" t="str">
        <f>+IF(L19=0,"",'Ark1'!AJ1022)</f>
        <v/>
      </c>
      <c r="Q19" s="531"/>
      <c r="R19" s="29" t="str">
        <f>+IF(L19=0,"",'Ark1'!AK1022)</f>
        <v/>
      </c>
      <c r="S19" s="53"/>
      <c r="T19" s="238" t="str">
        <f>+IF(H19=0,"",'Ark1'!T1022)</f>
        <v/>
      </c>
      <c r="U19" s="239" t="str">
        <f>+IF(H19=0,"",'Ark1'!W1022)</f>
        <v/>
      </c>
      <c r="V19" s="239" t="str">
        <f>+IF(H19=0,"",'Ark1'!X1022)</f>
        <v/>
      </c>
      <c r="W19" s="239" t="str">
        <f>+IF(H19=0,"",'Ark1'!Y1022)</f>
        <v/>
      </c>
      <c r="X19" s="237" t="str">
        <f>+IF(H19=0,"",'Ark1'!Z1022)</f>
        <v/>
      </c>
      <c r="Y19" s="237" t="str">
        <f>+IF(H19=0,"",'Ark1'!Z1022)</f>
        <v/>
      </c>
      <c r="Z19" s="237" t="str">
        <f>+IF(H19=0,"",'Ark1'!AC1022)</f>
        <v/>
      </c>
      <c r="AA19" s="239" t="str">
        <f>+IF(H19=0,"",'Ark1'!AE1022)</f>
        <v/>
      </c>
      <c r="AB19" s="37" t="str">
        <f t="shared" si="5"/>
        <v/>
      </c>
      <c r="AC19" s="237" t="str">
        <f t="shared" si="6"/>
        <v/>
      </c>
      <c r="AD19" s="531"/>
      <c r="AE19" s="219"/>
      <c r="AF19" s="29"/>
      <c r="AG19" s="29"/>
      <c r="AH19" s="27"/>
      <c r="AI19" s="220"/>
      <c r="BF19" s="232"/>
    </row>
    <row r="20" spans="1:70" s="532" customFormat="1" ht="15" customHeight="1">
      <c r="A20" s="531"/>
      <c r="B20" s="240">
        <f>+'Ark1'!C1023</f>
        <v>2024</v>
      </c>
      <c r="C20" s="236">
        <f>+'Ark1'!L1023</f>
        <v>1</v>
      </c>
      <c r="D20" s="236" t="str">
        <f>VLOOKUP(C20,RNR!$F$16:$G$31,2)</f>
        <v>P-</v>
      </c>
      <c r="E20" s="236">
        <f>+'Ark1'!D1023</f>
        <v>8</v>
      </c>
      <c r="F20" s="236" t="str">
        <f>VLOOKUP(E20,RNR!$D$2:$E$13,2)</f>
        <v>Aug</v>
      </c>
      <c r="G20" s="353">
        <f>+'Ark1'!Q1023</f>
        <v>5</v>
      </c>
      <c r="H20" s="353">
        <f>+'Ark1'!R1023</f>
        <v>7</v>
      </c>
      <c r="I20" s="237">
        <f>+IF(H20=0,"",'Ark1'!AG1023)</f>
        <v>3.7981603991296527E-2</v>
      </c>
      <c r="J20" s="237">
        <f>+IF(H20=0,"",'Ark1'!AH1023)</f>
        <v>42.857142857142847</v>
      </c>
      <c r="K20" s="531"/>
      <c r="L20" s="467">
        <f>+'Ark1'!AI1023</f>
        <v>7</v>
      </c>
      <c r="M20" s="531"/>
      <c r="N20" s="32">
        <f>+IF(H20=0,"",'Ark1'!U1023)</f>
        <v>7.9</v>
      </c>
      <c r="O20" s="53"/>
      <c r="P20" s="29">
        <f>+IF(L20=0,"",'Ark1'!AJ1023)</f>
        <v>92.128571428571391</v>
      </c>
      <c r="Q20" s="531"/>
      <c r="R20" s="29">
        <f>+IF(L20=0,"",'Ark1'!AK1023)</f>
        <v>10.018305589946424</v>
      </c>
      <c r="S20" s="53"/>
      <c r="T20" s="238">
        <f>+IF(H20=0,"",'Ark1'!T1023)</f>
        <v>2.1428571428571423</v>
      </c>
      <c r="U20" s="239">
        <f>+IF(H20=0,"",'Ark1'!W1023)</f>
        <v>0</v>
      </c>
      <c r="V20" s="239">
        <f>+IF(H20=0,"",'Ark1'!X1023)</f>
        <v>0</v>
      </c>
      <c r="W20" s="239">
        <f>+IF(H20=0,"",'Ark1'!Y1023)</f>
        <v>0</v>
      </c>
      <c r="X20" s="237">
        <f>+IF(H20=0,"",'Ark1'!Z1023)</f>
        <v>1.379440880522667</v>
      </c>
      <c r="Y20" s="237">
        <f>+IF(H20=0,"",'Ark1'!Z1023)</f>
        <v>1.379440880522667</v>
      </c>
      <c r="Z20" s="237">
        <f>+IF(H20=0,"",'Ark1'!AC1023)</f>
        <v>0</v>
      </c>
      <c r="AA20" s="239">
        <f>+IF(H20=0,"",'Ark1'!AE1023)</f>
        <v>0</v>
      </c>
      <c r="AB20" s="37">
        <f t="shared" si="5"/>
        <v>7.9</v>
      </c>
      <c r="AC20" s="237">
        <f t="shared" si="6"/>
        <v>0.7142857142857143</v>
      </c>
      <c r="AD20" s="531"/>
      <c r="AE20" s="219"/>
      <c r="AF20" s="29"/>
      <c r="AG20" s="29"/>
      <c r="AH20" s="27"/>
      <c r="AI20" s="220"/>
      <c r="BF20" s="232"/>
    </row>
    <row r="21" spans="1:70" ht="15" customHeight="1">
      <c r="A21" s="216"/>
      <c r="B21" s="240">
        <f>+'Ark1'!C1024</f>
        <v>2024</v>
      </c>
      <c r="C21" s="236">
        <f>+'Ark1'!L1024</f>
        <v>1</v>
      </c>
      <c r="D21" s="236" t="str">
        <f>VLOOKUP(C21,RNR!$F$16:$G$31,2)</f>
        <v>P-</v>
      </c>
      <c r="E21" s="236">
        <f>+'Ark1'!D1024</f>
        <v>9</v>
      </c>
      <c r="F21" s="236" t="str">
        <f>VLOOKUP(E21,RNR!$D$2:$E$13,2)</f>
        <v>Sep</v>
      </c>
      <c r="G21" s="353">
        <f>+'Ark1'!Q1024</f>
        <v>6</v>
      </c>
      <c r="H21" s="353">
        <f>+'Ark1'!R1024</f>
        <v>13</v>
      </c>
      <c r="I21" s="237">
        <f>+IF(H21=0,"",'Ark1'!AG1024)</f>
        <v>5.2070155167976473E-2</v>
      </c>
      <c r="J21" s="237">
        <f>+IF(H21=0,"",'Ark1'!AH1024)</f>
        <v>0</v>
      </c>
      <c r="K21" s="531"/>
      <c r="L21" s="467">
        <f>+'Ark1'!AI1024</f>
        <v>13</v>
      </c>
      <c r="M21" s="531"/>
      <c r="N21" s="32">
        <f>+IF(H21=0,"",'Ark1'!U1024)</f>
        <v>7.3769230769230756</v>
      </c>
      <c r="O21" s="53"/>
      <c r="P21" s="29">
        <f>+IF(L21=0,"",'Ark1'!AJ1024)</f>
        <v>91.200000000000017</v>
      </c>
      <c r="Q21" s="531"/>
      <c r="R21" s="29">
        <f>+IF(L21=0,"",'Ark1'!AK1024)</f>
        <v>9.7338666027019496</v>
      </c>
      <c r="S21" s="53"/>
      <c r="T21" s="238">
        <f>+IF(H21=0,"",'Ark1'!T1024)</f>
        <v>2.1538461538461529</v>
      </c>
      <c r="U21" s="239">
        <f>+IF(H21=0,"",'Ark1'!W1024)</f>
        <v>0</v>
      </c>
      <c r="V21" s="239">
        <f>+IF(H21=0,"",'Ark1'!X1024)</f>
        <v>0</v>
      </c>
      <c r="W21" s="239">
        <f>+IF(H21=0,"",'Ark1'!Y1024)</f>
        <v>0</v>
      </c>
      <c r="X21" s="237">
        <f>+IF(H21=0,"",'Ark1'!Z1024)</f>
        <v>0.60019720625018047</v>
      </c>
      <c r="Y21" s="237">
        <f>+IF(H21=0,"",'Ark1'!Z1024)</f>
        <v>0.60019720625018047</v>
      </c>
      <c r="Z21" s="237">
        <f>+IF(H21=0,"",'Ark1'!AC1024)</f>
        <v>0</v>
      </c>
      <c r="AA21" s="239">
        <f>+IF(H21=0,"",'Ark1'!AE1024)</f>
        <v>0</v>
      </c>
      <c r="AB21" s="37">
        <f t="shared" si="5"/>
        <v>7.3769230769230756</v>
      </c>
      <c r="AC21" s="237">
        <f t="shared" si="6"/>
        <v>0.46153846153846156</v>
      </c>
      <c r="AD21" s="216"/>
      <c r="AE21" s="219"/>
      <c r="AG21" s="29"/>
      <c r="AH21" s="27"/>
      <c r="AI21" s="220"/>
      <c r="AJ21" s="28"/>
      <c r="AN21" s="28"/>
      <c r="BF21" s="232" t="e">
        <f>1+BF16</f>
        <v>#REF!</v>
      </c>
      <c r="BG21" s="28">
        <v>46.533333333333317</v>
      </c>
      <c r="BH21" s="28">
        <f t="shared" si="1"/>
        <v>46.533333333333317</v>
      </c>
      <c r="BI21" s="28">
        <f t="shared" si="1"/>
        <v>46.533333333333317</v>
      </c>
      <c r="BJ21" s="28">
        <f t="shared" si="1"/>
        <v>46.533333333333317</v>
      </c>
      <c r="BK21" s="28">
        <f t="shared" si="1"/>
        <v>46.533333333333317</v>
      </c>
      <c r="BL21" s="28">
        <f t="shared" si="1"/>
        <v>46.533333333333317</v>
      </c>
      <c r="BM21" s="28">
        <f t="shared" si="1"/>
        <v>46.533333333333317</v>
      </c>
      <c r="BN21" s="28">
        <f t="shared" si="1"/>
        <v>46.533333333333317</v>
      </c>
      <c r="BO21" s="28">
        <f t="shared" si="1"/>
        <v>46.533333333333317</v>
      </c>
      <c r="BP21" s="28">
        <f t="shared" si="1"/>
        <v>46.533333333333317</v>
      </c>
      <c r="BQ21" s="28">
        <f t="shared" si="1"/>
        <v>46.533333333333317</v>
      </c>
      <c r="BR21" s="28">
        <f t="shared" si="1"/>
        <v>46.533333333333317</v>
      </c>
    </row>
    <row r="22" spans="1:70" ht="15" customHeight="1">
      <c r="A22" s="216"/>
      <c r="B22" s="240">
        <f>+'Ark1'!C1025</f>
        <v>2024</v>
      </c>
      <c r="C22" s="236">
        <f>+'Ark1'!L1025</f>
        <v>1</v>
      </c>
      <c r="D22" s="236" t="str">
        <f>VLOOKUP(C22,RNR!$F$16:$G$31,2)</f>
        <v>P-</v>
      </c>
      <c r="E22" s="236">
        <f>+'Ark1'!D1025</f>
        <v>10</v>
      </c>
      <c r="F22" s="236" t="str">
        <f>VLOOKUP(E22,RNR!$D$2:$E$13,2)</f>
        <v>Okt</v>
      </c>
      <c r="G22" s="353">
        <f>+'Ark1'!Q1025</f>
        <v>10</v>
      </c>
      <c r="H22" s="353">
        <f>+'Ark1'!R1025</f>
        <v>44</v>
      </c>
      <c r="I22" s="237">
        <f>+IF(H22=0,"",'Ark1'!AG1025)</f>
        <v>6.9261147379407598E-2</v>
      </c>
      <c r="J22" s="237">
        <f>+IF(H22=0,"",'Ark1'!AH1025)</f>
        <v>2.2727272727272729</v>
      </c>
      <c r="K22" s="531"/>
      <c r="L22" s="467">
        <f>+'Ark1'!AI1025</f>
        <v>44</v>
      </c>
      <c r="M22" s="531"/>
      <c r="N22" s="32">
        <f>+IF(H22=0,"",'Ark1'!U1025)</f>
        <v>7.0431818181818189</v>
      </c>
      <c r="O22" s="53"/>
      <c r="P22" s="29">
        <f>+IF(L22=0,"",'Ark1'!AJ1025)</f>
        <v>89.031818181818139</v>
      </c>
      <c r="Q22" s="531"/>
      <c r="R22" s="29">
        <f>+IF(L22=0,"",'Ark1'!AK1025)</f>
        <v>9.8899998826362783</v>
      </c>
      <c r="S22" s="53"/>
      <c r="T22" s="238">
        <f>+IF(H22=0,"",'Ark1'!T1025)</f>
        <v>2.5</v>
      </c>
      <c r="U22" s="239">
        <f>+IF(H22=0,"",'Ark1'!W1025)</f>
        <v>0</v>
      </c>
      <c r="V22" s="239">
        <f>+IF(H22=0,"",'Ark1'!X1025)</f>
        <v>0</v>
      </c>
      <c r="W22" s="239">
        <f>+IF(H22=0,"",'Ark1'!Y1025)</f>
        <v>0</v>
      </c>
      <c r="X22" s="237">
        <f>+IF(H22=0,"",'Ark1'!Z1025)</f>
        <v>1.4129913026935439</v>
      </c>
      <c r="Y22" s="237">
        <f>+IF(H22=0,"",'Ark1'!Z1025)</f>
        <v>1.4129913026935439</v>
      </c>
      <c r="Z22" s="237">
        <f>+IF(H22=0,"",'Ark1'!AC1025)</f>
        <v>0</v>
      </c>
      <c r="AA22" s="239">
        <f>+IF(H22=0,"",'Ark1'!AE1025)</f>
        <v>0</v>
      </c>
      <c r="AB22" s="37">
        <f t="shared" si="5"/>
        <v>7.0431818181818189</v>
      </c>
      <c r="AC22" s="237">
        <f t="shared" si="6"/>
        <v>0.22727272727272727</v>
      </c>
      <c r="AD22" s="216"/>
      <c r="AE22" s="219"/>
      <c r="AG22" s="29"/>
      <c r="AH22" s="27"/>
      <c r="AI22" s="220"/>
      <c r="AJ22" s="28"/>
      <c r="AK22" s="240"/>
      <c r="AL22" s="240"/>
      <c r="AM22" s="240"/>
      <c r="AN22" s="28"/>
      <c r="BF22" s="232" t="e">
        <f t="shared" si="2"/>
        <v>#REF!</v>
      </c>
      <c r="BG22" s="28">
        <v>57.45</v>
      </c>
      <c r="BH22" s="28">
        <f t="shared" si="1"/>
        <v>57.45</v>
      </c>
      <c r="BI22" s="28">
        <f t="shared" si="1"/>
        <v>57.45</v>
      </c>
      <c r="BJ22" s="28">
        <f t="shared" si="1"/>
        <v>57.45</v>
      </c>
      <c r="BK22" s="28">
        <f t="shared" si="1"/>
        <v>57.45</v>
      </c>
      <c r="BL22" s="28">
        <f t="shared" si="1"/>
        <v>57.45</v>
      </c>
      <c r="BM22" s="28">
        <f t="shared" si="1"/>
        <v>57.45</v>
      </c>
      <c r="BN22" s="28">
        <f t="shared" si="1"/>
        <v>57.45</v>
      </c>
      <c r="BO22" s="28">
        <f t="shared" si="1"/>
        <v>57.45</v>
      </c>
      <c r="BP22" s="28">
        <f t="shared" si="1"/>
        <v>57.45</v>
      </c>
      <c r="BQ22" s="28">
        <f t="shared" si="1"/>
        <v>57.45</v>
      </c>
      <c r="BR22" s="28">
        <f t="shared" si="1"/>
        <v>57.45</v>
      </c>
    </row>
    <row r="23" spans="1:70" ht="15" customHeight="1">
      <c r="A23" s="216"/>
      <c r="B23" s="240">
        <f>+'Ark1'!C1026</f>
        <v>2024</v>
      </c>
      <c r="C23" s="236">
        <f>+'Ark1'!L1026</f>
        <v>1</v>
      </c>
      <c r="D23" s="236" t="str">
        <f>VLOOKUP(C23,RNR!$F$16:$G$31,2)</f>
        <v>P-</v>
      </c>
      <c r="E23" s="236">
        <f>+'Ark1'!D1026</f>
        <v>11</v>
      </c>
      <c r="F23" s="236" t="str">
        <f>VLOOKUP(E23,RNR!$D$2:$E$13,2)</f>
        <v>Nov</v>
      </c>
      <c r="G23" s="353">
        <f>+'Ark1'!Q1026</f>
        <v>8</v>
      </c>
      <c r="H23" s="353">
        <f>+'Ark1'!R1026</f>
        <v>10</v>
      </c>
      <c r="I23" s="237">
        <f>+IF(H23=0,"",'Ark1'!AG1026)</f>
        <v>5.6411035125316998E-2</v>
      </c>
      <c r="J23" s="237">
        <f>+IF(H23=0,"",'Ark1'!AH1026)</f>
        <v>0</v>
      </c>
      <c r="K23" s="531"/>
      <c r="L23" s="467">
        <f>+'Ark1'!AI1026</f>
        <v>10</v>
      </c>
      <c r="M23" s="531"/>
      <c r="N23" s="32">
        <f>+IF(H23=0,"",'Ark1'!U1026)</f>
        <v>8.2100000000000009</v>
      </c>
      <c r="O23" s="53"/>
      <c r="P23" s="29">
        <f>+IF(L23=0,"",'Ark1'!AJ1026)</f>
        <v>93.289999999999978</v>
      </c>
      <c r="Q23" s="531"/>
      <c r="R23" s="29">
        <f>+IF(L23=0,"",'Ark1'!AK1026)</f>
        <v>10.016540380101928</v>
      </c>
      <c r="S23" s="53"/>
      <c r="T23" s="238">
        <f>+IF(H23=0,"",'Ark1'!T1026)</f>
        <v>2.4</v>
      </c>
      <c r="U23" s="239">
        <f>+IF(H23=0,"",'Ark1'!W1026)</f>
        <v>0</v>
      </c>
      <c r="V23" s="239">
        <f>+IF(H23=0,"",'Ark1'!X1026)</f>
        <v>0</v>
      </c>
      <c r="W23" s="239">
        <f>+IF(H23=0,"",'Ark1'!Y1026)</f>
        <v>0</v>
      </c>
      <c r="X23" s="237">
        <f>+IF(H23=0,"",'Ark1'!Z1026)</f>
        <v>1.5820556248122288</v>
      </c>
      <c r="Y23" s="237">
        <f>+IF(H23=0,"",'Ark1'!Z1026)</f>
        <v>1.5820556248122288</v>
      </c>
      <c r="Z23" s="237">
        <f>+IF(H23=0,"",'Ark1'!AC1026)</f>
        <v>0</v>
      </c>
      <c r="AA23" s="239">
        <f>+IF(H23=0,"",'Ark1'!AE1026)</f>
        <v>0</v>
      </c>
      <c r="AB23" s="37">
        <f t="shared" si="5"/>
        <v>8.2100000000000009</v>
      </c>
      <c r="AC23" s="237">
        <f t="shared" si="6"/>
        <v>0.8</v>
      </c>
      <c r="AD23" s="216"/>
      <c r="AE23" s="219"/>
      <c r="AG23" s="29"/>
      <c r="AH23" s="27"/>
      <c r="AI23" s="220"/>
      <c r="AJ23" s="28"/>
      <c r="AK23" s="240"/>
      <c r="AL23" s="240"/>
      <c r="AM23" s="240"/>
      <c r="AN23" s="28"/>
      <c r="BF23" s="232" t="e">
        <f t="shared" si="2"/>
        <v>#REF!</v>
      </c>
      <c r="BG23" s="28">
        <v>0</v>
      </c>
      <c r="BH23" s="28">
        <f t="shared" si="1"/>
        <v>0</v>
      </c>
      <c r="BI23" s="28">
        <f t="shared" si="1"/>
        <v>0</v>
      </c>
      <c r="BJ23" s="28">
        <f t="shared" si="1"/>
        <v>0</v>
      </c>
      <c r="BK23" s="28">
        <f t="shared" si="1"/>
        <v>0</v>
      </c>
      <c r="BL23" s="28">
        <f t="shared" si="1"/>
        <v>0</v>
      </c>
      <c r="BM23" s="28">
        <f t="shared" si="1"/>
        <v>0</v>
      </c>
      <c r="BN23" s="28">
        <f t="shared" si="1"/>
        <v>0</v>
      </c>
      <c r="BO23" s="28">
        <f t="shared" si="1"/>
        <v>0</v>
      </c>
      <c r="BP23" s="28">
        <f t="shared" si="1"/>
        <v>0</v>
      </c>
      <c r="BQ23" s="28">
        <f t="shared" si="1"/>
        <v>0</v>
      </c>
      <c r="BR23" s="28">
        <f t="shared" si="1"/>
        <v>0</v>
      </c>
    </row>
    <row r="24" spans="1:70" ht="15" customHeight="1">
      <c r="A24" s="216"/>
      <c r="B24" s="240">
        <f>+'Ark1'!C1027</f>
        <v>2024</v>
      </c>
      <c r="C24" s="236">
        <f>+'Ark1'!L1027</f>
        <v>1</v>
      </c>
      <c r="D24" s="236" t="str">
        <f>VLOOKUP(C24,RNR!$F$16:$G$31,2)</f>
        <v>P-</v>
      </c>
      <c r="E24" s="236">
        <f>+'Ark1'!D1027</f>
        <v>12</v>
      </c>
      <c r="F24" s="236" t="str">
        <f>VLOOKUP(E24,RNR!$D$2:$E$13,2)</f>
        <v>Des</v>
      </c>
      <c r="G24" s="353">
        <f>+'Ark1'!Q1027</f>
        <v>3</v>
      </c>
      <c r="H24" s="353">
        <f>+'Ark1'!R1027</f>
        <v>5</v>
      </c>
      <c r="I24" s="237">
        <f>+IF(H24=0,"",'Ark1'!AG1027)</f>
        <v>0.24079554436336231</v>
      </c>
      <c r="J24" s="237">
        <f>+IF(H24=0,"",'Ark1'!AH1027)</f>
        <v>0</v>
      </c>
      <c r="K24" s="531"/>
      <c r="L24" s="467">
        <f>+'Ark1'!AI1027</f>
        <v>5</v>
      </c>
      <c r="M24" s="531"/>
      <c r="N24" s="32">
        <f>+IF(H24=0,"",'Ark1'!U1027)</f>
        <v>7.8600000000000012</v>
      </c>
      <c r="O24" s="53"/>
      <c r="P24" s="29">
        <f>+IF(L24=0,"",'Ark1'!AJ1027)</f>
        <v>92.3</v>
      </c>
      <c r="Q24" s="531"/>
      <c r="R24" s="29">
        <f>+IF(L24=0,"",'Ark1'!AK1027)</f>
        <v>9.967749411315598</v>
      </c>
      <c r="S24" s="53"/>
      <c r="T24" s="238">
        <f>+IF(H24=0,"",'Ark1'!T1027)</f>
        <v>2.8</v>
      </c>
      <c r="U24" s="239">
        <f>+IF(H24=0,"",'Ark1'!W1027)</f>
        <v>0</v>
      </c>
      <c r="V24" s="239">
        <f>+IF(H24=0,"",'Ark1'!X1027)</f>
        <v>0</v>
      </c>
      <c r="W24" s="239">
        <f>+IF(H24=0,"",'Ark1'!Y1027)</f>
        <v>0</v>
      </c>
      <c r="X24" s="237">
        <f>+IF(H24=0,"",'Ark1'!Z1027)</f>
        <v>0.78128099938497986</v>
      </c>
      <c r="Y24" s="237">
        <f>+IF(H24=0,"",'Ark1'!Z1027)</f>
        <v>0.78128099938497986</v>
      </c>
      <c r="Z24" s="237">
        <f>+IF(H24=0,"",'Ark1'!AC1027)</f>
        <v>0</v>
      </c>
      <c r="AA24" s="239">
        <f>+IF(H24=0,"",'Ark1'!AE1027)</f>
        <v>0</v>
      </c>
      <c r="AB24" s="37">
        <f t="shared" si="5"/>
        <v>7.8600000000000012</v>
      </c>
      <c r="AC24" s="237">
        <f t="shared" si="6"/>
        <v>0.6</v>
      </c>
      <c r="AD24" s="216"/>
      <c r="AE24" s="219"/>
      <c r="AG24" s="29"/>
      <c r="AH24" s="27"/>
      <c r="AI24" s="220"/>
      <c r="AJ24" s="28"/>
      <c r="AK24" s="240"/>
      <c r="AL24" s="240"/>
      <c r="AM24" s="240"/>
      <c r="AN24" s="28"/>
      <c r="BF24" s="232"/>
    </row>
    <row r="25" spans="1:70" ht="15" customHeight="1">
      <c r="A25" s="216"/>
      <c r="B25" s="216"/>
      <c r="C25" s="216"/>
      <c r="D25" s="531"/>
      <c r="E25" s="216"/>
      <c r="F25" s="349"/>
      <c r="G25" s="349"/>
      <c r="H25" s="349"/>
      <c r="I25" s="217"/>
      <c r="J25" s="217"/>
      <c r="K25" s="216"/>
      <c r="L25" s="217"/>
      <c r="M25" s="216"/>
      <c r="N25" s="216"/>
      <c r="O25" s="53"/>
      <c r="P25" s="216"/>
      <c r="Q25" s="216"/>
      <c r="R25" s="216"/>
      <c r="S25" s="53"/>
      <c r="T25" s="216"/>
      <c r="U25" s="218"/>
      <c r="V25" s="218"/>
      <c r="W25" s="218"/>
      <c r="X25" s="218"/>
      <c r="Y25" s="218"/>
      <c r="Z25" s="216"/>
      <c r="AA25" s="218"/>
      <c r="AB25" s="218"/>
      <c r="AC25" s="217"/>
      <c r="AD25" s="216"/>
      <c r="AE25" s="219"/>
      <c r="AG25" s="29"/>
      <c r="AH25" s="27"/>
      <c r="AI25" s="220"/>
      <c r="AJ25" s="28"/>
      <c r="AN25" s="28"/>
      <c r="BF25" s="232"/>
    </row>
    <row r="26" spans="1:70" ht="15" customHeight="1">
      <c r="A26" s="216"/>
      <c r="B26" s="216"/>
      <c r="C26" s="234" t="s">
        <v>0</v>
      </c>
      <c r="D26" s="272"/>
      <c r="E26" s="272" t="str">
        <f>+D32</f>
        <v>P</v>
      </c>
      <c r="F26" s="349"/>
      <c r="G26" s="349"/>
      <c r="H26" s="367">
        <f>SUM(H28:H39)</f>
        <v>335</v>
      </c>
      <c r="I26" s="217"/>
      <c r="J26" s="217"/>
      <c r="K26" s="217"/>
      <c r="L26" s="217"/>
      <c r="M26" s="216"/>
      <c r="N26" s="265">
        <f>+Klasse!M12</f>
        <v>9.5856716417910537</v>
      </c>
      <c r="O26" s="216"/>
      <c r="P26" s="265">
        <f>+Klasse!P12</f>
        <v>93.166467065868318</v>
      </c>
      <c r="Q26" s="216"/>
      <c r="R26" s="265">
        <f>+Klasse!R12</f>
        <v>11.64340917402494</v>
      </c>
      <c r="S26" s="53"/>
      <c r="T26" s="216"/>
      <c r="U26" s="218"/>
      <c r="V26" s="218"/>
      <c r="W26" s="218"/>
      <c r="X26" s="218"/>
      <c r="Y26" s="218"/>
      <c r="Z26" s="216"/>
      <c r="AA26" s="218"/>
      <c r="AB26" s="265">
        <f>+N26/C32</f>
        <v>4.7928358208955268</v>
      </c>
      <c r="AC26" s="217"/>
      <c r="AD26" s="216"/>
      <c r="AE26" s="219"/>
      <c r="AG26" s="29"/>
      <c r="AH26" s="27"/>
      <c r="AI26" s="220"/>
      <c r="AJ26" s="28"/>
      <c r="AN26" s="28"/>
      <c r="BF26" s="232"/>
    </row>
    <row r="27" spans="1:70" ht="15" customHeight="1">
      <c r="A27" s="216"/>
      <c r="B27" s="216"/>
      <c r="C27" s="216"/>
      <c r="D27" s="531"/>
      <c r="E27" s="216"/>
      <c r="F27" s="349"/>
      <c r="G27" s="349"/>
      <c r="H27" s="349"/>
      <c r="I27" s="217"/>
      <c r="J27" s="217"/>
      <c r="K27" s="217"/>
      <c r="L27" s="217"/>
      <c r="M27" s="217"/>
      <c r="N27" s="216"/>
      <c r="O27" s="216"/>
      <c r="P27" s="216"/>
      <c r="Q27" s="216"/>
      <c r="R27" s="216"/>
      <c r="S27" s="216"/>
      <c r="T27" s="216"/>
      <c r="U27" s="218"/>
      <c r="V27" s="218"/>
      <c r="W27" s="218"/>
      <c r="X27" s="218"/>
      <c r="Y27" s="218"/>
      <c r="Z27" s="216"/>
      <c r="AA27" s="218"/>
      <c r="AB27" s="218"/>
      <c r="AC27" s="218"/>
      <c r="AD27" s="218"/>
      <c r="AE27" s="219"/>
      <c r="AG27" s="29"/>
      <c r="AH27" s="27"/>
      <c r="AI27" s="220"/>
      <c r="AJ27" s="28"/>
      <c r="AN27" s="28"/>
      <c r="BF27" s="232">
        <f>1+BF31</f>
        <v>1</v>
      </c>
      <c r="BG27" s="28">
        <v>20.659867330016564</v>
      </c>
      <c r="BH27" s="28">
        <f t="shared" ref="BH27" si="7">+BG27</f>
        <v>20.659867330016564</v>
      </c>
      <c r="BI27" s="28">
        <f t="shared" ref="BI27" si="8">+BH27</f>
        <v>20.659867330016564</v>
      </c>
      <c r="BJ27" s="28">
        <f t="shared" ref="BJ27" si="9">+BI27</f>
        <v>20.659867330016564</v>
      </c>
      <c r="BK27" s="28">
        <f t="shared" ref="BK27" si="10">+BJ27</f>
        <v>20.659867330016564</v>
      </c>
      <c r="BL27" s="28">
        <f t="shared" ref="BL27" si="11">+BK27</f>
        <v>20.659867330016564</v>
      </c>
      <c r="BM27" s="28">
        <f t="shared" ref="BM27" si="12">+BL27</f>
        <v>20.659867330016564</v>
      </c>
      <c r="BN27" s="28">
        <f t="shared" ref="BN27" si="13">+BM27</f>
        <v>20.659867330016564</v>
      </c>
      <c r="BO27" s="28">
        <f t="shared" ref="BO27" si="14">+BN27</f>
        <v>20.659867330016564</v>
      </c>
      <c r="BP27" s="28">
        <f t="shared" ref="BP27" si="15">+BO27</f>
        <v>20.659867330016564</v>
      </c>
      <c r="BQ27" s="28">
        <f t="shared" ref="BQ27" si="16">+BP27</f>
        <v>20.659867330016564</v>
      </c>
      <c r="BR27" s="28">
        <f t="shared" ref="BR27" si="17">+BQ27</f>
        <v>20.659867330016564</v>
      </c>
    </row>
    <row r="28" spans="1:70" ht="15" customHeight="1">
      <c r="A28" s="216"/>
      <c r="B28" s="240">
        <f>+'Ark1'!C1028</f>
        <v>2024</v>
      </c>
      <c r="C28" s="532">
        <f>+'Ark1'!L1028</f>
        <v>2</v>
      </c>
      <c r="D28" s="236" t="str">
        <f>VLOOKUP(C28,RNR!$F$16:$G$31,2)</f>
        <v>P</v>
      </c>
      <c r="E28" s="532">
        <f>+'Ark1'!D1028</f>
        <v>1</v>
      </c>
      <c r="F28" s="236" t="str">
        <f>VLOOKUP(E28,RNR!$D$2:$E$13,2)</f>
        <v>Jan</v>
      </c>
      <c r="G28" s="533">
        <f>+'Ark1'!Q1028</f>
        <v>1</v>
      </c>
      <c r="H28" s="533">
        <f>+'Ark1'!R1028</f>
        <v>1</v>
      </c>
      <c r="I28" s="29">
        <f>+IF(H28=0,"",'Ark1'!AG1028)</f>
        <v>0.12409415246080296</v>
      </c>
      <c r="J28" s="29">
        <f>+IF(H28=0,"",'Ark1'!AH1028)</f>
        <v>0</v>
      </c>
      <c r="K28" s="531"/>
      <c r="L28" s="467">
        <f>+'Ark1'!AI1028</f>
        <v>1</v>
      </c>
      <c r="M28" s="531"/>
      <c r="N28" s="29">
        <f>+IF(H28=0,"",'Ark1'!U1028)</f>
        <v>15.6</v>
      </c>
      <c r="O28" s="53"/>
      <c r="P28" s="29">
        <f>+IF(L28=0,"",'Ark1'!AJ1028)</f>
        <v>104.3</v>
      </c>
      <c r="Q28" s="531"/>
      <c r="R28" s="29">
        <f>+IF(L28=0,"",'Ark1'!AK1028)</f>
        <v>13.74901776378119</v>
      </c>
      <c r="S28" s="53"/>
      <c r="T28" s="238">
        <f>+IF(H28=0,"",'Ark1'!T1028)</f>
        <v>4</v>
      </c>
      <c r="U28" s="34">
        <f>+IF(H28=0,"",'Ark1'!W1028)</f>
        <v>0</v>
      </c>
      <c r="V28" s="34">
        <f>+IF(H28=0,"",'Ark1'!X1028)</f>
        <v>0</v>
      </c>
      <c r="W28" s="34">
        <f>+IF(H28=0,"",'Ark1'!Y1028)</f>
        <v>0</v>
      </c>
      <c r="X28" s="34">
        <f>+IF(H28=0,"",'Ark1'!Z1028)</f>
        <v>0</v>
      </c>
      <c r="Y28" s="34">
        <f>+IF(H28=0,"",'Ark1'!Z1028)</f>
        <v>0</v>
      </c>
      <c r="Z28" s="27">
        <f>+IF(H28=0,"",'Ark1'!AC1028)</f>
        <v>0</v>
      </c>
      <c r="AA28" s="34">
        <f>+IF(H28=0,"",'Ark1'!AE1028)</f>
        <v>0</v>
      </c>
      <c r="AB28" s="34">
        <f t="shared" ref="AB28:AB31" si="18">+IF(H28=0,"",+N28/C28)</f>
        <v>7.8</v>
      </c>
      <c r="AC28" s="29">
        <f t="shared" ref="AC28:AC31" si="19">+IF(H28=0,"",G28/H28)</f>
        <v>1</v>
      </c>
      <c r="AD28" s="216"/>
      <c r="AE28" s="219"/>
      <c r="AG28" s="29"/>
      <c r="AH28" s="27"/>
      <c r="AI28" s="220"/>
      <c r="AJ28" s="28"/>
      <c r="AK28" s="240"/>
      <c r="AL28" s="240"/>
      <c r="AM28" s="240"/>
      <c r="AN28" s="28"/>
      <c r="BF28" s="232"/>
    </row>
    <row r="29" spans="1:70" ht="15" customHeight="1">
      <c r="A29" s="216"/>
      <c r="B29" s="240">
        <f>+'Ark1'!C1029</f>
        <v>2024</v>
      </c>
      <c r="C29" s="532">
        <f>+'Ark1'!L1029</f>
        <v>2</v>
      </c>
      <c r="D29" s="236" t="str">
        <f>VLOOKUP(C29,RNR!$F$16:$G$31,2)</f>
        <v>P</v>
      </c>
      <c r="E29" s="532">
        <f>+'Ark1'!D1029</f>
        <v>2</v>
      </c>
      <c r="F29" s="236" t="str">
        <f>VLOOKUP(E29,RNR!$D$2:$E$13,2)</f>
        <v>Feb</v>
      </c>
      <c r="G29" s="533">
        <f>+'Ark1'!Q1029</f>
        <v>1</v>
      </c>
      <c r="H29" s="533">
        <f>+'Ark1'!R1029</f>
        <v>1</v>
      </c>
      <c r="I29" s="29">
        <f>+IF(H29=0,"",'Ark1'!AG1029)</f>
        <v>9.0850901282236565E-2</v>
      </c>
      <c r="J29" s="29">
        <f>+IF(H29=0,"",'Ark1'!AH1029)</f>
        <v>0</v>
      </c>
      <c r="K29" s="531"/>
      <c r="L29" s="467">
        <f>+'Ark1'!AI1029</f>
        <v>1</v>
      </c>
      <c r="M29" s="531"/>
      <c r="N29" s="29">
        <f>+IF(H29=0,"",'Ark1'!U1029)</f>
        <v>13.2</v>
      </c>
      <c r="O29" s="53"/>
      <c r="P29" s="29">
        <f>+IF(L29=0,"",'Ark1'!AJ1029)</f>
        <v>103.1</v>
      </c>
      <c r="Q29" s="531"/>
      <c r="R29" s="29">
        <f>+IF(L29=0,"",'Ark1'!AK1029)</f>
        <v>12.044754024592821</v>
      </c>
      <c r="S29" s="53"/>
      <c r="T29" s="238">
        <f>+IF(H29=0,"",'Ark1'!T1029)</f>
        <v>2</v>
      </c>
      <c r="U29" s="34">
        <f>+IF(H29=0,"",'Ark1'!W1029)</f>
        <v>0</v>
      </c>
      <c r="V29" s="34">
        <f>+IF(H29=0,"",'Ark1'!X1029)</f>
        <v>0</v>
      </c>
      <c r="W29" s="34">
        <f>+IF(H29=0,"",'Ark1'!Y1029)</f>
        <v>0</v>
      </c>
      <c r="X29" s="34">
        <f>+IF(H29=0,"",'Ark1'!Z1029)</f>
        <v>0</v>
      </c>
      <c r="Y29" s="34">
        <f>+IF(H29=0,"",'Ark1'!Z1029)</f>
        <v>0</v>
      </c>
      <c r="Z29" s="27">
        <f>+IF(H29=0,"",'Ark1'!AC1029)</f>
        <v>0</v>
      </c>
      <c r="AA29" s="34">
        <f>+IF(H29=0,"",'Ark1'!AE1029)</f>
        <v>0</v>
      </c>
      <c r="AB29" s="34">
        <f t="shared" si="18"/>
        <v>6.6</v>
      </c>
      <c r="AC29" s="29">
        <f t="shared" si="19"/>
        <v>1</v>
      </c>
      <c r="AD29" s="216"/>
      <c r="AE29" s="219"/>
      <c r="AG29" s="29"/>
      <c r="AH29" s="27"/>
      <c r="AI29" s="220"/>
      <c r="AJ29" s="28"/>
      <c r="AK29" s="240"/>
      <c r="AL29" s="240"/>
      <c r="AM29" s="240"/>
      <c r="AN29" s="28"/>
      <c r="BF29" s="232"/>
    </row>
    <row r="30" spans="1:70" ht="15" customHeight="1">
      <c r="A30" s="216"/>
      <c r="B30" s="240">
        <f>+'Ark1'!C1030</f>
        <v>2024</v>
      </c>
      <c r="C30" s="532">
        <f>+'Ark1'!L1030</f>
        <v>2</v>
      </c>
      <c r="D30" s="236" t="str">
        <f>VLOOKUP(C30,RNR!$F$16:$G$31,2)</f>
        <v>P</v>
      </c>
      <c r="E30" s="532">
        <f>+'Ark1'!D1030</f>
        <v>3</v>
      </c>
      <c r="F30" s="236" t="str">
        <f>VLOOKUP(E30,RNR!$D$2:$E$13,2)</f>
        <v>Mar</v>
      </c>
      <c r="G30" s="533">
        <f>+'Ark1'!Q1030</f>
        <v>10</v>
      </c>
      <c r="H30" s="533">
        <f>+'Ark1'!R1030</f>
        <v>10</v>
      </c>
      <c r="I30" s="29">
        <f>+IF(H30=0,"",'Ark1'!AG1030)</f>
        <v>0.17281146049444243</v>
      </c>
      <c r="J30" s="29">
        <f>+IF(H30=0,"",'Ark1'!AH1030)</f>
        <v>0</v>
      </c>
      <c r="K30" s="531"/>
      <c r="L30" s="467">
        <f>+'Ark1'!AI1030</f>
        <v>10</v>
      </c>
      <c r="M30" s="531"/>
      <c r="N30" s="29">
        <f>+IF(H30=0,"",'Ark1'!U1030)</f>
        <v>14.910000000000004</v>
      </c>
      <c r="O30" s="53"/>
      <c r="P30" s="29">
        <f>+IF(L30=0,"",'Ark1'!AJ1030)</f>
        <v>103.33000000000003</v>
      </c>
      <c r="Q30" s="531"/>
      <c r="R30" s="29">
        <f>+IF(L30=0,"",'Ark1'!AK1030)</f>
        <v>13.306029595720201</v>
      </c>
      <c r="S30" s="53"/>
      <c r="T30" s="238">
        <f>+IF(H30=0,"",'Ark1'!T1030)</f>
        <v>3.3</v>
      </c>
      <c r="U30" s="34">
        <f>+IF(H30=0,"",'Ark1'!W1030)</f>
        <v>0</v>
      </c>
      <c r="V30" s="34">
        <f>+IF(H30=0,"",'Ark1'!X1030)</f>
        <v>40</v>
      </c>
      <c r="W30" s="34">
        <f>+IF(H30=0,"",'Ark1'!Y1030)</f>
        <v>0</v>
      </c>
      <c r="X30" s="34">
        <f>+IF(H30=0,"",'Ark1'!Z1030)</f>
        <v>3.3488654795318209</v>
      </c>
      <c r="Y30" s="34">
        <f>+IF(H30=0,"",'Ark1'!Z1030)</f>
        <v>3.3488654795318209</v>
      </c>
      <c r="Z30" s="27">
        <f>+IF(H30=0,"",'Ark1'!AC1030)</f>
        <v>0</v>
      </c>
      <c r="AA30" s="34">
        <f>+IF(H30=0,"",'Ark1'!AE1030)</f>
        <v>0</v>
      </c>
      <c r="AB30" s="34">
        <f t="shared" si="18"/>
        <v>7.4550000000000018</v>
      </c>
      <c r="AC30" s="29">
        <f t="shared" si="19"/>
        <v>1</v>
      </c>
      <c r="AD30" s="216"/>
      <c r="AE30" s="219"/>
      <c r="AG30" s="29"/>
      <c r="AH30" s="27"/>
      <c r="AI30" s="220"/>
      <c r="AJ30" s="28"/>
      <c r="AK30" s="240"/>
      <c r="AL30" s="240"/>
      <c r="AM30" s="240"/>
      <c r="AN30" s="28"/>
    </row>
    <row r="31" spans="1:70" ht="15" customHeight="1">
      <c r="A31" s="216"/>
      <c r="B31" s="240">
        <f>+'Ark1'!C1031</f>
        <v>2024</v>
      </c>
      <c r="C31" s="532">
        <f>+'Ark1'!L1031</f>
        <v>2</v>
      </c>
      <c r="D31" s="236" t="str">
        <f>VLOOKUP(C31,RNR!$F$16:$G$31,2)</f>
        <v>P</v>
      </c>
      <c r="E31" s="532">
        <f>+'Ark1'!D1031</f>
        <v>4</v>
      </c>
      <c r="F31" s="236" t="str">
        <f>VLOOKUP(E31,RNR!$D$2:$E$13,2)</f>
        <v>Apr</v>
      </c>
      <c r="G31" s="533">
        <f>+'Ark1'!Q1031</f>
        <v>3</v>
      </c>
      <c r="H31" s="533">
        <f>+'Ark1'!R1031</f>
        <v>3</v>
      </c>
      <c r="I31" s="29">
        <f>+IF(H31=0,"",'Ark1'!AG1031)</f>
        <v>0.14947308230549702</v>
      </c>
      <c r="J31" s="29">
        <f>+IF(H31=0,"",'Ark1'!AH1031)</f>
        <v>0</v>
      </c>
      <c r="K31" s="531"/>
      <c r="L31" s="467">
        <f>+'Ark1'!AI1031</f>
        <v>3</v>
      </c>
      <c r="M31" s="531"/>
      <c r="N31" s="29">
        <f>+IF(H31=0,"",'Ark1'!U1031)</f>
        <v>9.9333333333333353</v>
      </c>
      <c r="O31" s="53"/>
      <c r="P31" s="29">
        <f>+IF(L31=0,"",'Ark1'!AJ1031)</f>
        <v>94.46666666666664</v>
      </c>
      <c r="Q31" s="531"/>
      <c r="R31" s="29">
        <f>+IF(L31=0,"",'Ark1'!AK1031)</f>
        <v>11.417772074951095</v>
      </c>
      <c r="S31" s="53"/>
      <c r="T31" s="238">
        <f>+IF(H31=0,"",'Ark1'!T1031)</f>
        <v>3.3333333333333344</v>
      </c>
      <c r="U31" s="34">
        <f>+IF(H31=0,"",'Ark1'!W1031)</f>
        <v>0</v>
      </c>
      <c r="V31" s="34">
        <f>+IF(H31=0,"",'Ark1'!X1031)</f>
        <v>0</v>
      </c>
      <c r="W31" s="34">
        <f>+IF(H31=0,"",'Ark1'!Y1031)</f>
        <v>0</v>
      </c>
      <c r="X31" s="34">
        <f>+IF(H31=0,"",'Ark1'!Z1031)</f>
        <v>3.1857320805254279</v>
      </c>
      <c r="Y31" s="34">
        <f>+IF(H31=0,"",'Ark1'!Z1031)</f>
        <v>3.1857320805254279</v>
      </c>
      <c r="Z31" s="27">
        <f>+IF(H31=0,"",'Ark1'!AC1031)</f>
        <v>0</v>
      </c>
      <c r="AA31" s="34">
        <f>+IF(H31=0,"",'Ark1'!AE1031)</f>
        <v>0</v>
      </c>
      <c r="AB31" s="34">
        <f t="shared" si="18"/>
        <v>4.9666666666666677</v>
      </c>
      <c r="AC31" s="29">
        <f t="shared" si="19"/>
        <v>1</v>
      </c>
      <c r="AD31" s="216"/>
      <c r="AE31" s="219"/>
      <c r="AG31" s="29"/>
      <c r="AH31" s="27"/>
      <c r="AI31" s="220"/>
      <c r="AJ31" s="28"/>
      <c r="AK31" s="240"/>
      <c r="AL31" s="240"/>
      <c r="AM31" s="219"/>
      <c r="AN31" s="219"/>
      <c r="AO31" s="219"/>
    </row>
    <row r="32" spans="1:70" ht="15.6">
      <c r="A32" s="216"/>
      <c r="B32" s="240">
        <f>+'Ark1'!C1032</f>
        <v>2024</v>
      </c>
      <c r="C32" s="28">
        <f>+'Ark1'!L1032</f>
        <v>2</v>
      </c>
      <c r="D32" s="236" t="str">
        <f>VLOOKUP(C32,RNR!$F$16:$G$31,2)</f>
        <v>P</v>
      </c>
      <c r="E32" s="28">
        <f>+'Ark1'!D1032</f>
        <v>5</v>
      </c>
      <c r="F32" s="236" t="str">
        <f>VLOOKUP(E32,RNR!$D$2:$E$13,2)</f>
        <v>Mai</v>
      </c>
      <c r="G32" s="339">
        <f>+'Ark1'!Q1032</f>
        <v>8</v>
      </c>
      <c r="H32" s="339">
        <f>+'Ark1'!R1032</f>
        <v>33</v>
      </c>
      <c r="I32" s="29">
        <f>+IF(H32=0,"",'Ark1'!AG1032)</f>
        <v>1.0087727199034462</v>
      </c>
      <c r="J32" s="29">
        <f>+IF(H32=0,"",'Ark1'!AH1032)</f>
        <v>0</v>
      </c>
      <c r="K32" s="216"/>
      <c r="L32" s="467">
        <f>+'Ark1'!AI1032</f>
        <v>32</v>
      </c>
      <c r="M32" s="216"/>
      <c r="N32" s="29">
        <f>+IF(H32=0,"",'Ark1'!U1032)</f>
        <v>8.4848484848484862</v>
      </c>
      <c r="O32" s="53"/>
      <c r="P32" s="29">
        <f>+IF(L32=0,"",'Ark1'!AJ1032)</f>
        <v>89.962499999999977</v>
      </c>
      <c r="Q32" s="216"/>
      <c r="R32" s="29">
        <f>+IF(L32=0,"",'Ark1'!AK1032)</f>
        <v>11.540766719482278</v>
      </c>
      <c r="S32" s="53"/>
      <c r="T32" s="238">
        <f>+IF(H32=0,"",'Ark1'!T1032)</f>
        <v>2.4242424242424243</v>
      </c>
      <c r="U32" s="34">
        <f>+IF(H32=0,"",'Ark1'!W1032)</f>
        <v>0</v>
      </c>
      <c r="V32" s="34">
        <f>+IF(H32=0,"",'Ark1'!X1032)</f>
        <v>0</v>
      </c>
      <c r="W32" s="34">
        <f>+IF(H32=0,"",'Ark1'!Y1032)</f>
        <v>0</v>
      </c>
      <c r="X32" s="34">
        <f>+IF(H32=0,"",'Ark1'!Z1032)</f>
        <v>1.7141339737819388</v>
      </c>
      <c r="Y32" s="34">
        <f>+IF(H32=0,"",'Ark1'!Z1032)</f>
        <v>1.7141339737819388</v>
      </c>
      <c r="Z32" s="27">
        <f>+IF(H32=0,"",'Ark1'!AC1032)</f>
        <v>0</v>
      </c>
      <c r="AA32" s="34">
        <f>+IF(H32=0,"",'Ark1'!AE1032)</f>
        <v>0</v>
      </c>
      <c r="AB32" s="34">
        <f t="shared" ref="AB32:AB39" si="20">+IF(H32=0,"",+N32/C32)</f>
        <v>4.2424242424242431</v>
      </c>
      <c r="AC32" s="29">
        <f t="shared" ref="AC32:AC39" si="21">+IF(H32=0,"",G32/H32)</f>
        <v>0.24242424242424243</v>
      </c>
      <c r="AD32" s="216"/>
      <c r="AE32" s="219"/>
      <c r="AG32" s="29"/>
      <c r="AH32" s="27"/>
      <c r="AI32" s="220"/>
      <c r="AJ32" s="28"/>
      <c r="AN32" s="28"/>
    </row>
    <row r="33" spans="1:70" ht="15.6">
      <c r="A33" s="216"/>
      <c r="B33" s="240">
        <f>+'Ark1'!C1033</f>
        <v>2024</v>
      </c>
      <c r="C33" s="28">
        <f>+'Ark1'!L1033</f>
        <v>2</v>
      </c>
      <c r="D33" s="236" t="str">
        <f>VLOOKUP(C33,RNR!$F$16:$G$31,2)</f>
        <v>P</v>
      </c>
      <c r="E33" s="28">
        <f>+'Ark1'!D1033</f>
        <v>6</v>
      </c>
      <c r="F33" s="236" t="str">
        <f>VLOOKUP(E33,RNR!$D$2:$E$13,2)</f>
        <v>Jun</v>
      </c>
      <c r="G33" s="339">
        <f>+'Ark1'!Q1033</f>
        <v>3</v>
      </c>
      <c r="H33" s="339">
        <f>+'Ark1'!R1033</f>
        <v>6</v>
      </c>
      <c r="I33" s="29">
        <f>+IF(H33=0,"",'Ark1'!AG1033)</f>
        <v>0.42637133914772335</v>
      </c>
      <c r="J33" s="29">
        <f>+IF(H33=0,"",'Ark1'!AH1033)</f>
        <v>0</v>
      </c>
      <c r="K33" s="216"/>
      <c r="L33" s="467">
        <f>+'Ark1'!AI1033</f>
        <v>6</v>
      </c>
      <c r="M33" s="216"/>
      <c r="N33" s="29">
        <f>+IF(H33=0,"",'Ark1'!U1033)</f>
        <v>9.15</v>
      </c>
      <c r="O33" s="53"/>
      <c r="P33" s="29">
        <f>+IF(L33=0,"",'Ark1'!AJ1033)</f>
        <v>96.133333333333312</v>
      </c>
      <c r="Q33" s="216"/>
      <c r="R33" s="29">
        <f>+IF(L33=0,"",'Ark1'!AK1033)</f>
        <v>10.372169522690472</v>
      </c>
      <c r="S33" s="53"/>
      <c r="T33" s="238">
        <f>+IF(H33=0,"",'Ark1'!T1033)</f>
        <v>2.5</v>
      </c>
      <c r="U33" s="34">
        <f>+IF(H33=0,"",'Ark1'!W1033)</f>
        <v>0</v>
      </c>
      <c r="V33" s="34">
        <f>+IF(H33=0,"",'Ark1'!X1033)</f>
        <v>0</v>
      </c>
      <c r="W33" s="34">
        <f>+IF(H33=0,"",'Ark1'!Y1033)</f>
        <v>0</v>
      </c>
      <c r="X33" s="34">
        <f>+IF(H33=0,"",'Ark1'!Z1033)</f>
        <v>1.61838396762532</v>
      </c>
      <c r="Y33" s="34">
        <f>+IF(H33=0,"",'Ark1'!Z1033)</f>
        <v>1.61838396762532</v>
      </c>
      <c r="Z33" s="27">
        <f>+IF(H33=0,"",'Ark1'!AC1033)</f>
        <v>0</v>
      </c>
      <c r="AA33" s="34">
        <f>+IF(H33=0,"",'Ark1'!AE1033)</f>
        <v>0</v>
      </c>
      <c r="AB33" s="34">
        <f t="shared" si="20"/>
        <v>4.5750000000000002</v>
      </c>
      <c r="AC33" s="29">
        <f t="shared" si="21"/>
        <v>0.5</v>
      </c>
      <c r="AD33" s="216"/>
      <c r="AE33" s="219"/>
      <c r="AG33" s="29"/>
      <c r="AH33" s="27"/>
      <c r="AI33" s="220"/>
      <c r="AJ33" s="28"/>
      <c r="AN33" s="28"/>
    </row>
    <row r="34" spans="1:70" ht="15.6">
      <c r="A34" s="216"/>
      <c r="B34" s="240">
        <f>+'Ark1'!C1034</f>
        <v>2024</v>
      </c>
      <c r="C34" s="28">
        <f>+'Ark1'!L1034</f>
        <v>2</v>
      </c>
      <c r="D34" s="236" t="str">
        <f>VLOOKUP(C34,RNR!$F$16:$G$31,2)</f>
        <v>P</v>
      </c>
      <c r="E34" s="28">
        <f>+'Ark1'!D1034</f>
        <v>7</v>
      </c>
      <c r="F34" s="236" t="str">
        <f>VLOOKUP(E34,RNR!$D$2:$E$13,2)</f>
        <v>Jul</v>
      </c>
      <c r="G34" s="339">
        <f>+'Ark1'!Q1034</f>
        <v>3</v>
      </c>
      <c r="H34" s="339">
        <f>+'Ark1'!R1034</f>
        <v>4</v>
      </c>
      <c r="I34" s="29">
        <f>+IF(H34=0,"",'Ark1'!AG1034)</f>
        <v>0.64377284280440084</v>
      </c>
      <c r="J34" s="29">
        <f>+IF(H34=0,"",'Ark1'!AH1034)</f>
        <v>0</v>
      </c>
      <c r="K34" s="216"/>
      <c r="L34" s="467">
        <f>+'Ark1'!AI1034</f>
        <v>4</v>
      </c>
      <c r="M34" s="216"/>
      <c r="N34" s="29">
        <f>+IF(H34=0,"",'Ark1'!U1034)</f>
        <v>8.6750000000000007</v>
      </c>
      <c r="O34" s="53"/>
      <c r="P34" s="29">
        <f>+IF(L34=0,"",'Ark1'!AJ1034)</f>
        <v>89.474999999999994</v>
      </c>
      <c r="Q34" s="216"/>
      <c r="R34" s="29">
        <f>+IF(L34=0,"",'Ark1'!AK1034)</f>
        <v>11.90471464380658</v>
      </c>
      <c r="S34" s="53"/>
      <c r="T34" s="238">
        <f>+IF(H34=0,"",'Ark1'!T1034)</f>
        <v>2.5</v>
      </c>
      <c r="U34" s="34">
        <f>+IF(H34=0,"",'Ark1'!W1034)</f>
        <v>0</v>
      </c>
      <c r="V34" s="34">
        <f>+IF(H34=0,"",'Ark1'!X1034)</f>
        <v>0</v>
      </c>
      <c r="W34" s="34">
        <f>+IF(H34=0,"",'Ark1'!Y1034)</f>
        <v>0</v>
      </c>
      <c r="X34" s="34">
        <f>+IF(H34=0,"",'Ark1'!Z1034)</f>
        <v>2.2763732119316478</v>
      </c>
      <c r="Y34" s="34">
        <f>+IF(H34=0,"",'Ark1'!Z1034)</f>
        <v>2.2763732119316478</v>
      </c>
      <c r="Z34" s="27">
        <f>+IF(H34=0,"",'Ark1'!AC1034)</f>
        <v>0</v>
      </c>
      <c r="AA34" s="34">
        <f>+IF(H34=0,"",'Ark1'!AE1034)</f>
        <v>0</v>
      </c>
      <c r="AB34" s="34">
        <f t="shared" si="20"/>
        <v>4.3375000000000004</v>
      </c>
      <c r="AC34" s="29">
        <f t="shared" si="21"/>
        <v>0.75</v>
      </c>
      <c r="AD34" s="216"/>
      <c r="AE34" s="219"/>
      <c r="AG34" s="29"/>
      <c r="AH34" s="27"/>
      <c r="AI34" s="220"/>
      <c r="AJ34" s="28"/>
      <c r="AK34" s="240"/>
      <c r="AL34" s="240"/>
      <c r="AM34" s="240"/>
      <c r="AN34" s="28"/>
    </row>
    <row r="35" spans="1:70" ht="15.6">
      <c r="A35" s="216"/>
      <c r="B35" s="240">
        <f>+'Ark1'!C1035</f>
        <v>2024</v>
      </c>
      <c r="C35" s="28">
        <f>+'Ark1'!L1035</f>
        <v>2</v>
      </c>
      <c r="D35" s="236" t="str">
        <f>VLOOKUP(C35,RNR!$F$16:$G$31,2)</f>
        <v>P</v>
      </c>
      <c r="E35" s="28">
        <f>+'Ark1'!D1035</f>
        <v>8</v>
      </c>
      <c r="F35" s="236" t="str">
        <f>VLOOKUP(E35,RNR!$D$2:$E$13,2)</f>
        <v>Aug</v>
      </c>
      <c r="G35" s="339">
        <f>+'Ark1'!Q1035</f>
        <v>17</v>
      </c>
      <c r="H35" s="339">
        <f>+'Ark1'!R1035</f>
        <v>47</v>
      </c>
      <c r="I35" s="29">
        <f>+IF(H35=0,"",'Ark1'!AG1035)</f>
        <v>0.34286467834457901</v>
      </c>
      <c r="J35" s="29">
        <f>+IF(H35=0,"",'Ark1'!AH1035)</f>
        <v>25.531914893617031</v>
      </c>
      <c r="K35" s="216"/>
      <c r="L35" s="467">
        <f>+'Ark1'!AI1035</f>
        <v>47</v>
      </c>
      <c r="M35" s="216"/>
      <c r="N35" s="29">
        <f>+IF(H35=0,"",'Ark1'!U1035)</f>
        <v>10.621276595744684</v>
      </c>
      <c r="O35" s="53"/>
      <c r="P35" s="29">
        <f>+IF(L35=0,"",'Ark1'!AJ1035)</f>
        <v>96.742553191489364</v>
      </c>
      <c r="Q35" s="216"/>
      <c r="R35" s="29">
        <f>+IF(L35=0,"",'Ark1'!AK1035)</f>
        <v>11.60894909194656</v>
      </c>
      <c r="S35" s="53"/>
      <c r="T35" s="238">
        <f>+IF(H35=0,"",'Ark1'!T1035)</f>
        <v>2.6595744680851072</v>
      </c>
      <c r="U35" s="34">
        <f>+IF(H35=0,"",'Ark1'!W1035)</f>
        <v>0</v>
      </c>
      <c r="V35" s="34">
        <f>+IF(H35=0,"",'Ark1'!X1035)</f>
        <v>2.1276595744680855</v>
      </c>
      <c r="W35" s="34">
        <f>+IF(H35=0,"",'Ark1'!Y1035)</f>
        <v>0</v>
      </c>
      <c r="X35" s="34">
        <f>+IF(H35=0,"",'Ark1'!Z1035)</f>
        <v>2.1015633664177833</v>
      </c>
      <c r="Y35" s="34">
        <f>+IF(H35=0,"",'Ark1'!Z1035)</f>
        <v>2.1015633664177833</v>
      </c>
      <c r="Z35" s="27">
        <f>+IF(H35=0,"",'Ark1'!AC1035)</f>
        <v>0</v>
      </c>
      <c r="AA35" s="34">
        <f>+IF(H35=0,"",'Ark1'!AE1035)</f>
        <v>0</v>
      </c>
      <c r="AB35" s="34">
        <f t="shared" si="20"/>
        <v>5.3106382978723419</v>
      </c>
      <c r="AC35" s="29">
        <f t="shared" si="21"/>
        <v>0.36170212765957449</v>
      </c>
      <c r="AD35" s="216"/>
      <c r="AE35" s="219"/>
      <c r="AG35" s="29"/>
      <c r="AH35" s="27"/>
      <c r="AI35" s="220"/>
      <c r="AJ35" s="28"/>
      <c r="AK35" s="240"/>
      <c r="AL35" s="240"/>
      <c r="AM35" s="240"/>
      <c r="AN35" s="28"/>
    </row>
    <row r="36" spans="1:70" ht="15.6">
      <c r="A36" s="216"/>
      <c r="B36" s="240">
        <f>+'Ark1'!C1036</f>
        <v>2024</v>
      </c>
      <c r="C36" s="28">
        <f>+'Ark1'!L1036</f>
        <v>2</v>
      </c>
      <c r="D36" s="236" t="str">
        <f>VLOOKUP(C36,RNR!$F$16:$G$31,2)</f>
        <v>P</v>
      </c>
      <c r="E36" s="28">
        <f>+'Ark1'!D1036</f>
        <v>9</v>
      </c>
      <c r="F36" s="236" t="str">
        <f>VLOOKUP(E36,RNR!$D$2:$E$13,2)</f>
        <v>Sep</v>
      </c>
      <c r="G36" s="339">
        <f>+'Ark1'!Q1036</f>
        <v>32</v>
      </c>
      <c r="H36" s="339">
        <f>+'Ark1'!R1036</f>
        <v>51</v>
      </c>
      <c r="I36" s="29">
        <f>+IF(H36=0,"",'Ark1'!AG1036)</f>
        <v>0.25986210910733609</v>
      </c>
      <c r="J36" s="29">
        <f>+IF(H36=0,"",'Ark1'!AH1036)</f>
        <v>15.686274509803919</v>
      </c>
      <c r="K36" s="216"/>
      <c r="L36" s="467">
        <f>+'Ark1'!AI1036</f>
        <v>51</v>
      </c>
      <c r="M36" s="216"/>
      <c r="N36" s="29">
        <f>+IF(H36=0,"",'Ark1'!U1036)</f>
        <v>9.3843137254901947</v>
      </c>
      <c r="O36" s="53"/>
      <c r="P36" s="29">
        <f>+IF(L36=0,"",'Ark1'!AJ1036)</f>
        <v>92.713725490196069</v>
      </c>
      <c r="Q36" s="216"/>
      <c r="R36" s="29">
        <f>+IF(L36=0,"",'Ark1'!AK1036)</f>
        <v>11.639488555859092</v>
      </c>
      <c r="S36" s="53"/>
      <c r="T36" s="238">
        <f>+IF(H36=0,"",'Ark1'!T1036)</f>
        <v>2.6470588235294121</v>
      </c>
      <c r="U36" s="34">
        <f>+IF(H36=0,"",'Ark1'!W1036)</f>
        <v>0</v>
      </c>
      <c r="V36" s="34">
        <f>+IF(H36=0,"",'Ark1'!X1036)</f>
        <v>1.9607843137254899</v>
      </c>
      <c r="W36" s="34">
        <f>+IF(H36=0,"",'Ark1'!Y1036)</f>
        <v>0</v>
      </c>
      <c r="X36" s="34">
        <f>+IF(H36=0,"",'Ark1'!Z1036)</f>
        <v>1.9752758605080367</v>
      </c>
      <c r="Y36" s="34">
        <f>+IF(H36=0,"",'Ark1'!Z1036)</f>
        <v>1.9752758605080367</v>
      </c>
      <c r="Z36" s="27">
        <f>+IF(H36=0,"",'Ark1'!AC1036)</f>
        <v>0</v>
      </c>
      <c r="AA36" s="34">
        <f>+IF(H36=0,"",'Ark1'!AE1036)</f>
        <v>0</v>
      </c>
      <c r="AB36" s="34">
        <f t="shared" si="20"/>
        <v>4.6921568627450974</v>
      </c>
      <c r="AC36" s="29">
        <f t="shared" si="21"/>
        <v>0.62745098039215685</v>
      </c>
      <c r="AD36" s="216"/>
      <c r="AE36" s="219"/>
      <c r="AG36" s="29"/>
      <c r="AH36" s="27"/>
      <c r="AI36" s="220"/>
      <c r="AJ36" s="28"/>
      <c r="AK36" s="240"/>
      <c r="AL36" s="240"/>
      <c r="AM36" s="240"/>
      <c r="AN36" s="28"/>
    </row>
    <row r="37" spans="1:70" ht="15.6">
      <c r="A37" s="216"/>
      <c r="B37" s="240">
        <f>+'Ark1'!C1037</f>
        <v>2024</v>
      </c>
      <c r="C37" s="28">
        <f>+'Ark1'!L1037</f>
        <v>2</v>
      </c>
      <c r="D37" s="236" t="str">
        <f>VLOOKUP(C37,RNR!$F$16:$G$31,2)</f>
        <v>P</v>
      </c>
      <c r="E37" s="28">
        <f>+'Ark1'!D1037</f>
        <v>10</v>
      </c>
      <c r="F37" s="236" t="str">
        <f>VLOOKUP(E37,RNR!$D$2:$E$13,2)</f>
        <v>Okt</v>
      </c>
      <c r="G37" s="339">
        <f>+'Ark1'!Q1037</f>
        <v>71</v>
      </c>
      <c r="H37" s="339">
        <f>+'Ark1'!R1037</f>
        <v>137</v>
      </c>
      <c r="I37" s="29">
        <f>+IF(H37=0,"",'Ark1'!AG1037)</f>
        <v>0.28231907508766563</v>
      </c>
      <c r="J37" s="29">
        <f>+IF(H37=0,"",'Ark1'!AH1037)</f>
        <v>5.839416058394165</v>
      </c>
      <c r="K37" s="216"/>
      <c r="L37" s="467">
        <f>+'Ark1'!AI1037</f>
        <v>137</v>
      </c>
      <c r="M37" s="216"/>
      <c r="N37" s="29">
        <f>+IF(H37=0,"",'Ark1'!U1037)</f>
        <v>9.2204379562043766</v>
      </c>
      <c r="O37" s="53"/>
      <c r="P37" s="29">
        <f>+IF(L37=0,"",'Ark1'!AJ1037)</f>
        <v>92.135036496350324</v>
      </c>
      <c r="Q37" s="216"/>
      <c r="R37" s="29">
        <f>+IF(L37=0,"",'Ark1'!AK1037)</f>
        <v>11.586728093978712</v>
      </c>
      <c r="S37" s="53"/>
      <c r="T37" s="238">
        <f>+IF(H37=0,"",'Ark1'!T1037)</f>
        <v>2.7007299270072997</v>
      </c>
      <c r="U37" s="34">
        <f>+IF(H37=0,"",'Ark1'!W1037)</f>
        <v>0</v>
      </c>
      <c r="V37" s="34">
        <f>+IF(H37=0,"",'Ark1'!X1037)</f>
        <v>1.4598540145985412</v>
      </c>
      <c r="W37" s="34">
        <f>+IF(H37=0,"",'Ark1'!Y1037)</f>
        <v>0</v>
      </c>
      <c r="X37" s="34">
        <f>+IF(H37=0,"",'Ark1'!Z1037)</f>
        <v>2.3243282896302375</v>
      </c>
      <c r="Y37" s="34">
        <f>+IF(H37=0,"",'Ark1'!Z1037)</f>
        <v>2.3243282896302375</v>
      </c>
      <c r="Z37" s="27">
        <f>+IF(H37=0,"",'Ark1'!AC1037)</f>
        <v>0</v>
      </c>
      <c r="AA37" s="34">
        <f>+IF(H37=0,"",'Ark1'!AE1037)</f>
        <v>0</v>
      </c>
      <c r="AB37" s="34">
        <f t="shared" si="20"/>
        <v>4.6102189781021883</v>
      </c>
      <c r="AC37" s="29">
        <f t="shared" si="21"/>
        <v>0.51824817518248179</v>
      </c>
      <c r="AD37" s="216"/>
      <c r="AE37" s="219"/>
      <c r="AG37" s="29"/>
      <c r="AH37" s="27"/>
      <c r="AI37" s="220"/>
      <c r="AJ37" s="28"/>
      <c r="AK37" s="240"/>
      <c r="AL37" s="240"/>
      <c r="AM37" s="240"/>
      <c r="AN37" s="28"/>
    </row>
    <row r="38" spans="1:70" ht="15.6">
      <c r="A38" s="216"/>
      <c r="B38" s="240">
        <f>+'Ark1'!C1038</f>
        <v>2024</v>
      </c>
      <c r="C38" s="28">
        <f>+'Ark1'!L1038</f>
        <v>2</v>
      </c>
      <c r="D38" s="236" t="str">
        <f>VLOOKUP(C38,RNR!$F$16:$G$31,2)</f>
        <v>P</v>
      </c>
      <c r="E38" s="28">
        <f>+'Ark1'!D1038</f>
        <v>11</v>
      </c>
      <c r="F38" s="236" t="str">
        <f>VLOOKUP(E38,RNR!$D$2:$E$13,2)</f>
        <v>Nov</v>
      </c>
      <c r="G38" s="339">
        <f>+'Ark1'!Q1038</f>
        <v>25</v>
      </c>
      <c r="H38" s="339">
        <f>+'Ark1'!R1038</f>
        <v>37</v>
      </c>
      <c r="I38" s="29">
        <f>+IF(H38=0,"",'Ark1'!AG1038)</f>
        <v>0.23457646031404661</v>
      </c>
      <c r="J38" s="29">
        <f>+IF(H38=0,"",'Ark1'!AH1038)</f>
        <v>0</v>
      </c>
      <c r="K38" s="216"/>
      <c r="L38" s="467">
        <f>+'Ark1'!AI1038</f>
        <v>37</v>
      </c>
      <c r="M38" s="216"/>
      <c r="N38" s="29">
        <f>+IF(H38=0,"",'Ark1'!U1038)</f>
        <v>9.2270270270270274</v>
      </c>
      <c r="O38" s="53"/>
      <c r="P38" s="29">
        <f>+IF(L38=0,"",'Ark1'!AJ1038)</f>
        <v>92.029729729729723</v>
      </c>
      <c r="Q38" s="216"/>
      <c r="R38" s="29">
        <f>+IF(L38=0,"",'Ark1'!AK1038)</f>
        <v>11.660373788117157</v>
      </c>
      <c r="S38" s="53"/>
      <c r="T38" s="238">
        <f>+IF(H38=0,"",'Ark1'!T1038)</f>
        <v>2.6486486486486496</v>
      </c>
      <c r="U38" s="34">
        <f>+IF(H38=0,"",'Ark1'!W1038)</f>
        <v>0</v>
      </c>
      <c r="V38" s="34">
        <f>+IF(H38=0,"",'Ark1'!X1038)</f>
        <v>0</v>
      </c>
      <c r="W38" s="34">
        <f>+IF(H38=0,"",'Ark1'!Y1038)</f>
        <v>0</v>
      </c>
      <c r="X38" s="34">
        <f>+IF(H38=0,"",'Ark1'!Z1038)</f>
        <v>2.086332440749461</v>
      </c>
      <c r="Y38" s="34">
        <f>+IF(H38=0,"",'Ark1'!Z1038)</f>
        <v>2.086332440749461</v>
      </c>
      <c r="Z38" s="27">
        <f>+IF(H38=0,"",'Ark1'!AC1038)</f>
        <v>0</v>
      </c>
      <c r="AA38" s="34">
        <f>+IF(H38=0,"",'Ark1'!AE1038)</f>
        <v>0</v>
      </c>
      <c r="AB38" s="34">
        <f t="shared" si="20"/>
        <v>4.6135135135135137</v>
      </c>
      <c r="AC38" s="29">
        <f t="shared" si="21"/>
        <v>0.67567567567567566</v>
      </c>
      <c r="AD38" s="216"/>
      <c r="AE38" s="219"/>
      <c r="AG38" s="29"/>
      <c r="AH38" s="27"/>
      <c r="AI38" s="220"/>
      <c r="AJ38" s="28"/>
      <c r="AK38" s="240"/>
      <c r="AL38" s="240"/>
      <c r="AM38" s="240"/>
      <c r="AN38" s="28"/>
    </row>
    <row r="39" spans="1:70" ht="15.6">
      <c r="A39" s="216"/>
      <c r="B39" s="240">
        <f>+'Ark1'!C1039</f>
        <v>2024</v>
      </c>
      <c r="C39" s="28">
        <f>+'Ark1'!L1039</f>
        <v>2</v>
      </c>
      <c r="D39" s="236" t="str">
        <f>VLOOKUP(C39,RNR!$F$16:$G$31,2)</f>
        <v>P</v>
      </c>
      <c r="E39" s="28">
        <f>+'Ark1'!D1039</f>
        <v>12</v>
      </c>
      <c r="F39" s="236" t="str">
        <f>VLOOKUP(E39,RNR!$D$2:$E$13,2)</f>
        <v>Des</v>
      </c>
      <c r="G39" s="339">
        <f>+'Ark1'!Q1039</f>
        <v>4</v>
      </c>
      <c r="H39" s="339">
        <f>+'Ark1'!R1039</f>
        <v>5</v>
      </c>
      <c r="I39" s="29">
        <f>+IF(H39=0,"",'Ark1'!AG1039)</f>
        <v>0.31554632403850275</v>
      </c>
      <c r="J39" s="29">
        <f>+IF(H39=0,"",'Ark1'!AH1039)</f>
        <v>0</v>
      </c>
      <c r="K39" s="216"/>
      <c r="L39" s="467">
        <f>+'Ark1'!AI1039</f>
        <v>5</v>
      </c>
      <c r="M39" s="216"/>
      <c r="N39" s="29">
        <f>+IF(H39=0,"",'Ark1'!U1039)</f>
        <v>10.3</v>
      </c>
      <c r="O39" s="53"/>
      <c r="P39" s="29">
        <f>+IF(L39=0,"",'Ark1'!AJ1039)</f>
        <v>95.42</v>
      </c>
      <c r="Q39" s="216"/>
      <c r="R39" s="29">
        <f>+IF(L39=0,"",'Ark1'!AK1039)</f>
        <v>11.716953342675762</v>
      </c>
      <c r="S39" s="53"/>
      <c r="T39" s="238">
        <f>+IF(H39=0,"",'Ark1'!T1039)</f>
        <v>2.8</v>
      </c>
      <c r="U39" s="34">
        <f>+IF(H39=0,"",'Ark1'!W1039)</f>
        <v>0</v>
      </c>
      <c r="V39" s="34">
        <f>+IF(H39=0,"",'Ark1'!X1039)</f>
        <v>0</v>
      </c>
      <c r="W39" s="34">
        <f>+IF(H39=0,"",'Ark1'!Y1039)</f>
        <v>0</v>
      </c>
      <c r="X39" s="34">
        <f>+IF(H39=0,"",'Ark1'!Z1039)</f>
        <v>1.8644033898274204</v>
      </c>
      <c r="Y39" s="34">
        <f>+IF(H39=0,"",'Ark1'!Z1039)</f>
        <v>1.8644033898274204</v>
      </c>
      <c r="Z39" s="27">
        <f>+IF(H39=0,"",'Ark1'!AC1039)</f>
        <v>0</v>
      </c>
      <c r="AA39" s="34">
        <f>+IF(H39=0,"",'Ark1'!AE1039)</f>
        <v>0</v>
      </c>
      <c r="AB39" s="34">
        <f t="shared" si="20"/>
        <v>5.15</v>
      </c>
      <c r="AC39" s="29">
        <f t="shared" si="21"/>
        <v>0.8</v>
      </c>
      <c r="AD39" s="216"/>
      <c r="AE39" s="219"/>
      <c r="AG39" s="29"/>
      <c r="AH39" s="27"/>
      <c r="AI39" s="220"/>
      <c r="AJ39" s="28"/>
      <c r="AK39" s="240"/>
      <c r="AL39" s="240"/>
      <c r="AM39" s="219"/>
      <c r="AN39" s="219"/>
      <c r="AO39" s="219"/>
    </row>
    <row r="40" spans="1:70" ht="15" customHeight="1">
      <c r="A40" s="216"/>
      <c r="B40" s="216"/>
      <c r="C40" s="216"/>
      <c r="D40" s="531"/>
      <c r="E40" s="216"/>
      <c r="F40" s="349"/>
      <c r="G40" s="349"/>
      <c r="H40" s="349"/>
      <c r="I40" s="217"/>
      <c r="J40" s="217"/>
      <c r="K40" s="217"/>
      <c r="L40" s="217"/>
      <c r="M40" s="217"/>
      <c r="N40" s="216"/>
      <c r="O40" s="216"/>
      <c r="P40" s="216"/>
      <c r="Q40" s="216"/>
      <c r="R40" s="216"/>
      <c r="S40" s="216"/>
      <c r="T40" s="216"/>
      <c r="U40" s="218"/>
      <c r="V40" s="218"/>
      <c r="W40" s="218"/>
      <c r="X40" s="218"/>
      <c r="Y40" s="218"/>
      <c r="Z40" s="216"/>
      <c r="AA40" s="218"/>
      <c r="AB40" s="218"/>
      <c r="AC40" s="217"/>
      <c r="AD40" s="216"/>
      <c r="AE40" s="219"/>
      <c r="AG40" s="29"/>
      <c r="AH40" s="27"/>
      <c r="AI40" s="220"/>
      <c r="AJ40" s="28"/>
      <c r="AN40" s="28"/>
      <c r="BF40" s="232"/>
    </row>
    <row r="41" spans="1:70" ht="15" customHeight="1">
      <c r="A41" s="216"/>
      <c r="B41" s="216"/>
      <c r="C41" s="234" t="s">
        <v>0</v>
      </c>
      <c r="D41" s="272"/>
      <c r="E41" s="272" t="str">
        <f>+D47</f>
        <v>P+</v>
      </c>
      <c r="F41" s="349"/>
      <c r="G41" s="349"/>
      <c r="H41" s="367">
        <f>+Klasse!F13</f>
        <v>636</v>
      </c>
      <c r="I41" s="217"/>
      <c r="J41" s="217"/>
      <c r="K41" s="217"/>
      <c r="L41" s="217"/>
      <c r="M41" s="217"/>
      <c r="N41" s="265">
        <f>+Klasse!M13</f>
        <v>12.593867924528299</v>
      </c>
      <c r="O41" s="216"/>
      <c r="P41" s="216"/>
      <c r="Q41" s="216"/>
      <c r="R41" s="216"/>
      <c r="S41" s="216"/>
      <c r="T41" s="216"/>
      <c r="U41" s="218"/>
      <c r="V41" s="218"/>
      <c r="W41" s="218"/>
      <c r="X41" s="218"/>
      <c r="Y41" s="218"/>
      <c r="Z41" s="216"/>
      <c r="AA41" s="218"/>
      <c r="AB41" s="265">
        <f>+N41/C47</f>
        <v>4.1979559748427659</v>
      </c>
      <c r="AC41" s="217"/>
      <c r="AD41" s="216"/>
      <c r="AE41" s="219"/>
      <c r="AG41" s="29"/>
      <c r="AH41" s="27"/>
      <c r="AI41" s="220"/>
      <c r="AJ41" s="28"/>
      <c r="AN41" s="28"/>
      <c r="BF41" s="232"/>
    </row>
    <row r="42" spans="1:70" ht="15" customHeight="1">
      <c r="A42" s="216"/>
      <c r="B42" s="216"/>
      <c r="C42" s="216"/>
      <c r="D42" s="531"/>
      <c r="E42" s="216"/>
      <c r="F42" s="349"/>
      <c r="G42" s="349"/>
      <c r="H42" s="349"/>
      <c r="I42" s="217"/>
      <c r="J42" s="217"/>
      <c r="K42" s="217"/>
      <c r="L42" s="217"/>
      <c r="M42" s="217"/>
      <c r="N42" s="216"/>
      <c r="O42" s="216"/>
      <c r="P42" s="216"/>
      <c r="Q42" s="216"/>
      <c r="R42" s="216"/>
      <c r="S42" s="216"/>
      <c r="T42" s="216"/>
      <c r="U42" s="218"/>
      <c r="V42" s="218"/>
      <c r="W42" s="218"/>
      <c r="X42" s="218"/>
      <c r="Y42" s="218"/>
      <c r="Z42" s="216"/>
      <c r="AA42" s="218"/>
      <c r="AB42" s="218"/>
      <c r="AC42" s="218"/>
      <c r="AD42" s="218"/>
      <c r="AE42" s="219"/>
      <c r="AG42" s="29"/>
      <c r="AH42" s="27"/>
      <c r="AI42" s="220"/>
      <c r="AJ42" s="28"/>
      <c r="AN42" s="28"/>
      <c r="BF42" s="232">
        <f>1+BF46</f>
        <v>1</v>
      </c>
      <c r="BG42" s="28">
        <v>20.659867330016564</v>
      </c>
      <c r="BH42" s="28">
        <f t="shared" ref="BH42" si="22">+BG42</f>
        <v>20.659867330016564</v>
      </c>
      <c r="BI42" s="28">
        <f t="shared" ref="BI42" si="23">+BH42</f>
        <v>20.659867330016564</v>
      </c>
      <c r="BJ42" s="28">
        <f t="shared" ref="BJ42" si="24">+BI42</f>
        <v>20.659867330016564</v>
      </c>
      <c r="BK42" s="28">
        <f t="shared" ref="BK42" si="25">+BJ42</f>
        <v>20.659867330016564</v>
      </c>
      <c r="BL42" s="28">
        <f t="shared" ref="BL42" si="26">+BK42</f>
        <v>20.659867330016564</v>
      </c>
      <c r="BM42" s="28">
        <f t="shared" ref="BM42" si="27">+BL42</f>
        <v>20.659867330016564</v>
      </c>
      <c r="BN42" s="28">
        <f t="shared" ref="BN42" si="28">+BM42</f>
        <v>20.659867330016564</v>
      </c>
      <c r="BO42" s="28">
        <f t="shared" ref="BO42" si="29">+BN42</f>
        <v>20.659867330016564</v>
      </c>
      <c r="BP42" s="28">
        <f t="shared" ref="BP42" si="30">+BO42</f>
        <v>20.659867330016564</v>
      </c>
      <c r="BQ42" s="28">
        <f t="shared" ref="BQ42" si="31">+BP42</f>
        <v>20.659867330016564</v>
      </c>
      <c r="BR42" s="28">
        <f t="shared" ref="BR42" si="32">+BQ42</f>
        <v>20.659867330016564</v>
      </c>
    </row>
    <row r="43" spans="1:70" ht="15.6">
      <c r="A43" s="216"/>
      <c r="B43" s="240">
        <f>+'Ark1'!C1040</f>
        <v>2024</v>
      </c>
      <c r="C43" s="28">
        <f>+'Ark1'!L1040</f>
        <v>3</v>
      </c>
      <c r="D43" s="236" t="str">
        <f>VLOOKUP(C43,RNR!$F$16:$G$31,2)</f>
        <v>P+</v>
      </c>
      <c r="E43" s="28">
        <f>+'Ark1'!D1040</f>
        <v>1</v>
      </c>
      <c r="F43" s="236" t="str">
        <f>VLOOKUP(E43,RNR!$D$2:$E$13,2)</f>
        <v>Jan</v>
      </c>
      <c r="G43" s="339">
        <f>+'Ark1'!Q1040</f>
        <v>5</v>
      </c>
      <c r="H43" s="339">
        <f>+'Ark1'!R1040</f>
        <v>5</v>
      </c>
      <c r="I43" s="29">
        <f>+IF(H43=0,"",'Ark1'!AG1040)</f>
        <v>0.57990152015336749</v>
      </c>
      <c r="J43" s="29">
        <f>+IF(H43=0,"",'Ark1'!AH1040)</f>
        <v>0</v>
      </c>
      <c r="K43" s="216"/>
      <c r="L43" s="467">
        <f>+'Ark1'!AI1040</f>
        <v>2</v>
      </c>
      <c r="M43" s="216"/>
      <c r="N43" s="29">
        <f>+IF(H43=0,"",'Ark1'!U1040)</f>
        <v>14.58</v>
      </c>
      <c r="O43" s="53"/>
      <c r="P43" s="29">
        <f>+IF(L43=0,"",'Ark1'!AJ1040)</f>
        <v>110.95</v>
      </c>
      <c r="Q43" s="216"/>
      <c r="R43" s="29">
        <f>+IF(L43=0,"",'Ark1'!AK1040)</f>
        <v>14.975403416427184</v>
      </c>
      <c r="S43" s="53"/>
      <c r="T43" s="238">
        <f>+IF(H43=0,"",'Ark1'!T1040)</f>
        <v>3.2</v>
      </c>
      <c r="U43" s="34">
        <f>+IF(H43=0,"",'Ark1'!W1040)</f>
        <v>0</v>
      </c>
      <c r="V43" s="34">
        <f>+IF(H43=0,"",'Ark1'!X1040)</f>
        <v>40</v>
      </c>
      <c r="W43" s="34">
        <f>+IF(H43=0,"",'Ark1'!Y1040)</f>
        <v>0</v>
      </c>
      <c r="X43" s="34">
        <f>+IF(H43=0,"",'Ark1'!Z1040)</f>
        <v>5.0244999751219046</v>
      </c>
      <c r="Y43" s="34">
        <f>+IF(H43=0,"",'Ark1'!Z1040)</f>
        <v>5.0244999751219046</v>
      </c>
      <c r="Z43" s="27">
        <f>+IF(H43=0,"",'Ark1'!AC1040)</f>
        <v>0</v>
      </c>
      <c r="AA43" s="34">
        <f>+IF(H43=0,"",'Ark1'!AE1040)</f>
        <v>0</v>
      </c>
      <c r="AB43" s="34">
        <f>+IF(H43=0,"",+N43/C43)</f>
        <v>4.8600000000000003</v>
      </c>
      <c r="AC43" s="29">
        <f>+IF(H43=0,"",G43/H43)</f>
        <v>1</v>
      </c>
      <c r="AD43" s="216"/>
      <c r="AE43" s="219"/>
      <c r="AG43" s="29"/>
      <c r="AH43" s="27"/>
      <c r="AI43" s="220"/>
      <c r="AJ43" s="28"/>
      <c r="AK43" s="27"/>
      <c r="AL43" s="27"/>
      <c r="AM43" s="34"/>
      <c r="AN43" s="34"/>
      <c r="AO43" s="34"/>
    </row>
    <row r="44" spans="1:70" ht="15.6">
      <c r="A44" s="216"/>
      <c r="B44" s="240">
        <f>+'Ark1'!C1041</f>
        <v>2024</v>
      </c>
      <c r="C44" s="28">
        <f>+'Ark1'!L1041</f>
        <v>3</v>
      </c>
      <c r="D44" s="236" t="str">
        <f>VLOOKUP(C44,RNR!$F$16:$G$31,2)</f>
        <v>P+</v>
      </c>
      <c r="E44" s="28">
        <f>+'Ark1'!D1041</f>
        <v>2</v>
      </c>
      <c r="F44" s="236" t="str">
        <f>VLOOKUP(E44,RNR!$D$2:$E$13,2)</f>
        <v>Feb</v>
      </c>
      <c r="G44" s="339">
        <f>+'Ark1'!Q1041</f>
        <v>4</v>
      </c>
      <c r="H44" s="339">
        <f>+'Ark1'!R1041</f>
        <v>4</v>
      </c>
      <c r="I44" s="29">
        <f>+IF(H44=0,"",'Ark1'!AG1041)</f>
        <v>0.44806012677830315</v>
      </c>
      <c r="J44" s="29">
        <f>+IF(H44=0,"",'Ark1'!AH1041)</f>
        <v>0</v>
      </c>
      <c r="K44" s="216"/>
      <c r="L44" s="467">
        <f>+'Ark1'!AI1041</f>
        <v>3</v>
      </c>
      <c r="M44" s="216"/>
      <c r="N44" s="29">
        <f>+IF(H44=0,"",'Ark1'!U1041)</f>
        <v>16.274999999999999</v>
      </c>
      <c r="O44" s="53"/>
      <c r="P44" s="29">
        <f>+IF(L44=0,"",'Ark1'!AJ1041)</f>
        <v>106.1333333333333</v>
      </c>
      <c r="Q44" s="216"/>
      <c r="R44" s="29">
        <f>+IF(L44=0,"",'Ark1'!AK1041)</f>
        <v>14.798866768438575</v>
      </c>
      <c r="S44" s="53"/>
      <c r="T44" s="238">
        <f>+IF(H44=0,"",'Ark1'!T1041)</f>
        <v>3.25</v>
      </c>
      <c r="U44" s="34">
        <f>+IF(H44=0,"",'Ark1'!W1041)</f>
        <v>0</v>
      </c>
      <c r="V44" s="34">
        <f>+IF(H44=0,"",'Ark1'!X1041)</f>
        <v>50</v>
      </c>
      <c r="W44" s="34">
        <f>+IF(H44=0,"",'Ark1'!Y1041)</f>
        <v>25</v>
      </c>
      <c r="X44" s="34">
        <f>+IF(H44=0,"",'Ark1'!Z1041)</f>
        <v>6.6175429730376578</v>
      </c>
      <c r="Y44" s="34">
        <f>+IF(H44=0,"",'Ark1'!Z1041)</f>
        <v>6.6175429730376578</v>
      </c>
      <c r="Z44" s="27">
        <f>+IF(H44=0,"",'Ark1'!AC1041)</f>
        <v>0</v>
      </c>
      <c r="AA44" s="34">
        <f>+IF(H44=0,"",'Ark1'!AE1041)</f>
        <v>0</v>
      </c>
      <c r="AB44" s="34">
        <f>+IF(H44=0,"",+N44/C44)</f>
        <v>5.4249999999999998</v>
      </c>
      <c r="AC44" s="29">
        <f>+IF(H44=0,"",G44/H44)</f>
        <v>1</v>
      </c>
      <c r="AD44" s="216"/>
      <c r="AE44" s="219"/>
      <c r="AG44" s="29"/>
      <c r="AH44" s="27"/>
      <c r="AI44" s="220"/>
      <c r="AJ44" s="28"/>
      <c r="AK44" s="27"/>
      <c r="AL44" s="27"/>
      <c r="AM44" s="34"/>
      <c r="AN44" s="34"/>
      <c r="AO44" s="34"/>
    </row>
    <row r="45" spans="1:70" ht="15.6">
      <c r="A45" s="216"/>
      <c r="B45" s="240">
        <f>+'Ark1'!C1042</f>
        <v>2024</v>
      </c>
      <c r="C45" s="28">
        <f>+'Ark1'!L1042</f>
        <v>3</v>
      </c>
      <c r="D45" s="236" t="str">
        <f>VLOOKUP(C45,RNR!$F$16:$G$31,2)</f>
        <v>P+</v>
      </c>
      <c r="E45" s="28">
        <f>+'Ark1'!D1042</f>
        <v>3</v>
      </c>
      <c r="F45" s="236" t="str">
        <f>VLOOKUP(E45,RNR!$D$2:$E$13,2)</f>
        <v>Mar</v>
      </c>
      <c r="G45" s="339">
        <f>+'Ark1'!Q1042</f>
        <v>11</v>
      </c>
      <c r="H45" s="339">
        <f>+'Ark1'!R1042</f>
        <v>11</v>
      </c>
      <c r="I45" s="29">
        <f>+IF(H45=0,"",'Ark1'!AG1042)</f>
        <v>0.20306215881037104</v>
      </c>
      <c r="J45" s="29">
        <f>+IF(H45=0,"",'Ark1'!AH1042)</f>
        <v>0</v>
      </c>
      <c r="K45" s="216"/>
      <c r="L45" s="467">
        <f>+'Ark1'!AI1042</f>
        <v>11</v>
      </c>
      <c r="M45" s="216"/>
      <c r="N45" s="29">
        <f>+IF(H45=0,"",'Ark1'!U1042)</f>
        <v>15.927272727272724</v>
      </c>
      <c r="O45" s="53"/>
      <c r="P45" s="29">
        <f>+IF(L45=0,"",'Ark1'!AJ1042)</f>
        <v>103.27272727272728</v>
      </c>
      <c r="Q45" s="216"/>
      <c r="R45" s="29">
        <f>+IF(L45=0,"",'Ark1'!AK1042)</f>
        <v>14.135384824856144</v>
      </c>
      <c r="S45" s="53"/>
      <c r="T45" s="238">
        <f>+IF(H45=0,"",'Ark1'!T1042)</f>
        <v>2.7272727272727271</v>
      </c>
      <c r="U45" s="34">
        <f>+IF(H45=0,"",'Ark1'!W1042)</f>
        <v>0</v>
      </c>
      <c r="V45" s="34">
        <f>+IF(H45=0,"",'Ark1'!X1042)</f>
        <v>63.636363636363633</v>
      </c>
      <c r="W45" s="34">
        <f>+IF(H45=0,"",'Ark1'!Y1042)</f>
        <v>0</v>
      </c>
      <c r="X45" s="34">
        <f>+IF(H45=0,"",'Ark1'!Z1042)</f>
        <v>4.0355445524378508</v>
      </c>
      <c r="Y45" s="34">
        <f>+IF(H45=0,"",'Ark1'!Z1042)</f>
        <v>4.0355445524378508</v>
      </c>
      <c r="Z45" s="27">
        <f>+IF(H45=0,"",'Ark1'!AC1042)</f>
        <v>0</v>
      </c>
      <c r="AA45" s="34">
        <f>+IF(H45=0,"",'Ark1'!AE1042)</f>
        <v>0</v>
      </c>
      <c r="AB45" s="34">
        <f>+IF(H45=0,"",+N45/C45)</f>
        <v>5.3090909090909078</v>
      </c>
      <c r="AC45" s="29">
        <f>+IF(H45=0,"",G45/H45)</f>
        <v>1</v>
      </c>
      <c r="AD45" s="216"/>
      <c r="AE45" s="219"/>
      <c r="AG45" s="29"/>
      <c r="AH45" s="27"/>
      <c r="AI45" s="220"/>
      <c r="AJ45" s="28"/>
      <c r="AK45" s="27"/>
      <c r="AL45" s="27"/>
      <c r="AM45" s="34"/>
      <c r="AN45" s="34"/>
      <c r="AO45" s="34"/>
    </row>
    <row r="46" spans="1:70" ht="15.6">
      <c r="A46" s="216"/>
      <c r="B46" s="240">
        <f>+'Ark1'!C1043</f>
        <v>2024</v>
      </c>
      <c r="C46" s="28">
        <f>+'Ark1'!L1043</f>
        <v>3</v>
      </c>
      <c r="D46" s="236" t="str">
        <f>VLOOKUP(C46,RNR!$F$16:$G$31,2)</f>
        <v>P+</v>
      </c>
      <c r="E46" s="28">
        <f>+'Ark1'!D1043</f>
        <v>4</v>
      </c>
      <c r="F46" s="236" t="str">
        <f>VLOOKUP(E46,RNR!$D$2:$E$13,2)</f>
        <v>Apr</v>
      </c>
      <c r="G46" s="339">
        <f>+'Ark1'!Q1043</f>
        <v>9</v>
      </c>
      <c r="H46" s="339">
        <f>+'Ark1'!R1043</f>
        <v>12</v>
      </c>
      <c r="I46" s="29">
        <f>+IF(H46=0,"",'Ark1'!AG1043)</f>
        <v>0.87075594255819699</v>
      </c>
      <c r="J46" s="29">
        <f>+IF(H46=0,"",'Ark1'!AH1043)</f>
        <v>8.3333333333333357</v>
      </c>
      <c r="K46" s="216"/>
      <c r="L46" s="467">
        <f>+'Ark1'!AI1043</f>
        <v>12</v>
      </c>
      <c r="M46" s="216"/>
      <c r="N46" s="29">
        <f>+IF(H46=0,"",'Ark1'!U1043)</f>
        <v>14.466666666666661</v>
      </c>
      <c r="O46" s="53"/>
      <c r="P46" s="29">
        <f>+IF(L46=0,"",'Ark1'!AJ1043)</f>
        <v>101.04166666666664</v>
      </c>
      <c r="Q46" s="216"/>
      <c r="R46" s="29">
        <f>+IF(L46=0,"",'Ark1'!AK1043)</f>
        <v>13.74239712894239</v>
      </c>
      <c r="S46" s="53"/>
      <c r="T46" s="238">
        <f>+IF(H46=0,"",'Ark1'!T1043)</f>
        <v>2.8333333333333339</v>
      </c>
      <c r="U46" s="34">
        <f>+IF(H46=0,"",'Ark1'!W1043)</f>
        <v>0</v>
      </c>
      <c r="V46" s="34">
        <f>+IF(H46=0,"",'Ark1'!X1043)</f>
        <v>41.666666666666657</v>
      </c>
      <c r="W46" s="34">
        <f>+IF(H46=0,"",'Ark1'!Y1043)</f>
        <v>0</v>
      </c>
      <c r="X46" s="34">
        <f>+IF(H46=0,"",'Ark1'!Z1043)</f>
        <v>3.7537388768474007</v>
      </c>
      <c r="Y46" s="34">
        <f>+IF(H46=0,"",'Ark1'!Z1043)</f>
        <v>3.7537388768474007</v>
      </c>
      <c r="Z46" s="27">
        <f>+IF(H46=0,"",'Ark1'!AC1043)</f>
        <v>0</v>
      </c>
      <c r="AA46" s="34">
        <f>+IF(H46=0,"",'Ark1'!AE1043)</f>
        <v>0</v>
      </c>
      <c r="AB46" s="34">
        <f>+IF(H46=0,"",+N46/C46)</f>
        <v>4.8222222222222202</v>
      </c>
      <c r="AC46" s="29">
        <f>+IF(H46=0,"",G46/H46)</f>
        <v>0.75</v>
      </c>
      <c r="AD46" s="216"/>
      <c r="AE46" s="219"/>
      <c r="AG46" s="29"/>
      <c r="AH46" s="27"/>
      <c r="AI46" s="220"/>
      <c r="AJ46" s="28"/>
      <c r="AK46" s="27"/>
      <c r="AL46" s="27"/>
      <c r="AM46" s="34"/>
      <c r="AN46" s="34"/>
      <c r="AO46" s="34"/>
    </row>
    <row r="47" spans="1:70" ht="15.6">
      <c r="A47" s="216"/>
      <c r="B47" s="240">
        <f>+'Ark1'!C1044</f>
        <v>2024</v>
      </c>
      <c r="C47" s="532">
        <f>+'Ark1'!L1044</f>
        <v>3</v>
      </c>
      <c r="D47" s="236" t="str">
        <f>VLOOKUP(C47,RNR!$F$16:$G$31,2)</f>
        <v>P+</v>
      </c>
      <c r="E47" s="532">
        <f>+'Ark1'!D1044</f>
        <v>5</v>
      </c>
      <c r="F47" s="236" t="str">
        <f>VLOOKUP(E47,RNR!$D$2:$E$13,2)</f>
        <v>Mai</v>
      </c>
      <c r="G47" s="533">
        <f>+'Ark1'!Q1044</f>
        <v>12</v>
      </c>
      <c r="H47" s="533">
        <f>+'Ark1'!R1044</f>
        <v>29</v>
      </c>
      <c r="I47" s="29">
        <f>+IF(H47=0,"",'Ark1'!AG1044)</f>
        <v>1.1154144074360961</v>
      </c>
      <c r="J47" s="29">
        <f>+IF(H47=0,"",'Ark1'!AH1044)</f>
        <v>0</v>
      </c>
      <c r="K47" s="531"/>
      <c r="L47" s="467">
        <f>+'Ark1'!AI1044</f>
        <v>29</v>
      </c>
      <c r="M47" s="531"/>
      <c r="N47" s="29">
        <f>+IF(H47=0,"",'Ark1'!U1044)</f>
        <v>10.675862068965516</v>
      </c>
      <c r="O47" s="53"/>
      <c r="P47" s="29">
        <f>+IF(L47=0,"",'Ark1'!AJ1044)</f>
        <v>93.417241379310383</v>
      </c>
      <c r="Q47" s="531"/>
      <c r="R47" s="29">
        <f>+IF(L47=0,"",'Ark1'!AK1044)</f>
        <v>12.918139506527725</v>
      </c>
      <c r="S47" s="53"/>
      <c r="T47" s="238">
        <f>+IF(H47=0,"",'Ark1'!T1044)</f>
        <v>3.0344827586206886</v>
      </c>
      <c r="U47" s="34">
        <f>+IF(H47=0,"",'Ark1'!W1044)</f>
        <v>0</v>
      </c>
      <c r="V47" s="34">
        <f>+IF(H47=0,"",'Ark1'!X1044)</f>
        <v>0</v>
      </c>
      <c r="W47" s="34">
        <f>+IF(H47=0,"",'Ark1'!Y1044)</f>
        <v>0</v>
      </c>
      <c r="X47" s="34">
        <f>+IF(H47=0,"",'Ark1'!Z1044)</f>
        <v>2.2203844296557738</v>
      </c>
      <c r="Y47" s="34">
        <f>+IF(H47=0,"",'Ark1'!Z1044)</f>
        <v>2.2203844296557738</v>
      </c>
      <c r="Z47" s="27">
        <f>+IF(H47=0,"",'Ark1'!AC1044)</f>
        <v>0</v>
      </c>
      <c r="AA47" s="34">
        <f>+IF(H47=0,"",'Ark1'!AE1044)</f>
        <v>0</v>
      </c>
      <c r="AB47" s="34">
        <f t="shared" ref="AB47:AB54" si="33">+IF(H47=0,"",+N47/C47)</f>
        <v>3.558620689655172</v>
      </c>
      <c r="AC47" s="29">
        <f t="shared" ref="AC47:AC54" si="34">+IF(H47=0,"",G47/H47)</f>
        <v>0.41379310344827586</v>
      </c>
      <c r="AD47" s="216"/>
      <c r="AE47" s="219"/>
      <c r="AG47" s="29"/>
      <c r="AH47" s="27"/>
      <c r="AI47" s="220"/>
      <c r="AJ47" s="28"/>
      <c r="AK47" s="27"/>
      <c r="AL47" s="27"/>
      <c r="AM47" s="34"/>
      <c r="AN47" s="34"/>
      <c r="AO47" s="34"/>
    </row>
    <row r="48" spans="1:70" ht="15.6">
      <c r="A48" s="216"/>
      <c r="B48" s="240">
        <f>+'Ark1'!C1045</f>
        <v>2024</v>
      </c>
      <c r="C48" s="532">
        <f>+'Ark1'!L1045</f>
        <v>3</v>
      </c>
      <c r="D48" s="236" t="str">
        <f>VLOOKUP(C48,RNR!$F$16:$G$31,2)</f>
        <v>P+</v>
      </c>
      <c r="E48" s="532">
        <f>+'Ark1'!D1045</f>
        <v>6</v>
      </c>
      <c r="F48" s="236" t="str">
        <f>VLOOKUP(E48,RNR!$D$2:$E$13,2)</f>
        <v>Jun</v>
      </c>
      <c r="G48" s="533">
        <f>+'Ark1'!Q1045</f>
        <v>14</v>
      </c>
      <c r="H48" s="533">
        <f>+'Ark1'!R1045</f>
        <v>25</v>
      </c>
      <c r="I48" s="29">
        <f>+IF(H48=0,"",'Ark1'!AG1045)</f>
        <v>2.482118032634105</v>
      </c>
      <c r="J48" s="29">
        <f>+IF(H48=0,"",'Ark1'!AH1045)</f>
        <v>0</v>
      </c>
      <c r="K48" s="531"/>
      <c r="L48" s="467">
        <f>+'Ark1'!AI1045</f>
        <v>25</v>
      </c>
      <c r="M48" s="531"/>
      <c r="N48" s="29">
        <f>+IF(H48=0,"",'Ark1'!U1045)</f>
        <v>12.783999999999997</v>
      </c>
      <c r="O48" s="53"/>
      <c r="P48" s="29">
        <f>+IF(L48=0,"",'Ark1'!AJ1045)</f>
        <v>98.66</v>
      </c>
      <c r="Q48" s="531"/>
      <c r="R48" s="29">
        <f>+IF(L48=0,"",'Ark1'!AK1045)</f>
        <v>13.433196397735964</v>
      </c>
      <c r="S48" s="53"/>
      <c r="T48" s="238">
        <f>+IF(H48=0,"",'Ark1'!T1045)</f>
        <v>3.2</v>
      </c>
      <c r="U48" s="34">
        <f>+IF(H48=0,"",'Ark1'!W1045)</f>
        <v>0</v>
      </c>
      <c r="V48" s="34">
        <f>+IF(H48=0,"",'Ark1'!X1045)</f>
        <v>12</v>
      </c>
      <c r="W48" s="34">
        <f>+IF(H48=0,"",'Ark1'!Y1045)</f>
        <v>4</v>
      </c>
      <c r="X48" s="34">
        <f>+IF(H48=0,"",'Ark1'!Z1045)</f>
        <v>3.575548069876846</v>
      </c>
      <c r="Y48" s="34">
        <f>+IF(H48=0,"",'Ark1'!Z1045)</f>
        <v>3.575548069876846</v>
      </c>
      <c r="Z48" s="27">
        <f>+IF(H48=0,"",'Ark1'!AC1045)</f>
        <v>0</v>
      </c>
      <c r="AA48" s="34">
        <f>+IF(H48=0,"",'Ark1'!AE1045)</f>
        <v>0</v>
      </c>
      <c r="AB48" s="34">
        <f t="shared" si="33"/>
        <v>4.2613333333333321</v>
      </c>
      <c r="AC48" s="29">
        <f t="shared" si="34"/>
        <v>0.56000000000000005</v>
      </c>
      <c r="AD48" s="216"/>
      <c r="AE48" s="219"/>
      <c r="AG48" s="29"/>
      <c r="AH48" s="27"/>
      <c r="AI48" s="220"/>
      <c r="AJ48" s="28"/>
      <c r="AK48" s="27"/>
      <c r="AL48" s="27"/>
      <c r="AM48" s="34"/>
      <c r="AN48" s="34"/>
      <c r="AO48" s="34"/>
    </row>
    <row r="49" spans="1:70" ht="15.6">
      <c r="A49" s="216"/>
      <c r="B49" s="240">
        <f>+'Ark1'!C1046</f>
        <v>2024</v>
      </c>
      <c r="C49" s="532">
        <f>+'Ark1'!L1046</f>
        <v>3</v>
      </c>
      <c r="D49" s="236" t="str">
        <f>VLOOKUP(C49,RNR!$F$16:$G$31,2)</f>
        <v>P+</v>
      </c>
      <c r="E49" s="532">
        <f>+'Ark1'!D1046</f>
        <v>7</v>
      </c>
      <c r="F49" s="236" t="str">
        <f>VLOOKUP(E49,RNR!$D$2:$E$13,2)</f>
        <v>Jul</v>
      </c>
      <c r="G49" s="533">
        <f>+'Ark1'!Q1046</f>
        <v>2</v>
      </c>
      <c r="H49" s="533">
        <f>+'Ark1'!R1046</f>
        <v>2</v>
      </c>
      <c r="I49" s="29">
        <f>+IF(H49=0,"",'Ark1'!AG1046)</f>
        <v>0.41928721174004202</v>
      </c>
      <c r="J49" s="29">
        <f>+IF(H49=0,"",'Ark1'!AH1046)</f>
        <v>0</v>
      </c>
      <c r="K49" s="531"/>
      <c r="L49" s="467">
        <f>+'Ark1'!AI1046</f>
        <v>2</v>
      </c>
      <c r="M49" s="531"/>
      <c r="N49" s="29">
        <f>+IF(H49=0,"",'Ark1'!U1046)</f>
        <v>11.3</v>
      </c>
      <c r="O49" s="53"/>
      <c r="P49" s="29">
        <f>+IF(L49=0,"",'Ark1'!AJ1046)</f>
        <v>92.95</v>
      </c>
      <c r="Q49" s="531"/>
      <c r="R49" s="29">
        <f>+IF(L49=0,"",'Ark1'!AK1046)</f>
        <v>14.052396103661463</v>
      </c>
      <c r="S49" s="53"/>
      <c r="T49" s="238">
        <f>+IF(H49=0,"",'Ark1'!T1046)</f>
        <v>3</v>
      </c>
      <c r="U49" s="34">
        <f>+IF(H49=0,"",'Ark1'!W1046)</f>
        <v>0</v>
      </c>
      <c r="V49" s="34">
        <f>+IF(H49=0,"",'Ark1'!X1046)</f>
        <v>0</v>
      </c>
      <c r="W49" s="34">
        <f>+IF(H49=0,"",'Ark1'!Y1046)</f>
        <v>0</v>
      </c>
      <c r="X49" s="34">
        <f>+IF(H49=0,"",'Ark1'!Z1046)</f>
        <v>0.69999999999999618</v>
      </c>
      <c r="Y49" s="34">
        <f>+IF(H49=0,"",'Ark1'!Z1046)</f>
        <v>0.69999999999999618</v>
      </c>
      <c r="Z49" s="27">
        <f>+IF(H49=0,"",'Ark1'!AC1046)</f>
        <v>0</v>
      </c>
      <c r="AA49" s="34">
        <f>+IF(H49=0,"",'Ark1'!AE1046)</f>
        <v>0</v>
      </c>
      <c r="AB49" s="34">
        <f t="shared" si="33"/>
        <v>3.7666666666666671</v>
      </c>
      <c r="AC49" s="29">
        <f t="shared" si="34"/>
        <v>1</v>
      </c>
      <c r="AD49" s="216"/>
      <c r="AE49" s="219"/>
      <c r="AG49" s="29"/>
      <c r="AH49" s="27"/>
      <c r="AI49" s="220"/>
      <c r="AJ49" s="28"/>
      <c r="AK49" s="27"/>
      <c r="AL49" s="27"/>
      <c r="AM49" s="34"/>
      <c r="AN49" s="34"/>
      <c r="AO49" s="34"/>
    </row>
    <row r="50" spans="1:70" ht="15.6">
      <c r="A50" s="216"/>
      <c r="B50" s="240">
        <f>+'Ark1'!C1047</f>
        <v>2024</v>
      </c>
      <c r="C50" s="532">
        <f>+'Ark1'!L1047</f>
        <v>3</v>
      </c>
      <c r="D50" s="236" t="str">
        <f>VLOOKUP(C50,RNR!$F$16:$G$31,2)</f>
        <v>P+</v>
      </c>
      <c r="E50" s="532">
        <f>+'Ark1'!D1047</f>
        <v>8</v>
      </c>
      <c r="F50" s="236" t="str">
        <f>VLOOKUP(E50,RNR!$D$2:$E$13,2)</f>
        <v>Aug</v>
      </c>
      <c r="G50" s="533">
        <f>+'Ark1'!Q1047</f>
        <v>63</v>
      </c>
      <c r="H50" s="533">
        <f>+'Ark1'!R1047</f>
        <v>99</v>
      </c>
      <c r="I50" s="29">
        <f>+IF(H50=0,"",'Ark1'!AG1047)</f>
        <v>0.88628321501571483</v>
      </c>
      <c r="J50" s="29">
        <f>+IF(H50=0,"",'Ark1'!AH1047)</f>
        <v>11.111111111111112</v>
      </c>
      <c r="K50" s="531"/>
      <c r="L50" s="467">
        <f>+'Ark1'!AI1047</f>
        <v>99</v>
      </c>
      <c r="M50" s="531"/>
      <c r="N50" s="29">
        <f>+IF(H50=0,"",'Ark1'!U1047)</f>
        <v>13.034343434343436</v>
      </c>
      <c r="O50" s="53"/>
      <c r="P50" s="29">
        <f>+IF(L50=0,"",'Ark1'!AJ1047)</f>
        <v>98.607070707070633</v>
      </c>
      <c r="Q50" s="531"/>
      <c r="R50" s="29">
        <f>+IF(L50=0,"",'Ark1'!AK1047)</f>
        <v>13.329092466588945</v>
      </c>
      <c r="S50" s="53"/>
      <c r="T50" s="238">
        <f>+IF(H50=0,"",'Ark1'!T1047)</f>
        <v>2.8989898989898997</v>
      </c>
      <c r="U50" s="34">
        <f>+IF(H50=0,"",'Ark1'!W1047)</f>
        <v>0</v>
      </c>
      <c r="V50" s="34">
        <f>+IF(H50=0,"",'Ark1'!X1047)</f>
        <v>21.212121212121215</v>
      </c>
      <c r="W50" s="34">
        <f>+IF(H50=0,"",'Ark1'!Y1047)</f>
        <v>0</v>
      </c>
      <c r="X50" s="34">
        <f>+IF(H50=0,"",'Ark1'!Z1047)</f>
        <v>3.5105946895037601</v>
      </c>
      <c r="Y50" s="34">
        <f>+IF(H50=0,"",'Ark1'!Z1047)</f>
        <v>3.5105946895037601</v>
      </c>
      <c r="Z50" s="27">
        <f>+IF(H50=0,"",'Ark1'!AC1047)</f>
        <v>0</v>
      </c>
      <c r="AA50" s="34">
        <f>+IF(H50=0,"",'Ark1'!AE1047)</f>
        <v>0</v>
      </c>
      <c r="AB50" s="34">
        <f t="shared" si="33"/>
        <v>4.3447811447811455</v>
      </c>
      <c r="AC50" s="29">
        <f t="shared" si="34"/>
        <v>0.63636363636363635</v>
      </c>
      <c r="AD50" s="216"/>
      <c r="AE50" s="219"/>
      <c r="AG50" s="29"/>
      <c r="AH50" s="27"/>
      <c r="AI50" s="220"/>
      <c r="AJ50" s="28"/>
      <c r="AK50" s="27"/>
      <c r="AL50" s="27"/>
      <c r="AM50" s="34"/>
      <c r="AN50" s="34"/>
      <c r="AO50" s="34"/>
    </row>
    <row r="51" spans="1:70" ht="15.6">
      <c r="A51" s="216"/>
      <c r="B51" s="240">
        <f>+'Ark1'!C1048</f>
        <v>2024</v>
      </c>
      <c r="C51" s="532">
        <f>+'Ark1'!L1048</f>
        <v>3</v>
      </c>
      <c r="D51" s="236" t="str">
        <f>VLOOKUP(C51,RNR!$F$16:$G$31,2)</f>
        <v>P+</v>
      </c>
      <c r="E51" s="532">
        <f>+'Ark1'!D1048</f>
        <v>9</v>
      </c>
      <c r="F51" s="236" t="str">
        <f>VLOOKUP(E51,RNR!$D$2:$E$13,2)</f>
        <v>Sep</v>
      </c>
      <c r="G51" s="533">
        <f>+'Ark1'!Q1048</f>
        <v>85</v>
      </c>
      <c r="H51" s="533">
        <f>+'Ark1'!R1048</f>
        <v>129</v>
      </c>
      <c r="I51" s="29">
        <f>+IF(H51=0,"",'Ark1'!AG1048)</f>
        <v>0.86233389403316141</v>
      </c>
      <c r="J51" s="29">
        <f>+IF(H51=0,"",'Ark1'!AH1048)</f>
        <v>3.8759689922480622</v>
      </c>
      <c r="K51" s="531"/>
      <c r="L51" s="467">
        <f>+'Ark1'!AI1048</f>
        <v>129</v>
      </c>
      <c r="M51" s="531"/>
      <c r="N51" s="29">
        <f>+IF(H51=0,"",'Ark1'!U1048)</f>
        <v>12.311627906976742</v>
      </c>
      <c r="O51" s="53"/>
      <c r="P51" s="29">
        <f>+IF(L51=0,"",'Ark1'!AJ1048)</f>
        <v>97.382170542635649</v>
      </c>
      <c r="Q51" s="531"/>
      <c r="R51" s="29">
        <f>+IF(L51=0,"",'Ark1'!AK1048)</f>
        <v>12.998263935993069</v>
      </c>
      <c r="S51" s="53"/>
      <c r="T51" s="238">
        <f>+IF(H51=0,"",'Ark1'!T1048)</f>
        <v>3.1395348837209318</v>
      </c>
      <c r="U51" s="34">
        <f>+IF(H51=0,"",'Ark1'!W1048)</f>
        <v>0</v>
      </c>
      <c r="V51" s="34">
        <f>+IF(H51=0,"",'Ark1'!X1048)</f>
        <v>14.728682170542628</v>
      </c>
      <c r="W51" s="34">
        <f>+IF(H51=0,"",'Ark1'!Y1048)</f>
        <v>0</v>
      </c>
      <c r="X51" s="34">
        <f>+IF(H51=0,"",'Ark1'!Z1048)</f>
        <v>3.5442414897289209</v>
      </c>
      <c r="Y51" s="34">
        <f>+IF(H51=0,"",'Ark1'!Z1048)</f>
        <v>3.5442414897289209</v>
      </c>
      <c r="Z51" s="27">
        <f>+IF(H51=0,"",'Ark1'!AC1048)</f>
        <v>0</v>
      </c>
      <c r="AA51" s="34">
        <f>+IF(H51=0,"",'Ark1'!AE1048)</f>
        <v>0</v>
      </c>
      <c r="AB51" s="34">
        <f t="shared" si="33"/>
        <v>4.1038759689922477</v>
      </c>
      <c r="AC51" s="29">
        <f t="shared" si="34"/>
        <v>0.65891472868217049</v>
      </c>
      <c r="AD51" s="216"/>
      <c r="AE51" s="219"/>
      <c r="AG51" s="29"/>
      <c r="AH51" s="27"/>
      <c r="AI51" s="220"/>
      <c r="AJ51" s="28"/>
      <c r="AK51" s="27"/>
      <c r="AL51" s="27"/>
      <c r="AM51" s="34"/>
      <c r="AN51" s="34"/>
      <c r="AO51" s="34"/>
    </row>
    <row r="52" spans="1:70" ht="15.6">
      <c r="A52" s="216"/>
      <c r="B52" s="240">
        <f>+'Ark1'!C1049</f>
        <v>2024</v>
      </c>
      <c r="C52" s="532">
        <f>+'Ark1'!L1049</f>
        <v>3</v>
      </c>
      <c r="D52" s="236" t="str">
        <f>VLOOKUP(C52,RNR!$F$16:$G$31,2)</f>
        <v>P+</v>
      </c>
      <c r="E52" s="532">
        <f>+'Ark1'!D1049</f>
        <v>10</v>
      </c>
      <c r="F52" s="236" t="str">
        <f>VLOOKUP(E52,RNR!$D$2:$E$13,2)</f>
        <v>Okt</v>
      </c>
      <c r="G52" s="533">
        <f>+'Ark1'!Q1049</f>
        <v>143</v>
      </c>
      <c r="H52" s="533">
        <f>+'Ark1'!R1049</f>
        <v>230</v>
      </c>
      <c r="I52" s="29">
        <f>+IF(H52=0,"",'Ark1'!AG1049)</f>
        <v>0.64355428808971926</v>
      </c>
      <c r="J52" s="29">
        <f>+IF(H52=0,"",'Ark1'!AH1049)</f>
        <v>7.8260869565217392</v>
      </c>
      <c r="K52" s="531"/>
      <c r="L52" s="467">
        <f>+'Ark1'!AI1049</f>
        <v>229</v>
      </c>
      <c r="M52" s="531"/>
      <c r="N52" s="29">
        <f>+IF(H52=0,"",'Ark1'!U1049)</f>
        <v>12.519565217391303</v>
      </c>
      <c r="O52" s="53"/>
      <c r="P52" s="29">
        <f>+IF(L52=0,"",'Ark1'!AJ1049)</f>
        <v>97.583842794759846</v>
      </c>
      <c r="Q52" s="531"/>
      <c r="R52" s="29">
        <f>+IF(L52=0,"",'Ark1'!AK1049)</f>
        <v>13.12966584497879</v>
      </c>
      <c r="S52" s="53"/>
      <c r="T52" s="238">
        <f>+IF(H52=0,"",'Ark1'!T1049)</f>
        <v>3.0739130434782602</v>
      </c>
      <c r="U52" s="34">
        <f>+IF(H52=0,"",'Ark1'!W1049)</f>
        <v>0</v>
      </c>
      <c r="V52" s="34">
        <f>+IF(H52=0,"",'Ark1'!X1049)</f>
        <v>21.304347826086957</v>
      </c>
      <c r="W52" s="34">
        <f>+IF(H52=0,"",'Ark1'!Y1049)</f>
        <v>0</v>
      </c>
      <c r="X52" s="34">
        <f>+IF(H52=0,"",'Ark1'!Z1049)</f>
        <v>3.6623121447723008</v>
      </c>
      <c r="Y52" s="34">
        <f>+IF(H52=0,"",'Ark1'!Z1049)</f>
        <v>3.6623121447723008</v>
      </c>
      <c r="Z52" s="27">
        <f>+IF(H52=0,"",'Ark1'!AC1049)</f>
        <v>0</v>
      </c>
      <c r="AA52" s="34">
        <f>+IF(H52=0,"",'Ark1'!AE1049)</f>
        <v>0</v>
      </c>
      <c r="AB52" s="34">
        <f t="shared" si="33"/>
        <v>4.1731884057971014</v>
      </c>
      <c r="AC52" s="29">
        <f t="shared" si="34"/>
        <v>0.62173913043478257</v>
      </c>
      <c r="AD52" s="216"/>
      <c r="AE52" s="219"/>
      <c r="AG52" s="29"/>
      <c r="AH52" s="27"/>
      <c r="AI52" s="220"/>
      <c r="AJ52" s="28"/>
      <c r="AK52" s="27"/>
      <c r="AL52" s="27"/>
      <c r="AM52" s="34"/>
      <c r="AN52" s="34"/>
      <c r="AO52" s="34"/>
    </row>
    <row r="53" spans="1:70" ht="15.6">
      <c r="A53" s="216"/>
      <c r="B53" s="240">
        <f>+'Ark1'!C1050</f>
        <v>2024</v>
      </c>
      <c r="C53" s="532">
        <f>+'Ark1'!L1050</f>
        <v>3</v>
      </c>
      <c r="D53" s="236" t="str">
        <f>VLOOKUP(C53,RNR!$F$16:$G$31,2)</f>
        <v>P+</v>
      </c>
      <c r="E53" s="532">
        <f>+'Ark1'!D1050</f>
        <v>11</v>
      </c>
      <c r="F53" s="236" t="str">
        <f>VLOOKUP(E53,RNR!$D$2:$E$13,2)</f>
        <v>Nov</v>
      </c>
      <c r="G53" s="533">
        <f>+'Ark1'!Q1050</f>
        <v>48</v>
      </c>
      <c r="H53" s="533">
        <f>+'Ark1'!R1050</f>
        <v>70</v>
      </c>
      <c r="I53" s="29">
        <f>+IF(H53=0,"",'Ark1'!AG1050)</f>
        <v>0.61420005235713582</v>
      </c>
      <c r="J53" s="29">
        <f>+IF(H53=0,"",'Ark1'!AH1050)</f>
        <v>4.2857142857142847</v>
      </c>
      <c r="K53" s="531"/>
      <c r="L53" s="467">
        <f>+'Ark1'!AI1050</f>
        <v>69</v>
      </c>
      <c r="M53" s="531"/>
      <c r="N53" s="29">
        <f>+IF(H53=0,"",'Ark1'!U1050)</f>
        <v>12.769999999999998</v>
      </c>
      <c r="O53" s="53"/>
      <c r="P53" s="29">
        <f>+IF(L53=0,"",'Ark1'!AJ1050)</f>
        <v>98.87246376811585</v>
      </c>
      <c r="Q53" s="531"/>
      <c r="R53" s="29">
        <f>+IF(L53=0,"",'Ark1'!AK1050)</f>
        <v>12.912480883226976</v>
      </c>
      <c r="S53" s="53"/>
      <c r="T53" s="238">
        <f>+IF(H53=0,"",'Ark1'!T1050)</f>
        <v>3.1714285714285704</v>
      </c>
      <c r="U53" s="34">
        <f>+IF(H53=0,"",'Ark1'!W1050)</f>
        <v>0</v>
      </c>
      <c r="V53" s="34">
        <f>+IF(H53=0,"",'Ark1'!X1050)</f>
        <v>27.142857142857153</v>
      </c>
      <c r="W53" s="34">
        <f>+IF(H53=0,"",'Ark1'!Y1050)</f>
        <v>0</v>
      </c>
      <c r="X53" s="34">
        <f>+IF(H53=0,"",'Ark1'!Z1050)</f>
        <v>3.6277639709015777</v>
      </c>
      <c r="Y53" s="34">
        <f>+IF(H53=0,"",'Ark1'!Z1050)</f>
        <v>3.6277639709015777</v>
      </c>
      <c r="Z53" s="27">
        <f>+IF(H53=0,"",'Ark1'!AC1050)</f>
        <v>0</v>
      </c>
      <c r="AA53" s="34">
        <f>+IF(H53=0,"",'Ark1'!AE1050)</f>
        <v>0</v>
      </c>
      <c r="AB53" s="34">
        <f t="shared" si="33"/>
        <v>4.2566666666666659</v>
      </c>
      <c r="AC53" s="29">
        <f t="shared" si="34"/>
        <v>0.68571428571428572</v>
      </c>
      <c r="AD53" s="216"/>
      <c r="AE53" s="219"/>
      <c r="AG53" s="29"/>
      <c r="AH53" s="27"/>
      <c r="AI53" s="220"/>
      <c r="AJ53" s="28"/>
      <c r="AK53" s="27"/>
      <c r="AL53" s="27"/>
      <c r="AM53" s="34"/>
      <c r="AN53" s="34"/>
      <c r="AO53" s="34"/>
    </row>
    <row r="54" spans="1:70" ht="15.6">
      <c r="A54" s="216"/>
      <c r="B54" s="240">
        <f>+'Ark1'!C1051</f>
        <v>2024</v>
      </c>
      <c r="C54" s="532">
        <f>+'Ark1'!L1051</f>
        <v>3</v>
      </c>
      <c r="D54" s="236" t="str">
        <f>VLOOKUP(C54,RNR!$F$16:$G$31,2)</f>
        <v>P+</v>
      </c>
      <c r="E54" s="532">
        <f>+'Ark1'!D1051</f>
        <v>12</v>
      </c>
      <c r="F54" s="236" t="str">
        <f>VLOOKUP(E54,RNR!$D$2:$E$13,2)</f>
        <v>Des</v>
      </c>
      <c r="G54" s="533">
        <f>+'Ark1'!Q1051</f>
        <v>12</v>
      </c>
      <c r="H54" s="533">
        <f>+'Ark1'!R1051</f>
        <v>20</v>
      </c>
      <c r="I54" s="29">
        <f>+IF(H54=0,"",'Ark1'!AG1051)</f>
        <v>1.3424504776084656</v>
      </c>
      <c r="J54" s="29">
        <f>+IF(H54=0,"",'Ark1'!AH1051)</f>
        <v>25</v>
      </c>
      <c r="K54" s="531"/>
      <c r="L54" s="467">
        <f>+'Ark1'!AI1051</f>
        <v>20</v>
      </c>
      <c r="M54" s="531"/>
      <c r="N54" s="29">
        <f>+IF(H54=0,"",'Ark1'!U1051)</f>
        <v>10.955</v>
      </c>
      <c r="O54" s="53"/>
      <c r="P54" s="29">
        <f>+IF(L54=0,"",'Ark1'!AJ1051)</f>
        <v>95.864999999999995</v>
      </c>
      <c r="Q54" s="531"/>
      <c r="R54" s="29">
        <f>+IF(L54=0,"",'Ark1'!AK1051)</f>
        <v>12.218127146149852</v>
      </c>
      <c r="S54" s="53"/>
      <c r="T54" s="238">
        <f>+IF(H54=0,"",'Ark1'!T1051)</f>
        <v>4.1500000000000004</v>
      </c>
      <c r="U54" s="34">
        <f>+IF(H54=0,"",'Ark1'!W1051)</f>
        <v>0</v>
      </c>
      <c r="V54" s="34">
        <f>+IF(H54=0,"",'Ark1'!X1051)</f>
        <v>10</v>
      </c>
      <c r="W54" s="34">
        <f>+IF(H54=0,"",'Ark1'!Y1051)</f>
        <v>0</v>
      </c>
      <c r="X54" s="34">
        <f>+IF(H54=0,"",'Ark1'!Z1051)</f>
        <v>2.8734082550170199</v>
      </c>
      <c r="Y54" s="34">
        <f>+IF(H54=0,"",'Ark1'!Z1051)</f>
        <v>2.8734082550170199</v>
      </c>
      <c r="Z54" s="27">
        <f>+IF(H54=0,"",'Ark1'!AC1051)</f>
        <v>0</v>
      </c>
      <c r="AA54" s="34">
        <f>+IF(H54=0,"",'Ark1'!AE1051)</f>
        <v>0</v>
      </c>
      <c r="AB54" s="34">
        <f t="shared" si="33"/>
        <v>3.6516666666666668</v>
      </c>
      <c r="AC54" s="29">
        <f t="shared" si="34"/>
        <v>0.6</v>
      </c>
      <c r="AD54" s="216"/>
      <c r="AE54" s="219"/>
      <c r="AG54" s="29"/>
      <c r="AH54" s="27"/>
      <c r="AI54" s="220"/>
      <c r="AJ54" s="28"/>
      <c r="AK54" s="27"/>
      <c r="AL54" s="27"/>
      <c r="AM54" s="34"/>
      <c r="AN54" s="34"/>
      <c r="AO54" s="34"/>
    </row>
    <row r="55" spans="1:70" ht="15" customHeight="1">
      <c r="A55" s="216"/>
      <c r="B55" s="216"/>
      <c r="C55" s="216"/>
      <c r="D55" s="349"/>
      <c r="E55" s="349"/>
      <c r="F55" s="349"/>
      <c r="G55" s="349"/>
      <c r="H55" s="349"/>
      <c r="I55" s="217"/>
      <c r="J55" s="217"/>
      <c r="K55" s="217"/>
      <c r="L55" s="217"/>
      <c r="M55" s="217"/>
      <c r="N55" s="216"/>
      <c r="O55" s="216"/>
      <c r="P55" s="216"/>
      <c r="Q55" s="216"/>
      <c r="R55" s="216"/>
      <c r="S55" s="216"/>
      <c r="T55" s="216"/>
      <c r="U55" s="218"/>
      <c r="V55" s="218"/>
      <c r="W55" s="218"/>
      <c r="X55" s="218"/>
      <c r="Y55" s="218"/>
      <c r="Z55" s="216"/>
      <c r="AA55" s="218"/>
      <c r="AB55" s="218"/>
      <c r="AC55" s="217"/>
      <c r="AD55" s="216"/>
      <c r="AE55" s="219"/>
      <c r="AG55" s="29"/>
      <c r="AH55" s="27"/>
      <c r="AI55" s="220"/>
      <c r="AJ55" s="28"/>
      <c r="AN55" s="28"/>
      <c r="BF55" s="232"/>
    </row>
    <row r="56" spans="1:70" ht="15" customHeight="1">
      <c r="A56" s="216"/>
      <c r="B56" s="216"/>
      <c r="C56" s="234" t="s">
        <v>0</v>
      </c>
      <c r="D56" s="349"/>
      <c r="E56" s="352" t="str">
        <f>+D59</f>
        <v>O-</v>
      </c>
      <c r="F56" s="349"/>
      <c r="G56" s="349"/>
      <c r="H56" s="367">
        <f>SUM(H58:H69)</f>
        <v>1552</v>
      </c>
      <c r="I56" s="217"/>
      <c r="J56" s="217"/>
      <c r="K56" s="217"/>
      <c r="L56" s="217"/>
      <c r="M56" s="217"/>
      <c r="N56" s="265">
        <f>+Klasse!M34</f>
        <v>20.311807426496504</v>
      </c>
      <c r="O56" s="216"/>
      <c r="P56" s="216"/>
      <c r="Q56" s="216"/>
      <c r="R56" s="216"/>
      <c r="S56" s="216"/>
      <c r="T56" s="216"/>
      <c r="U56" s="218"/>
      <c r="V56" s="218"/>
      <c r="W56" s="218"/>
      <c r="X56" s="218"/>
      <c r="Y56" s="218"/>
      <c r="Z56" s="216"/>
      <c r="AA56" s="218"/>
      <c r="AB56" s="265">
        <f>+N56/C62</f>
        <v>5.077951856624126</v>
      </c>
      <c r="AC56" s="217"/>
      <c r="AD56" s="216"/>
      <c r="AE56" s="219"/>
      <c r="AG56" s="29"/>
      <c r="AH56" s="27"/>
      <c r="AI56" s="220"/>
      <c r="AJ56" s="28"/>
      <c r="AN56" s="28"/>
      <c r="BF56" s="232"/>
    </row>
    <row r="57" spans="1:70" ht="15" customHeight="1">
      <c r="A57" s="216"/>
      <c r="B57" s="216"/>
      <c r="C57" s="216"/>
      <c r="D57" s="349"/>
      <c r="E57" s="349"/>
      <c r="F57" s="349"/>
      <c r="G57" s="349"/>
      <c r="H57" s="349"/>
      <c r="I57" s="217"/>
      <c r="J57" s="217"/>
      <c r="K57" s="217"/>
      <c r="L57" s="217"/>
      <c r="M57" s="217"/>
      <c r="N57" s="216"/>
      <c r="O57" s="216"/>
      <c r="P57" s="216"/>
      <c r="Q57" s="216"/>
      <c r="R57" s="216"/>
      <c r="S57" s="216"/>
      <c r="T57" s="216"/>
      <c r="U57" s="218"/>
      <c r="V57" s="218"/>
      <c r="W57" s="218"/>
      <c r="X57" s="218"/>
      <c r="Y57" s="218"/>
      <c r="Z57" s="216"/>
      <c r="AA57" s="218"/>
      <c r="AB57" s="218"/>
      <c r="AC57" s="218"/>
      <c r="AD57" s="218"/>
      <c r="AE57" s="219"/>
      <c r="AG57" s="29"/>
      <c r="AH57" s="27"/>
      <c r="AI57" s="220"/>
      <c r="AJ57" s="28"/>
      <c r="AN57" s="28"/>
      <c r="BF57" s="232">
        <f>1+BF61</f>
        <v>1</v>
      </c>
      <c r="BG57" s="28">
        <v>20.659867330016564</v>
      </c>
      <c r="BH57" s="28">
        <f t="shared" ref="BH57" si="35">+BG57</f>
        <v>20.659867330016564</v>
      </c>
      <c r="BI57" s="28">
        <f t="shared" ref="BI57" si="36">+BH57</f>
        <v>20.659867330016564</v>
      </c>
      <c r="BJ57" s="28">
        <f t="shared" ref="BJ57" si="37">+BI57</f>
        <v>20.659867330016564</v>
      </c>
      <c r="BK57" s="28">
        <f t="shared" ref="BK57" si="38">+BJ57</f>
        <v>20.659867330016564</v>
      </c>
      <c r="BL57" s="28">
        <f t="shared" ref="BL57" si="39">+BK57</f>
        <v>20.659867330016564</v>
      </c>
      <c r="BM57" s="28">
        <f t="shared" ref="BM57" si="40">+BL57</f>
        <v>20.659867330016564</v>
      </c>
      <c r="BN57" s="28">
        <f t="shared" ref="BN57" si="41">+BM57</f>
        <v>20.659867330016564</v>
      </c>
      <c r="BO57" s="28">
        <f t="shared" ref="BO57" si="42">+BN57</f>
        <v>20.659867330016564</v>
      </c>
      <c r="BP57" s="28">
        <f t="shared" ref="BP57" si="43">+BO57</f>
        <v>20.659867330016564</v>
      </c>
      <c r="BQ57" s="28">
        <f t="shared" ref="BQ57" si="44">+BP57</f>
        <v>20.659867330016564</v>
      </c>
      <c r="BR57" s="28">
        <f t="shared" ref="BR57" si="45">+BQ57</f>
        <v>20.659867330016564</v>
      </c>
    </row>
    <row r="58" spans="1:70" ht="15.6">
      <c r="A58" s="216"/>
      <c r="B58" s="240">
        <f>+'Ark1'!C1052</f>
        <v>2024</v>
      </c>
      <c r="C58" s="532">
        <f>+'Ark1'!L1052</f>
        <v>4</v>
      </c>
      <c r="D58" s="236" t="str">
        <f>VLOOKUP(C58,RNR!$F$16:$G$31,2)</f>
        <v>O-</v>
      </c>
      <c r="E58" s="532">
        <f>+'Ark1'!D1052</f>
        <v>1</v>
      </c>
      <c r="F58" s="236" t="str">
        <f>VLOOKUP(E58,RNR!$D$2:$E$13,2)</f>
        <v>Jan</v>
      </c>
      <c r="G58" s="533">
        <f>+'Ark1'!Q1052</f>
        <v>10</v>
      </c>
      <c r="H58" s="533">
        <f>+'Ark1'!R1052</f>
        <v>13</v>
      </c>
      <c r="I58" s="29">
        <f>+IF(H58=0,"",'Ark1'!AG1052)</f>
        <v>1.7269769550795078</v>
      </c>
      <c r="J58" s="29">
        <f>+IF(H58=0,"",'Ark1'!AH1052)</f>
        <v>0</v>
      </c>
      <c r="K58" s="531"/>
      <c r="L58" s="467">
        <f>+'Ark1'!AI1052</f>
        <v>9</v>
      </c>
      <c r="M58" s="531"/>
      <c r="N58" s="29">
        <f>+IF(H58=0,"",'Ark1'!U1052)</f>
        <v>16.700000000000003</v>
      </c>
      <c r="O58" s="53"/>
      <c r="P58" s="29">
        <f>+IF(L58=0,"",'Ark1'!AJ1052)</f>
        <v>107.32222222222222</v>
      </c>
      <c r="Q58" s="531"/>
      <c r="R58" s="29">
        <f>+IF(L58=0,"",'Ark1'!AK1052)</f>
        <v>14.679715125097061</v>
      </c>
      <c r="S58" s="53"/>
      <c r="T58" s="238">
        <f>+IF(H58=0,"",'Ark1'!T1052)</f>
        <v>3.9230769230769225</v>
      </c>
      <c r="U58" s="34">
        <f>+IF(H58=0,"",'Ark1'!W1052)</f>
        <v>0</v>
      </c>
      <c r="V58" s="34">
        <f>+IF(H58=0,"",'Ark1'!X1052)</f>
        <v>61.538461538461519</v>
      </c>
      <c r="W58" s="34">
        <f>+IF(H58=0,"",'Ark1'!Y1052)</f>
        <v>0</v>
      </c>
      <c r="X58" s="34">
        <f>+IF(H58=0,"",'Ark1'!Z1052)</f>
        <v>4.2381055274188713</v>
      </c>
      <c r="Y58" s="34">
        <f>+IF(H58=0,"",'Ark1'!Z1052)</f>
        <v>4.2381055274188713</v>
      </c>
      <c r="Z58" s="27">
        <f>+IF(H58=0,"",'Ark1'!AC1052)</f>
        <v>0</v>
      </c>
      <c r="AA58" s="34">
        <f>+IF(H58=0,"",'Ark1'!AE1052)</f>
        <v>0</v>
      </c>
      <c r="AB58" s="34">
        <f t="shared" ref="AB58:AB61" si="46">+IF(H58=0,"",+N58/C58)</f>
        <v>4.1750000000000007</v>
      </c>
      <c r="AC58" s="29">
        <f t="shared" ref="AC58:AC61" si="47">+IF(H58=0,"",G58/H58)</f>
        <v>0.76923076923076927</v>
      </c>
      <c r="AD58" s="216"/>
      <c r="AE58" s="219"/>
      <c r="AG58" s="29"/>
      <c r="AH58" s="27"/>
      <c r="AI58" s="220"/>
      <c r="AJ58" s="28"/>
      <c r="AK58" s="27"/>
      <c r="AL58" s="27"/>
      <c r="AM58" s="34"/>
      <c r="AN58" s="34"/>
      <c r="AO58" s="34"/>
    </row>
    <row r="59" spans="1:70" ht="15.6">
      <c r="A59" s="216"/>
      <c r="B59" s="240">
        <f>+'Ark1'!C1053</f>
        <v>2024</v>
      </c>
      <c r="C59" s="532">
        <f>+'Ark1'!L1053</f>
        <v>4</v>
      </c>
      <c r="D59" s="236" t="str">
        <f>VLOOKUP(C59,RNR!$F$16:$G$31,2)</f>
        <v>O-</v>
      </c>
      <c r="E59" s="532">
        <f>+'Ark1'!D1053</f>
        <v>2</v>
      </c>
      <c r="F59" s="236" t="str">
        <f>VLOOKUP(E59,RNR!$D$2:$E$13,2)</f>
        <v>Feb</v>
      </c>
      <c r="G59" s="533">
        <f>+'Ark1'!Q1053</f>
        <v>7</v>
      </c>
      <c r="H59" s="533">
        <f>+'Ark1'!R1053</f>
        <v>7</v>
      </c>
      <c r="I59" s="29">
        <f>+IF(H59=0,"",'Ark1'!AG1053)</f>
        <v>0.77911530493554404</v>
      </c>
      <c r="J59" s="29">
        <f>+IF(H59=0,"",'Ark1'!AH1053)</f>
        <v>0</v>
      </c>
      <c r="K59" s="531"/>
      <c r="L59" s="467">
        <f>+'Ark1'!AI1053</f>
        <v>6</v>
      </c>
      <c r="M59" s="531"/>
      <c r="N59" s="29">
        <f>+IF(H59=0,"",'Ark1'!U1053)</f>
        <v>16.171428571428581</v>
      </c>
      <c r="O59" s="53"/>
      <c r="P59" s="29">
        <f>+IF(L59=0,"",'Ark1'!AJ1053)</f>
        <v>104.84999999999998</v>
      </c>
      <c r="Q59" s="531"/>
      <c r="R59" s="29">
        <f>+IF(L59=0,"",'Ark1'!AK1053)</f>
        <v>14.616827521678564</v>
      </c>
      <c r="S59" s="53"/>
      <c r="T59" s="238">
        <f>+IF(H59=0,"",'Ark1'!T1053)</f>
        <v>3.4285714285714279</v>
      </c>
      <c r="U59" s="34">
        <f>+IF(H59=0,"",'Ark1'!W1053)</f>
        <v>0</v>
      </c>
      <c r="V59" s="34">
        <f>+IF(H59=0,"",'Ark1'!X1053)</f>
        <v>57.142857142857153</v>
      </c>
      <c r="W59" s="34">
        <f>+IF(H59=0,"",'Ark1'!Y1053)</f>
        <v>0</v>
      </c>
      <c r="X59" s="34">
        <f>+IF(H59=0,"",'Ark1'!Z1053)</f>
        <v>3.9578905946455407</v>
      </c>
      <c r="Y59" s="34">
        <f>+IF(H59=0,"",'Ark1'!Z1053)</f>
        <v>3.9578905946455407</v>
      </c>
      <c r="Z59" s="27">
        <f>+IF(H59=0,"",'Ark1'!AC1053)</f>
        <v>0</v>
      </c>
      <c r="AA59" s="34">
        <f>+IF(H59=0,"",'Ark1'!AE1053)</f>
        <v>0</v>
      </c>
      <c r="AB59" s="34">
        <f t="shared" si="46"/>
        <v>4.0428571428571454</v>
      </c>
      <c r="AC59" s="29">
        <f t="shared" si="47"/>
        <v>1</v>
      </c>
      <c r="AD59" s="216"/>
      <c r="AE59" s="219"/>
      <c r="AG59" s="29"/>
      <c r="AH59" s="27"/>
      <c r="AI59" s="220"/>
      <c r="AJ59" s="28"/>
      <c r="AK59" s="27"/>
      <c r="AL59" s="27"/>
      <c r="AM59" s="34"/>
      <c r="AN59" s="34"/>
      <c r="AO59" s="34"/>
    </row>
    <row r="60" spans="1:70" ht="15.6">
      <c r="A60" s="216"/>
      <c r="B60" s="240">
        <f>+'Ark1'!C1054</f>
        <v>2024</v>
      </c>
      <c r="C60" s="532">
        <f>+'Ark1'!L1054</f>
        <v>4</v>
      </c>
      <c r="D60" s="236" t="str">
        <f>VLOOKUP(C60,RNR!$F$16:$G$31,2)</f>
        <v>O-</v>
      </c>
      <c r="E60" s="532">
        <f>+'Ark1'!D1054</f>
        <v>3</v>
      </c>
      <c r="F60" s="236" t="str">
        <f>VLOOKUP(E60,RNR!$D$2:$E$13,2)</f>
        <v>Mar</v>
      </c>
      <c r="G60" s="533">
        <f>+'Ark1'!Q1054</f>
        <v>17</v>
      </c>
      <c r="H60" s="533">
        <f>+'Ark1'!R1054</f>
        <v>20</v>
      </c>
      <c r="I60" s="29">
        <f>+IF(H60=0,"",'Ark1'!AG1054)</f>
        <v>0.40983321549855695</v>
      </c>
      <c r="J60" s="29">
        <f>+IF(H60=0,"",'Ark1'!AH1054)</f>
        <v>5</v>
      </c>
      <c r="K60" s="531"/>
      <c r="L60" s="467">
        <f>+'Ark1'!AI1054</f>
        <v>18</v>
      </c>
      <c r="M60" s="531"/>
      <c r="N60" s="29">
        <f>+IF(H60=0,"",'Ark1'!U1054)</f>
        <v>17.68</v>
      </c>
      <c r="O60" s="53"/>
      <c r="P60" s="29">
        <f>+IF(L60=0,"",'Ark1'!AJ1054)</f>
        <v>104.52777777777779</v>
      </c>
      <c r="Q60" s="531"/>
      <c r="R60" s="29">
        <f>+IF(L60=0,"",'Ark1'!AK1054)</f>
        <v>14.72101159434505</v>
      </c>
      <c r="S60" s="53"/>
      <c r="T60" s="238">
        <f>+IF(H60=0,"",'Ark1'!T1054)</f>
        <v>3.65</v>
      </c>
      <c r="U60" s="34">
        <f>+IF(H60=0,"",'Ark1'!W1054)</f>
        <v>0</v>
      </c>
      <c r="V60" s="34">
        <f>+IF(H60=0,"",'Ark1'!X1054)</f>
        <v>65</v>
      </c>
      <c r="W60" s="34">
        <f>+IF(H60=0,"",'Ark1'!Y1054)</f>
        <v>15</v>
      </c>
      <c r="X60" s="34">
        <f>+IF(H60=0,"",'Ark1'!Z1054)</f>
        <v>4.6409697262533394</v>
      </c>
      <c r="Y60" s="34">
        <f>+IF(H60=0,"",'Ark1'!Z1054)</f>
        <v>4.6409697262533394</v>
      </c>
      <c r="Z60" s="27">
        <f>+IF(H60=0,"",'Ark1'!AC1054)</f>
        <v>0</v>
      </c>
      <c r="AA60" s="34">
        <f>+IF(H60=0,"",'Ark1'!AE1054)</f>
        <v>0</v>
      </c>
      <c r="AB60" s="34">
        <f t="shared" si="46"/>
        <v>4.42</v>
      </c>
      <c r="AC60" s="29">
        <f t="shared" si="47"/>
        <v>0.85</v>
      </c>
      <c r="AD60" s="216"/>
      <c r="AE60" s="219"/>
      <c r="AG60" s="29"/>
      <c r="AH60" s="27"/>
      <c r="AI60" s="220"/>
      <c r="AJ60" s="28"/>
      <c r="AK60" s="27"/>
      <c r="AL60" s="27"/>
      <c r="AM60" s="34"/>
      <c r="AN60" s="34"/>
      <c r="AO60" s="34"/>
    </row>
    <row r="61" spans="1:70" ht="16.5" customHeight="1">
      <c r="A61" s="216"/>
      <c r="B61" s="240">
        <f>+'Ark1'!C1055</f>
        <v>2024</v>
      </c>
      <c r="C61" s="532">
        <f>+'Ark1'!L1055</f>
        <v>4</v>
      </c>
      <c r="D61" s="236" t="str">
        <f>VLOOKUP(C61,RNR!$F$16:$G$31,2)</f>
        <v>O-</v>
      </c>
      <c r="E61" s="532">
        <f>+'Ark1'!D1055</f>
        <v>4</v>
      </c>
      <c r="F61" s="236" t="str">
        <f>VLOOKUP(E61,RNR!$D$2:$E$13,2)</f>
        <v>Apr</v>
      </c>
      <c r="G61" s="533">
        <f>+'Ark1'!Q1055</f>
        <v>24</v>
      </c>
      <c r="H61" s="533">
        <f>+'Ark1'!R1055</f>
        <v>29</v>
      </c>
      <c r="I61" s="29">
        <f>+IF(H61=0,"",'Ark1'!AG1055)</f>
        <v>2.0178866111242098</v>
      </c>
      <c r="J61" s="29">
        <f>+IF(H61=0,"",'Ark1'!AH1055)</f>
        <v>3.4482758620689653</v>
      </c>
      <c r="K61" s="531"/>
      <c r="L61" s="467">
        <f>+'Ark1'!AI1055</f>
        <v>27</v>
      </c>
      <c r="M61" s="531"/>
      <c r="N61" s="29">
        <f>+IF(H61=0,"",'Ark1'!U1055)</f>
        <v>13.872413793103444</v>
      </c>
      <c r="O61" s="53"/>
      <c r="P61" s="29">
        <f>+IF(L61=0,"",'Ark1'!AJ1055)</f>
        <v>97.837037037037035</v>
      </c>
      <c r="Q61" s="531"/>
      <c r="R61" s="29">
        <f>+IF(L61=0,"",'Ark1'!AK1055)</f>
        <v>14.370934903774524</v>
      </c>
      <c r="S61" s="53"/>
      <c r="T61" s="238">
        <f>+IF(H61=0,"",'Ark1'!T1055)</f>
        <v>3.655172413793105</v>
      </c>
      <c r="U61" s="34">
        <f>+IF(H61=0,"",'Ark1'!W1055)</f>
        <v>0</v>
      </c>
      <c r="V61" s="34">
        <f>+IF(H61=0,"",'Ark1'!X1055)</f>
        <v>34.482758620689651</v>
      </c>
      <c r="W61" s="34">
        <f>+IF(H61=0,"",'Ark1'!Y1055)</f>
        <v>3.4482758620689653</v>
      </c>
      <c r="X61" s="34">
        <f>+IF(H61=0,"",'Ark1'!Z1055)</f>
        <v>3.840608478346601</v>
      </c>
      <c r="Y61" s="34">
        <f>+IF(H61=0,"",'Ark1'!Z1055)</f>
        <v>3.840608478346601</v>
      </c>
      <c r="Z61" s="27">
        <f>+IF(H61=0,"",'Ark1'!AC1055)</f>
        <v>0</v>
      </c>
      <c r="AA61" s="34">
        <f>+IF(H61=0,"",'Ark1'!AE1055)</f>
        <v>0</v>
      </c>
      <c r="AB61" s="34">
        <f t="shared" si="46"/>
        <v>3.468103448275861</v>
      </c>
      <c r="AC61" s="29">
        <f t="shared" si="47"/>
        <v>0.82758620689655171</v>
      </c>
      <c r="AD61" s="216"/>
      <c r="AE61" s="219"/>
      <c r="AG61" s="29"/>
      <c r="AH61" s="27"/>
      <c r="AI61" s="220"/>
      <c r="AJ61" s="28"/>
      <c r="AK61" s="27"/>
      <c r="AL61" s="27"/>
      <c r="AM61" s="34"/>
      <c r="AN61" s="34"/>
      <c r="AO61" s="34"/>
    </row>
    <row r="62" spans="1:70" ht="16.5" customHeight="1">
      <c r="A62" s="216"/>
      <c r="B62" s="240">
        <f>+'Ark1'!C1056</f>
        <v>2024</v>
      </c>
      <c r="C62" s="28">
        <f>+'Ark1'!L1056</f>
        <v>4</v>
      </c>
      <c r="D62" s="236" t="str">
        <f>VLOOKUP(C62,RNR!$F$16:$G$31,2)</f>
        <v>O-</v>
      </c>
      <c r="E62" s="28">
        <f>+'Ark1'!D1056</f>
        <v>5</v>
      </c>
      <c r="F62" s="236" t="str">
        <f>VLOOKUP(E62,RNR!$D$2:$E$13,2)</f>
        <v>Mai</v>
      </c>
      <c r="G62" s="339">
        <f>+'Ark1'!Q1056</f>
        <v>27</v>
      </c>
      <c r="H62" s="339">
        <f>+'Ark1'!R1056</f>
        <v>50</v>
      </c>
      <c r="I62" s="29">
        <f>+IF(H62=0,"",'Ark1'!AG1056)</f>
        <v>2.2823482787815474</v>
      </c>
      <c r="J62" s="29">
        <f>+IF(H62=0,"",'Ark1'!AH1056)</f>
        <v>0</v>
      </c>
      <c r="K62" s="216"/>
      <c r="L62" s="467">
        <f>+'Ark1'!AI1056</f>
        <v>50</v>
      </c>
      <c r="M62" s="216"/>
      <c r="N62" s="29">
        <f>+IF(H62=0,"",'Ark1'!U1056)</f>
        <v>12.670000000000002</v>
      </c>
      <c r="O62" s="53"/>
      <c r="P62" s="29">
        <f>+IF(L62=0,"",'Ark1'!AJ1056)</f>
        <v>94.701999999999984</v>
      </c>
      <c r="Q62" s="216"/>
      <c r="R62" s="29">
        <f>+IF(L62=0,"",'Ark1'!AK1056)</f>
        <v>15.081391161122662</v>
      </c>
      <c r="S62" s="53"/>
      <c r="T62" s="238">
        <f>+IF(H62=0,"",'Ark1'!T1056)</f>
        <v>3.5</v>
      </c>
      <c r="U62" s="34">
        <f>+IF(H62=0,"",'Ark1'!W1056)</f>
        <v>0</v>
      </c>
      <c r="V62" s="34">
        <f>+IF(H62=0,"",'Ark1'!X1056)</f>
        <v>10</v>
      </c>
      <c r="W62" s="34">
        <f>+IF(H62=0,"",'Ark1'!Y1056)</f>
        <v>0</v>
      </c>
      <c r="X62" s="34">
        <f>+IF(H62=0,"",'Ark1'!Z1056)</f>
        <v>2.842622029042893</v>
      </c>
      <c r="Y62" s="34">
        <f>+IF(H62=0,"",'Ark1'!Z1056)</f>
        <v>2.842622029042893</v>
      </c>
      <c r="Z62" s="27">
        <f>+IF(H62=0,"",'Ark1'!AC1056)</f>
        <v>0</v>
      </c>
      <c r="AA62" s="34">
        <f>+IF(H62=0,"",'Ark1'!AE1056)</f>
        <v>0</v>
      </c>
      <c r="AB62" s="34">
        <f t="shared" ref="AB62:AB69" si="48">+IF(H62=0,"",+N62/C62)</f>
        <v>3.1675000000000004</v>
      </c>
      <c r="AC62" s="29">
        <f t="shared" ref="AC62:AC69" si="49">+IF(H62=0,"",G62/H62)</f>
        <v>0.54</v>
      </c>
      <c r="AD62" s="216"/>
      <c r="AE62" s="219"/>
      <c r="AG62" s="29"/>
      <c r="AH62" s="27"/>
      <c r="AI62" s="220"/>
      <c r="AJ62" s="28"/>
      <c r="AK62" s="27"/>
      <c r="AL62" s="27"/>
      <c r="AM62" s="34"/>
      <c r="AN62" s="34"/>
      <c r="AO62" s="34"/>
    </row>
    <row r="63" spans="1:70" ht="15.6">
      <c r="A63" s="216"/>
      <c r="B63" s="240">
        <f>+'Ark1'!C1057</f>
        <v>2024</v>
      </c>
      <c r="C63" s="28">
        <f>+'Ark1'!L1057</f>
        <v>4</v>
      </c>
      <c r="D63" s="236" t="str">
        <f>VLOOKUP(C63,RNR!$F$16:$G$31,2)</f>
        <v>O-</v>
      </c>
      <c r="E63" s="28">
        <f>+'Ark1'!D1057</f>
        <v>6</v>
      </c>
      <c r="F63" s="236" t="str">
        <f>VLOOKUP(E63,RNR!$D$2:$E$13,2)</f>
        <v>Jun</v>
      </c>
      <c r="G63" s="339">
        <f>+'Ark1'!Q1057</f>
        <v>12</v>
      </c>
      <c r="H63" s="339">
        <f>+'Ark1'!R1057</f>
        <v>26</v>
      </c>
      <c r="I63" s="29">
        <f>+IF(H63=0,"",'Ark1'!AG1057)</f>
        <v>2.4347434393954694</v>
      </c>
      <c r="J63" s="29">
        <f>+IF(H63=0,"",'Ark1'!AH1057)</f>
        <v>23.07692307692308</v>
      </c>
      <c r="K63" s="216"/>
      <c r="L63" s="467">
        <f>+'Ark1'!AI1057</f>
        <v>26</v>
      </c>
      <c r="M63" s="216"/>
      <c r="N63" s="29">
        <f>+IF(H63=0,"",'Ark1'!U1057)</f>
        <v>12.05769230769231</v>
      </c>
      <c r="O63" s="53"/>
      <c r="P63" s="29">
        <f>+IF(L63=0,"",'Ark1'!AJ1057)</f>
        <v>95.192307692307679</v>
      </c>
      <c r="Q63" s="216"/>
      <c r="R63" s="29">
        <f>+IF(L63=0,"",'Ark1'!AK1057)</f>
        <v>13.79919792158146</v>
      </c>
      <c r="S63" s="53"/>
      <c r="T63" s="238">
        <f>+IF(H63=0,"",'Ark1'!T1057)</f>
        <v>3.8461538461538449</v>
      </c>
      <c r="U63" s="34">
        <f>+IF(H63=0,"",'Ark1'!W1057)</f>
        <v>0</v>
      </c>
      <c r="V63" s="34">
        <f>+IF(H63=0,"",'Ark1'!X1057)</f>
        <v>3.8461538461538449</v>
      </c>
      <c r="W63" s="34">
        <f>+IF(H63=0,"",'Ark1'!Y1057)</f>
        <v>0</v>
      </c>
      <c r="X63" s="34">
        <f>+IF(H63=0,"",'Ark1'!Z1057)</f>
        <v>2.5472720063935306</v>
      </c>
      <c r="Y63" s="34">
        <f>+IF(H63=0,"",'Ark1'!Z1057)</f>
        <v>2.5472720063935306</v>
      </c>
      <c r="Z63" s="27">
        <f>+IF(H63=0,"",'Ark1'!AC1057)</f>
        <v>0</v>
      </c>
      <c r="AA63" s="34">
        <f>+IF(H63=0,"",'Ark1'!AE1057)</f>
        <v>0</v>
      </c>
      <c r="AB63" s="34">
        <f t="shared" si="48"/>
        <v>3.0144230769230775</v>
      </c>
      <c r="AC63" s="29">
        <f t="shared" si="49"/>
        <v>0.46153846153846156</v>
      </c>
      <c r="AD63" s="216"/>
      <c r="AE63" s="28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70" ht="17.25" customHeight="1">
      <c r="A64" s="216"/>
      <c r="B64" s="240">
        <f>+'Ark1'!C1058</f>
        <v>2024</v>
      </c>
      <c r="C64" s="28">
        <f>+'Ark1'!L1058</f>
        <v>4</v>
      </c>
      <c r="D64" s="236" t="str">
        <f>VLOOKUP(C64,RNR!$F$16:$G$31,2)</f>
        <v>O-</v>
      </c>
      <c r="E64" s="28">
        <f>+'Ark1'!D1058</f>
        <v>7</v>
      </c>
      <c r="F64" s="236" t="str">
        <f>VLOOKUP(E64,RNR!$D$2:$E$13,2)</f>
        <v>Jul</v>
      </c>
      <c r="G64" s="339">
        <f>+'Ark1'!Q1058</f>
        <v>7</v>
      </c>
      <c r="H64" s="339">
        <f>+'Ark1'!R1058</f>
        <v>14</v>
      </c>
      <c r="I64" s="29">
        <f>+IF(H64=0,"",'Ark1'!AG1058)</f>
        <v>3.8088347154969289</v>
      </c>
      <c r="J64" s="29">
        <f>+IF(H64=0,"",'Ark1'!AH1058)</f>
        <v>0</v>
      </c>
      <c r="K64" s="216"/>
      <c r="L64" s="467">
        <f>+'Ark1'!AI1058</f>
        <v>14</v>
      </c>
      <c r="M64" s="216"/>
      <c r="N64" s="29">
        <f>+IF(H64=0,"",'Ark1'!U1058)</f>
        <v>14.664285714285713</v>
      </c>
      <c r="O64" s="53"/>
      <c r="P64" s="29">
        <f>+IF(L64=0,"",'Ark1'!AJ1058)</f>
        <v>100.02857142857148</v>
      </c>
      <c r="Q64" s="216"/>
      <c r="R64" s="29">
        <f>+IF(L64=0,"",'Ark1'!AK1058)</f>
        <v>14.1655822502284</v>
      </c>
      <c r="S64" s="53"/>
      <c r="T64" s="238">
        <f>+IF(H64=0,"",'Ark1'!T1058)</f>
        <v>3.7857142857142847</v>
      </c>
      <c r="U64" s="34">
        <f>+IF(H64=0,"",'Ark1'!W1058)</f>
        <v>0</v>
      </c>
      <c r="V64" s="34">
        <f>+IF(H64=0,"",'Ark1'!X1058)</f>
        <v>42.857142857142847</v>
      </c>
      <c r="W64" s="34">
        <f>+IF(H64=0,"",'Ark1'!Y1058)</f>
        <v>0</v>
      </c>
      <c r="X64" s="34">
        <f>+IF(H64=0,"",'Ark1'!Z1058)</f>
        <v>4.5747142210286409</v>
      </c>
      <c r="Y64" s="34">
        <f>+IF(H64=0,"",'Ark1'!Z1058)</f>
        <v>4.5747142210286409</v>
      </c>
      <c r="Z64" s="27">
        <f>+IF(H64=0,"",'Ark1'!AC1058)</f>
        <v>0</v>
      </c>
      <c r="AA64" s="34">
        <f>+IF(H64=0,"",'Ark1'!AE1058)</f>
        <v>0</v>
      </c>
      <c r="AB64" s="34">
        <f t="shared" si="48"/>
        <v>3.6660714285714282</v>
      </c>
      <c r="AC64" s="29">
        <f t="shared" si="49"/>
        <v>0.5</v>
      </c>
      <c r="AD64" s="216"/>
      <c r="AE64" s="240"/>
      <c r="AG64" s="29"/>
      <c r="AH64" s="27"/>
      <c r="AI64" s="220"/>
      <c r="AJ64" s="28"/>
      <c r="AK64" s="27"/>
      <c r="AL64" s="27"/>
      <c r="AM64" s="34"/>
      <c r="AN64" s="34"/>
      <c r="AO64" s="34"/>
    </row>
    <row r="65" spans="1:70" ht="15.6">
      <c r="A65" s="216"/>
      <c r="B65" s="240">
        <f>+'Ark1'!C1059</f>
        <v>2024</v>
      </c>
      <c r="C65" s="28">
        <f>+'Ark1'!L1059</f>
        <v>4</v>
      </c>
      <c r="D65" s="236" t="str">
        <f>VLOOKUP(C65,RNR!$F$16:$G$31,2)</f>
        <v>O-</v>
      </c>
      <c r="E65" s="28">
        <f>+'Ark1'!D1059</f>
        <v>8</v>
      </c>
      <c r="F65" s="236" t="str">
        <f>VLOOKUP(E65,RNR!$D$2:$E$13,2)</f>
        <v>Aug</v>
      </c>
      <c r="G65" s="339">
        <f>+'Ark1'!Q1059</f>
        <v>125</v>
      </c>
      <c r="H65" s="339">
        <f>+'Ark1'!R1059</f>
        <v>259</v>
      </c>
      <c r="I65" s="29">
        <f>+IF(H65=0,"",'Ark1'!AG1059)</f>
        <v>2.4231988615134381</v>
      </c>
      <c r="J65" s="29">
        <f>+IF(H65=0,"",'Ark1'!AH1059)</f>
        <v>16.216216216216221</v>
      </c>
      <c r="K65" s="216"/>
      <c r="L65" s="467">
        <f>+'Ark1'!AI1059</f>
        <v>259</v>
      </c>
      <c r="M65" s="216"/>
      <c r="N65" s="29">
        <f>+IF(H65=0,"",'Ark1'!U1059)</f>
        <v>13.622007722007718</v>
      </c>
      <c r="O65" s="53"/>
      <c r="P65" s="29">
        <f>+IF(L65=0,"",'Ark1'!AJ1059)</f>
        <v>98.136293436293357</v>
      </c>
      <c r="Q65" s="216"/>
      <c r="R65" s="29">
        <f>+IF(L65=0,"",'Ark1'!AK1059)</f>
        <v>13.994818938099899</v>
      </c>
      <c r="S65" s="53"/>
      <c r="T65" s="238">
        <f>+IF(H65=0,"",'Ark1'!T1059)</f>
        <v>3.9884169884169882</v>
      </c>
      <c r="U65" s="34">
        <f>+IF(H65=0,"",'Ark1'!W1059)</f>
        <v>0</v>
      </c>
      <c r="V65" s="34">
        <f>+IF(H65=0,"",'Ark1'!X1059)</f>
        <v>29.729729729729719</v>
      </c>
      <c r="W65" s="34">
        <f>+IF(H65=0,"",'Ark1'!Y1059)</f>
        <v>1.5444015444015444</v>
      </c>
      <c r="X65" s="34">
        <f>+IF(H65=0,"",'Ark1'!Z1059)</f>
        <v>4.1461265153178362</v>
      </c>
      <c r="Y65" s="34">
        <f>+IF(H65=0,"",'Ark1'!Z1059)</f>
        <v>4.1461265153178362</v>
      </c>
      <c r="Z65" s="27">
        <f>+IF(H65=0,"",'Ark1'!AC1059)</f>
        <v>0</v>
      </c>
      <c r="AA65" s="34">
        <f>+IF(H65=0,"",'Ark1'!AE1059)</f>
        <v>0</v>
      </c>
      <c r="AB65" s="34">
        <f t="shared" si="48"/>
        <v>3.4055019305019294</v>
      </c>
      <c r="AC65" s="29">
        <f t="shared" si="49"/>
        <v>0.4826254826254826</v>
      </c>
      <c r="AD65" s="216"/>
      <c r="AE65" s="240"/>
      <c r="AG65" s="29"/>
      <c r="AH65" s="27"/>
      <c r="AI65" s="28"/>
      <c r="AJ65" s="28"/>
      <c r="AK65" s="27"/>
      <c r="AL65" s="27"/>
      <c r="AM65" s="34"/>
      <c r="AN65" s="34"/>
      <c r="AO65" s="34"/>
    </row>
    <row r="66" spans="1:70" ht="15.6">
      <c r="A66" s="216"/>
      <c r="B66" s="240">
        <f>+'Ark1'!C1060</f>
        <v>2024</v>
      </c>
      <c r="C66" s="28">
        <f>+'Ark1'!L1060</f>
        <v>4</v>
      </c>
      <c r="D66" s="236" t="str">
        <f>VLOOKUP(C66,RNR!$F$16:$G$31,2)</f>
        <v>O-</v>
      </c>
      <c r="E66" s="28">
        <f>+'Ark1'!D1060</f>
        <v>9</v>
      </c>
      <c r="F66" s="236" t="str">
        <f>VLOOKUP(E66,RNR!$D$2:$E$13,2)</f>
        <v>Sep</v>
      </c>
      <c r="G66" s="339">
        <f>+'Ark1'!Q1060</f>
        <v>161</v>
      </c>
      <c r="H66" s="339">
        <f>+'Ark1'!R1060</f>
        <v>309</v>
      </c>
      <c r="I66" s="29">
        <f>+IF(H66=0,"",'Ark1'!AG1060)</f>
        <v>2.1339533247255575</v>
      </c>
      <c r="J66" s="29">
        <f>+IF(H66=0,"",'Ark1'!AH1060)</f>
        <v>8.4142394822006477</v>
      </c>
      <c r="K66" s="216"/>
      <c r="L66" s="467">
        <f>+'Ark1'!AI1060</f>
        <v>309</v>
      </c>
      <c r="M66" s="216"/>
      <c r="N66" s="29">
        <f>+IF(H66=0,"",'Ark1'!U1060)</f>
        <v>12.719093851132678</v>
      </c>
      <c r="O66" s="53"/>
      <c r="P66" s="29">
        <f>+IF(L66=0,"",'Ark1'!AJ1060)</f>
        <v>96.799352750809049</v>
      </c>
      <c r="Q66" s="216"/>
      <c r="R66" s="29">
        <f>+IF(L66=0,"",'Ark1'!AK1060)</f>
        <v>13.710351873575711</v>
      </c>
      <c r="S66" s="53"/>
      <c r="T66" s="238">
        <f>+IF(H66=0,"",'Ark1'!T1060)</f>
        <v>4.1909385113268609</v>
      </c>
      <c r="U66" s="34">
        <f>+IF(H66=0,"",'Ark1'!W1060)</f>
        <v>0</v>
      </c>
      <c r="V66" s="34">
        <f>+IF(H66=0,"",'Ark1'!X1060)</f>
        <v>19.741100323624597</v>
      </c>
      <c r="W66" s="34">
        <f>+IF(H66=0,"",'Ark1'!Y1060)</f>
        <v>0.64724919093851141</v>
      </c>
      <c r="X66" s="34">
        <f>+IF(H66=0,"",'Ark1'!Z1060)</f>
        <v>3.6530154880920849</v>
      </c>
      <c r="Y66" s="34">
        <f>+IF(H66=0,"",'Ark1'!Z1060)</f>
        <v>3.6530154880920849</v>
      </c>
      <c r="Z66" s="27">
        <f>+IF(H66=0,"",'Ark1'!AC1060)</f>
        <v>0</v>
      </c>
      <c r="AA66" s="34">
        <f>+IF(H66=0,"",'Ark1'!AE1060)</f>
        <v>0</v>
      </c>
      <c r="AB66" s="34">
        <f t="shared" si="48"/>
        <v>3.1797734627831695</v>
      </c>
      <c r="AC66" s="29">
        <f t="shared" si="49"/>
        <v>0.52103559870550165</v>
      </c>
      <c r="AD66" s="216"/>
      <c r="AE66" s="241"/>
      <c r="AG66" s="29"/>
      <c r="AH66" s="27"/>
      <c r="AI66" s="28"/>
      <c r="AJ66" s="28"/>
      <c r="AK66" s="27"/>
      <c r="AL66" s="27"/>
      <c r="AM66" s="34"/>
      <c r="AN66" s="34"/>
      <c r="AO66" s="34"/>
    </row>
    <row r="67" spans="1:70" ht="16.5" customHeight="1">
      <c r="A67" s="216"/>
      <c r="B67" s="240">
        <f>+'Ark1'!C1061</f>
        <v>2024</v>
      </c>
      <c r="C67" s="28">
        <f>+'Ark1'!L1061</f>
        <v>4</v>
      </c>
      <c r="D67" s="236" t="str">
        <f>VLOOKUP(C67,RNR!$F$16:$G$31,2)</f>
        <v>O-</v>
      </c>
      <c r="E67" s="28">
        <f>+'Ark1'!D1061</f>
        <v>10</v>
      </c>
      <c r="F67" s="236" t="str">
        <f>VLOOKUP(E67,RNR!$D$2:$E$13,2)</f>
        <v>Okt</v>
      </c>
      <c r="G67" s="339">
        <f>+'Ark1'!Q1061</f>
        <v>340</v>
      </c>
      <c r="H67" s="339">
        <f>+'Ark1'!R1061</f>
        <v>620</v>
      </c>
      <c r="I67" s="29">
        <f>+IF(H67=0,"",'Ark1'!AG1061)</f>
        <v>1.839655638670916</v>
      </c>
      <c r="J67" s="29">
        <f>+IF(H67=0,"",'Ark1'!AH1061)</f>
        <v>12.25806451612903</v>
      </c>
      <c r="K67" s="216"/>
      <c r="L67" s="467">
        <f>+'Ark1'!AI1061</f>
        <v>618</v>
      </c>
      <c r="M67" s="216"/>
      <c r="N67" s="29">
        <f>+IF(H67=0,"",'Ark1'!U1061)</f>
        <v>13.276290322580635</v>
      </c>
      <c r="O67" s="53"/>
      <c r="P67" s="29">
        <f>+IF(L67=0,"",'Ark1'!AJ1061)</f>
        <v>97.944012944983754</v>
      </c>
      <c r="Q67" s="216"/>
      <c r="R67" s="29">
        <f>+IF(L67=0,"",'Ark1'!AK1061)</f>
        <v>13.706458611063789</v>
      </c>
      <c r="S67" s="53"/>
      <c r="T67" s="238">
        <f>+IF(H67=0,"",'Ark1'!T1061)</f>
        <v>4.1338709677419363</v>
      </c>
      <c r="U67" s="34">
        <f>+IF(H67=0,"",'Ark1'!W1061)</f>
        <v>0.16129032258064513</v>
      </c>
      <c r="V67" s="34">
        <f>+IF(H67=0,"",'Ark1'!X1061)</f>
        <v>27.096774193548391</v>
      </c>
      <c r="W67" s="34">
        <f>+IF(H67=0,"",'Ark1'!Y1061)</f>
        <v>1.129032258064516</v>
      </c>
      <c r="X67" s="34">
        <f>+IF(H67=0,"",'Ark1'!Z1061)</f>
        <v>4.1250183709741775</v>
      </c>
      <c r="Y67" s="34">
        <f>+IF(H67=0,"",'Ark1'!Z1061)</f>
        <v>4.1250183709741775</v>
      </c>
      <c r="Z67" s="27">
        <f>+IF(H67=0,"",'Ark1'!AC1061)</f>
        <v>0</v>
      </c>
      <c r="AA67" s="34">
        <f>+IF(H67=0,"",'Ark1'!AE1061)</f>
        <v>0</v>
      </c>
      <c r="AB67" s="34">
        <f t="shared" si="48"/>
        <v>3.3190725806451589</v>
      </c>
      <c r="AC67" s="29">
        <f t="shared" si="49"/>
        <v>0.54838709677419351</v>
      </c>
      <c r="AD67" s="216"/>
      <c r="AE67" s="240"/>
      <c r="AG67" s="29"/>
      <c r="AH67" s="27"/>
      <c r="AI67" s="28"/>
      <c r="AJ67" s="28"/>
      <c r="AK67" s="242"/>
      <c r="AL67" s="242"/>
      <c r="AM67" s="34"/>
      <c r="AN67" s="34"/>
      <c r="AO67" s="34"/>
    </row>
    <row r="68" spans="1:70" ht="15.6">
      <c r="A68" s="216"/>
      <c r="B68" s="240">
        <f>+'Ark1'!C1062</f>
        <v>2024</v>
      </c>
      <c r="C68" s="28">
        <f>+'Ark1'!L1062</f>
        <v>4</v>
      </c>
      <c r="D68" s="236" t="str">
        <f>VLOOKUP(C68,RNR!$F$16:$G$31,2)</f>
        <v>O-</v>
      </c>
      <c r="E68" s="28">
        <f>+'Ark1'!D1062</f>
        <v>11</v>
      </c>
      <c r="F68" s="236" t="str">
        <f>VLOOKUP(E68,RNR!$D$2:$E$13,2)</f>
        <v>Nov</v>
      </c>
      <c r="G68" s="339">
        <f>+'Ark1'!Q1062</f>
        <v>109</v>
      </c>
      <c r="H68" s="339">
        <f>+'Ark1'!R1062</f>
        <v>161</v>
      </c>
      <c r="I68" s="29">
        <f>+IF(H68=0,"",'Ark1'!AG1062)</f>
        <v>1.5159520925333372</v>
      </c>
      <c r="J68" s="29">
        <f>+IF(H68=0,"",'Ark1'!AH1062)</f>
        <v>15.527950310559005</v>
      </c>
      <c r="K68" s="216"/>
      <c r="L68" s="467">
        <f>+'Ark1'!AI1062</f>
        <v>160</v>
      </c>
      <c r="M68" s="216"/>
      <c r="N68" s="29">
        <f>+IF(H68=0,"",'Ark1'!U1062)</f>
        <v>13.703726708074541</v>
      </c>
      <c r="O68" s="53"/>
      <c r="P68" s="29">
        <f>+IF(L68=0,"",'Ark1'!AJ1062)</f>
        <v>99.006249999999994</v>
      </c>
      <c r="Q68" s="216"/>
      <c r="R68" s="29">
        <f>+IF(L68=0,"",'Ark1'!AK1062)</f>
        <v>13.842878990194665</v>
      </c>
      <c r="S68" s="53"/>
      <c r="T68" s="238">
        <f>+IF(H68=0,"",'Ark1'!T1062)</f>
        <v>4.1552795031055902</v>
      </c>
      <c r="U68" s="34">
        <f>+IF(H68=0,"",'Ark1'!W1062)</f>
        <v>0</v>
      </c>
      <c r="V68" s="34">
        <f>+IF(H68=0,"",'Ark1'!X1062)</f>
        <v>29.19254658385093</v>
      </c>
      <c r="W68" s="34">
        <f>+IF(H68=0,"",'Ark1'!Y1062)</f>
        <v>0</v>
      </c>
      <c r="X68" s="34">
        <f>+IF(H68=0,"",'Ark1'!Z1062)</f>
        <v>3.7261854706034425</v>
      </c>
      <c r="Y68" s="34">
        <f>+IF(H68=0,"",'Ark1'!Z1062)</f>
        <v>3.7261854706034425</v>
      </c>
      <c r="Z68" s="27">
        <f>+IF(H68=0,"",'Ark1'!AC1062)</f>
        <v>0</v>
      </c>
      <c r="AA68" s="34">
        <f>+IF(H68=0,"",'Ark1'!AE1062)</f>
        <v>0</v>
      </c>
      <c r="AB68" s="34">
        <f t="shared" si="48"/>
        <v>3.4259316770186352</v>
      </c>
      <c r="AC68" s="29">
        <f t="shared" si="49"/>
        <v>0.67701863354037262</v>
      </c>
      <c r="AD68" s="216"/>
      <c r="AE68" s="219"/>
      <c r="AG68" s="29"/>
      <c r="AH68" s="27"/>
      <c r="AI68" s="219"/>
      <c r="AJ68" s="28"/>
      <c r="AN68" s="28"/>
    </row>
    <row r="69" spans="1:70" ht="15.6">
      <c r="A69" s="216"/>
      <c r="B69" s="240">
        <f>+'Ark1'!C1063</f>
        <v>2024</v>
      </c>
      <c r="C69" s="28">
        <f>+'Ark1'!L1063</f>
        <v>4</v>
      </c>
      <c r="D69" s="236" t="str">
        <f>VLOOKUP(C69,RNR!$F$16:$G$31,2)</f>
        <v>O-</v>
      </c>
      <c r="E69" s="28">
        <f>+'Ark1'!D1063</f>
        <v>12</v>
      </c>
      <c r="F69" s="236" t="str">
        <f>VLOOKUP(E69,RNR!$D$2:$E$13,2)</f>
        <v>Des</v>
      </c>
      <c r="G69" s="339">
        <f>+'Ark1'!Q1063</f>
        <v>21</v>
      </c>
      <c r="H69" s="339">
        <f>+'Ark1'!R1063</f>
        <v>44</v>
      </c>
      <c r="I69" s="29">
        <f>+IF(H69=0,"",'Ark1'!AG1063)</f>
        <v>3.3925825168955144</v>
      </c>
      <c r="J69" s="29">
        <f>+IF(H69=0,"",'Ark1'!AH1063)</f>
        <v>27.272727272727277</v>
      </c>
      <c r="K69" s="216"/>
      <c r="L69" s="467">
        <f>+'Ark1'!AI1063</f>
        <v>44</v>
      </c>
      <c r="M69" s="216"/>
      <c r="N69" s="29">
        <f>+IF(H69=0,"",'Ark1'!U1063)</f>
        <v>12.584090909090911</v>
      </c>
      <c r="O69" s="53"/>
      <c r="P69" s="29">
        <f>+IF(L69=0,"",'Ark1'!AJ1063)</f>
        <v>96.954545454545439</v>
      </c>
      <c r="Q69" s="216"/>
      <c r="R69" s="29">
        <f>+IF(L69=0,"",'Ark1'!AK1063)</f>
        <v>13.564878572225599</v>
      </c>
      <c r="S69" s="53"/>
      <c r="T69" s="238">
        <f>+IF(H69=0,"",'Ark1'!T1063)</f>
        <v>4.5227272727272716</v>
      </c>
      <c r="U69" s="34">
        <f>+IF(H69=0,"",'Ark1'!W1063)</f>
        <v>0</v>
      </c>
      <c r="V69" s="34">
        <f>+IF(H69=0,"",'Ark1'!X1063)</f>
        <v>18.181818181818183</v>
      </c>
      <c r="W69" s="34">
        <f>+IF(H69=0,"",'Ark1'!Y1063)</f>
        <v>0</v>
      </c>
      <c r="X69" s="34">
        <f>+IF(H69=0,"",'Ark1'!Z1063)</f>
        <v>3.3312530526554696</v>
      </c>
      <c r="Y69" s="34">
        <f>+IF(H69=0,"",'Ark1'!Z1063)</f>
        <v>3.3312530526554696</v>
      </c>
      <c r="Z69" s="27">
        <f>+IF(H69=0,"",'Ark1'!AC1063)</f>
        <v>0</v>
      </c>
      <c r="AA69" s="34">
        <f>+IF(H69=0,"",'Ark1'!AE1063)</f>
        <v>0</v>
      </c>
      <c r="AB69" s="34">
        <f t="shared" si="48"/>
        <v>3.1460227272727277</v>
      </c>
      <c r="AC69" s="29">
        <f t="shared" si="49"/>
        <v>0.47727272727272729</v>
      </c>
      <c r="AD69" s="216"/>
      <c r="AE69" s="219"/>
      <c r="AG69" s="29"/>
      <c r="AH69" s="27"/>
      <c r="AI69" s="243"/>
      <c r="AJ69" s="28"/>
      <c r="AK69" s="27"/>
      <c r="AL69" s="220"/>
      <c r="AN69" s="28"/>
    </row>
    <row r="70" spans="1:70" ht="15" customHeight="1">
      <c r="A70" s="216"/>
      <c r="B70" s="216"/>
      <c r="C70" s="216"/>
      <c r="D70" s="349"/>
      <c r="E70" s="349"/>
      <c r="F70" s="349"/>
      <c r="G70" s="349"/>
      <c r="H70" s="349"/>
      <c r="I70" s="217"/>
      <c r="J70" s="217"/>
      <c r="K70" s="217"/>
      <c r="L70" s="217"/>
      <c r="M70" s="217"/>
      <c r="N70" s="216"/>
      <c r="O70" s="216"/>
      <c r="P70" s="216"/>
      <c r="Q70" s="216"/>
      <c r="R70" s="216"/>
      <c r="S70" s="216"/>
      <c r="T70" s="216"/>
      <c r="U70" s="218"/>
      <c r="V70" s="218"/>
      <c r="W70" s="218"/>
      <c r="X70" s="218"/>
      <c r="Y70" s="218"/>
      <c r="Z70" s="216"/>
      <c r="AA70" s="218"/>
      <c r="AB70" s="218"/>
      <c r="AC70" s="217"/>
      <c r="AD70" s="216"/>
      <c r="AE70" s="219"/>
      <c r="AG70" s="29"/>
      <c r="AH70" s="27"/>
      <c r="AI70" s="220"/>
      <c r="AJ70" s="28"/>
      <c r="AN70" s="28"/>
      <c r="BF70" s="232"/>
    </row>
    <row r="71" spans="1:70" ht="15" customHeight="1">
      <c r="A71" s="216"/>
      <c r="B71" s="216"/>
      <c r="C71" s="234" t="s">
        <v>0</v>
      </c>
      <c r="D71" s="349"/>
      <c r="E71" s="352" t="str">
        <f>+D74</f>
        <v>O</v>
      </c>
      <c r="F71" s="349"/>
      <c r="G71" s="349"/>
      <c r="H71" s="367">
        <f>SUM(H73:H84)</f>
        <v>3992</v>
      </c>
      <c r="I71" s="217"/>
      <c r="J71" s="217"/>
      <c r="K71" s="217"/>
      <c r="L71" s="217"/>
      <c r="M71" s="217"/>
      <c r="N71" s="265">
        <f>+Klasse!M54</f>
        <v>29.877805210420902</v>
      </c>
      <c r="O71" s="216"/>
      <c r="P71" s="216"/>
      <c r="Q71" s="216"/>
      <c r="R71" s="216"/>
      <c r="S71" s="216"/>
      <c r="T71" s="216"/>
      <c r="U71" s="218"/>
      <c r="V71" s="218"/>
      <c r="W71" s="218"/>
      <c r="X71" s="218"/>
      <c r="Y71" s="218"/>
      <c r="Z71" s="216"/>
      <c r="AA71" s="218"/>
      <c r="AB71" s="265">
        <f>+N71/C77</f>
        <v>5.9755610420841805</v>
      </c>
      <c r="AC71" s="217"/>
      <c r="AD71" s="216"/>
      <c r="AE71" s="219"/>
      <c r="AG71" s="29"/>
      <c r="AH71" s="27"/>
      <c r="AI71" s="220"/>
      <c r="AJ71" s="28"/>
      <c r="AN71" s="28"/>
      <c r="BF71" s="232"/>
    </row>
    <row r="72" spans="1:70" ht="15" customHeight="1">
      <c r="A72" s="216"/>
      <c r="B72" s="216"/>
      <c r="C72" s="216"/>
      <c r="D72" s="349"/>
      <c r="E72" s="349"/>
      <c r="F72" s="349"/>
      <c r="G72" s="349"/>
      <c r="H72" s="349"/>
      <c r="I72" s="217"/>
      <c r="J72" s="217"/>
      <c r="K72" s="217"/>
      <c r="L72" s="217"/>
      <c r="M72" s="217"/>
      <c r="N72" s="216"/>
      <c r="O72" s="216"/>
      <c r="P72" s="216"/>
      <c r="Q72" s="216"/>
      <c r="R72" s="216"/>
      <c r="S72" s="216"/>
      <c r="T72" s="216"/>
      <c r="U72" s="218"/>
      <c r="V72" s="218"/>
      <c r="W72" s="218"/>
      <c r="X72" s="218"/>
      <c r="Y72" s="218"/>
      <c r="Z72" s="216"/>
      <c r="AA72" s="218"/>
      <c r="AB72" s="218"/>
      <c r="AC72" s="218"/>
      <c r="AD72" s="218"/>
      <c r="AE72" s="219"/>
      <c r="AG72" s="29"/>
      <c r="AH72" s="27"/>
      <c r="AI72" s="220"/>
      <c r="AJ72" s="28"/>
      <c r="AN72" s="28"/>
      <c r="BF72" s="232">
        <f>1+BF76</f>
        <v>1</v>
      </c>
      <c r="BG72" s="28">
        <v>20.659867330016564</v>
      </c>
      <c r="BH72" s="28">
        <f t="shared" ref="BH72" si="50">+BG72</f>
        <v>20.659867330016564</v>
      </c>
      <c r="BI72" s="28">
        <f t="shared" ref="BI72" si="51">+BH72</f>
        <v>20.659867330016564</v>
      </c>
      <c r="BJ72" s="28">
        <f t="shared" ref="BJ72" si="52">+BI72</f>
        <v>20.659867330016564</v>
      </c>
      <c r="BK72" s="28">
        <f t="shared" ref="BK72" si="53">+BJ72</f>
        <v>20.659867330016564</v>
      </c>
      <c r="BL72" s="28">
        <f t="shared" ref="BL72" si="54">+BK72</f>
        <v>20.659867330016564</v>
      </c>
      <c r="BM72" s="28">
        <f t="shared" ref="BM72" si="55">+BL72</f>
        <v>20.659867330016564</v>
      </c>
      <c r="BN72" s="28">
        <f t="shared" ref="BN72" si="56">+BM72</f>
        <v>20.659867330016564</v>
      </c>
      <c r="BO72" s="28">
        <f t="shared" ref="BO72" si="57">+BN72</f>
        <v>20.659867330016564</v>
      </c>
      <c r="BP72" s="28">
        <f t="shared" ref="BP72" si="58">+BO72</f>
        <v>20.659867330016564</v>
      </c>
      <c r="BQ72" s="28">
        <f t="shared" ref="BQ72" si="59">+BP72</f>
        <v>20.659867330016564</v>
      </c>
      <c r="BR72" s="28">
        <f t="shared" ref="BR72" si="60">+BQ72</f>
        <v>20.659867330016564</v>
      </c>
    </row>
    <row r="73" spans="1:70" ht="15.6">
      <c r="A73" s="216"/>
      <c r="B73" s="240">
        <f>+'Ark1'!C1064</f>
        <v>2024</v>
      </c>
      <c r="C73" s="236">
        <f>+'Ark1'!L1064</f>
        <v>5</v>
      </c>
      <c r="D73" s="236" t="str">
        <f>VLOOKUP(C73,RNR!$F$16:$G$31,2)</f>
        <v>O</v>
      </c>
      <c r="E73" s="236">
        <f>+'Ark1'!D1064</f>
        <v>1</v>
      </c>
      <c r="F73" s="236" t="str">
        <f>VLOOKUP(E73,RNR!$D$2:$E$13,2)</f>
        <v>Jan</v>
      </c>
      <c r="G73" s="353">
        <f>+'Ark1'!Q1064</f>
        <v>11</v>
      </c>
      <c r="H73" s="353">
        <f>+'Ark1'!R1064</f>
        <v>19</v>
      </c>
      <c r="I73" s="237">
        <f>+IF(H73=0,"",'Ark1'!AG1064)</f>
        <v>3.0609890940331392</v>
      </c>
      <c r="J73" s="237">
        <f>+IF(H73=0,"",'Ark1'!AH1064)</f>
        <v>0</v>
      </c>
      <c r="K73" s="531"/>
      <c r="L73" s="467">
        <f>+'Ark1'!AI1064</f>
        <v>18</v>
      </c>
      <c r="M73" s="531"/>
      <c r="N73" s="237">
        <f>+IF(H73=0,"",'Ark1'!U1064)</f>
        <v>20.252631578947366</v>
      </c>
      <c r="O73" s="53"/>
      <c r="P73" s="29">
        <f>+IF(L73=0,"",'Ark1'!AJ1064)</f>
        <v>109.93333333333337</v>
      </c>
      <c r="Q73" s="531"/>
      <c r="R73" s="29">
        <f>+IF(L73=0,"",'Ark1'!AK1064)</f>
        <v>15.547885966679548</v>
      </c>
      <c r="S73" s="53"/>
      <c r="T73" s="238">
        <f>+IF(H73=0,"",'Ark1'!T1064)</f>
        <v>4.7368421052631557</v>
      </c>
      <c r="U73" s="239">
        <f>+IF(H73=0,"",'Ark1'!W1064)</f>
        <v>0</v>
      </c>
      <c r="V73" s="239">
        <f>+IF(H73=0,"",'Ark1'!X1064)</f>
        <v>84.210526315789508</v>
      </c>
      <c r="W73" s="239">
        <f>+IF(H73=0,"",'Ark1'!Y1064)</f>
        <v>31.578947368421055</v>
      </c>
      <c r="X73" s="239">
        <f>+IF(H73=0,"",'Ark1'!Z1064)</f>
        <v>4.0665993061645027</v>
      </c>
      <c r="Y73" s="239">
        <f>+IF(H73=0,"",'Ark1'!Z1064)</f>
        <v>4.0665993061645027</v>
      </c>
      <c r="Z73" s="238">
        <f>+IF(H73=0,"",'Ark1'!AC1064)</f>
        <v>0</v>
      </c>
      <c r="AA73" s="239">
        <f>+IF(H73=0,"",'Ark1'!AE1064)</f>
        <v>0</v>
      </c>
      <c r="AB73" s="239">
        <f t="shared" ref="AB73:AB76" si="61">+IF(H73=0,"",+N73/C73)</f>
        <v>4.0505263157894733</v>
      </c>
      <c r="AC73" s="237">
        <f t="shared" ref="AC73:AC76" si="62">+IF(H73=0,"",G73/H73)</f>
        <v>0.57894736842105265</v>
      </c>
      <c r="AD73" s="216"/>
      <c r="AE73" s="219"/>
      <c r="AG73" s="29"/>
      <c r="AH73" s="27"/>
      <c r="AI73" s="243"/>
      <c r="AJ73" s="28"/>
      <c r="AN73" s="28"/>
    </row>
    <row r="74" spans="1:70" ht="15.6">
      <c r="A74" s="216"/>
      <c r="B74" s="240">
        <f>+'Ark1'!C1065</f>
        <v>2024</v>
      </c>
      <c r="C74" s="236">
        <f>+'Ark1'!L1065</f>
        <v>5</v>
      </c>
      <c r="D74" s="236" t="str">
        <f>VLOOKUP(C74,RNR!$F$16:$G$31,2)</f>
        <v>O</v>
      </c>
      <c r="E74" s="236">
        <f>+'Ark1'!D1065</f>
        <v>2</v>
      </c>
      <c r="F74" s="236" t="str">
        <f>VLOOKUP(E74,RNR!$D$2:$E$13,2)</f>
        <v>Feb</v>
      </c>
      <c r="G74" s="353">
        <f>+'Ark1'!Q1065</f>
        <v>16</v>
      </c>
      <c r="H74" s="353">
        <f>+'Ark1'!R1065</f>
        <v>19</v>
      </c>
      <c r="I74" s="237">
        <f>+IF(H74=0,"",'Ark1'!AG1065)</f>
        <v>2.3586821113198844</v>
      </c>
      <c r="J74" s="237">
        <f>+IF(H74=0,"",'Ark1'!AH1065)</f>
        <v>0</v>
      </c>
      <c r="K74" s="531"/>
      <c r="L74" s="467">
        <f>+'Ark1'!AI1065</f>
        <v>15</v>
      </c>
      <c r="M74" s="531"/>
      <c r="N74" s="237">
        <f>+IF(H74=0,"",'Ark1'!U1065)</f>
        <v>18.036842105263158</v>
      </c>
      <c r="O74" s="53"/>
      <c r="P74" s="29">
        <f>+IF(L74=0,"",'Ark1'!AJ1065)</f>
        <v>104.41999999999997</v>
      </c>
      <c r="Q74" s="531"/>
      <c r="R74" s="29">
        <f>+IF(L74=0,"",'Ark1'!AK1065)</f>
        <v>16.269304610302619</v>
      </c>
      <c r="S74" s="53"/>
      <c r="T74" s="238">
        <f>+IF(H74=0,"",'Ark1'!T1065)</f>
        <v>4.2105263157894726</v>
      </c>
      <c r="U74" s="239">
        <f>+IF(H74=0,"",'Ark1'!W1065)</f>
        <v>0</v>
      </c>
      <c r="V74" s="239">
        <f>+IF(H74=0,"",'Ark1'!X1065)</f>
        <v>68.421052631578959</v>
      </c>
      <c r="W74" s="239">
        <f>+IF(H74=0,"",'Ark1'!Y1065)</f>
        <v>5.2631578947368443</v>
      </c>
      <c r="X74" s="239">
        <f>+IF(H74=0,"",'Ark1'!Z1065)</f>
        <v>4.4593143827883353</v>
      </c>
      <c r="Y74" s="239">
        <f>+IF(H74=0,"",'Ark1'!Z1065)</f>
        <v>4.4593143827883353</v>
      </c>
      <c r="Z74" s="238">
        <f>+IF(H74=0,"",'Ark1'!AC1065)</f>
        <v>0</v>
      </c>
      <c r="AA74" s="239">
        <f>+IF(H74=0,"",'Ark1'!AE1065)</f>
        <v>0</v>
      </c>
      <c r="AB74" s="239">
        <f t="shared" si="61"/>
        <v>3.6073684210526316</v>
      </c>
      <c r="AC74" s="237">
        <f t="shared" si="62"/>
        <v>0.84210526315789469</v>
      </c>
      <c r="AD74" s="216"/>
      <c r="AE74" s="219"/>
      <c r="AG74" s="29"/>
      <c r="AH74" s="27"/>
      <c r="AI74" s="243"/>
      <c r="AJ74" s="28"/>
      <c r="AN74" s="28"/>
    </row>
    <row r="75" spans="1:70" ht="15.6">
      <c r="A75" s="216"/>
      <c r="B75" s="240">
        <f>+'Ark1'!C1066</f>
        <v>2024</v>
      </c>
      <c r="C75" s="236">
        <f>+'Ark1'!L1066</f>
        <v>5</v>
      </c>
      <c r="D75" s="236" t="str">
        <f>VLOOKUP(C75,RNR!$F$16:$G$31,2)</f>
        <v>O</v>
      </c>
      <c r="E75" s="236">
        <f>+'Ark1'!D1066</f>
        <v>3</v>
      </c>
      <c r="F75" s="236" t="str">
        <f>VLOOKUP(E75,RNR!$D$2:$E$13,2)</f>
        <v>Mar</v>
      </c>
      <c r="G75" s="353">
        <f>+'Ark1'!Q1066</f>
        <v>60</v>
      </c>
      <c r="H75" s="353">
        <f>+'Ark1'!R1066</f>
        <v>73</v>
      </c>
      <c r="I75" s="237">
        <f>+IF(H75=0,"",'Ark1'!AG1066)</f>
        <v>1.5845107152377753</v>
      </c>
      <c r="J75" s="237">
        <f>+IF(H75=0,"",'Ark1'!AH1066)</f>
        <v>2.7397260273972601</v>
      </c>
      <c r="K75" s="531"/>
      <c r="L75" s="467">
        <f>+'Ark1'!AI1066</f>
        <v>59</v>
      </c>
      <c r="M75" s="531"/>
      <c r="N75" s="237">
        <f>+IF(H75=0,"",'Ark1'!U1066)</f>
        <v>18.727397260273968</v>
      </c>
      <c r="O75" s="53"/>
      <c r="P75" s="29">
        <f>+IF(L75=0,"",'Ark1'!AJ1066)</f>
        <v>105.15932203389832</v>
      </c>
      <c r="Q75" s="531"/>
      <c r="R75" s="29">
        <f>+IF(L75=0,"",'Ark1'!AK1066)</f>
        <v>15.80641274555466</v>
      </c>
      <c r="S75" s="53"/>
      <c r="T75" s="238">
        <f>+IF(H75=0,"",'Ark1'!T1066)</f>
        <v>4.8219178082191778</v>
      </c>
      <c r="U75" s="239">
        <f>+IF(H75=0,"",'Ark1'!W1066)</f>
        <v>0</v>
      </c>
      <c r="V75" s="239">
        <f>+IF(H75=0,"",'Ark1'!X1066)</f>
        <v>69.863013698630141</v>
      </c>
      <c r="W75" s="239">
        <f>+IF(H75=0,"",'Ark1'!Y1066)</f>
        <v>17.808219178082187</v>
      </c>
      <c r="X75" s="239">
        <f>+IF(H75=0,"",'Ark1'!Z1066)</f>
        <v>4.491369509966999</v>
      </c>
      <c r="Y75" s="239">
        <f>+IF(H75=0,"",'Ark1'!Z1066)</f>
        <v>4.491369509966999</v>
      </c>
      <c r="Z75" s="238">
        <f>+IF(H75=0,"",'Ark1'!AC1066)</f>
        <v>0</v>
      </c>
      <c r="AA75" s="239">
        <f>+IF(H75=0,"",'Ark1'!AE1066)</f>
        <v>0</v>
      </c>
      <c r="AB75" s="239">
        <f t="shared" si="61"/>
        <v>3.7454794520547936</v>
      </c>
      <c r="AC75" s="237">
        <f t="shared" si="62"/>
        <v>0.82191780821917804</v>
      </c>
      <c r="AD75" s="216"/>
      <c r="AE75" s="219"/>
      <c r="AG75" s="29"/>
      <c r="AH75" s="27"/>
      <c r="AI75" s="243"/>
      <c r="AJ75" s="28"/>
      <c r="AN75" s="28"/>
    </row>
    <row r="76" spans="1:70" ht="15.6">
      <c r="A76" s="216"/>
      <c r="B76" s="240">
        <f>+'Ark1'!C1067</f>
        <v>2024</v>
      </c>
      <c r="C76" s="236">
        <f>+'Ark1'!L1067</f>
        <v>5</v>
      </c>
      <c r="D76" s="236" t="str">
        <f>VLOOKUP(C76,RNR!$F$16:$G$31,2)</f>
        <v>O</v>
      </c>
      <c r="E76" s="236">
        <f>+'Ark1'!D1067</f>
        <v>4</v>
      </c>
      <c r="F76" s="236" t="str">
        <f>VLOOKUP(E76,RNR!$D$2:$E$13,2)</f>
        <v>Apr</v>
      </c>
      <c r="G76" s="353">
        <f>+'Ark1'!Q1067</f>
        <v>42</v>
      </c>
      <c r="H76" s="353">
        <f>+'Ark1'!R1067</f>
        <v>61</v>
      </c>
      <c r="I76" s="237">
        <f>+IF(H76=0,"",'Ark1'!AG1067)</f>
        <v>4.5198051834054809</v>
      </c>
      <c r="J76" s="237">
        <f>+IF(H76=0,"",'Ark1'!AH1067)</f>
        <v>14.754098360655737</v>
      </c>
      <c r="K76" s="531"/>
      <c r="L76" s="467">
        <f>+'Ark1'!AI1067</f>
        <v>53</v>
      </c>
      <c r="M76" s="531"/>
      <c r="N76" s="237">
        <f>+IF(H76=0,"",'Ark1'!U1067)</f>
        <v>14.772131147540987</v>
      </c>
      <c r="O76" s="53"/>
      <c r="P76" s="29">
        <f>+IF(L76=0,"",'Ark1'!AJ1067)</f>
        <v>97.088679245283018</v>
      </c>
      <c r="Q76" s="531"/>
      <c r="R76" s="29">
        <f>+IF(L76=0,"",'Ark1'!AK1067)</f>
        <v>15.378692055245397</v>
      </c>
      <c r="S76" s="53"/>
      <c r="T76" s="238">
        <f>+IF(H76=0,"",'Ark1'!T1067)</f>
        <v>4.4098360655737698</v>
      </c>
      <c r="U76" s="239">
        <f>+IF(H76=0,"",'Ark1'!W1067)</f>
        <v>0</v>
      </c>
      <c r="V76" s="239">
        <f>+IF(H76=0,"",'Ark1'!X1067)</f>
        <v>34.426229508196712</v>
      </c>
      <c r="W76" s="239">
        <f>+IF(H76=0,"",'Ark1'!Y1067)</f>
        <v>8.1967213114754092</v>
      </c>
      <c r="X76" s="239">
        <f>+IF(H76=0,"",'Ark1'!Z1067)</f>
        <v>4.4338168121590096</v>
      </c>
      <c r="Y76" s="239">
        <f>+IF(H76=0,"",'Ark1'!Z1067)</f>
        <v>4.4338168121590096</v>
      </c>
      <c r="Z76" s="238">
        <f>+IF(H76=0,"",'Ark1'!AC1067)</f>
        <v>0</v>
      </c>
      <c r="AA76" s="239">
        <f>+IF(H76=0,"",'Ark1'!AE1067)</f>
        <v>0</v>
      </c>
      <c r="AB76" s="239">
        <f t="shared" si="61"/>
        <v>2.9544262295081976</v>
      </c>
      <c r="AC76" s="237">
        <f t="shared" si="62"/>
        <v>0.68852459016393441</v>
      </c>
      <c r="AD76" s="216"/>
      <c r="AE76" s="219"/>
      <c r="AG76" s="29"/>
      <c r="AH76" s="27"/>
      <c r="AI76" s="243"/>
      <c r="AJ76" s="28"/>
      <c r="AN76" s="28"/>
    </row>
    <row r="77" spans="1:70" ht="15.6">
      <c r="A77" s="216"/>
      <c r="B77" s="240">
        <f>+'Ark1'!C1068</f>
        <v>2024</v>
      </c>
      <c r="C77" s="236">
        <f>+'Ark1'!L1068</f>
        <v>5</v>
      </c>
      <c r="D77" s="236" t="str">
        <f>VLOOKUP(C77,RNR!$F$16:$G$31,2)</f>
        <v>O</v>
      </c>
      <c r="E77" s="236">
        <f>+'Ark1'!D1068</f>
        <v>5</v>
      </c>
      <c r="F77" s="236" t="str">
        <f>VLOOKUP(E77,RNR!$D$2:$E$13,2)</f>
        <v>Mai</v>
      </c>
      <c r="G77" s="353">
        <f>+'Ark1'!Q1068</f>
        <v>49</v>
      </c>
      <c r="H77" s="353">
        <f>+'Ark1'!R1068</f>
        <v>102</v>
      </c>
      <c r="I77" s="237">
        <f>+IF(H77=0,"",'Ark1'!AG1068)</f>
        <v>5.4826797326752281</v>
      </c>
      <c r="J77" s="237">
        <f>+IF(H77=0,"",'Ark1'!AH1068)</f>
        <v>5.882352941176471</v>
      </c>
      <c r="K77" s="216"/>
      <c r="L77" s="467">
        <f>+'Ark1'!AI1068</f>
        <v>96</v>
      </c>
      <c r="M77" s="216"/>
      <c r="N77" s="237">
        <f>+IF(H77=0,"",'Ark1'!U1068)</f>
        <v>14.919607843137252</v>
      </c>
      <c r="O77" s="53"/>
      <c r="P77" s="29">
        <f>+IF(L77=0,"",'Ark1'!AJ1068)</f>
        <v>96.495833333333309</v>
      </c>
      <c r="Q77" s="216"/>
      <c r="R77" s="29">
        <f>+IF(L77=0,"",'Ark1'!AK1068)</f>
        <v>15.915056679420315</v>
      </c>
      <c r="S77" s="53"/>
      <c r="T77" s="238">
        <f>+IF(H77=0,"",'Ark1'!T1068)</f>
        <v>3.9117647058823528</v>
      </c>
      <c r="U77" s="239">
        <f>+IF(H77=0,"",'Ark1'!W1068)</f>
        <v>0</v>
      </c>
      <c r="V77" s="239">
        <f>+IF(H77=0,"",'Ark1'!X1068)</f>
        <v>32.352941176470594</v>
      </c>
      <c r="W77" s="239">
        <f>+IF(H77=0,"",'Ark1'!Y1068)</f>
        <v>7.8431372549019596</v>
      </c>
      <c r="X77" s="239">
        <f>+IF(H77=0,"",'Ark1'!Z1068)</f>
        <v>4.8863362756930879</v>
      </c>
      <c r="Y77" s="239">
        <f>+IF(H77=0,"",'Ark1'!Z1068)</f>
        <v>4.8863362756930879</v>
      </c>
      <c r="Z77" s="238">
        <f>+IF(H77=0,"",'Ark1'!AC1068)</f>
        <v>0</v>
      </c>
      <c r="AA77" s="239">
        <f>+IF(H77=0,"",'Ark1'!AE1068)</f>
        <v>0</v>
      </c>
      <c r="AB77" s="239">
        <f t="shared" ref="AB77:AB84" si="63">+IF(H77=0,"",+N77/C77)</f>
        <v>2.9839215686274505</v>
      </c>
      <c r="AC77" s="237">
        <f t="shared" ref="AC77:AC84" si="64">+IF(H77=0,"",G77/H77)</f>
        <v>0.48039215686274511</v>
      </c>
      <c r="AD77" s="216"/>
      <c r="AE77" s="219"/>
      <c r="AG77" s="29"/>
      <c r="AH77" s="27"/>
      <c r="AI77" s="243"/>
      <c r="AJ77" s="28"/>
      <c r="AN77" s="28"/>
    </row>
    <row r="78" spans="1:70" ht="15.6">
      <c r="A78" s="216"/>
      <c r="B78" s="240">
        <f>+'Ark1'!C1069</f>
        <v>2024</v>
      </c>
      <c r="C78" s="236">
        <f>+'Ark1'!L1069</f>
        <v>5</v>
      </c>
      <c r="D78" s="236" t="str">
        <f>VLOOKUP(C78,RNR!$F$16:$G$31,2)</f>
        <v>O</v>
      </c>
      <c r="E78" s="236">
        <f>+'Ark1'!D1069</f>
        <v>6</v>
      </c>
      <c r="F78" s="236" t="str">
        <f>VLOOKUP(E78,RNR!$D$2:$E$13,2)</f>
        <v>Jun</v>
      </c>
      <c r="G78" s="353">
        <f>+'Ark1'!Q1069</f>
        <v>30</v>
      </c>
      <c r="H78" s="353">
        <f>+'Ark1'!R1069</f>
        <v>70</v>
      </c>
      <c r="I78" s="237">
        <f>+IF(H78=0,"",'Ark1'!AG1069)</f>
        <v>8.3084163683102776</v>
      </c>
      <c r="J78" s="237">
        <f>+IF(H78=0,"",'Ark1'!AH1069)</f>
        <v>15.714285714285712</v>
      </c>
      <c r="K78" s="216"/>
      <c r="L78" s="467">
        <f>+'Ark1'!AI1069</f>
        <v>66</v>
      </c>
      <c r="M78" s="216"/>
      <c r="N78" s="237">
        <f>+IF(H78=0,"",'Ark1'!U1069)</f>
        <v>15.28285714285713</v>
      </c>
      <c r="O78" s="53"/>
      <c r="P78" s="29">
        <f>+IF(L78=0,"",'Ark1'!AJ1069)</f>
        <v>100.39090909090908</v>
      </c>
      <c r="Q78" s="216"/>
      <c r="R78" s="29">
        <f>+IF(L78=0,"",'Ark1'!AK1069)</f>
        <v>14.965473531709462</v>
      </c>
      <c r="S78" s="53"/>
      <c r="T78" s="238">
        <f>+IF(H78=0,"",'Ark1'!T1069)</f>
        <v>4.0285714285714276</v>
      </c>
      <c r="U78" s="239">
        <f>+IF(H78=0,"",'Ark1'!W1069)</f>
        <v>0</v>
      </c>
      <c r="V78" s="239">
        <f>+IF(H78=0,"",'Ark1'!X1069)</f>
        <v>30</v>
      </c>
      <c r="W78" s="239">
        <f>+IF(H78=0,"",'Ark1'!Y1069)</f>
        <v>7.1428571428571441</v>
      </c>
      <c r="X78" s="239">
        <f>+IF(H78=0,"",'Ark1'!Z1069)</f>
        <v>4.5194491266263119</v>
      </c>
      <c r="Y78" s="239">
        <f>+IF(H78=0,"",'Ark1'!Z1069)</f>
        <v>4.5194491266263119</v>
      </c>
      <c r="Z78" s="238">
        <f>+IF(H78=0,"",'Ark1'!AC1069)</f>
        <v>0</v>
      </c>
      <c r="AA78" s="239">
        <f>+IF(H78=0,"",'Ark1'!AE1069)</f>
        <v>0</v>
      </c>
      <c r="AB78" s="239">
        <f t="shared" si="63"/>
        <v>3.0565714285714263</v>
      </c>
      <c r="AC78" s="237">
        <f t="shared" si="64"/>
        <v>0.42857142857142855</v>
      </c>
      <c r="AD78" s="216"/>
      <c r="AE78" s="219"/>
      <c r="AG78" s="29"/>
      <c r="AH78" s="27"/>
      <c r="AI78" s="243"/>
      <c r="AJ78" s="28"/>
      <c r="AN78" s="28"/>
    </row>
    <row r="79" spans="1:70" ht="15.6">
      <c r="A79" s="216"/>
      <c r="B79" s="240">
        <f>+'Ark1'!C1070</f>
        <v>2024</v>
      </c>
      <c r="C79" s="236">
        <f>+'Ark1'!L1070</f>
        <v>5</v>
      </c>
      <c r="D79" s="236" t="str">
        <f>VLOOKUP(C79,RNR!$F$16:$G$31,2)</f>
        <v>O</v>
      </c>
      <c r="E79" s="236">
        <f>+'Ark1'!D1070</f>
        <v>7</v>
      </c>
      <c r="F79" s="236" t="str">
        <f>VLOOKUP(E79,RNR!$D$2:$E$13,2)</f>
        <v>Jul</v>
      </c>
      <c r="G79" s="353">
        <f>+'Ark1'!Q1070</f>
        <v>15</v>
      </c>
      <c r="H79" s="353">
        <f>+'Ark1'!R1070</f>
        <v>42</v>
      </c>
      <c r="I79" s="237">
        <f>+IF(H79=0,"",'Ark1'!AG1070)</f>
        <v>12.834641286803585</v>
      </c>
      <c r="J79" s="237">
        <f>+IF(H79=0,"",'Ark1'!AH1070)</f>
        <v>21.428571428571423</v>
      </c>
      <c r="K79" s="216"/>
      <c r="L79" s="467">
        <f>+'Ark1'!AI1070</f>
        <v>42</v>
      </c>
      <c r="M79" s="216"/>
      <c r="N79" s="237">
        <f>+IF(H79=0,"",'Ark1'!U1070)</f>
        <v>16.471428571428582</v>
      </c>
      <c r="O79" s="53"/>
      <c r="P79" s="29">
        <f>+IF(L79=0,"",'Ark1'!AJ1070)</f>
        <v>100.91428571428575</v>
      </c>
      <c r="Q79" s="216"/>
      <c r="R79" s="29">
        <f>+IF(L79=0,"",'Ark1'!AK1070)</f>
        <v>15.728050594327549</v>
      </c>
      <c r="S79" s="53"/>
      <c r="T79" s="238">
        <f>+IF(H79=0,"",'Ark1'!T1070)</f>
        <v>4.3095238095238093</v>
      </c>
      <c r="U79" s="239">
        <f>+IF(H79=0,"",'Ark1'!W1070)</f>
        <v>0</v>
      </c>
      <c r="V79" s="239">
        <f>+IF(H79=0,"",'Ark1'!X1070)</f>
        <v>47.619047619047642</v>
      </c>
      <c r="W79" s="239">
        <f>+IF(H79=0,"",'Ark1'!Y1070)</f>
        <v>4.7619047619047636</v>
      </c>
      <c r="X79" s="239">
        <f>+IF(H79=0,"",'Ark1'!Z1070)</f>
        <v>3.9957290123500528</v>
      </c>
      <c r="Y79" s="239">
        <f>+IF(H79=0,"",'Ark1'!Z1070)</f>
        <v>3.9957290123500528</v>
      </c>
      <c r="Z79" s="238">
        <f>+IF(H79=0,"",'Ark1'!AC1070)</f>
        <v>0</v>
      </c>
      <c r="AA79" s="239">
        <f>+IF(H79=0,"",'Ark1'!AE1070)</f>
        <v>0</v>
      </c>
      <c r="AB79" s="239">
        <f t="shared" si="63"/>
        <v>3.2942857142857163</v>
      </c>
      <c r="AC79" s="237">
        <f t="shared" si="64"/>
        <v>0.35714285714285715</v>
      </c>
      <c r="AD79" s="216"/>
      <c r="AE79" s="219"/>
      <c r="AG79" s="29"/>
      <c r="AH79" s="27"/>
      <c r="AI79" s="243"/>
      <c r="AJ79" s="28"/>
      <c r="AN79" s="28"/>
    </row>
    <row r="80" spans="1:70" ht="15.6">
      <c r="A80" s="216"/>
      <c r="B80" s="240">
        <f>+'Ark1'!C1071</f>
        <v>2024</v>
      </c>
      <c r="C80" s="236">
        <f>+'Ark1'!L1071</f>
        <v>5</v>
      </c>
      <c r="D80" s="236" t="str">
        <f>VLOOKUP(C80,RNR!$F$16:$G$31,2)</f>
        <v>O</v>
      </c>
      <c r="E80" s="236">
        <f>+'Ark1'!D1071</f>
        <v>8</v>
      </c>
      <c r="F80" s="236" t="str">
        <f>VLOOKUP(E80,RNR!$D$2:$E$13,2)</f>
        <v>Aug</v>
      </c>
      <c r="G80" s="353">
        <f>+'Ark1'!Q1071</f>
        <v>291</v>
      </c>
      <c r="H80" s="353">
        <f>+'Ark1'!R1071</f>
        <v>743</v>
      </c>
      <c r="I80" s="237">
        <f>+IF(H80=0,"",'Ark1'!AG1071)</f>
        <v>8.0630892986659148</v>
      </c>
      <c r="J80" s="237">
        <f>+IF(H80=0,"",'Ark1'!AH1071)</f>
        <v>13.862718707940781</v>
      </c>
      <c r="K80" s="216"/>
      <c r="L80" s="467">
        <f>+'Ark1'!AI1071</f>
        <v>741</v>
      </c>
      <c r="M80" s="216"/>
      <c r="N80" s="237">
        <f>+IF(H80=0,"",'Ark1'!U1071)</f>
        <v>15.800269179004058</v>
      </c>
      <c r="O80" s="53"/>
      <c r="P80" s="29">
        <f>+IF(L80=0,"",'Ark1'!AJ1071)</f>
        <v>99.82874493927126</v>
      </c>
      <c r="Q80" s="216"/>
      <c r="R80" s="29">
        <f>+IF(L80=0,"",'Ark1'!AK1071)</f>
        <v>15.490821702351759</v>
      </c>
      <c r="S80" s="53"/>
      <c r="T80" s="238">
        <f>+IF(H80=0,"",'Ark1'!T1071)</f>
        <v>4.6231493943472408</v>
      </c>
      <c r="U80" s="239">
        <f>+IF(H80=0,"",'Ark1'!W1071)</f>
        <v>0</v>
      </c>
      <c r="V80" s="239">
        <f>+IF(H80=0,"",'Ark1'!X1071)</f>
        <v>37.550471063257071</v>
      </c>
      <c r="W80" s="239">
        <f>+IF(H80=0,"",'Ark1'!Y1071)</f>
        <v>8.3445491251682391</v>
      </c>
      <c r="X80" s="239">
        <f>+IF(H80=0,"",'Ark1'!Z1071)</f>
        <v>4.5573805293817378</v>
      </c>
      <c r="Y80" s="239">
        <f>+IF(H80=0,"",'Ark1'!Z1071)</f>
        <v>4.5573805293817378</v>
      </c>
      <c r="Z80" s="238">
        <f>+IF(H80=0,"",'Ark1'!AC1071)</f>
        <v>0</v>
      </c>
      <c r="AA80" s="239">
        <f>+IF(H80=0,"",'Ark1'!AE1071)</f>
        <v>0</v>
      </c>
      <c r="AB80" s="239">
        <f t="shared" si="63"/>
        <v>3.1600538358008117</v>
      </c>
      <c r="AC80" s="237">
        <f t="shared" si="64"/>
        <v>0.39165545087483178</v>
      </c>
      <c r="AD80" s="216"/>
      <c r="AE80" s="219"/>
      <c r="AG80" s="29"/>
      <c r="AH80" s="27"/>
      <c r="AI80" s="243"/>
      <c r="AJ80" s="28"/>
      <c r="AN80" s="28"/>
    </row>
    <row r="81" spans="1:70" ht="15.6">
      <c r="A81" s="216"/>
      <c r="B81" s="240">
        <f>+'Ark1'!C1072</f>
        <v>2024</v>
      </c>
      <c r="C81" s="236">
        <f>+'Ark1'!L1072</f>
        <v>5</v>
      </c>
      <c r="D81" s="236" t="str">
        <f>VLOOKUP(C81,RNR!$F$16:$G$31,2)</f>
        <v>O</v>
      </c>
      <c r="E81" s="236">
        <f>+'Ark1'!D1072</f>
        <v>9</v>
      </c>
      <c r="F81" s="236" t="str">
        <f>VLOOKUP(E81,RNR!$D$2:$E$13,2)</f>
        <v>Sep</v>
      </c>
      <c r="G81" s="353">
        <f>+'Ark1'!Q1072</f>
        <v>423</v>
      </c>
      <c r="H81" s="353">
        <f>+'Ark1'!R1072</f>
        <v>751</v>
      </c>
      <c r="I81" s="237">
        <f>+IF(H81=0,"",'Ark1'!AG1072)</f>
        <v>6.8106025477997454</v>
      </c>
      <c r="J81" s="237">
        <f>+IF(H81=0,"",'Ark1'!AH1072)</f>
        <v>7.8561917443408786</v>
      </c>
      <c r="K81" s="216"/>
      <c r="L81" s="467">
        <f>+'Ark1'!AI1072</f>
        <v>749</v>
      </c>
      <c r="M81" s="216"/>
      <c r="N81" s="237">
        <f>+IF(H81=0,"",'Ark1'!U1072)</f>
        <v>16.702263648468698</v>
      </c>
      <c r="O81" s="53"/>
      <c r="P81" s="29">
        <f>+IF(L81=0,"",'Ark1'!AJ1072)</f>
        <v>101.89906542056076</v>
      </c>
      <c r="Q81" s="216"/>
      <c r="R81" s="29">
        <f>+IF(L81=0,"",'Ark1'!AK1072)</f>
        <v>15.416880507699972</v>
      </c>
      <c r="S81" s="53"/>
      <c r="T81" s="238">
        <f>+IF(H81=0,"",'Ark1'!T1072)</f>
        <v>4.715046604527295</v>
      </c>
      <c r="U81" s="239">
        <f>+IF(H81=0,"",'Ark1'!W1072)</f>
        <v>0.26631158455392817</v>
      </c>
      <c r="V81" s="239">
        <f>+IF(H81=0,"",'Ark1'!X1072)</f>
        <v>47.802929427430087</v>
      </c>
      <c r="W81" s="239">
        <f>+IF(H81=0,"",'Ark1'!Y1072)</f>
        <v>11.71770972037284</v>
      </c>
      <c r="X81" s="239">
        <f>+IF(H81=0,"",'Ark1'!Z1072)</f>
        <v>4.5619315984772255</v>
      </c>
      <c r="Y81" s="239">
        <f>+IF(H81=0,"",'Ark1'!Z1072)</f>
        <v>4.5619315984772255</v>
      </c>
      <c r="Z81" s="238">
        <f>+IF(H81=0,"",'Ark1'!AC1072)</f>
        <v>0</v>
      </c>
      <c r="AA81" s="239">
        <f>+IF(H81=0,"",'Ark1'!AE1072)</f>
        <v>0</v>
      </c>
      <c r="AB81" s="239">
        <f t="shared" si="63"/>
        <v>3.3404527296937396</v>
      </c>
      <c r="AC81" s="237">
        <f t="shared" si="64"/>
        <v>0.56324900133155797</v>
      </c>
      <c r="AD81" s="216"/>
      <c r="AE81" s="219"/>
      <c r="AG81" s="29"/>
      <c r="AH81" s="27"/>
      <c r="AI81" s="243"/>
      <c r="AJ81" s="28"/>
      <c r="AN81" s="28"/>
    </row>
    <row r="82" spans="1:70" ht="15.6">
      <c r="A82" s="216"/>
      <c r="B82" s="240">
        <f>+'Ark1'!C1073</f>
        <v>2024</v>
      </c>
      <c r="C82" s="236">
        <f>+'Ark1'!L1073</f>
        <v>5</v>
      </c>
      <c r="D82" s="236" t="str">
        <f>VLOOKUP(C82,RNR!$F$16:$G$31,2)</f>
        <v>O</v>
      </c>
      <c r="E82" s="236">
        <f>+'Ark1'!D1073</f>
        <v>10</v>
      </c>
      <c r="F82" s="236" t="str">
        <f>VLOOKUP(E82,RNR!$D$2:$E$13,2)</f>
        <v>Okt</v>
      </c>
      <c r="G82" s="353">
        <f>+'Ark1'!Q1073</f>
        <v>844</v>
      </c>
      <c r="H82" s="353">
        <f>+'Ark1'!R1073</f>
        <v>1547</v>
      </c>
      <c r="I82" s="237">
        <f>+IF(H82=0,"",'Ark1'!AG1073)</f>
        <v>5.5940612868403692</v>
      </c>
      <c r="J82" s="237">
        <f>+IF(H82=0,"",'Ark1'!AH1073)</f>
        <v>9.7608274078862323</v>
      </c>
      <c r="K82" s="216"/>
      <c r="L82" s="467">
        <f>+'Ark1'!AI1073</f>
        <v>1546</v>
      </c>
      <c r="M82" s="216"/>
      <c r="N82" s="237">
        <f>+IF(H82=0,"",'Ark1'!U1073)</f>
        <v>16.179638009049746</v>
      </c>
      <c r="O82" s="53"/>
      <c r="P82" s="29">
        <f>+IF(L82=0,"",'Ark1'!AJ1073)</f>
        <v>100.97477360931435</v>
      </c>
      <c r="Q82" s="216"/>
      <c r="R82" s="29">
        <f>+IF(L82=0,"",'Ark1'!AK1073)</f>
        <v>15.368797500450796</v>
      </c>
      <c r="S82" s="53"/>
      <c r="T82" s="238">
        <f>+IF(H82=0,"",'Ark1'!T1073)</f>
        <v>4.729153199741436</v>
      </c>
      <c r="U82" s="239">
        <f>+IF(H82=0,"",'Ark1'!W1073)</f>
        <v>0.19392372333548805</v>
      </c>
      <c r="V82" s="239">
        <f>+IF(H82=0,"",'Ark1'!X1073)</f>
        <v>43.956043956043942</v>
      </c>
      <c r="W82" s="239">
        <f>+IF(H82=0,"",'Ark1'!Y1073)</f>
        <v>7.4337427278603743</v>
      </c>
      <c r="X82" s="239">
        <f>+IF(H82=0,"",'Ark1'!Z1073)</f>
        <v>4.2824644021534697</v>
      </c>
      <c r="Y82" s="239">
        <f>+IF(H82=0,"",'Ark1'!Z1073)</f>
        <v>4.2824644021534697</v>
      </c>
      <c r="Z82" s="238">
        <f>+IF(H82=0,"",'Ark1'!AC1073)</f>
        <v>0</v>
      </c>
      <c r="AA82" s="239">
        <f>+IF(H82=0,"",'Ark1'!AE1073)</f>
        <v>0</v>
      </c>
      <c r="AB82" s="239">
        <f t="shared" si="63"/>
        <v>3.2359276018099492</v>
      </c>
      <c r="AC82" s="237">
        <f t="shared" si="64"/>
        <v>0.54557207498383964</v>
      </c>
      <c r="AD82" s="216"/>
      <c r="AE82" s="219"/>
      <c r="AG82" s="29"/>
      <c r="AH82" s="27"/>
      <c r="AI82" s="243"/>
      <c r="AJ82" s="28"/>
      <c r="AN82" s="28"/>
    </row>
    <row r="83" spans="1:70" ht="15.6">
      <c r="A83" s="216"/>
      <c r="B83" s="240">
        <f>+'Ark1'!C1074</f>
        <v>2024</v>
      </c>
      <c r="C83" s="236">
        <f>+'Ark1'!L1074</f>
        <v>5</v>
      </c>
      <c r="D83" s="236" t="str">
        <f>VLOOKUP(C83,RNR!$F$16:$G$31,2)</f>
        <v>O</v>
      </c>
      <c r="E83" s="236">
        <f>+'Ark1'!D1074</f>
        <v>11</v>
      </c>
      <c r="F83" s="236" t="str">
        <f>VLOOKUP(E83,RNR!$D$2:$E$13,2)</f>
        <v>Nov</v>
      </c>
      <c r="G83" s="353">
        <f>+'Ark1'!Q1074</f>
        <v>281</v>
      </c>
      <c r="H83" s="353">
        <f>+'Ark1'!R1074</f>
        <v>496</v>
      </c>
      <c r="I83" s="237">
        <f>+IF(H83=0,"",'Ark1'!AG1074)</f>
        <v>5.6221395104676493</v>
      </c>
      <c r="J83" s="237">
        <f>+IF(H83=0,"",'Ark1'!AH1074)</f>
        <v>6.6532258064516112</v>
      </c>
      <c r="K83" s="216"/>
      <c r="L83" s="467">
        <f>+'Ark1'!AI1074</f>
        <v>495</v>
      </c>
      <c r="M83" s="216"/>
      <c r="N83" s="237">
        <f>+IF(H83=0,"",'Ark1'!U1074)</f>
        <v>16.496774193548397</v>
      </c>
      <c r="O83" s="53"/>
      <c r="P83" s="29">
        <f>+IF(L83=0,"",'Ark1'!AJ1074)</f>
        <v>101.93959595959606</v>
      </c>
      <c r="Q83" s="216"/>
      <c r="R83" s="29">
        <f>+IF(L83=0,"",'Ark1'!AK1074)</f>
        <v>15.30879669364114</v>
      </c>
      <c r="S83" s="53"/>
      <c r="T83" s="238">
        <f>+IF(H83=0,"",'Ark1'!T1074)</f>
        <v>4.8125</v>
      </c>
      <c r="U83" s="239">
        <f>+IF(H83=0,"",'Ark1'!W1074)</f>
        <v>0.20161290322580641</v>
      </c>
      <c r="V83" s="239">
        <f>+IF(H83=0,"",'Ark1'!X1074)</f>
        <v>52.217741935483879</v>
      </c>
      <c r="W83" s="239">
        <f>+IF(H83=0,"",'Ark1'!Y1074)</f>
        <v>6.0483870967741948</v>
      </c>
      <c r="X83" s="239">
        <f>+IF(H83=0,"",'Ark1'!Z1074)</f>
        <v>4.011891306134447</v>
      </c>
      <c r="Y83" s="239">
        <f>+IF(H83=0,"",'Ark1'!Z1074)</f>
        <v>4.011891306134447</v>
      </c>
      <c r="Z83" s="238">
        <f>+IF(H83=0,"",'Ark1'!AC1074)</f>
        <v>0</v>
      </c>
      <c r="AA83" s="239">
        <f>+IF(H83=0,"",'Ark1'!AE1074)</f>
        <v>0</v>
      </c>
      <c r="AB83" s="239">
        <f t="shared" si="63"/>
        <v>3.2993548387096796</v>
      </c>
      <c r="AC83" s="237">
        <f t="shared" si="64"/>
        <v>0.56653225806451613</v>
      </c>
      <c r="AD83" s="216"/>
      <c r="AE83" s="219"/>
      <c r="AG83" s="29"/>
      <c r="AH83" s="27"/>
      <c r="AI83" s="243"/>
      <c r="AJ83" s="28"/>
      <c r="AN83" s="28"/>
    </row>
    <row r="84" spans="1:70" ht="15.6">
      <c r="A84" s="216"/>
      <c r="B84" s="240">
        <f>+'Ark1'!C1075</f>
        <v>2024</v>
      </c>
      <c r="C84" s="236">
        <f>+'Ark1'!L1075</f>
        <v>5</v>
      </c>
      <c r="D84" s="236" t="str">
        <f>VLOOKUP(C84,RNR!$F$16:$G$31,2)</f>
        <v>O</v>
      </c>
      <c r="E84" s="236">
        <f>+'Ark1'!D1075</f>
        <v>12</v>
      </c>
      <c r="F84" s="236" t="str">
        <f>VLOOKUP(E84,RNR!$D$2:$E$13,2)</f>
        <v>Des</v>
      </c>
      <c r="G84" s="353">
        <f>+'Ark1'!Q1075</f>
        <v>44</v>
      </c>
      <c r="H84" s="353">
        <f>+'Ark1'!R1075</f>
        <v>69</v>
      </c>
      <c r="I84" s="237">
        <f>+IF(H84=0,"",'Ark1'!AG1075)</f>
        <v>6.5406932215747906</v>
      </c>
      <c r="J84" s="237">
        <f>+IF(H84=0,"",'Ark1'!AH1075)</f>
        <v>2.8985507246376807</v>
      </c>
      <c r="K84" s="216"/>
      <c r="L84" s="467">
        <f>+'Ark1'!AI1075</f>
        <v>69</v>
      </c>
      <c r="M84" s="216"/>
      <c r="N84" s="237">
        <f>+IF(H84=0,"",'Ark1'!U1075)</f>
        <v>15.471014492753628</v>
      </c>
      <c r="O84" s="53"/>
      <c r="P84" s="29">
        <f>+IF(L84=0,"",'Ark1'!AJ1075)</f>
        <v>99.642028985507196</v>
      </c>
      <c r="Q84" s="216"/>
      <c r="R84" s="29">
        <f>+IF(L84=0,"",'Ark1'!AK1075)</f>
        <v>15.332755605326343</v>
      </c>
      <c r="S84" s="53"/>
      <c r="T84" s="238">
        <f>+IF(H84=0,"",'Ark1'!T1075)</f>
        <v>4.7681159420289845</v>
      </c>
      <c r="U84" s="239">
        <f>+IF(H84=0,"",'Ark1'!W1075)</f>
        <v>0</v>
      </c>
      <c r="V84" s="239">
        <f>+IF(H84=0,"",'Ark1'!X1075)</f>
        <v>43.478260869565219</v>
      </c>
      <c r="W84" s="239">
        <f>+IF(H84=0,"",'Ark1'!Y1075)</f>
        <v>2.8985507246376807</v>
      </c>
      <c r="X84" s="239">
        <f>+IF(H84=0,"",'Ark1'!Z1075)</f>
        <v>3.9558835818099358</v>
      </c>
      <c r="Y84" s="239">
        <f>+IF(H84=0,"",'Ark1'!Z1075)</f>
        <v>3.9558835818099358</v>
      </c>
      <c r="Z84" s="238">
        <f>+IF(H84=0,"",'Ark1'!AC1075)</f>
        <v>0</v>
      </c>
      <c r="AA84" s="239">
        <f>+IF(H84=0,"",'Ark1'!AE1075)</f>
        <v>0</v>
      </c>
      <c r="AB84" s="239">
        <f t="shared" si="63"/>
        <v>3.0942028985507255</v>
      </c>
      <c r="AC84" s="237">
        <f t="shared" si="64"/>
        <v>0.6376811594202898</v>
      </c>
      <c r="AD84" s="216"/>
      <c r="AE84" s="219"/>
      <c r="AG84" s="29"/>
      <c r="AH84" s="27"/>
      <c r="AI84" s="243"/>
      <c r="AJ84" s="28"/>
      <c r="AN84" s="28"/>
    </row>
    <row r="85" spans="1:70" ht="15" customHeight="1">
      <c r="A85" s="216"/>
      <c r="B85" s="216"/>
      <c r="C85" s="216"/>
      <c r="D85" s="349"/>
      <c r="E85" s="349"/>
      <c r="F85" s="349"/>
      <c r="G85" s="349"/>
      <c r="H85" s="349"/>
      <c r="I85" s="217"/>
      <c r="J85" s="217"/>
      <c r="K85" s="217"/>
      <c r="L85" s="217"/>
      <c r="M85" s="217"/>
      <c r="N85" s="216"/>
      <c r="O85" s="216"/>
      <c r="P85" s="216"/>
      <c r="Q85" s="216"/>
      <c r="R85" s="216"/>
      <c r="S85" s="216"/>
      <c r="T85" s="216"/>
      <c r="U85" s="218"/>
      <c r="V85" s="218"/>
      <c r="W85" s="218"/>
      <c r="X85" s="218"/>
      <c r="Y85" s="218"/>
      <c r="Z85" s="216"/>
      <c r="AA85" s="218"/>
      <c r="AB85" s="218"/>
      <c r="AC85" s="217"/>
      <c r="AD85" s="216"/>
      <c r="AE85" s="219"/>
      <c r="AG85" s="29"/>
      <c r="AH85" s="27"/>
      <c r="AI85" s="220"/>
      <c r="AJ85" s="28"/>
      <c r="AN85" s="28"/>
      <c r="BF85" s="232"/>
    </row>
    <row r="86" spans="1:70" ht="15" customHeight="1">
      <c r="A86" s="216"/>
      <c r="B86" s="216"/>
      <c r="C86" s="234" t="s">
        <v>0</v>
      </c>
      <c r="D86" s="349"/>
      <c r="E86" s="352" t="str">
        <f>+D90</f>
        <v>O+</v>
      </c>
      <c r="F86" s="349"/>
      <c r="G86" s="349"/>
      <c r="H86" s="367">
        <f>SUM(H88:H99)</f>
        <v>6711</v>
      </c>
      <c r="I86" s="217"/>
      <c r="J86" s="217"/>
      <c r="K86" s="217"/>
      <c r="L86" s="217"/>
      <c r="M86" s="217"/>
      <c r="N86" s="265">
        <f>+Klasse!M16</f>
        <v>19.877901952019016</v>
      </c>
      <c r="O86" s="216"/>
      <c r="P86" s="216"/>
      <c r="Q86" s="216"/>
      <c r="R86" s="216"/>
      <c r="S86" s="216"/>
      <c r="T86" s="216"/>
      <c r="U86" s="218"/>
      <c r="V86" s="218"/>
      <c r="W86" s="218"/>
      <c r="X86" s="218"/>
      <c r="Y86" s="218"/>
      <c r="Z86" s="216"/>
      <c r="AA86" s="218"/>
      <c r="AB86" s="265">
        <f>+N86/C92</f>
        <v>3.312983658669836</v>
      </c>
      <c r="AC86" s="217"/>
      <c r="AD86" s="216"/>
      <c r="AE86" s="219"/>
      <c r="AG86" s="29"/>
      <c r="AH86" s="27"/>
      <c r="AI86" s="220"/>
      <c r="AJ86" s="28"/>
      <c r="AN86" s="28"/>
      <c r="BF86" s="232"/>
    </row>
    <row r="87" spans="1:70" ht="15" customHeight="1">
      <c r="A87" s="216"/>
      <c r="B87" s="216"/>
      <c r="C87" s="216"/>
      <c r="D87" s="349"/>
      <c r="E87" s="349"/>
      <c r="F87" s="349"/>
      <c r="G87" s="349"/>
      <c r="H87" s="349"/>
      <c r="I87" s="217"/>
      <c r="J87" s="217"/>
      <c r="K87" s="217"/>
      <c r="L87" s="217"/>
      <c r="M87" s="217"/>
      <c r="N87" s="216"/>
      <c r="O87" s="216"/>
      <c r="P87" s="216"/>
      <c r="Q87" s="216"/>
      <c r="R87" s="216"/>
      <c r="S87" s="216"/>
      <c r="T87" s="216"/>
      <c r="U87" s="218"/>
      <c r="V87" s="218"/>
      <c r="W87" s="218"/>
      <c r="X87" s="218"/>
      <c r="Y87" s="218"/>
      <c r="Z87" s="216"/>
      <c r="AA87" s="218"/>
      <c r="AB87" s="218"/>
      <c r="AC87" s="218"/>
      <c r="AD87" s="218"/>
      <c r="AE87" s="219"/>
      <c r="AG87" s="29"/>
      <c r="AH87" s="27"/>
      <c r="AI87" s="220"/>
      <c r="AJ87" s="28"/>
      <c r="AN87" s="28"/>
      <c r="BF87" s="232">
        <f>1+BF91</f>
        <v>1</v>
      </c>
      <c r="BG87" s="28">
        <v>20.659867330016564</v>
      </c>
      <c r="BH87" s="28">
        <f t="shared" ref="BH87" si="65">+BG87</f>
        <v>20.659867330016564</v>
      </c>
      <c r="BI87" s="28">
        <f t="shared" ref="BI87" si="66">+BH87</f>
        <v>20.659867330016564</v>
      </c>
      <c r="BJ87" s="28">
        <f t="shared" ref="BJ87" si="67">+BI87</f>
        <v>20.659867330016564</v>
      </c>
      <c r="BK87" s="28">
        <f t="shared" ref="BK87" si="68">+BJ87</f>
        <v>20.659867330016564</v>
      </c>
      <c r="BL87" s="28">
        <f t="shared" ref="BL87" si="69">+BK87</f>
        <v>20.659867330016564</v>
      </c>
      <c r="BM87" s="28">
        <f t="shared" ref="BM87" si="70">+BL87</f>
        <v>20.659867330016564</v>
      </c>
      <c r="BN87" s="28">
        <f t="shared" ref="BN87" si="71">+BM87</f>
        <v>20.659867330016564</v>
      </c>
      <c r="BO87" s="28">
        <f t="shared" ref="BO87" si="72">+BN87</f>
        <v>20.659867330016564</v>
      </c>
      <c r="BP87" s="28">
        <f t="shared" ref="BP87" si="73">+BO87</f>
        <v>20.659867330016564</v>
      </c>
      <c r="BQ87" s="28">
        <f t="shared" ref="BQ87" si="74">+BP87</f>
        <v>20.659867330016564</v>
      </c>
      <c r="BR87" s="28">
        <f t="shared" ref="BR87" si="75">+BQ87</f>
        <v>20.659867330016564</v>
      </c>
    </row>
    <row r="88" spans="1:70" ht="15.6">
      <c r="A88" s="216"/>
      <c r="B88" s="240">
        <f>+'Ark1'!C1076</f>
        <v>2024</v>
      </c>
      <c r="C88" s="532">
        <f>+'Ark1'!L1076</f>
        <v>6</v>
      </c>
      <c r="D88" s="236" t="str">
        <f>VLOOKUP(C88,RNR!$F$16:$G$31,2)</f>
        <v>O+</v>
      </c>
      <c r="E88" s="532">
        <f>+'Ark1'!D1076</f>
        <v>1</v>
      </c>
      <c r="F88" s="236" t="str">
        <f>VLOOKUP(E88,RNR!$D$2:$E$13,2)</f>
        <v>Jan</v>
      </c>
      <c r="G88" s="533">
        <f>+'Ark1'!Q1076</f>
        <v>33</v>
      </c>
      <c r="H88" s="533">
        <f>+'Ark1'!R1076</f>
        <v>59</v>
      </c>
      <c r="I88" s="29">
        <f>+IF(H88=0,"",'Ark1'!AG1076)</f>
        <v>8.9912577260542008</v>
      </c>
      <c r="J88" s="29">
        <f>+IF(H88=0,"",'Ark1'!AH1076)</f>
        <v>1.6949152542372876</v>
      </c>
      <c r="K88" s="531"/>
      <c r="L88" s="467">
        <f>+'Ark1'!AI1076</f>
        <v>39</v>
      </c>
      <c r="M88" s="531"/>
      <c r="N88" s="32">
        <f>+IF(H88=0,"",'Ark1'!U1076)</f>
        <v>19.157627118644072</v>
      </c>
      <c r="O88" s="53"/>
      <c r="P88" s="29">
        <f>+IF(L88=0,"",'Ark1'!AJ1076)</f>
        <v>106.3153846153846</v>
      </c>
      <c r="Q88" s="531"/>
      <c r="R88" s="29">
        <f>+IF(L88=0,"",'Ark1'!AK1076)</f>
        <v>17.036272191655147</v>
      </c>
      <c r="S88" s="53"/>
      <c r="T88" s="238">
        <f>+IF(H88=0,"",'Ark1'!T1076)</f>
        <v>6.0847457627118642</v>
      </c>
      <c r="U88" s="34">
        <f>+IF(H88=0,"",'Ark1'!W1076)</f>
        <v>6.7796610169491505</v>
      </c>
      <c r="V88" s="34">
        <f>+IF(H88=0,"",'Ark1'!X1076)</f>
        <v>69.491525423728802</v>
      </c>
      <c r="W88" s="34">
        <f>+IF(H88=0,"",'Ark1'!Y1076)</f>
        <v>23.728813559322031</v>
      </c>
      <c r="X88" s="34">
        <f>+IF(H88=0,"",'Ark1'!Z1076)</f>
        <v>4.273418168633901</v>
      </c>
      <c r="Y88" s="34">
        <f>+IF(H88=0,"",'Ark1'!Z1076)</f>
        <v>4.273418168633901</v>
      </c>
      <c r="Z88" s="27">
        <f>+IF(H88=0,"",'Ark1'!AC1076)</f>
        <v>0</v>
      </c>
      <c r="AA88" s="34">
        <f>+IF(H88=0,"",'Ark1'!AE1076)</f>
        <v>0</v>
      </c>
      <c r="AB88" s="34">
        <f t="shared" ref="AB88:AB91" si="76">+IF(H88=0,"",+N88/C88)</f>
        <v>3.1929378531073453</v>
      </c>
      <c r="AC88" s="29">
        <f t="shared" ref="AC88:AC91" si="77">+IF(H88=0,"",G88/H88)</f>
        <v>0.55932203389830504</v>
      </c>
      <c r="AD88" s="216"/>
      <c r="AE88" s="219"/>
      <c r="AG88" s="29"/>
      <c r="AH88" s="27"/>
      <c r="AI88" s="243"/>
      <c r="AJ88" s="28"/>
      <c r="AN88" s="28"/>
    </row>
    <row r="89" spans="1:70" ht="15.6">
      <c r="A89" s="216"/>
      <c r="B89" s="240">
        <f>+'Ark1'!C1077</f>
        <v>2024</v>
      </c>
      <c r="C89" s="532">
        <f>+'Ark1'!L1077</f>
        <v>6</v>
      </c>
      <c r="D89" s="236" t="str">
        <f>VLOOKUP(C89,RNR!$F$16:$G$31,2)</f>
        <v>O+</v>
      </c>
      <c r="E89" s="532">
        <f>+'Ark1'!D1077</f>
        <v>2</v>
      </c>
      <c r="F89" s="236" t="str">
        <f>VLOOKUP(E89,RNR!$D$2:$E$13,2)</f>
        <v>Feb</v>
      </c>
      <c r="G89" s="533">
        <f>+'Ark1'!Q1077</f>
        <v>31</v>
      </c>
      <c r="H89" s="533">
        <f>+'Ark1'!R1077</f>
        <v>49</v>
      </c>
      <c r="I89" s="29">
        <f>+IF(H89=0,"",'Ark1'!AG1077)</f>
        <v>6.6665290137859348</v>
      </c>
      <c r="J89" s="29">
        <f>+IF(H89=0,"",'Ark1'!AH1077)</f>
        <v>0</v>
      </c>
      <c r="K89" s="531"/>
      <c r="L89" s="467">
        <f>+'Ark1'!AI1077</f>
        <v>41</v>
      </c>
      <c r="M89" s="531"/>
      <c r="N89" s="32">
        <f>+IF(H89=0,"",'Ark1'!U1077)</f>
        <v>19.767346938775511</v>
      </c>
      <c r="O89" s="53"/>
      <c r="P89" s="29">
        <f>+IF(L89=0,"",'Ark1'!AJ1077)</f>
        <v>105.80243902439024</v>
      </c>
      <c r="Q89" s="531"/>
      <c r="R89" s="29">
        <f>+IF(L89=0,"",'Ark1'!AK1077)</f>
        <v>17.773523833459912</v>
      </c>
      <c r="S89" s="53"/>
      <c r="T89" s="238">
        <f>+IF(H89=0,"",'Ark1'!T1077)</f>
        <v>5.5102040816326516</v>
      </c>
      <c r="U89" s="34">
        <f>+IF(H89=0,"",'Ark1'!W1077)</f>
        <v>6.1224489795918364</v>
      </c>
      <c r="V89" s="34">
        <f>+IF(H89=0,"",'Ark1'!X1077)</f>
        <v>73.469387755102048</v>
      </c>
      <c r="W89" s="34">
        <f>+IF(H89=0,"",'Ark1'!Y1077)</f>
        <v>28.571428571428577</v>
      </c>
      <c r="X89" s="34">
        <f>+IF(H89=0,"",'Ark1'!Z1077)</f>
        <v>5.4796613836653751</v>
      </c>
      <c r="Y89" s="34">
        <f>+IF(H89=0,"",'Ark1'!Z1077)</f>
        <v>5.4796613836653751</v>
      </c>
      <c r="Z89" s="27">
        <f>+IF(H89=0,"",'Ark1'!AC1077)</f>
        <v>0</v>
      </c>
      <c r="AA89" s="34">
        <f>+IF(H89=0,"",'Ark1'!AE1077)</f>
        <v>0</v>
      </c>
      <c r="AB89" s="34">
        <f t="shared" si="76"/>
        <v>3.2945578231292516</v>
      </c>
      <c r="AC89" s="29">
        <f t="shared" si="77"/>
        <v>0.63265306122448983</v>
      </c>
      <c r="AD89" s="216"/>
      <c r="AE89" s="219"/>
      <c r="AG89" s="29"/>
      <c r="AH89" s="27"/>
      <c r="AI89" s="243"/>
      <c r="AJ89" s="28"/>
      <c r="AN89" s="28"/>
    </row>
    <row r="90" spans="1:70" ht="15.6">
      <c r="A90" s="216"/>
      <c r="B90" s="240">
        <f>+'Ark1'!C1078</f>
        <v>2024</v>
      </c>
      <c r="C90" s="532">
        <f>+'Ark1'!L1078</f>
        <v>6</v>
      </c>
      <c r="D90" s="236" t="str">
        <f>VLOOKUP(C90,RNR!$F$16:$G$31,2)</f>
        <v>O+</v>
      </c>
      <c r="E90" s="532">
        <f>+'Ark1'!D1078</f>
        <v>3</v>
      </c>
      <c r="F90" s="236" t="str">
        <f>VLOOKUP(E90,RNR!$D$2:$E$13,2)</f>
        <v>Mar</v>
      </c>
      <c r="G90" s="533">
        <f>+'Ark1'!Q1078</f>
        <v>167</v>
      </c>
      <c r="H90" s="533">
        <f>+'Ark1'!R1078</f>
        <v>211</v>
      </c>
      <c r="I90" s="29">
        <f>+IF(H90=0,"",'Ark1'!AG1078)</f>
        <v>5.4302901053558807</v>
      </c>
      <c r="J90" s="29">
        <f>+IF(H90=0,"",'Ark1'!AH1078)</f>
        <v>0</v>
      </c>
      <c r="K90" s="531"/>
      <c r="L90" s="467">
        <f>+'Ark1'!AI1078</f>
        <v>165</v>
      </c>
      <c r="M90" s="531"/>
      <c r="N90" s="32">
        <f>+IF(H90=0,"",'Ark1'!U1078)</f>
        <v>22.204739336492882</v>
      </c>
      <c r="O90" s="53"/>
      <c r="P90" s="29">
        <f>+IF(L90=0,"",'Ark1'!AJ1078)</f>
        <v>108.52606060606064</v>
      </c>
      <c r="Q90" s="531"/>
      <c r="R90" s="29">
        <f>+IF(L90=0,"",'Ark1'!AK1078)</f>
        <v>17.33736819338408</v>
      </c>
      <c r="S90" s="53"/>
      <c r="T90" s="238">
        <f>+IF(H90=0,"",'Ark1'!T1078)</f>
        <v>5.6587677725118484</v>
      </c>
      <c r="U90" s="34">
        <f>+IF(H90=0,"",'Ark1'!W1078)</f>
        <v>5.6872037914691935</v>
      </c>
      <c r="V90" s="34">
        <f>+IF(H90=0,"",'Ark1'!X1078)</f>
        <v>90.995260663507111</v>
      </c>
      <c r="W90" s="34">
        <f>+IF(H90=0,"",'Ark1'!Y1078)</f>
        <v>42.654028436018955</v>
      </c>
      <c r="X90" s="34">
        <f>+IF(H90=0,"",'Ark1'!Z1078)</f>
        <v>4.6199419687496333</v>
      </c>
      <c r="Y90" s="34">
        <f>+IF(H90=0,"",'Ark1'!Z1078)</f>
        <v>4.6199419687496333</v>
      </c>
      <c r="Z90" s="27">
        <f>+IF(H90=0,"",'Ark1'!AC1078)</f>
        <v>0</v>
      </c>
      <c r="AA90" s="34">
        <f>+IF(H90=0,"",'Ark1'!AE1078)</f>
        <v>0</v>
      </c>
      <c r="AB90" s="34">
        <f t="shared" si="76"/>
        <v>3.7007898894154803</v>
      </c>
      <c r="AC90" s="29">
        <f t="shared" si="77"/>
        <v>0.79146919431279616</v>
      </c>
      <c r="AD90" s="216"/>
      <c r="AE90" s="219"/>
      <c r="AG90" s="29"/>
      <c r="AH90" s="27"/>
      <c r="AI90" s="243"/>
      <c r="AJ90" s="28"/>
      <c r="AN90" s="28"/>
    </row>
    <row r="91" spans="1:70" ht="15.6">
      <c r="A91" s="216"/>
      <c r="B91" s="240">
        <f>+'Ark1'!C1079</f>
        <v>2024</v>
      </c>
      <c r="C91" s="532">
        <f>+'Ark1'!L1079</f>
        <v>6</v>
      </c>
      <c r="D91" s="236" t="str">
        <f>VLOOKUP(C91,RNR!$F$16:$G$31,2)</f>
        <v>O+</v>
      </c>
      <c r="E91" s="532">
        <f>+'Ark1'!D1079</f>
        <v>4</v>
      </c>
      <c r="F91" s="236" t="str">
        <f>VLOOKUP(E91,RNR!$D$2:$E$13,2)</f>
        <v>Apr</v>
      </c>
      <c r="G91" s="533">
        <f>+'Ark1'!Q1079</f>
        <v>82</v>
      </c>
      <c r="H91" s="533">
        <f>+'Ark1'!R1079</f>
        <v>133</v>
      </c>
      <c r="I91" s="29">
        <f>+IF(H91=0,"",'Ark1'!AG1079)</f>
        <v>12.105814904171703</v>
      </c>
      <c r="J91" s="29">
        <f>+IF(H91=0,"",'Ark1'!AH1079)</f>
        <v>2.255639097744361</v>
      </c>
      <c r="K91" s="531"/>
      <c r="L91" s="467">
        <f>+'Ark1'!AI1079</f>
        <v>108</v>
      </c>
      <c r="M91" s="531"/>
      <c r="N91" s="32">
        <f>+IF(H91=0,"",'Ark1'!U1079)</f>
        <v>18.146616541353382</v>
      </c>
      <c r="O91" s="53"/>
      <c r="P91" s="29">
        <f>+IF(L91=0,"",'Ark1'!AJ1079)</f>
        <v>101.02685185185182</v>
      </c>
      <c r="Q91" s="531"/>
      <c r="R91" s="29">
        <f>+IF(L91=0,"",'Ark1'!AK1079)</f>
        <v>17.039603924846343</v>
      </c>
      <c r="S91" s="53"/>
      <c r="T91" s="238">
        <f>+IF(H91=0,"",'Ark1'!T1079)</f>
        <v>5.3533834586466176</v>
      </c>
      <c r="U91" s="34">
        <f>+IF(H91=0,"",'Ark1'!W1079)</f>
        <v>1.5037593984962403</v>
      </c>
      <c r="V91" s="34">
        <f>+IF(H91=0,"",'Ark1'!X1079)</f>
        <v>63.15789473684211</v>
      </c>
      <c r="W91" s="34">
        <f>+IF(H91=0,"",'Ark1'!Y1079)</f>
        <v>18.045112781954888</v>
      </c>
      <c r="X91" s="34">
        <f>+IF(H91=0,"",'Ark1'!Z1079)</f>
        <v>4.8752335416923591</v>
      </c>
      <c r="Y91" s="34">
        <f>+IF(H91=0,"",'Ark1'!Z1079)</f>
        <v>4.8752335416923591</v>
      </c>
      <c r="Z91" s="27">
        <f>+IF(H91=0,"",'Ark1'!AC1079)</f>
        <v>0</v>
      </c>
      <c r="AA91" s="34">
        <f>+IF(H91=0,"",'Ark1'!AE1079)</f>
        <v>0</v>
      </c>
      <c r="AB91" s="34">
        <f t="shared" si="76"/>
        <v>3.0244360902255636</v>
      </c>
      <c r="AC91" s="29">
        <f t="shared" si="77"/>
        <v>0.61654135338345861</v>
      </c>
      <c r="AD91" s="216"/>
      <c r="AE91" s="219"/>
      <c r="AG91" s="29"/>
      <c r="AH91" s="27"/>
      <c r="AI91" s="243"/>
      <c r="AJ91" s="28"/>
      <c r="AN91" s="28"/>
    </row>
    <row r="92" spans="1:70" ht="15.6">
      <c r="A92" s="216"/>
      <c r="B92" s="240">
        <f>+'Ark1'!C1080</f>
        <v>2024</v>
      </c>
      <c r="C92" s="28">
        <f>+'Ark1'!L1080</f>
        <v>6</v>
      </c>
      <c r="D92" s="236" t="str">
        <f>VLOOKUP(C92,RNR!$F$16:$G$31,2)</f>
        <v>O+</v>
      </c>
      <c r="E92" s="28">
        <f>+'Ark1'!D1080</f>
        <v>5</v>
      </c>
      <c r="F92" s="236" t="str">
        <f>VLOOKUP(E92,RNR!$D$2:$E$13,2)</f>
        <v>Mai</v>
      </c>
      <c r="G92" s="339">
        <f>+'Ark1'!Q1080</f>
        <v>104</v>
      </c>
      <c r="H92" s="339">
        <f>+'Ark1'!R1080</f>
        <v>179</v>
      </c>
      <c r="I92" s="29">
        <f>+IF(H92=0,"",'Ark1'!AG1080)</f>
        <v>12.008358402536338</v>
      </c>
      <c r="J92" s="29">
        <f>+IF(H92=0,"",'Ark1'!AH1080)</f>
        <v>5.0279329608938559</v>
      </c>
      <c r="K92" s="216"/>
      <c r="L92" s="467">
        <f>+'Ark1'!AI1080</f>
        <v>172</v>
      </c>
      <c r="M92" s="216"/>
      <c r="N92" s="32">
        <f>+IF(H92=0,"",'Ark1'!U1080)</f>
        <v>18.620670391061449</v>
      </c>
      <c r="O92" s="53"/>
      <c r="P92" s="29">
        <f>+IF(L92=0,"",'Ark1'!AJ1080)</f>
        <v>101.65523255813956</v>
      </c>
      <c r="Q92" s="216"/>
      <c r="R92" s="29">
        <f>+IF(L92=0,"",'Ark1'!AK1080)</f>
        <v>17.408838079704854</v>
      </c>
      <c r="S92" s="53"/>
      <c r="T92" s="238">
        <f>+IF(H92=0,"",'Ark1'!T1080)</f>
        <v>4.7039106145251388</v>
      </c>
      <c r="U92" s="34">
        <f>+IF(H92=0,"",'Ark1'!W1080)</f>
        <v>0.55865921787709516</v>
      </c>
      <c r="V92" s="34">
        <f>+IF(H92=0,"",'Ark1'!X1080)</f>
        <v>65.921787709497195</v>
      </c>
      <c r="W92" s="34">
        <f>+IF(H92=0,"",'Ark1'!Y1080)</f>
        <v>16.759776536312852</v>
      </c>
      <c r="X92" s="34">
        <f>+IF(H92=0,"",'Ark1'!Z1080)</f>
        <v>5.006662332033244</v>
      </c>
      <c r="Y92" s="34">
        <f>+IF(H92=0,"",'Ark1'!Z1080)</f>
        <v>5.006662332033244</v>
      </c>
      <c r="Z92" s="27">
        <f>+IF(H92=0,"",'Ark1'!AC1080)</f>
        <v>0</v>
      </c>
      <c r="AA92" s="34">
        <f>+IF(H92=0,"",'Ark1'!AE1080)</f>
        <v>0</v>
      </c>
      <c r="AB92" s="34">
        <f t="shared" ref="AB92:AB99" si="78">+IF(H92=0,"",+N92/C92)</f>
        <v>3.1034450651769081</v>
      </c>
      <c r="AC92" s="29">
        <f t="shared" ref="AC92:AC99" si="79">+IF(H92=0,"",G92/H92)</f>
        <v>0.58100558659217882</v>
      </c>
      <c r="AD92" s="216"/>
      <c r="AE92" s="219"/>
      <c r="AG92" s="29"/>
      <c r="AH92" s="27"/>
      <c r="AI92" s="243"/>
      <c r="AJ92" s="28"/>
      <c r="AN92" s="28"/>
    </row>
    <row r="93" spans="1:70" ht="15.6">
      <c r="A93" s="216"/>
      <c r="B93" s="240">
        <f>+'Ark1'!C1081</f>
        <v>2024</v>
      </c>
      <c r="C93" s="28">
        <f>+'Ark1'!L1081</f>
        <v>6</v>
      </c>
      <c r="D93" s="236" t="str">
        <f>VLOOKUP(C93,RNR!$F$16:$G$31,2)</f>
        <v>O+</v>
      </c>
      <c r="E93" s="28">
        <f>+'Ark1'!D1081</f>
        <v>6</v>
      </c>
      <c r="F93" s="236" t="str">
        <f>VLOOKUP(E93,RNR!$D$2:$E$13,2)</f>
        <v>Jun</v>
      </c>
      <c r="G93" s="339">
        <f>+'Ark1'!Q1081</f>
        <v>44</v>
      </c>
      <c r="H93" s="339">
        <f>+'Ark1'!R1081</f>
        <v>105</v>
      </c>
      <c r="I93" s="29">
        <f>+IF(H93=0,"",'Ark1'!AG1081)</f>
        <v>14.49196573496633</v>
      </c>
      <c r="J93" s="29">
        <f>+IF(H93=0,"",'Ark1'!AH1081)</f>
        <v>4.7619047619047636</v>
      </c>
      <c r="K93" s="216"/>
      <c r="L93" s="467">
        <f>+'Ark1'!AI1081</f>
        <v>96</v>
      </c>
      <c r="M93" s="216"/>
      <c r="N93" s="32">
        <f>+IF(H93=0,"",'Ark1'!U1081)</f>
        <v>17.771428571428562</v>
      </c>
      <c r="O93" s="53"/>
      <c r="P93" s="29">
        <f>+IF(L93=0,"",'Ark1'!AJ1081)</f>
        <v>99.648958333333383</v>
      </c>
      <c r="Q93" s="216"/>
      <c r="R93" s="29">
        <f>+IF(L93=0,"",'Ark1'!AK1081)</f>
        <v>16.466388211900387</v>
      </c>
      <c r="S93" s="53"/>
      <c r="T93" s="238">
        <f>+IF(H93=0,"",'Ark1'!T1081)</f>
        <v>5.2476190476190467</v>
      </c>
      <c r="U93" s="34">
        <f>+IF(H93=0,"",'Ark1'!W1081)</f>
        <v>1.9047619047619055</v>
      </c>
      <c r="V93" s="34">
        <f>+IF(H93=0,"",'Ark1'!X1081)</f>
        <v>55.238095238095241</v>
      </c>
      <c r="W93" s="34">
        <f>+IF(H93=0,"",'Ark1'!Y1081)</f>
        <v>15.238095238095244</v>
      </c>
      <c r="X93" s="34">
        <f>+IF(H93=0,"",'Ark1'!Z1081)</f>
        <v>4.575643889858906</v>
      </c>
      <c r="Y93" s="34">
        <f>+IF(H93=0,"",'Ark1'!Z1081)</f>
        <v>4.575643889858906</v>
      </c>
      <c r="Z93" s="27">
        <f>+IF(H93=0,"",'Ark1'!AC1081)</f>
        <v>0</v>
      </c>
      <c r="AA93" s="34">
        <f>+IF(H93=0,"",'Ark1'!AE1081)</f>
        <v>0</v>
      </c>
      <c r="AB93" s="34">
        <f t="shared" si="78"/>
        <v>2.9619047619047603</v>
      </c>
      <c r="AC93" s="29">
        <f t="shared" si="79"/>
        <v>0.41904761904761906</v>
      </c>
      <c r="AD93" s="216"/>
      <c r="AE93" s="219"/>
      <c r="AG93" s="29"/>
      <c r="AH93" s="27"/>
      <c r="AI93" s="243"/>
      <c r="AJ93" s="28"/>
      <c r="AN93" s="28"/>
    </row>
    <row r="94" spans="1:70" ht="15.6">
      <c r="A94" s="216"/>
      <c r="B94" s="240">
        <f>+'Ark1'!C1082</f>
        <v>2024</v>
      </c>
      <c r="C94" s="28">
        <f>+'Ark1'!L1082</f>
        <v>6</v>
      </c>
      <c r="D94" s="236" t="str">
        <f>VLOOKUP(C94,RNR!$F$16:$G$31,2)</f>
        <v>O+</v>
      </c>
      <c r="E94" s="28">
        <f>+'Ark1'!D1082</f>
        <v>7</v>
      </c>
      <c r="F94" s="236" t="str">
        <f>VLOOKUP(E94,RNR!$D$2:$E$13,2)</f>
        <v>Jul</v>
      </c>
      <c r="G94" s="339">
        <f>+'Ark1'!Q1082</f>
        <v>20</v>
      </c>
      <c r="H94" s="339">
        <f>+'Ark1'!R1082</f>
        <v>47</v>
      </c>
      <c r="I94" s="29">
        <f>+IF(H94=0,"",'Ark1'!AG1082)</f>
        <v>16.328082966920828</v>
      </c>
      <c r="J94" s="29">
        <f>+IF(H94=0,"",'Ark1'!AH1082)</f>
        <v>10.638297872340427</v>
      </c>
      <c r="K94" s="216"/>
      <c r="L94" s="467">
        <f>+'Ark1'!AI1082</f>
        <v>47</v>
      </c>
      <c r="M94" s="216"/>
      <c r="N94" s="32">
        <f>+IF(H94=0,"",'Ark1'!U1082)</f>
        <v>18.725531914893622</v>
      </c>
      <c r="O94" s="53"/>
      <c r="P94" s="29">
        <f>+IF(L94=0,"",'Ark1'!AJ1082)</f>
        <v>101.98723404255315</v>
      </c>
      <c r="Q94" s="216"/>
      <c r="R94" s="29">
        <f>+IF(L94=0,"",'Ark1'!AK1082)</f>
        <v>17.295425577478078</v>
      </c>
      <c r="S94" s="53"/>
      <c r="T94" s="238">
        <f>+IF(H94=0,"",'Ark1'!T1082)</f>
        <v>4.9148936170212787</v>
      </c>
      <c r="U94" s="34">
        <f>+IF(H94=0,"",'Ark1'!W1082)</f>
        <v>2.1276595744680855</v>
      </c>
      <c r="V94" s="34">
        <f>+IF(H94=0,"",'Ark1'!X1082)</f>
        <v>76.59574468085107</v>
      </c>
      <c r="W94" s="34">
        <f>+IF(H94=0,"",'Ark1'!Y1082)</f>
        <v>12.765957446808516</v>
      </c>
      <c r="X94" s="34">
        <f>+IF(H94=0,"",'Ark1'!Z1082)</f>
        <v>4.5228247662277115</v>
      </c>
      <c r="Y94" s="34">
        <f>+IF(H94=0,"",'Ark1'!Z1082)</f>
        <v>4.5228247662277115</v>
      </c>
      <c r="Z94" s="27">
        <f>+IF(H94=0,"",'Ark1'!AC1082)</f>
        <v>0</v>
      </c>
      <c r="AA94" s="34">
        <f>+IF(H94=0,"",'Ark1'!AE1082)</f>
        <v>0</v>
      </c>
      <c r="AB94" s="34">
        <f t="shared" si="78"/>
        <v>3.1209219858156039</v>
      </c>
      <c r="AC94" s="29">
        <f t="shared" si="79"/>
        <v>0.42553191489361702</v>
      </c>
      <c r="AD94" s="216"/>
      <c r="AE94" s="219"/>
      <c r="AG94" s="29"/>
      <c r="AH94" s="27"/>
      <c r="AI94" s="243"/>
      <c r="AJ94" s="28"/>
      <c r="AN94" s="28"/>
    </row>
    <row r="95" spans="1:70" ht="15.6">
      <c r="A95" s="216"/>
      <c r="B95" s="240">
        <f>+'Ark1'!C1083</f>
        <v>2024</v>
      </c>
      <c r="C95" s="28">
        <f>+'Ark1'!L1083</f>
        <v>6</v>
      </c>
      <c r="D95" s="236" t="str">
        <f>VLOOKUP(C95,RNR!$F$16:$G$31,2)</f>
        <v>O+</v>
      </c>
      <c r="E95" s="28">
        <f>+'Ark1'!D1083</f>
        <v>8</v>
      </c>
      <c r="F95" s="236" t="str">
        <f>VLOOKUP(E95,RNR!$D$2:$E$13,2)</f>
        <v>Aug</v>
      </c>
      <c r="G95" s="339">
        <f>+'Ark1'!Q1083</f>
        <v>517</v>
      </c>
      <c r="H95" s="339">
        <f>+'Ark1'!R1083</f>
        <v>1185</v>
      </c>
      <c r="I95" s="29">
        <f>+IF(H95=0,"",'Ark1'!AG1083)</f>
        <v>15.79114376140137</v>
      </c>
      <c r="J95" s="29">
        <f>+IF(H95=0,"",'Ark1'!AH1083)</f>
        <v>8.8607594936708818</v>
      </c>
      <c r="K95" s="216"/>
      <c r="L95" s="467">
        <f>+'Ark1'!AI1083</f>
        <v>1182</v>
      </c>
      <c r="M95" s="216"/>
      <c r="N95" s="32">
        <f>+IF(H95=0,"",'Ark1'!U1083)</f>
        <v>19.402025316455724</v>
      </c>
      <c r="O95" s="53"/>
      <c r="P95" s="29">
        <f>+IF(L95=0,"",'Ark1'!AJ1083)</f>
        <v>103.50566835871398</v>
      </c>
      <c r="Q95" s="216"/>
      <c r="R95" s="29">
        <f>+IF(L95=0,"",'Ark1'!AK1083)</f>
        <v>17.1362320225094</v>
      </c>
      <c r="S95" s="53"/>
      <c r="T95" s="238">
        <f>+IF(H95=0,"",'Ark1'!T1083)</f>
        <v>5.2227848101265826</v>
      </c>
      <c r="U95" s="34">
        <f>+IF(H95=0,"",'Ark1'!W1083)</f>
        <v>0.59071729957805907</v>
      </c>
      <c r="V95" s="34">
        <f>+IF(H95=0,"",'Ark1'!X1083)</f>
        <v>66.835443037974699</v>
      </c>
      <c r="W95" s="34">
        <f>+IF(H95=0,"",'Ark1'!Y1083)</f>
        <v>27.341772151898738</v>
      </c>
      <c r="X95" s="34">
        <f>+IF(H95=0,"",'Ark1'!Z1083)</f>
        <v>5.002840976787188</v>
      </c>
      <c r="Y95" s="34">
        <f>+IF(H95=0,"",'Ark1'!Z1083)</f>
        <v>5.002840976787188</v>
      </c>
      <c r="Z95" s="27">
        <f>+IF(H95=0,"",'Ark1'!AC1083)</f>
        <v>0</v>
      </c>
      <c r="AA95" s="34">
        <f>+IF(H95=0,"",'Ark1'!AE1083)</f>
        <v>0</v>
      </c>
      <c r="AB95" s="34">
        <f t="shared" si="78"/>
        <v>3.233670886075954</v>
      </c>
      <c r="AC95" s="29">
        <f t="shared" si="79"/>
        <v>0.43628691983122364</v>
      </c>
      <c r="AD95" s="216"/>
      <c r="AE95" s="219"/>
      <c r="AG95" s="29"/>
      <c r="AH95" s="27"/>
      <c r="AI95" s="243"/>
      <c r="AJ95" s="28"/>
      <c r="AN95" s="28"/>
    </row>
    <row r="96" spans="1:70" ht="15.6">
      <c r="A96" s="216"/>
      <c r="B96" s="240">
        <f>+'Ark1'!C1084</f>
        <v>2024</v>
      </c>
      <c r="C96" s="28">
        <f>+'Ark1'!L1084</f>
        <v>6</v>
      </c>
      <c r="D96" s="236" t="str">
        <f>VLOOKUP(C96,RNR!$F$16:$G$31,2)</f>
        <v>O+</v>
      </c>
      <c r="E96" s="28">
        <f>+'Ark1'!D1084</f>
        <v>9</v>
      </c>
      <c r="F96" s="236" t="str">
        <f>VLOOKUP(E96,RNR!$D$2:$E$13,2)</f>
        <v>Sep</v>
      </c>
      <c r="G96" s="339">
        <f>+'Ark1'!Q1084</f>
        <v>707</v>
      </c>
      <c r="H96" s="339">
        <f>+'Ark1'!R1084</f>
        <v>1270</v>
      </c>
      <c r="I96" s="29">
        <f>+IF(H96=0,"",'Ark1'!AG1084)</f>
        <v>13.64086035750859</v>
      </c>
      <c r="J96" s="29">
        <f>+IF(H96=0,"",'Ark1'!AH1084)</f>
        <v>7.9527559055118111</v>
      </c>
      <c r="K96" s="216"/>
      <c r="L96" s="467">
        <f>+'Ark1'!AI1084</f>
        <v>1270</v>
      </c>
      <c r="M96" s="216"/>
      <c r="N96" s="32">
        <f>+IF(H96=0,"",'Ark1'!U1084)</f>
        <v>19.781889763779542</v>
      </c>
      <c r="O96" s="53"/>
      <c r="P96" s="29">
        <f>+IF(L96=0,"",'Ark1'!AJ1084)</f>
        <v>104.36259842519684</v>
      </c>
      <c r="Q96" s="216"/>
      <c r="R96" s="29">
        <f>+IF(L96=0,"",'Ark1'!AK1084)</f>
        <v>17.110082046657247</v>
      </c>
      <c r="S96" s="53"/>
      <c r="T96" s="238">
        <f>+IF(H96=0,"",'Ark1'!T1084)</f>
        <v>5.2637795275590555</v>
      </c>
      <c r="U96" s="34">
        <f>+IF(H96=0,"",'Ark1'!W1084)</f>
        <v>0.55118110236220474</v>
      </c>
      <c r="V96" s="34">
        <f>+IF(H96=0,"",'Ark1'!X1084)</f>
        <v>73.385826771653569</v>
      </c>
      <c r="W96" s="34">
        <f>+IF(H96=0,"",'Ark1'!Y1084)</f>
        <v>26.929133858267715</v>
      </c>
      <c r="X96" s="34">
        <f>+IF(H96=0,"",'Ark1'!Z1084)</f>
        <v>4.5548972921656281</v>
      </c>
      <c r="Y96" s="34">
        <f>+IF(H96=0,"",'Ark1'!Z1084)</f>
        <v>4.5548972921656281</v>
      </c>
      <c r="Z96" s="27">
        <f>+IF(H96=0,"",'Ark1'!AC1084)</f>
        <v>0</v>
      </c>
      <c r="AA96" s="34">
        <f>+IF(H96=0,"",'Ark1'!AE1084)</f>
        <v>0</v>
      </c>
      <c r="AB96" s="34">
        <f t="shared" si="78"/>
        <v>3.2969816272965904</v>
      </c>
      <c r="AC96" s="29">
        <f t="shared" si="79"/>
        <v>0.55669291338582683</v>
      </c>
      <c r="AD96" s="216"/>
      <c r="AE96" s="219"/>
      <c r="AG96" s="29"/>
      <c r="AH96" s="27"/>
      <c r="AI96" s="243"/>
      <c r="AJ96" s="28"/>
      <c r="AN96" s="28"/>
    </row>
    <row r="97" spans="1:70" ht="15.6">
      <c r="A97" s="216"/>
      <c r="B97" s="240">
        <f>+'Ark1'!C1085</f>
        <v>2024</v>
      </c>
      <c r="C97" s="28">
        <f>+'Ark1'!L1085</f>
        <v>6</v>
      </c>
      <c r="D97" s="236" t="str">
        <f>VLOOKUP(C97,RNR!$F$16:$G$31,2)</f>
        <v>O+</v>
      </c>
      <c r="E97" s="28">
        <f>+'Ark1'!D1085</f>
        <v>10</v>
      </c>
      <c r="F97" s="236" t="str">
        <f>VLOOKUP(E97,RNR!$D$2:$E$13,2)</f>
        <v>Okt</v>
      </c>
      <c r="G97" s="339">
        <f>+'Ark1'!Q1085</f>
        <v>1395</v>
      </c>
      <c r="H97" s="339">
        <f>+'Ark1'!R1085</f>
        <v>2459</v>
      </c>
      <c r="I97" s="29">
        <f>+IF(H97=0,"",'Ark1'!AG1085)</f>
        <v>11.103105018136633</v>
      </c>
      <c r="J97" s="29">
        <f>+IF(H97=0,"",'Ark1'!AH1085)</f>
        <v>7.0760471736478223</v>
      </c>
      <c r="K97" s="216"/>
      <c r="L97" s="467">
        <f>+'Ark1'!AI1085</f>
        <v>2458</v>
      </c>
      <c r="M97" s="216"/>
      <c r="N97" s="32">
        <f>+IF(H97=0,"",'Ark1'!U1085)</f>
        <v>20.203090687271263</v>
      </c>
      <c r="O97" s="53"/>
      <c r="P97" s="29">
        <f>+IF(L97=0,"",'Ark1'!AJ1085)</f>
        <v>105.3456061838893</v>
      </c>
      <c r="Q97" s="216"/>
      <c r="R97" s="29">
        <f>+IF(L97=0,"",'Ark1'!AK1085)</f>
        <v>16.99990953213689</v>
      </c>
      <c r="S97" s="53"/>
      <c r="T97" s="238">
        <f>+IF(H97=0,"",'Ark1'!T1085)</f>
        <v>5.3151687677917856</v>
      </c>
      <c r="U97" s="34">
        <f>+IF(H97=0,"",'Ark1'!W1085)</f>
        <v>0.73200488003253361</v>
      </c>
      <c r="V97" s="34">
        <f>+IF(H97=0,"",'Ark1'!X1085)</f>
        <v>77.389182594550647</v>
      </c>
      <c r="W97" s="34">
        <f>+IF(H97=0,"",'Ark1'!Y1085)</f>
        <v>29.808865392435944</v>
      </c>
      <c r="X97" s="34">
        <f>+IF(H97=0,"",'Ark1'!Z1085)</f>
        <v>4.577306528875094</v>
      </c>
      <c r="Y97" s="34">
        <f>+IF(H97=0,"",'Ark1'!Z1085)</f>
        <v>4.577306528875094</v>
      </c>
      <c r="Z97" s="27">
        <f>+IF(H97=0,"",'Ark1'!AC1085)</f>
        <v>0</v>
      </c>
      <c r="AA97" s="34">
        <f>+IF(H97=0,"",'Ark1'!AE1085)</f>
        <v>0</v>
      </c>
      <c r="AB97" s="34">
        <f t="shared" si="78"/>
        <v>3.3671817812118774</v>
      </c>
      <c r="AC97" s="29">
        <f t="shared" si="79"/>
        <v>0.56730378202521348</v>
      </c>
      <c r="AD97" s="216"/>
      <c r="AE97" s="219"/>
      <c r="AG97" s="29"/>
      <c r="AH97" s="27"/>
      <c r="AI97" s="243"/>
      <c r="AJ97" s="28"/>
      <c r="AN97" s="28"/>
    </row>
    <row r="98" spans="1:70" ht="15.6">
      <c r="A98" s="216"/>
      <c r="B98" s="240">
        <f>+'Ark1'!C1086</f>
        <v>2024</v>
      </c>
      <c r="C98" s="28">
        <f>+'Ark1'!L1086</f>
        <v>6</v>
      </c>
      <c r="D98" s="236" t="str">
        <f>VLOOKUP(C98,RNR!$F$16:$G$31,2)</f>
        <v>O+</v>
      </c>
      <c r="E98" s="28">
        <f>+'Ark1'!D1086</f>
        <v>11</v>
      </c>
      <c r="F98" s="236" t="str">
        <f>VLOOKUP(E98,RNR!$D$2:$E$13,2)</f>
        <v>Nov</v>
      </c>
      <c r="G98" s="339">
        <f>+'Ark1'!Q1086</f>
        <v>535</v>
      </c>
      <c r="H98" s="339">
        <f>+'Ark1'!R1086</f>
        <v>921</v>
      </c>
      <c r="I98" s="29">
        <f>+IF(H98=0,"",'Ark1'!AG1086)</f>
        <v>12.763048229717276</v>
      </c>
      <c r="J98" s="29">
        <f>+IF(H98=0,"",'Ark1'!AH1086)</f>
        <v>5.5374592833876237</v>
      </c>
      <c r="K98" s="216"/>
      <c r="L98" s="467">
        <f>+'Ark1'!AI1086</f>
        <v>920</v>
      </c>
      <c r="M98" s="216"/>
      <c r="N98" s="32">
        <f>+IF(H98=0,"",'Ark1'!U1086)</f>
        <v>20.168512486427787</v>
      </c>
      <c r="O98" s="53"/>
      <c r="P98" s="29">
        <f>+IF(L98=0,"",'Ark1'!AJ1086)</f>
        <v>105.33739130434778</v>
      </c>
      <c r="Q98" s="216"/>
      <c r="R98" s="29">
        <f>+IF(L98=0,"",'Ark1'!AK1086)</f>
        <v>17.028514655642162</v>
      </c>
      <c r="S98" s="53"/>
      <c r="T98" s="238">
        <f>+IF(H98=0,"",'Ark1'!T1086)</f>
        <v>5.3051031487513587</v>
      </c>
      <c r="U98" s="34">
        <f>+IF(H98=0,"",'Ark1'!W1086)</f>
        <v>0.86862106406080353</v>
      </c>
      <c r="V98" s="34">
        <f>+IF(H98=0,"",'Ark1'!X1086)</f>
        <v>79.370249728555919</v>
      </c>
      <c r="W98" s="34">
        <f>+IF(H98=0,"",'Ark1'!Y1086)</f>
        <v>26.1672095548317</v>
      </c>
      <c r="X98" s="34">
        <f>+IF(H98=0,"",'Ark1'!Z1086)</f>
        <v>4.1924867991995125</v>
      </c>
      <c r="Y98" s="34">
        <f>+IF(H98=0,"",'Ark1'!Z1086)</f>
        <v>4.1924867991995125</v>
      </c>
      <c r="Z98" s="27">
        <f>+IF(H98=0,"",'Ark1'!AC1086)</f>
        <v>0</v>
      </c>
      <c r="AA98" s="34">
        <f>+IF(H98=0,"",'Ark1'!AE1086)</f>
        <v>0</v>
      </c>
      <c r="AB98" s="34">
        <f t="shared" si="78"/>
        <v>3.3614187477379645</v>
      </c>
      <c r="AC98" s="29">
        <f t="shared" si="79"/>
        <v>0.58089033659066236</v>
      </c>
      <c r="AD98" s="216"/>
      <c r="AE98" s="219"/>
      <c r="AG98" s="29"/>
      <c r="AH98" s="27"/>
      <c r="AI98" s="243"/>
      <c r="AJ98" s="28"/>
      <c r="AN98" s="28"/>
    </row>
    <row r="99" spans="1:70" ht="15.6">
      <c r="A99" s="216"/>
      <c r="B99" s="240">
        <f>+'Ark1'!C1087</f>
        <v>2024</v>
      </c>
      <c r="C99" s="28">
        <f>+'Ark1'!L1087</f>
        <v>6</v>
      </c>
      <c r="D99" s="236" t="str">
        <f>VLOOKUP(C99,RNR!$F$16:$G$31,2)</f>
        <v>O+</v>
      </c>
      <c r="E99" s="28">
        <f>+'Ark1'!D1087</f>
        <v>12</v>
      </c>
      <c r="F99" s="236" t="str">
        <f>VLOOKUP(E99,RNR!$D$2:$E$13,2)</f>
        <v>Des</v>
      </c>
      <c r="G99" s="339">
        <f>+'Ark1'!Q1087</f>
        <v>58</v>
      </c>
      <c r="H99" s="339">
        <f>+'Ark1'!R1087</f>
        <v>93</v>
      </c>
      <c r="I99" s="29">
        <f>+IF(H99=0,"",'Ark1'!AG1087)</f>
        <v>10.751858047043967</v>
      </c>
      <c r="J99" s="29">
        <f>+IF(H99=0,"",'Ark1'!AH1087)</f>
        <v>1.0752688172043012</v>
      </c>
      <c r="K99" s="216"/>
      <c r="L99" s="467">
        <f>+'Ark1'!AI1087</f>
        <v>93</v>
      </c>
      <c r="M99" s="216"/>
      <c r="N99" s="32">
        <f>+IF(H99=0,"",'Ark1'!U1087)</f>
        <v>18.86881720430107</v>
      </c>
      <c r="O99" s="53"/>
      <c r="P99" s="29">
        <f>+IF(L99=0,"",'Ark1'!AJ1087)</f>
        <v>102.93978494623659</v>
      </c>
      <c r="Q99" s="216"/>
      <c r="R99" s="29">
        <f>+IF(L99=0,"",'Ark1'!AK1087)</f>
        <v>17.05682389199448</v>
      </c>
      <c r="S99" s="53"/>
      <c r="T99" s="238">
        <f>+IF(H99=0,"",'Ark1'!T1087)</f>
        <v>5.4946236559139772</v>
      </c>
      <c r="U99" s="34">
        <f>+IF(H99=0,"",'Ark1'!W1087)</f>
        <v>0</v>
      </c>
      <c r="V99" s="34">
        <f>+IF(H99=0,"",'Ark1'!X1087)</f>
        <v>78.494623655913983</v>
      </c>
      <c r="W99" s="34">
        <f>+IF(H99=0,"",'Ark1'!Y1087)</f>
        <v>17.20430107526882</v>
      </c>
      <c r="X99" s="34">
        <f>+IF(H99=0,"",'Ark1'!Z1087)</f>
        <v>3.8969516207323074</v>
      </c>
      <c r="Y99" s="34">
        <f>+IF(H99=0,"",'Ark1'!Z1087)</f>
        <v>3.8969516207323074</v>
      </c>
      <c r="Z99" s="27">
        <f>+IF(H99=0,"",'Ark1'!AC1087)</f>
        <v>0</v>
      </c>
      <c r="AA99" s="34">
        <f>+IF(H99=0,"",'Ark1'!AE1087)</f>
        <v>0</v>
      </c>
      <c r="AB99" s="34">
        <f t="shared" si="78"/>
        <v>3.1448028673835116</v>
      </c>
      <c r="AC99" s="29">
        <f t="shared" si="79"/>
        <v>0.62365591397849462</v>
      </c>
      <c r="AD99" s="216"/>
      <c r="AE99" s="219"/>
      <c r="AG99" s="29"/>
      <c r="AH99" s="27"/>
      <c r="AI99" s="243"/>
      <c r="AJ99" s="28"/>
      <c r="AN99" s="28"/>
    </row>
    <row r="100" spans="1:70" ht="15" customHeight="1">
      <c r="A100" s="216"/>
      <c r="B100" s="216"/>
      <c r="C100" s="216"/>
      <c r="D100" s="349"/>
      <c r="E100" s="349"/>
      <c r="F100" s="349"/>
      <c r="G100" s="349"/>
      <c r="H100" s="349"/>
      <c r="I100" s="217"/>
      <c r="J100" s="217"/>
      <c r="K100" s="217"/>
      <c r="L100" s="217"/>
      <c r="M100" s="217"/>
      <c r="N100" s="216"/>
      <c r="O100" s="216"/>
      <c r="P100" s="216"/>
      <c r="Q100" s="216"/>
      <c r="R100" s="216"/>
      <c r="S100" s="216"/>
      <c r="T100" s="216"/>
      <c r="U100" s="218"/>
      <c r="V100" s="218"/>
      <c r="W100" s="218"/>
      <c r="X100" s="218"/>
      <c r="Y100" s="218"/>
      <c r="Z100" s="216"/>
      <c r="AA100" s="218"/>
      <c r="AB100" s="218"/>
      <c r="AC100" s="217"/>
      <c r="AD100" s="216"/>
      <c r="AE100" s="219"/>
      <c r="AG100" s="29"/>
      <c r="AH100" s="27"/>
      <c r="AI100" s="220"/>
      <c r="AJ100" s="28"/>
      <c r="AN100" s="28"/>
      <c r="BF100" s="232"/>
    </row>
    <row r="101" spans="1:70" ht="15" customHeight="1">
      <c r="A101" s="216"/>
      <c r="B101" s="216"/>
      <c r="C101" s="234" t="s">
        <v>0</v>
      </c>
      <c r="D101" s="349"/>
      <c r="E101" s="352" t="str">
        <f>+D104</f>
        <v>R-</v>
      </c>
      <c r="F101" s="349"/>
      <c r="G101" s="349"/>
      <c r="H101" s="367">
        <f>SUM(H103:H114)</f>
        <v>9666</v>
      </c>
      <c r="I101" s="217"/>
      <c r="J101" s="217"/>
      <c r="K101" s="217"/>
      <c r="L101" s="217"/>
      <c r="M101" s="217"/>
      <c r="N101" s="265">
        <f>+Klasse!M17</f>
        <v>24.247041175253504</v>
      </c>
      <c r="O101" s="216"/>
      <c r="P101" s="216"/>
      <c r="Q101" s="216"/>
      <c r="R101" s="216"/>
      <c r="S101" s="216"/>
      <c r="T101" s="216"/>
      <c r="U101" s="218"/>
      <c r="V101" s="218"/>
      <c r="W101" s="218"/>
      <c r="X101" s="218"/>
      <c r="Y101" s="218"/>
      <c r="Z101" s="216"/>
      <c r="AA101" s="218"/>
      <c r="AB101" s="265">
        <f>+N101/C107</f>
        <v>3.4638630250362148</v>
      </c>
      <c r="AC101" s="217"/>
      <c r="AD101" s="216"/>
      <c r="AE101" s="219"/>
      <c r="AG101" s="29"/>
      <c r="AH101" s="27"/>
      <c r="AI101" s="220"/>
      <c r="AJ101" s="28"/>
      <c r="AN101" s="28"/>
      <c r="BF101" s="232"/>
    </row>
    <row r="102" spans="1:70" ht="15" customHeight="1">
      <c r="A102" s="216"/>
      <c r="B102" s="216"/>
      <c r="C102" s="216"/>
      <c r="D102" s="349"/>
      <c r="E102" s="349"/>
      <c r="F102" s="349"/>
      <c r="G102" s="349"/>
      <c r="H102" s="349"/>
      <c r="I102" s="217"/>
      <c r="J102" s="217"/>
      <c r="K102" s="217"/>
      <c r="L102" s="217"/>
      <c r="M102" s="217"/>
      <c r="N102" s="216"/>
      <c r="O102" s="216"/>
      <c r="P102" s="216"/>
      <c r="Q102" s="216"/>
      <c r="R102" s="216"/>
      <c r="S102" s="216"/>
      <c r="T102" s="216"/>
      <c r="U102" s="218"/>
      <c r="V102" s="218"/>
      <c r="W102" s="218"/>
      <c r="X102" s="218"/>
      <c r="Y102" s="218"/>
      <c r="Z102" s="216"/>
      <c r="AA102" s="218"/>
      <c r="AB102" s="218"/>
      <c r="AC102" s="218"/>
      <c r="AD102" s="216"/>
      <c r="AE102" s="219"/>
      <c r="AG102" s="29"/>
      <c r="AH102" s="27"/>
      <c r="AI102" s="220"/>
      <c r="AJ102" s="28"/>
      <c r="AN102" s="28"/>
      <c r="BF102" s="232">
        <f>1+BF106</f>
        <v>1</v>
      </c>
      <c r="BG102" s="28">
        <v>20.659867330016564</v>
      </c>
      <c r="BH102" s="28">
        <f t="shared" ref="BH102" si="80">+BG102</f>
        <v>20.659867330016564</v>
      </c>
      <c r="BI102" s="28">
        <f t="shared" ref="BI102" si="81">+BH102</f>
        <v>20.659867330016564</v>
      </c>
      <c r="BJ102" s="28">
        <f t="shared" ref="BJ102" si="82">+BI102</f>
        <v>20.659867330016564</v>
      </c>
      <c r="BK102" s="28">
        <f t="shared" ref="BK102" si="83">+BJ102</f>
        <v>20.659867330016564</v>
      </c>
      <c r="BL102" s="28">
        <f t="shared" ref="BL102" si="84">+BK102</f>
        <v>20.659867330016564</v>
      </c>
      <c r="BM102" s="28">
        <f t="shared" ref="BM102" si="85">+BL102</f>
        <v>20.659867330016564</v>
      </c>
      <c r="BN102" s="28">
        <f t="shared" ref="BN102" si="86">+BM102</f>
        <v>20.659867330016564</v>
      </c>
      <c r="BO102" s="28">
        <f t="shared" ref="BO102" si="87">+BN102</f>
        <v>20.659867330016564</v>
      </c>
      <c r="BP102" s="28">
        <f t="shared" ref="BP102" si="88">+BO102</f>
        <v>20.659867330016564</v>
      </c>
      <c r="BQ102" s="28">
        <f t="shared" ref="BQ102" si="89">+BP102</f>
        <v>20.659867330016564</v>
      </c>
      <c r="BR102" s="28">
        <f t="shared" ref="BR102" si="90">+BQ102</f>
        <v>20.659867330016564</v>
      </c>
    </row>
    <row r="103" spans="1:70" ht="15.6">
      <c r="A103" s="216"/>
      <c r="B103" s="240">
        <f>+'Ark1'!C1088</f>
        <v>2024</v>
      </c>
      <c r="C103" s="236">
        <f>+'Ark1'!L1088</f>
        <v>7</v>
      </c>
      <c r="D103" s="236" t="str">
        <f>VLOOKUP(C103,RNR!$F$16:$G$31,2)</f>
        <v>R-</v>
      </c>
      <c r="E103" s="236">
        <f>+'Ark1'!D1088</f>
        <v>1</v>
      </c>
      <c r="F103" s="236" t="str">
        <f>VLOOKUP(E103,RNR!$D$2:$E$13,2)</f>
        <v>Jan</v>
      </c>
      <c r="G103" s="353">
        <f>+'Ark1'!Q1088</f>
        <v>38</v>
      </c>
      <c r="H103" s="353">
        <f>+'Ark1'!R1088</f>
        <v>80</v>
      </c>
      <c r="I103" s="237">
        <f>+IF(H103=0,"",'Ark1'!AG1088)</f>
        <v>14.112527941071187</v>
      </c>
      <c r="J103" s="237">
        <f>+IF(H103=0,"",'Ark1'!AH1088)</f>
        <v>2.5</v>
      </c>
      <c r="K103" s="531"/>
      <c r="L103" s="468">
        <f>+'Ark1'!AI1088</f>
        <v>54</v>
      </c>
      <c r="M103" s="531"/>
      <c r="N103" s="32">
        <f>+IF(H103=0,"",'Ark1'!U1088)</f>
        <v>22.176250000000003</v>
      </c>
      <c r="O103" s="53"/>
      <c r="P103" s="29">
        <f>+IF(L103=0,"",'Ark1'!AJ1088)</f>
        <v>107.90370370370374</v>
      </c>
      <c r="Q103" s="531"/>
      <c r="R103" s="29">
        <f>+IF(L103=0,"",'Ark1'!AK1088)</f>
        <v>18.677775808385775</v>
      </c>
      <c r="S103" s="53"/>
      <c r="T103" s="238">
        <f>+IF(H103=0,"",'Ark1'!T1088)</f>
        <v>6.4249999999999998</v>
      </c>
      <c r="U103" s="239">
        <f>+IF(H103=0,"",'Ark1'!W1088)</f>
        <v>2.5</v>
      </c>
      <c r="V103" s="239">
        <f>+IF(H103=0,"",'Ark1'!X1088)</f>
        <v>83.75</v>
      </c>
      <c r="W103" s="239">
        <f>+IF(H103=0,"",'Ark1'!Y1088)</f>
        <v>47.5</v>
      </c>
      <c r="X103" s="239">
        <f>+IF(H103=0,"",'Ark1'!Z1088)</f>
        <v>5.4160004558252952</v>
      </c>
      <c r="Y103" s="239">
        <f>+IF(H103=0,"",'Ark1'!Z1088)</f>
        <v>5.4160004558252952</v>
      </c>
      <c r="Z103" s="238">
        <f>+IF(H103=0,"",'Ark1'!AC1088)</f>
        <v>0</v>
      </c>
      <c r="AA103" s="239">
        <f>+IF(H103=0,"",'Ark1'!AE1088)</f>
        <v>0</v>
      </c>
      <c r="AB103" s="239">
        <f t="shared" ref="AB103:AB106" si="91">+IF(H103=0,"",+N103/C103)</f>
        <v>3.1680357142857147</v>
      </c>
      <c r="AC103" s="237">
        <f t="shared" ref="AC103:AC106" si="92">+IF(H103=0,"",G103/H103)</f>
        <v>0.47499999999999998</v>
      </c>
      <c r="AD103" s="216"/>
      <c r="AE103" s="219"/>
      <c r="AG103" s="29"/>
      <c r="AH103" s="27"/>
      <c r="AI103" s="243"/>
      <c r="AJ103" s="28"/>
      <c r="AN103" s="28"/>
    </row>
    <row r="104" spans="1:70" ht="15.6">
      <c r="A104" s="216"/>
      <c r="B104" s="240">
        <f>+'Ark1'!C1089</f>
        <v>2024</v>
      </c>
      <c r="C104" s="236">
        <f>+'Ark1'!L1089</f>
        <v>7</v>
      </c>
      <c r="D104" s="236" t="str">
        <f>VLOOKUP(C104,RNR!$F$16:$G$31,2)</f>
        <v>R-</v>
      </c>
      <c r="E104" s="236">
        <f>+'Ark1'!D1089</f>
        <v>2</v>
      </c>
      <c r="F104" s="236" t="str">
        <f>VLOOKUP(E104,RNR!$D$2:$E$13,2)</f>
        <v>Feb</v>
      </c>
      <c r="G104" s="353">
        <f>+'Ark1'!Q1089</f>
        <v>69</v>
      </c>
      <c r="H104" s="353">
        <f>+'Ark1'!R1089</f>
        <v>87</v>
      </c>
      <c r="I104" s="237">
        <f>+IF(H104=0,"",'Ark1'!AG1089)</f>
        <v>15.388903801284304</v>
      </c>
      <c r="J104" s="237">
        <f>+IF(H104=0,"",'Ark1'!AH1089)</f>
        <v>1.149425287356322</v>
      </c>
      <c r="K104" s="531"/>
      <c r="L104" s="468">
        <f>+'Ark1'!AI1089</f>
        <v>78</v>
      </c>
      <c r="M104" s="531"/>
      <c r="N104" s="32">
        <f>+IF(H104=0,"",'Ark1'!U1089)</f>
        <v>25.700000000000003</v>
      </c>
      <c r="O104" s="53"/>
      <c r="P104" s="29">
        <f>+IF(L104=0,"",'Ark1'!AJ1089)</f>
        <v>109.32692307692302</v>
      </c>
      <c r="Q104" s="531"/>
      <c r="R104" s="29">
        <f>+IF(L104=0,"",'Ark1'!AK1089)</f>
        <v>19.769803657349243</v>
      </c>
      <c r="S104" s="53"/>
      <c r="T104" s="238">
        <f>+IF(H104=0,"",'Ark1'!T1089)</f>
        <v>6.5517241379310356</v>
      </c>
      <c r="U104" s="239">
        <f>+IF(H104=0,"",'Ark1'!W1089)</f>
        <v>10.344827586206899</v>
      </c>
      <c r="V104" s="239">
        <f>+IF(H104=0,"",'Ark1'!X1089)</f>
        <v>95.402298850574724</v>
      </c>
      <c r="W104" s="239">
        <f>+IF(H104=0,"",'Ark1'!Y1089)</f>
        <v>68.965517241379303</v>
      </c>
      <c r="X104" s="239">
        <f>+IF(H104=0,"",'Ark1'!Z1089)</f>
        <v>5.7773437797507725</v>
      </c>
      <c r="Y104" s="239">
        <f>+IF(H104=0,"",'Ark1'!Z1089)</f>
        <v>5.7773437797507725</v>
      </c>
      <c r="Z104" s="238">
        <f>+IF(H104=0,"",'Ark1'!AC1089)</f>
        <v>0</v>
      </c>
      <c r="AA104" s="239">
        <f>+IF(H104=0,"",'Ark1'!AE1089)</f>
        <v>0</v>
      </c>
      <c r="AB104" s="239">
        <f t="shared" si="91"/>
        <v>3.6714285714285717</v>
      </c>
      <c r="AC104" s="237">
        <f t="shared" si="92"/>
        <v>0.7931034482758621</v>
      </c>
      <c r="AD104" s="216"/>
      <c r="AE104" s="219"/>
      <c r="AG104" s="29"/>
      <c r="AH104" s="27"/>
      <c r="AI104" s="243"/>
      <c r="AJ104" s="28"/>
      <c r="AN104" s="28"/>
    </row>
    <row r="105" spans="1:70" ht="15.6">
      <c r="A105" s="216"/>
      <c r="B105" s="240">
        <f>+'Ark1'!C1090</f>
        <v>2024</v>
      </c>
      <c r="C105" s="236">
        <f>+'Ark1'!L1090</f>
        <v>7</v>
      </c>
      <c r="D105" s="236" t="str">
        <f>VLOOKUP(C105,RNR!$F$16:$G$31,2)</f>
        <v>R-</v>
      </c>
      <c r="E105" s="236">
        <f>+'Ark1'!D1090</f>
        <v>3</v>
      </c>
      <c r="F105" s="236" t="str">
        <f>VLOOKUP(E105,RNR!$D$2:$E$13,2)</f>
        <v>Mar</v>
      </c>
      <c r="G105" s="353">
        <f>+'Ark1'!Q1090</f>
        <v>273</v>
      </c>
      <c r="H105" s="353">
        <f>+'Ark1'!R1090</f>
        <v>347</v>
      </c>
      <c r="I105" s="237">
        <f>+IF(H105=0,"",'Ark1'!AG1090)</f>
        <v>10.418294138782322</v>
      </c>
      <c r="J105" s="237">
        <f>+IF(H105=0,"",'Ark1'!AH1090)</f>
        <v>1.7291066282420748</v>
      </c>
      <c r="K105" s="531"/>
      <c r="L105" s="468">
        <f>+'Ark1'!AI1090</f>
        <v>280</v>
      </c>
      <c r="M105" s="531"/>
      <c r="N105" s="32">
        <f>+IF(H105=0,"",'Ark1'!U1090)</f>
        <v>25.904322766570605</v>
      </c>
      <c r="O105" s="53"/>
      <c r="P105" s="29">
        <f>+IF(L105=0,"",'Ark1'!AJ1090)</f>
        <v>110.05178571428576</v>
      </c>
      <c r="Q105" s="531"/>
      <c r="R105" s="29">
        <f>+IF(L105=0,"",'Ark1'!AK1090)</f>
        <v>19.144131665988905</v>
      </c>
      <c r="S105" s="53"/>
      <c r="T105" s="238">
        <f>+IF(H105=0,"",'Ark1'!T1090)</f>
        <v>6.2507204610951028</v>
      </c>
      <c r="U105" s="239">
        <f>+IF(H105=0,"",'Ark1'!W1090)</f>
        <v>9.5100864553314146</v>
      </c>
      <c r="V105" s="239">
        <f>+IF(H105=0,"",'Ark1'!X1090)</f>
        <v>98.847262247838628</v>
      </c>
      <c r="W105" s="239">
        <f>+IF(H105=0,"",'Ark1'!Y1090)</f>
        <v>71.757925072046092</v>
      </c>
      <c r="X105" s="239">
        <f>+IF(H105=0,"",'Ark1'!Z1090)</f>
        <v>4.7271560550128813</v>
      </c>
      <c r="Y105" s="239">
        <f>+IF(H105=0,"",'Ark1'!Z1090)</f>
        <v>4.7271560550128813</v>
      </c>
      <c r="Z105" s="238">
        <f>+IF(H105=0,"",'Ark1'!AC1090)</f>
        <v>0</v>
      </c>
      <c r="AA105" s="239">
        <f>+IF(H105=0,"",'Ark1'!AE1090)</f>
        <v>0</v>
      </c>
      <c r="AB105" s="239">
        <f t="shared" si="91"/>
        <v>3.7006175380815152</v>
      </c>
      <c r="AC105" s="237">
        <f t="shared" si="92"/>
        <v>0.78674351585014413</v>
      </c>
      <c r="AD105" s="216"/>
      <c r="AE105" s="219"/>
      <c r="AG105" s="29"/>
      <c r="AH105" s="27"/>
      <c r="AI105" s="243"/>
      <c r="AJ105" s="28"/>
      <c r="AN105" s="28"/>
    </row>
    <row r="106" spans="1:70" ht="15.6">
      <c r="A106" s="216"/>
      <c r="B106" s="240">
        <f>+'Ark1'!C1091</f>
        <v>2024</v>
      </c>
      <c r="C106" s="236">
        <f>+'Ark1'!L1091</f>
        <v>7</v>
      </c>
      <c r="D106" s="236" t="str">
        <f>VLOOKUP(C106,RNR!$F$16:$G$31,2)</f>
        <v>R-</v>
      </c>
      <c r="E106" s="236">
        <f>+'Ark1'!D1091</f>
        <v>4</v>
      </c>
      <c r="F106" s="236" t="str">
        <f>VLOOKUP(E106,RNR!$D$2:$E$13,2)</f>
        <v>Apr</v>
      </c>
      <c r="G106" s="353">
        <f>+'Ark1'!Q1091</f>
        <v>82</v>
      </c>
      <c r="H106" s="353">
        <f>+'Ark1'!R1091</f>
        <v>145</v>
      </c>
      <c r="I106" s="237">
        <f>+IF(H106=0,"",'Ark1'!AG1091)</f>
        <v>15.68113077891527</v>
      </c>
      <c r="J106" s="237">
        <f>+IF(H106=0,"",'Ark1'!AH1091)</f>
        <v>4.1379310344827589</v>
      </c>
      <c r="K106" s="531"/>
      <c r="L106" s="468">
        <f>+'Ark1'!AI1091</f>
        <v>128</v>
      </c>
      <c r="M106" s="531"/>
      <c r="N106" s="32">
        <f>+IF(H106=0,"",'Ark1'!U1091)</f>
        <v>21.560689655172407</v>
      </c>
      <c r="O106" s="53"/>
      <c r="P106" s="29">
        <f>+IF(L106=0,"",'Ark1'!AJ1091)</f>
        <v>103.29843750000008</v>
      </c>
      <c r="Q106" s="531"/>
      <c r="R106" s="29">
        <f>+IF(L106=0,"",'Ark1'!AK1091)</f>
        <v>18.953497276031658</v>
      </c>
      <c r="S106" s="53"/>
      <c r="T106" s="238">
        <f>+IF(H106=0,"",'Ark1'!T1091)</f>
        <v>6.1034482758620694</v>
      </c>
      <c r="U106" s="239">
        <f>+IF(H106=0,"",'Ark1'!W1091)</f>
        <v>7.5862068965517215</v>
      </c>
      <c r="V106" s="239">
        <f>+IF(H106=0,"",'Ark1'!X1091)</f>
        <v>80</v>
      </c>
      <c r="W106" s="239">
        <f>+IF(H106=0,"",'Ark1'!Y1091)</f>
        <v>41.379310344827594</v>
      </c>
      <c r="X106" s="239">
        <f>+IF(H106=0,"",'Ark1'!Z1091)</f>
        <v>6.4985016474805377</v>
      </c>
      <c r="Y106" s="239">
        <f>+IF(H106=0,"",'Ark1'!Z1091)</f>
        <v>6.4985016474805377</v>
      </c>
      <c r="Z106" s="238">
        <f>+IF(H106=0,"",'Ark1'!AC1091)</f>
        <v>0</v>
      </c>
      <c r="AA106" s="239">
        <f>+IF(H106=0,"",'Ark1'!AE1091)</f>
        <v>0</v>
      </c>
      <c r="AB106" s="239">
        <f t="shared" si="91"/>
        <v>3.0800985221674866</v>
      </c>
      <c r="AC106" s="237">
        <f t="shared" si="92"/>
        <v>0.56551724137931036</v>
      </c>
      <c r="AD106" s="216"/>
      <c r="AE106" s="219"/>
      <c r="AG106" s="29"/>
      <c r="AH106" s="27"/>
      <c r="AI106" s="243"/>
      <c r="AJ106" s="28"/>
      <c r="AN106" s="28"/>
    </row>
    <row r="107" spans="1:70" ht="15.6">
      <c r="A107" s="216"/>
      <c r="B107" s="240">
        <f>+'Ark1'!C1092</f>
        <v>2024</v>
      </c>
      <c r="C107" s="236">
        <f>+'Ark1'!L1092</f>
        <v>7</v>
      </c>
      <c r="D107" s="236" t="str">
        <f>VLOOKUP(C107,RNR!$F$16:$G$31,2)</f>
        <v>R-</v>
      </c>
      <c r="E107" s="236">
        <f>+'Ark1'!D1092</f>
        <v>5</v>
      </c>
      <c r="F107" s="236" t="str">
        <f>VLOOKUP(E107,RNR!$D$2:$E$13,2)</f>
        <v>Mai</v>
      </c>
      <c r="G107" s="353">
        <f>+'Ark1'!Q1092</f>
        <v>102</v>
      </c>
      <c r="H107" s="353">
        <f>+'Ark1'!R1092</f>
        <v>186</v>
      </c>
      <c r="I107" s="237">
        <f>+IF(H107=0,"",'Ark1'!AG1092)</f>
        <v>14.310521859744576</v>
      </c>
      <c r="J107" s="237">
        <f>+IF(H107=0,"",'Ark1'!AH1092)</f>
        <v>1.0752688172043012</v>
      </c>
      <c r="K107" s="216"/>
      <c r="L107" s="468">
        <f>+'Ark1'!AI1092</f>
        <v>179</v>
      </c>
      <c r="M107" s="216"/>
      <c r="N107" s="32">
        <f>+IF(H107=0,"",'Ark1'!U1092)</f>
        <v>21.355376344086036</v>
      </c>
      <c r="O107" s="53"/>
      <c r="P107" s="29">
        <f>+IF(L107=0,"",'Ark1'!AJ1092)</f>
        <v>103.52458100558655</v>
      </c>
      <c r="Q107" s="216"/>
      <c r="R107" s="29">
        <f>+IF(L107=0,"",'Ark1'!AK1092)</f>
        <v>19.085068860370825</v>
      </c>
      <c r="S107" s="53"/>
      <c r="T107" s="238">
        <f>+IF(H107=0,"",'Ark1'!T1092)</f>
        <v>5.268817204301075</v>
      </c>
      <c r="U107" s="239">
        <f>+IF(H107=0,"",'Ark1'!W1092)</f>
        <v>2.1505376344086025</v>
      </c>
      <c r="V107" s="239">
        <f>+IF(H107=0,"",'Ark1'!X1092)</f>
        <v>87.096774193548399</v>
      </c>
      <c r="W107" s="239">
        <f>+IF(H107=0,"",'Ark1'!Y1092)</f>
        <v>31.72043010752688</v>
      </c>
      <c r="X107" s="239">
        <f>+IF(H107=0,"",'Ark1'!Z1092)</f>
        <v>4.8553482448527534</v>
      </c>
      <c r="Y107" s="239">
        <f>+IF(H107=0,"",'Ark1'!Z1092)</f>
        <v>4.8553482448527534</v>
      </c>
      <c r="Z107" s="238">
        <f>+IF(H107=0,"",'Ark1'!AC1092)</f>
        <v>0</v>
      </c>
      <c r="AA107" s="239">
        <f>+IF(H107=0,"",'Ark1'!AE1092)</f>
        <v>0</v>
      </c>
      <c r="AB107" s="239">
        <f t="shared" ref="AB107:AB114" si="93">+IF(H107=0,"",+N107/C107)</f>
        <v>3.0507680491551481</v>
      </c>
      <c r="AC107" s="237">
        <f t="shared" ref="AC107:AC114" si="94">+IF(H107=0,"",G107/H107)</f>
        <v>0.54838709677419351</v>
      </c>
      <c r="AD107" s="216"/>
      <c r="AE107" s="219"/>
      <c r="AG107" s="29"/>
      <c r="AH107" s="27"/>
      <c r="AI107" s="243"/>
      <c r="AJ107" s="28"/>
      <c r="AN107" s="28"/>
    </row>
    <row r="108" spans="1:70" ht="15.6">
      <c r="A108" s="216"/>
      <c r="B108" s="240">
        <f>+'Ark1'!C1093</f>
        <v>2024</v>
      </c>
      <c r="C108" s="236">
        <f>+'Ark1'!L1093</f>
        <v>7</v>
      </c>
      <c r="D108" s="236" t="str">
        <f>VLOOKUP(C108,RNR!$F$16:$G$31,2)</f>
        <v>R-</v>
      </c>
      <c r="E108" s="236">
        <f>+'Ark1'!D1093</f>
        <v>6</v>
      </c>
      <c r="F108" s="236" t="str">
        <f>VLOOKUP(E108,RNR!$D$2:$E$13,2)</f>
        <v>Jun</v>
      </c>
      <c r="G108" s="353">
        <f>+'Ark1'!Q1093</f>
        <v>64</v>
      </c>
      <c r="H108" s="353">
        <f>+'Ark1'!R1093</f>
        <v>110</v>
      </c>
      <c r="I108" s="237">
        <f>+IF(H108=0,"",'Ark1'!AG1093)</f>
        <v>17.973610021668058</v>
      </c>
      <c r="J108" s="237">
        <f>+IF(H108=0,"",'Ark1'!AH1093)</f>
        <v>1.8181818181818179</v>
      </c>
      <c r="K108" s="216"/>
      <c r="L108" s="468">
        <f>+'Ark1'!AI1093</f>
        <v>106</v>
      </c>
      <c r="M108" s="216"/>
      <c r="N108" s="32">
        <f>+IF(H108=0,"",'Ark1'!U1093)</f>
        <v>21.039090909090913</v>
      </c>
      <c r="O108" s="53"/>
      <c r="P108" s="29">
        <f>+IF(L108=0,"",'Ark1'!AJ1093)</f>
        <v>104.30471698113205</v>
      </c>
      <c r="Q108" s="216"/>
      <c r="R108" s="29">
        <f>+IF(L108=0,"",'Ark1'!AK1093)</f>
        <v>18.619928841375589</v>
      </c>
      <c r="S108" s="53"/>
      <c r="T108" s="238">
        <f>+IF(H108=0,"",'Ark1'!T1093)</f>
        <v>5.6818181818181808</v>
      </c>
      <c r="U108" s="239">
        <f>+IF(H108=0,"",'Ark1'!W1093)</f>
        <v>1.8181818181818179</v>
      </c>
      <c r="V108" s="239">
        <f>+IF(H108=0,"",'Ark1'!X1093)</f>
        <v>85.454545454545439</v>
      </c>
      <c r="W108" s="239">
        <f>+IF(H108=0,"",'Ark1'!Y1093)</f>
        <v>30.909090909090914</v>
      </c>
      <c r="X108" s="239">
        <f>+IF(H108=0,"",'Ark1'!Z1093)</f>
        <v>4.6706451852266202</v>
      </c>
      <c r="Y108" s="239">
        <f>+IF(H108=0,"",'Ark1'!Z1093)</f>
        <v>4.6706451852266202</v>
      </c>
      <c r="Z108" s="238">
        <f>+IF(H108=0,"",'Ark1'!AC1093)</f>
        <v>0</v>
      </c>
      <c r="AA108" s="239">
        <f>+IF(H108=0,"",'Ark1'!AE1093)</f>
        <v>0</v>
      </c>
      <c r="AB108" s="239">
        <f t="shared" si="93"/>
        <v>3.005584415584416</v>
      </c>
      <c r="AC108" s="237">
        <f t="shared" si="94"/>
        <v>0.58181818181818179</v>
      </c>
      <c r="AD108" s="216"/>
      <c r="AE108" s="219"/>
      <c r="AG108" s="29"/>
      <c r="AH108" s="27"/>
      <c r="AI108" s="243"/>
      <c r="AJ108" s="28"/>
      <c r="AN108" s="28"/>
    </row>
    <row r="109" spans="1:70" ht="15.6">
      <c r="A109" s="216"/>
      <c r="B109" s="240">
        <f>+'Ark1'!C1094</f>
        <v>2024</v>
      </c>
      <c r="C109" s="236">
        <f>+'Ark1'!L1094</f>
        <v>7</v>
      </c>
      <c r="D109" s="236" t="str">
        <f>VLOOKUP(C109,RNR!$F$16:$G$31,2)</f>
        <v>R-</v>
      </c>
      <c r="E109" s="236">
        <f>+'Ark1'!D1094</f>
        <v>7</v>
      </c>
      <c r="F109" s="236" t="str">
        <f>VLOOKUP(E109,RNR!$D$2:$E$13,2)</f>
        <v>Jul</v>
      </c>
      <c r="G109" s="353">
        <f>+'Ark1'!Q1094</f>
        <v>26</v>
      </c>
      <c r="H109" s="353">
        <f>+'Ark1'!R1094</f>
        <v>47</v>
      </c>
      <c r="I109" s="237">
        <f>+IF(H109=0,"",'Ark1'!AG1094)</f>
        <v>19.224133132965989</v>
      </c>
      <c r="J109" s="237">
        <f>+IF(H109=0,"",'Ark1'!AH1094)</f>
        <v>0</v>
      </c>
      <c r="K109" s="216"/>
      <c r="L109" s="468">
        <f>+'Ark1'!AI1094</f>
        <v>47</v>
      </c>
      <c r="M109" s="216"/>
      <c r="N109" s="32">
        <f>+IF(H109=0,"",'Ark1'!U1094)</f>
        <v>22.046808510638289</v>
      </c>
      <c r="O109" s="53"/>
      <c r="P109" s="29">
        <f>+IF(L109=0,"",'Ark1'!AJ1094)</f>
        <v>104.88723404255322</v>
      </c>
      <c r="Q109" s="216"/>
      <c r="R109" s="29">
        <f>+IF(L109=0,"",'Ark1'!AK1094)</f>
        <v>18.808744102975425</v>
      </c>
      <c r="S109" s="53"/>
      <c r="T109" s="238">
        <f>+IF(H109=0,"",'Ark1'!T1094)</f>
        <v>6.2765957446808516</v>
      </c>
      <c r="U109" s="239">
        <f>+IF(H109=0,"",'Ark1'!W1094)</f>
        <v>8.5106382978723421</v>
      </c>
      <c r="V109" s="239">
        <f>+IF(H109=0,"",'Ark1'!X1094)</f>
        <v>91.489361702127681</v>
      </c>
      <c r="W109" s="239">
        <f>+IF(H109=0,"",'Ark1'!Y1094)</f>
        <v>40.425531914893625</v>
      </c>
      <c r="X109" s="239">
        <f>+IF(H109=0,"",'Ark1'!Z1094)</f>
        <v>4.4740790595850237</v>
      </c>
      <c r="Y109" s="239">
        <f>+IF(H109=0,"",'Ark1'!Z1094)</f>
        <v>4.4740790595850237</v>
      </c>
      <c r="Z109" s="238">
        <f>+IF(H109=0,"",'Ark1'!AC1094)</f>
        <v>0</v>
      </c>
      <c r="AA109" s="239">
        <f>+IF(H109=0,"",'Ark1'!AE1094)</f>
        <v>0</v>
      </c>
      <c r="AB109" s="239">
        <f t="shared" si="93"/>
        <v>3.1495440729483271</v>
      </c>
      <c r="AC109" s="237">
        <f t="shared" si="94"/>
        <v>0.55319148936170215</v>
      </c>
      <c r="AD109" s="216"/>
      <c r="AE109" s="219"/>
      <c r="AG109" s="29"/>
      <c r="AH109" s="27"/>
      <c r="AI109" s="243"/>
      <c r="AJ109" s="28"/>
      <c r="AN109" s="28"/>
    </row>
    <row r="110" spans="1:70" ht="15.6">
      <c r="A110" s="216"/>
      <c r="B110" s="240">
        <f>+'Ark1'!C1095</f>
        <v>2024</v>
      </c>
      <c r="C110" s="236">
        <f>+'Ark1'!L1095</f>
        <v>7</v>
      </c>
      <c r="D110" s="236" t="str">
        <f>VLOOKUP(C110,RNR!$F$16:$G$31,2)</f>
        <v>R-</v>
      </c>
      <c r="E110" s="236">
        <f>+'Ark1'!D1095</f>
        <v>8</v>
      </c>
      <c r="F110" s="236" t="str">
        <f>VLOOKUP(E110,RNR!$D$2:$E$13,2)</f>
        <v>Aug</v>
      </c>
      <c r="G110" s="353">
        <f>+'Ark1'!Q1095</f>
        <v>663</v>
      </c>
      <c r="H110" s="353">
        <f>+'Ark1'!R1095</f>
        <v>1395</v>
      </c>
      <c r="I110" s="237">
        <f>+IF(H110=0,"",'Ark1'!AG1095)</f>
        <v>22.805102859403473</v>
      </c>
      <c r="J110" s="237">
        <f>+IF(H110=0,"",'Ark1'!AH1095)</f>
        <v>8.8888888888888893</v>
      </c>
      <c r="K110" s="216"/>
      <c r="L110" s="468">
        <f>+'Ark1'!AI1095</f>
        <v>1390</v>
      </c>
      <c r="M110" s="216"/>
      <c r="N110" s="32">
        <f>+IF(H110=0,"",'Ark1'!U1095)</f>
        <v>23.801792114695314</v>
      </c>
      <c r="O110" s="53"/>
      <c r="P110" s="29">
        <f>+IF(L110=0,"",'Ark1'!AJ1095)</f>
        <v>107.4174820143883</v>
      </c>
      <c r="Q110" s="216"/>
      <c r="R110" s="29">
        <f>+IF(L110=0,"",'Ark1'!AK1095)</f>
        <v>18.923190436474787</v>
      </c>
      <c r="S110" s="53"/>
      <c r="T110" s="238">
        <f>+IF(H110=0,"",'Ark1'!T1095)</f>
        <v>5.6351254480286732</v>
      </c>
      <c r="U110" s="239">
        <f>+IF(H110=0,"",'Ark1'!W1095)</f>
        <v>3.0824372759856633</v>
      </c>
      <c r="V110" s="239">
        <f>+IF(H110=0,"",'Ark1'!X1095)</f>
        <v>91.684587813620098</v>
      </c>
      <c r="W110" s="239">
        <f>+IF(H110=0,"",'Ark1'!Y1095)</f>
        <v>58.494623655913983</v>
      </c>
      <c r="X110" s="239">
        <f>+IF(H110=0,"",'Ark1'!Z1095)</f>
        <v>5.1539681284744381</v>
      </c>
      <c r="Y110" s="239">
        <f>+IF(H110=0,"",'Ark1'!Z1095)</f>
        <v>5.1539681284744381</v>
      </c>
      <c r="Z110" s="238">
        <f>+IF(H110=0,"",'Ark1'!AC1095)</f>
        <v>0</v>
      </c>
      <c r="AA110" s="239">
        <f>+IF(H110=0,"",'Ark1'!AE1095)</f>
        <v>0</v>
      </c>
      <c r="AB110" s="239">
        <f t="shared" si="93"/>
        <v>3.4002560163850446</v>
      </c>
      <c r="AC110" s="237">
        <f t="shared" si="94"/>
        <v>0.47526881720430109</v>
      </c>
      <c r="AD110" s="216"/>
      <c r="AE110" s="27"/>
      <c r="AG110" s="29"/>
      <c r="AH110" s="27"/>
      <c r="AI110" s="28"/>
      <c r="AJ110" s="28"/>
      <c r="AN110" s="28"/>
    </row>
    <row r="111" spans="1:70" ht="15.6">
      <c r="A111" s="216"/>
      <c r="B111" s="240">
        <f>+'Ark1'!C1096</f>
        <v>2024</v>
      </c>
      <c r="C111" s="236">
        <f>+'Ark1'!L1096</f>
        <v>7</v>
      </c>
      <c r="D111" s="236" t="str">
        <f>VLOOKUP(C111,RNR!$F$16:$G$31,2)</f>
        <v>R-</v>
      </c>
      <c r="E111" s="236">
        <f>+'Ark1'!D1096</f>
        <v>9</v>
      </c>
      <c r="F111" s="236" t="str">
        <f>VLOOKUP(E111,RNR!$D$2:$E$13,2)</f>
        <v>Sep</v>
      </c>
      <c r="G111" s="353">
        <f>+'Ark1'!Q1096</f>
        <v>1007</v>
      </c>
      <c r="H111" s="353">
        <f>+'Ark1'!R1096</f>
        <v>1820</v>
      </c>
      <c r="I111" s="237">
        <f>+IF(H111=0,"",'Ark1'!AG1096)</f>
        <v>23.827552767862656</v>
      </c>
      <c r="J111" s="237">
        <f>+IF(H111=0,"",'Ark1'!AH1096)</f>
        <v>5.6043956043956067</v>
      </c>
      <c r="K111" s="216"/>
      <c r="L111" s="468">
        <f>+'Ark1'!AI1096</f>
        <v>1818</v>
      </c>
      <c r="M111" s="216"/>
      <c r="N111" s="32">
        <f>+IF(H111=0,"",'Ark1'!U1096)</f>
        <v>24.112252747252729</v>
      </c>
      <c r="O111" s="53"/>
      <c r="P111" s="29">
        <f>+IF(L111=0,"",'Ark1'!AJ1096)</f>
        <v>107.99400440044008</v>
      </c>
      <c r="Q111" s="216"/>
      <c r="R111" s="29">
        <f>+IF(L111=0,"",'Ark1'!AK1096)</f>
        <v>18.932436525663679</v>
      </c>
      <c r="S111" s="53"/>
      <c r="T111" s="238">
        <f>+IF(H111=0,"",'Ark1'!T1096)</f>
        <v>5.7104395604395606</v>
      </c>
      <c r="U111" s="239">
        <f>+IF(H111=0,"",'Ark1'!W1096)</f>
        <v>3.9560439560439562</v>
      </c>
      <c r="V111" s="239">
        <f>+IF(H111=0,"",'Ark1'!X1096)</f>
        <v>94.560439560439548</v>
      </c>
      <c r="W111" s="239">
        <f>+IF(H111=0,"",'Ark1'!Y1096)</f>
        <v>60.659340659340657</v>
      </c>
      <c r="X111" s="239">
        <f>+IF(H111=0,"",'Ark1'!Z1096)</f>
        <v>4.5428676596927584</v>
      </c>
      <c r="Y111" s="239">
        <f>+IF(H111=0,"",'Ark1'!Z1096)</f>
        <v>4.5428676596927584</v>
      </c>
      <c r="Z111" s="238">
        <f>+IF(H111=0,"",'Ark1'!AC1096)</f>
        <v>0</v>
      </c>
      <c r="AA111" s="239">
        <f>+IF(H111=0,"",'Ark1'!AE1096)</f>
        <v>0</v>
      </c>
      <c r="AB111" s="239">
        <f t="shared" si="93"/>
        <v>3.4446075353218184</v>
      </c>
      <c r="AC111" s="237">
        <f t="shared" si="94"/>
        <v>0.55329670329670333</v>
      </c>
      <c r="AD111" s="216"/>
      <c r="AE111" s="220"/>
      <c r="AG111" s="29"/>
      <c r="AH111" s="27"/>
      <c r="AI111" s="243"/>
      <c r="AJ111" s="28"/>
      <c r="AN111" s="28"/>
    </row>
    <row r="112" spans="1:70" ht="15.6">
      <c r="A112" s="216"/>
      <c r="B112" s="240">
        <f>+'Ark1'!C1097</f>
        <v>2024</v>
      </c>
      <c r="C112" s="236">
        <f>+'Ark1'!L1097</f>
        <v>7</v>
      </c>
      <c r="D112" s="236" t="str">
        <f>VLOOKUP(C112,RNR!$F$16:$G$31,2)</f>
        <v>R-</v>
      </c>
      <c r="E112" s="236">
        <f>+'Ark1'!D1097</f>
        <v>10</v>
      </c>
      <c r="F112" s="236" t="str">
        <f>VLOOKUP(E112,RNR!$D$2:$E$13,2)</f>
        <v>Okt</v>
      </c>
      <c r="G112" s="353">
        <f>+'Ark1'!Q1097</f>
        <v>2117</v>
      </c>
      <c r="H112" s="353">
        <f>+'Ark1'!R1097</f>
        <v>3991</v>
      </c>
      <c r="I112" s="237">
        <f>+IF(H112=0,"",'Ark1'!AG1097)</f>
        <v>22.002717701039504</v>
      </c>
      <c r="J112" s="237">
        <f>+IF(H112=0,"",'Ark1'!AH1097)</f>
        <v>3.7334001503382623</v>
      </c>
      <c r="K112" s="216"/>
      <c r="L112" s="468">
        <f>+'Ark1'!AI1097</f>
        <v>3989</v>
      </c>
      <c r="M112" s="216"/>
      <c r="N112" s="32">
        <f>+IF(H112=0,"",'Ark1'!U1097)</f>
        <v>24.667577048358844</v>
      </c>
      <c r="O112" s="53"/>
      <c r="P112" s="29">
        <f>+IF(L112=0,"",'Ark1'!AJ1097)</f>
        <v>108.85690649285517</v>
      </c>
      <c r="Q112" s="216"/>
      <c r="R112" s="29">
        <f>+IF(L112=0,"",'Ark1'!AK1097)</f>
        <v>18.919878065494963</v>
      </c>
      <c r="S112" s="53"/>
      <c r="T112" s="238">
        <f>+IF(H112=0,"",'Ark1'!T1097)</f>
        <v>5.7025808068153356</v>
      </c>
      <c r="U112" s="239">
        <f>+IF(H112=0,"",'Ark1'!W1097)</f>
        <v>3.3074417439238286</v>
      </c>
      <c r="V112" s="239">
        <f>+IF(H112=0,"",'Ark1'!X1097)</f>
        <v>96.016036081182634</v>
      </c>
      <c r="W112" s="239">
        <f>+IF(H112=0,"",'Ark1'!Y1097)</f>
        <v>66.775244299674256</v>
      </c>
      <c r="X112" s="239">
        <f>+IF(H112=0,"",'Ark1'!Z1097)</f>
        <v>4.4636448559065283</v>
      </c>
      <c r="Y112" s="239">
        <f>+IF(H112=0,"",'Ark1'!Z1097)</f>
        <v>4.4636448559065283</v>
      </c>
      <c r="Z112" s="238">
        <f>+IF(H112=0,"",'Ark1'!AC1097)</f>
        <v>0</v>
      </c>
      <c r="AA112" s="239">
        <f>+IF(H112=0,"",'Ark1'!AE1097)</f>
        <v>0</v>
      </c>
      <c r="AB112" s="239">
        <f t="shared" si="93"/>
        <v>3.5239395783369778</v>
      </c>
      <c r="AC112" s="237">
        <f t="shared" si="94"/>
        <v>0.53044349787020795</v>
      </c>
      <c r="AD112" s="216"/>
      <c r="AE112" s="27"/>
      <c r="AG112" s="29"/>
      <c r="AH112" s="27"/>
      <c r="AI112" s="28"/>
      <c r="AJ112" s="28"/>
      <c r="AN112" s="28"/>
    </row>
    <row r="113" spans="1:70" ht="15.6">
      <c r="A113" s="216"/>
      <c r="B113" s="240">
        <f>+'Ark1'!C1098</f>
        <v>2024</v>
      </c>
      <c r="C113" s="236">
        <f>+'Ark1'!L1098</f>
        <v>7</v>
      </c>
      <c r="D113" s="236" t="str">
        <f>VLOOKUP(C113,RNR!$F$16:$G$31,2)</f>
        <v>R-</v>
      </c>
      <c r="E113" s="236">
        <f>+'Ark1'!D1098</f>
        <v>11</v>
      </c>
      <c r="F113" s="236" t="str">
        <f>VLOOKUP(E113,RNR!$D$2:$E$13,2)</f>
        <v>Nov</v>
      </c>
      <c r="G113" s="353">
        <f>+'Ark1'!Q1098</f>
        <v>833</v>
      </c>
      <c r="H113" s="353">
        <f>+'Ark1'!R1098</f>
        <v>1316</v>
      </c>
      <c r="I113" s="237">
        <f>+IF(H113=0,"",'Ark1'!AG1098)</f>
        <v>21.989447494793438</v>
      </c>
      <c r="J113" s="237">
        <f>+IF(H113=0,"",'Ark1'!AH1098)</f>
        <v>3.5714285714285721</v>
      </c>
      <c r="K113" s="216"/>
      <c r="L113" s="468">
        <f>+'Ark1'!AI1098</f>
        <v>1316</v>
      </c>
      <c r="M113" s="216"/>
      <c r="N113" s="32">
        <f>+IF(H113=0,"",'Ark1'!U1098)</f>
        <v>24.318541033434599</v>
      </c>
      <c r="O113" s="53"/>
      <c r="P113" s="29">
        <f>+IF(L113=0,"",'Ark1'!AJ1098)</f>
        <v>108.36367781155002</v>
      </c>
      <c r="Q113" s="216"/>
      <c r="R113" s="29">
        <f>+IF(L113=0,"",'Ark1'!AK1098)</f>
        <v>18.939845906878119</v>
      </c>
      <c r="S113" s="53"/>
      <c r="T113" s="238">
        <f>+IF(H113=0,"",'Ark1'!T1098)</f>
        <v>5.7712765957446797</v>
      </c>
      <c r="U113" s="239">
        <f>+IF(H113=0,"",'Ark1'!W1098)</f>
        <v>2.8875379939209722</v>
      </c>
      <c r="V113" s="239">
        <f>+IF(H113=0,"",'Ark1'!X1098)</f>
        <v>97.18844984802432</v>
      </c>
      <c r="W113" s="239">
        <f>+IF(H113=0,"",'Ark1'!Y1098)</f>
        <v>63.753799392097264</v>
      </c>
      <c r="X113" s="239">
        <f>+IF(H113=0,"",'Ark1'!Z1098)</f>
        <v>4.1550229241964445</v>
      </c>
      <c r="Y113" s="239">
        <f>+IF(H113=0,"",'Ark1'!Z1098)</f>
        <v>4.1550229241964445</v>
      </c>
      <c r="Z113" s="238">
        <f>+IF(H113=0,"",'Ark1'!AC1098)</f>
        <v>0</v>
      </c>
      <c r="AA113" s="239">
        <f>+IF(H113=0,"",'Ark1'!AE1098)</f>
        <v>0</v>
      </c>
      <c r="AB113" s="239">
        <f t="shared" si="93"/>
        <v>3.4740772904906572</v>
      </c>
      <c r="AC113" s="237">
        <f t="shared" si="94"/>
        <v>0.63297872340425532</v>
      </c>
      <c r="AD113" s="216"/>
      <c r="AE113" s="27"/>
      <c r="AG113" s="29"/>
      <c r="AH113" s="27"/>
      <c r="AI113" s="28"/>
      <c r="AJ113" s="28"/>
      <c r="AN113" s="28"/>
    </row>
    <row r="114" spans="1:70" ht="15.6">
      <c r="A114" s="216"/>
      <c r="B114" s="240">
        <f>+'Ark1'!C1099</f>
        <v>2024</v>
      </c>
      <c r="C114" s="236">
        <f>+'Ark1'!L1099</f>
        <v>7</v>
      </c>
      <c r="D114" s="236" t="str">
        <f>VLOOKUP(C114,RNR!$F$16:$G$31,2)</f>
        <v>R-</v>
      </c>
      <c r="E114" s="236">
        <f>+'Ark1'!D1099</f>
        <v>12</v>
      </c>
      <c r="F114" s="236" t="str">
        <f>VLOOKUP(E114,RNR!$D$2:$E$13,2)</f>
        <v>Des</v>
      </c>
      <c r="G114" s="353">
        <f>+'Ark1'!Q1099</f>
        <v>89</v>
      </c>
      <c r="H114" s="353">
        <f>+'Ark1'!R1099</f>
        <v>142</v>
      </c>
      <c r="I114" s="237">
        <f>+IF(H114=0,"",'Ark1'!AG1099)</f>
        <v>20.739665091998596</v>
      </c>
      <c r="J114" s="237">
        <f>+IF(H114=0,"",'Ark1'!AH1099)</f>
        <v>0</v>
      </c>
      <c r="K114" s="216"/>
      <c r="L114" s="468">
        <f>+'Ark1'!AI1099</f>
        <v>141</v>
      </c>
      <c r="M114" s="216"/>
      <c r="N114" s="32">
        <f>+IF(H114=0,"",'Ark1'!U1099)</f>
        <v>23.837323943661968</v>
      </c>
      <c r="O114" s="53"/>
      <c r="P114" s="29">
        <f>+IF(L114=0,"",'Ark1'!AJ1099)</f>
        <v>107.89361702127653</v>
      </c>
      <c r="Q114" s="216"/>
      <c r="R114" s="29">
        <f>+IF(L114=0,"",'Ark1'!AK1099)</f>
        <v>18.819068906599963</v>
      </c>
      <c r="S114" s="53"/>
      <c r="T114" s="238">
        <f>+IF(H114=0,"",'Ark1'!T1099)</f>
        <v>6.676056338028169</v>
      </c>
      <c r="U114" s="239">
        <f>+IF(H114=0,"",'Ark1'!W1099)</f>
        <v>4.9295774647887312</v>
      </c>
      <c r="V114" s="239">
        <f>+IF(H114=0,"",'Ark1'!X1099)</f>
        <v>96.478873239436638</v>
      </c>
      <c r="W114" s="239">
        <f>+IF(H114=0,"",'Ark1'!Y1099)</f>
        <v>55.633802816901394</v>
      </c>
      <c r="X114" s="239">
        <f>+IF(H114=0,"",'Ark1'!Z1099)</f>
        <v>4.4195884257255278</v>
      </c>
      <c r="Y114" s="239">
        <f>+IF(H114=0,"",'Ark1'!Z1099)</f>
        <v>4.4195884257255278</v>
      </c>
      <c r="Z114" s="238">
        <f>+IF(H114=0,"",'Ark1'!AC1099)</f>
        <v>0</v>
      </c>
      <c r="AA114" s="239">
        <f>+IF(H114=0,"",'Ark1'!AE1099)</f>
        <v>0</v>
      </c>
      <c r="AB114" s="239">
        <f t="shared" si="93"/>
        <v>3.4053319919517095</v>
      </c>
      <c r="AC114" s="237">
        <f t="shared" si="94"/>
        <v>0.62676056338028174</v>
      </c>
      <c r="AD114" s="216"/>
      <c r="AE114" s="27"/>
      <c r="AG114" s="29"/>
      <c r="AH114" s="27"/>
      <c r="AI114" s="28"/>
      <c r="AJ114" s="28"/>
      <c r="AN114" s="28"/>
    </row>
    <row r="115" spans="1:70" ht="19.8">
      <c r="A115" s="216"/>
      <c r="B115" s="216"/>
      <c r="C115" s="216"/>
      <c r="D115" s="349"/>
      <c r="E115" s="349"/>
      <c r="F115" s="349"/>
      <c r="G115" s="349"/>
      <c r="H115" s="349"/>
      <c r="I115" s="217"/>
      <c r="J115" s="217"/>
      <c r="K115" s="217"/>
      <c r="L115" s="217"/>
      <c r="M115" s="217"/>
      <c r="N115" s="216"/>
      <c r="O115" s="216"/>
      <c r="P115" s="216"/>
      <c r="Q115" s="216"/>
      <c r="R115" s="216"/>
      <c r="S115" s="216"/>
      <c r="T115" s="216"/>
      <c r="U115" s="218"/>
      <c r="V115" s="218"/>
      <c r="W115" s="218"/>
      <c r="X115" s="218"/>
      <c r="Y115" s="218"/>
      <c r="Z115" s="216"/>
      <c r="AA115" s="218"/>
      <c r="AB115" s="218"/>
      <c r="AC115" s="217"/>
      <c r="AD115" s="216"/>
      <c r="AE115" s="219"/>
      <c r="AG115" s="29"/>
      <c r="AH115" s="27"/>
      <c r="AI115" s="220"/>
      <c r="AJ115" s="28"/>
      <c r="AN115" s="28"/>
      <c r="BF115" s="232"/>
    </row>
    <row r="116" spans="1:70" ht="19.8">
      <c r="A116" s="216"/>
      <c r="B116" s="216"/>
      <c r="C116" s="234" t="s">
        <v>0</v>
      </c>
      <c r="D116" s="349"/>
      <c r="E116" s="352" t="str">
        <f>+D121</f>
        <v>R</v>
      </c>
      <c r="F116" s="349"/>
      <c r="G116" s="349"/>
      <c r="H116" s="367">
        <f>SUM(H118:H129)</f>
        <v>9759</v>
      </c>
      <c r="I116" s="217"/>
      <c r="J116" s="217"/>
      <c r="K116" s="217"/>
      <c r="L116" s="217"/>
      <c r="M116" s="217"/>
      <c r="N116" s="265">
        <f>+Klasse!M18</f>
        <v>28.835341735833673</v>
      </c>
      <c r="O116" s="216"/>
      <c r="P116" s="216"/>
      <c r="Q116" s="216"/>
      <c r="R116" s="216"/>
      <c r="S116" s="216"/>
      <c r="T116" s="216"/>
      <c r="U116" s="218"/>
      <c r="V116" s="218"/>
      <c r="W116" s="218"/>
      <c r="X116" s="218"/>
      <c r="Y116" s="218"/>
      <c r="Z116" s="216"/>
      <c r="AA116" s="218"/>
      <c r="AB116" s="265">
        <f>+N116/C122</f>
        <v>3.6044177169792091</v>
      </c>
      <c r="AC116" s="217"/>
      <c r="AD116" s="216"/>
      <c r="AE116" s="219"/>
      <c r="AG116" s="29"/>
      <c r="AH116" s="27"/>
      <c r="AI116" s="220"/>
      <c r="AJ116" s="28"/>
      <c r="AN116" s="28"/>
      <c r="BF116" s="232"/>
    </row>
    <row r="117" spans="1:70" ht="19.8">
      <c r="A117" s="216"/>
      <c r="B117" s="216"/>
      <c r="C117" s="216"/>
      <c r="D117" s="349"/>
      <c r="E117" s="349"/>
      <c r="F117" s="349"/>
      <c r="G117" s="349"/>
      <c r="H117" s="349"/>
      <c r="I117" s="217"/>
      <c r="J117" s="217"/>
      <c r="K117" s="217"/>
      <c r="L117" s="217"/>
      <c r="M117" s="217"/>
      <c r="N117" s="216"/>
      <c r="O117" s="216"/>
      <c r="P117" s="216"/>
      <c r="Q117" s="216"/>
      <c r="R117" s="216"/>
      <c r="S117" s="216"/>
      <c r="T117" s="216"/>
      <c r="U117" s="218"/>
      <c r="V117" s="218"/>
      <c r="W117" s="218"/>
      <c r="X117" s="218"/>
      <c r="Y117" s="218"/>
      <c r="Z117" s="216"/>
      <c r="AA117" s="218"/>
      <c r="AB117" s="218"/>
      <c r="AC117" s="218"/>
      <c r="AD117" s="218"/>
      <c r="AE117" s="219"/>
      <c r="AG117" s="29"/>
      <c r="AH117" s="27"/>
      <c r="AI117" s="220"/>
      <c r="AJ117" s="28"/>
      <c r="AN117" s="28"/>
      <c r="BF117" s="232">
        <f>1+BF121</f>
        <v>1</v>
      </c>
      <c r="BG117" s="28">
        <v>20.659867330016564</v>
      </c>
      <c r="BH117" s="28">
        <f t="shared" ref="BH117" si="95">+BG117</f>
        <v>20.659867330016564</v>
      </c>
      <c r="BI117" s="28">
        <f t="shared" ref="BI117" si="96">+BH117</f>
        <v>20.659867330016564</v>
      </c>
      <c r="BJ117" s="28">
        <f t="shared" ref="BJ117" si="97">+BI117</f>
        <v>20.659867330016564</v>
      </c>
      <c r="BK117" s="28">
        <f t="shared" ref="BK117" si="98">+BJ117</f>
        <v>20.659867330016564</v>
      </c>
      <c r="BL117" s="28">
        <f t="shared" ref="BL117" si="99">+BK117</f>
        <v>20.659867330016564</v>
      </c>
      <c r="BM117" s="28">
        <f t="shared" ref="BM117" si="100">+BL117</f>
        <v>20.659867330016564</v>
      </c>
      <c r="BN117" s="28">
        <f t="shared" ref="BN117" si="101">+BM117</f>
        <v>20.659867330016564</v>
      </c>
      <c r="BO117" s="28">
        <f t="shared" ref="BO117" si="102">+BN117</f>
        <v>20.659867330016564</v>
      </c>
      <c r="BP117" s="28">
        <f t="shared" ref="BP117" si="103">+BO117</f>
        <v>20.659867330016564</v>
      </c>
      <c r="BQ117" s="28">
        <f t="shared" ref="BQ117" si="104">+BP117</f>
        <v>20.659867330016564</v>
      </c>
      <c r="BR117" s="28">
        <f t="shared" ref="BR117" si="105">+BQ117</f>
        <v>20.659867330016564</v>
      </c>
    </row>
    <row r="118" spans="1:70" ht="15.6">
      <c r="A118" s="216"/>
      <c r="B118" s="240">
        <f>+'Ark1'!C1100</f>
        <v>2024</v>
      </c>
      <c r="C118" s="532">
        <f>+'Ark1'!L1100</f>
        <v>8</v>
      </c>
      <c r="D118" s="236" t="str">
        <f>VLOOKUP(C118,RNR!$F$16:$G$31,2)</f>
        <v>R</v>
      </c>
      <c r="E118" s="532">
        <f>+'Ark1'!D1100</f>
        <v>1</v>
      </c>
      <c r="F118" s="236" t="str">
        <f>VLOOKUP(E118,RNR!$D$2:$E$13,2)</f>
        <v>Jan</v>
      </c>
      <c r="G118" s="533">
        <f>+'Ark1'!Q1100</f>
        <v>53</v>
      </c>
      <c r="H118" s="533">
        <f>+'Ark1'!R1100</f>
        <v>136</v>
      </c>
      <c r="I118" s="29">
        <f>+IF(H118=0,"",'Ark1'!AG1100)</f>
        <v>30.166015702683126</v>
      </c>
      <c r="J118" s="29">
        <f>+IF(H118=0,"",'Ark1'!AH1100)</f>
        <v>0.73529411764705888</v>
      </c>
      <c r="K118" s="531"/>
      <c r="L118" s="468">
        <f>+'Ark1'!AI1100</f>
        <v>71</v>
      </c>
      <c r="M118" s="531"/>
      <c r="N118" s="32">
        <f>+IF(H118=0,"",'Ark1'!U1100)</f>
        <v>27.883823529411757</v>
      </c>
      <c r="O118" s="53"/>
      <c r="P118" s="29">
        <f>+IF(L118=0,"",'Ark1'!AJ1100)</f>
        <v>110.56619718309862</v>
      </c>
      <c r="Q118" s="531"/>
      <c r="R118" s="29">
        <f>+IF(L118=0,"",'Ark1'!AK1100)</f>
        <v>21.336514571341549</v>
      </c>
      <c r="S118" s="53"/>
      <c r="T118" s="238">
        <f>+IF(H118=0,"",'Ark1'!T1100)</f>
        <v>6.5882352941176485</v>
      </c>
      <c r="U118" s="34">
        <f>+IF(H118=0,"",'Ark1'!W1100)</f>
        <v>9.5588235294117627</v>
      </c>
      <c r="V118" s="34">
        <f>+IF(H118=0,"",'Ark1'!X1100)</f>
        <v>99.264705882352942</v>
      </c>
      <c r="W118" s="34">
        <f>+IF(H118=0,"",'Ark1'!Y1100)</f>
        <v>91.911764705882362</v>
      </c>
      <c r="X118" s="34">
        <f>+IF(H118=0,"",'Ark1'!Z1100)</f>
        <v>4.3246594661626112</v>
      </c>
      <c r="Y118" s="34">
        <f>+IF(H118=0,"",'Ark1'!Z1100)</f>
        <v>4.3246594661626112</v>
      </c>
      <c r="Z118" s="27">
        <f>+IF(H118=0,"",'Ark1'!AC1100)</f>
        <v>0</v>
      </c>
      <c r="AA118" s="34">
        <f>+IF(H118=0,"",'Ark1'!AE1100)</f>
        <v>0</v>
      </c>
      <c r="AB118" s="34">
        <f t="shared" ref="AB118:AB121" si="106">+IF(H118=0,"",+N118/C118)</f>
        <v>3.4854779411764696</v>
      </c>
      <c r="AC118" s="29">
        <f t="shared" ref="AC118:AC121" si="107">+IF(H118=0,"",G118/H118)</f>
        <v>0.38970588235294118</v>
      </c>
      <c r="AD118" s="216"/>
      <c r="AE118" s="27"/>
      <c r="AG118" s="29"/>
      <c r="AH118" s="27"/>
      <c r="AI118" s="28"/>
      <c r="AJ118" s="28"/>
      <c r="AN118" s="28"/>
    </row>
    <row r="119" spans="1:70" ht="15.6">
      <c r="A119" s="216"/>
      <c r="B119" s="240">
        <f>+'Ark1'!C1101</f>
        <v>2024</v>
      </c>
      <c r="C119" s="532">
        <f>+'Ark1'!L1101</f>
        <v>8</v>
      </c>
      <c r="D119" s="236" t="str">
        <f>VLOOKUP(C119,RNR!$F$16:$G$31,2)</f>
        <v>R</v>
      </c>
      <c r="E119" s="532">
        <f>+'Ark1'!D1101</f>
        <v>2</v>
      </c>
      <c r="F119" s="236" t="str">
        <f>VLOOKUP(E119,RNR!$D$2:$E$13,2)</f>
        <v>Feb</v>
      </c>
      <c r="G119" s="533">
        <f>+'Ark1'!Q1101</f>
        <v>86</v>
      </c>
      <c r="H119" s="533">
        <f>+'Ark1'!R1101</f>
        <v>124</v>
      </c>
      <c r="I119" s="29">
        <f>+IF(H119=0,"",'Ark1'!AG1101)</f>
        <v>26.50850350670714</v>
      </c>
      <c r="J119" s="29">
        <f>+IF(H119=0,"",'Ark1'!AH1101)</f>
        <v>0</v>
      </c>
      <c r="K119" s="531"/>
      <c r="L119" s="468">
        <f>+'Ark1'!AI1101</f>
        <v>109</v>
      </c>
      <c r="M119" s="531"/>
      <c r="N119" s="32">
        <f>+IF(H119=0,"",'Ark1'!U1101)</f>
        <v>31.060483870967733</v>
      </c>
      <c r="O119" s="53"/>
      <c r="P119" s="29">
        <f>+IF(L119=0,"",'Ark1'!AJ1101)</f>
        <v>112.2889908256881</v>
      </c>
      <c r="Q119" s="531"/>
      <c r="R119" s="29">
        <f>+IF(L119=0,"",'Ark1'!AK1101)</f>
        <v>21.936397845358695</v>
      </c>
      <c r="S119" s="53"/>
      <c r="T119" s="238">
        <f>+IF(H119=0,"",'Ark1'!T1101)</f>
        <v>6.8225806451612891</v>
      </c>
      <c r="U119" s="34">
        <f>+IF(H119=0,"",'Ark1'!W1101)</f>
        <v>16.129032258064512</v>
      </c>
      <c r="V119" s="34">
        <f>+IF(H119=0,"",'Ark1'!X1101)</f>
        <v>100</v>
      </c>
      <c r="W119" s="34">
        <f>+IF(H119=0,"",'Ark1'!Y1101)</f>
        <v>93.548387096774221</v>
      </c>
      <c r="X119" s="34">
        <f>+IF(H119=0,"",'Ark1'!Z1101)</f>
        <v>4.9852171555961196</v>
      </c>
      <c r="Y119" s="34">
        <f>+IF(H119=0,"",'Ark1'!Z1101)</f>
        <v>4.9852171555961196</v>
      </c>
      <c r="Z119" s="27">
        <f>+IF(H119=0,"",'Ark1'!AC1101)</f>
        <v>0</v>
      </c>
      <c r="AA119" s="34">
        <f>+IF(H119=0,"",'Ark1'!AE1101)</f>
        <v>0</v>
      </c>
      <c r="AB119" s="34">
        <f t="shared" si="106"/>
        <v>3.8825604838709666</v>
      </c>
      <c r="AC119" s="29">
        <f t="shared" si="107"/>
        <v>0.69354838709677424</v>
      </c>
      <c r="AD119" s="216"/>
      <c r="AE119" s="27"/>
      <c r="AG119" s="29"/>
      <c r="AH119" s="27"/>
      <c r="AI119" s="28"/>
      <c r="AJ119" s="28"/>
      <c r="AN119" s="28"/>
    </row>
    <row r="120" spans="1:70" ht="15.6">
      <c r="A120" s="216"/>
      <c r="B120" s="240">
        <f>+'Ark1'!C1102</f>
        <v>2024</v>
      </c>
      <c r="C120" s="532">
        <f>+'Ark1'!L1102</f>
        <v>8</v>
      </c>
      <c r="D120" s="236" t="str">
        <f>VLOOKUP(C120,RNR!$F$16:$G$31,2)</f>
        <v>R</v>
      </c>
      <c r="E120" s="532">
        <f>+'Ark1'!D1102</f>
        <v>3</v>
      </c>
      <c r="F120" s="236" t="str">
        <f>VLOOKUP(E120,RNR!$D$2:$E$13,2)</f>
        <v>Mar</v>
      </c>
      <c r="G120" s="533">
        <f>+'Ark1'!Q1102</f>
        <v>516</v>
      </c>
      <c r="H120" s="533">
        <f>+'Ark1'!R1102</f>
        <v>764</v>
      </c>
      <c r="I120" s="29">
        <f>+IF(H120=0,"",'Ark1'!AG1102)</f>
        <v>26.652719665271967</v>
      </c>
      <c r="J120" s="29">
        <f>+IF(H120=0,"",'Ark1'!AH1102)</f>
        <v>1.0471204188481675</v>
      </c>
      <c r="K120" s="531"/>
      <c r="L120" s="468">
        <f>+'Ark1'!AI1102</f>
        <v>597</v>
      </c>
      <c r="M120" s="531"/>
      <c r="N120" s="32">
        <f>+IF(H120=0,"",'Ark1'!U1102)</f>
        <v>30.099083769633506</v>
      </c>
      <c r="O120" s="53"/>
      <c r="P120" s="29">
        <f>+IF(L120=0,"",'Ark1'!AJ1102)</f>
        <v>111.5288107202681</v>
      </c>
      <c r="Q120" s="531"/>
      <c r="R120" s="29">
        <f>+IF(L120=0,"",'Ark1'!AK1102)</f>
        <v>21.271242038519976</v>
      </c>
      <c r="S120" s="53"/>
      <c r="T120" s="238">
        <f>+IF(H120=0,"",'Ark1'!T1102)</f>
        <v>6.6832460732984282</v>
      </c>
      <c r="U120" s="34">
        <f>+IF(H120=0,"",'Ark1'!W1102)</f>
        <v>16.492146596858642</v>
      </c>
      <c r="V120" s="34">
        <f>+IF(H120=0,"",'Ark1'!X1102)</f>
        <v>100</v>
      </c>
      <c r="W120" s="34">
        <f>+IF(H120=0,"",'Ark1'!Y1102)</f>
        <v>94.764397905759168</v>
      </c>
      <c r="X120" s="34">
        <f>+IF(H120=0,"",'Ark1'!Z1102)</f>
        <v>4.6557414532911316</v>
      </c>
      <c r="Y120" s="34">
        <f>+IF(H120=0,"",'Ark1'!Z1102)</f>
        <v>4.6557414532911316</v>
      </c>
      <c r="Z120" s="27">
        <f>+IF(H120=0,"",'Ark1'!AC1102)</f>
        <v>0</v>
      </c>
      <c r="AA120" s="34">
        <f>+IF(H120=0,"",'Ark1'!AE1102)</f>
        <v>0</v>
      </c>
      <c r="AB120" s="34">
        <f t="shared" si="106"/>
        <v>3.7623854712041882</v>
      </c>
      <c r="AC120" s="29">
        <f t="shared" si="107"/>
        <v>0.67539267015706805</v>
      </c>
      <c r="AD120" s="216"/>
      <c r="AE120" s="240"/>
      <c r="AG120" s="29"/>
      <c r="AH120" s="27"/>
      <c r="AI120" s="28"/>
      <c r="AJ120" s="28"/>
      <c r="AN120" s="28"/>
    </row>
    <row r="121" spans="1:70" ht="15.6">
      <c r="A121" s="216"/>
      <c r="B121" s="240">
        <f>+'Ark1'!C1103</f>
        <v>2024</v>
      </c>
      <c r="C121" s="532">
        <f>+'Ark1'!L1103</f>
        <v>8</v>
      </c>
      <c r="D121" s="236" t="str">
        <f>VLOOKUP(C121,RNR!$F$16:$G$31,2)</f>
        <v>R</v>
      </c>
      <c r="E121" s="532">
        <f>+'Ark1'!D1103</f>
        <v>4</v>
      </c>
      <c r="F121" s="236" t="str">
        <f>VLOOKUP(E121,RNR!$D$2:$E$13,2)</f>
        <v>Apr</v>
      </c>
      <c r="G121" s="533">
        <f>+'Ark1'!Q1103</f>
        <v>101</v>
      </c>
      <c r="H121" s="533">
        <f>+'Ark1'!R1103</f>
        <v>187</v>
      </c>
      <c r="I121" s="29">
        <f>+IF(H121=0,"",'Ark1'!AG1103)</f>
        <v>24.828080875972464</v>
      </c>
      <c r="J121" s="29">
        <f>+IF(H121=0,"",'Ark1'!AH1103)</f>
        <v>1.6042780748663099</v>
      </c>
      <c r="K121" s="531"/>
      <c r="L121" s="468">
        <f>+'Ark1'!AI1103</f>
        <v>139</v>
      </c>
      <c r="M121" s="531"/>
      <c r="N121" s="32">
        <f>+IF(H121=0,"",'Ark1'!U1103)</f>
        <v>26.470053475935831</v>
      </c>
      <c r="O121" s="53"/>
      <c r="P121" s="29">
        <f>+IF(L121=0,"",'Ark1'!AJ1103)</f>
        <v>107.04604316546764</v>
      </c>
      <c r="Q121" s="531"/>
      <c r="R121" s="29">
        <f>+IF(L121=0,"",'Ark1'!AK1103)</f>
        <v>21.333846334298112</v>
      </c>
      <c r="S121" s="53"/>
      <c r="T121" s="238">
        <f>+IF(H121=0,"",'Ark1'!T1103)</f>
        <v>6.641711229946524</v>
      </c>
      <c r="U121" s="34">
        <f>+IF(H121=0,"",'Ark1'!W1103)</f>
        <v>14.438502673796789</v>
      </c>
      <c r="V121" s="34">
        <f>+IF(H121=0,"",'Ark1'!X1103)</f>
        <v>95.721925133689822</v>
      </c>
      <c r="W121" s="34">
        <f>+IF(H121=0,"",'Ark1'!Y1103)</f>
        <v>69.51871657754009</v>
      </c>
      <c r="X121" s="34">
        <f>+IF(H121=0,"",'Ark1'!Z1103)</f>
        <v>6.3863374804541007</v>
      </c>
      <c r="Y121" s="34">
        <f>+IF(H121=0,"",'Ark1'!Z1103)</f>
        <v>6.3863374804541007</v>
      </c>
      <c r="Z121" s="27">
        <f>+IF(H121=0,"",'Ark1'!AC1103)</f>
        <v>0</v>
      </c>
      <c r="AA121" s="34">
        <f>+IF(H121=0,"",'Ark1'!AE1103)</f>
        <v>0</v>
      </c>
      <c r="AB121" s="34">
        <f t="shared" si="106"/>
        <v>3.3087566844919789</v>
      </c>
      <c r="AC121" s="29">
        <f t="shared" si="107"/>
        <v>0.5401069518716578</v>
      </c>
      <c r="AD121" s="216"/>
      <c r="AE121" s="219"/>
      <c r="AG121" s="29"/>
      <c r="AH121" s="27"/>
      <c r="AI121" s="219"/>
      <c r="AJ121" s="28"/>
      <c r="AN121" s="28"/>
    </row>
    <row r="122" spans="1:70" ht="15.6">
      <c r="A122" s="216"/>
      <c r="B122" s="240">
        <f>+'Ark1'!C1104</f>
        <v>2024</v>
      </c>
      <c r="C122" s="28">
        <f>+'Ark1'!L1104</f>
        <v>8</v>
      </c>
      <c r="D122" s="236" t="str">
        <f>VLOOKUP(C122,RNR!$F$16:$G$31,2)</f>
        <v>R</v>
      </c>
      <c r="E122" s="28">
        <f>+'Ark1'!D1104</f>
        <v>5</v>
      </c>
      <c r="F122" s="236" t="str">
        <f>VLOOKUP(E122,RNR!$D$2:$E$13,2)</f>
        <v>Mai</v>
      </c>
      <c r="G122" s="339">
        <f>+'Ark1'!Q1104</f>
        <v>135</v>
      </c>
      <c r="H122" s="339">
        <f>+'Ark1'!R1104</f>
        <v>271</v>
      </c>
      <c r="I122" s="29">
        <f>+IF(H122=0,"",'Ark1'!AG1104)</f>
        <v>24.508493506025605</v>
      </c>
      <c r="J122" s="29">
        <f>+IF(H122=0,"",'Ark1'!AH1104)</f>
        <v>0.36900369003690031</v>
      </c>
      <c r="K122" s="216"/>
      <c r="L122" s="468">
        <f>+'Ark1'!AI1104</f>
        <v>260</v>
      </c>
      <c r="M122" s="216"/>
      <c r="N122" s="32">
        <f>+IF(H122=0,"",'Ark1'!U1104)</f>
        <v>25.102214022140203</v>
      </c>
      <c r="O122" s="53"/>
      <c r="P122" s="29">
        <f>+IF(L122=0,"",'Ark1'!AJ1104)</f>
        <v>104.65653846153845</v>
      </c>
      <c r="Q122" s="216"/>
      <c r="R122" s="29">
        <f>+IF(L122=0,"",'Ark1'!AK1104)</f>
        <v>21.493453738511626</v>
      </c>
      <c r="S122" s="53"/>
      <c r="T122" s="238">
        <f>+IF(H122=0,"",'Ark1'!T1104)</f>
        <v>6.1291512915129189</v>
      </c>
      <c r="U122" s="34">
        <f>+IF(H122=0,"",'Ark1'!W1104)</f>
        <v>10.332103321033211</v>
      </c>
      <c r="V122" s="34">
        <f>+IF(H122=0,"",'Ark1'!X1104)</f>
        <v>95.20295202952029</v>
      </c>
      <c r="W122" s="34">
        <f>+IF(H122=0,"",'Ark1'!Y1104)</f>
        <v>58.671586715867186</v>
      </c>
      <c r="X122" s="34">
        <f>+IF(H122=0,"",'Ark1'!Z1104)</f>
        <v>6.4670549345240014</v>
      </c>
      <c r="Y122" s="34">
        <f>+IF(H122=0,"",'Ark1'!Z1104)</f>
        <v>6.4670549345240014</v>
      </c>
      <c r="Z122" s="27">
        <f>+IF(H122=0,"",'Ark1'!AC1104)</f>
        <v>0</v>
      </c>
      <c r="AA122" s="34">
        <f>+IF(H122=0,"",'Ark1'!AE1104)</f>
        <v>0</v>
      </c>
      <c r="AB122" s="34">
        <f t="shared" ref="AB122:AB129" si="108">+IF(H122=0,"",+N122/C122)</f>
        <v>3.1377767527675253</v>
      </c>
      <c r="AC122" s="29">
        <f t="shared" ref="AC122:AC129" si="109">+IF(H122=0,"",G122/H122)</f>
        <v>0.49815498154981552</v>
      </c>
      <c r="AD122" s="216"/>
      <c r="AE122" s="219"/>
      <c r="AG122" s="29"/>
      <c r="AH122" s="27"/>
      <c r="AI122" s="220"/>
      <c r="AJ122" s="28"/>
      <c r="AN122" s="28"/>
    </row>
    <row r="123" spans="1:70" ht="15.6">
      <c r="A123" s="216"/>
      <c r="B123" s="240">
        <f>+'Ark1'!C1105</f>
        <v>2024</v>
      </c>
      <c r="C123" s="28">
        <f>+'Ark1'!L1105</f>
        <v>8</v>
      </c>
      <c r="D123" s="236" t="str">
        <f>VLOOKUP(C123,RNR!$F$16:$G$31,2)</f>
        <v>R</v>
      </c>
      <c r="E123" s="28">
        <f>+'Ark1'!D1105</f>
        <v>6</v>
      </c>
      <c r="F123" s="236" t="str">
        <f>VLOOKUP(E123,RNR!$D$2:$E$13,2)</f>
        <v>Jun</v>
      </c>
      <c r="G123" s="339">
        <f>+'Ark1'!Q1105</f>
        <v>71</v>
      </c>
      <c r="H123" s="339">
        <f>+'Ark1'!R1105</f>
        <v>129</v>
      </c>
      <c r="I123" s="29">
        <f>+IF(H123=0,"",'Ark1'!AG1105)</f>
        <v>25.82381311111283</v>
      </c>
      <c r="J123" s="29">
        <f>+IF(H123=0,"",'Ark1'!AH1105)</f>
        <v>3.8759689922480622</v>
      </c>
      <c r="K123" s="216"/>
      <c r="L123" s="468">
        <f>+'Ark1'!AI1105</f>
        <v>127</v>
      </c>
      <c r="M123" s="216"/>
      <c r="N123" s="32">
        <f>+IF(H123=0,"",'Ark1'!U1105)</f>
        <v>25.77596899224806</v>
      </c>
      <c r="O123" s="53"/>
      <c r="P123" s="29">
        <f>+IF(L123=0,"",'Ark1'!AJ1105)</f>
        <v>106.88661417322828</v>
      </c>
      <c r="Q123" s="216"/>
      <c r="R123" s="29">
        <f>+IF(L123=0,"",'Ark1'!AK1105)</f>
        <v>20.876680660466882</v>
      </c>
      <c r="S123" s="53"/>
      <c r="T123" s="238">
        <f>+IF(H123=0,"",'Ark1'!T1105)</f>
        <v>5.8682170542635665</v>
      </c>
      <c r="U123" s="34">
        <f>+IF(H123=0,"",'Ark1'!W1105)</f>
        <v>8.5271317829457374</v>
      </c>
      <c r="V123" s="34">
        <f>+IF(H123=0,"",'Ark1'!X1105)</f>
        <v>96.124031007751938</v>
      </c>
      <c r="W123" s="34">
        <f>+IF(H123=0,"",'Ark1'!Y1105)</f>
        <v>65.891472868217079</v>
      </c>
      <c r="X123" s="34">
        <f>+IF(H123=0,"",'Ark1'!Z1105)</f>
        <v>5.7927082631783149</v>
      </c>
      <c r="Y123" s="34">
        <f>+IF(H123=0,"",'Ark1'!Z1105)</f>
        <v>5.7927082631783149</v>
      </c>
      <c r="Z123" s="27">
        <f>+IF(H123=0,"",'Ark1'!AC1105)</f>
        <v>0</v>
      </c>
      <c r="AA123" s="34">
        <f>+IF(H123=0,"",'Ark1'!AE1105)</f>
        <v>0</v>
      </c>
      <c r="AB123" s="34">
        <f t="shared" si="108"/>
        <v>3.2219961240310075</v>
      </c>
      <c r="AC123" s="29">
        <f t="shared" si="109"/>
        <v>0.55038759689922478</v>
      </c>
      <c r="AD123" s="216"/>
      <c r="AE123" s="219"/>
      <c r="AG123" s="29"/>
      <c r="AH123" s="27"/>
      <c r="AI123" s="220"/>
      <c r="AJ123" s="28"/>
      <c r="AN123" s="28"/>
    </row>
    <row r="124" spans="1:70" ht="15.6">
      <c r="A124" s="216"/>
      <c r="B124" s="240">
        <f>+'Ark1'!C1106</f>
        <v>2024</v>
      </c>
      <c r="C124" s="28">
        <f>+'Ark1'!L1106</f>
        <v>8</v>
      </c>
      <c r="D124" s="236" t="str">
        <f>VLOOKUP(C124,RNR!$F$16:$G$31,2)</f>
        <v>R</v>
      </c>
      <c r="E124" s="28">
        <f>+'Ark1'!D1106</f>
        <v>7</v>
      </c>
      <c r="F124" s="236" t="str">
        <f>VLOOKUP(E124,RNR!$D$2:$E$13,2)</f>
        <v>Jul</v>
      </c>
      <c r="G124" s="339">
        <f>+'Ark1'!Q1106</f>
        <v>25</v>
      </c>
      <c r="H124" s="339">
        <f>+'Ark1'!R1106</f>
        <v>39</v>
      </c>
      <c r="I124" s="29">
        <f>+IF(H124=0,"",'Ark1'!AG1106)</f>
        <v>18.791859149180905</v>
      </c>
      <c r="J124" s="29">
        <f>+IF(H124=0,"",'Ark1'!AH1106)</f>
        <v>2.5641025641025639</v>
      </c>
      <c r="K124" s="216"/>
      <c r="L124" s="468">
        <f>+'Ark1'!AI1106</f>
        <v>39</v>
      </c>
      <c r="M124" s="216"/>
      <c r="N124" s="32">
        <f>+IF(H124=0,"",'Ark1'!U1106)</f>
        <v>25.971794871794881</v>
      </c>
      <c r="O124" s="53"/>
      <c r="P124" s="29">
        <f>+IF(L124=0,"",'Ark1'!AJ1106)</f>
        <v>108.20769230769228</v>
      </c>
      <c r="Q124" s="216"/>
      <c r="R124" s="29">
        <f>+IF(L124=0,"",'Ark1'!AK1106)</f>
        <v>20.359403273419275</v>
      </c>
      <c r="S124" s="53"/>
      <c r="T124" s="238">
        <f>+IF(H124=0,"",'Ark1'!T1106)</f>
        <v>6.4102564102564097</v>
      </c>
      <c r="U124" s="34">
        <f>+IF(H124=0,"",'Ark1'!W1106)</f>
        <v>15.38461538461538</v>
      </c>
      <c r="V124" s="34">
        <f>+IF(H124=0,"",'Ark1'!X1106)</f>
        <v>100</v>
      </c>
      <c r="W124" s="34">
        <f>+IF(H124=0,"",'Ark1'!Y1106)</f>
        <v>71.79487179487181</v>
      </c>
      <c r="X124" s="34">
        <f>+IF(H124=0,"",'Ark1'!Z1106)</f>
        <v>4.1019663025999851</v>
      </c>
      <c r="Y124" s="34">
        <f>+IF(H124=0,"",'Ark1'!Z1106)</f>
        <v>4.1019663025999851</v>
      </c>
      <c r="Z124" s="27">
        <f>+IF(H124=0,"",'Ark1'!AC1106)</f>
        <v>0</v>
      </c>
      <c r="AA124" s="34">
        <f>+IF(H124=0,"",'Ark1'!AE1106)</f>
        <v>0</v>
      </c>
      <c r="AB124" s="34">
        <f t="shared" si="108"/>
        <v>3.2464743589743601</v>
      </c>
      <c r="AC124" s="29">
        <f t="shared" si="109"/>
        <v>0.64102564102564108</v>
      </c>
      <c r="AD124" s="216"/>
      <c r="AE124" s="219"/>
      <c r="AG124" s="29"/>
      <c r="AH124" s="27"/>
      <c r="AI124" s="220"/>
      <c r="AJ124" s="28"/>
      <c r="AN124" s="28"/>
    </row>
    <row r="125" spans="1:70" ht="15.6">
      <c r="A125" s="216"/>
      <c r="B125" s="240">
        <f>+'Ark1'!C1107</f>
        <v>2024</v>
      </c>
      <c r="C125" s="28">
        <f>+'Ark1'!L1107</f>
        <v>8</v>
      </c>
      <c r="D125" s="236" t="str">
        <f>VLOOKUP(C125,RNR!$F$16:$G$31,2)</f>
        <v>R</v>
      </c>
      <c r="E125" s="28">
        <f>+'Ark1'!D1107</f>
        <v>8</v>
      </c>
      <c r="F125" s="236" t="str">
        <f>VLOOKUP(E125,RNR!$D$2:$E$13,2)</f>
        <v>Aug</v>
      </c>
      <c r="G125" s="339">
        <f>+'Ark1'!Q1107</f>
        <v>593</v>
      </c>
      <c r="H125" s="339">
        <f>+'Ark1'!R1107</f>
        <v>1044</v>
      </c>
      <c r="I125" s="29">
        <f>+IF(H125=0,"",'Ark1'!AG1107)</f>
        <v>20.686031561133206</v>
      </c>
      <c r="J125" s="29">
        <f>+IF(H125=0,"",'Ark1'!AH1107)</f>
        <v>4.5019157088122608</v>
      </c>
      <c r="K125" s="216"/>
      <c r="L125" s="468">
        <f>+'Ark1'!AI1107</f>
        <v>1042</v>
      </c>
      <c r="M125" s="216"/>
      <c r="N125" s="32">
        <f>+IF(H125=0,"",'Ark1'!U1107)</f>
        <v>28.84885057471265</v>
      </c>
      <c r="O125" s="53"/>
      <c r="P125" s="29">
        <f>+IF(L125=0,"",'Ark1'!AJ1107)</f>
        <v>110.62188099808075</v>
      </c>
      <c r="Q125" s="216"/>
      <c r="R125" s="29">
        <f>+IF(L125=0,"",'Ark1'!AK1107)</f>
        <v>21.121860504310064</v>
      </c>
      <c r="S125" s="53"/>
      <c r="T125" s="238">
        <f>+IF(H125=0,"",'Ark1'!T1107)</f>
        <v>6.0823754789272018</v>
      </c>
      <c r="U125" s="34">
        <f>+IF(H125=0,"",'Ark1'!W1107)</f>
        <v>6.1302681992337176</v>
      </c>
      <c r="V125" s="34">
        <f>+IF(H125=0,"",'Ark1'!X1107)</f>
        <v>99.521072796934845</v>
      </c>
      <c r="W125" s="34">
        <f>+IF(H125=0,"",'Ark1'!Y1107)</f>
        <v>86.494252873563198</v>
      </c>
      <c r="X125" s="34">
        <f>+IF(H125=0,"",'Ark1'!Z1107)</f>
        <v>4.8498438396364447</v>
      </c>
      <c r="Y125" s="34">
        <f>+IF(H125=0,"",'Ark1'!Z1107)</f>
        <v>4.8498438396364447</v>
      </c>
      <c r="Z125" s="27">
        <f>+IF(H125=0,"",'Ark1'!AC1107)</f>
        <v>0</v>
      </c>
      <c r="AA125" s="34">
        <f>+IF(H125=0,"",'Ark1'!AE1107)</f>
        <v>0</v>
      </c>
      <c r="AB125" s="34">
        <f t="shared" si="108"/>
        <v>3.6061063218390812</v>
      </c>
      <c r="AC125" s="29">
        <f t="shared" si="109"/>
        <v>0.56800766283524906</v>
      </c>
      <c r="AD125" s="216"/>
      <c r="AE125" s="219"/>
      <c r="AG125" s="29"/>
      <c r="AH125" s="27"/>
      <c r="AI125" s="220"/>
      <c r="AJ125" s="28"/>
      <c r="AN125" s="28"/>
    </row>
    <row r="126" spans="1:70" ht="15.6">
      <c r="A126" s="216"/>
      <c r="B126" s="240">
        <f>+'Ark1'!C1108</f>
        <v>2024</v>
      </c>
      <c r="C126" s="28">
        <f>+'Ark1'!L1108</f>
        <v>8</v>
      </c>
      <c r="D126" s="236" t="str">
        <f>VLOOKUP(C126,RNR!$F$16:$G$31,2)</f>
        <v>R</v>
      </c>
      <c r="E126" s="28">
        <f>+'Ark1'!D1108</f>
        <v>9</v>
      </c>
      <c r="F126" s="236" t="str">
        <f>VLOOKUP(E126,RNR!$D$2:$E$13,2)</f>
        <v>Sep</v>
      </c>
      <c r="G126" s="339">
        <f>+'Ark1'!Q1108</f>
        <v>917</v>
      </c>
      <c r="H126" s="339">
        <f>+'Ark1'!R1108</f>
        <v>1622</v>
      </c>
      <c r="I126" s="29">
        <f>+IF(H126=0,"",'Ark1'!AG1108)</f>
        <v>24.956318623740753</v>
      </c>
      <c r="J126" s="29">
        <f>+IF(H126=0,"",'Ark1'!AH1108)</f>
        <v>3.1442663378545004</v>
      </c>
      <c r="K126" s="216"/>
      <c r="L126" s="468">
        <f>+'Ark1'!AI1108</f>
        <v>1616</v>
      </c>
      <c r="M126" s="216"/>
      <c r="N126" s="32">
        <f>+IF(H126=0,"",'Ark1'!U1108)</f>
        <v>28.337361282367461</v>
      </c>
      <c r="O126" s="53"/>
      <c r="P126" s="29">
        <f>+IF(L126=0,"",'Ark1'!AJ1108)</f>
        <v>109.93465346534661</v>
      </c>
      <c r="Q126" s="216"/>
      <c r="R126" s="29">
        <f>+IF(L126=0,"",'Ark1'!AK1108)</f>
        <v>21.066343146915877</v>
      </c>
      <c r="S126" s="53"/>
      <c r="T126" s="238">
        <f>+IF(H126=0,"",'Ark1'!T1108)</f>
        <v>6.2570900123304556</v>
      </c>
      <c r="U126" s="34">
        <f>+IF(H126=0,"",'Ark1'!W1108)</f>
        <v>9.6177558569667099</v>
      </c>
      <c r="V126" s="34">
        <f>+IF(H126=0,"",'Ark1'!X1108)</f>
        <v>99.383477188655988</v>
      </c>
      <c r="W126" s="34">
        <f>+IF(H126=0,"",'Ark1'!Y1108)</f>
        <v>85.758323057953135</v>
      </c>
      <c r="X126" s="34">
        <f>+IF(H126=0,"",'Ark1'!Z1108)</f>
        <v>4.6561002973748735</v>
      </c>
      <c r="Y126" s="34">
        <f>+IF(H126=0,"",'Ark1'!Z1108)</f>
        <v>4.6561002973748735</v>
      </c>
      <c r="Z126" s="27">
        <f>+IF(H126=0,"",'Ark1'!AC1108)</f>
        <v>0</v>
      </c>
      <c r="AA126" s="34">
        <f>+IF(H126=0,"",'Ark1'!AE1108)</f>
        <v>0</v>
      </c>
      <c r="AB126" s="34">
        <f t="shared" si="108"/>
        <v>3.5421701602959326</v>
      </c>
      <c r="AC126" s="29">
        <f t="shared" si="109"/>
        <v>0.56535141800246613</v>
      </c>
      <c r="AD126" s="216"/>
      <c r="AE126" s="219"/>
      <c r="AG126" s="29"/>
      <c r="AH126" s="27"/>
      <c r="AI126" s="220"/>
      <c r="AJ126" s="28"/>
      <c r="AN126" s="28"/>
    </row>
    <row r="127" spans="1:70" ht="15.6">
      <c r="A127" s="216"/>
      <c r="B127" s="240">
        <f>+'Ark1'!C1109</f>
        <v>2024</v>
      </c>
      <c r="C127" s="28">
        <f>+'Ark1'!L1109</f>
        <v>8</v>
      </c>
      <c r="D127" s="236" t="str">
        <f>VLOOKUP(C127,RNR!$F$16:$G$31,2)</f>
        <v>R</v>
      </c>
      <c r="E127" s="28">
        <f>+'Ark1'!D1109</f>
        <v>10</v>
      </c>
      <c r="F127" s="236" t="str">
        <f>VLOOKUP(E127,RNR!$D$2:$E$13,2)</f>
        <v>Okt</v>
      </c>
      <c r="G127" s="339">
        <f>+'Ark1'!Q1109</f>
        <v>2141</v>
      </c>
      <c r="H127" s="339">
        <f>+'Ark1'!R1109</f>
        <v>4002</v>
      </c>
      <c r="I127" s="29">
        <f>+IF(H127=0,"",'Ark1'!AG1109)</f>
        <v>26.097886406354405</v>
      </c>
      <c r="J127" s="29">
        <f>+IF(H127=0,"",'Ark1'!AH1109)</f>
        <v>3.2733633183408299</v>
      </c>
      <c r="K127" s="216"/>
      <c r="L127" s="468">
        <f>+'Ark1'!AI1109</f>
        <v>3993</v>
      </c>
      <c r="M127" s="216"/>
      <c r="N127" s="32">
        <f>+IF(H127=0,"",'Ark1'!U1109)</f>
        <v>29.178310844577716</v>
      </c>
      <c r="O127" s="53"/>
      <c r="P127" s="29">
        <f>+IF(L127=0,"",'Ark1'!AJ1109)</f>
        <v>111.09832206361132</v>
      </c>
      <c r="Q127" s="216"/>
      <c r="R127" s="29">
        <f>+IF(L127=0,"",'Ark1'!AK1109)</f>
        <v>21.152385568816101</v>
      </c>
      <c r="S127" s="53"/>
      <c r="T127" s="238">
        <f>+IF(H127=0,"",'Ark1'!T1109)</f>
        <v>6.1569215392303844</v>
      </c>
      <c r="U127" s="34">
        <f>+IF(H127=0,"",'Ark1'!W1109)</f>
        <v>6.6966516741629212</v>
      </c>
      <c r="V127" s="34">
        <f>+IF(H127=0,"",'Ark1'!X1109)</f>
        <v>99.775112443778099</v>
      </c>
      <c r="W127" s="34">
        <f>+IF(H127=0,"",'Ark1'!Y1109)</f>
        <v>90.954522738630686</v>
      </c>
      <c r="X127" s="34">
        <f>+IF(H127=0,"",'Ark1'!Z1109)</f>
        <v>4.3116451852192341</v>
      </c>
      <c r="Y127" s="34">
        <f>+IF(H127=0,"",'Ark1'!Z1109)</f>
        <v>4.3116451852192341</v>
      </c>
      <c r="Z127" s="27">
        <f>+IF(H127=0,"",'Ark1'!AC1109)</f>
        <v>0</v>
      </c>
      <c r="AA127" s="34">
        <f>+IF(H127=0,"",'Ark1'!AE1109)</f>
        <v>0</v>
      </c>
      <c r="AB127" s="34">
        <f t="shared" si="108"/>
        <v>3.6472888555722145</v>
      </c>
      <c r="AC127" s="29">
        <f t="shared" si="109"/>
        <v>0.53498250874562714</v>
      </c>
      <c r="AD127" s="216"/>
      <c r="AE127" s="219"/>
      <c r="AG127" s="29"/>
      <c r="AH127" s="27"/>
      <c r="AI127" s="220"/>
      <c r="AJ127" s="28"/>
      <c r="AN127" s="28"/>
    </row>
    <row r="128" spans="1:70" ht="15.6">
      <c r="A128" s="216"/>
      <c r="B128" s="240">
        <f>+'Ark1'!C1110</f>
        <v>2024</v>
      </c>
      <c r="C128" s="28">
        <f>+'Ark1'!L1110</f>
        <v>8</v>
      </c>
      <c r="D128" s="236" t="str">
        <f>VLOOKUP(C128,RNR!$F$16:$G$31,2)</f>
        <v>R</v>
      </c>
      <c r="E128" s="28">
        <f>+'Ark1'!D1110</f>
        <v>11</v>
      </c>
      <c r="F128" s="236" t="str">
        <f>VLOOKUP(E128,RNR!$D$2:$E$13,2)</f>
        <v>Nov</v>
      </c>
      <c r="G128" s="339">
        <f>+'Ark1'!Q1110</f>
        <v>800</v>
      </c>
      <c r="H128" s="339">
        <f>+'Ark1'!R1110</f>
        <v>1304</v>
      </c>
      <c r="I128" s="29">
        <f>+IF(H128=0,"",'Ark1'!AG1110)</f>
        <v>26.039979689278994</v>
      </c>
      <c r="J128" s="29">
        <f>+IF(H128=0,"",'Ark1'!AH1110)</f>
        <v>1.3803680981595097</v>
      </c>
      <c r="K128" s="216"/>
      <c r="L128" s="468">
        <f>+'Ark1'!AI1110</f>
        <v>1301</v>
      </c>
      <c r="M128" s="216"/>
      <c r="N128" s="32">
        <f>+IF(H128=0,"",'Ark1'!U1110)</f>
        <v>29.063113496932555</v>
      </c>
      <c r="O128" s="53"/>
      <c r="P128" s="29">
        <f>+IF(L128=0,"",'Ark1'!AJ1110)</f>
        <v>111.08093774019972</v>
      </c>
      <c r="Q128" s="216"/>
      <c r="R128" s="29">
        <f>+IF(L128=0,"",'Ark1'!AK1110)</f>
        <v>21.089598287552715</v>
      </c>
      <c r="S128" s="53"/>
      <c r="T128" s="238">
        <f>+IF(H128=0,"",'Ark1'!T1110)</f>
        <v>6.2453987730061353</v>
      </c>
      <c r="U128" s="34">
        <f>+IF(H128=0,"",'Ark1'!W1110)</f>
        <v>5.5214723926380387</v>
      </c>
      <c r="V128" s="34">
        <f>+IF(H128=0,"",'Ark1'!X1110)</f>
        <v>99.769938650306713</v>
      </c>
      <c r="W128" s="34">
        <f>+IF(H128=0,"",'Ark1'!Y1110)</f>
        <v>92.101226993864998</v>
      </c>
      <c r="X128" s="34">
        <f>+IF(H128=0,"",'Ark1'!Z1110)</f>
        <v>4.1553310203827607</v>
      </c>
      <c r="Y128" s="34">
        <f>+IF(H128=0,"",'Ark1'!Z1110)</f>
        <v>4.1553310203827607</v>
      </c>
      <c r="Z128" s="27">
        <f>+IF(H128=0,"",'Ark1'!AC1110)</f>
        <v>0</v>
      </c>
      <c r="AA128" s="34">
        <f>+IF(H128=0,"",'Ark1'!AE1110)</f>
        <v>0</v>
      </c>
      <c r="AB128" s="34">
        <f t="shared" si="108"/>
        <v>3.6328891871165694</v>
      </c>
      <c r="AC128" s="29">
        <f t="shared" si="109"/>
        <v>0.61349693251533743</v>
      </c>
      <c r="AD128" s="216"/>
      <c r="AE128" s="219"/>
      <c r="AG128" s="29"/>
      <c r="AH128" s="27"/>
      <c r="AI128" s="220"/>
      <c r="AJ128" s="28"/>
      <c r="AN128" s="28"/>
    </row>
    <row r="129" spans="1:70" ht="15.6">
      <c r="A129" s="216"/>
      <c r="B129" s="240">
        <f>+'Ark1'!C1111</f>
        <v>2024</v>
      </c>
      <c r="C129" s="28">
        <f>+'Ark1'!L1111</f>
        <v>8</v>
      </c>
      <c r="D129" s="236" t="str">
        <f>VLOOKUP(C129,RNR!$F$16:$G$31,2)</f>
        <v>R</v>
      </c>
      <c r="E129" s="28">
        <f>+'Ark1'!D1111</f>
        <v>12</v>
      </c>
      <c r="F129" s="236" t="str">
        <f>VLOOKUP(E129,RNR!$D$2:$E$13,2)</f>
        <v>Des</v>
      </c>
      <c r="G129" s="339">
        <f>+'Ark1'!Q1111</f>
        <v>102</v>
      </c>
      <c r="H129" s="339">
        <f>+'Ark1'!R1111</f>
        <v>137</v>
      </c>
      <c r="I129" s="29">
        <f>+IF(H129=0,"",'Ark1'!AG1111)</f>
        <v>24.035439222101726</v>
      </c>
      <c r="J129" s="29">
        <f>+IF(H129=0,"",'Ark1'!AH1111)</f>
        <v>2.1897810218978111</v>
      </c>
      <c r="K129" s="216"/>
      <c r="L129" s="468">
        <f>+'Ark1'!AI1111</f>
        <v>136</v>
      </c>
      <c r="M129" s="216"/>
      <c r="N129" s="32">
        <f>+IF(H129=0,"",'Ark1'!U1111)</f>
        <v>28.633576642335793</v>
      </c>
      <c r="O129" s="53"/>
      <c r="P129" s="29">
        <f>+IF(L129=0,"",'Ark1'!AJ1111)</f>
        <v>110.25882352941176</v>
      </c>
      <c r="Q129" s="216"/>
      <c r="R129" s="29">
        <f>+IF(L129=0,"",'Ark1'!AK1111)</f>
        <v>21.196902841779284</v>
      </c>
      <c r="S129" s="53"/>
      <c r="T129" s="238">
        <f>+IF(H129=0,"",'Ark1'!T1111)</f>
        <v>6.2846715328467182</v>
      </c>
      <c r="U129" s="34">
        <f>+IF(H129=0,"",'Ark1'!W1111)</f>
        <v>5.1094890510948909</v>
      </c>
      <c r="V129" s="34">
        <f>+IF(H129=0,"",'Ark1'!X1111)</f>
        <v>100</v>
      </c>
      <c r="W129" s="34">
        <f>+IF(H129=0,"",'Ark1'!Y1111)</f>
        <v>87.591240875912447</v>
      </c>
      <c r="X129" s="34">
        <f>+IF(H129=0,"",'Ark1'!Z1111)</f>
        <v>4.4124455270061151</v>
      </c>
      <c r="Y129" s="34">
        <f>+IF(H129=0,"",'Ark1'!Z1111)</f>
        <v>4.4124455270061151</v>
      </c>
      <c r="Z129" s="27">
        <f>+IF(H129=0,"",'Ark1'!AC1111)</f>
        <v>0</v>
      </c>
      <c r="AA129" s="34">
        <f>+IF(H129=0,"",'Ark1'!AE1111)</f>
        <v>0</v>
      </c>
      <c r="AB129" s="34">
        <f t="shared" si="108"/>
        <v>3.5791970802919741</v>
      </c>
      <c r="AC129" s="29">
        <f t="shared" si="109"/>
        <v>0.74452554744525545</v>
      </c>
      <c r="AD129" s="216"/>
      <c r="AE129" s="219"/>
      <c r="AG129" s="29"/>
      <c r="AH129" s="27"/>
      <c r="AI129" s="220"/>
      <c r="AJ129" s="28"/>
      <c r="AN129" s="28"/>
    </row>
    <row r="130" spans="1:70" ht="19.8">
      <c r="A130" s="216"/>
      <c r="B130" s="216"/>
      <c r="C130" s="216"/>
      <c r="D130" s="349"/>
      <c r="E130" s="349"/>
      <c r="F130" s="349"/>
      <c r="G130" s="349"/>
      <c r="H130" s="349"/>
      <c r="I130" s="217"/>
      <c r="J130" s="217"/>
      <c r="K130" s="217"/>
      <c r="L130" s="217"/>
      <c r="M130" s="217"/>
      <c r="N130" s="216"/>
      <c r="O130" s="216"/>
      <c r="P130" s="216"/>
      <c r="Q130" s="216"/>
      <c r="R130" s="216"/>
      <c r="S130" s="216"/>
      <c r="T130" s="216"/>
      <c r="U130" s="218"/>
      <c r="V130" s="218"/>
      <c r="W130" s="218"/>
      <c r="X130" s="218"/>
      <c r="Y130" s="218"/>
      <c r="Z130" s="216"/>
      <c r="AA130" s="218"/>
      <c r="AB130" s="218"/>
      <c r="AC130" s="217"/>
      <c r="AD130" s="216"/>
      <c r="AE130" s="219"/>
      <c r="AG130" s="29"/>
      <c r="AH130" s="27"/>
      <c r="AI130" s="220"/>
      <c r="AJ130" s="28"/>
      <c r="AN130" s="28"/>
      <c r="BF130" s="232"/>
    </row>
    <row r="131" spans="1:70" ht="19.8">
      <c r="A131" s="216"/>
      <c r="B131" s="216"/>
      <c r="C131" s="234" t="s">
        <v>0</v>
      </c>
      <c r="D131" s="349"/>
      <c r="E131" s="352" t="str">
        <f>+D133</f>
        <v>R+</v>
      </c>
      <c r="F131" s="349"/>
      <c r="G131" s="349"/>
      <c r="H131" s="367">
        <f>SUM(H133:H144)</f>
        <v>6472</v>
      </c>
      <c r="I131" s="217"/>
      <c r="J131" s="217"/>
      <c r="K131" s="217"/>
      <c r="L131" s="217"/>
      <c r="M131" s="217"/>
      <c r="N131" s="265">
        <f>+Klasse!M19</f>
        <v>33.339663164400392</v>
      </c>
      <c r="O131" s="216"/>
      <c r="P131" s="216"/>
      <c r="Q131" s="216"/>
      <c r="R131" s="216"/>
      <c r="S131" s="216"/>
      <c r="T131" s="216"/>
      <c r="U131" s="218"/>
      <c r="V131" s="218"/>
      <c r="W131" s="218"/>
      <c r="X131" s="218"/>
      <c r="Y131" s="218"/>
      <c r="Z131" s="216"/>
      <c r="AA131" s="218"/>
      <c r="AB131" s="265">
        <f>+N131/C137</f>
        <v>3.7044070182667101</v>
      </c>
      <c r="AC131" s="217"/>
      <c r="AD131" s="216"/>
      <c r="AE131" s="219"/>
      <c r="AG131" s="29"/>
      <c r="AH131" s="27"/>
      <c r="AI131" s="220"/>
      <c r="AJ131" s="28"/>
      <c r="AN131" s="28"/>
      <c r="BF131" s="232"/>
    </row>
    <row r="132" spans="1:70" ht="19.8">
      <c r="A132" s="216"/>
      <c r="B132" s="216"/>
      <c r="C132" s="216"/>
      <c r="D132" s="349"/>
      <c r="E132" s="349"/>
      <c r="F132" s="349"/>
      <c r="G132" s="349"/>
      <c r="H132" s="349"/>
      <c r="I132" s="217"/>
      <c r="J132" s="217"/>
      <c r="K132" s="217"/>
      <c r="L132" s="217"/>
      <c r="M132" s="217"/>
      <c r="N132" s="216"/>
      <c r="O132" s="216"/>
      <c r="P132" s="216"/>
      <c r="Q132" s="216"/>
      <c r="R132" s="216"/>
      <c r="S132" s="216"/>
      <c r="T132" s="216"/>
      <c r="U132" s="218"/>
      <c r="V132" s="218"/>
      <c r="W132" s="218"/>
      <c r="X132" s="218"/>
      <c r="Y132" s="218"/>
      <c r="Z132" s="216"/>
      <c r="AA132" s="218"/>
      <c r="AB132" s="218"/>
      <c r="AC132" s="218"/>
      <c r="AD132" s="218"/>
      <c r="AE132" s="219"/>
      <c r="AG132" s="29"/>
      <c r="AH132" s="27"/>
      <c r="AI132" s="220"/>
      <c r="AJ132" s="28"/>
      <c r="AN132" s="28"/>
      <c r="BF132" s="232">
        <f>1+BF136</f>
        <v>1</v>
      </c>
      <c r="BG132" s="28">
        <v>20.659867330016564</v>
      </c>
      <c r="BH132" s="28">
        <f t="shared" ref="BH132" si="110">+BG132</f>
        <v>20.659867330016564</v>
      </c>
      <c r="BI132" s="28">
        <f t="shared" ref="BI132" si="111">+BH132</f>
        <v>20.659867330016564</v>
      </c>
      <c r="BJ132" s="28">
        <f t="shared" ref="BJ132" si="112">+BI132</f>
        <v>20.659867330016564</v>
      </c>
      <c r="BK132" s="28">
        <f t="shared" ref="BK132" si="113">+BJ132</f>
        <v>20.659867330016564</v>
      </c>
      <c r="BL132" s="28">
        <f t="shared" ref="BL132" si="114">+BK132</f>
        <v>20.659867330016564</v>
      </c>
      <c r="BM132" s="28">
        <f t="shared" ref="BM132" si="115">+BL132</f>
        <v>20.659867330016564</v>
      </c>
      <c r="BN132" s="28">
        <f t="shared" ref="BN132" si="116">+BM132</f>
        <v>20.659867330016564</v>
      </c>
      <c r="BO132" s="28">
        <f t="shared" ref="BO132" si="117">+BN132</f>
        <v>20.659867330016564</v>
      </c>
      <c r="BP132" s="28">
        <f t="shared" ref="BP132" si="118">+BO132</f>
        <v>20.659867330016564</v>
      </c>
      <c r="BQ132" s="28">
        <f t="shared" ref="BQ132" si="119">+BP132</f>
        <v>20.659867330016564</v>
      </c>
      <c r="BR132" s="28">
        <f t="shared" ref="BR132" si="120">+BQ132</f>
        <v>20.659867330016564</v>
      </c>
    </row>
    <row r="133" spans="1:70" ht="15.6">
      <c r="A133" s="216"/>
      <c r="B133" s="240">
        <f>+'Ark1'!C1112</f>
        <v>2024</v>
      </c>
      <c r="C133" s="236">
        <f>+'Ark1'!L1112</f>
        <v>9</v>
      </c>
      <c r="D133" s="236" t="str">
        <f>VLOOKUP(C133,RNR!$F$16:$G$31,2)</f>
        <v>R+</v>
      </c>
      <c r="E133" s="236">
        <f>+'Ark1'!D1112</f>
        <v>1</v>
      </c>
      <c r="F133" s="236" t="str">
        <f>VLOOKUP(E133,RNR!$D$2:$E$13,2)</f>
        <v>Jan</v>
      </c>
      <c r="G133" s="353">
        <f>+'Ark1'!Q1112</f>
        <v>53</v>
      </c>
      <c r="H133" s="353">
        <f>+'Ark1'!R1112</f>
        <v>113</v>
      </c>
      <c r="I133" s="237">
        <f>+IF(H133=0,"",'Ark1'!AG1112)</f>
        <v>29.738049971760628</v>
      </c>
      <c r="J133" s="237">
        <f>+IF(H133=0,"",'Ark1'!AH1112)</f>
        <v>0.88495575221238942</v>
      </c>
      <c r="K133" s="531"/>
      <c r="L133" s="468">
        <f>+'Ark1'!AI1112</f>
        <v>73</v>
      </c>
      <c r="M133" s="531"/>
      <c r="N133" s="32">
        <f>+IF(H133=0,"",'Ark1'!U1112)</f>
        <v>33.083185840707969</v>
      </c>
      <c r="O133" s="53"/>
      <c r="P133" s="29">
        <f>+IF(L133=0,"",'Ark1'!AJ1112)</f>
        <v>111.87123287671238</v>
      </c>
      <c r="Q133" s="531"/>
      <c r="R133" s="29">
        <f>+IF(L133=0,"",'Ark1'!AK1112)</f>
        <v>23.984802393895581</v>
      </c>
      <c r="S133" s="53"/>
      <c r="T133" s="238">
        <f>+IF(H133=0,"",'Ark1'!T1112)</f>
        <v>7.4955752212389379</v>
      </c>
      <c r="U133" s="239">
        <f>+IF(H133=0,"",'Ark1'!W1112)</f>
        <v>23.008849557522122</v>
      </c>
      <c r="V133" s="239">
        <f>+IF(H133=0,"",'Ark1'!X1112)</f>
        <v>100</v>
      </c>
      <c r="W133" s="239">
        <f>+IF(H133=0,"",'Ark1'!Y1112)</f>
        <v>96.460176991150433</v>
      </c>
      <c r="X133" s="239">
        <f>+IF(H133=0,"",'Ark1'!Z1112)</f>
        <v>6.3735751856300054</v>
      </c>
      <c r="Y133" s="239">
        <f>+IF(H133=0,"",'Ark1'!Z1112)</f>
        <v>6.3735751856300054</v>
      </c>
      <c r="Z133" s="238">
        <f>+IF(H133=0,"",'Ark1'!AC1112)</f>
        <v>0</v>
      </c>
      <c r="AA133" s="239">
        <f>+IF(H133=0,"",'Ark1'!AE1112)</f>
        <v>0</v>
      </c>
      <c r="AB133" s="239">
        <f t="shared" ref="AB133:AB136" si="121">+IF(H133=0,"",+N133/C133)</f>
        <v>3.675909537856441</v>
      </c>
      <c r="AC133" s="237">
        <f t="shared" ref="AC133:AC136" si="122">+IF(H133=0,"",G133/H133)</f>
        <v>0.46902654867256638</v>
      </c>
      <c r="AD133" s="216"/>
      <c r="AE133" s="219"/>
      <c r="AG133" s="29"/>
      <c r="AH133" s="27"/>
      <c r="AI133" s="220"/>
      <c r="AJ133" s="28"/>
      <c r="AN133" s="28"/>
    </row>
    <row r="134" spans="1:70" ht="15.6">
      <c r="A134" s="216"/>
      <c r="B134" s="240">
        <f>+'Ark1'!C1113</f>
        <v>2024</v>
      </c>
      <c r="C134" s="236">
        <f>+'Ark1'!L1113</f>
        <v>9</v>
      </c>
      <c r="D134" s="236" t="str">
        <f>VLOOKUP(C134,RNR!$F$16:$G$31,2)</f>
        <v>R+</v>
      </c>
      <c r="E134" s="236">
        <f>+'Ark1'!D1113</f>
        <v>2</v>
      </c>
      <c r="F134" s="236" t="str">
        <f>VLOOKUP(E134,RNR!$D$2:$E$13,2)</f>
        <v>Feb</v>
      </c>
      <c r="G134" s="353">
        <f>+'Ark1'!Q1113</f>
        <v>96</v>
      </c>
      <c r="H134" s="353">
        <f>+'Ark1'!R1113</f>
        <v>130</v>
      </c>
      <c r="I134" s="237">
        <f>+IF(H134=0,"",'Ark1'!AG1113)</f>
        <v>29.974603043505176</v>
      </c>
      <c r="J134" s="237">
        <f>+IF(H134=0,"",'Ark1'!AH1113)</f>
        <v>0</v>
      </c>
      <c r="K134" s="531"/>
      <c r="L134" s="468">
        <f>+'Ark1'!AI1113</f>
        <v>114</v>
      </c>
      <c r="M134" s="531"/>
      <c r="N134" s="32">
        <f>+IF(H134=0,"",'Ark1'!U1113)</f>
        <v>33.500769230769208</v>
      </c>
      <c r="O134" s="53"/>
      <c r="P134" s="29">
        <f>+IF(L134=0,"",'Ark1'!AJ1113)</f>
        <v>111.56842105263161</v>
      </c>
      <c r="Q134" s="531"/>
      <c r="R134" s="29">
        <f>+IF(L134=0,"",'Ark1'!AK1113)</f>
        <v>23.89533611879364</v>
      </c>
      <c r="S134" s="53"/>
      <c r="T134" s="238">
        <f>+IF(H134=0,"",'Ark1'!T1113)</f>
        <v>7.3538461538461517</v>
      </c>
      <c r="U134" s="239">
        <f>+IF(H134=0,"",'Ark1'!W1113)</f>
        <v>20.769230769230777</v>
      </c>
      <c r="V134" s="239">
        <f>+IF(H134=0,"",'Ark1'!X1113)</f>
        <v>100</v>
      </c>
      <c r="W134" s="239">
        <f>+IF(H134=0,"",'Ark1'!Y1113)</f>
        <v>98.461538461538439</v>
      </c>
      <c r="X134" s="239">
        <f>+IF(H134=0,"",'Ark1'!Z1113)</f>
        <v>4.8021709217947759</v>
      </c>
      <c r="Y134" s="239">
        <f>+IF(H134=0,"",'Ark1'!Z1113)</f>
        <v>4.8021709217947759</v>
      </c>
      <c r="Z134" s="238">
        <f>+IF(H134=0,"",'Ark1'!AC1113)</f>
        <v>0</v>
      </c>
      <c r="AA134" s="239">
        <f>+IF(H134=0,"",'Ark1'!AE1113)</f>
        <v>0</v>
      </c>
      <c r="AB134" s="239">
        <f t="shared" si="121"/>
        <v>3.7223076923076897</v>
      </c>
      <c r="AC134" s="237">
        <f t="shared" si="122"/>
        <v>0.7384615384615385</v>
      </c>
      <c r="AD134" s="216"/>
      <c r="AE134" s="219"/>
      <c r="AG134" s="29"/>
      <c r="AH134" s="27"/>
      <c r="AI134" s="220"/>
      <c r="AJ134" s="28"/>
      <c r="AN134" s="28"/>
    </row>
    <row r="135" spans="1:70" ht="15.6">
      <c r="A135" s="216"/>
      <c r="B135" s="240">
        <f>+'Ark1'!C1114</f>
        <v>2024</v>
      </c>
      <c r="C135" s="236">
        <f>+'Ark1'!L1114</f>
        <v>9</v>
      </c>
      <c r="D135" s="236" t="str">
        <f>VLOOKUP(C135,RNR!$F$16:$G$31,2)</f>
        <v>R+</v>
      </c>
      <c r="E135" s="236">
        <f>+'Ark1'!D1114</f>
        <v>3</v>
      </c>
      <c r="F135" s="236" t="str">
        <f>VLOOKUP(E135,RNR!$D$2:$E$13,2)</f>
        <v>Mar</v>
      </c>
      <c r="G135" s="353">
        <f>+'Ark1'!Q1114</f>
        <v>573</v>
      </c>
      <c r="H135" s="353">
        <f>+'Ark1'!R1114</f>
        <v>798</v>
      </c>
      <c r="I135" s="237">
        <f>+IF(H135=0,"",'Ark1'!AG1114)</f>
        <v>31.913791304952536</v>
      </c>
      <c r="J135" s="237">
        <f>+IF(H135=0,"",'Ark1'!AH1114)</f>
        <v>0.75187969924812015</v>
      </c>
      <c r="K135" s="531"/>
      <c r="L135" s="468">
        <f>+'Ark1'!AI1114</f>
        <v>672</v>
      </c>
      <c r="M135" s="531"/>
      <c r="N135" s="32">
        <f>+IF(H135=0,"",'Ark1'!U1114)</f>
        <v>34.504887218045113</v>
      </c>
      <c r="O135" s="53"/>
      <c r="P135" s="29">
        <f>+IF(L135=0,"",'Ark1'!AJ1114)</f>
        <v>112.54940476190482</v>
      </c>
      <c r="Q135" s="531"/>
      <c r="R135" s="29">
        <f>+IF(L135=0,"",'Ark1'!AK1114)</f>
        <v>23.901152828566957</v>
      </c>
      <c r="S135" s="53"/>
      <c r="T135" s="238">
        <f>+IF(H135=0,"",'Ark1'!T1114)</f>
        <v>7.5463659147869695</v>
      </c>
      <c r="U135" s="239">
        <f>+IF(H135=0,"",'Ark1'!W1114)</f>
        <v>26.315789473684205</v>
      </c>
      <c r="V135" s="239">
        <f>+IF(H135=0,"",'Ark1'!X1114)</f>
        <v>100</v>
      </c>
      <c r="W135" s="239">
        <f>+IF(H135=0,"",'Ark1'!Y1114)</f>
        <v>99.498746867167966</v>
      </c>
      <c r="X135" s="239">
        <f>+IF(H135=0,"",'Ark1'!Z1114)</f>
        <v>5.130967818227897</v>
      </c>
      <c r="Y135" s="239">
        <f>+IF(H135=0,"",'Ark1'!Z1114)</f>
        <v>5.130967818227897</v>
      </c>
      <c r="Z135" s="238">
        <f>+IF(H135=0,"",'Ark1'!AC1114)</f>
        <v>0</v>
      </c>
      <c r="AA135" s="239">
        <f>+IF(H135=0,"",'Ark1'!AE1114)</f>
        <v>0</v>
      </c>
      <c r="AB135" s="239">
        <f t="shared" si="121"/>
        <v>3.8338763575605679</v>
      </c>
      <c r="AC135" s="237">
        <f t="shared" si="122"/>
        <v>0.71804511278195493</v>
      </c>
      <c r="AD135" s="216"/>
      <c r="AE135" s="219"/>
      <c r="AG135" s="29"/>
      <c r="AH135" s="27"/>
      <c r="AI135" s="220"/>
      <c r="AJ135" s="28"/>
      <c r="AN135" s="28"/>
    </row>
    <row r="136" spans="1:70" ht="15.6">
      <c r="A136" s="216"/>
      <c r="B136" s="240">
        <f>+'Ark1'!C1115</f>
        <v>2024</v>
      </c>
      <c r="C136" s="236">
        <f>+'Ark1'!L1115</f>
        <v>9</v>
      </c>
      <c r="D136" s="236" t="str">
        <f>VLOOKUP(C136,RNR!$F$16:$G$31,2)</f>
        <v>R+</v>
      </c>
      <c r="E136" s="236">
        <f>+'Ark1'!D1115</f>
        <v>4</v>
      </c>
      <c r="F136" s="236" t="str">
        <f>VLOOKUP(E136,RNR!$D$2:$E$13,2)</f>
        <v>Apr</v>
      </c>
      <c r="G136" s="353">
        <f>+'Ark1'!Q1115</f>
        <v>100</v>
      </c>
      <c r="H136" s="353">
        <f>+'Ark1'!R1115</f>
        <v>148</v>
      </c>
      <c r="I136" s="237">
        <f>+IF(H136=0,"",'Ark1'!AG1115)</f>
        <v>24.31796636354062</v>
      </c>
      <c r="J136" s="237">
        <f>+IF(H136=0,"",'Ark1'!AH1115)</f>
        <v>4.7297297297297316</v>
      </c>
      <c r="K136" s="531"/>
      <c r="L136" s="468">
        <f>+'Ark1'!AI1115</f>
        <v>131</v>
      </c>
      <c r="M136" s="531"/>
      <c r="N136" s="32">
        <f>+IF(H136=0,"",'Ark1'!U1115)</f>
        <v>32.758108108108104</v>
      </c>
      <c r="O136" s="53"/>
      <c r="P136" s="29">
        <f>+IF(L136=0,"",'Ark1'!AJ1115)</f>
        <v>109.7725190839695</v>
      </c>
      <c r="Q136" s="531"/>
      <c r="R136" s="29">
        <f>+IF(L136=0,"",'Ark1'!AK1115)</f>
        <v>23.952976628359956</v>
      </c>
      <c r="S136" s="53"/>
      <c r="T136" s="238">
        <f>+IF(H136=0,"",'Ark1'!T1115)</f>
        <v>7.6148648648648658</v>
      </c>
      <c r="U136" s="239">
        <f>+IF(H136=0,"",'Ark1'!W1115)</f>
        <v>27.027027027027032</v>
      </c>
      <c r="V136" s="239">
        <f>+IF(H136=0,"",'Ark1'!X1115)</f>
        <v>97.297297297297305</v>
      </c>
      <c r="W136" s="239">
        <f>+IF(H136=0,"",'Ark1'!Y1115)</f>
        <v>89.864864864864884</v>
      </c>
      <c r="X136" s="239">
        <f>+IF(H136=0,"",'Ark1'!Z1115)</f>
        <v>7.5406467346974368</v>
      </c>
      <c r="Y136" s="239">
        <f>+IF(H136=0,"",'Ark1'!Z1115)</f>
        <v>7.5406467346974368</v>
      </c>
      <c r="Z136" s="238">
        <f>+IF(H136=0,"",'Ark1'!AC1115)</f>
        <v>0</v>
      </c>
      <c r="AA136" s="239">
        <f>+IF(H136=0,"",'Ark1'!AE1115)</f>
        <v>0</v>
      </c>
      <c r="AB136" s="239">
        <f t="shared" si="121"/>
        <v>3.6397897897897895</v>
      </c>
      <c r="AC136" s="237">
        <f t="shared" si="122"/>
        <v>0.67567567567567566</v>
      </c>
      <c r="AD136" s="216"/>
      <c r="AE136" s="219"/>
      <c r="AG136" s="29"/>
      <c r="AH136" s="27"/>
      <c r="AI136" s="220"/>
      <c r="AJ136" s="28"/>
      <c r="AN136" s="28"/>
    </row>
    <row r="137" spans="1:70" ht="15.6">
      <c r="A137" s="216"/>
      <c r="B137" s="240">
        <f>+'Ark1'!C1116</f>
        <v>2024</v>
      </c>
      <c r="C137" s="236">
        <f>+'Ark1'!L1116</f>
        <v>9</v>
      </c>
      <c r="D137" s="236" t="str">
        <f>VLOOKUP(C137,RNR!$F$16:$G$31,2)</f>
        <v>R+</v>
      </c>
      <c r="E137" s="236">
        <f>+'Ark1'!D1116</f>
        <v>5</v>
      </c>
      <c r="F137" s="236" t="str">
        <f>VLOOKUP(E137,RNR!$D$2:$E$13,2)</f>
        <v>Mai</v>
      </c>
      <c r="G137" s="353">
        <f>+'Ark1'!Q1116</f>
        <v>129</v>
      </c>
      <c r="H137" s="353">
        <f>+'Ark1'!R1116</f>
        <v>220</v>
      </c>
      <c r="I137" s="237">
        <f>+IF(H137=0,"",'Ark1'!AG1116)</f>
        <v>24.932178048385055</v>
      </c>
      <c r="J137" s="237">
        <f>+IF(H137=0,"",'Ark1'!AH1116)</f>
        <v>0.45454545454545447</v>
      </c>
      <c r="K137" s="216"/>
      <c r="L137" s="468">
        <f>+'Ark1'!AI1116</f>
        <v>210</v>
      </c>
      <c r="M137" s="216"/>
      <c r="N137" s="32">
        <f>+IF(H137=0,"",'Ark1'!U1116)</f>
        <v>31.455909090909081</v>
      </c>
      <c r="O137" s="53"/>
      <c r="P137" s="29">
        <f>+IF(L137=0,"",'Ark1'!AJ1116)</f>
        <v>109.51380952380948</v>
      </c>
      <c r="Q137" s="216"/>
      <c r="R137" s="29">
        <f>+IF(L137=0,"",'Ark1'!AK1116)</f>
        <v>23.846425943157382</v>
      </c>
      <c r="S137" s="53"/>
      <c r="T137" s="238">
        <f>+IF(H137=0,"",'Ark1'!T1116)</f>
        <v>6.9454545454545453</v>
      </c>
      <c r="U137" s="239">
        <f>+IF(H137=0,"",'Ark1'!W1116)</f>
        <v>24.545454545454543</v>
      </c>
      <c r="V137" s="239">
        <f>+IF(H137=0,"",'Ark1'!X1116)</f>
        <v>99.545454545454561</v>
      </c>
      <c r="W137" s="239">
        <f>+IF(H137=0,"",'Ark1'!Y1116)</f>
        <v>87.727272727272734</v>
      </c>
      <c r="X137" s="239">
        <f>+IF(H137=0,"",'Ark1'!Z1116)</f>
        <v>7.3686196802206716</v>
      </c>
      <c r="Y137" s="239">
        <f>+IF(H137=0,"",'Ark1'!Z1116)</f>
        <v>7.3686196802206716</v>
      </c>
      <c r="Z137" s="238">
        <f>+IF(H137=0,"",'Ark1'!AC1116)</f>
        <v>0</v>
      </c>
      <c r="AA137" s="239">
        <f>+IF(H137=0,"",'Ark1'!AE1116)</f>
        <v>0</v>
      </c>
      <c r="AB137" s="239">
        <f t="shared" ref="AB137:AB144" si="123">+IF(H137=0,"",+N137/C137)</f>
        <v>3.4951010101010089</v>
      </c>
      <c r="AC137" s="237">
        <f t="shared" ref="AC137:AC144" si="124">+IF(H137=0,"",G137/H137)</f>
        <v>0.58636363636363631</v>
      </c>
      <c r="AD137" s="216"/>
      <c r="AE137" s="219"/>
      <c r="AG137" s="29"/>
      <c r="AH137" s="27"/>
      <c r="AI137" s="220"/>
      <c r="AJ137" s="28"/>
      <c r="AN137" s="28"/>
    </row>
    <row r="138" spans="1:70" ht="15.6">
      <c r="A138" s="216"/>
      <c r="B138" s="240">
        <f>+'Ark1'!C1117</f>
        <v>2024</v>
      </c>
      <c r="C138" s="236">
        <f>+'Ark1'!L1117</f>
        <v>9</v>
      </c>
      <c r="D138" s="236" t="str">
        <f>VLOOKUP(C138,RNR!$F$16:$G$31,2)</f>
        <v>R+</v>
      </c>
      <c r="E138" s="236">
        <f>+'Ark1'!D1117</f>
        <v>6</v>
      </c>
      <c r="F138" s="236" t="str">
        <f>VLOOKUP(E138,RNR!$D$2:$E$13,2)</f>
        <v>Jun</v>
      </c>
      <c r="G138" s="353">
        <f>+'Ark1'!Q1117</f>
        <v>51</v>
      </c>
      <c r="H138" s="353">
        <f>+'Ark1'!R1117</f>
        <v>71</v>
      </c>
      <c r="I138" s="237">
        <f>+IF(H138=0,"",'Ark1'!AG1117)</f>
        <v>17.923905530401285</v>
      </c>
      <c r="J138" s="237">
        <f>+IF(H138=0,"",'Ark1'!AH1117)</f>
        <v>0</v>
      </c>
      <c r="K138" s="216"/>
      <c r="L138" s="468">
        <f>+'Ark1'!AI1117</f>
        <v>69</v>
      </c>
      <c r="M138" s="216"/>
      <c r="N138" s="32">
        <f>+IF(H138=0,"",'Ark1'!U1117)</f>
        <v>32.505633802816902</v>
      </c>
      <c r="O138" s="53"/>
      <c r="P138" s="29">
        <f>+IF(L138=0,"",'Ark1'!AJ1117)</f>
        <v>110.98405797101452</v>
      </c>
      <c r="Q138" s="216"/>
      <c r="R138" s="29">
        <f>+IF(L138=0,"",'Ark1'!AK1117)</f>
        <v>23.543304330158609</v>
      </c>
      <c r="S138" s="53"/>
      <c r="T138" s="238">
        <f>+IF(H138=0,"",'Ark1'!T1117)</f>
        <v>6.9154929577464754</v>
      </c>
      <c r="U138" s="239">
        <f>+IF(H138=0,"",'Ark1'!W1117)</f>
        <v>16.901408450704221</v>
      </c>
      <c r="V138" s="239">
        <f>+IF(H138=0,"",'Ark1'!X1117)</f>
        <v>100</v>
      </c>
      <c r="W138" s="239">
        <f>+IF(H138=0,"",'Ark1'!Y1117)</f>
        <v>91.549295774647874</v>
      </c>
      <c r="X138" s="239">
        <f>+IF(H138=0,"",'Ark1'!Z1117)</f>
        <v>6.9165017479417008</v>
      </c>
      <c r="Y138" s="239">
        <f>+IF(H138=0,"",'Ark1'!Z1117)</f>
        <v>6.9165017479417008</v>
      </c>
      <c r="Z138" s="238">
        <f>+IF(H138=0,"",'Ark1'!AC1117)</f>
        <v>0</v>
      </c>
      <c r="AA138" s="239">
        <f>+IF(H138=0,"",'Ark1'!AE1117)</f>
        <v>0</v>
      </c>
      <c r="AB138" s="239">
        <f t="shared" si="123"/>
        <v>3.6117370892018781</v>
      </c>
      <c r="AC138" s="237">
        <f t="shared" si="124"/>
        <v>0.71830985915492962</v>
      </c>
      <c r="AD138" s="216"/>
      <c r="AE138" s="219"/>
      <c r="AG138" s="29"/>
      <c r="AH138" s="27"/>
      <c r="AI138" s="220"/>
      <c r="AJ138" s="28"/>
      <c r="AN138" s="28"/>
    </row>
    <row r="139" spans="1:70" ht="15.6">
      <c r="A139" s="216"/>
      <c r="B139" s="240">
        <f>+'Ark1'!C1118</f>
        <v>2024</v>
      </c>
      <c r="C139" s="236">
        <f>+'Ark1'!L1118</f>
        <v>9</v>
      </c>
      <c r="D139" s="236" t="str">
        <f>VLOOKUP(C139,RNR!$F$16:$G$31,2)</f>
        <v>R+</v>
      </c>
      <c r="E139" s="236">
        <f>+'Ark1'!D1118</f>
        <v>7</v>
      </c>
      <c r="F139" s="236" t="str">
        <f>VLOOKUP(E139,RNR!$D$2:$E$13,2)</f>
        <v>Jul</v>
      </c>
      <c r="G139" s="353">
        <f>+'Ark1'!Q1118</f>
        <v>18</v>
      </c>
      <c r="H139" s="353">
        <f>+'Ark1'!R1118</f>
        <v>28</v>
      </c>
      <c r="I139" s="237">
        <f>+IF(H139=0,"",'Ark1'!AG1118)</f>
        <v>16.686146824734237</v>
      </c>
      <c r="J139" s="237">
        <f>+IF(H139=0,"",'Ark1'!AH1118)</f>
        <v>3.5714285714285721</v>
      </c>
      <c r="K139" s="216"/>
      <c r="L139" s="468">
        <f>+'Ark1'!AI1118</f>
        <v>28</v>
      </c>
      <c r="M139" s="216"/>
      <c r="N139" s="32">
        <f>+IF(H139=0,"",'Ark1'!U1118)</f>
        <v>32.121428571428595</v>
      </c>
      <c r="O139" s="53"/>
      <c r="P139" s="29">
        <f>+IF(L139=0,"",'Ark1'!AJ1118)</f>
        <v>111.2607142857143</v>
      </c>
      <c r="Q139" s="216"/>
      <c r="R139" s="29">
        <f>+IF(L139=0,"",'Ark1'!AK1118)</f>
        <v>23.127462949816167</v>
      </c>
      <c r="S139" s="53"/>
      <c r="T139" s="238">
        <f>+IF(H139=0,"",'Ark1'!T1118)</f>
        <v>8.1428571428571388</v>
      </c>
      <c r="U139" s="239">
        <f>+IF(H139=0,"",'Ark1'!W1118)</f>
        <v>39.285714285714278</v>
      </c>
      <c r="V139" s="239">
        <f>+IF(H139=0,"",'Ark1'!X1118)</f>
        <v>100</v>
      </c>
      <c r="W139" s="239">
        <f>+IF(H139=0,"",'Ark1'!Y1118)</f>
        <v>96.428571428571445</v>
      </c>
      <c r="X139" s="239">
        <f>+IF(H139=0,"",'Ark1'!Z1118)</f>
        <v>5.2445452712356682</v>
      </c>
      <c r="Y139" s="239">
        <f>+IF(H139=0,"",'Ark1'!Z1118)</f>
        <v>5.2445452712356682</v>
      </c>
      <c r="Z139" s="238">
        <f>+IF(H139=0,"",'Ark1'!AC1118)</f>
        <v>0</v>
      </c>
      <c r="AA139" s="239">
        <f>+IF(H139=0,"",'Ark1'!AE1118)</f>
        <v>0</v>
      </c>
      <c r="AB139" s="239">
        <f t="shared" si="123"/>
        <v>3.5690476190476215</v>
      </c>
      <c r="AC139" s="237">
        <f t="shared" si="124"/>
        <v>0.6428571428571429</v>
      </c>
      <c r="AD139" s="216"/>
      <c r="AE139" s="219"/>
      <c r="AG139" s="29"/>
      <c r="AH139" s="27"/>
      <c r="AI139" s="220"/>
      <c r="AJ139" s="28"/>
      <c r="AN139" s="28"/>
    </row>
    <row r="140" spans="1:70" ht="15.6">
      <c r="A140" s="216"/>
      <c r="B140" s="240">
        <f>+'Ark1'!C1119</f>
        <v>2024</v>
      </c>
      <c r="C140" s="236">
        <f>+'Ark1'!L1119</f>
        <v>9</v>
      </c>
      <c r="D140" s="236" t="str">
        <f>VLOOKUP(C140,RNR!$F$16:$G$31,2)</f>
        <v>R+</v>
      </c>
      <c r="E140" s="236">
        <f>+'Ark1'!D1119</f>
        <v>8</v>
      </c>
      <c r="F140" s="236" t="str">
        <f>VLOOKUP(E140,RNR!$D$2:$E$13,2)</f>
        <v>Aug</v>
      </c>
      <c r="G140" s="353">
        <f>+'Ark1'!Q1119</f>
        <v>440</v>
      </c>
      <c r="H140" s="353">
        <f>+'Ark1'!R1119</f>
        <v>623</v>
      </c>
      <c r="I140" s="237">
        <f>+IF(H140=0,"",'Ark1'!AG1119)</f>
        <v>14.340012967317964</v>
      </c>
      <c r="J140" s="237">
        <f>+IF(H140=0,"",'Ark1'!AH1119)</f>
        <v>1.2841091492776888</v>
      </c>
      <c r="K140" s="216"/>
      <c r="L140" s="468">
        <f>+'Ark1'!AI1119</f>
        <v>623</v>
      </c>
      <c r="M140" s="216"/>
      <c r="N140" s="32">
        <f>+IF(H140=0,"",'Ark1'!U1119)</f>
        <v>33.513001605136438</v>
      </c>
      <c r="O140" s="53"/>
      <c r="P140" s="29">
        <f>+IF(L140=0,"",'Ark1'!AJ1119)</f>
        <v>112.5577849117175</v>
      </c>
      <c r="Q140" s="216"/>
      <c r="R140" s="29">
        <f>+IF(L140=0,"",'Ark1'!AK1119)</f>
        <v>23.388398610331723</v>
      </c>
      <c r="S140" s="53"/>
      <c r="T140" s="238">
        <f>+IF(H140=0,"",'Ark1'!T1119)</f>
        <v>7.1235955056179776</v>
      </c>
      <c r="U140" s="239">
        <f>+IF(H140=0,"",'Ark1'!W1119)</f>
        <v>17.3354735152488</v>
      </c>
      <c r="V140" s="239">
        <f>+IF(H140=0,"",'Ark1'!X1119)</f>
        <v>100</v>
      </c>
      <c r="W140" s="239">
        <f>+IF(H140=0,"",'Ark1'!Y1119)</f>
        <v>97.431781701444621</v>
      </c>
      <c r="X140" s="239">
        <f>+IF(H140=0,"",'Ark1'!Z1119)</f>
        <v>4.9235674415532911</v>
      </c>
      <c r="Y140" s="239">
        <f>+IF(H140=0,"",'Ark1'!Z1119)</f>
        <v>4.9235674415532911</v>
      </c>
      <c r="Z140" s="238">
        <f>+IF(H140=0,"",'Ark1'!AC1119)</f>
        <v>0</v>
      </c>
      <c r="AA140" s="239">
        <f>+IF(H140=0,"",'Ark1'!AE1119)</f>
        <v>0</v>
      </c>
      <c r="AB140" s="239">
        <f t="shared" si="123"/>
        <v>3.7236668450151598</v>
      </c>
      <c r="AC140" s="237">
        <f t="shared" si="124"/>
        <v>0.7062600321027287</v>
      </c>
      <c r="AD140" s="216"/>
      <c r="AE140" s="219"/>
      <c r="AG140" s="29"/>
      <c r="AH140" s="27"/>
      <c r="AI140" s="220"/>
      <c r="AJ140" s="28"/>
      <c r="AN140" s="28"/>
    </row>
    <row r="141" spans="1:70" ht="15.6">
      <c r="A141" s="216"/>
      <c r="B141" s="240">
        <f>+'Ark1'!C1120</f>
        <v>2024</v>
      </c>
      <c r="C141" s="236">
        <f>+'Ark1'!L1120</f>
        <v>9</v>
      </c>
      <c r="D141" s="236" t="str">
        <f>VLOOKUP(C141,RNR!$F$16:$G$31,2)</f>
        <v>R+</v>
      </c>
      <c r="E141" s="236">
        <f>+'Ark1'!D1120</f>
        <v>9</v>
      </c>
      <c r="F141" s="236" t="str">
        <f>VLOOKUP(E141,RNR!$D$2:$E$13,2)</f>
        <v>Sep</v>
      </c>
      <c r="G141" s="353">
        <f>+'Ark1'!Q1120</f>
        <v>602</v>
      </c>
      <c r="H141" s="353">
        <f>+'Ark1'!R1120</f>
        <v>916</v>
      </c>
      <c r="I141" s="237">
        <f>+IF(H141=0,"",'Ark1'!AG1120)</f>
        <v>16.06985979608481</v>
      </c>
      <c r="J141" s="237">
        <f>+IF(H141=0,"",'Ark1'!AH1120)</f>
        <v>1.8558951965065504</v>
      </c>
      <c r="K141" s="216"/>
      <c r="L141" s="468">
        <f>+'Ark1'!AI1120</f>
        <v>914</v>
      </c>
      <c r="M141" s="216"/>
      <c r="N141" s="32">
        <f>+IF(H141=0,"",'Ark1'!U1120)</f>
        <v>32.310698689956354</v>
      </c>
      <c r="O141" s="53"/>
      <c r="P141" s="29">
        <f>+IF(L141=0,"",'Ark1'!AJ1120)</f>
        <v>111.23172866520783</v>
      </c>
      <c r="Q141" s="216"/>
      <c r="R141" s="29">
        <f>+IF(L141=0,"",'Ark1'!AK1120)</f>
        <v>23.363548576661596</v>
      </c>
      <c r="S141" s="53"/>
      <c r="T141" s="238">
        <f>+IF(H141=0,"",'Ark1'!T1120)</f>
        <v>7.467248908296944</v>
      </c>
      <c r="U141" s="239">
        <f>+IF(H141=0,"",'Ark1'!W1120)</f>
        <v>23.580786026200876</v>
      </c>
      <c r="V141" s="239">
        <f>+IF(H141=0,"",'Ark1'!X1120)</f>
        <v>100</v>
      </c>
      <c r="W141" s="239">
        <f>+IF(H141=0,"",'Ark1'!Y1120)</f>
        <v>97.489082969432346</v>
      </c>
      <c r="X141" s="239">
        <f>+IF(H141=0,"",'Ark1'!Z1120)</f>
        <v>4.6885318547365715</v>
      </c>
      <c r="Y141" s="239">
        <f>+IF(H141=0,"",'Ark1'!Z1120)</f>
        <v>4.6885318547365715</v>
      </c>
      <c r="Z141" s="238">
        <f>+IF(H141=0,"",'Ark1'!AC1120)</f>
        <v>0</v>
      </c>
      <c r="AA141" s="239">
        <f>+IF(H141=0,"",'Ark1'!AE1120)</f>
        <v>0</v>
      </c>
      <c r="AB141" s="239">
        <f t="shared" si="123"/>
        <v>3.5900776322173726</v>
      </c>
      <c r="AC141" s="237">
        <f t="shared" si="124"/>
        <v>0.65720524017467252</v>
      </c>
      <c r="AD141" s="216"/>
      <c r="AE141" s="219"/>
      <c r="AG141" s="29"/>
      <c r="AH141" s="27"/>
      <c r="AI141" s="220"/>
      <c r="AJ141" s="28"/>
      <c r="AN141" s="28"/>
    </row>
    <row r="142" spans="1:70" ht="15.6">
      <c r="A142" s="216"/>
      <c r="B142" s="240">
        <f>+'Ark1'!C1121</f>
        <v>2024</v>
      </c>
      <c r="C142" s="236">
        <f>+'Ark1'!L1121</f>
        <v>9</v>
      </c>
      <c r="D142" s="236" t="str">
        <f>VLOOKUP(C142,RNR!$F$16:$G$31,2)</f>
        <v>R+</v>
      </c>
      <c r="E142" s="236">
        <f>+'Ark1'!D1121</f>
        <v>10</v>
      </c>
      <c r="F142" s="236" t="str">
        <f>VLOOKUP(E142,RNR!$D$2:$E$13,2)</f>
        <v>Okt</v>
      </c>
      <c r="G142" s="353">
        <f>+'Ark1'!Q1121</f>
        <v>1504</v>
      </c>
      <c r="H142" s="353">
        <f>+'Ark1'!R1121</f>
        <v>2487</v>
      </c>
      <c r="I142" s="237">
        <f>+IF(H142=0,"",'Ark1'!AG1121)</f>
        <v>18.616095673804367</v>
      </c>
      <c r="J142" s="237">
        <f>+IF(H142=0,"",'Ark1'!AH1121)</f>
        <v>1.8496180136710896</v>
      </c>
      <c r="K142" s="216"/>
      <c r="L142" s="468">
        <f>+'Ark1'!AI1121</f>
        <v>2485</v>
      </c>
      <c r="M142" s="216"/>
      <c r="N142" s="32">
        <f>+IF(H142=0,"",'Ark1'!U1121)</f>
        <v>33.492279855247318</v>
      </c>
      <c r="O142" s="53"/>
      <c r="P142" s="29">
        <f>+IF(L142=0,"",'Ark1'!AJ1121)</f>
        <v>112.61549295774678</v>
      </c>
      <c r="Q142" s="216"/>
      <c r="R142" s="29">
        <f>+IF(L142=0,"",'Ark1'!AK1121)</f>
        <v>23.344001001039807</v>
      </c>
      <c r="S142" s="53"/>
      <c r="T142" s="238">
        <f>+IF(H142=0,"",'Ark1'!T1121)</f>
        <v>7.1978287092882995</v>
      </c>
      <c r="U142" s="239">
        <f>+IF(H142=0,"",'Ark1'!W1121)</f>
        <v>17.169280257338166</v>
      </c>
      <c r="V142" s="239">
        <f>+IF(H142=0,"",'Ark1'!X1121)</f>
        <v>100</v>
      </c>
      <c r="W142" s="239">
        <f>+IF(H142=0,"",'Ark1'!Y1121)</f>
        <v>98.351427422597524</v>
      </c>
      <c r="X142" s="239">
        <f>+IF(H142=0,"",'Ark1'!Z1121)</f>
        <v>4.4289181923273873</v>
      </c>
      <c r="Y142" s="239">
        <f>+IF(H142=0,"",'Ark1'!Z1121)</f>
        <v>4.4289181923273873</v>
      </c>
      <c r="Z142" s="238">
        <f>+IF(H142=0,"",'Ark1'!AC1121)</f>
        <v>0</v>
      </c>
      <c r="AA142" s="239">
        <f>+IF(H142=0,"",'Ark1'!AE1121)</f>
        <v>0</v>
      </c>
      <c r="AB142" s="239">
        <f t="shared" si="123"/>
        <v>3.7213644283608129</v>
      </c>
      <c r="AC142" s="237">
        <f t="shared" si="124"/>
        <v>0.60474467229593887</v>
      </c>
      <c r="AD142" s="216"/>
      <c r="AE142" s="219"/>
      <c r="AG142" s="29"/>
      <c r="AH142" s="27"/>
      <c r="AI142" s="220"/>
      <c r="AJ142" s="28"/>
      <c r="AN142" s="28"/>
    </row>
    <row r="143" spans="1:70" ht="15.6">
      <c r="A143" s="216"/>
      <c r="B143" s="240">
        <f>+'Ark1'!C1122</f>
        <v>2024</v>
      </c>
      <c r="C143" s="236">
        <f>+'Ark1'!L1122</f>
        <v>9</v>
      </c>
      <c r="D143" s="236" t="str">
        <f>VLOOKUP(C143,RNR!$F$16:$G$31,2)</f>
        <v>R+</v>
      </c>
      <c r="E143" s="236">
        <f>+'Ark1'!D1122</f>
        <v>11</v>
      </c>
      <c r="F143" s="236" t="str">
        <f>VLOOKUP(E143,RNR!$D$2:$E$13,2)</f>
        <v>Nov</v>
      </c>
      <c r="G143" s="353">
        <f>+'Ark1'!Q1122</f>
        <v>595</v>
      </c>
      <c r="H143" s="353">
        <f>+'Ark1'!R1122</f>
        <v>848</v>
      </c>
      <c r="I143" s="237">
        <f>+IF(H143=0,"",'Ark1'!AG1122)</f>
        <v>19.514301674672549</v>
      </c>
      <c r="J143" s="237">
        <f>+IF(H143=0,"",'Ark1'!AH1122)</f>
        <v>1.0613207547169805</v>
      </c>
      <c r="K143" s="216"/>
      <c r="L143" s="468">
        <f>+'Ark1'!AI1122</f>
        <v>848</v>
      </c>
      <c r="M143" s="216"/>
      <c r="N143" s="32">
        <f>+IF(H143=0,"",'Ark1'!U1122)</f>
        <v>33.491627358490582</v>
      </c>
      <c r="O143" s="53"/>
      <c r="P143" s="29">
        <f>+IF(L143=0,"",'Ark1'!AJ1122)</f>
        <v>112.72087264150956</v>
      </c>
      <c r="Q143" s="216"/>
      <c r="R143" s="29">
        <f>+IF(L143=0,"",'Ark1'!AK1122)</f>
        <v>23.295388827098432</v>
      </c>
      <c r="S143" s="53"/>
      <c r="T143" s="238">
        <f>+IF(H143=0,"",'Ark1'!T1122)</f>
        <v>7.1733490566037741</v>
      </c>
      <c r="U143" s="239">
        <f>+IF(H143=0,"",'Ark1'!W1122)</f>
        <v>13.797169811320751</v>
      </c>
      <c r="V143" s="239">
        <f>+IF(H143=0,"",'Ark1'!X1122)</f>
        <v>99.882075471698116</v>
      </c>
      <c r="W143" s="239">
        <f>+IF(H143=0,"",'Ark1'!Y1122)</f>
        <v>98.820754716981114</v>
      </c>
      <c r="X143" s="239">
        <f>+IF(H143=0,"",'Ark1'!Z1122)</f>
        <v>4.209514514293093</v>
      </c>
      <c r="Y143" s="239">
        <f>+IF(H143=0,"",'Ark1'!Z1122)</f>
        <v>4.209514514293093</v>
      </c>
      <c r="Z143" s="238">
        <f>+IF(H143=0,"",'Ark1'!AC1122)</f>
        <v>0</v>
      </c>
      <c r="AA143" s="239">
        <f>+IF(H143=0,"",'Ark1'!AE1122)</f>
        <v>0</v>
      </c>
      <c r="AB143" s="239">
        <f t="shared" si="123"/>
        <v>3.7212919287211759</v>
      </c>
      <c r="AC143" s="237">
        <f t="shared" si="124"/>
        <v>0.70165094339622647</v>
      </c>
      <c r="AD143" s="216"/>
      <c r="AE143" s="219"/>
      <c r="AG143" s="29"/>
      <c r="AH143" s="27"/>
      <c r="AI143" s="220"/>
      <c r="AJ143" s="28"/>
      <c r="AN143" s="28"/>
    </row>
    <row r="144" spans="1:70" ht="15.6">
      <c r="A144" s="216"/>
      <c r="B144" s="240">
        <f>+'Ark1'!C1123</f>
        <v>2024</v>
      </c>
      <c r="C144" s="236">
        <f>+'Ark1'!L1123</f>
        <v>9</v>
      </c>
      <c r="D144" s="236" t="str">
        <f>VLOOKUP(C144,RNR!$F$16:$G$31,2)</f>
        <v>R+</v>
      </c>
      <c r="E144" s="236">
        <f>+'Ark1'!D1123</f>
        <v>12</v>
      </c>
      <c r="F144" s="236" t="str">
        <f>VLOOKUP(E144,RNR!$D$2:$E$13,2)</f>
        <v>Des</v>
      </c>
      <c r="G144" s="353">
        <f>+'Ark1'!Q1123</f>
        <v>65</v>
      </c>
      <c r="H144" s="353">
        <f>+'Ark1'!R1123</f>
        <v>90</v>
      </c>
      <c r="I144" s="237">
        <f>+IF(H144=0,"",'Ark1'!AG1123)</f>
        <v>18.373374017364231</v>
      </c>
      <c r="J144" s="237">
        <f>+IF(H144=0,"",'Ark1'!AH1123)</f>
        <v>4.4444444444444446</v>
      </c>
      <c r="K144" s="216"/>
      <c r="L144" s="468">
        <f>+'Ark1'!AI1123</f>
        <v>90</v>
      </c>
      <c r="M144" s="216"/>
      <c r="N144" s="32">
        <f>+IF(H144=0,"",'Ark1'!U1123)</f>
        <v>33.318888888888885</v>
      </c>
      <c r="O144" s="53"/>
      <c r="P144" s="29">
        <f>+IF(L144=0,"",'Ark1'!AJ1123)</f>
        <v>112.41777777777779</v>
      </c>
      <c r="Q144" s="216"/>
      <c r="R144" s="29">
        <f>+IF(L144=0,"",'Ark1'!AK1123)</f>
        <v>23.365541865607341</v>
      </c>
      <c r="S144" s="53"/>
      <c r="T144" s="238">
        <f>+IF(H144=0,"",'Ark1'!T1123)</f>
        <v>7.7777777777777777</v>
      </c>
      <c r="U144" s="239">
        <f>+IF(H144=0,"",'Ark1'!W1123)</f>
        <v>16.666666666666671</v>
      </c>
      <c r="V144" s="239">
        <f>+IF(H144=0,"",'Ark1'!X1123)</f>
        <v>100</v>
      </c>
      <c r="W144" s="239">
        <f>+IF(H144=0,"",'Ark1'!Y1123)</f>
        <v>97.777777777777771</v>
      </c>
      <c r="X144" s="239">
        <f>+IF(H144=0,"",'Ark1'!Z1123)</f>
        <v>4.1070101167108888</v>
      </c>
      <c r="Y144" s="239">
        <f>+IF(H144=0,"",'Ark1'!Z1123)</f>
        <v>4.1070101167108888</v>
      </c>
      <c r="Z144" s="238">
        <f>+IF(H144=0,"",'Ark1'!AC1123)</f>
        <v>0</v>
      </c>
      <c r="AA144" s="239">
        <f>+IF(H144=0,"",'Ark1'!AE1123)</f>
        <v>0</v>
      </c>
      <c r="AB144" s="239">
        <f t="shared" si="123"/>
        <v>3.7020987654320985</v>
      </c>
      <c r="AC144" s="237">
        <f t="shared" si="124"/>
        <v>0.72222222222222221</v>
      </c>
      <c r="AD144" s="216"/>
      <c r="AE144" s="219"/>
      <c r="AG144" s="29"/>
      <c r="AH144" s="27"/>
      <c r="AI144" s="220"/>
      <c r="AJ144" s="28"/>
      <c r="AN144" s="28"/>
    </row>
    <row r="145" spans="1:70" ht="15" customHeight="1">
      <c r="A145" s="216"/>
      <c r="B145" s="216"/>
      <c r="C145" s="216"/>
      <c r="D145" s="349"/>
      <c r="E145" s="349"/>
      <c r="F145" s="349"/>
      <c r="G145" s="349"/>
      <c r="H145" s="349"/>
      <c r="I145" s="217"/>
      <c r="J145" s="217"/>
      <c r="K145" s="217"/>
      <c r="L145" s="217"/>
      <c r="M145" s="217"/>
      <c r="N145" s="216"/>
      <c r="O145" s="216"/>
      <c r="P145" s="216"/>
      <c r="Q145" s="216"/>
      <c r="R145" s="216"/>
      <c r="S145" s="216"/>
      <c r="T145" s="216"/>
      <c r="U145" s="218"/>
      <c r="V145" s="218"/>
      <c r="W145" s="218"/>
      <c r="X145" s="218"/>
      <c r="Y145" s="218"/>
      <c r="Z145" s="216"/>
      <c r="AA145" s="218"/>
      <c r="AB145" s="218"/>
      <c r="AC145" s="217"/>
      <c r="AD145" s="216"/>
      <c r="AE145" s="219"/>
      <c r="AG145" s="29"/>
      <c r="AH145" s="27"/>
      <c r="AI145" s="220"/>
      <c r="AJ145" s="28"/>
      <c r="AN145" s="28"/>
      <c r="BF145" s="232"/>
    </row>
    <row r="146" spans="1:70" ht="15" customHeight="1">
      <c r="A146" s="216"/>
      <c r="B146" s="216"/>
      <c r="C146" s="234" t="s">
        <v>0</v>
      </c>
      <c r="D146" s="349"/>
      <c r="E146" s="352" t="str">
        <f>+D149</f>
        <v>U-</v>
      </c>
      <c r="F146" s="349"/>
      <c r="G146" s="349"/>
      <c r="H146" s="367">
        <f>SUM(H148:H159)</f>
        <v>2775</v>
      </c>
      <c r="I146" s="217"/>
      <c r="J146" s="217"/>
      <c r="K146" s="217"/>
      <c r="L146" s="217"/>
      <c r="M146" s="217"/>
      <c r="N146" s="265">
        <f>+Klasse!M20</f>
        <v>38.212360360360407</v>
      </c>
      <c r="O146" s="216"/>
      <c r="P146" s="216"/>
      <c r="Q146" s="216"/>
      <c r="R146" s="216"/>
      <c r="S146" s="216"/>
      <c r="T146" s="216"/>
      <c r="U146" s="218"/>
      <c r="V146" s="218"/>
      <c r="W146" s="218"/>
      <c r="X146" s="218"/>
      <c r="Y146" s="218"/>
      <c r="Z146" s="216"/>
      <c r="AA146" s="218"/>
      <c r="AB146" s="265">
        <f>+N146/C152</f>
        <v>3.8212360360360407</v>
      </c>
      <c r="AC146" s="217"/>
      <c r="AD146" s="216"/>
      <c r="AE146" s="219"/>
      <c r="AG146" s="29"/>
      <c r="AH146" s="27"/>
      <c r="AI146" s="220"/>
      <c r="AJ146" s="28"/>
      <c r="AN146" s="28"/>
      <c r="BF146" s="232"/>
    </row>
    <row r="147" spans="1:70" ht="15" customHeight="1">
      <c r="A147" s="216"/>
      <c r="B147" s="216"/>
      <c r="C147" s="216"/>
      <c r="D147" s="349"/>
      <c r="E147" s="349"/>
      <c r="F147" s="349"/>
      <c r="G147" s="349"/>
      <c r="H147" s="349"/>
      <c r="I147" s="217"/>
      <c r="J147" s="217"/>
      <c r="K147" s="217"/>
      <c r="L147" s="217"/>
      <c r="M147" s="217"/>
      <c r="N147" s="216"/>
      <c r="O147" s="216"/>
      <c r="P147" s="216"/>
      <c r="Q147" s="216"/>
      <c r="R147" s="216"/>
      <c r="S147" s="216"/>
      <c r="T147" s="216"/>
      <c r="U147" s="218"/>
      <c r="V147" s="218"/>
      <c r="W147" s="218"/>
      <c r="X147" s="218"/>
      <c r="Y147" s="218"/>
      <c r="Z147" s="216"/>
      <c r="AA147" s="218"/>
      <c r="AB147" s="218"/>
      <c r="AC147" s="218"/>
      <c r="AD147" s="218"/>
      <c r="AE147" s="219"/>
      <c r="AG147" s="29"/>
      <c r="AH147" s="27"/>
      <c r="AI147" s="220"/>
      <c r="AJ147" s="28"/>
      <c r="AN147" s="28"/>
      <c r="BF147" s="232">
        <f>1+BF151</f>
        <v>1</v>
      </c>
      <c r="BG147" s="28">
        <v>20.659867330016564</v>
      </c>
      <c r="BH147" s="28">
        <f t="shared" ref="BH147" si="125">+BG147</f>
        <v>20.659867330016564</v>
      </c>
      <c r="BI147" s="28">
        <f t="shared" ref="BI147" si="126">+BH147</f>
        <v>20.659867330016564</v>
      </c>
      <c r="BJ147" s="28">
        <f t="shared" ref="BJ147" si="127">+BI147</f>
        <v>20.659867330016564</v>
      </c>
      <c r="BK147" s="28">
        <f t="shared" ref="BK147" si="128">+BJ147</f>
        <v>20.659867330016564</v>
      </c>
      <c r="BL147" s="28">
        <f t="shared" ref="BL147" si="129">+BK147</f>
        <v>20.659867330016564</v>
      </c>
      <c r="BM147" s="28">
        <f t="shared" ref="BM147" si="130">+BL147</f>
        <v>20.659867330016564</v>
      </c>
      <c r="BN147" s="28">
        <f t="shared" ref="BN147" si="131">+BM147</f>
        <v>20.659867330016564</v>
      </c>
      <c r="BO147" s="28">
        <f t="shared" ref="BO147" si="132">+BN147</f>
        <v>20.659867330016564</v>
      </c>
      <c r="BP147" s="28">
        <f t="shared" ref="BP147" si="133">+BO147</f>
        <v>20.659867330016564</v>
      </c>
      <c r="BQ147" s="28">
        <f t="shared" ref="BQ147" si="134">+BP147</f>
        <v>20.659867330016564</v>
      </c>
      <c r="BR147" s="28">
        <f t="shared" ref="BR147" si="135">+BQ147</f>
        <v>20.659867330016564</v>
      </c>
    </row>
    <row r="148" spans="1:70" ht="15.6">
      <c r="A148" s="216"/>
      <c r="B148" s="240">
        <f>+'Ark1'!C1124</f>
        <v>2024</v>
      </c>
      <c r="C148" s="532">
        <f>+'Ark1'!L1124</f>
        <v>10</v>
      </c>
      <c r="D148" s="236" t="str">
        <f>VLOOKUP(C148,RNR!$F$16:$G$31,2)</f>
        <v>U-</v>
      </c>
      <c r="E148" s="532">
        <f>+'Ark1'!D1124</f>
        <v>1</v>
      </c>
      <c r="F148" s="236" t="str">
        <f>VLOOKUP(E148,RNR!$D$2:$E$13,2)</f>
        <v>Jan</v>
      </c>
      <c r="G148" s="533">
        <f>+'Ark1'!Q1124</f>
        <v>19</v>
      </c>
      <c r="H148" s="533">
        <f>+'Ark1'!R1124</f>
        <v>28</v>
      </c>
      <c r="I148" s="29">
        <f>+IF(H148=0,"",'Ark1'!AG1124)</f>
        <v>8.7311372910882898</v>
      </c>
      <c r="J148" s="29">
        <f>+IF(H148=0,"",'Ark1'!AH1124)</f>
        <v>0</v>
      </c>
      <c r="K148" s="531"/>
      <c r="L148" s="468">
        <f>+'Ark1'!AI1124</f>
        <v>22</v>
      </c>
      <c r="M148" s="531"/>
      <c r="N148" s="32">
        <f>+IF(H148=0,"",'Ark1'!U1124)</f>
        <v>39.200000000000003</v>
      </c>
      <c r="O148" s="53"/>
      <c r="P148" s="29">
        <f>+IF(L148=0,"",'Ark1'!AJ1124)</f>
        <v>114.27272727272728</v>
      </c>
      <c r="Q148" s="531"/>
      <c r="R148" s="29">
        <f>+IF(L148=0,"",'Ark1'!AK1124)</f>
        <v>26.279129971015209</v>
      </c>
      <c r="S148" s="53"/>
      <c r="T148" s="238">
        <f>+IF(H148=0,"",'Ark1'!T1124)</f>
        <v>8.6785714285714306</v>
      </c>
      <c r="U148" s="34">
        <f>+IF(H148=0,"",'Ark1'!W1124)</f>
        <v>50</v>
      </c>
      <c r="V148" s="34">
        <f>+IF(H148=0,"",'Ark1'!X1124)</f>
        <v>100</v>
      </c>
      <c r="W148" s="34">
        <f>+IF(H148=0,"",'Ark1'!Y1124)</f>
        <v>100</v>
      </c>
      <c r="X148" s="34">
        <f>+IF(H148=0,"",'Ark1'!Z1124)</f>
        <v>4.9133927760182461</v>
      </c>
      <c r="Y148" s="34">
        <f>+IF(H148=0,"",'Ark1'!Z1124)</f>
        <v>4.9133927760182461</v>
      </c>
      <c r="Z148" s="27">
        <f>+IF(H148=0,"",'Ark1'!AC1124)</f>
        <v>0</v>
      </c>
      <c r="AA148" s="34">
        <f>+IF(H148=0,"",'Ark1'!AE1124)</f>
        <v>0</v>
      </c>
      <c r="AB148" s="34">
        <f t="shared" ref="AB148:AB151" si="136">+IF(H148=0,"",+N148/C148)</f>
        <v>3.9200000000000004</v>
      </c>
      <c r="AC148" s="29">
        <f t="shared" ref="AC148:AC151" si="137">+IF(H148=0,"",G148/H148)</f>
        <v>0.6785714285714286</v>
      </c>
      <c r="AD148" s="216"/>
      <c r="AE148" s="219"/>
      <c r="AG148" s="29"/>
      <c r="AH148" s="27"/>
      <c r="AI148" s="220"/>
      <c r="AJ148" s="28"/>
      <c r="AN148" s="28"/>
    </row>
    <row r="149" spans="1:70" ht="15.6">
      <c r="A149" s="216"/>
      <c r="B149" s="240">
        <f>+'Ark1'!C1125</f>
        <v>2024</v>
      </c>
      <c r="C149" s="532">
        <f>+'Ark1'!L1125</f>
        <v>10</v>
      </c>
      <c r="D149" s="236" t="str">
        <f>VLOOKUP(C149,RNR!$F$16:$G$31,2)</f>
        <v>U-</v>
      </c>
      <c r="E149" s="532">
        <f>+'Ark1'!D1125</f>
        <v>2</v>
      </c>
      <c r="F149" s="236" t="str">
        <f>VLOOKUP(E149,RNR!$D$2:$E$13,2)</f>
        <v>Feb</v>
      </c>
      <c r="G149" s="533">
        <f>+'Ark1'!Q1125</f>
        <v>37</v>
      </c>
      <c r="H149" s="533">
        <f>+'Ark1'!R1125</f>
        <v>50</v>
      </c>
      <c r="I149" s="29">
        <f>+IF(H149=0,"",'Ark1'!AG1125)</f>
        <v>13.134837879319722</v>
      </c>
      <c r="J149" s="29">
        <f>+IF(H149=0,"",'Ark1'!AH1125)</f>
        <v>0</v>
      </c>
      <c r="K149" s="531"/>
      <c r="L149" s="468">
        <f>+'Ark1'!AI1125</f>
        <v>45</v>
      </c>
      <c r="M149" s="531"/>
      <c r="N149" s="32">
        <f>+IF(H149=0,"",'Ark1'!U1125)</f>
        <v>38.167999999999999</v>
      </c>
      <c r="O149" s="53"/>
      <c r="P149" s="29">
        <f>+IF(L149=0,"",'Ark1'!AJ1125)</f>
        <v>112.64888888888891</v>
      </c>
      <c r="Q149" s="531"/>
      <c r="R149" s="29">
        <f>+IF(L149=0,"",'Ark1'!AK1125)</f>
        <v>26.826861222486361</v>
      </c>
      <c r="S149" s="53"/>
      <c r="T149" s="238">
        <f>+IF(H149=0,"",'Ark1'!T1125)</f>
        <v>8.1199999999999992</v>
      </c>
      <c r="U149" s="34">
        <f>+IF(H149=0,"",'Ark1'!W1125)</f>
        <v>42</v>
      </c>
      <c r="V149" s="34">
        <f>+IF(H149=0,"",'Ark1'!X1125)</f>
        <v>100</v>
      </c>
      <c r="W149" s="34">
        <f>+IF(H149=0,"",'Ark1'!Y1125)</f>
        <v>100</v>
      </c>
      <c r="X149" s="34">
        <f>+IF(H149=0,"",'Ark1'!Z1125)</f>
        <v>5.3976083592643826</v>
      </c>
      <c r="Y149" s="34">
        <f>+IF(H149=0,"",'Ark1'!Z1125)</f>
        <v>5.3976083592643826</v>
      </c>
      <c r="Z149" s="27">
        <f>+IF(H149=0,"",'Ark1'!AC1125)</f>
        <v>0</v>
      </c>
      <c r="AA149" s="34">
        <f>+IF(H149=0,"",'Ark1'!AE1125)</f>
        <v>0</v>
      </c>
      <c r="AB149" s="34">
        <f t="shared" si="136"/>
        <v>3.8167999999999997</v>
      </c>
      <c r="AC149" s="29">
        <f t="shared" si="137"/>
        <v>0.74</v>
      </c>
      <c r="AD149" s="216"/>
      <c r="AE149" s="219"/>
      <c r="AG149" s="29"/>
      <c r="AH149" s="27"/>
      <c r="AI149" s="220"/>
      <c r="AJ149" s="28"/>
      <c r="AN149" s="28"/>
    </row>
    <row r="150" spans="1:70" ht="15.6">
      <c r="A150" s="216"/>
      <c r="B150" s="240">
        <f>+'Ark1'!C1126</f>
        <v>2024</v>
      </c>
      <c r="C150" s="532">
        <f>+'Ark1'!L1126</f>
        <v>10</v>
      </c>
      <c r="D150" s="236" t="str">
        <f>VLOOKUP(C150,RNR!$F$16:$G$31,2)</f>
        <v>U-</v>
      </c>
      <c r="E150" s="532">
        <f>+'Ark1'!D1126</f>
        <v>3</v>
      </c>
      <c r="F150" s="236" t="str">
        <f>VLOOKUP(E150,RNR!$D$2:$E$13,2)</f>
        <v>Mar</v>
      </c>
      <c r="G150" s="533">
        <f>+'Ark1'!Q1126</f>
        <v>309</v>
      </c>
      <c r="H150" s="533">
        <f>+'Ark1'!R1126</f>
        <v>377</v>
      </c>
      <c r="I150" s="29">
        <f>+IF(H150=0,"",'Ark1'!AG1126)</f>
        <v>16.982811576397509</v>
      </c>
      <c r="J150" s="29">
        <f>+IF(H150=0,"",'Ark1'!AH1126)</f>
        <v>0.7957559681697608</v>
      </c>
      <c r="K150" s="531"/>
      <c r="L150" s="468">
        <f>+'Ark1'!AI1126</f>
        <v>339</v>
      </c>
      <c r="M150" s="531"/>
      <c r="N150" s="32">
        <f>+IF(H150=0,"",'Ark1'!U1126)</f>
        <v>38.866312997347485</v>
      </c>
      <c r="O150" s="53"/>
      <c r="P150" s="29">
        <f>+IF(L150=0,"",'Ark1'!AJ1126)</f>
        <v>113.548377581121</v>
      </c>
      <c r="Q150" s="531"/>
      <c r="R150" s="29">
        <f>+IF(L150=0,"",'Ark1'!AK1126)</f>
        <v>26.399543361115033</v>
      </c>
      <c r="S150" s="53"/>
      <c r="T150" s="238">
        <f>+IF(H150=0,"",'Ark1'!T1126)</f>
        <v>8.2572944297082262</v>
      </c>
      <c r="U150" s="34">
        <f>+IF(H150=0,"",'Ark1'!W1126)</f>
        <v>43.766578249336874</v>
      </c>
      <c r="V150" s="34">
        <f>+IF(H150=0,"",'Ark1'!X1126)</f>
        <v>100</v>
      </c>
      <c r="W150" s="34">
        <f>+IF(H150=0,"",'Ark1'!Y1126)</f>
        <v>99.734748010610019</v>
      </c>
      <c r="X150" s="34">
        <f>+IF(H150=0,"",'Ark1'!Z1126)</f>
        <v>5.0556589547771482</v>
      </c>
      <c r="Y150" s="34">
        <f>+IF(H150=0,"",'Ark1'!Z1126)</f>
        <v>5.0556589547771482</v>
      </c>
      <c r="Z150" s="27">
        <f>+IF(H150=0,"",'Ark1'!AC1126)</f>
        <v>0</v>
      </c>
      <c r="AA150" s="34">
        <f>+IF(H150=0,"",'Ark1'!AE1126)</f>
        <v>0</v>
      </c>
      <c r="AB150" s="34">
        <f t="shared" si="136"/>
        <v>3.8866312997347485</v>
      </c>
      <c r="AC150" s="29">
        <f t="shared" si="137"/>
        <v>0.81962864721485407</v>
      </c>
      <c r="AD150" s="216"/>
      <c r="AE150" s="219"/>
      <c r="AG150" s="29"/>
      <c r="AH150" s="27"/>
      <c r="AI150" s="220"/>
      <c r="AJ150" s="28"/>
      <c r="AN150" s="28"/>
    </row>
    <row r="151" spans="1:70" ht="15.6">
      <c r="A151" s="216"/>
      <c r="B151" s="240">
        <f>+'Ark1'!C1127</f>
        <v>2024</v>
      </c>
      <c r="C151" s="532">
        <f>+'Ark1'!L1127</f>
        <v>10</v>
      </c>
      <c r="D151" s="236" t="str">
        <f>VLOOKUP(C151,RNR!$F$16:$G$31,2)</f>
        <v>U-</v>
      </c>
      <c r="E151" s="532">
        <f>+'Ark1'!D1127</f>
        <v>4</v>
      </c>
      <c r="F151" s="236" t="str">
        <f>VLOOKUP(E151,RNR!$D$2:$E$13,2)</f>
        <v>Apr</v>
      </c>
      <c r="G151" s="533">
        <f>+'Ark1'!Q1127</f>
        <v>39</v>
      </c>
      <c r="H151" s="533">
        <f>+'Ark1'!R1127</f>
        <v>45</v>
      </c>
      <c r="I151" s="29">
        <f>+IF(H151=0,"",'Ark1'!AG1127)</f>
        <v>8.4838513896482404</v>
      </c>
      <c r="J151" s="29">
        <f>+IF(H151=0,"",'Ark1'!AH1127)</f>
        <v>0</v>
      </c>
      <c r="K151" s="531"/>
      <c r="L151" s="468">
        <f>+'Ark1'!AI1127</f>
        <v>43</v>
      </c>
      <c r="M151" s="531"/>
      <c r="N151" s="32">
        <f>+IF(H151=0,"",'Ark1'!U1127)</f>
        <v>37.586666666666659</v>
      </c>
      <c r="O151" s="53"/>
      <c r="P151" s="29">
        <f>+IF(L151=0,"",'Ark1'!AJ1127)</f>
        <v>112.60930232558138</v>
      </c>
      <c r="Q151" s="531"/>
      <c r="R151" s="29">
        <f>+IF(L151=0,"",'Ark1'!AK1127)</f>
        <v>26.11235596690528</v>
      </c>
      <c r="S151" s="53"/>
      <c r="T151" s="238">
        <f>+IF(H151=0,"",'Ark1'!T1127)</f>
        <v>8.0222222222222221</v>
      </c>
      <c r="U151" s="34">
        <f>+IF(H151=0,"",'Ark1'!W1127)</f>
        <v>40</v>
      </c>
      <c r="V151" s="34">
        <f>+IF(H151=0,"",'Ark1'!X1127)</f>
        <v>100</v>
      </c>
      <c r="W151" s="34">
        <f>+IF(H151=0,"",'Ark1'!Y1127)</f>
        <v>95.555555555555557</v>
      </c>
      <c r="X151" s="34">
        <f>+IF(H151=0,"",'Ark1'!Z1127)</f>
        <v>7.15139768778727</v>
      </c>
      <c r="Y151" s="34">
        <f>+IF(H151=0,"",'Ark1'!Z1127)</f>
        <v>7.15139768778727</v>
      </c>
      <c r="Z151" s="27">
        <f>+IF(H151=0,"",'Ark1'!AC1127)</f>
        <v>0</v>
      </c>
      <c r="AA151" s="34">
        <f>+IF(H151=0,"",'Ark1'!AE1127)</f>
        <v>0</v>
      </c>
      <c r="AB151" s="34">
        <f t="shared" si="136"/>
        <v>3.7586666666666657</v>
      </c>
      <c r="AC151" s="29">
        <f t="shared" si="137"/>
        <v>0.8666666666666667</v>
      </c>
      <c r="AD151" s="216"/>
      <c r="AE151" s="219"/>
      <c r="AG151" s="29"/>
      <c r="AH151" s="27"/>
      <c r="AI151" s="220"/>
      <c r="AJ151" s="28"/>
      <c r="AN151" s="28"/>
    </row>
    <row r="152" spans="1:70" ht="15" customHeight="1">
      <c r="A152" s="216"/>
      <c r="B152" s="240">
        <f>+'Ark1'!C1128</f>
        <v>2024</v>
      </c>
      <c r="C152" s="28">
        <f>+'Ark1'!L1128</f>
        <v>10</v>
      </c>
      <c r="D152" s="236" t="str">
        <f>VLOOKUP(C152,RNR!$F$16:$G$31,2)</f>
        <v>U-</v>
      </c>
      <c r="E152" s="28">
        <f>+'Ark1'!D1128</f>
        <v>5</v>
      </c>
      <c r="F152" s="236" t="str">
        <f>VLOOKUP(E152,RNR!$D$2:$E$13,2)</f>
        <v>Mai</v>
      </c>
      <c r="G152" s="339">
        <f>+'Ark1'!Q1128</f>
        <v>56</v>
      </c>
      <c r="H152" s="339">
        <f>+'Ark1'!R1128</f>
        <v>75</v>
      </c>
      <c r="I152" s="29">
        <f>+IF(H152=0,"",'Ark1'!AG1128)</f>
        <v>10.282636499558665</v>
      </c>
      <c r="J152" s="29">
        <f>+IF(H152=0,"",'Ark1'!AH1128)</f>
        <v>0</v>
      </c>
      <c r="K152" s="216"/>
      <c r="L152" s="468">
        <f>+'Ark1'!AI1128</f>
        <v>71</v>
      </c>
      <c r="M152" s="216"/>
      <c r="N152" s="32">
        <f>+IF(H152=0,"",'Ark1'!U1128)</f>
        <v>38.054666666666655</v>
      </c>
      <c r="O152" s="53"/>
      <c r="P152" s="29">
        <f>+IF(L152=0,"",'Ark1'!AJ1128)</f>
        <v>112.50281690140842</v>
      </c>
      <c r="Q152" s="216"/>
      <c r="R152" s="29">
        <f>+IF(L152=0,"",'Ark1'!AK1128)</f>
        <v>27.113928042307776</v>
      </c>
      <c r="S152" s="53"/>
      <c r="T152" s="238">
        <f>+IF(H152=0,"",'Ark1'!T1128)</f>
        <v>8.1333333333333311</v>
      </c>
      <c r="U152" s="34">
        <f>+IF(H152=0,"",'Ark1'!W1128)</f>
        <v>40</v>
      </c>
      <c r="V152" s="34">
        <f>+IF(H152=0,"",'Ark1'!X1128)</f>
        <v>100</v>
      </c>
      <c r="W152" s="34">
        <f>+IF(H152=0,"",'Ark1'!Y1128)</f>
        <v>97.333333333333314</v>
      </c>
      <c r="X152" s="34">
        <f>+IF(H152=0,"",'Ark1'!Z1128)</f>
        <v>11.388547385665799</v>
      </c>
      <c r="Y152" s="34">
        <f>+IF(H152=0,"",'Ark1'!Z1128)</f>
        <v>11.388547385665799</v>
      </c>
      <c r="Z152" s="27">
        <f>+IF(H152=0,"",'Ark1'!AC1128)</f>
        <v>0</v>
      </c>
      <c r="AA152" s="34">
        <f>+IF(H152=0,"",'Ark1'!AE1128)</f>
        <v>0</v>
      </c>
      <c r="AB152" s="34">
        <f t="shared" ref="AB152:AB159" si="138">+IF(H152=0,"",+N152/C152)</f>
        <v>3.8054666666666654</v>
      </c>
      <c r="AC152" s="29">
        <f t="shared" ref="AC152:AC159" si="139">+IF(H152=0,"",G152/H152)</f>
        <v>0.7466666666666667</v>
      </c>
      <c r="AD152" s="216"/>
      <c r="AE152" s="219"/>
      <c r="AG152" s="29"/>
      <c r="AH152" s="27"/>
      <c r="AI152" s="220"/>
      <c r="AJ152" s="28"/>
      <c r="AN152" s="28"/>
    </row>
    <row r="153" spans="1:70" ht="15" customHeight="1">
      <c r="A153" s="216"/>
      <c r="B153" s="240">
        <f>+'Ark1'!C1129</f>
        <v>2024</v>
      </c>
      <c r="C153" s="28">
        <f>+'Ark1'!L1129</f>
        <v>10</v>
      </c>
      <c r="D153" s="236" t="str">
        <f>VLOOKUP(C153,RNR!$F$16:$G$31,2)</f>
        <v>U-</v>
      </c>
      <c r="E153" s="28">
        <f>+'Ark1'!D1129</f>
        <v>6</v>
      </c>
      <c r="F153" s="236" t="str">
        <f>VLOOKUP(E153,RNR!$D$2:$E$13,2)</f>
        <v>Jun</v>
      </c>
      <c r="G153" s="339">
        <f>+'Ark1'!Q1129</f>
        <v>13</v>
      </c>
      <c r="H153" s="339">
        <f>+'Ark1'!R1129</f>
        <v>17</v>
      </c>
      <c r="I153" s="29">
        <f>+IF(H153=0,"",'Ark1'!AG1129)</f>
        <v>5.269452706953194</v>
      </c>
      <c r="J153" s="29">
        <f>+IF(H153=0,"",'Ark1'!AH1129)</f>
        <v>5.882352941176471</v>
      </c>
      <c r="K153" s="216"/>
      <c r="L153" s="468">
        <f>+'Ark1'!AI1129</f>
        <v>17</v>
      </c>
      <c r="M153" s="216"/>
      <c r="N153" s="32">
        <f>+IF(H153=0,"",'Ark1'!U1129)</f>
        <v>39.911764705882362</v>
      </c>
      <c r="O153" s="53"/>
      <c r="P153" s="29">
        <f>+IF(L153=0,"",'Ark1'!AJ1129)</f>
        <v>113.95882352941176</v>
      </c>
      <c r="Q153" s="216"/>
      <c r="R153" s="29">
        <f>+IF(L153=0,"",'Ark1'!AK1129)</f>
        <v>26.730342265509943</v>
      </c>
      <c r="S153" s="53"/>
      <c r="T153" s="238">
        <f>+IF(H153=0,"",'Ark1'!T1129)</f>
        <v>8.7647058823529402</v>
      </c>
      <c r="U153" s="34">
        <f>+IF(H153=0,"",'Ark1'!W1129)</f>
        <v>52.941176470588239</v>
      </c>
      <c r="V153" s="34">
        <f>+IF(H153=0,"",'Ark1'!X1129)</f>
        <v>100</v>
      </c>
      <c r="W153" s="34">
        <f>+IF(H153=0,"",'Ark1'!Y1129)</f>
        <v>100</v>
      </c>
      <c r="X153" s="34">
        <f>+IF(H153=0,"",'Ark1'!Z1129)</f>
        <v>6.7326144168378281</v>
      </c>
      <c r="Y153" s="34">
        <f>+IF(H153=0,"",'Ark1'!Z1129)</f>
        <v>6.7326144168378281</v>
      </c>
      <c r="Z153" s="27">
        <f>+IF(H153=0,"",'Ark1'!AC1129)</f>
        <v>0</v>
      </c>
      <c r="AA153" s="34">
        <f>+IF(H153=0,"",'Ark1'!AE1129)</f>
        <v>0</v>
      </c>
      <c r="AB153" s="34">
        <f t="shared" si="138"/>
        <v>3.9911764705882362</v>
      </c>
      <c r="AC153" s="29">
        <f t="shared" si="139"/>
        <v>0.76470588235294112</v>
      </c>
      <c r="AD153" s="216"/>
      <c r="AE153" s="27"/>
      <c r="AG153" s="29"/>
      <c r="AH153" s="27"/>
      <c r="AI153" s="28"/>
      <c r="AJ153" s="28"/>
      <c r="AN153" s="28"/>
    </row>
    <row r="154" spans="1:70" ht="15" customHeight="1">
      <c r="A154" s="216"/>
      <c r="B154" s="240">
        <f>+'Ark1'!C1130</f>
        <v>2024</v>
      </c>
      <c r="C154" s="28">
        <f>+'Ark1'!L1130</f>
        <v>10</v>
      </c>
      <c r="D154" s="236" t="str">
        <f>VLOOKUP(C154,RNR!$F$16:$G$31,2)</f>
        <v>U-</v>
      </c>
      <c r="E154" s="28">
        <f>+'Ark1'!D1130</f>
        <v>7</v>
      </c>
      <c r="F154" s="236" t="str">
        <f>VLOOKUP(E154,RNR!$D$2:$E$13,2)</f>
        <v>Jul</v>
      </c>
      <c r="G154" s="339">
        <f>+'Ark1'!Q1130</f>
        <v>9</v>
      </c>
      <c r="H154" s="339">
        <f>+'Ark1'!R1130</f>
        <v>14</v>
      </c>
      <c r="I154" s="29">
        <f>+IF(H154=0,"",'Ark1'!AG1130)</f>
        <v>9.8421179569952315</v>
      </c>
      <c r="J154" s="29">
        <f>+IF(H154=0,"",'Ark1'!AH1130)</f>
        <v>0</v>
      </c>
      <c r="K154" s="216"/>
      <c r="L154" s="468">
        <f>+'Ark1'!AI1130</f>
        <v>14</v>
      </c>
      <c r="M154" s="216"/>
      <c r="N154" s="32">
        <f>+IF(H154=0,"",'Ark1'!U1130)</f>
        <v>37.892857142857153</v>
      </c>
      <c r="O154" s="53"/>
      <c r="P154" s="29">
        <f>+IF(L154=0,"",'Ark1'!AJ1130)</f>
        <v>113.60714285714288</v>
      </c>
      <c r="Q154" s="216"/>
      <c r="R154" s="29">
        <f>+IF(L154=0,"",'Ark1'!AK1130)</f>
        <v>25.809518752598379</v>
      </c>
      <c r="S154" s="53"/>
      <c r="T154" s="238">
        <f>+IF(H154=0,"",'Ark1'!T1130)</f>
        <v>9</v>
      </c>
      <c r="U154" s="34">
        <f>+IF(H154=0,"",'Ark1'!W1130)</f>
        <v>64.285714285714306</v>
      </c>
      <c r="V154" s="34">
        <f>+IF(H154=0,"",'Ark1'!X1130)</f>
        <v>100</v>
      </c>
      <c r="W154" s="34">
        <f>+IF(H154=0,"",'Ark1'!Y1130)</f>
        <v>100</v>
      </c>
      <c r="X154" s="34">
        <f>+IF(H154=0,"",'Ark1'!Z1130)</f>
        <v>3.0055815424245034</v>
      </c>
      <c r="Y154" s="34">
        <f>+IF(H154=0,"",'Ark1'!Z1130)</f>
        <v>3.0055815424245034</v>
      </c>
      <c r="Z154" s="27">
        <f>+IF(H154=0,"",'Ark1'!AC1130)</f>
        <v>0</v>
      </c>
      <c r="AA154" s="34">
        <f>+IF(H154=0,"",'Ark1'!AE1130)</f>
        <v>0</v>
      </c>
      <c r="AB154" s="34">
        <f t="shared" si="138"/>
        <v>3.7892857142857155</v>
      </c>
      <c r="AC154" s="29">
        <f t="shared" si="139"/>
        <v>0.6428571428571429</v>
      </c>
      <c r="AD154" s="216"/>
      <c r="AE154" s="220"/>
      <c r="AG154" s="29"/>
      <c r="AH154" s="27"/>
      <c r="AI154" s="220"/>
      <c r="AJ154" s="28"/>
      <c r="AN154" s="28"/>
    </row>
    <row r="155" spans="1:70" ht="15" customHeight="1">
      <c r="A155" s="216"/>
      <c r="B155" s="240">
        <f>+'Ark1'!C1131</f>
        <v>2024</v>
      </c>
      <c r="C155" s="28">
        <f>+'Ark1'!L1131</f>
        <v>10</v>
      </c>
      <c r="D155" s="236" t="str">
        <f>VLOOKUP(C155,RNR!$F$16:$G$31,2)</f>
        <v>U-</v>
      </c>
      <c r="E155" s="28">
        <f>+'Ark1'!D1131</f>
        <v>8</v>
      </c>
      <c r="F155" s="236" t="str">
        <f>VLOOKUP(E155,RNR!$D$2:$E$13,2)</f>
        <v>Aug</v>
      </c>
      <c r="G155" s="339">
        <f>+'Ark1'!Q1131</f>
        <v>257</v>
      </c>
      <c r="H155" s="339">
        <f>+'Ark1'!R1131</f>
        <v>332</v>
      </c>
      <c r="I155" s="29">
        <f>+IF(H155=0,"",'Ark1'!AG1131)</f>
        <v>8.7354941866854219</v>
      </c>
      <c r="J155" s="29">
        <f>+IF(H155=0,"",'Ark1'!AH1131)</f>
        <v>0.9036144578313251</v>
      </c>
      <c r="K155" s="216"/>
      <c r="L155" s="468">
        <f>+'Ark1'!AI1131</f>
        <v>332</v>
      </c>
      <c r="M155" s="216"/>
      <c r="N155" s="32">
        <f>+IF(H155=0,"",'Ark1'!U1131)</f>
        <v>38.309036144578343</v>
      </c>
      <c r="O155" s="53"/>
      <c r="P155" s="29">
        <f>+IF(L155=0,"",'Ark1'!AJ1131)</f>
        <v>114.00120481927704</v>
      </c>
      <c r="Q155" s="216"/>
      <c r="R155" s="29">
        <f>+IF(L155=0,"",'Ark1'!AK1131)</f>
        <v>25.739289533980621</v>
      </c>
      <c r="S155" s="53"/>
      <c r="T155" s="238">
        <f>+IF(H155=0,"",'Ark1'!T1131)</f>
        <v>8.4066265060240983</v>
      </c>
      <c r="U155" s="34">
        <f>+IF(H155=0,"",'Ark1'!W1131)</f>
        <v>43.373493975903614</v>
      </c>
      <c r="V155" s="34">
        <f>+IF(H155=0,"",'Ark1'!X1131)</f>
        <v>100</v>
      </c>
      <c r="W155" s="34">
        <f>+IF(H155=0,"",'Ark1'!Y1131)</f>
        <v>99.096385542168719</v>
      </c>
      <c r="X155" s="34">
        <f>+IF(H155=0,"",'Ark1'!Z1131)</f>
        <v>5.1365782793975008</v>
      </c>
      <c r="Y155" s="34">
        <f>+IF(H155=0,"",'Ark1'!Z1131)</f>
        <v>5.1365782793975008</v>
      </c>
      <c r="Z155" s="27">
        <f>+IF(H155=0,"",'Ark1'!AC1131)</f>
        <v>0</v>
      </c>
      <c r="AA155" s="34">
        <f>+IF(H155=0,"",'Ark1'!AE1131)</f>
        <v>0</v>
      </c>
      <c r="AB155" s="34">
        <f t="shared" si="138"/>
        <v>3.8309036144578341</v>
      </c>
      <c r="AC155" s="29">
        <f t="shared" si="139"/>
        <v>0.77409638554216864</v>
      </c>
      <c r="AD155" s="216"/>
      <c r="AE155" s="27"/>
      <c r="AG155" s="29"/>
      <c r="AH155" s="27"/>
      <c r="AI155" s="28"/>
      <c r="AJ155" s="28"/>
      <c r="AN155" s="28"/>
    </row>
    <row r="156" spans="1:70" ht="15" customHeight="1">
      <c r="A156" s="216"/>
      <c r="B156" s="240">
        <f>+'Ark1'!C1132</f>
        <v>2024</v>
      </c>
      <c r="C156" s="28">
        <f>+'Ark1'!L1132</f>
        <v>10</v>
      </c>
      <c r="D156" s="236" t="str">
        <f>VLOOKUP(C156,RNR!$F$16:$G$31,2)</f>
        <v>U-</v>
      </c>
      <c r="E156" s="28">
        <f>+'Ark1'!D1132</f>
        <v>9</v>
      </c>
      <c r="F156" s="236" t="str">
        <f>VLOOKUP(E156,RNR!$D$2:$E$13,2)</f>
        <v>Sep</v>
      </c>
      <c r="G156" s="339">
        <f>+'Ark1'!Q1132</f>
        <v>279</v>
      </c>
      <c r="H156" s="339">
        <f>+'Ark1'!R1132</f>
        <v>359</v>
      </c>
      <c r="I156" s="29">
        <f>+IF(H156=0,"",'Ark1'!AG1132)</f>
        <v>7.2335707529702749</v>
      </c>
      <c r="J156" s="29">
        <f>+IF(H156=0,"",'Ark1'!AH1132)</f>
        <v>1.114206128133705</v>
      </c>
      <c r="K156" s="216"/>
      <c r="L156" s="468">
        <f>+'Ark1'!AI1132</f>
        <v>359</v>
      </c>
      <c r="M156" s="216"/>
      <c r="N156" s="32">
        <f>+IF(H156=0,"",'Ark1'!U1132)</f>
        <v>37.10974930362115</v>
      </c>
      <c r="O156" s="53"/>
      <c r="P156" s="29">
        <f>+IF(L156=0,"",'Ark1'!AJ1132)</f>
        <v>112.77493036211702</v>
      </c>
      <c r="Q156" s="216"/>
      <c r="R156" s="29">
        <f>+IF(L156=0,"",'Ark1'!AK1132)</f>
        <v>25.7722224191258</v>
      </c>
      <c r="S156" s="53"/>
      <c r="T156" s="238">
        <f>+IF(H156=0,"",'Ark1'!T1132)</f>
        <v>8.5487465181058493</v>
      </c>
      <c r="U156" s="34">
        <f>+IF(H156=0,"",'Ark1'!W1132)</f>
        <v>46.239554317548752</v>
      </c>
      <c r="V156" s="34">
        <f>+IF(H156=0,"",'Ark1'!X1132)</f>
        <v>100</v>
      </c>
      <c r="W156" s="34">
        <f>+IF(H156=0,"",'Ark1'!Y1132)</f>
        <v>99.442896935933149</v>
      </c>
      <c r="X156" s="34">
        <f>+IF(H156=0,"",'Ark1'!Z1132)</f>
        <v>5.1285632703992796</v>
      </c>
      <c r="Y156" s="34">
        <f>+IF(H156=0,"",'Ark1'!Z1132)</f>
        <v>5.1285632703992796</v>
      </c>
      <c r="Z156" s="27">
        <f>+IF(H156=0,"",'Ark1'!AC1132)</f>
        <v>0</v>
      </c>
      <c r="AA156" s="34">
        <f>+IF(H156=0,"",'Ark1'!AE1132)</f>
        <v>0</v>
      </c>
      <c r="AB156" s="34">
        <f t="shared" si="138"/>
        <v>3.7109749303621151</v>
      </c>
      <c r="AC156" s="29">
        <f t="shared" si="139"/>
        <v>0.77715877437325909</v>
      </c>
      <c r="AD156" s="216"/>
      <c r="AE156" s="27"/>
      <c r="AG156" s="29"/>
      <c r="AH156" s="27"/>
      <c r="AI156" s="28"/>
      <c r="AJ156" s="28"/>
      <c r="AN156" s="28"/>
    </row>
    <row r="157" spans="1:70" ht="15" customHeight="1">
      <c r="A157" s="216"/>
      <c r="B157" s="240">
        <f>+'Ark1'!C1133</f>
        <v>2024</v>
      </c>
      <c r="C157" s="28">
        <f>+'Ark1'!L1133</f>
        <v>10</v>
      </c>
      <c r="D157" s="236" t="str">
        <f>VLOOKUP(C157,RNR!$F$16:$G$31,2)</f>
        <v>U-</v>
      </c>
      <c r="E157" s="28">
        <f>+'Ark1'!D1133</f>
        <v>10</v>
      </c>
      <c r="F157" s="236" t="str">
        <f>VLOOKUP(E157,RNR!$D$2:$E$13,2)</f>
        <v>Okt</v>
      </c>
      <c r="G157" s="339">
        <f>+'Ark1'!Q1133</f>
        <v>788</v>
      </c>
      <c r="H157" s="339">
        <f>+'Ark1'!R1133</f>
        <v>1106</v>
      </c>
      <c r="I157" s="29">
        <f>+IF(H157=0,"",'Ark1'!AG1133)</f>
        <v>9.4318976749799237</v>
      </c>
      <c r="J157" s="29">
        <f>+IF(H157=0,"",'Ark1'!AH1133)</f>
        <v>1.3562386980108498</v>
      </c>
      <c r="K157" s="216"/>
      <c r="L157" s="468">
        <f>+'Ark1'!AI1133</f>
        <v>1106</v>
      </c>
      <c r="M157" s="216"/>
      <c r="N157" s="32">
        <f>+IF(H157=0,"",'Ark1'!U1133)</f>
        <v>38.157142857142816</v>
      </c>
      <c r="O157" s="53"/>
      <c r="P157" s="29">
        <f>+IF(L157=0,"",'Ark1'!AJ1133)</f>
        <v>113.8741410488246</v>
      </c>
      <c r="Q157" s="216"/>
      <c r="R157" s="29">
        <f>+IF(L157=0,"",'Ark1'!AK1133)</f>
        <v>25.762666641418004</v>
      </c>
      <c r="S157" s="53"/>
      <c r="T157" s="238">
        <f>+IF(H157=0,"",'Ark1'!T1133)</f>
        <v>8.315551537070526</v>
      </c>
      <c r="U157" s="34">
        <f>+IF(H157=0,"",'Ark1'!W1133)</f>
        <v>38.969258589511753</v>
      </c>
      <c r="V157" s="34">
        <f>+IF(H157=0,"",'Ark1'!X1133)</f>
        <v>100</v>
      </c>
      <c r="W157" s="34">
        <f>+IF(H157=0,"",'Ark1'!Y1133)</f>
        <v>100</v>
      </c>
      <c r="X157" s="34">
        <f>+IF(H157=0,"",'Ark1'!Z1133)</f>
        <v>4.5317154988986941</v>
      </c>
      <c r="Y157" s="34">
        <f>+IF(H157=0,"",'Ark1'!Z1133)</f>
        <v>4.5317154988986941</v>
      </c>
      <c r="Z157" s="27">
        <f>+IF(H157=0,"",'Ark1'!AC1133)</f>
        <v>0</v>
      </c>
      <c r="AA157" s="34">
        <f>+IF(H157=0,"",'Ark1'!AE1133)</f>
        <v>0</v>
      </c>
      <c r="AB157" s="34">
        <f t="shared" si="138"/>
        <v>3.8157142857142814</v>
      </c>
      <c r="AC157" s="29">
        <f t="shared" si="139"/>
        <v>0.71247739602169979</v>
      </c>
      <c r="AD157" s="216"/>
      <c r="AE157" s="240"/>
      <c r="AG157" s="29"/>
      <c r="AH157" s="27"/>
      <c r="AI157" s="240"/>
      <c r="AJ157" s="28"/>
      <c r="AN157" s="28"/>
    </row>
    <row r="158" spans="1:70" ht="15" customHeight="1">
      <c r="A158" s="216"/>
      <c r="B158" s="240">
        <f>+'Ark1'!C1134</f>
        <v>2024</v>
      </c>
      <c r="C158" s="28">
        <f>+'Ark1'!L1134</f>
        <v>10</v>
      </c>
      <c r="D158" s="236" t="str">
        <f>VLOOKUP(C158,RNR!$F$16:$G$31,2)</f>
        <v>U-</v>
      </c>
      <c r="E158" s="28">
        <f>+'Ark1'!D1134</f>
        <v>11</v>
      </c>
      <c r="F158" s="236" t="str">
        <f>VLOOKUP(E158,RNR!$D$2:$E$13,2)</f>
        <v>Nov</v>
      </c>
      <c r="G158" s="339">
        <f>+'Ark1'!Q1134</f>
        <v>251</v>
      </c>
      <c r="H158" s="339">
        <f>+'Ark1'!R1134</f>
        <v>332</v>
      </c>
      <c r="I158" s="29">
        <f>+IF(H158=0,"",'Ark1'!AG1134)</f>
        <v>8.8268497288353895</v>
      </c>
      <c r="J158" s="29">
        <f>+IF(H158=0,"",'Ark1'!AH1134)</f>
        <v>0.9036144578313251</v>
      </c>
      <c r="K158" s="216"/>
      <c r="L158" s="468">
        <f>+'Ark1'!AI1134</f>
        <v>331</v>
      </c>
      <c r="M158" s="216"/>
      <c r="N158" s="32">
        <f>+IF(H158=0,"",'Ark1'!U1134)</f>
        <v>38.694277108433745</v>
      </c>
      <c r="O158" s="53"/>
      <c r="P158" s="29">
        <f>+IF(L158=0,"",'Ark1'!AJ1134)</f>
        <v>114.22688821752261</v>
      </c>
      <c r="Q158" s="216"/>
      <c r="R158" s="29">
        <f>+IF(L158=0,"",'Ark1'!AK1134)</f>
        <v>25.828411553483249</v>
      </c>
      <c r="S158" s="53"/>
      <c r="T158" s="238">
        <f>+IF(H158=0,"",'Ark1'!T1134)</f>
        <v>8.0963855421686741</v>
      </c>
      <c r="U158" s="34">
        <f>+IF(H158=0,"",'Ark1'!W1134)</f>
        <v>31.325301204819276</v>
      </c>
      <c r="V158" s="34">
        <f>+IF(H158=0,"",'Ark1'!X1134)</f>
        <v>100</v>
      </c>
      <c r="W158" s="34">
        <f>+IF(H158=0,"",'Ark1'!Y1134)</f>
        <v>98.795180722891587</v>
      </c>
      <c r="X158" s="34">
        <f>+IF(H158=0,"",'Ark1'!Z1134)</f>
        <v>5.0420577908811088</v>
      </c>
      <c r="Y158" s="34">
        <f>+IF(H158=0,"",'Ark1'!Z1134)</f>
        <v>5.0420577908811088</v>
      </c>
      <c r="Z158" s="27">
        <f>+IF(H158=0,"",'Ark1'!AC1134)</f>
        <v>0</v>
      </c>
      <c r="AA158" s="34">
        <f>+IF(H158=0,"",'Ark1'!AE1134)</f>
        <v>0</v>
      </c>
      <c r="AB158" s="34">
        <f t="shared" si="138"/>
        <v>3.8694277108433743</v>
      </c>
      <c r="AC158" s="29">
        <f t="shared" si="139"/>
        <v>0.75602409638554213</v>
      </c>
      <c r="AD158" s="216"/>
      <c r="AE158" s="219"/>
      <c r="AG158" s="29"/>
      <c r="AH158" s="27"/>
      <c r="AI158" s="219"/>
      <c r="AJ158" s="28"/>
      <c r="AN158" s="28"/>
    </row>
    <row r="159" spans="1:70" ht="15" customHeight="1">
      <c r="A159" s="216"/>
      <c r="B159" s="240">
        <f>+'Ark1'!C1135</f>
        <v>2024</v>
      </c>
      <c r="C159" s="28">
        <f>+'Ark1'!L1135</f>
        <v>10</v>
      </c>
      <c r="D159" s="236" t="str">
        <f>VLOOKUP(C159,RNR!$F$16:$G$31,2)</f>
        <v>U-</v>
      </c>
      <c r="E159" s="28">
        <f>+'Ark1'!D1135</f>
        <v>12</v>
      </c>
      <c r="F159" s="236" t="str">
        <f>VLOOKUP(E159,RNR!$D$2:$E$13,2)</f>
        <v>Des</v>
      </c>
      <c r="G159" s="339">
        <f>+'Ark1'!Q1135</f>
        <v>34</v>
      </c>
      <c r="H159" s="339">
        <f>+'Ark1'!R1135</f>
        <v>40</v>
      </c>
      <c r="I159" s="29">
        <f>+IF(H159=0,"",'Ark1'!AG1135)</f>
        <v>9.4167601051412611</v>
      </c>
      <c r="J159" s="29">
        <f>+IF(H159=0,"",'Ark1'!AH1135)</f>
        <v>0</v>
      </c>
      <c r="K159" s="216"/>
      <c r="L159" s="468">
        <f>+'Ark1'!AI1135</f>
        <v>40</v>
      </c>
      <c r="M159" s="216"/>
      <c r="N159" s="32">
        <f>+IF(H159=0,"",'Ark1'!U1135)</f>
        <v>38.422500000000007</v>
      </c>
      <c r="O159" s="53"/>
      <c r="P159" s="29">
        <f>+IF(L159=0,"",'Ark1'!AJ1135)</f>
        <v>113.94750000000002</v>
      </c>
      <c r="Q159" s="216"/>
      <c r="R159" s="29">
        <f>+IF(L159=0,"",'Ark1'!AK1135)</f>
        <v>25.885599227604921</v>
      </c>
      <c r="S159" s="53"/>
      <c r="T159" s="238">
        <f>+IF(H159=0,"",'Ark1'!T1135)</f>
        <v>8.2750000000000004</v>
      </c>
      <c r="U159" s="34">
        <f>+IF(H159=0,"",'Ark1'!W1135)</f>
        <v>47.5</v>
      </c>
      <c r="V159" s="34">
        <f>+IF(H159=0,"",'Ark1'!X1135)</f>
        <v>100</v>
      </c>
      <c r="W159" s="34">
        <f>+IF(H159=0,"",'Ark1'!Y1135)</f>
        <v>100</v>
      </c>
      <c r="X159" s="34">
        <f>+IF(H159=0,"",'Ark1'!Z1135)</f>
        <v>4.6508863402581628</v>
      </c>
      <c r="Y159" s="34">
        <f>+IF(H159=0,"",'Ark1'!Z1135)</f>
        <v>4.6508863402581628</v>
      </c>
      <c r="Z159" s="27">
        <f>+IF(H159=0,"",'Ark1'!AC1135)</f>
        <v>0</v>
      </c>
      <c r="AA159" s="34">
        <f>+IF(H159=0,"",'Ark1'!AE1135)</f>
        <v>0</v>
      </c>
      <c r="AB159" s="34">
        <f t="shared" si="138"/>
        <v>3.8422500000000008</v>
      </c>
      <c r="AC159" s="29">
        <f t="shared" si="139"/>
        <v>0.85</v>
      </c>
      <c r="AD159" s="216"/>
      <c r="AE159" s="219"/>
      <c r="AG159" s="29"/>
      <c r="AH159" s="27"/>
      <c r="AI159" s="220"/>
      <c r="AJ159" s="28"/>
      <c r="AN159" s="28"/>
    </row>
    <row r="160" spans="1:70" ht="15" customHeight="1">
      <c r="A160" s="216"/>
      <c r="B160" s="216"/>
      <c r="C160" s="216"/>
      <c r="D160" s="349"/>
      <c r="E160" s="349"/>
      <c r="F160" s="349"/>
      <c r="G160" s="349"/>
      <c r="H160" s="349"/>
      <c r="I160" s="217"/>
      <c r="J160" s="217"/>
      <c r="K160" s="217"/>
      <c r="L160" s="217"/>
      <c r="M160" s="217"/>
      <c r="N160" s="216"/>
      <c r="O160" s="216"/>
      <c r="P160" s="216"/>
      <c r="Q160" s="216"/>
      <c r="R160" s="216"/>
      <c r="S160" s="216"/>
      <c r="T160" s="216"/>
      <c r="U160" s="218"/>
      <c r="V160" s="218"/>
      <c r="W160" s="218"/>
      <c r="X160" s="218"/>
      <c r="Y160" s="218"/>
      <c r="Z160" s="216"/>
      <c r="AA160" s="218"/>
      <c r="AB160" s="218"/>
      <c r="AC160" s="217"/>
      <c r="AD160" s="216"/>
      <c r="AE160" s="219"/>
      <c r="AG160" s="29"/>
      <c r="AH160" s="27"/>
      <c r="AI160" s="220"/>
      <c r="AJ160" s="28"/>
      <c r="AN160" s="28"/>
      <c r="BF160" s="232"/>
    </row>
    <row r="161" spans="1:70" ht="15" customHeight="1">
      <c r="A161" s="216"/>
      <c r="B161" s="216"/>
      <c r="C161" s="234" t="s">
        <v>0</v>
      </c>
      <c r="D161" s="349"/>
      <c r="E161" s="352" t="str">
        <f>+D163</f>
        <v>U</v>
      </c>
      <c r="F161" s="349"/>
      <c r="G161" s="349"/>
      <c r="H161" s="367">
        <f>SUM(H163:H174)</f>
        <v>870</v>
      </c>
      <c r="I161" s="217"/>
      <c r="J161" s="217"/>
      <c r="K161" s="217"/>
      <c r="L161" s="217"/>
      <c r="M161" s="217"/>
      <c r="N161" s="265">
        <f>+Klasse!M21</f>
        <v>42.967011494252866</v>
      </c>
      <c r="O161" s="216"/>
      <c r="P161" s="216"/>
      <c r="Q161" s="216"/>
      <c r="R161" s="216"/>
      <c r="S161" s="216"/>
      <c r="T161" s="216"/>
      <c r="U161" s="218"/>
      <c r="V161" s="218"/>
      <c r="W161" s="218"/>
      <c r="X161" s="218"/>
      <c r="Y161" s="218"/>
      <c r="Z161" s="216"/>
      <c r="AA161" s="218"/>
      <c r="AB161" s="265">
        <f>+N161/C167</f>
        <v>3.9060919540229877</v>
      </c>
      <c r="AC161" s="217"/>
      <c r="AD161" s="216"/>
      <c r="AE161" s="219"/>
      <c r="AG161" s="29"/>
      <c r="AH161" s="27"/>
      <c r="AI161" s="220"/>
      <c r="AJ161" s="28"/>
      <c r="AN161" s="28"/>
      <c r="BF161" s="232"/>
    </row>
    <row r="162" spans="1:70" ht="15" customHeight="1">
      <c r="A162" s="216"/>
      <c r="B162" s="216"/>
      <c r="C162" s="216"/>
      <c r="D162" s="349"/>
      <c r="E162" s="349"/>
      <c r="F162" s="349"/>
      <c r="G162" s="349"/>
      <c r="H162" s="349"/>
      <c r="I162" s="217"/>
      <c r="J162" s="217"/>
      <c r="K162" s="217"/>
      <c r="L162" s="217"/>
      <c r="M162" s="217"/>
      <c r="N162" s="216"/>
      <c r="O162" s="216"/>
      <c r="P162" s="216"/>
      <c r="Q162" s="216"/>
      <c r="R162" s="216"/>
      <c r="S162" s="216"/>
      <c r="T162" s="216"/>
      <c r="U162" s="218"/>
      <c r="V162" s="218"/>
      <c r="W162" s="218"/>
      <c r="X162" s="218"/>
      <c r="Y162" s="218"/>
      <c r="Z162" s="216"/>
      <c r="AA162" s="216"/>
      <c r="AB162" s="216"/>
      <c r="AC162" s="216"/>
      <c r="AD162" s="216"/>
      <c r="AE162" s="219"/>
      <c r="AG162" s="29"/>
      <c r="AH162" s="27"/>
      <c r="AI162" s="220"/>
      <c r="AJ162" s="28"/>
      <c r="AN162" s="28"/>
      <c r="BF162" s="232">
        <f>1+BF166</f>
        <v>1</v>
      </c>
      <c r="BG162" s="28">
        <v>20.659867330016564</v>
      </c>
      <c r="BH162" s="28">
        <f t="shared" ref="BH162" si="140">+BG162</f>
        <v>20.659867330016564</v>
      </c>
      <c r="BI162" s="28">
        <f t="shared" ref="BI162" si="141">+BH162</f>
        <v>20.659867330016564</v>
      </c>
      <c r="BJ162" s="28">
        <f t="shared" ref="BJ162" si="142">+BI162</f>
        <v>20.659867330016564</v>
      </c>
      <c r="BK162" s="28">
        <f t="shared" ref="BK162" si="143">+BJ162</f>
        <v>20.659867330016564</v>
      </c>
      <c r="BL162" s="28">
        <f t="shared" ref="BL162" si="144">+BK162</f>
        <v>20.659867330016564</v>
      </c>
      <c r="BM162" s="28">
        <f t="shared" ref="BM162" si="145">+BL162</f>
        <v>20.659867330016564</v>
      </c>
      <c r="BN162" s="28">
        <f t="shared" ref="BN162" si="146">+BM162</f>
        <v>20.659867330016564</v>
      </c>
      <c r="BO162" s="28">
        <f t="shared" ref="BO162" si="147">+BN162</f>
        <v>20.659867330016564</v>
      </c>
      <c r="BP162" s="28">
        <f t="shared" ref="BP162" si="148">+BO162</f>
        <v>20.659867330016564</v>
      </c>
      <c r="BQ162" s="28">
        <f t="shared" ref="BQ162" si="149">+BP162</f>
        <v>20.659867330016564</v>
      </c>
      <c r="BR162" s="28">
        <f t="shared" ref="BR162" si="150">+BQ162</f>
        <v>20.659867330016564</v>
      </c>
    </row>
    <row r="163" spans="1:70" ht="15" customHeight="1">
      <c r="A163" s="216"/>
      <c r="B163" s="240">
        <f>+'Ark1'!C1136</f>
        <v>2024</v>
      </c>
      <c r="C163" s="236">
        <f>+'Ark1'!L1136</f>
        <v>11</v>
      </c>
      <c r="D163" s="236" t="str">
        <f>VLOOKUP(C163,RNR!$F$16:$G$31,2)</f>
        <v>U</v>
      </c>
      <c r="E163" s="236">
        <f>+'Ark1'!D1136</f>
        <v>1</v>
      </c>
      <c r="F163" s="236" t="str">
        <f>VLOOKUP(E163,RNR!$D$2:$E$13,2)</f>
        <v>Jan</v>
      </c>
      <c r="G163" s="353">
        <f>+'Ark1'!Q1136</f>
        <v>6</v>
      </c>
      <c r="H163" s="353">
        <f>+'Ark1'!R1136</f>
        <v>7</v>
      </c>
      <c r="I163" s="237">
        <f>+IF(H163=0,"",'Ark1'!AG1136)</f>
        <v>2.4413138070654123</v>
      </c>
      <c r="J163" s="237">
        <f>+IF(H163=0,"",'Ark1'!AH1136)</f>
        <v>0</v>
      </c>
      <c r="K163" s="531"/>
      <c r="L163" s="468">
        <f>+'Ark1'!AI1136</f>
        <v>6</v>
      </c>
      <c r="M163" s="531"/>
      <c r="N163" s="32">
        <f>+IF(H163=0,"",'Ark1'!U1136)</f>
        <v>43.842857142857149</v>
      </c>
      <c r="O163" s="53"/>
      <c r="P163" s="29">
        <f>+IF(L163=0,"",'Ark1'!AJ1136)</f>
        <v>115.35</v>
      </c>
      <c r="Q163" s="531"/>
      <c r="R163" s="29">
        <f>+IF(L163=0,"",'Ark1'!AK1136)</f>
        <v>29.304049838885568</v>
      </c>
      <c r="S163" s="53"/>
      <c r="T163" s="238">
        <f>+IF(H163=0,"",'Ark1'!T1136)</f>
        <v>10.142857142857141</v>
      </c>
      <c r="U163" s="239">
        <f>+IF(H163=0,"",'Ark1'!W1136)</f>
        <v>85.714285714285694</v>
      </c>
      <c r="V163" s="239">
        <f>+IF(H163=0,"",'Ark1'!X1136)</f>
        <v>100</v>
      </c>
      <c r="W163" s="239">
        <f>+IF(H163=0,"",'Ark1'!Y1136)</f>
        <v>100</v>
      </c>
      <c r="X163" s="239">
        <f>+IF(H163=0,"",'Ark1'!Z1136)</f>
        <v>3.505447655479343</v>
      </c>
      <c r="Y163" s="239">
        <f>+IF(H163=0,"",'Ark1'!Z1136)</f>
        <v>3.505447655479343</v>
      </c>
      <c r="Z163" s="238">
        <f>+IF(H163=0,"",'Ark1'!AC1136)</f>
        <v>0</v>
      </c>
      <c r="AA163" s="239">
        <f>+IF(H163=0,"",'Ark1'!AE1136)</f>
        <v>0</v>
      </c>
      <c r="AB163" s="239">
        <f t="shared" ref="AB163:AB166" si="151">+IF(H163=0,"",+N163/C163)</f>
        <v>3.9857142857142862</v>
      </c>
      <c r="AC163" s="237">
        <f t="shared" ref="AC163:AC166" si="152">+IF(H163=0,"",G163/H163)</f>
        <v>0.8571428571428571</v>
      </c>
      <c r="AD163" s="216"/>
      <c r="AE163" s="219"/>
      <c r="AG163" s="29"/>
      <c r="AH163" s="27"/>
      <c r="AI163" s="220"/>
      <c r="AJ163" s="28"/>
      <c r="AN163" s="28"/>
    </row>
    <row r="164" spans="1:70" ht="15" customHeight="1">
      <c r="A164" s="216"/>
      <c r="B164" s="240">
        <f>+'Ark1'!C1137</f>
        <v>2024</v>
      </c>
      <c r="C164" s="236">
        <f>+'Ark1'!L1137</f>
        <v>11</v>
      </c>
      <c r="D164" s="236" t="str">
        <f>VLOOKUP(C164,RNR!$F$16:$G$31,2)</f>
        <v>U</v>
      </c>
      <c r="E164" s="236">
        <f>+'Ark1'!D1137</f>
        <v>2</v>
      </c>
      <c r="F164" s="236" t="str">
        <f>VLOOKUP(E164,RNR!$D$2:$E$13,2)</f>
        <v>Feb</v>
      </c>
      <c r="G164" s="353">
        <f>+'Ark1'!Q1137</f>
        <v>11</v>
      </c>
      <c r="H164" s="353">
        <f>+'Ark1'!R1137</f>
        <v>13</v>
      </c>
      <c r="I164" s="237">
        <f>+IF(H164=0,"",'Ark1'!AG1137)</f>
        <v>3.7145629865169001</v>
      </c>
      <c r="J164" s="237">
        <f>+IF(H164=0,"",'Ark1'!AH1137)</f>
        <v>0</v>
      </c>
      <c r="K164" s="531"/>
      <c r="L164" s="468">
        <f>+'Ark1'!AI1137</f>
        <v>13</v>
      </c>
      <c r="M164" s="531"/>
      <c r="N164" s="32">
        <f>+IF(H164=0,"",'Ark1'!U1137)</f>
        <v>41.515384615384626</v>
      </c>
      <c r="O164" s="53"/>
      <c r="P164" s="29">
        <f>+IF(L164=0,"",'Ark1'!AJ1137)</f>
        <v>113.03846153846152</v>
      </c>
      <c r="Q164" s="531"/>
      <c r="R164" s="29">
        <f>+IF(L164=0,"",'Ark1'!AK1137)</f>
        <v>28.667188814356113</v>
      </c>
      <c r="S164" s="53"/>
      <c r="T164" s="238">
        <f>+IF(H164=0,"",'Ark1'!T1137)</f>
        <v>8.9230769230769216</v>
      </c>
      <c r="U164" s="239">
        <f>+IF(H164=0,"",'Ark1'!W1137)</f>
        <v>69.230769230769269</v>
      </c>
      <c r="V164" s="239">
        <f>+IF(H164=0,"",'Ark1'!X1137)</f>
        <v>100</v>
      </c>
      <c r="W164" s="239">
        <f>+IF(H164=0,"",'Ark1'!Y1137)</f>
        <v>100</v>
      </c>
      <c r="X164" s="239">
        <f>+IF(H164=0,"",'Ark1'!Z1137)</f>
        <v>4.7531117182238622</v>
      </c>
      <c r="Y164" s="239">
        <f>+IF(H164=0,"",'Ark1'!Z1137)</f>
        <v>4.7531117182238622</v>
      </c>
      <c r="Z164" s="238">
        <f>+IF(H164=0,"",'Ark1'!AC1137)</f>
        <v>0</v>
      </c>
      <c r="AA164" s="239">
        <f>+IF(H164=0,"",'Ark1'!AE1137)</f>
        <v>0</v>
      </c>
      <c r="AB164" s="239">
        <f t="shared" si="151"/>
        <v>3.774125874125875</v>
      </c>
      <c r="AC164" s="237">
        <f t="shared" si="152"/>
        <v>0.84615384615384615</v>
      </c>
      <c r="AD164" s="216"/>
      <c r="AE164" s="219"/>
      <c r="AG164" s="29"/>
      <c r="AH164" s="27"/>
      <c r="AI164" s="220"/>
      <c r="AJ164" s="28"/>
      <c r="AN164" s="28"/>
    </row>
    <row r="165" spans="1:70" ht="15" customHeight="1">
      <c r="A165" s="216"/>
      <c r="B165" s="240">
        <f>+'Ark1'!C1138</f>
        <v>2024</v>
      </c>
      <c r="C165" s="236">
        <f>+'Ark1'!L1138</f>
        <v>11</v>
      </c>
      <c r="D165" s="236" t="str">
        <f>VLOOKUP(C165,RNR!$F$16:$G$31,2)</f>
        <v>U</v>
      </c>
      <c r="E165" s="236">
        <f>+'Ark1'!D1138</f>
        <v>3</v>
      </c>
      <c r="F165" s="236" t="str">
        <f>VLOOKUP(E165,RNR!$D$2:$E$13,2)</f>
        <v>Mar</v>
      </c>
      <c r="G165" s="353">
        <f>+'Ark1'!Q1138</f>
        <v>84</v>
      </c>
      <c r="H165" s="353">
        <f>+'Ark1'!R1138</f>
        <v>96</v>
      </c>
      <c r="I165" s="237">
        <f>+IF(H165=0,"",'Ark1'!AG1138)</f>
        <v>4.7519095028917775</v>
      </c>
      <c r="J165" s="237">
        <f>+IF(H165=0,"",'Ark1'!AH1138)</f>
        <v>0</v>
      </c>
      <c r="K165" s="531"/>
      <c r="L165" s="468">
        <f>+'Ark1'!AI1138</f>
        <v>81</v>
      </c>
      <c r="M165" s="531"/>
      <c r="N165" s="32">
        <f>+IF(H165=0,"",'Ark1'!U1138)</f>
        <v>42.707291666666642</v>
      </c>
      <c r="O165" s="53"/>
      <c r="P165" s="29">
        <f>+IF(L165=0,"",'Ark1'!AJ1138)</f>
        <v>113.09382716049384</v>
      </c>
      <c r="Q165" s="531"/>
      <c r="R165" s="29">
        <f>+IF(L165=0,"",'Ark1'!AK1138)</f>
        <v>28.981528533069191</v>
      </c>
      <c r="S165" s="53"/>
      <c r="T165" s="238">
        <f>+IF(H165=0,"",'Ark1'!T1138)</f>
        <v>9.0625</v>
      </c>
      <c r="U165" s="239">
        <f>+IF(H165=0,"",'Ark1'!W1138)</f>
        <v>58.33333333333335</v>
      </c>
      <c r="V165" s="239">
        <f>+IF(H165=0,"",'Ark1'!X1138)</f>
        <v>100</v>
      </c>
      <c r="W165" s="239">
        <f>+IF(H165=0,"",'Ark1'!Y1138)</f>
        <v>100</v>
      </c>
      <c r="X165" s="239">
        <f>+IF(H165=0,"",'Ark1'!Z1138)</f>
        <v>5.2532974722168735</v>
      </c>
      <c r="Y165" s="239">
        <f>+IF(H165=0,"",'Ark1'!Z1138)</f>
        <v>5.2532974722168735</v>
      </c>
      <c r="Z165" s="238">
        <f>+IF(H165=0,"",'Ark1'!AC1138)</f>
        <v>0</v>
      </c>
      <c r="AA165" s="239">
        <f>+IF(H165=0,"",'Ark1'!AE1138)</f>
        <v>0</v>
      </c>
      <c r="AB165" s="239">
        <f t="shared" si="151"/>
        <v>3.8824810606060582</v>
      </c>
      <c r="AC165" s="237">
        <f t="shared" si="152"/>
        <v>0.875</v>
      </c>
      <c r="AD165" s="216"/>
      <c r="AE165" s="219"/>
      <c r="AG165" s="29"/>
      <c r="AH165" s="27"/>
      <c r="AI165" s="220"/>
      <c r="AJ165" s="28"/>
      <c r="AN165" s="28"/>
    </row>
    <row r="166" spans="1:70" ht="15" customHeight="1">
      <c r="A166" s="216"/>
      <c r="B166" s="240">
        <f>+'Ark1'!C1139</f>
        <v>2024</v>
      </c>
      <c r="C166" s="236">
        <f>+'Ark1'!L1139</f>
        <v>11</v>
      </c>
      <c r="D166" s="236" t="str">
        <f>VLOOKUP(C166,RNR!$F$16:$G$31,2)</f>
        <v>U</v>
      </c>
      <c r="E166" s="236">
        <f>+'Ark1'!D1139</f>
        <v>4</v>
      </c>
      <c r="F166" s="236" t="str">
        <f>VLOOKUP(E166,RNR!$D$2:$E$13,2)</f>
        <v>Apr</v>
      </c>
      <c r="G166" s="353">
        <f>+'Ark1'!Q1139</f>
        <v>23</v>
      </c>
      <c r="H166" s="353">
        <f>+'Ark1'!R1139</f>
        <v>27</v>
      </c>
      <c r="I166" s="237">
        <f>+IF(H166=0,"",'Ark1'!AG1139)</f>
        <v>5.3424087236102276</v>
      </c>
      <c r="J166" s="237">
        <f>+IF(H166=0,"",'Ark1'!AH1139)</f>
        <v>0</v>
      </c>
      <c r="K166" s="531"/>
      <c r="L166" s="468">
        <f>+'Ark1'!AI1139</f>
        <v>25</v>
      </c>
      <c r="M166" s="531"/>
      <c r="N166" s="32">
        <f>+IF(H166=0,"",'Ark1'!U1139)</f>
        <v>39.448148148148142</v>
      </c>
      <c r="O166" s="53"/>
      <c r="P166" s="29">
        <f>+IF(L166=0,"",'Ark1'!AJ1139)</f>
        <v>111.63599999999998</v>
      </c>
      <c r="Q166" s="531"/>
      <c r="R166" s="29">
        <f>+IF(L166=0,"",'Ark1'!AK1139)</f>
        <v>27.541434903716993</v>
      </c>
      <c r="S166" s="53"/>
      <c r="T166" s="238">
        <f>+IF(H166=0,"",'Ark1'!T1139)</f>
        <v>8.4444444444444446</v>
      </c>
      <c r="U166" s="239">
        <f>+IF(H166=0,"",'Ark1'!W1139)</f>
        <v>40.740740740740733</v>
      </c>
      <c r="V166" s="239">
        <f>+IF(H166=0,"",'Ark1'!X1139)</f>
        <v>100</v>
      </c>
      <c r="W166" s="239">
        <f>+IF(H166=0,"",'Ark1'!Y1139)</f>
        <v>100</v>
      </c>
      <c r="X166" s="239">
        <f>+IF(H166=0,"",'Ark1'!Z1139)</f>
        <v>7.2226172731461249</v>
      </c>
      <c r="Y166" s="239">
        <f>+IF(H166=0,"",'Ark1'!Z1139)</f>
        <v>7.2226172731461249</v>
      </c>
      <c r="Z166" s="238">
        <f>+IF(H166=0,"",'Ark1'!AC1139)</f>
        <v>0</v>
      </c>
      <c r="AA166" s="239">
        <f>+IF(H166=0,"",'Ark1'!AE1139)</f>
        <v>0</v>
      </c>
      <c r="AB166" s="239">
        <f t="shared" si="151"/>
        <v>3.5861952861952857</v>
      </c>
      <c r="AC166" s="237">
        <f t="shared" si="152"/>
        <v>0.85185185185185186</v>
      </c>
      <c r="AD166" s="216"/>
      <c r="AE166" s="219"/>
      <c r="AG166" s="29"/>
      <c r="AH166" s="27"/>
      <c r="AI166" s="220"/>
      <c r="AJ166" s="28"/>
      <c r="AN166" s="28"/>
    </row>
    <row r="167" spans="1:70" ht="15" customHeight="1">
      <c r="A167" s="216"/>
      <c r="B167" s="240">
        <f>+'Ark1'!C1140</f>
        <v>2024</v>
      </c>
      <c r="C167" s="236">
        <f>+'Ark1'!L1140</f>
        <v>11</v>
      </c>
      <c r="D167" s="236" t="str">
        <f>VLOOKUP(C167,RNR!$F$16:$G$31,2)</f>
        <v>U</v>
      </c>
      <c r="E167" s="236">
        <f>+'Ark1'!D1140</f>
        <v>5</v>
      </c>
      <c r="F167" s="236" t="str">
        <f>VLOOKUP(E167,RNR!$D$2:$E$13,2)</f>
        <v>Mai</v>
      </c>
      <c r="G167" s="353">
        <f>+'Ark1'!Q1140</f>
        <v>19</v>
      </c>
      <c r="H167" s="353">
        <f>+'Ark1'!R1140</f>
        <v>23</v>
      </c>
      <c r="I167" s="237">
        <f>+IF(H167=0,"",'Ark1'!AG1140)</f>
        <v>3.1019761137030963</v>
      </c>
      <c r="J167" s="237">
        <f>+IF(H167=0,"",'Ark1'!AH1140)</f>
        <v>0</v>
      </c>
      <c r="K167" s="216"/>
      <c r="L167" s="468">
        <f>+'Ark1'!AI1140</f>
        <v>22</v>
      </c>
      <c r="M167" s="216"/>
      <c r="N167" s="32">
        <f>+IF(H167=0,"",'Ark1'!U1140)</f>
        <v>37.434782608695649</v>
      </c>
      <c r="O167" s="53"/>
      <c r="P167" s="29">
        <f>+IF(L167=0,"",'Ark1'!AJ1140)</f>
        <v>110.17727272727276</v>
      </c>
      <c r="Q167" s="216"/>
      <c r="R167" s="29">
        <f>+IF(L167=0,"",'Ark1'!AK1140)</f>
        <v>30.700942495316088</v>
      </c>
      <c r="S167" s="53"/>
      <c r="T167" s="238">
        <f>+IF(H167=0,"",'Ark1'!T1140)</f>
        <v>8.1304347826086936</v>
      </c>
      <c r="U167" s="239">
        <f>+IF(H167=0,"",'Ark1'!W1140)</f>
        <v>69.565217391304344</v>
      </c>
      <c r="V167" s="239">
        <f>+IF(H167=0,"",'Ark1'!X1140)</f>
        <v>100</v>
      </c>
      <c r="W167" s="239">
        <f>+IF(H167=0,"",'Ark1'!Y1140)</f>
        <v>95.652173913043484</v>
      </c>
      <c r="X167" s="239">
        <f>+IF(H167=0,"",'Ark1'!Z1140)</f>
        <v>20.584367405253939</v>
      </c>
      <c r="Y167" s="239">
        <f>+IF(H167=0,"",'Ark1'!Z1140)</f>
        <v>20.584367405253939</v>
      </c>
      <c r="Z167" s="238">
        <f>+IF(H167=0,"",'Ark1'!AC1140)</f>
        <v>0</v>
      </c>
      <c r="AA167" s="239">
        <f>+IF(H167=0,"",'Ark1'!AE1140)</f>
        <v>0</v>
      </c>
      <c r="AB167" s="239">
        <f t="shared" ref="AB167:AB174" si="153">+IF(H167=0,"",+N167/C167)</f>
        <v>3.4031620553359683</v>
      </c>
      <c r="AC167" s="237">
        <f t="shared" ref="AC167:AC174" si="154">+IF(H167=0,"",G167/H167)</f>
        <v>0.82608695652173914</v>
      </c>
      <c r="AD167" s="216"/>
      <c r="AE167" s="219"/>
      <c r="AG167" s="29"/>
      <c r="AH167" s="27"/>
      <c r="AI167" s="220"/>
      <c r="AJ167" s="28"/>
      <c r="AN167" s="28"/>
    </row>
    <row r="168" spans="1:70" ht="15" customHeight="1">
      <c r="A168" s="216"/>
      <c r="B168" s="240">
        <f>+'Ark1'!C1141</f>
        <v>2024</v>
      </c>
      <c r="C168" s="236">
        <f>+'Ark1'!L1141</f>
        <v>11</v>
      </c>
      <c r="D168" s="236" t="str">
        <f>VLOOKUP(C168,RNR!$F$16:$G$31,2)</f>
        <v>U</v>
      </c>
      <c r="E168" s="236">
        <f>+'Ark1'!D1141</f>
        <v>6</v>
      </c>
      <c r="F168" s="236" t="str">
        <f>VLOOKUP(E168,RNR!$D$2:$E$13,2)</f>
        <v>Jun</v>
      </c>
      <c r="G168" s="353">
        <f>+'Ark1'!Q1141</f>
        <v>10</v>
      </c>
      <c r="H168" s="353">
        <f>+'Ark1'!R1141</f>
        <v>11</v>
      </c>
      <c r="I168" s="237">
        <f>+IF(H168=0,"",'Ark1'!AG1141)</f>
        <v>3.9087922585254864</v>
      </c>
      <c r="J168" s="237">
        <f>+IF(H168=0,"",'Ark1'!AH1141)</f>
        <v>9.0909090909090917</v>
      </c>
      <c r="K168" s="216"/>
      <c r="L168" s="468">
        <f>+'Ark1'!AI1141</f>
        <v>11</v>
      </c>
      <c r="M168" s="216"/>
      <c r="N168" s="32">
        <f>+IF(H168=0,"",'Ark1'!U1141)</f>
        <v>45.754545454545458</v>
      </c>
      <c r="O168" s="53"/>
      <c r="P168" s="29">
        <f>+IF(L168=0,"",'Ark1'!AJ1141)</f>
        <v>114.85454545454544</v>
      </c>
      <c r="Q168" s="216"/>
      <c r="R168" s="29">
        <f>+IF(L168=0,"",'Ark1'!AK1141)</f>
        <v>30.132983470195175</v>
      </c>
      <c r="S168" s="53"/>
      <c r="T168" s="238">
        <f>+IF(H168=0,"",'Ark1'!T1141)</f>
        <v>9.1818181818181817</v>
      </c>
      <c r="U168" s="239">
        <f>+IF(H168=0,"",'Ark1'!W1141)</f>
        <v>72.727272727272734</v>
      </c>
      <c r="V168" s="239">
        <f>+IF(H168=0,"",'Ark1'!X1141)</f>
        <v>100</v>
      </c>
      <c r="W168" s="239">
        <f>+IF(H168=0,"",'Ark1'!Y1141)</f>
        <v>100</v>
      </c>
      <c r="X168" s="239">
        <f>+IF(H168=0,"",'Ark1'!Z1141)</f>
        <v>5.7646830136560103</v>
      </c>
      <c r="Y168" s="239">
        <f>+IF(H168=0,"",'Ark1'!Z1141)</f>
        <v>5.7646830136560103</v>
      </c>
      <c r="Z168" s="238">
        <f>+IF(H168=0,"",'Ark1'!AC1141)</f>
        <v>0</v>
      </c>
      <c r="AA168" s="239">
        <f>+IF(H168=0,"",'Ark1'!AE1141)</f>
        <v>0</v>
      </c>
      <c r="AB168" s="239">
        <f t="shared" si="153"/>
        <v>4.1595041322314055</v>
      </c>
      <c r="AC168" s="237">
        <f t="shared" si="154"/>
        <v>0.90909090909090906</v>
      </c>
      <c r="AD168" s="216"/>
      <c r="AE168" s="219"/>
      <c r="AG168" s="29"/>
      <c r="AH168" s="27"/>
      <c r="AI168" s="220"/>
      <c r="AJ168" s="28"/>
      <c r="AN168" s="28"/>
    </row>
    <row r="169" spans="1:70" ht="15" customHeight="1">
      <c r="A169" s="216"/>
      <c r="B169" s="240">
        <f>+'Ark1'!C1142</f>
        <v>2024</v>
      </c>
      <c r="C169" s="236">
        <f>+'Ark1'!L1142</f>
        <v>11</v>
      </c>
      <c r="D169" s="236" t="str">
        <f>VLOOKUP(C169,RNR!$F$16:$G$31,2)</f>
        <v>U</v>
      </c>
      <c r="E169" s="236">
        <f>+'Ark1'!D1142</f>
        <v>7</v>
      </c>
      <c r="F169" s="236" t="str">
        <f>VLOOKUP(E169,RNR!$D$2:$E$13,2)</f>
        <v>Jul</v>
      </c>
      <c r="G169" s="353">
        <f>+'Ark1'!Q1142</f>
        <v>2</v>
      </c>
      <c r="H169" s="353">
        <f>+'Ark1'!R1142</f>
        <v>2</v>
      </c>
      <c r="I169" s="237">
        <f>+IF(H169=0,"",'Ark1'!AG1142)</f>
        <v>1.4211239123578416</v>
      </c>
      <c r="J169" s="237">
        <f>+IF(H169=0,"",'Ark1'!AH1142)</f>
        <v>0</v>
      </c>
      <c r="K169" s="216"/>
      <c r="L169" s="468">
        <f>+'Ark1'!AI1142</f>
        <v>2</v>
      </c>
      <c r="M169" s="216"/>
      <c r="N169" s="32">
        <f>+IF(H169=0,"",'Ark1'!U1142)</f>
        <v>38.300000000000011</v>
      </c>
      <c r="O169" s="53"/>
      <c r="P169" s="29">
        <f>+IF(L169=0,"",'Ark1'!AJ1142)</f>
        <v>110.1</v>
      </c>
      <c r="Q169" s="216"/>
      <c r="R169" s="29">
        <f>+IF(L169=0,"",'Ark1'!AK1142)</f>
        <v>28.706878707770198</v>
      </c>
      <c r="S169" s="53"/>
      <c r="T169" s="238">
        <f>+IF(H169=0,"",'Ark1'!T1142)</f>
        <v>9.5</v>
      </c>
      <c r="U169" s="239">
        <f>+IF(H169=0,"",'Ark1'!W1142)</f>
        <v>50</v>
      </c>
      <c r="V169" s="239">
        <f>+IF(H169=0,"",'Ark1'!X1142)</f>
        <v>100</v>
      </c>
      <c r="W169" s="239">
        <f>+IF(H169=0,"",'Ark1'!Y1142)</f>
        <v>100</v>
      </c>
      <c r="X169" s="239">
        <f>+IF(H169=0,"",'Ark1'!Z1142)</f>
        <v>2</v>
      </c>
      <c r="Y169" s="239">
        <f>+IF(H169=0,"",'Ark1'!Z1142)</f>
        <v>2</v>
      </c>
      <c r="Z169" s="238">
        <f>+IF(H169=0,"",'Ark1'!AC1142)</f>
        <v>0</v>
      </c>
      <c r="AA169" s="239">
        <f>+IF(H169=0,"",'Ark1'!AE1142)</f>
        <v>0</v>
      </c>
      <c r="AB169" s="239">
        <f t="shared" si="153"/>
        <v>3.4818181818181828</v>
      </c>
      <c r="AC169" s="237">
        <f t="shared" si="154"/>
        <v>1</v>
      </c>
      <c r="AD169" s="216"/>
      <c r="AE169" s="219"/>
      <c r="AG169" s="29"/>
      <c r="AH169" s="27"/>
      <c r="AI169" s="220"/>
      <c r="AJ169" s="28"/>
      <c r="AN169" s="28"/>
    </row>
    <row r="170" spans="1:70" ht="15" customHeight="1">
      <c r="A170" s="216"/>
      <c r="B170" s="240">
        <f>+'Ark1'!C1143</f>
        <v>2024</v>
      </c>
      <c r="C170" s="236">
        <f>+'Ark1'!L1143</f>
        <v>11</v>
      </c>
      <c r="D170" s="236" t="str">
        <f>VLOOKUP(C170,RNR!$F$16:$G$31,2)</f>
        <v>U</v>
      </c>
      <c r="E170" s="236">
        <f>+'Ark1'!D1143</f>
        <v>8</v>
      </c>
      <c r="F170" s="236" t="str">
        <f>VLOOKUP(E170,RNR!$D$2:$E$13,2)</f>
        <v>Aug</v>
      </c>
      <c r="G170" s="353">
        <f>+'Ark1'!Q1143</f>
        <v>117</v>
      </c>
      <c r="H170" s="353">
        <f>+'Ark1'!R1143</f>
        <v>140</v>
      </c>
      <c r="I170" s="237">
        <f>+IF(H170=0,"",'Ark1'!AG1143)</f>
        <v>4.2116997076858809</v>
      </c>
      <c r="J170" s="237">
        <f>+IF(H170=0,"",'Ark1'!AH1143)</f>
        <v>0.71428571428571441</v>
      </c>
      <c r="K170" s="216"/>
      <c r="L170" s="468">
        <f>+'Ark1'!AI1143</f>
        <v>139</v>
      </c>
      <c r="M170" s="216"/>
      <c r="N170" s="32">
        <f>+IF(H170=0,"",'Ark1'!U1143)</f>
        <v>43.800714285714257</v>
      </c>
      <c r="O170" s="53"/>
      <c r="P170" s="29">
        <f>+IF(L170=0,"",'Ark1'!AJ1143)</f>
        <v>115.51079136690647</v>
      </c>
      <c r="Q170" s="216"/>
      <c r="R170" s="29">
        <f>+IF(L170=0,"",'Ark1'!AK1143)</f>
        <v>28.3127890720206</v>
      </c>
      <c r="S170" s="53"/>
      <c r="T170" s="238">
        <f>+IF(H170=0,"",'Ark1'!T1143)</f>
        <v>9.8642857142857121</v>
      </c>
      <c r="U170" s="239">
        <f>+IF(H170=0,"",'Ark1'!W1143)</f>
        <v>85.714285714285694</v>
      </c>
      <c r="V170" s="239">
        <f>+IF(H170=0,"",'Ark1'!X1143)</f>
        <v>100</v>
      </c>
      <c r="W170" s="239">
        <f>+IF(H170=0,"",'Ark1'!Y1143)</f>
        <v>100</v>
      </c>
      <c r="X170" s="239">
        <f>+IF(H170=0,"",'Ark1'!Z1143)</f>
        <v>5.4078447836529078</v>
      </c>
      <c r="Y170" s="239">
        <f>+IF(H170=0,"",'Ark1'!Z1143)</f>
        <v>5.4078447836529078</v>
      </c>
      <c r="Z170" s="238">
        <f>+IF(H170=0,"",'Ark1'!AC1143)</f>
        <v>0</v>
      </c>
      <c r="AA170" s="239">
        <f>+IF(H170=0,"",'Ark1'!AE1143)</f>
        <v>0</v>
      </c>
      <c r="AB170" s="239">
        <f t="shared" si="153"/>
        <v>3.9818831168831141</v>
      </c>
      <c r="AC170" s="237">
        <f t="shared" si="154"/>
        <v>0.83571428571428574</v>
      </c>
      <c r="AD170" s="216"/>
      <c r="AE170" s="219"/>
      <c r="AG170" s="29"/>
      <c r="AH170" s="27"/>
      <c r="AI170" s="220"/>
      <c r="AJ170" s="28"/>
      <c r="AN170" s="28"/>
    </row>
    <row r="171" spans="1:70" ht="15" customHeight="1">
      <c r="A171" s="216"/>
      <c r="B171" s="240">
        <f>+'Ark1'!C1144</f>
        <v>2024</v>
      </c>
      <c r="C171" s="236">
        <f>+'Ark1'!L1144</f>
        <v>11</v>
      </c>
      <c r="D171" s="236" t="str">
        <f>VLOOKUP(C171,RNR!$F$16:$G$31,2)</f>
        <v>U</v>
      </c>
      <c r="E171" s="236">
        <f>+'Ark1'!D1144</f>
        <v>9</v>
      </c>
      <c r="F171" s="236" t="str">
        <f>VLOOKUP(E171,RNR!$D$2:$E$13,2)</f>
        <v>Sep</v>
      </c>
      <c r="G171" s="353">
        <f>+'Ark1'!Q1144</f>
        <v>108</v>
      </c>
      <c r="H171" s="353">
        <f>+'Ark1'!R1144</f>
        <v>123</v>
      </c>
      <c r="I171" s="237">
        <f>+IF(H171=0,"",'Ark1'!AG1144)</f>
        <v>2.8526734956937601</v>
      </c>
      <c r="J171" s="237">
        <f>+IF(H171=0,"",'Ark1'!AH1144)</f>
        <v>1.6260162601626011</v>
      </c>
      <c r="K171" s="216"/>
      <c r="L171" s="468">
        <f>+'Ark1'!AI1144</f>
        <v>123</v>
      </c>
      <c r="M171" s="216"/>
      <c r="N171" s="32">
        <f>+IF(H171=0,"",'Ark1'!U1144)</f>
        <v>42.714634146341446</v>
      </c>
      <c r="O171" s="53"/>
      <c r="P171" s="29">
        <f>+IF(L171=0,"",'Ark1'!AJ1144)</f>
        <v>114.54796747967482</v>
      </c>
      <c r="Q171" s="216"/>
      <c r="R171" s="29">
        <f>+IF(L171=0,"",'Ark1'!AK1144)</f>
        <v>28.318430137138591</v>
      </c>
      <c r="S171" s="53"/>
      <c r="T171" s="238">
        <f>+IF(H171=0,"",'Ark1'!T1144)</f>
        <v>9.9593495934959364</v>
      </c>
      <c r="U171" s="239">
        <f>+IF(H171=0,"",'Ark1'!W1144)</f>
        <v>79.674796747967491</v>
      </c>
      <c r="V171" s="239">
        <f>+IF(H171=0,"",'Ark1'!X1144)</f>
        <v>100</v>
      </c>
      <c r="W171" s="239">
        <f>+IF(H171=0,"",'Ark1'!Y1144)</f>
        <v>100</v>
      </c>
      <c r="X171" s="239">
        <f>+IF(H171=0,"",'Ark1'!Z1144)</f>
        <v>5.3502326205310737</v>
      </c>
      <c r="Y171" s="239">
        <f>+IF(H171=0,"",'Ark1'!Z1144)</f>
        <v>5.3502326205310737</v>
      </c>
      <c r="Z171" s="238">
        <f>+IF(H171=0,"",'Ark1'!AC1144)</f>
        <v>0</v>
      </c>
      <c r="AA171" s="239">
        <f>+IF(H171=0,"",'Ark1'!AE1144)</f>
        <v>0</v>
      </c>
      <c r="AB171" s="239">
        <f t="shared" si="153"/>
        <v>3.8831485587583132</v>
      </c>
      <c r="AC171" s="237">
        <f t="shared" si="154"/>
        <v>0.87804878048780488</v>
      </c>
      <c r="AD171" s="216"/>
      <c r="AE171" s="219"/>
      <c r="AG171" s="29"/>
      <c r="AH171" s="27"/>
      <c r="AI171" s="220"/>
      <c r="AJ171" s="28"/>
      <c r="AN171" s="28"/>
    </row>
    <row r="172" spans="1:70" ht="15" customHeight="1">
      <c r="A172" s="216"/>
      <c r="B172" s="240">
        <f>+'Ark1'!C1145</f>
        <v>2024</v>
      </c>
      <c r="C172" s="236">
        <f>+'Ark1'!L1145</f>
        <v>11</v>
      </c>
      <c r="D172" s="236" t="str">
        <f>VLOOKUP(C172,RNR!$F$16:$G$31,2)</f>
        <v>U</v>
      </c>
      <c r="E172" s="236">
        <f>+'Ark1'!D1145</f>
        <v>10</v>
      </c>
      <c r="F172" s="236" t="str">
        <f>VLOOKUP(E172,RNR!$D$2:$E$13,2)</f>
        <v>Okt</v>
      </c>
      <c r="G172" s="353">
        <f>+'Ark1'!Q1145</f>
        <v>285</v>
      </c>
      <c r="H172" s="353">
        <f>+'Ark1'!R1145</f>
        <v>338</v>
      </c>
      <c r="I172" s="237">
        <f>+IF(H172=0,"",'Ark1'!AG1145)</f>
        <v>3.2733993836003674</v>
      </c>
      <c r="J172" s="237">
        <f>+IF(H172=0,"",'Ark1'!AH1145)</f>
        <v>1.1834319526627219</v>
      </c>
      <c r="K172" s="216"/>
      <c r="L172" s="468">
        <f>+'Ark1'!AI1145</f>
        <v>338</v>
      </c>
      <c r="M172" s="216"/>
      <c r="N172" s="32">
        <f>+IF(H172=0,"",'Ark1'!U1145)</f>
        <v>43.332544378698195</v>
      </c>
      <c r="O172" s="53"/>
      <c r="P172" s="29">
        <f>+IF(L172=0,"",'Ark1'!AJ1145)</f>
        <v>115.22928994082848</v>
      </c>
      <c r="Q172" s="216"/>
      <c r="R172" s="29">
        <f>+IF(L172=0,"",'Ark1'!AK1145)</f>
        <v>28.238966102997111</v>
      </c>
      <c r="S172" s="53"/>
      <c r="T172" s="238">
        <f>+IF(H172=0,"",'Ark1'!T1145)</f>
        <v>9.7692307692307718</v>
      </c>
      <c r="U172" s="239">
        <f>+IF(H172=0,"",'Ark1'!W1145)</f>
        <v>77.514792899408292</v>
      </c>
      <c r="V172" s="239">
        <f>+IF(H172=0,"",'Ark1'!X1145)</f>
        <v>100</v>
      </c>
      <c r="W172" s="239">
        <f>+IF(H172=0,"",'Ark1'!Y1145)</f>
        <v>100</v>
      </c>
      <c r="X172" s="239">
        <f>+IF(H172=0,"",'Ark1'!Z1145)</f>
        <v>5.0582237251777347</v>
      </c>
      <c r="Y172" s="239">
        <f>+IF(H172=0,"",'Ark1'!Z1145)</f>
        <v>5.0582237251777347</v>
      </c>
      <c r="Z172" s="238">
        <f>+IF(H172=0,"",'Ark1'!AC1145)</f>
        <v>0</v>
      </c>
      <c r="AA172" s="239">
        <f>+IF(H172=0,"",'Ark1'!AE1145)</f>
        <v>0</v>
      </c>
      <c r="AB172" s="239">
        <f t="shared" si="153"/>
        <v>3.9393222162452903</v>
      </c>
      <c r="AC172" s="237">
        <f t="shared" si="154"/>
        <v>0.84319526627218933</v>
      </c>
      <c r="AD172" s="216"/>
      <c r="AE172" s="219"/>
      <c r="AG172" s="29"/>
      <c r="AH172" s="27"/>
      <c r="AI172" s="220"/>
      <c r="AJ172" s="28"/>
      <c r="AN172" s="28"/>
    </row>
    <row r="173" spans="1:70" ht="15" customHeight="1">
      <c r="A173" s="216"/>
      <c r="B173" s="240">
        <f>+'Ark1'!C1146</f>
        <v>2024</v>
      </c>
      <c r="C173" s="236">
        <f>+'Ark1'!L1146</f>
        <v>11</v>
      </c>
      <c r="D173" s="236" t="str">
        <f>VLOOKUP(C173,RNR!$F$16:$G$31,2)</f>
        <v>U</v>
      </c>
      <c r="E173" s="236">
        <f>+'Ark1'!D1146</f>
        <v>11</v>
      </c>
      <c r="F173" s="236" t="str">
        <f>VLOOKUP(E173,RNR!$D$2:$E$13,2)</f>
        <v>Nov</v>
      </c>
      <c r="G173" s="353">
        <f>+'Ark1'!Q1146</f>
        <v>69</v>
      </c>
      <c r="H173" s="353">
        <f>+'Ark1'!R1146</f>
        <v>76</v>
      </c>
      <c r="I173" s="237">
        <f>+IF(H173=0,"",'Ark1'!AG1146)</f>
        <v>2.2910713218252994</v>
      </c>
      <c r="J173" s="237">
        <f>+IF(H173=0,"",'Ark1'!AH1146)</f>
        <v>0</v>
      </c>
      <c r="K173" s="216"/>
      <c r="L173" s="468">
        <f>+'Ark1'!AI1146</f>
        <v>76</v>
      </c>
      <c r="M173" s="216"/>
      <c r="N173" s="32">
        <f>+IF(H173=0,"",'Ark1'!U1146)</f>
        <v>43.873684210526314</v>
      </c>
      <c r="O173" s="53"/>
      <c r="P173" s="29">
        <f>+IF(L173=0,"",'Ark1'!AJ1146)</f>
        <v>115.5171052631579</v>
      </c>
      <c r="Q173" s="216"/>
      <c r="R173" s="29">
        <f>+IF(L173=0,"",'Ark1'!AK1146)</f>
        <v>28.403554200217719</v>
      </c>
      <c r="S173" s="53"/>
      <c r="T173" s="238">
        <f>+IF(H173=0,"",'Ark1'!T1146)</f>
        <v>9.5263157894736885</v>
      </c>
      <c r="U173" s="239">
        <f>+IF(H173=0,"",'Ark1'!W1146)</f>
        <v>75</v>
      </c>
      <c r="V173" s="239">
        <f>+IF(H173=0,"",'Ark1'!X1146)</f>
        <v>100</v>
      </c>
      <c r="W173" s="239">
        <f>+IF(H173=0,"",'Ark1'!Y1146)</f>
        <v>100</v>
      </c>
      <c r="X173" s="239">
        <f>+IF(H173=0,"",'Ark1'!Z1146)</f>
        <v>4.8671392338138819</v>
      </c>
      <c r="Y173" s="239">
        <f>+IF(H173=0,"",'Ark1'!Z1146)</f>
        <v>4.8671392338138819</v>
      </c>
      <c r="Z173" s="238">
        <f>+IF(H173=0,"",'Ark1'!AC1146)</f>
        <v>0</v>
      </c>
      <c r="AA173" s="239">
        <f>+IF(H173=0,"",'Ark1'!AE1146)</f>
        <v>0</v>
      </c>
      <c r="AB173" s="239">
        <f t="shared" si="153"/>
        <v>3.988516746411483</v>
      </c>
      <c r="AC173" s="237">
        <f t="shared" si="154"/>
        <v>0.90789473684210531</v>
      </c>
      <c r="AD173" s="216"/>
      <c r="AE173" s="219"/>
      <c r="AG173" s="29"/>
      <c r="AH173" s="27"/>
      <c r="AI173" s="220"/>
      <c r="AJ173" s="28"/>
      <c r="AN173" s="28"/>
    </row>
    <row r="174" spans="1:70" ht="15" customHeight="1">
      <c r="A174" s="216"/>
      <c r="B174" s="240">
        <f>+'Ark1'!C1147</f>
        <v>2024</v>
      </c>
      <c r="C174" s="236">
        <f>+'Ark1'!L1147</f>
        <v>11</v>
      </c>
      <c r="D174" s="236" t="str">
        <f>VLOOKUP(C174,RNR!$F$16:$G$31,2)</f>
        <v>U</v>
      </c>
      <c r="E174" s="236">
        <f>+'Ark1'!D1147</f>
        <v>12</v>
      </c>
      <c r="F174" s="236" t="str">
        <f>VLOOKUP(E174,RNR!$D$2:$E$13,2)</f>
        <v>Des</v>
      </c>
      <c r="G174" s="353">
        <f>+'Ark1'!Q1147</f>
        <v>12</v>
      </c>
      <c r="H174" s="353">
        <f>+'Ark1'!R1147</f>
        <v>14</v>
      </c>
      <c r="I174" s="237">
        <f>+IF(H174=0,"",'Ark1'!AG1147)</f>
        <v>3.4434375555269607</v>
      </c>
      <c r="J174" s="237">
        <f>+IF(H174=0,"",'Ark1'!AH1147)</f>
        <v>0</v>
      </c>
      <c r="K174" s="216"/>
      <c r="L174" s="468">
        <f>+'Ark1'!AI1147</f>
        <v>14</v>
      </c>
      <c r="M174" s="216"/>
      <c r="N174" s="32">
        <f>+IF(H174=0,"",'Ark1'!U1147)</f>
        <v>40.142857142857125</v>
      </c>
      <c r="O174" s="53"/>
      <c r="P174" s="29">
        <f>+IF(L174=0,"",'Ark1'!AJ1147)</f>
        <v>113.01428571428571</v>
      </c>
      <c r="Q174" s="216"/>
      <c r="R174" s="29">
        <f>+IF(L174=0,"",'Ark1'!AK1147)</f>
        <v>27.704690183634661</v>
      </c>
      <c r="S174" s="53"/>
      <c r="T174" s="238">
        <f>+IF(H174=0,"",'Ark1'!T1147)</f>
        <v>10.071428571428569</v>
      </c>
      <c r="U174" s="239">
        <f>+IF(H174=0,"",'Ark1'!W1147)</f>
        <v>85.714285714285694</v>
      </c>
      <c r="V174" s="239">
        <f>+IF(H174=0,"",'Ark1'!X1147)</f>
        <v>100</v>
      </c>
      <c r="W174" s="239">
        <f>+IF(H174=0,"",'Ark1'!Y1147)</f>
        <v>100</v>
      </c>
      <c r="X174" s="239">
        <f>+IF(H174=0,"",'Ark1'!Z1147)</f>
        <v>5.4965852108007072</v>
      </c>
      <c r="Y174" s="239">
        <f>+IF(H174=0,"",'Ark1'!Z1147)</f>
        <v>5.4965852108007072</v>
      </c>
      <c r="Z174" s="238">
        <f>+IF(H174=0,"",'Ark1'!AC1147)</f>
        <v>0</v>
      </c>
      <c r="AA174" s="239">
        <f>+IF(H174=0,"",'Ark1'!AE1147)</f>
        <v>0</v>
      </c>
      <c r="AB174" s="239">
        <f t="shared" si="153"/>
        <v>3.6493506493506476</v>
      </c>
      <c r="AC174" s="237">
        <f t="shared" si="154"/>
        <v>0.8571428571428571</v>
      </c>
      <c r="AD174" s="216"/>
      <c r="AE174" s="219"/>
      <c r="AG174" s="29"/>
      <c r="AH174" s="27"/>
      <c r="AI174" s="220"/>
      <c r="AJ174" s="28"/>
      <c r="AN174" s="28"/>
    </row>
    <row r="175" spans="1:70" ht="15" customHeight="1">
      <c r="A175" s="216"/>
      <c r="B175" s="216"/>
      <c r="C175" s="216"/>
      <c r="D175" s="349"/>
      <c r="E175" s="349"/>
      <c r="F175" s="349"/>
      <c r="G175" s="349"/>
      <c r="H175" s="349"/>
      <c r="I175" s="217"/>
      <c r="J175" s="217"/>
      <c r="K175" s="217"/>
      <c r="L175" s="217"/>
      <c r="M175" s="217"/>
      <c r="N175" s="216"/>
      <c r="O175" s="216"/>
      <c r="P175" s="216"/>
      <c r="Q175" s="216"/>
      <c r="R175" s="216"/>
      <c r="S175" s="216"/>
      <c r="T175" s="216"/>
      <c r="U175" s="218"/>
      <c r="V175" s="218"/>
      <c r="W175" s="218"/>
      <c r="X175" s="218"/>
      <c r="Y175" s="218"/>
      <c r="Z175" s="216"/>
      <c r="AA175" s="218"/>
      <c r="AB175" s="218"/>
      <c r="AC175" s="217"/>
      <c r="AD175" s="216"/>
      <c r="AE175" s="219"/>
      <c r="AG175" s="29"/>
      <c r="AH175" s="27"/>
      <c r="AI175" s="220"/>
      <c r="AJ175" s="28"/>
      <c r="AN175" s="28"/>
      <c r="BF175" s="232"/>
    </row>
    <row r="176" spans="1:70" ht="15" customHeight="1">
      <c r="A176" s="216"/>
      <c r="B176" s="216"/>
      <c r="C176" s="234" t="s">
        <v>0</v>
      </c>
      <c r="D176" s="349"/>
      <c r="E176" s="352" t="str">
        <f>+D178</f>
        <v>U+</v>
      </c>
      <c r="F176" s="349"/>
      <c r="G176" s="349"/>
      <c r="H176" s="367">
        <f>SUM(H178:H189)</f>
        <v>185</v>
      </c>
      <c r="I176" s="217"/>
      <c r="J176" s="217"/>
      <c r="K176" s="217"/>
      <c r="L176" s="217"/>
      <c r="M176" s="217"/>
      <c r="N176" s="265">
        <f>+Klasse!M22</f>
        <v>47.656216216216237</v>
      </c>
      <c r="O176" s="216"/>
      <c r="P176" s="216"/>
      <c r="Q176" s="216"/>
      <c r="R176" s="216"/>
      <c r="S176" s="216"/>
      <c r="T176" s="216"/>
      <c r="U176" s="218"/>
      <c r="V176" s="218"/>
      <c r="W176" s="218"/>
      <c r="X176" s="218"/>
      <c r="Y176" s="218"/>
      <c r="Z176" s="216"/>
      <c r="AA176" s="218"/>
      <c r="AB176" s="265">
        <f>+N176/C182</f>
        <v>3.9713513513513532</v>
      </c>
      <c r="AC176" s="217"/>
      <c r="AD176" s="216"/>
      <c r="AE176" s="219"/>
      <c r="AG176" s="29"/>
      <c r="AH176" s="27"/>
      <c r="AI176" s="220"/>
      <c r="AJ176" s="28"/>
      <c r="AN176" s="28"/>
      <c r="BF176" s="232"/>
    </row>
    <row r="177" spans="1:70" ht="15" customHeight="1">
      <c r="A177" s="216"/>
      <c r="B177" s="216"/>
      <c r="C177" s="216"/>
      <c r="D177" s="349"/>
      <c r="E177" s="349"/>
      <c r="F177" s="349"/>
      <c r="G177" s="349"/>
      <c r="H177" s="349"/>
      <c r="I177" s="217"/>
      <c r="J177" s="217"/>
      <c r="K177" s="217"/>
      <c r="L177" s="217"/>
      <c r="M177" s="217"/>
      <c r="N177" s="216"/>
      <c r="O177" s="216"/>
      <c r="P177" s="216"/>
      <c r="Q177" s="216"/>
      <c r="R177" s="216"/>
      <c r="S177" s="216"/>
      <c r="T177" s="216"/>
      <c r="U177" s="218"/>
      <c r="V177" s="218"/>
      <c r="W177" s="218"/>
      <c r="X177" s="218"/>
      <c r="Y177" s="218"/>
      <c r="Z177" s="216"/>
      <c r="AA177" s="218"/>
      <c r="AB177" s="218"/>
      <c r="AC177" s="218"/>
      <c r="AD177" s="216"/>
      <c r="AE177" s="219"/>
      <c r="AG177" s="29"/>
      <c r="AH177" s="27"/>
      <c r="AI177" s="220"/>
      <c r="AJ177" s="28"/>
      <c r="AN177" s="28"/>
      <c r="BF177" s="232">
        <f>1+BF181</f>
        <v>1</v>
      </c>
      <c r="BG177" s="28">
        <v>20.659867330016564</v>
      </c>
      <c r="BH177" s="28">
        <f t="shared" ref="BH177" si="155">+BG177</f>
        <v>20.659867330016564</v>
      </c>
      <c r="BI177" s="28">
        <f t="shared" ref="BI177" si="156">+BH177</f>
        <v>20.659867330016564</v>
      </c>
      <c r="BJ177" s="28">
        <f t="shared" ref="BJ177" si="157">+BI177</f>
        <v>20.659867330016564</v>
      </c>
      <c r="BK177" s="28">
        <f t="shared" ref="BK177" si="158">+BJ177</f>
        <v>20.659867330016564</v>
      </c>
      <c r="BL177" s="28">
        <f t="shared" ref="BL177" si="159">+BK177</f>
        <v>20.659867330016564</v>
      </c>
      <c r="BM177" s="28">
        <f t="shared" ref="BM177" si="160">+BL177</f>
        <v>20.659867330016564</v>
      </c>
      <c r="BN177" s="28">
        <f t="shared" ref="BN177" si="161">+BM177</f>
        <v>20.659867330016564</v>
      </c>
      <c r="BO177" s="28">
        <f t="shared" ref="BO177" si="162">+BN177</f>
        <v>20.659867330016564</v>
      </c>
      <c r="BP177" s="28">
        <f t="shared" ref="BP177" si="163">+BO177</f>
        <v>20.659867330016564</v>
      </c>
      <c r="BQ177" s="28">
        <f t="shared" ref="BQ177" si="164">+BP177</f>
        <v>20.659867330016564</v>
      </c>
      <c r="BR177" s="28">
        <f t="shared" ref="BR177" si="165">+BQ177</f>
        <v>20.659867330016564</v>
      </c>
    </row>
    <row r="178" spans="1:70" ht="15" customHeight="1">
      <c r="A178" s="216"/>
      <c r="B178" s="240">
        <f>+'Ark1'!C1148</f>
        <v>2024</v>
      </c>
      <c r="C178" s="532">
        <f>+'Ark1'!L1148</f>
        <v>12</v>
      </c>
      <c r="D178" s="236" t="str">
        <f>VLOOKUP(C178,RNR!$F$16:$G$31,2)</f>
        <v>U+</v>
      </c>
      <c r="E178" s="532">
        <f>+'Ark1'!D1148</f>
        <v>1</v>
      </c>
      <c r="F178" s="236" t="str">
        <f>VLOOKUP(E178,RNR!$D$2:$E$13,2)</f>
        <v>Jan</v>
      </c>
      <c r="G178" s="533">
        <f>+'Ark1'!Q1148</f>
        <v>0</v>
      </c>
      <c r="H178" s="533">
        <f>+'Ark1'!R1148</f>
        <v>0</v>
      </c>
      <c r="I178" s="29" t="str">
        <f>+IF(H178=0,"",'Ark1'!AG1148)</f>
        <v/>
      </c>
      <c r="J178" s="29" t="str">
        <f>+IF(H178=0,"",'Ark1'!AH1148)</f>
        <v/>
      </c>
      <c r="K178" s="531"/>
      <c r="L178" s="468">
        <f>+'Ark1'!AI1148</f>
        <v>0</v>
      </c>
      <c r="M178" s="531"/>
      <c r="N178" s="32" t="str">
        <f>+IF(H178=0,"",'Ark1'!U1148)</f>
        <v/>
      </c>
      <c r="O178" s="53"/>
      <c r="P178" s="29" t="str">
        <f>+IF(L178=0,"",'Ark1'!AJ1148)</f>
        <v/>
      </c>
      <c r="Q178" s="531"/>
      <c r="R178" s="29" t="str">
        <f>+IF(L178=0,"",'Ark1'!AK1148)</f>
        <v/>
      </c>
      <c r="S178" s="53"/>
      <c r="T178" s="238" t="str">
        <f>+IF(H178=0,"",'Ark1'!T1148)</f>
        <v/>
      </c>
      <c r="U178" s="34" t="str">
        <f>+IF(H178=0,"",'Ark1'!W1148)</f>
        <v/>
      </c>
      <c r="V178" s="34" t="str">
        <f>+IF(H178=0,"",'Ark1'!X1148)</f>
        <v/>
      </c>
      <c r="W178" s="34" t="str">
        <f>+IF(H178=0,"",'Ark1'!Y1148)</f>
        <v/>
      </c>
      <c r="X178" s="34" t="str">
        <f>+IF(H178=0,"",'Ark1'!Z1148)</f>
        <v/>
      </c>
      <c r="Y178" s="34" t="str">
        <f>+IF(H178=0,"",'Ark1'!Z1148)</f>
        <v/>
      </c>
      <c r="Z178" s="27" t="str">
        <f>+IF(H178=0,"",'Ark1'!AC1148)</f>
        <v/>
      </c>
      <c r="AA178" s="34" t="str">
        <f>+IF(H178=0,"",'Ark1'!AE1148)</f>
        <v/>
      </c>
      <c r="AB178" s="34" t="str">
        <f t="shared" ref="AB178:AB181" si="166">+IF(H178=0,"",+N178/C178)</f>
        <v/>
      </c>
      <c r="AC178" s="29" t="str">
        <f t="shared" ref="AC178:AC181" si="167">+IF(H178=0,"",G178/H178)</f>
        <v/>
      </c>
      <c r="AD178" s="216"/>
      <c r="AE178" s="219"/>
      <c r="AG178" s="29"/>
      <c r="AH178" s="27"/>
      <c r="AI178" s="220"/>
      <c r="AJ178" s="28"/>
      <c r="AN178" s="28"/>
    </row>
    <row r="179" spans="1:70" ht="15" customHeight="1">
      <c r="A179" s="216"/>
      <c r="B179" s="240">
        <f>+'Ark1'!C1149</f>
        <v>2024</v>
      </c>
      <c r="C179" s="532">
        <f>+'Ark1'!L1149</f>
        <v>12</v>
      </c>
      <c r="D179" s="236" t="str">
        <f>VLOOKUP(C179,RNR!$F$16:$G$31,2)</f>
        <v>U+</v>
      </c>
      <c r="E179" s="532">
        <f>+'Ark1'!D1149</f>
        <v>2</v>
      </c>
      <c r="F179" s="236" t="str">
        <f>VLOOKUP(E179,RNR!$D$2:$E$13,2)</f>
        <v>Feb</v>
      </c>
      <c r="G179" s="533">
        <f>+'Ark1'!Q1149</f>
        <v>1</v>
      </c>
      <c r="H179" s="533">
        <f>+'Ark1'!R1149</f>
        <v>2</v>
      </c>
      <c r="I179" s="29">
        <f>+IF(H179=0,"",'Ark1'!AG1149)</f>
        <v>0.64008589539757588</v>
      </c>
      <c r="J179" s="29">
        <f>+IF(H179=0,"",'Ark1'!AH1149)</f>
        <v>0</v>
      </c>
      <c r="K179" s="531"/>
      <c r="L179" s="468">
        <f>+'Ark1'!AI1149</f>
        <v>2</v>
      </c>
      <c r="M179" s="531"/>
      <c r="N179" s="32">
        <f>+IF(H179=0,"",'Ark1'!U1149)</f>
        <v>46.5</v>
      </c>
      <c r="O179" s="53"/>
      <c r="P179" s="29">
        <f>+IF(L179=0,"",'Ark1'!AJ1149)</f>
        <v>113.85</v>
      </c>
      <c r="Q179" s="531"/>
      <c r="R179" s="29">
        <f>+IF(L179=0,"",'Ark1'!AK1149)</f>
        <v>31.451104246045823</v>
      </c>
      <c r="S179" s="53"/>
      <c r="T179" s="238">
        <f>+IF(H179=0,"",'Ark1'!T1149)</f>
        <v>10</v>
      </c>
      <c r="U179" s="34">
        <f>+IF(H179=0,"",'Ark1'!W1149)</f>
        <v>100</v>
      </c>
      <c r="V179" s="34">
        <f>+IF(H179=0,"",'Ark1'!X1149)</f>
        <v>100</v>
      </c>
      <c r="W179" s="34">
        <f>+IF(H179=0,"",'Ark1'!Y1149)</f>
        <v>100</v>
      </c>
      <c r="X179" s="34">
        <f>+IF(H179=0,"",'Ark1'!Z1149)</f>
        <v>4.5999999999999828</v>
      </c>
      <c r="Y179" s="34">
        <f>+IF(H179=0,"",'Ark1'!Z1149)</f>
        <v>4.5999999999999828</v>
      </c>
      <c r="Z179" s="27">
        <f>+IF(H179=0,"",'Ark1'!AC1149)</f>
        <v>0</v>
      </c>
      <c r="AA179" s="34">
        <f>+IF(H179=0,"",'Ark1'!AE1149)</f>
        <v>0</v>
      </c>
      <c r="AB179" s="34">
        <f t="shared" si="166"/>
        <v>3.875</v>
      </c>
      <c r="AC179" s="29">
        <f t="shared" si="167"/>
        <v>0.5</v>
      </c>
      <c r="AD179" s="216"/>
      <c r="AE179" s="219"/>
      <c r="AG179" s="29"/>
      <c r="AH179" s="27"/>
      <c r="AI179" s="220"/>
      <c r="AJ179" s="28"/>
      <c r="AN179" s="28"/>
    </row>
    <row r="180" spans="1:70" ht="15" customHeight="1">
      <c r="A180" s="216"/>
      <c r="B180" s="240">
        <f>+'Ark1'!C1150</f>
        <v>2024</v>
      </c>
      <c r="C180" s="532">
        <f>+'Ark1'!L1150</f>
        <v>12</v>
      </c>
      <c r="D180" s="236" t="str">
        <f>VLOOKUP(C180,RNR!$F$16:$G$31,2)</f>
        <v>U+</v>
      </c>
      <c r="E180" s="532">
        <f>+'Ark1'!D1150</f>
        <v>3</v>
      </c>
      <c r="F180" s="236" t="str">
        <f>VLOOKUP(E180,RNR!$D$2:$E$13,2)</f>
        <v>Mar</v>
      </c>
      <c r="G180" s="533">
        <f>+'Ark1'!Q1150</f>
        <v>23</v>
      </c>
      <c r="H180" s="533">
        <f>+'Ark1'!R1150</f>
        <v>23</v>
      </c>
      <c r="I180" s="29">
        <f>+IF(H180=0,"",'Ark1'!AG1150)</f>
        <v>1.2015670093533768</v>
      </c>
      <c r="J180" s="29">
        <f>+IF(H180=0,"",'Ark1'!AH1150)</f>
        <v>4.3478260869565215</v>
      </c>
      <c r="K180" s="531"/>
      <c r="L180" s="468">
        <f>+'Ark1'!AI1150</f>
        <v>21</v>
      </c>
      <c r="M180" s="531"/>
      <c r="N180" s="32">
        <f>+IF(H180=0,"",'Ark1'!U1150)</f>
        <v>45.073913043478242</v>
      </c>
      <c r="O180" s="53"/>
      <c r="P180" s="29">
        <f>+IF(L180=0,"",'Ark1'!AJ1150)</f>
        <v>114.00476190476196</v>
      </c>
      <c r="Q180" s="531"/>
      <c r="R180" s="29">
        <f>+IF(L180=0,"",'Ark1'!AK1150)</f>
        <v>29.98275774571519</v>
      </c>
      <c r="S180" s="53"/>
      <c r="T180" s="238">
        <f>+IF(H180=0,"",'Ark1'!T1150)</f>
        <v>9.7826086956521738</v>
      </c>
      <c r="U180" s="34">
        <f>+IF(H180=0,"",'Ark1'!W1150)</f>
        <v>78.260869565217391</v>
      </c>
      <c r="V180" s="34">
        <f>+IF(H180=0,"",'Ark1'!X1150)</f>
        <v>100</v>
      </c>
      <c r="W180" s="34">
        <f>+IF(H180=0,"",'Ark1'!Y1150)</f>
        <v>100</v>
      </c>
      <c r="X180" s="34">
        <f>+IF(H180=0,"",'Ark1'!Z1150)</f>
        <v>6.3222325027261519</v>
      </c>
      <c r="Y180" s="34">
        <f>+IF(H180=0,"",'Ark1'!Z1150)</f>
        <v>6.3222325027261519</v>
      </c>
      <c r="Z180" s="27">
        <f>+IF(H180=0,"",'Ark1'!AC1150)</f>
        <v>0</v>
      </c>
      <c r="AA180" s="34">
        <f>+IF(H180=0,"",'Ark1'!AE1150)</f>
        <v>0</v>
      </c>
      <c r="AB180" s="34">
        <f t="shared" si="166"/>
        <v>3.7561594202898534</v>
      </c>
      <c r="AC180" s="29">
        <f t="shared" si="167"/>
        <v>1</v>
      </c>
      <c r="AD180" s="216"/>
      <c r="AE180" s="219"/>
      <c r="AG180" s="29"/>
      <c r="AH180" s="27"/>
      <c r="AI180" s="220"/>
      <c r="AJ180" s="28"/>
      <c r="AN180" s="28"/>
    </row>
    <row r="181" spans="1:70" ht="15" customHeight="1">
      <c r="A181" s="216"/>
      <c r="B181" s="240">
        <f>+'Ark1'!C1151</f>
        <v>2024</v>
      </c>
      <c r="C181" s="532">
        <f>+'Ark1'!L1151</f>
        <v>12</v>
      </c>
      <c r="D181" s="236" t="str">
        <f>VLOOKUP(C181,RNR!$F$16:$G$31,2)</f>
        <v>U+</v>
      </c>
      <c r="E181" s="532">
        <f>+'Ark1'!D1151</f>
        <v>4</v>
      </c>
      <c r="F181" s="236" t="str">
        <f>VLOOKUP(E181,RNR!$D$2:$E$13,2)</f>
        <v>Apr</v>
      </c>
      <c r="G181" s="533">
        <f>+'Ark1'!Q1151</f>
        <v>5</v>
      </c>
      <c r="H181" s="533">
        <f>+'Ark1'!R1151</f>
        <v>5</v>
      </c>
      <c r="I181" s="29">
        <f>+IF(H181=0,"",'Ark1'!AG1151)</f>
        <v>1.1160322420460762</v>
      </c>
      <c r="J181" s="29">
        <f>+IF(H181=0,"",'Ark1'!AH1151)</f>
        <v>0</v>
      </c>
      <c r="K181" s="531"/>
      <c r="L181" s="468">
        <f>+'Ark1'!AI1151</f>
        <v>5</v>
      </c>
      <c r="M181" s="531"/>
      <c r="N181" s="32">
        <f>+IF(H181=0,"",'Ark1'!U1151)</f>
        <v>44.5</v>
      </c>
      <c r="O181" s="53"/>
      <c r="P181" s="29">
        <f>+IF(L181=0,"",'Ark1'!AJ1151)</f>
        <v>112.42</v>
      </c>
      <c r="Q181" s="531"/>
      <c r="R181" s="29">
        <f>+IF(L181=0,"",'Ark1'!AK1151)</f>
        <v>31.298914200775926</v>
      </c>
      <c r="S181" s="53"/>
      <c r="T181" s="238">
        <f>+IF(H181=0,"",'Ark1'!T1151)</f>
        <v>9.6</v>
      </c>
      <c r="U181" s="34">
        <f>+IF(H181=0,"",'Ark1'!W1151)</f>
        <v>60</v>
      </c>
      <c r="V181" s="34">
        <f>+IF(H181=0,"",'Ark1'!X1151)</f>
        <v>100</v>
      </c>
      <c r="W181" s="34">
        <f>+IF(H181=0,"",'Ark1'!Y1151)</f>
        <v>100</v>
      </c>
      <c r="X181" s="34">
        <f>+IF(H181=0,"",'Ark1'!Z1151)</f>
        <v>3.7984207244590809</v>
      </c>
      <c r="Y181" s="34">
        <f>+IF(H181=0,"",'Ark1'!Z1151)</f>
        <v>3.7984207244590809</v>
      </c>
      <c r="Z181" s="27">
        <f>+IF(H181=0,"",'Ark1'!AC1151)</f>
        <v>0</v>
      </c>
      <c r="AA181" s="34">
        <f>+IF(H181=0,"",'Ark1'!AE1151)</f>
        <v>0</v>
      </c>
      <c r="AB181" s="34">
        <f t="shared" si="166"/>
        <v>3.7083333333333335</v>
      </c>
      <c r="AC181" s="29">
        <f t="shared" si="167"/>
        <v>1</v>
      </c>
      <c r="AD181" s="216"/>
      <c r="AE181" s="219"/>
      <c r="AG181" s="29"/>
      <c r="AH181" s="27"/>
      <c r="AI181" s="220"/>
      <c r="AJ181" s="28"/>
      <c r="AN181" s="28"/>
    </row>
    <row r="182" spans="1:70" ht="15" customHeight="1">
      <c r="A182" s="216"/>
      <c r="B182" s="240">
        <f>+'Ark1'!C1152</f>
        <v>2024</v>
      </c>
      <c r="C182" s="28">
        <f>+'Ark1'!L1152</f>
        <v>12</v>
      </c>
      <c r="D182" s="236" t="str">
        <f>VLOOKUP(C182,RNR!$F$16:$G$31,2)</f>
        <v>U+</v>
      </c>
      <c r="E182" s="28">
        <f>+'Ark1'!D1152</f>
        <v>5</v>
      </c>
      <c r="F182" s="236" t="str">
        <f>VLOOKUP(E182,RNR!$D$2:$E$13,2)</f>
        <v>Mai</v>
      </c>
      <c r="G182" s="339">
        <f>+'Ark1'!Q1152</f>
        <v>2</v>
      </c>
      <c r="H182" s="339">
        <f>+'Ark1'!R1152</f>
        <v>2</v>
      </c>
      <c r="I182" s="29">
        <f>+IF(H182=0,"",'Ark1'!AG1152)</f>
        <v>0.3426224487957778</v>
      </c>
      <c r="J182" s="29">
        <f>+IF(H182=0,"",'Ark1'!AH1152)</f>
        <v>0</v>
      </c>
      <c r="K182" s="216"/>
      <c r="L182" s="468">
        <f>+'Ark1'!AI1152</f>
        <v>2</v>
      </c>
      <c r="M182" s="216"/>
      <c r="N182" s="32">
        <f>+IF(H182=0,"",'Ark1'!U1152)</f>
        <v>47.55</v>
      </c>
      <c r="O182" s="53"/>
      <c r="P182" s="29">
        <f>+IF(L182=0,"",'Ark1'!AJ1152)</f>
        <v>117</v>
      </c>
      <c r="Q182" s="216"/>
      <c r="R182" s="29">
        <f>+IF(L182=0,"",'Ark1'!AK1152)</f>
        <v>29.601765336904375</v>
      </c>
      <c r="S182" s="53"/>
      <c r="T182" s="238">
        <f>+IF(H182=0,"",'Ark1'!T1152)</f>
        <v>10</v>
      </c>
      <c r="U182" s="34">
        <f>+IF(H182=0,"",'Ark1'!W1152)</f>
        <v>100</v>
      </c>
      <c r="V182" s="34">
        <f>+IF(H182=0,"",'Ark1'!X1152)</f>
        <v>100</v>
      </c>
      <c r="W182" s="34">
        <f>+IF(H182=0,"",'Ark1'!Y1152)</f>
        <v>100</v>
      </c>
      <c r="X182" s="34">
        <f>+IF(H182=0,"",'Ark1'!Z1152)</f>
        <v>4.650000000000043</v>
      </c>
      <c r="Y182" s="34">
        <f>+IF(H182=0,"",'Ark1'!Z1152)</f>
        <v>4.650000000000043</v>
      </c>
      <c r="Z182" s="27">
        <f>+IF(H182=0,"",'Ark1'!AC1152)</f>
        <v>0</v>
      </c>
      <c r="AA182" s="34">
        <f>+IF(H182=0,"",'Ark1'!AE1152)</f>
        <v>0</v>
      </c>
      <c r="AB182" s="34">
        <f t="shared" ref="AB182:AB189" si="168">+IF(H182=0,"",+N182/C182)</f>
        <v>3.9624999999999999</v>
      </c>
      <c r="AC182" s="29">
        <f t="shared" ref="AC182:AC189" si="169">+IF(H182=0,"",G182/H182)</f>
        <v>1</v>
      </c>
      <c r="AD182" s="216"/>
      <c r="AE182" s="219"/>
      <c r="AG182" s="29"/>
      <c r="AH182" s="27"/>
      <c r="AI182" s="220"/>
      <c r="AJ182" s="28"/>
      <c r="AN182" s="28"/>
    </row>
    <row r="183" spans="1:70" ht="15" customHeight="1">
      <c r="A183" s="216"/>
      <c r="B183" s="240">
        <f>+'Ark1'!C1153</f>
        <v>2024</v>
      </c>
      <c r="C183" s="28">
        <f>+'Ark1'!L1153</f>
        <v>12</v>
      </c>
      <c r="D183" s="236" t="str">
        <f>VLOOKUP(C183,RNR!$F$16:$G$31,2)</f>
        <v>U+</v>
      </c>
      <c r="E183" s="28">
        <f>+'Ark1'!D1153</f>
        <v>6</v>
      </c>
      <c r="F183" s="236" t="str">
        <f>VLOOKUP(E183,RNR!$D$2:$E$13,2)</f>
        <v>Jun</v>
      </c>
      <c r="G183" s="339">
        <f>+'Ark1'!Q1153</f>
        <v>1</v>
      </c>
      <c r="H183" s="339">
        <f>+'Ark1'!R1153</f>
        <v>1</v>
      </c>
      <c r="I183" s="29">
        <f>+IF(H183=0,"",'Ark1'!AG1153)</f>
        <v>0.39608266478203807</v>
      </c>
      <c r="J183" s="29">
        <f>+IF(H183=0,"",'Ark1'!AH1153)</f>
        <v>100</v>
      </c>
      <c r="K183" s="216"/>
      <c r="L183" s="468">
        <f>+'Ark1'!AI1153</f>
        <v>1</v>
      </c>
      <c r="M183" s="216"/>
      <c r="N183" s="32">
        <f>+IF(H183=0,"",'Ark1'!U1153)</f>
        <v>51</v>
      </c>
      <c r="O183" s="53"/>
      <c r="P183" s="29">
        <f>+IF(L183=0,"",'Ark1'!AJ1153)</f>
        <v>109</v>
      </c>
      <c r="Q183" s="216"/>
      <c r="R183" s="29">
        <f>+IF(L183=0,"",'Ark1'!AK1153)</f>
        <v>39.381357483114279</v>
      </c>
      <c r="S183" s="53"/>
      <c r="T183" s="238">
        <f>+IF(H183=0,"",'Ark1'!T1153)</f>
        <v>14</v>
      </c>
      <c r="U183" s="34">
        <f>+IF(H183=0,"",'Ark1'!W1153)</f>
        <v>100</v>
      </c>
      <c r="V183" s="34">
        <f>+IF(H183=0,"",'Ark1'!X1153)</f>
        <v>100</v>
      </c>
      <c r="W183" s="34">
        <f>+IF(H183=0,"",'Ark1'!Y1153)</f>
        <v>100</v>
      </c>
      <c r="X183" s="34">
        <f>+IF(H183=0,"",'Ark1'!Z1153)</f>
        <v>0</v>
      </c>
      <c r="Y183" s="34">
        <f>+IF(H183=0,"",'Ark1'!Z1153)</f>
        <v>0</v>
      </c>
      <c r="Z183" s="27">
        <f>+IF(H183=0,"",'Ark1'!AC1153)</f>
        <v>0</v>
      </c>
      <c r="AA183" s="34">
        <f>+IF(H183=0,"",'Ark1'!AE1153)</f>
        <v>0</v>
      </c>
      <c r="AB183" s="34">
        <f t="shared" si="168"/>
        <v>4.25</v>
      </c>
      <c r="AC183" s="29">
        <f t="shared" si="169"/>
        <v>1</v>
      </c>
      <c r="AD183" s="216"/>
      <c r="AE183" s="219"/>
      <c r="AG183" s="29"/>
      <c r="AH183" s="27"/>
      <c r="AI183" s="220"/>
      <c r="AJ183" s="28"/>
      <c r="AN183" s="28"/>
    </row>
    <row r="184" spans="1:70" ht="15" customHeight="1">
      <c r="A184" s="216"/>
      <c r="B184" s="240">
        <f>+'Ark1'!C1154</f>
        <v>2024</v>
      </c>
      <c r="C184" s="28">
        <f>+'Ark1'!L1154</f>
        <v>12</v>
      </c>
      <c r="D184" s="236" t="str">
        <f>VLOOKUP(C184,RNR!$F$16:$G$31,2)</f>
        <v>U+</v>
      </c>
      <c r="E184" s="28">
        <f>+'Ark1'!D1154</f>
        <v>7</v>
      </c>
      <c r="F184" s="236" t="str">
        <f>VLOOKUP(E184,RNR!$D$2:$E$13,2)</f>
        <v>Jul</v>
      </c>
      <c r="G184" s="339">
        <f>+'Ark1'!Q1154</f>
        <v>0</v>
      </c>
      <c r="H184" s="339">
        <f>+'Ark1'!R1154</f>
        <v>0</v>
      </c>
      <c r="I184" s="29" t="str">
        <f>+IF(H184=0,"",'Ark1'!AG1154)</f>
        <v/>
      </c>
      <c r="J184" s="29" t="str">
        <f>+IF(H184=0,"",'Ark1'!AH1154)</f>
        <v/>
      </c>
      <c r="K184" s="216"/>
      <c r="L184" s="468">
        <f>+'Ark1'!AI1154</f>
        <v>0</v>
      </c>
      <c r="M184" s="216"/>
      <c r="N184" s="32" t="str">
        <f>+IF(H184=0,"",'Ark1'!U1154)</f>
        <v/>
      </c>
      <c r="O184" s="53"/>
      <c r="P184" s="29" t="str">
        <f>+IF(L184=0,"",'Ark1'!AJ1154)</f>
        <v/>
      </c>
      <c r="Q184" s="216"/>
      <c r="R184" s="29" t="str">
        <f>+IF(L184=0,"",'Ark1'!AK1154)</f>
        <v/>
      </c>
      <c r="S184" s="53"/>
      <c r="T184" s="238" t="str">
        <f>+IF(H184=0,"",'Ark1'!T1154)</f>
        <v/>
      </c>
      <c r="U184" s="34" t="str">
        <f>+IF(H184=0,"",'Ark1'!W1154)</f>
        <v/>
      </c>
      <c r="V184" s="34" t="str">
        <f>+IF(H184=0,"",'Ark1'!X1154)</f>
        <v/>
      </c>
      <c r="W184" s="34" t="str">
        <f>+IF(H184=0,"",'Ark1'!Y1154)</f>
        <v/>
      </c>
      <c r="X184" s="34" t="str">
        <f>+IF(H184=0,"",'Ark1'!Z1154)</f>
        <v/>
      </c>
      <c r="Y184" s="34" t="str">
        <f>+IF(H184=0,"",'Ark1'!Z1154)</f>
        <v/>
      </c>
      <c r="Z184" s="27" t="str">
        <f>+IF(H184=0,"",'Ark1'!AC1154)</f>
        <v/>
      </c>
      <c r="AA184" s="34" t="str">
        <f>+IF(H184=0,"",'Ark1'!AE1154)</f>
        <v/>
      </c>
      <c r="AB184" s="34" t="str">
        <f t="shared" si="168"/>
        <v/>
      </c>
      <c r="AC184" s="29" t="str">
        <f t="shared" si="169"/>
        <v/>
      </c>
      <c r="AD184" s="216"/>
      <c r="AE184" s="219"/>
      <c r="AG184" s="29"/>
      <c r="AH184" s="27"/>
      <c r="AI184" s="220"/>
      <c r="AJ184" s="28"/>
      <c r="AN184" s="28"/>
    </row>
    <row r="185" spans="1:70" ht="15" customHeight="1">
      <c r="A185" s="216"/>
      <c r="B185" s="240">
        <f>+'Ark1'!C1155</f>
        <v>2024</v>
      </c>
      <c r="C185" s="28">
        <f>+'Ark1'!L1155</f>
        <v>12</v>
      </c>
      <c r="D185" s="236" t="str">
        <f>VLOOKUP(C185,RNR!$F$16:$G$31,2)</f>
        <v>U+</v>
      </c>
      <c r="E185" s="28">
        <f>+'Ark1'!D1155</f>
        <v>8</v>
      </c>
      <c r="F185" s="236" t="str">
        <f>VLOOKUP(E185,RNR!$D$2:$E$13,2)</f>
        <v>Aug</v>
      </c>
      <c r="G185" s="339">
        <f>+'Ark1'!Q1155</f>
        <v>33</v>
      </c>
      <c r="H185" s="339">
        <f>+'Ark1'!R1155</f>
        <v>36</v>
      </c>
      <c r="I185" s="29">
        <f>+IF(H185=0,"",'Ark1'!AG1155)</f>
        <v>1.2152052792369064</v>
      </c>
      <c r="J185" s="29">
        <f>+IF(H185=0,"",'Ark1'!AH1155)</f>
        <v>2.7777777777777781</v>
      </c>
      <c r="K185" s="216"/>
      <c r="L185" s="468">
        <f>+'Ark1'!AI1155</f>
        <v>36</v>
      </c>
      <c r="M185" s="216"/>
      <c r="N185" s="32">
        <f>+IF(H185=0,"",'Ark1'!U1155)</f>
        <v>49.147222222222226</v>
      </c>
      <c r="O185" s="53"/>
      <c r="P185" s="29">
        <f>+IF(L185=0,"",'Ark1'!AJ1155)</f>
        <v>117.1388888888889</v>
      </c>
      <c r="Q185" s="216"/>
      <c r="R185" s="29">
        <f>+IF(L185=0,"",'Ark1'!AK1155)</f>
        <v>30.731029954568857</v>
      </c>
      <c r="S185" s="53"/>
      <c r="T185" s="238">
        <f>+IF(H185=0,"",'Ark1'!T1155)</f>
        <v>11.083333333333336</v>
      </c>
      <c r="U185" s="34">
        <f>+IF(H185=0,"",'Ark1'!W1155)</f>
        <v>97.222222222222229</v>
      </c>
      <c r="V185" s="34">
        <f>+IF(H185=0,"",'Ark1'!X1155)</f>
        <v>100</v>
      </c>
      <c r="W185" s="34">
        <f>+IF(H185=0,"",'Ark1'!Y1155)</f>
        <v>100</v>
      </c>
      <c r="X185" s="34">
        <f>+IF(H185=0,"",'Ark1'!Z1155)</f>
        <v>5.5120819877343807</v>
      </c>
      <c r="Y185" s="34">
        <f>+IF(H185=0,"",'Ark1'!Z1155)</f>
        <v>5.5120819877343807</v>
      </c>
      <c r="Z185" s="27">
        <f>+IF(H185=0,"",'Ark1'!AC1155)</f>
        <v>0</v>
      </c>
      <c r="AA185" s="34">
        <f>+IF(H185=0,"",'Ark1'!AE1155)</f>
        <v>0</v>
      </c>
      <c r="AB185" s="34">
        <f t="shared" si="168"/>
        <v>4.0956018518518524</v>
      </c>
      <c r="AC185" s="29">
        <f t="shared" si="169"/>
        <v>0.91666666666666663</v>
      </c>
      <c r="AD185" s="216"/>
      <c r="AE185" s="219"/>
      <c r="AG185" s="29"/>
      <c r="AH185" s="27"/>
      <c r="AI185" s="220"/>
      <c r="AJ185" s="28"/>
      <c r="AN185" s="28"/>
    </row>
    <row r="186" spans="1:70" ht="15" customHeight="1">
      <c r="A186" s="216"/>
      <c r="B186" s="240">
        <f>+'Ark1'!C1156</f>
        <v>2024</v>
      </c>
      <c r="C186" s="28">
        <f>+'Ark1'!L1156</f>
        <v>12</v>
      </c>
      <c r="D186" s="236" t="str">
        <f>VLOOKUP(C186,RNR!$F$16:$G$31,2)</f>
        <v>U+</v>
      </c>
      <c r="E186" s="28">
        <f>+'Ark1'!D1156</f>
        <v>9</v>
      </c>
      <c r="F186" s="236" t="str">
        <f>VLOOKUP(E186,RNR!$D$2:$E$13,2)</f>
        <v>Sep</v>
      </c>
      <c r="G186" s="339">
        <f>+'Ark1'!Q1156</f>
        <v>29</v>
      </c>
      <c r="H186" s="339">
        <f>+'Ark1'!R1156</f>
        <v>32</v>
      </c>
      <c r="I186" s="29">
        <f>+IF(H186=0,"",'Ark1'!AG1156)</f>
        <v>0.82959322295256732</v>
      </c>
      <c r="J186" s="29">
        <f>+IF(H186=0,"",'Ark1'!AH1156)</f>
        <v>0</v>
      </c>
      <c r="K186" s="216"/>
      <c r="L186" s="468">
        <f>+'Ark1'!AI1156</f>
        <v>32</v>
      </c>
      <c r="M186" s="216"/>
      <c r="N186" s="32">
        <f>+IF(H186=0,"",'Ark1'!U1156)</f>
        <v>47.746874999999989</v>
      </c>
      <c r="O186" s="53"/>
      <c r="P186" s="29">
        <f>+IF(L186=0,"",'Ark1'!AJ1156)</f>
        <v>116.16875000000002</v>
      </c>
      <c r="Q186" s="216"/>
      <c r="R186" s="29">
        <f>+IF(L186=0,"",'Ark1'!AK1156)</f>
        <v>30.431065679551359</v>
      </c>
      <c r="S186" s="53"/>
      <c r="T186" s="238">
        <f>+IF(H186=0,"",'Ark1'!T1156)</f>
        <v>11.8125</v>
      </c>
      <c r="U186" s="34">
        <f>+IF(H186=0,"",'Ark1'!W1156)</f>
        <v>100</v>
      </c>
      <c r="V186" s="34">
        <f>+IF(H186=0,"",'Ark1'!X1156)</f>
        <v>100</v>
      </c>
      <c r="W186" s="34">
        <f>+IF(H186=0,"",'Ark1'!Y1156)</f>
        <v>100</v>
      </c>
      <c r="X186" s="34">
        <f>+IF(H186=0,"",'Ark1'!Z1156)</f>
        <v>4.5321755520253912</v>
      </c>
      <c r="Y186" s="34">
        <f>+IF(H186=0,"",'Ark1'!Z1156)</f>
        <v>4.5321755520253912</v>
      </c>
      <c r="Z186" s="27">
        <f>+IF(H186=0,"",'Ark1'!AC1156)</f>
        <v>0</v>
      </c>
      <c r="AA186" s="34">
        <f>+IF(H186=0,"",'Ark1'!AE1156)</f>
        <v>0</v>
      </c>
      <c r="AB186" s="34">
        <f t="shared" si="168"/>
        <v>3.9789062499999992</v>
      </c>
      <c r="AC186" s="29">
        <f t="shared" si="169"/>
        <v>0.90625</v>
      </c>
      <c r="AD186" s="216"/>
      <c r="AE186" s="219"/>
      <c r="AG186" s="29"/>
      <c r="AH186" s="27"/>
      <c r="AI186" s="220"/>
      <c r="AJ186" s="28"/>
      <c r="AN186" s="28"/>
    </row>
    <row r="187" spans="1:70" ht="15" customHeight="1">
      <c r="A187" s="216"/>
      <c r="B187" s="240">
        <f>+'Ark1'!C1157</f>
        <v>2024</v>
      </c>
      <c r="C187" s="28">
        <f>+'Ark1'!L1157</f>
        <v>12</v>
      </c>
      <c r="D187" s="236" t="str">
        <f>VLOOKUP(C187,RNR!$F$16:$G$31,2)</f>
        <v>U+</v>
      </c>
      <c r="E187" s="28">
        <f>+'Ark1'!D1157</f>
        <v>10</v>
      </c>
      <c r="F187" s="236" t="str">
        <f>VLOOKUP(E187,RNR!$D$2:$E$13,2)</f>
        <v>Okt</v>
      </c>
      <c r="G187" s="339">
        <f>+'Ark1'!Q1157</f>
        <v>60</v>
      </c>
      <c r="H187" s="339">
        <f>+'Ark1'!R1157</f>
        <v>70</v>
      </c>
      <c r="I187" s="29">
        <f>+IF(H187=0,"",'Ark1'!AG1157)</f>
        <v>0.74683139749283101</v>
      </c>
      <c r="J187" s="29">
        <f>+IF(H187=0,"",'Ark1'!AH1157)</f>
        <v>1.4285714285714288</v>
      </c>
      <c r="K187" s="216"/>
      <c r="L187" s="468">
        <f>+'Ark1'!AI1157</f>
        <v>70</v>
      </c>
      <c r="M187" s="216"/>
      <c r="N187" s="32">
        <f>+IF(H187=0,"",'Ark1'!U1157)</f>
        <v>47.73714285714285</v>
      </c>
      <c r="O187" s="53"/>
      <c r="P187" s="29">
        <f>+IF(L187=0,"",'Ark1'!AJ1157)</f>
        <v>115.76571428571424</v>
      </c>
      <c r="Q187" s="216"/>
      <c r="R187" s="29">
        <f>+IF(L187=0,"",'Ark1'!AK1157)</f>
        <v>30.693512629367575</v>
      </c>
      <c r="S187" s="53"/>
      <c r="T187" s="238">
        <f>+IF(H187=0,"",'Ark1'!T1157)</f>
        <v>11.614285714285712</v>
      </c>
      <c r="U187" s="34">
        <f>+IF(H187=0,"",'Ark1'!W1157)</f>
        <v>98.571428571428555</v>
      </c>
      <c r="V187" s="34">
        <f>+IF(H187=0,"",'Ark1'!X1157)</f>
        <v>100</v>
      </c>
      <c r="W187" s="34">
        <f>+IF(H187=0,"",'Ark1'!Y1157)</f>
        <v>100</v>
      </c>
      <c r="X187" s="34">
        <f>+IF(H187=0,"",'Ark1'!Z1157)</f>
        <v>5.5795332991867408</v>
      </c>
      <c r="Y187" s="34">
        <f>+IF(H187=0,"",'Ark1'!Z1157)</f>
        <v>5.5795332991867408</v>
      </c>
      <c r="Z187" s="27">
        <f>+IF(H187=0,"",'Ark1'!AC1157)</f>
        <v>0</v>
      </c>
      <c r="AA187" s="34">
        <f>+IF(H187=0,"",'Ark1'!AE1157)</f>
        <v>0</v>
      </c>
      <c r="AB187" s="34">
        <f t="shared" si="168"/>
        <v>3.9780952380952375</v>
      </c>
      <c r="AC187" s="29">
        <f t="shared" si="169"/>
        <v>0.8571428571428571</v>
      </c>
      <c r="AD187" s="216"/>
      <c r="AE187" s="219"/>
      <c r="AG187" s="29"/>
      <c r="AH187" s="27"/>
      <c r="AI187" s="220"/>
      <c r="AJ187" s="28"/>
      <c r="AN187" s="28"/>
    </row>
    <row r="188" spans="1:70" ht="15" customHeight="1">
      <c r="A188" s="216"/>
      <c r="B188" s="240">
        <f>+'Ark1'!C1158</f>
        <v>2024</v>
      </c>
      <c r="C188" s="28">
        <f>+'Ark1'!L1158</f>
        <v>12</v>
      </c>
      <c r="D188" s="236" t="str">
        <f>VLOOKUP(C188,RNR!$F$16:$G$31,2)</f>
        <v>U+</v>
      </c>
      <c r="E188" s="28">
        <f>+'Ark1'!D1158</f>
        <v>11</v>
      </c>
      <c r="F188" s="236" t="str">
        <f>VLOOKUP(E188,RNR!$D$2:$E$13,2)</f>
        <v>Nov</v>
      </c>
      <c r="G188" s="339">
        <f>+'Ark1'!Q1158</f>
        <v>10</v>
      </c>
      <c r="H188" s="339">
        <f>+'Ark1'!R1158</f>
        <v>10</v>
      </c>
      <c r="I188" s="29">
        <f>+IF(H188=0,"",'Ark1'!AG1158)</f>
        <v>0.34272624020107317</v>
      </c>
      <c r="J188" s="29">
        <f>+IF(H188=0,"",'Ark1'!AH1158)</f>
        <v>0</v>
      </c>
      <c r="K188" s="216"/>
      <c r="L188" s="468">
        <f>+'Ark1'!AI1158</f>
        <v>10</v>
      </c>
      <c r="M188" s="216"/>
      <c r="N188" s="32">
        <f>+IF(H188=0,"",'Ark1'!U1158)</f>
        <v>49.88</v>
      </c>
      <c r="O188" s="53"/>
      <c r="P188" s="29">
        <f>+IF(L188=0,"",'Ark1'!AJ1158)</f>
        <v>118.31</v>
      </c>
      <c r="Q188" s="216"/>
      <c r="R188" s="29">
        <f>+IF(L188=0,"",'Ark1'!AK1158)</f>
        <v>30.090523447493311</v>
      </c>
      <c r="S188" s="53"/>
      <c r="T188" s="238">
        <f>+IF(H188=0,"",'Ark1'!T1158)</f>
        <v>11.4</v>
      </c>
      <c r="U188" s="34">
        <f>+IF(H188=0,"",'Ark1'!W1158)</f>
        <v>100</v>
      </c>
      <c r="V188" s="34">
        <f>+IF(H188=0,"",'Ark1'!X1158)</f>
        <v>100</v>
      </c>
      <c r="W188" s="34">
        <f>+IF(H188=0,"",'Ark1'!Y1158)</f>
        <v>100</v>
      </c>
      <c r="X188" s="34">
        <f>+IF(H188=0,"",'Ark1'!Z1158)</f>
        <v>5.3901391447717186</v>
      </c>
      <c r="Y188" s="34">
        <f>+IF(H188=0,"",'Ark1'!Z1158)</f>
        <v>5.3901391447717186</v>
      </c>
      <c r="Z188" s="27">
        <f>+IF(H188=0,"",'Ark1'!AC1158)</f>
        <v>0</v>
      </c>
      <c r="AA188" s="34">
        <f>+IF(H188=0,"",'Ark1'!AE1158)</f>
        <v>0</v>
      </c>
      <c r="AB188" s="34">
        <f t="shared" si="168"/>
        <v>4.1566666666666672</v>
      </c>
      <c r="AC188" s="29">
        <f t="shared" si="169"/>
        <v>1</v>
      </c>
      <c r="AD188" s="216"/>
      <c r="AE188" s="219"/>
      <c r="AG188" s="29"/>
      <c r="AH188" s="27"/>
      <c r="AI188" s="220"/>
      <c r="AJ188" s="28"/>
      <c r="AN188" s="28"/>
    </row>
    <row r="189" spans="1:70" ht="15" customHeight="1">
      <c r="A189" s="216"/>
      <c r="B189" s="240">
        <f>+'Ark1'!C1159</f>
        <v>2024</v>
      </c>
      <c r="C189" s="28">
        <f>+'Ark1'!L1159</f>
        <v>12</v>
      </c>
      <c r="D189" s="236" t="str">
        <f>VLOOKUP(C189,RNR!$F$16:$G$31,2)</f>
        <v>U+</v>
      </c>
      <c r="E189" s="28">
        <f>+'Ark1'!D1159</f>
        <v>12</v>
      </c>
      <c r="F189" s="236" t="str">
        <f>VLOOKUP(E189,RNR!$D$2:$E$13,2)</f>
        <v>Des</v>
      </c>
      <c r="G189" s="339">
        <f>+'Ark1'!Q1159</f>
        <v>4</v>
      </c>
      <c r="H189" s="339">
        <f>+'Ark1'!R1159</f>
        <v>4</v>
      </c>
      <c r="I189" s="29">
        <f>+IF(H189=0,"",'Ark1'!AG1159)</f>
        <v>1.1059439124067909</v>
      </c>
      <c r="J189" s="29">
        <f>+IF(H189=0,"",'Ark1'!AH1159)</f>
        <v>0</v>
      </c>
      <c r="K189" s="216"/>
      <c r="L189" s="468">
        <f>+'Ark1'!AI1159</f>
        <v>4</v>
      </c>
      <c r="M189" s="216"/>
      <c r="N189" s="32">
        <f>+IF(H189=0,"",'Ark1'!U1159)</f>
        <v>45.125</v>
      </c>
      <c r="O189" s="53"/>
      <c r="P189" s="29">
        <f>+IF(L189=0,"",'Ark1'!AJ1159)</f>
        <v>113.22499999999999</v>
      </c>
      <c r="Q189" s="216"/>
      <c r="R189" s="29">
        <f>+IF(L189=0,"",'Ark1'!AK1159)</f>
        <v>30.728155774130176</v>
      </c>
      <c r="S189" s="53"/>
      <c r="T189" s="238">
        <f>+IF(H189=0,"",'Ark1'!T1159)</f>
        <v>11.5</v>
      </c>
      <c r="U189" s="34">
        <f>+IF(H189=0,"",'Ark1'!W1159)</f>
        <v>100</v>
      </c>
      <c r="V189" s="34">
        <f>+IF(H189=0,"",'Ark1'!X1159)</f>
        <v>100</v>
      </c>
      <c r="W189" s="34">
        <f>+IF(H189=0,"",'Ark1'!Y1159)</f>
        <v>100</v>
      </c>
      <c r="X189" s="34">
        <f>+IF(H189=0,"",'Ark1'!Z1159)</f>
        <v>7.9351669799696145</v>
      </c>
      <c r="Y189" s="34">
        <f>+IF(H189=0,"",'Ark1'!Z1159)</f>
        <v>7.9351669799696145</v>
      </c>
      <c r="Z189" s="27">
        <f>+IF(H189=0,"",'Ark1'!AC1159)</f>
        <v>0</v>
      </c>
      <c r="AA189" s="34">
        <f>+IF(H189=0,"",'Ark1'!AE1159)</f>
        <v>0</v>
      </c>
      <c r="AB189" s="34">
        <f t="shared" si="168"/>
        <v>3.7604166666666665</v>
      </c>
      <c r="AC189" s="29">
        <f t="shared" si="169"/>
        <v>1</v>
      </c>
      <c r="AD189" s="216"/>
      <c r="AE189" s="219"/>
      <c r="AG189" s="29"/>
      <c r="AH189" s="27"/>
      <c r="AI189" s="220"/>
      <c r="AJ189" s="28"/>
      <c r="AN189" s="28"/>
    </row>
    <row r="190" spans="1:70" ht="15" customHeight="1">
      <c r="A190" s="216"/>
      <c r="B190" s="216"/>
      <c r="C190" s="216"/>
      <c r="D190" s="349"/>
      <c r="E190" s="349"/>
      <c r="F190" s="349"/>
      <c r="G190" s="349"/>
      <c r="H190" s="349"/>
      <c r="I190" s="217"/>
      <c r="J190" s="217"/>
      <c r="K190" s="217"/>
      <c r="L190" s="217"/>
      <c r="M190" s="217"/>
      <c r="N190" s="216"/>
      <c r="O190" s="216"/>
      <c r="P190" s="216"/>
      <c r="Q190" s="216"/>
      <c r="R190" s="216"/>
      <c r="S190" s="216"/>
      <c r="T190" s="216"/>
      <c r="U190" s="218"/>
      <c r="V190" s="218"/>
      <c r="W190" s="218"/>
      <c r="X190" s="218"/>
      <c r="Y190" s="218"/>
      <c r="Z190" s="216"/>
      <c r="AA190" s="218"/>
      <c r="AB190" s="218"/>
      <c r="AC190" s="217"/>
      <c r="AD190" s="216"/>
      <c r="AE190" s="219"/>
      <c r="AG190" s="29"/>
      <c r="AH190" s="27"/>
      <c r="AI190" s="220"/>
      <c r="AJ190" s="28"/>
      <c r="AN190" s="28"/>
      <c r="BF190" s="232"/>
    </row>
    <row r="191" spans="1:70" ht="15" customHeight="1">
      <c r="A191" s="216"/>
      <c r="B191" s="216"/>
      <c r="C191" s="234" t="s">
        <v>0</v>
      </c>
      <c r="D191" s="349"/>
      <c r="E191" s="352" t="str">
        <f>+D200</f>
        <v>E-</v>
      </c>
      <c r="F191" s="349"/>
      <c r="G191" s="349"/>
      <c r="H191" s="367">
        <f>SUM(H193:H204)</f>
        <v>38</v>
      </c>
      <c r="I191" s="217"/>
      <c r="J191" s="217"/>
      <c r="K191" s="217"/>
      <c r="L191" s="217"/>
      <c r="M191" s="217"/>
      <c r="N191" s="265">
        <f>+Klasse!M23</f>
        <v>47.092105263157904</v>
      </c>
      <c r="O191" s="216"/>
      <c r="P191" s="216"/>
      <c r="Q191" s="216"/>
      <c r="R191" s="216"/>
      <c r="S191" s="216"/>
      <c r="T191" s="216"/>
      <c r="U191" s="218"/>
      <c r="V191" s="218"/>
      <c r="W191" s="218"/>
      <c r="X191" s="218"/>
      <c r="Y191" s="218"/>
      <c r="Z191" s="216"/>
      <c r="AA191" s="218"/>
      <c r="AB191" s="265">
        <f>+N191/C197</f>
        <v>3.6224696356275312</v>
      </c>
      <c r="AC191" s="217"/>
      <c r="AD191" s="216"/>
      <c r="AE191" s="219"/>
      <c r="AG191" s="29"/>
      <c r="AH191" s="27"/>
      <c r="AI191" s="220"/>
      <c r="AJ191" s="28"/>
      <c r="AN191" s="28"/>
      <c r="BF191" s="232"/>
    </row>
    <row r="192" spans="1:70" ht="15" customHeight="1">
      <c r="A192" s="216"/>
      <c r="B192" s="216"/>
      <c r="C192" s="216"/>
      <c r="D192" s="349"/>
      <c r="E192" s="349"/>
      <c r="F192" s="349"/>
      <c r="G192" s="349"/>
      <c r="H192" s="349"/>
      <c r="I192" s="217"/>
      <c r="J192" s="217"/>
      <c r="K192" s="217"/>
      <c r="L192" s="217"/>
      <c r="M192" s="217"/>
      <c r="N192" s="216"/>
      <c r="O192" s="216"/>
      <c r="P192" s="216"/>
      <c r="Q192" s="216"/>
      <c r="R192" s="216"/>
      <c r="S192" s="216"/>
      <c r="T192" s="216"/>
      <c r="U192" s="218"/>
      <c r="V192" s="218"/>
      <c r="W192" s="218"/>
      <c r="X192" s="218"/>
      <c r="Y192" s="218"/>
      <c r="Z192" s="216"/>
      <c r="AA192" s="218"/>
      <c r="AB192" s="218"/>
      <c r="AC192" s="218"/>
      <c r="AD192" s="218"/>
      <c r="AE192" s="219"/>
      <c r="AG192" s="29"/>
      <c r="AH192" s="27"/>
      <c r="AI192" s="220"/>
      <c r="AJ192" s="28"/>
      <c r="AN192" s="28"/>
      <c r="BF192" s="232">
        <f>1+BF196</f>
        <v>1</v>
      </c>
      <c r="BG192" s="28">
        <v>20.659867330016564</v>
      </c>
      <c r="BH192" s="28">
        <f t="shared" ref="BH192" si="170">+BG192</f>
        <v>20.659867330016564</v>
      </c>
      <c r="BI192" s="28">
        <f t="shared" ref="BI192" si="171">+BH192</f>
        <v>20.659867330016564</v>
      </c>
      <c r="BJ192" s="28">
        <f t="shared" ref="BJ192" si="172">+BI192</f>
        <v>20.659867330016564</v>
      </c>
      <c r="BK192" s="28">
        <f t="shared" ref="BK192" si="173">+BJ192</f>
        <v>20.659867330016564</v>
      </c>
      <c r="BL192" s="28">
        <f t="shared" ref="BL192" si="174">+BK192</f>
        <v>20.659867330016564</v>
      </c>
      <c r="BM192" s="28">
        <f t="shared" ref="BM192" si="175">+BL192</f>
        <v>20.659867330016564</v>
      </c>
      <c r="BN192" s="28">
        <f t="shared" ref="BN192" si="176">+BM192</f>
        <v>20.659867330016564</v>
      </c>
      <c r="BO192" s="28">
        <f t="shared" ref="BO192" si="177">+BN192</f>
        <v>20.659867330016564</v>
      </c>
      <c r="BP192" s="28">
        <f t="shared" ref="BP192" si="178">+BO192</f>
        <v>20.659867330016564</v>
      </c>
      <c r="BQ192" s="28">
        <f t="shared" ref="BQ192" si="179">+BP192</f>
        <v>20.659867330016564</v>
      </c>
      <c r="BR192" s="28">
        <f t="shared" ref="BR192" si="180">+BQ192</f>
        <v>20.659867330016564</v>
      </c>
    </row>
    <row r="193" spans="1:70" ht="15" customHeight="1">
      <c r="A193" s="216"/>
      <c r="B193" s="240">
        <f>+'Ark1'!C1160</f>
        <v>2024</v>
      </c>
      <c r="C193" s="236">
        <f>+'Ark1'!L1160</f>
        <v>13</v>
      </c>
      <c r="D193" s="236" t="str">
        <f>VLOOKUP(C193,RNR!$F$16:$G$31,2)</f>
        <v>E-</v>
      </c>
      <c r="E193" s="236">
        <f>+'Ark1'!D1160</f>
        <v>1</v>
      </c>
      <c r="F193" s="236" t="str">
        <f>VLOOKUP(E193,RNR!$D$2:$E$13,2)</f>
        <v>Jan</v>
      </c>
      <c r="G193" s="353">
        <f>+'Ark1'!Q1160</f>
        <v>0</v>
      </c>
      <c r="H193" s="353">
        <f>+'Ark1'!R1160</f>
        <v>0</v>
      </c>
      <c r="I193" s="237" t="str">
        <f>+IF(H193=0,"",'Ark1'!AG1160)</f>
        <v/>
      </c>
      <c r="J193" s="237" t="str">
        <f>+IF(H193=0,"",'Ark1'!AH1160)</f>
        <v/>
      </c>
      <c r="K193" s="531"/>
      <c r="L193" s="468">
        <f>+'Ark1'!AI1160</f>
        <v>0</v>
      </c>
      <c r="M193" s="531"/>
      <c r="N193" s="32" t="str">
        <f>+IF(H193=0,"",'Ark1'!U1160)</f>
        <v/>
      </c>
      <c r="O193" s="53"/>
      <c r="P193" s="29" t="str">
        <f>+IF(L193=0,"",'Ark1'!AJ1160)</f>
        <v/>
      </c>
      <c r="Q193" s="531"/>
      <c r="R193" s="29" t="str">
        <f>+IF(L193=0,"",'Ark1'!AK1160)</f>
        <v/>
      </c>
      <c r="S193" s="53"/>
      <c r="T193" s="238" t="str">
        <f>+IF(H193=0,"",'Ark1'!T1160)</f>
        <v/>
      </c>
      <c r="U193" s="239" t="str">
        <f>+IF(H193=0,"",'Ark1'!W1160)</f>
        <v/>
      </c>
      <c r="V193" s="239" t="str">
        <f>+IF(H193=0,"",'Ark1'!X1160)</f>
        <v/>
      </c>
      <c r="W193" s="239" t="str">
        <f>+IF(H193=0,"",'Ark1'!Y1160)</f>
        <v/>
      </c>
      <c r="X193" s="239" t="str">
        <f>+IF(H193=0,"",'Ark1'!Z1160)</f>
        <v/>
      </c>
      <c r="Y193" s="239" t="str">
        <f>+IF(H193=0,"",'Ark1'!Z1160)</f>
        <v/>
      </c>
      <c r="Z193" s="238" t="str">
        <f>+IF(H193=0,"",'Ark1'!AC1160)</f>
        <v/>
      </c>
      <c r="AA193" s="239" t="str">
        <f>+IF(H193=0,"",'Ark1'!AE1160)</f>
        <v/>
      </c>
      <c r="AB193" s="239" t="str">
        <f t="shared" ref="AB193:AB196" si="181">+IF(H193=0,"",+N193/C193)</f>
        <v/>
      </c>
      <c r="AC193" s="237" t="str">
        <f t="shared" ref="AC193:AC196" si="182">+IF(H193=0,"",G193/H193)</f>
        <v/>
      </c>
      <c r="AD193" s="216"/>
      <c r="AE193" s="219"/>
      <c r="AG193" s="29"/>
      <c r="AH193" s="27"/>
      <c r="AI193" s="220"/>
      <c r="AJ193" s="28"/>
      <c r="AN193" s="28"/>
    </row>
    <row r="194" spans="1:70" ht="15" customHeight="1">
      <c r="A194" s="216"/>
      <c r="B194" s="240">
        <f>+'Ark1'!C1161</f>
        <v>2024</v>
      </c>
      <c r="C194" s="236">
        <f>+'Ark1'!L1161</f>
        <v>13</v>
      </c>
      <c r="D194" s="236" t="str">
        <f>VLOOKUP(C194,RNR!$F$16:$G$31,2)</f>
        <v>E-</v>
      </c>
      <c r="E194" s="236">
        <f>+'Ark1'!D1161</f>
        <v>2</v>
      </c>
      <c r="F194" s="236" t="str">
        <f>VLOOKUP(E194,RNR!$D$2:$E$13,2)</f>
        <v>Feb</v>
      </c>
      <c r="G194" s="353">
        <f>+'Ark1'!Q1161</f>
        <v>0</v>
      </c>
      <c r="H194" s="353">
        <f>+'Ark1'!R1161</f>
        <v>0</v>
      </c>
      <c r="I194" s="237" t="str">
        <f>+IF(H194=0,"",'Ark1'!AG1161)</f>
        <v/>
      </c>
      <c r="J194" s="237" t="str">
        <f>+IF(H194=0,"",'Ark1'!AH1161)</f>
        <v/>
      </c>
      <c r="K194" s="531"/>
      <c r="L194" s="468">
        <f>+'Ark1'!AI1161</f>
        <v>0</v>
      </c>
      <c r="M194" s="531"/>
      <c r="N194" s="32" t="str">
        <f>+IF(H194=0,"",'Ark1'!U1161)</f>
        <v/>
      </c>
      <c r="O194" s="53"/>
      <c r="P194" s="29" t="str">
        <f>+IF(L194=0,"",'Ark1'!AJ1161)</f>
        <v/>
      </c>
      <c r="Q194" s="531"/>
      <c r="R194" s="29" t="str">
        <f>+IF(L194=0,"",'Ark1'!AK1161)</f>
        <v/>
      </c>
      <c r="S194" s="53"/>
      <c r="T194" s="238" t="str">
        <f>+IF(H194=0,"",'Ark1'!T1161)</f>
        <v/>
      </c>
      <c r="U194" s="239" t="str">
        <f>+IF(H194=0,"",'Ark1'!W1161)</f>
        <v/>
      </c>
      <c r="V194" s="239" t="str">
        <f>+IF(H194=0,"",'Ark1'!X1161)</f>
        <v/>
      </c>
      <c r="W194" s="239" t="str">
        <f>+IF(H194=0,"",'Ark1'!Y1161)</f>
        <v/>
      </c>
      <c r="X194" s="239" t="str">
        <f>+IF(H194=0,"",'Ark1'!Z1161)</f>
        <v/>
      </c>
      <c r="Y194" s="239" t="str">
        <f>+IF(H194=0,"",'Ark1'!Z1161)</f>
        <v/>
      </c>
      <c r="Z194" s="238" t="str">
        <f>+IF(H194=0,"",'Ark1'!AC1161)</f>
        <v/>
      </c>
      <c r="AA194" s="239" t="str">
        <f>+IF(H194=0,"",'Ark1'!AE1161)</f>
        <v/>
      </c>
      <c r="AB194" s="239" t="str">
        <f t="shared" si="181"/>
        <v/>
      </c>
      <c r="AC194" s="237" t="str">
        <f t="shared" si="182"/>
        <v/>
      </c>
      <c r="AD194" s="216"/>
      <c r="AE194" s="219"/>
      <c r="AG194" s="29"/>
      <c r="AH194" s="27"/>
      <c r="AI194" s="220"/>
      <c r="AJ194" s="28"/>
      <c r="AN194" s="28"/>
    </row>
    <row r="195" spans="1:70" ht="15" customHeight="1">
      <c r="A195" s="216"/>
      <c r="B195" s="240">
        <f>+'Ark1'!C1162</f>
        <v>2024</v>
      </c>
      <c r="C195" s="236">
        <f>+'Ark1'!L1162</f>
        <v>13</v>
      </c>
      <c r="D195" s="236" t="str">
        <f>VLOOKUP(C195,RNR!$F$16:$G$31,2)</f>
        <v>E-</v>
      </c>
      <c r="E195" s="236">
        <f>+'Ark1'!D1162</f>
        <v>3</v>
      </c>
      <c r="F195" s="236" t="str">
        <f>VLOOKUP(E195,RNR!$D$2:$E$13,2)</f>
        <v>Mar</v>
      </c>
      <c r="G195" s="353">
        <f>+'Ark1'!Q1162</f>
        <v>1</v>
      </c>
      <c r="H195" s="353">
        <f>+'Ark1'!R1162</f>
        <v>1</v>
      </c>
      <c r="I195" s="237">
        <f>+IF(H195=0,"",'Ark1'!AG1162)</f>
        <v>2.8859861611747927E-2</v>
      </c>
      <c r="J195" s="237">
        <f>+IF(H195=0,"",'Ark1'!AH1162)</f>
        <v>0</v>
      </c>
      <c r="K195" s="531"/>
      <c r="L195" s="468">
        <f>+'Ark1'!AI1162</f>
        <v>1</v>
      </c>
      <c r="M195" s="531"/>
      <c r="N195" s="32">
        <f>+IF(H195=0,"",'Ark1'!U1162)</f>
        <v>24.900000000000006</v>
      </c>
      <c r="O195" s="53"/>
      <c r="P195" s="29">
        <f>+IF(L195=0,"",'Ark1'!AJ1162)</f>
        <v>96</v>
      </c>
      <c r="Q195" s="531"/>
      <c r="R195" s="29">
        <f>+IF(L195=0,"",'Ark1'!AK1162)</f>
        <v>28.143988715277779</v>
      </c>
      <c r="S195" s="53"/>
      <c r="T195" s="238">
        <f>+IF(H195=0,"",'Ark1'!T1162)</f>
        <v>4</v>
      </c>
      <c r="U195" s="239">
        <f>+IF(H195=0,"",'Ark1'!W1162)</f>
        <v>0</v>
      </c>
      <c r="V195" s="239">
        <f>+IF(H195=0,"",'Ark1'!X1162)</f>
        <v>100</v>
      </c>
      <c r="W195" s="239">
        <f>+IF(H195=0,"",'Ark1'!Y1162)</f>
        <v>100</v>
      </c>
      <c r="X195" s="239">
        <f>+IF(H195=0,"",'Ark1'!Z1162)</f>
        <v>0</v>
      </c>
      <c r="Y195" s="239">
        <f>+IF(H195=0,"",'Ark1'!Z1162)</f>
        <v>0</v>
      </c>
      <c r="Z195" s="238">
        <f>+IF(H195=0,"",'Ark1'!AC1162)</f>
        <v>0</v>
      </c>
      <c r="AA195" s="239">
        <f>+IF(H195=0,"",'Ark1'!AE1162)</f>
        <v>0</v>
      </c>
      <c r="AB195" s="239">
        <f t="shared" si="181"/>
        <v>1.9153846153846159</v>
      </c>
      <c r="AC195" s="237">
        <f t="shared" si="182"/>
        <v>1</v>
      </c>
      <c r="AD195" s="216"/>
      <c r="AE195" s="219"/>
      <c r="AG195" s="29"/>
      <c r="AH195" s="27"/>
      <c r="AI195" s="220"/>
      <c r="AJ195" s="28"/>
      <c r="AN195" s="28"/>
    </row>
    <row r="196" spans="1:70" ht="15" customHeight="1">
      <c r="A196" s="216"/>
      <c r="B196" s="240">
        <f>+'Ark1'!C1163</f>
        <v>2024</v>
      </c>
      <c r="C196" s="236">
        <f>+'Ark1'!L1163</f>
        <v>13</v>
      </c>
      <c r="D196" s="236" t="str">
        <f>VLOOKUP(C196,RNR!$F$16:$G$31,2)</f>
        <v>E-</v>
      </c>
      <c r="E196" s="236">
        <f>+'Ark1'!D1163</f>
        <v>4</v>
      </c>
      <c r="F196" s="236" t="str">
        <f>VLOOKUP(E196,RNR!$D$2:$E$13,2)</f>
        <v>Apr</v>
      </c>
      <c r="G196" s="353">
        <f>+'Ark1'!Q1163</f>
        <v>2</v>
      </c>
      <c r="H196" s="353">
        <f>+'Ark1'!R1163</f>
        <v>2</v>
      </c>
      <c r="I196" s="237">
        <f>+IF(H196=0,"",'Ark1'!AG1163)</f>
        <v>0.4288573334604025</v>
      </c>
      <c r="J196" s="237">
        <f>+IF(H196=0,"",'Ark1'!AH1163)</f>
        <v>0</v>
      </c>
      <c r="K196" s="531"/>
      <c r="L196" s="468">
        <f>+'Ark1'!AI1163</f>
        <v>2</v>
      </c>
      <c r="M196" s="531"/>
      <c r="N196" s="32">
        <f>+IF(H196=0,"",'Ark1'!U1163)</f>
        <v>42.75</v>
      </c>
      <c r="O196" s="53"/>
      <c r="P196" s="29">
        <f>+IF(L196=0,"",'Ark1'!AJ1163)</f>
        <v>107.15</v>
      </c>
      <c r="Q196" s="531"/>
      <c r="R196" s="29">
        <f>+IF(L196=0,"",'Ark1'!AK1163)</f>
        <v>34.601950653469324</v>
      </c>
      <c r="S196" s="53"/>
      <c r="T196" s="238">
        <f>+IF(H196=0,"",'Ark1'!T1163)</f>
        <v>10.5</v>
      </c>
      <c r="U196" s="239">
        <f>+IF(H196=0,"",'Ark1'!W1163)</f>
        <v>100</v>
      </c>
      <c r="V196" s="239">
        <f>+IF(H196=0,"",'Ark1'!X1163)</f>
        <v>100</v>
      </c>
      <c r="W196" s="239">
        <f>+IF(H196=0,"",'Ark1'!Y1163)</f>
        <v>100</v>
      </c>
      <c r="X196" s="239">
        <f>+IF(H196=0,"",'Ark1'!Z1163)</f>
        <v>5.0500000000000513</v>
      </c>
      <c r="Y196" s="239">
        <f>+IF(H196=0,"",'Ark1'!Z1163)</f>
        <v>5.0500000000000513</v>
      </c>
      <c r="Z196" s="238">
        <f>+IF(H196=0,"",'Ark1'!AC1163)</f>
        <v>0</v>
      </c>
      <c r="AA196" s="239">
        <f>+IF(H196=0,"",'Ark1'!AE1163)</f>
        <v>0</v>
      </c>
      <c r="AB196" s="239">
        <f t="shared" si="181"/>
        <v>3.2884615384615383</v>
      </c>
      <c r="AC196" s="237">
        <f t="shared" si="182"/>
        <v>1</v>
      </c>
      <c r="AD196" s="216"/>
      <c r="AE196" s="219"/>
      <c r="AG196" s="29"/>
      <c r="AH196" s="27"/>
      <c r="AI196" s="220"/>
      <c r="AJ196" s="28"/>
      <c r="AN196" s="28"/>
    </row>
    <row r="197" spans="1:70" ht="15" customHeight="1">
      <c r="A197" s="216"/>
      <c r="B197" s="240">
        <f>+'Ark1'!C1164</f>
        <v>2024</v>
      </c>
      <c r="C197" s="236">
        <f>+'Ark1'!L1164</f>
        <v>13</v>
      </c>
      <c r="D197" s="236" t="str">
        <f>VLOOKUP(C197,RNR!$F$16:$G$31,2)</f>
        <v>E-</v>
      </c>
      <c r="E197" s="236">
        <f>+'Ark1'!D1164</f>
        <v>5</v>
      </c>
      <c r="F197" s="236" t="str">
        <f>VLOOKUP(E197,RNR!$D$2:$E$13,2)</f>
        <v>Mai</v>
      </c>
      <c r="G197" s="353">
        <f>+'Ark1'!Q1164</f>
        <v>0</v>
      </c>
      <c r="H197" s="353">
        <f>+'Ark1'!R1164</f>
        <v>0</v>
      </c>
      <c r="I197" s="237" t="str">
        <f>+IF(H197=0,"",'Ark1'!AG1164)</f>
        <v/>
      </c>
      <c r="J197" s="237" t="str">
        <f>+IF(H197=0,"",'Ark1'!AH1164)</f>
        <v/>
      </c>
      <c r="K197" s="216"/>
      <c r="L197" s="468">
        <f>+'Ark1'!AI1164</f>
        <v>0</v>
      </c>
      <c r="M197" s="216"/>
      <c r="N197" s="32" t="str">
        <f>+IF(H197=0,"",'Ark1'!U1164)</f>
        <v/>
      </c>
      <c r="O197" s="53"/>
      <c r="P197" s="29" t="str">
        <f>+IF(L197=0,"",'Ark1'!AJ1164)</f>
        <v/>
      </c>
      <c r="Q197" s="216"/>
      <c r="R197" s="29" t="str">
        <f>+IF(L197=0,"",'Ark1'!AK1164)</f>
        <v/>
      </c>
      <c r="S197" s="53"/>
      <c r="T197" s="238" t="str">
        <f>+IF(H197=0,"",'Ark1'!T1164)</f>
        <v/>
      </c>
      <c r="U197" s="239" t="str">
        <f>+IF(H197=0,"",'Ark1'!W1164)</f>
        <v/>
      </c>
      <c r="V197" s="239" t="str">
        <f>+IF(H197=0,"",'Ark1'!X1164)</f>
        <v/>
      </c>
      <c r="W197" s="239" t="str">
        <f>+IF(H197=0,"",'Ark1'!Y1164)</f>
        <v/>
      </c>
      <c r="X197" s="239" t="str">
        <f>+IF(H197=0,"",'Ark1'!Z1164)</f>
        <v/>
      </c>
      <c r="Y197" s="239" t="str">
        <f>+IF(H197=0,"",'Ark1'!Z1164)</f>
        <v/>
      </c>
      <c r="Z197" s="238" t="str">
        <f>+IF(H197=0,"",'Ark1'!AC1164)</f>
        <v/>
      </c>
      <c r="AA197" s="239" t="str">
        <f>+IF(H197=0,"",'Ark1'!AE1164)</f>
        <v/>
      </c>
      <c r="AB197" s="239" t="str">
        <f t="shared" ref="AB197:AB204" si="183">+IF(H197=0,"",+N197/C197)</f>
        <v/>
      </c>
      <c r="AC197" s="237" t="str">
        <f t="shared" ref="AC197:AC204" si="184">+IF(H197=0,"",G197/H197)</f>
        <v/>
      </c>
      <c r="AD197" s="216"/>
      <c r="AE197" s="219"/>
      <c r="AG197" s="29"/>
      <c r="AH197" s="27"/>
      <c r="AI197" s="220"/>
      <c r="AJ197" s="28"/>
      <c r="AN197" s="28"/>
    </row>
    <row r="198" spans="1:70" ht="15" customHeight="1">
      <c r="A198" s="216"/>
      <c r="B198" s="240">
        <f>+'Ark1'!C1165</f>
        <v>2024</v>
      </c>
      <c r="C198" s="236">
        <f>+'Ark1'!L1165</f>
        <v>13</v>
      </c>
      <c r="D198" s="236" t="str">
        <f>VLOOKUP(C198,RNR!$F$16:$G$31,2)</f>
        <v>E-</v>
      </c>
      <c r="E198" s="236">
        <f>+'Ark1'!D1165</f>
        <v>6</v>
      </c>
      <c r="F198" s="236" t="str">
        <f>VLOOKUP(E198,RNR!$D$2:$E$13,2)</f>
        <v>Jun</v>
      </c>
      <c r="G198" s="353">
        <f>+'Ark1'!Q1165</f>
        <v>0</v>
      </c>
      <c r="H198" s="353">
        <f>+'Ark1'!R1165</f>
        <v>0</v>
      </c>
      <c r="I198" s="237" t="str">
        <f>+IF(H198=0,"",'Ark1'!AG1165)</f>
        <v/>
      </c>
      <c r="J198" s="237" t="str">
        <f>+IF(H198=0,"",'Ark1'!AH1165)</f>
        <v/>
      </c>
      <c r="K198" s="216"/>
      <c r="L198" s="468">
        <f>+'Ark1'!AI1165</f>
        <v>0</v>
      </c>
      <c r="M198" s="216"/>
      <c r="N198" s="32" t="str">
        <f>+IF(H198=0,"",'Ark1'!U1165)</f>
        <v/>
      </c>
      <c r="O198" s="53"/>
      <c r="P198" s="29" t="str">
        <f>+IF(L198=0,"",'Ark1'!AJ1165)</f>
        <v/>
      </c>
      <c r="Q198" s="216"/>
      <c r="R198" s="29" t="str">
        <f>+IF(L198=0,"",'Ark1'!AK1165)</f>
        <v/>
      </c>
      <c r="S198" s="53"/>
      <c r="T198" s="238" t="str">
        <f>+IF(H198=0,"",'Ark1'!T1165)</f>
        <v/>
      </c>
      <c r="U198" s="239" t="str">
        <f>+IF(H198=0,"",'Ark1'!W1165)</f>
        <v/>
      </c>
      <c r="V198" s="239" t="str">
        <f>+IF(H198=0,"",'Ark1'!X1165)</f>
        <v/>
      </c>
      <c r="W198" s="239" t="str">
        <f>+IF(H198=0,"",'Ark1'!Y1165)</f>
        <v/>
      </c>
      <c r="X198" s="239" t="str">
        <f>+IF(H198=0,"",'Ark1'!Z1165)</f>
        <v/>
      </c>
      <c r="Y198" s="239" t="str">
        <f>+IF(H198=0,"",'Ark1'!Z1165)</f>
        <v/>
      </c>
      <c r="Z198" s="238" t="str">
        <f>+IF(H198=0,"",'Ark1'!AC1165)</f>
        <v/>
      </c>
      <c r="AA198" s="239" t="str">
        <f>+IF(H198=0,"",'Ark1'!AE1165)</f>
        <v/>
      </c>
      <c r="AB198" s="239" t="str">
        <f t="shared" si="183"/>
        <v/>
      </c>
      <c r="AC198" s="237" t="str">
        <f t="shared" si="184"/>
        <v/>
      </c>
      <c r="AD198" s="216"/>
      <c r="AE198" s="27"/>
      <c r="AG198" s="29"/>
      <c r="AH198" s="27"/>
      <c r="AI198" s="28"/>
      <c r="AJ198" s="28"/>
      <c r="AN198" s="28"/>
    </row>
    <row r="199" spans="1:70" ht="15" customHeight="1">
      <c r="A199" s="216"/>
      <c r="B199" s="240">
        <f>+'Ark1'!C1166</f>
        <v>2024</v>
      </c>
      <c r="C199" s="236">
        <f>+'Ark1'!L1166</f>
        <v>13</v>
      </c>
      <c r="D199" s="236" t="str">
        <f>VLOOKUP(C199,RNR!$F$16:$G$31,2)</f>
        <v>E-</v>
      </c>
      <c r="E199" s="236">
        <f>+'Ark1'!D1166</f>
        <v>7</v>
      </c>
      <c r="F199" s="236" t="str">
        <f>VLOOKUP(E199,RNR!$D$2:$E$13,2)</f>
        <v>Jul</v>
      </c>
      <c r="G199" s="353">
        <f>+'Ark1'!Q1166</f>
        <v>0</v>
      </c>
      <c r="H199" s="353">
        <f>+'Ark1'!R1166</f>
        <v>0</v>
      </c>
      <c r="I199" s="237" t="str">
        <f>+IF(H199=0,"",'Ark1'!AG1166)</f>
        <v/>
      </c>
      <c r="J199" s="237" t="str">
        <f>+IF(H199=0,"",'Ark1'!AH1166)</f>
        <v/>
      </c>
      <c r="K199" s="216"/>
      <c r="L199" s="468">
        <f>+'Ark1'!AI1166</f>
        <v>0</v>
      </c>
      <c r="M199" s="216"/>
      <c r="N199" s="32" t="str">
        <f>+IF(H199=0,"",'Ark1'!U1166)</f>
        <v/>
      </c>
      <c r="O199" s="53"/>
      <c r="P199" s="29" t="str">
        <f>+IF(L199=0,"",'Ark1'!AJ1166)</f>
        <v/>
      </c>
      <c r="Q199" s="216"/>
      <c r="R199" s="29" t="str">
        <f>+IF(L199=0,"",'Ark1'!AK1166)</f>
        <v/>
      </c>
      <c r="S199" s="53"/>
      <c r="T199" s="238" t="str">
        <f>+IF(H199=0,"",'Ark1'!T1166)</f>
        <v/>
      </c>
      <c r="U199" s="239" t="str">
        <f>+IF(H199=0,"",'Ark1'!W1166)</f>
        <v/>
      </c>
      <c r="V199" s="239" t="str">
        <f>+IF(H199=0,"",'Ark1'!X1166)</f>
        <v/>
      </c>
      <c r="W199" s="239" t="str">
        <f>+IF(H199=0,"",'Ark1'!Y1166)</f>
        <v/>
      </c>
      <c r="X199" s="239" t="str">
        <f>+IF(H199=0,"",'Ark1'!Z1166)</f>
        <v/>
      </c>
      <c r="Y199" s="239" t="str">
        <f>+IF(H199=0,"",'Ark1'!Z1166)</f>
        <v/>
      </c>
      <c r="Z199" s="238" t="str">
        <f>+IF(H199=0,"",'Ark1'!AC1166)</f>
        <v/>
      </c>
      <c r="AA199" s="239" t="str">
        <f>+IF(H199=0,"",'Ark1'!AE1166)</f>
        <v/>
      </c>
      <c r="AB199" s="239" t="str">
        <f t="shared" si="183"/>
        <v/>
      </c>
      <c r="AC199" s="237" t="str">
        <f t="shared" si="184"/>
        <v/>
      </c>
      <c r="AD199" s="216"/>
      <c r="AE199" s="27"/>
      <c r="AG199" s="29"/>
      <c r="AH199" s="27"/>
      <c r="AI199" s="28"/>
      <c r="AJ199" s="28"/>
      <c r="AN199" s="28"/>
    </row>
    <row r="200" spans="1:70" ht="15" customHeight="1">
      <c r="A200" s="216"/>
      <c r="B200" s="240">
        <f>+'Ark1'!C1167</f>
        <v>2024</v>
      </c>
      <c r="C200" s="236">
        <f>+'Ark1'!L1167</f>
        <v>13</v>
      </c>
      <c r="D200" s="236" t="str">
        <f>VLOOKUP(C200,RNR!$F$16:$G$31,2)</f>
        <v>E-</v>
      </c>
      <c r="E200" s="236">
        <f>+'Ark1'!D1167</f>
        <v>8</v>
      </c>
      <c r="F200" s="236" t="str">
        <f>VLOOKUP(E200,RNR!$D$2:$E$13,2)</f>
        <v>Aug</v>
      </c>
      <c r="G200" s="353">
        <f>+'Ark1'!Q1167</f>
        <v>6</v>
      </c>
      <c r="H200" s="353">
        <f>+'Ark1'!R1167</f>
        <v>6</v>
      </c>
      <c r="I200" s="237">
        <f>+IF(H200=0,"",'Ark1'!AG1167)</f>
        <v>0.21209257346315313</v>
      </c>
      <c r="J200" s="237">
        <f>+IF(H200=0,"",'Ark1'!AH1167)</f>
        <v>0</v>
      </c>
      <c r="K200" s="216"/>
      <c r="L200" s="468">
        <f>+'Ark1'!AI1167</f>
        <v>6</v>
      </c>
      <c r="M200" s="216"/>
      <c r="N200" s="32">
        <f>+IF(H200=0,"",'Ark1'!U1167)</f>
        <v>51.466666666666683</v>
      </c>
      <c r="O200" s="53"/>
      <c r="P200" s="29">
        <f>+IF(L200=0,"",'Ark1'!AJ1167)</f>
        <v>114.85</v>
      </c>
      <c r="Q200" s="216"/>
      <c r="R200" s="29">
        <f>+IF(L200=0,"",'Ark1'!AK1167)</f>
        <v>33.668888467875561</v>
      </c>
      <c r="S200" s="53"/>
      <c r="T200" s="238">
        <f>+IF(H200=0,"",'Ark1'!T1167)</f>
        <v>12.666666666666664</v>
      </c>
      <c r="U200" s="239">
        <f>+IF(H200=0,"",'Ark1'!W1167)</f>
        <v>100</v>
      </c>
      <c r="V200" s="239">
        <f>+IF(H200=0,"",'Ark1'!X1167)</f>
        <v>100</v>
      </c>
      <c r="W200" s="239">
        <f>+IF(H200=0,"",'Ark1'!Y1167)</f>
        <v>100</v>
      </c>
      <c r="X200" s="239">
        <f>+IF(H200=0,"",'Ark1'!Z1167)</f>
        <v>7.9832463460814349</v>
      </c>
      <c r="Y200" s="239">
        <f>+IF(H200=0,"",'Ark1'!Z1167)</f>
        <v>7.9832463460814349</v>
      </c>
      <c r="Z200" s="238">
        <f>+IF(H200=0,"",'Ark1'!AC1167)</f>
        <v>0</v>
      </c>
      <c r="AA200" s="239">
        <f>+IF(H200=0,"",'Ark1'!AE1167)</f>
        <v>0</v>
      </c>
      <c r="AB200" s="239">
        <f t="shared" si="183"/>
        <v>3.95897435897436</v>
      </c>
      <c r="AC200" s="237">
        <f t="shared" si="184"/>
        <v>1</v>
      </c>
      <c r="AD200" s="216"/>
      <c r="AE200" s="27"/>
      <c r="AG200" s="29"/>
      <c r="AH200" s="27"/>
      <c r="AI200" s="28"/>
      <c r="AJ200" s="28"/>
      <c r="AN200" s="28"/>
    </row>
    <row r="201" spans="1:70" ht="15" customHeight="1">
      <c r="A201" s="216"/>
      <c r="B201" s="240">
        <f>+'Ark1'!C1168</f>
        <v>2024</v>
      </c>
      <c r="C201" s="236">
        <f>+'Ark1'!L1168</f>
        <v>13</v>
      </c>
      <c r="D201" s="236" t="str">
        <f>VLOOKUP(C201,RNR!$F$16:$G$31,2)</f>
        <v>E-</v>
      </c>
      <c r="E201" s="236">
        <f>+'Ark1'!D1168</f>
        <v>9</v>
      </c>
      <c r="F201" s="236" t="str">
        <f>VLOOKUP(E201,RNR!$D$2:$E$13,2)</f>
        <v>Sep</v>
      </c>
      <c r="G201" s="353">
        <f>+'Ark1'!Q1168</f>
        <v>8</v>
      </c>
      <c r="H201" s="353">
        <f>+'Ark1'!R1168</f>
        <v>11</v>
      </c>
      <c r="I201" s="237">
        <f>+IF(H201=0,"",'Ark1'!AG1168)</f>
        <v>0.28652159418291112</v>
      </c>
      <c r="J201" s="237">
        <f>+IF(H201=0,"",'Ark1'!AH1168)</f>
        <v>0</v>
      </c>
      <c r="K201" s="216"/>
      <c r="L201" s="468">
        <f>+'Ark1'!AI1168</f>
        <v>11</v>
      </c>
      <c r="M201" s="216"/>
      <c r="N201" s="32">
        <f>+IF(H201=0,"",'Ark1'!U1168)</f>
        <v>47.972727272727283</v>
      </c>
      <c r="O201" s="53"/>
      <c r="P201" s="29">
        <f>+IF(L201=0,"",'Ark1'!AJ1168)</f>
        <v>113.18181818181816</v>
      </c>
      <c r="Q201" s="216"/>
      <c r="R201" s="29">
        <f>+IF(L201=0,"",'Ark1'!AK1168)</f>
        <v>33.036505002353977</v>
      </c>
      <c r="S201" s="53"/>
      <c r="T201" s="238">
        <f>+IF(H201=0,"",'Ark1'!T1168)</f>
        <v>14.18181818181818</v>
      </c>
      <c r="U201" s="239">
        <f>+IF(H201=0,"",'Ark1'!W1168)</f>
        <v>100</v>
      </c>
      <c r="V201" s="239">
        <f>+IF(H201=0,"",'Ark1'!X1168)</f>
        <v>100</v>
      </c>
      <c r="W201" s="239">
        <f>+IF(H201=0,"",'Ark1'!Y1168)</f>
        <v>100</v>
      </c>
      <c r="X201" s="239">
        <f>+IF(H201=0,"",'Ark1'!Z1168)</f>
        <v>4.9863615645971793</v>
      </c>
      <c r="Y201" s="239">
        <f>+IF(H201=0,"",'Ark1'!Z1168)</f>
        <v>4.9863615645971793</v>
      </c>
      <c r="Z201" s="238">
        <f>+IF(H201=0,"",'Ark1'!AC1168)</f>
        <v>0</v>
      </c>
      <c r="AA201" s="239">
        <f>+IF(H201=0,"",'Ark1'!AE1168)</f>
        <v>0</v>
      </c>
      <c r="AB201" s="239">
        <f t="shared" si="183"/>
        <v>3.6902097902097912</v>
      </c>
      <c r="AC201" s="237">
        <f t="shared" si="184"/>
        <v>0.72727272727272729</v>
      </c>
      <c r="AD201" s="216"/>
      <c r="AE201" s="220"/>
      <c r="AG201" s="29"/>
      <c r="AH201" s="27"/>
      <c r="AI201" s="220"/>
      <c r="AJ201" s="28"/>
      <c r="AN201" s="28"/>
    </row>
    <row r="202" spans="1:70" ht="15" customHeight="1">
      <c r="A202" s="216"/>
      <c r="B202" s="240">
        <f>+'Ark1'!C1169</f>
        <v>2024</v>
      </c>
      <c r="C202" s="236">
        <f>+'Ark1'!L1169</f>
        <v>13</v>
      </c>
      <c r="D202" s="236" t="str">
        <f>VLOOKUP(C202,RNR!$F$16:$G$31,2)</f>
        <v>E-</v>
      </c>
      <c r="E202" s="236">
        <f>+'Ark1'!D1169</f>
        <v>10</v>
      </c>
      <c r="F202" s="236" t="str">
        <f>VLOOKUP(E202,RNR!$D$2:$E$13,2)</f>
        <v>Okt</v>
      </c>
      <c r="G202" s="353">
        <f>+'Ark1'!Q1169</f>
        <v>14</v>
      </c>
      <c r="H202" s="353">
        <f>+'Ark1'!R1169</f>
        <v>14</v>
      </c>
      <c r="I202" s="237">
        <f>+IF(H202=0,"",'Ark1'!AG1169)</f>
        <v>0.14817728529379545</v>
      </c>
      <c r="J202" s="237">
        <f>+IF(H202=0,"",'Ark1'!AH1169)</f>
        <v>0</v>
      </c>
      <c r="K202" s="216"/>
      <c r="L202" s="468">
        <f>+'Ark1'!AI1169</f>
        <v>14</v>
      </c>
      <c r="M202" s="216"/>
      <c r="N202" s="32">
        <f>+IF(H202=0,"",'Ark1'!U1169)</f>
        <v>47.357142857142847</v>
      </c>
      <c r="O202" s="53"/>
      <c r="P202" s="29">
        <f>+IF(L202=0,"",'Ark1'!AJ1169)</f>
        <v>113.6785714285714</v>
      </c>
      <c r="Q202" s="216"/>
      <c r="R202" s="29">
        <f>+IF(L202=0,"",'Ark1'!AK1169)</f>
        <v>32.146962487431566</v>
      </c>
      <c r="S202" s="53"/>
      <c r="T202" s="238">
        <f>+IF(H202=0,"",'Ark1'!T1169)</f>
        <v>14.071428571428577</v>
      </c>
      <c r="U202" s="239">
        <f>+IF(H202=0,"",'Ark1'!W1169)</f>
        <v>100</v>
      </c>
      <c r="V202" s="239">
        <f>+IF(H202=0,"",'Ark1'!X1169)</f>
        <v>100</v>
      </c>
      <c r="W202" s="239">
        <f>+IF(H202=0,"",'Ark1'!Y1169)</f>
        <v>100</v>
      </c>
      <c r="X202" s="239">
        <f>+IF(H202=0,"",'Ark1'!Z1169)</f>
        <v>5.5086573792939069</v>
      </c>
      <c r="Y202" s="239">
        <f>+IF(H202=0,"",'Ark1'!Z1169)</f>
        <v>5.5086573792939069</v>
      </c>
      <c r="Z202" s="238">
        <f>+IF(H202=0,"",'Ark1'!AC1169)</f>
        <v>0</v>
      </c>
      <c r="AA202" s="239">
        <f>+IF(H202=0,"",'Ark1'!AE1169)</f>
        <v>0</v>
      </c>
      <c r="AB202" s="239">
        <f t="shared" si="183"/>
        <v>3.6428571428571419</v>
      </c>
      <c r="AC202" s="237">
        <f t="shared" si="184"/>
        <v>1</v>
      </c>
      <c r="AD202" s="216"/>
      <c r="AE202" s="220"/>
      <c r="AG202" s="29"/>
      <c r="AH202" s="27"/>
      <c r="AI202" s="220"/>
      <c r="AJ202" s="28"/>
      <c r="AN202" s="28"/>
    </row>
    <row r="203" spans="1:70" ht="15" customHeight="1">
      <c r="A203" s="216"/>
      <c r="B203" s="240">
        <f>+'Ark1'!C1170</f>
        <v>2024</v>
      </c>
      <c r="C203" s="236">
        <f>+'Ark1'!L1170</f>
        <v>13</v>
      </c>
      <c r="D203" s="236" t="str">
        <f>VLOOKUP(C203,RNR!$F$16:$G$31,2)</f>
        <v>E-</v>
      </c>
      <c r="E203" s="236">
        <f>+'Ark1'!D1170</f>
        <v>11</v>
      </c>
      <c r="F203" s="236" t="str">
        <f>VLOOKUP(E203,RNR!$D$2:$E$13,2)</f>
        <v>Nov</v>
      </c>
      <c r="G203" s="353">
        <f>+'Ark1'!Q1170</f>
        <v>3</v>
      </c>
      <c r="H203" s="353">
        <f>+'Ark1'!R1170</f>
        <v>3</v>
      </c>
      <c r="I203" s="237">
        <f>+IF(H203=0,"",'Ark1'!AG1170)</f>
        <v>8.9598038737409721E-2</v>
      </c>
      <c r="J203" s="237">
        <f>+IF(H203=0,"",'Ark1'!AH1170)</f>
        <v>0</v>
      </c>
      <c r="K203" s="216"/>
      <c r="L203" s="468">
        <f>+'Ark1'!AI1170</f>
        <v>3</v>
      </c>
      <c r="M203" s="216"/>
      <c r="N203" s="32">
        <f>+IF(H203=0,"",'Ark1'!U1170)</f>
        <v>43.466666666666683</v>
      </c>
      <c r="O203" s="53"/>
      <c r="P203" s="29">
        <f>+IF(L203=0,"",'Ark1'!AJ1170)</f>
        <v>111.06666666666663</v>
      </c>
      <c r="Q203" s="216"/>
      <c r="R203" s="29">
        <f>+IF(L203=0,"",'Ark1'!AK1170)</f>
        <v>31.66283101254562</v>
      </c>
      <c r="S203" s="53"/>
      <c r="T203" s="238">
        <f>+IF(H203=0,"",'Ark1'!T1170)</f>
        <v>13.666666666666663</v>
      </c>
      <c r="U203" s="239">
        <f>+IF(H203=0,"",'Ark1'!W1170)</f>
        <v>100</v>
      </c>
      <c r="V203" s="239">
        <f>+IF(H203=0,"",'Ark1'!X1170)</f>
        <v>100</v>
      </c>
      <c r="W203" s="239">
        <f>+IF(H203=0,"",'Ark1'!Y1170)</f>
        <v>100</v>
      </c>
      <c r="X203" s="239">
        <f>+IF(H203=0,"",'Ark1'!Z1170)</f>
        <v>3.3865748019036754</v>
      </c>
      <c r="Y203" s="239">
        <f>+IF(H203=0,"",'Ark1'!Z1170)</f>
        <v>3.3865748019036754</v>
      </c>
      <c r="Z203" s="238">
        <f>+IF(H203=0,"",'Ark1'!AC1170)</f>
        <v>0</v>
      </c>
      <c r="AA203" s="239">
        <f>+IF(H203=0,"",'Ark1'!AE1170)</f>
        <v>0</v>
      </c>
      <c r="AB203" s="239">
        <f t="shared" si="183"/>
        <v>3.343589743589745</v>
      </c>
      <c r="AC203" s="237">
        <f t="shared" si="184"/>
        <v>1</v>
      </c>
      <c r="AD203" s="216"/>
      <c r="AE203" s="27"/>
      <c r="AG203" s="29"/>
      <c r="AH203" s="27"/>
      <c r="AI203" s="28"/>
      <c r="AJ203" s="28"/>
      <c r="AN203" s="28"/>
    </row>
    <row r="204" spans="1:70" ht="15" customHeight="1">
      <c r="A204" s="216"/>
      <c r="B204" s="240">
        <f>+'Ark1'!C1171</f>
        <v>2024</v>
      </c>
      <c r="C204" s="236">
        <f>+'Ark1'!L1171</f>
        <v>13</v>
      </c>
      <c r="D204" s="236" t="str">
        <f>VLOOKUP(C204,RNR!$F$16:$G$31,2)</f>
        <v>E-</v>
      </c>
      <c r="E204" s="236">
        <f>+'Ark1'!D1171</f>
        <v>12</v>
      </c>
      <c r="F204" s="236" t="str">
        <f>VLOOKUP(E204,RNR!$D$2:$E$13,2)</f>
        <v>Des</v>
      </c>
      <c r="G204" s="353">
        <f>+'Ark1'!Q1171</f>
        <v>1</v>
      </c>
      <c r="H204" s="353">
        <f>+'Ark1'!R1171</f>
        <v>1</v>
      </c>
      <c r="I204" s="237">
        <f>+IF(H204=0,"",'Ark1'!AG1171)</f>
        <v>0.30145396393581225</v>
      </c>
      <c r="J204" s="237">
        <f>+IF(H204=0,"",'Ark1'!AH1171)</f>
        <v>0</v>
      </c>
      <c r="K204" s="216"/>
      <c r="L204" s="468">
        <f>+'Ark1'!AI1171</f>
        <v>1</v>
      </c>
      <c r="M204" s="216"/>
      <c r="N204" s="32">
        <f>+IF(H204=0,"",'Ark1'!U1171)</f>
        <v>49.2</v>
      </c>
      <c r="O204" s="53"/>
      <c r="P204" s="29">
        <f>+IF(L204=0,"",'Ark1'!AJ1171)</f>
        <v>113.9</v>
      </c>
      <c r="Q204" s="216"/>
      <c r="R204" s="29">
        <f>+IF(L204=0,"",'Ark1'!AK1171)</f>
        <v>33.296143188152627</v>
      </c>
      <c r="S204" s="53"/>
      <c r="T204" s="238">
        <f>+IF(H204=0,"",'Ark1'!T1171)</f>
        <v>15</v>
      </c>
      <c r="U204" s="239">
        <f>+IF(H204=0,"",'Ark1'!W1171)</f>
        <v>100</v>
      </c>
      <c r="V204" s="239">
        <f>+IF(H204=0,"",'Ark1'!X1171)</f>
        <v>100</v>
      </c>
      <c r="W204" s="239">
        <f>+IF(H204=0,"",'Ark1'!Y1171)</f>
        <v>100</v>
      </c>
      <c r="X204" s="239">
        <f>+IF(H204=0,"",'Ark1'!Z1171)</f>
        <v>0</v>
      </c>
      <c r="Y204" s="239">
        <f>+IF(H204=0,"",'Ark1'!Z1171)</f>
        <v>0</v>
      </c>
      <c r="Z204" s="238">
        <f>+IF(H204=0,"",'Ark1'!AC1171)</f>
        <v>0</v>
      </c>
      <c r="AA204" s="239">
        <f>+IF(H204=0,"",'Ark1'!AE1171)</f>
        <v>0</v>
      </c>
      <c r="AB204" s="239">
        <f t="shared" si="183"/>
        <v>3.7846153846153849</v>
      </c>
      <c r="AC204" s="237">
        <f t="shared" si="184"/>
        <v>1</v>
      </c>
      <c r="AD204" s="216"/>
      <c r="AE204" s="27"/>
      <c r="AG204" s="29"/>
      <c r="AH204" s="27"/>
      <c r="AI204" s="28"/>
      <c r="AJ204" s="28"/>
      <c r="AN204" s="28"/>
    </row>
    <row r="205" spans="1:70" s="532" customFormat="1" ht="15" customHeight="1">
      <c r="A205" s="531"/>
      <c r="B205" s="531"/>
      <c r="C205" s="531"/>
      <c r="D205" s="349"/>
      <c r="E205" s="349"/>
      <c r="F205" s="349"/>
      <c r="G205" s="349"/>
      <c r="H205" s="349"/>
      <c r="I205" s="217"/>
      <c r="J205" s="217"/>
      <c r="K205" s="217"/>
      <c r="L205" s="217"/>
      <c r="M205" s="217"/>
      <c r="N205" s="531"/>
      <c r="O205" s="531"/>
      <c r="P205" s="531"/>
      <c r="Q205" s="531"/>
      <c r="R205" s="531"/>
      <c r="S205" s="531"/>
      <c r="T205" s="531"/>
      <c r="U205" s="218"/>
      <c r="V205" s="218"/>
      <c r="W205" s="218"/>
      <c r="X205" s="218"/>
      <c r="Y205" s="218"/>
      <c r="Z205" s="531"/>
      <c r="AA205" s="218"/>
      <c r="AB205" s="218"/>
      <c r="AC205" s="217"/>
      <c r="AD205" s="531"/>
      <c r="AE205" s="219"/>
      <c r="AF205" s="29"/>
      <c r="AG205" s="29"/>
      <c r="AH205" s="27"/>
      <c r="AI205" s="220"/>
      <c r="BF205" s="232"/>
    </row>
    <row r="206" spans="1:70" s="532" customFormat="1" ht="15" customHeight="1">
      <c r="A206" s="531"/>
      <c r="B206" s="531"/>
      <c r="C206" s="234" t="s">
        <v>0</v>
      </c>
      <c r="D206" s="349"/>
      <c r="E206" s="352" t="str">
        <f>+D212</f>
        <v>E</v>
      </c>
      <c r="F206" s="349"/>
      <c r="G206" s="349"/>
      <c r="H206" s="367">
        <f>SUM(H208:H219)</f>
        <v>6</v>
      </c>
      <c r="I206" s="217"/>
      <c r="J206" s="217"/>
      <c r="K206" s="217"/>
      <c r="L206" s="217"/>
      <c r="M206" s="217"/>
      <c r="N206" s="265">
        <f>+Klasse!M38</f>
        <v>37.474046920821074</v>
      </c>
      <c r="O206" s="531"/>
      <c r="P206" s="531"/>
      <c r="Q206" s="531"/>
      <c r="R206" s="531"/>
      <c r="S206" s="531"/>
      <c r="T206" s="531"/>
      <c r="U206" s="218"/>
      <c r="V206" s="218"/>
      <c r="W206" s="218"/>
      <c r="X206" s="218"/>
      <c r="Y206" s="218"/>
      <c r="Z206" s="531"/>
      <c r="AA206" s="218"/>
      <c r="AB206" s="265" t="e">
        <f>+N206/#REF!</f>
        <v>#REF!</v>
      </c>
      <c r="AC206" s="217"/>
      <c r="AD206" s="531"/>
      <c r="AE206" s="219"/>
      <c r="AF206" s="29"/>
      <c r="AG206" s="29"/>
      <c r="AH206" s="27"/>
      <c r="AI206" s="220"/>
      <c r="BF206" s="232"/>
    </row>
    <row r="207" spans="1:70" s="532" customFormat="1" ht="15" customHeight="1">
      <c r="A207" s="531"/>
      <c r="B207" s="531"/>
      <c r="C207" s="531"/>
      <c r="D207" s="349"/>
      <c r="E207" s="349"/>
      <c r="F207" s="349"/>
      <c r="G207" s="349"/>
      <c r="H207" s="349"/>
      <c r="I207" s="217"/>
      <c r="J207" s="217"/>
      <c r="K207" s="217"/>
      <c r="L207" s="217"/>
      <c r="M207" s="217"/>
      <c r="N207" s="531"/>
      <c r="O207" s="531"/>
      <c r="P207" s="531"/>
      <c r="Q207" s="531"/>
      <c r="R207" s="531"/>
      <c r="S207" s="531"/>
      <c r="T207" s="531"/>
      <c r="U207" s="218"/>
      <c r="V207" s="218"/>
      <c r="W207" s="218"/>
      <c r="X207" s="218"/>
      <c r="Y207" s="218"/>
      <c r="Z207" s="531"/>
      <c r="AA207" s="218"/>
      <c r="AB207" s="218"/>
      <c r="AC207" s="218"/>
      <c r="AD207" s="218"/>
      <c r="AE207" s="219"/>
      <c r="AF207" s="29"/>
      <c r="AG207" s="29"/>
      <c r="AH207" s="27"/>
      <c r="AI207" s="220"/>
      <c r="BF207" s="232">
        <f>1+BF211</f>
        <v>1</v>
      </c>
      <c r="BG207" s="532">
        <v>20.659867330016564</v>
      </c>
      <c r="BH207" s="532">
        <f t="shared" ref="BH207" si="185">+BG207</f>
        <v>20.659867330016564</v>
      </c>
      <c r="BI207" s="532">
        <f t="shared" ref="BI207" si="186">+BH207</f>
        <v>20.659867330016564</v>
      </c>
      <c r="BJ207" s="532">
        <f t="shared" ref="BJ207" si="187">+BI207</f>
        <v>20.659867330016564</v>
      </c>
      <c r="BK207" s="532">
        <f t="shared" ref="BK207" si="188">+BJ207</f>
        <v>20.659867330016564</v>
      </c>
      <c r="BL207" s="532">
        <f t="shared" ref="BL207" si="189">+BK207</f>
        <v>20.659867330016564</v>
      </c>
      <c r="BM207" s="532">
        <f t="shared" ref="BM207" si="190">+BL207</f>
        <v>20.659867330016564</v>
      </c>
      <c r="BN207" s="532">
        <f t="shared" ref="BN207" si="191">+BM207</f>
        <v>20.659867330016564</v>
      </c>
      <c r="BO207" s="532">
        <f t="shared" ref="BO207" si="192">+BN207</f>
        <v>20.659867330016564</v>
      </c>
      <c r="BP207" s="532">
        <f t="shared" ref="BP207" si="193">+BO207</f>
        <v>20.659867330016564</v>
      </c>
      <c r="BQ207" s="532">
        <f t="shared" ref="BQ207" si="194">+BP207</f>
        <v>20.659867330016564</v>
      </c>
      <c r="BR207" s="532">
        <f t="shared" ref="BR207" si="195">+BQ207</f>
        <v>20.659867330016564</v>
      </c>
    </row>
    <row r="208" spans="1:70" ht="15" customHeight="1">
      <c r="A208" s="216"/>
      <c r="B208" s="240">
        <f>+'Ark1'!C1172</f>
        <v>2024</v>
      </c>
      <c r="C208" s="532">
        <f>+'Ark1'!L1172</f>
        <v>14</v>
      </c>
      <c r="D208" s="236" t="str">
        <f>VLOOKUP(C208,RNR!$F$16:$G$31,2)</f>
        <v>E</v>
      </c>
      <c r="E208" s="532">
        <f>+'Ark1'!D1172</f>
        <v>1</v>
      </c>
      <c r="F208" s="236" t="str">
        <f>VLOOKUP(E208,RNR!$D$2:$E$13,2)</f>
        <v>Jan</v>
      </c>
      <c r="G208" s="533">
        <f>+'Ark1'!Q1172</f>
        <v>0</v>
      </c>
      <c r="H208" s="533">
        <f>+'Ark1'!R1172</f>
        <v>0</v>
      </c>
      <c r="I208" s="29" t="str">
        <f>+IF(H208=0,"",'Ark1'!AG1172)</f>
        <v/>
      </c>
      <c r="J208" s="29" t="str">
        <f>+IF(H208=0,"",'Ark1'!AH1172)</f>
        <v/>
      </c>
      <c r="K208" s="531"/>
      <c r="L208" s="468">
        <f>+'Ark1'!AI1172</f>
        <v>0</v>
      </c>
      <c r="M208" s="531"/>
      <c r="N208" s="32" t="str">
        <f>+IF(H208=0,"",'Ark1'!U1172)</f>
        <v/>
      </c>
      <c r="O208" s="53"/>
      <c r="P208" s="29" t="str">
        <f>+IF(L208=0,"",'Ark1'!AJ1172)</f>
        <v/>
      </c>
      <c r="Q208" s="531"/>
      <c r="R208" s="29" t="str">
        <f>+IF(L208=0,"",'Ark1'!AK1172)</f>
        <v/>
      </c>
      <c r="S208" s="53"/>
      <c r="T208" s="238" t="str">
        <f>+IF(H208=0,"",'Ark1'!T1172)</f>
        <v/>
      </c>
      <c r="U208" s="34" t="str">
        <f>+IF(H208=0,"",'Ark1'!W1172)</f>
        <v/>
      </c>
      <c r="V208" s="34" t="str">
        <f>+IF(H208=0,"",'Ark1'!X1172)</f>
        <v/>
      </c>
      <c r="W208" s="34" t="str">
        <f>+IF(H208=0,"",'Ark1'!Y1172)</f>
        <v/>
      </c>
      <c r="X208" s="34" t="str">
        <f>+IF(H208=0,"",'Ark1'!Z1172)</f>
        <v/>
      </c>
      <c r="Y208" s="34" t="str">
        <f>+IF(H208=0,"",'Ark1'!Z1172)</f>
        <v/>
      </c>
      <c r="Z208" s="27" t="str">
        <f>+IF(H208=0,"",'Ark1'!AC1172)</f>
        <v/>
      </c>
      <c r="AA208" s="34" t="str">
        <f>+IF(H208=0,"",'Ark1'!AE1172)</f>
        <v/>
      </c>
      <c r="AB208" s="34" t="str">
        <f t="shared" ref="AB208:AB211" si="196">+IF(H208=0,"",+N208/C208)</f>
        <v/>
      </c>
      <c r="AC208" s="29" t="str">
        <f t="shared" ref="AC208:AC211" si="197">+IF(H208=0,"",G208/H208)</f>
        <v/>
      </c>
      <c r="AD208" s="216"/>
      <c r="AE208" s="27"/>
      <c r="AG208" s="29"/>
      <c r="AH208" s="27"/>
      <c r="AI208" s="28"/>
      <c r="AJ208" s="28"/>
      <c r="AN208" s="28"/>
    </row>
    <row r="209" spans="1:70" ht="15" customHeight="1">
      <c r="A209" s="216"/>
      <c r="B209" s="240">
        <f>+'Ark1'!C1173</f>
        <v>2024</v>
      </c>
      <c r="C209" s="532">
        <f>+'Ark1'!L1173</f>
        <v>14</v>
      </c>
      <c r="D209" s="236" t="str">
        <f>VLOOKUP(C209,RNR!$F$16:$G$31,2)</f>
        <v>E</v>
      </c>
      <c r="E209" s="532">
        <f>+'Ark1'!D1173</f>
        <v>2</v>
      </c>
      <c r="F209" s="236" t="str">
        <f>VLOOKUP(E209,RNR!$D$2:$E$13,2)</f>
        <v>Feb</v>
      </c>
      <c r="G209" s="533">
        <f>+'Ark1'!Q1173</f>
        <v>0</v>
      </c>
      <c r="H209" s="533">
        <f>+'Ark1'!R1173</f>
        <v>0</v>
      </c>
      <c r="I209" s="29" t="str">
        <f>+IF(H209=0,"",'Ark1'!AG1173)</f>
        <v/>
      </c>
      <c r="J209" s="29" t="str">
        <f>+IF(H209=0,"",'Ark1'!AH1173)</f>
        <v/>
      </c>
      <c r="K209" s="531"/>
      <c r="L209" s="468">
        <f>+'Ark1'!AI1173</f>
        <v>0</v>
      </c>
      <c r="M209" s="531"/>
      <c r="N209" s="32" t="str">
        <f>+IF(H209=0,"",'Ark1'!U1173)</f>
        <v/>
      </c>
      <c r="O209" s="53"/>
      <c r="P209" s="29" t="str">
        <f>+IF(L209=0,"",'Ark1'!AJ1173)</f>
        <v/>
      </c>
      <c r="Q209" s="531"/>
      <c r="R209" s="29" t="str">
        <f>+IF(L209=0,"",'Ark1'!AK1173)</f>
        <v/>
      </c>
      <c r="S209" s="53"/>
      <c r="T209" s="238" t="str">
        <f>+IF(H209=0,"",'Ark1'!T1173)</f>
        <v/>
      </c>
      <c r="U209" s="34" t="str">
        <f>+IF(H209=0,"",'Ark1'!W1173)</f>
        <v/>
      </c>
      <c r="V209" s="34" t="str">
        <f>+IF(H209=0,"",'Ark1'!X1173)</f>
        <v/>
      </c>
      <c r="W209" s="34" t="str">
        <f>+IF(H209=0,"",'Ark1'!Y1173)</f>
        <v/>
      </c>
      <c r="X209" s="34" t="str">
        <f>+IF(H209=0,"",'Ark1'!Z1173)</f>
        <v/>
      </c>
      <c r="Y209" s="34" t="str">
        <f>+IF(H209=0,"",'Ark1'!Z1173)</f>
        <v/>
      </c>
      <c r="Z209" s="27" t="str">
        <f>+IF(H209=0,"",'Ark1'!AC1173)</f>
        <v/>
      </c>
      <c r="AA209" s="34" t="str">
        <f>+IF(H209=0,"",'Ark1'!AE1173)</f>
        <v/>
      </c>
      <c r="AB209" s="34" t="str">
        <f t="shared" si="196"/>
        <v/>
      </c>
      <c r="AC209" s="29" t="str">
        <f t="shared" si="197"/>
        <v/>
      </c>
      <c r="AD209" s="216"/>
      <c r="AE209" s="27"/>
      <c r="AG209" s="29"/>
      <c r="AH209" s="27"/>
      <c r="AI209" s="28"/>
      <c r="AJ209" s="28"/>
      <c r="AN209" s="28"/>
    </row>
    <row r="210" spans="1:70" ht="15" customHeight="1">
      <c r="A210" s="216"/>
      <c r="B210" s="240">
        <f>+'Ark1'!C1174</f>
        <v>2024</v>
      </c>
      <c r="C210" s="532">
        <f>+'Ark1'!L1174</f>
        <v>14</v>
      </c>
      <c r="D210" s="236" t="str">
        <f>VLOOKUP(C210,RNR!$F$16:$G$31,2)</f>
        <v>E</v>
      </c>
      <c r="E210" s="532">
        <f>+'Ark1'!D1174</f>
        <v>3</v>
      </c>
      <c r="F210" s="236" t="str">
        <f>VLOOKUP(E210,RNR!$D$2:$E$13,2)</f>
        <v>Mar</v>
      </c>
      <c r="G210" s="533">
        <f>+'Ark1'!Q1174</f>
        <v>0</v>
      </c>
      <c r="H210" s="533">
        <f>+'Ark1'!R1174</f>
        <v>0</v>
      </c>
      <c r="I210" s="29" t="str">
        <f>+IF(H210=0,"",'Ark1'!AG1174)</f>
        <v/>
      </c>
      <c r="J210" s="29" t="str">
        <f>+IF(H210=0,"",'Ark1'!AH1174)</f>
        <v/>
      </c>
      <c r="K210" s="531"/>
      <c r="L210" s="468">
        <f>+'Ark1'!AI1174</f>
        <v>0</v>
      </c>
      <c r="M210" s="531"/>
      <c r="N210" s="32" t="str">
        <f>+IF(H210=0,"",'Ark1'!U1174)</f>
        <v/>
      </c>
      <c r="O210" s="53"/>
      <c r="P210" s="29" t="str">
        <f>+IF(L210=0,"",'Ark1'!AJ1174)</f>
        <v/>
      </c>
      <c r="Q210" s="531"/>
      <c r="R210" s="29" t="str">
        <f>+IF(L210=0,"",'Ark1'!AK1174)</f>
        <v/>
      </c>
      <c r="S210" s="53"/>
      <c r="T210" s="238" t="str">
        <f>+IF(H210=0,"",'Ark1'!T1174)</f>
        <v/>
      </c>
      <c r="U210" s="34" t="str">
        <f>+IF(H210=0,"",'Ark1'!W1174)</f>
        <v/>
      </c>
      <c r="V210" s="34" t="str">
        <f>+IF(H210=0,"",'Ark1'!X1174)</f>
        <v/>
      </c>
      <c r="W210" s="34" t="str">
        <f>+IF(H210=0,"",'Ark1'!Y1174)</f>
        <v/>
      </c>
      <c r="X210" s="34" t="str">
        <f>+IF(H210=0,"",'Ark1'!Z1174)</f>
        <v/>
      </c>
      <c r="Y210" s="34" t="str">
        <f>+IF(H210=0,"",'Ark1'!Z1174)</f>
        <v/>
      </c>
      <c r="Z210" s="27" t="str">
        <f>+IF(H210=0,"",'Ark1'!AC1174)</f>
        <v/>
      </c>
      <c r="AA210" s="34" t="str">
        <f>+IF(H210=0,"",'Ark1'!AE1174)</f>
        <v/>
      </c>
      <c r="AB210" s="34" t="str">
        <f t="shared" si="196"/>
        <v/>
      </c>
      <c r="AC210" s="29" t="str">
        <f t="shared" si="197"/>
        <v/>
      </c>
      <c r="AD210" s="216"/>
      <c r="AE210" s="27"/>
      <c r="AG210" s="29"/>
      <c r="AH210" s="27"/>
      <c r="AI210" s="28"/>
      <c r="AJ210" s="28"/>
      <c r="AN210" s="28"/>
    </row>
    <row r="211" spans="1:70" ht="15" customHeight="1">
      <c r="A211" s="216"/>
      <c r="B211" s="240">
        <f>+'Ark1'!C1175</f>
        <v>2024</v>
      </c>
      <c r="C211" s="532">
        <f>+'Ark1'!L1175</f>
        <v>14</v>
      </c>
      <c r="D211" s="236" t="str">
        <f>VLOOKUP(C211,RNR!$F$16:$G$31,2)</f>
        <v>E</v>
      </c>
      <c r="E211" s="532">
        <f>+'Ark1'!D1175</f>
        <v>4</v>
      </c>
      <c r="F211" s="236" t="str">
        <f>VLOOKUP(E211,RNR!$D$2:$E$13,2)</f>
        <v>Apr</v>
      </c>
      <c r="G211" s="533">
        <f>+'Ark1'!Q1175</f>
        <v>0</v>
      </c>
      <c r="H211" s="533">
        <f>+'Ark1'!R1175</f>
        <v>0</v>
      </c>
      <c r="I211" s="29" t="str">
        <f>+IF(H211=0,"",'Ark1'!AG1175)</f>
        <v/>
      </c>
      <c r="J211" s="29" t="str">
        <f>+IF(H211=0,"",'Ark1'!AH1175)</f>
        <v/>
      </c>
      <c r="K211" s="531"/>
      <c r="L211" s="468">
        <f>+'Ark1'!AI1175</f>
        <v>0</v>
      </c>
      <c r="M211" s="531"/>
      <c r="N211" s="32" t="str">
        <f>+IF(H211=0,"",'Ark1'!U1175)</f>
        <v/>
      </c>
      <c r="O211" s="53"/>
      <c r="P211" s="29" t="str">
        <f>+IF(L211=0,"",'Ark1'!AJ1175)</f>
        <v/>
      </c>
      <c r="Q211" s="531"/>
      <c r="R211" s="29" t="str">
        <f>+IF(L211=0,"",'Ark1'!AK1175)</f>
        <v/>
      </c>
      <c r="S211" s="53"/>
      <c r="T211" s="238" t="str">
        <f>+IF(H211=0,"",'Ark1'!T1175)</f>
        <v/>
      </c>
      <c r="U211" s="34" t="str">
        <f>+IF(H211=0,"",'Ark1'!W1175)</f>
        <v/>
      </c>
      <c r="V211" s="34" t="str">
        <f>+IF(H211=0,"",'Ark1'!X1175)</f>
        <v/>
      </c>
      <c r="W211" s="34" t="str">
        <f>+IF(H211=0,"",'Ark1'!Y1175)</f>
        <v/>
      </c>
      <c r="X211" s="34" t="str">
        <f>+IF(H211=0,"",'Ark1'!Z1175)</f>
        <v/>
      </c>
      <c r="Y211" s="34" t="str">
        <f>+IF(H211=0,"",'Ark1'!Z1175)</f>
        <v/>
      </c>
      <c r="Z211" s="27" t="str">
        <f>+IF(H211=0,"",'Ark1'!AC1175)</f>
        <v/>
      </c>
      <c r="AA211" s="34" t="str">
        <f>+IF(H211=0,"",'Ark1'!AE1175)</f>
        <v/>
      </c>
      <c r="AB211" s="34" t="str">
        <f t="shared" si="196"/>
        <v/>
      </c>
      <c r="AC211" s="29" t="str">
        <f t="shared" si="197"/>
        <v/>
      </c>
      <c r="AD211" s="216"/>
      <c r="AE211" s="27"/>
      <c r="AG211" s="29"/>
      <c r="AH211" s="27"/>
      <c r="AI211" s="28"/>
      <c r="AJ211" s="28"/>
      <c r="AN211" s="28"/>
    </row>
    <row r="212" spans="1:70" ht="15" customHeight="1">
      <c r="A212" s="216"/>
      <c r="B212" s="240">
        <f>+'Ark1'!C1176</f>
        <v>2024</v>
      </c>
      <c r="C212" s="28">
        <f>+'Ark1'!L1176</f>
        <v>14</v>
      </c>
      <c r="D212" s="236" t="str">
        <f>VLOOKUP(C212,RNR!$F$16:$G$31,2)</f>
        <v>E</v>
      </c>
      <c r="E212" s="28">
        <f>+'Ark1'!D1176</f>
        <v>5</v>
      </c>
      <c r="F212" s="236" t="str">
        <f>VLOOKUP(E212,RNR!$D$2:$E$13,2)</f>
        <v>Mai</v>
      </c>
      <c r="G212" s="339">
        <f>+'Ark1'!Q1176</f>
        <v>0</v>
      </c>
      <c r="H212" s="339">
        <f>+'Ark1'!R1176</f>
        <v>0</v>
      </c>
      <c r="I212" s="29" t="str">
        <f>+IF(H212=0,"",'Ark1'!AG1176)</f>
        <v/>
      </c>
      <c r="J212" s="29" t="str">
        <f>+IF(H212=0,"",'Ark1'!AH1176)</f>
        <v/>
      </c>
      <c r="K212" s="216"/>
      <c r="L212" s="468">
        <f>+'Ark1'!AI1176</f>
        <v>0</v>
      </c>
      <c r="M212" s="216"/>
      <c r="N212" s="32" t="str">
        <f>+IF(H212=0,"",'Ark1'!U1176)</f>
        <v/>
      </c>
      <c r="O212" s="53"/>
      <c r="P212" s="29" t="str">
        <f>+IF(L212=0,"",'Ark1'!AJ1176)</f>
        <v/>
      </c>
      <c r="Q212" s="216"/>
      <c r="R212" s="29" t="str">
        <f>+IF(L212=0,"",'Ark1'!AK1176)</f>
        <v/>
      </c>
      <c r="S212" s="53"/>
      <c r="T212" s="238" t="str">
        <f>+IF(H212=0,"",'Ark1'!T1176)</f>
        <v/>
      </c>
      <c r="U212" s="34" t="str">
        <f>+IF(H212=0,"",'Ark1'!W1176)</f>
        <v/>
      </c>
      <c r="V212" s="34" t="str">
        <f>+IF(H212=0,"",'Ark1'!X1176)</f>
        <v/>
      </c>
      <c r="W212" s="34" t="str">
        <f>+IF(H212=0,"",'Ark1'!Y1176)</f>
        <v/>
      </c>
      <c r="X212" s="34" t="str">
        <f>+IF(H212=0,"",'Ark1'!Z1176)</f>
        <v/>
      </c>
      <c r="Y212" s="34" t="str">
        <f>+IF(H212=0,"",'Ark1'!Z1176)</f>
        <v/>
      </c>
      <c r="Z212" s="27" t="str">
        <f>+IF(H212=0,"",'Ark1'!AC1176)</f>
        <v/>
      </c>
      <c r="AA212" s="34" t="str">
        <f>+IF(H212=0,"",'Ark1'!AE1176)</f>
        <v/>
      </c>
      <c r="AB212" s="34" t="str">
        <f t="shared" ref="AB212:AB219" si="198">+IF(H212=0,"",+N212/C212)</f>
        <v/>
      </c>
      <c r="AC212" s="29" t="str">
        <f t="shared" ref="AC212:AC219" si="199">+IF(H212=0,"",G212/H212)</f>
        <v/>
      </c>
      <c r="AD212" s="216"/>
      <c r="AE212" s="27"/>
      <c r="AG212" s="29"/>
      <c r="AH212" s="27"/>
      <c r="AI212" s="28"/>
      <c r="AJ212" s="28"/>
      <c r="AN212" s="28"/>
    </row>
    <row r="213" spans="1:70" ht="15" customHeight="1">
      <c r="A213" s="216"/>
      <c r="B213" s="240">
        <f>+'Ark1'!C1177</f>
        <v>2024</v>
      </c>
      <c r="C213" s="28">
        <f>+'Ark1'!L1177</f>
        <v>14</v>
      </c>
      <c r="D213" s="236" t="str">
        <f>VLOOKUP(C213,RNR!$F$16:$G$31,2)</f>
        <v>E</v>
      </c>
      <c r="E213" s="28">
        <f>+'Ark1'!D1177</f>
        <v>6</v>
      </c>
      <c r="F213" s="236" t="str">
        <f>VLOOKUP(E213,RNR!$D$2:$E$13,2)</f>
        <v>Jun</v>
      </c>
      <c r="G213" s="339">
        <f>+'Ark1'!Q1177</f>
        <v>0</v>
      </c>
      <c r="H213" s="339">
        <f>+'Ark1'!R1177</f>
        <v>0</v>
      </c>
      <c r="I213" s="29" t="str">
        <f>+IF(H213=0,"",'Ark1'!AG1177)</f>
        <v/>
      </c>
      <c r="J213" s="29" t="str">
        <f>+IF(H213=0,"",'Ark1'!AH1177)</f>
        <v/>
      </c>
      <c r="K213" s="216"/>
      <c r="L213" s="468">
        <f>+'Ark1'!AI1177</f>
        <v>0</v>
      </c>
      <c r="M213" s="216"/>
      <c r="N213" s="32" t="str">
        <f>+IF(H213=0,"",'Ark1'!U1177)</f>
        <v/>
      </c>
      <c r="O213" s="53"/>
      <c r="P213" s="29" t="str">
        <f>+IF(L213=0,"",'Ark1'!AJ1177)</f>
        <v/>
      </c>
      <c r="Q213" s="216"/>
      <c r="R213" s="29" t="str">
        <f>+IF(L213=0,"",'Ark1'!AK1177)</f>
        <v/>
      </c>
      <c r="S213" s="53"/>
      <c r="T213" s="238" t="str">
        <f>+IF(H213=0,"",'Ark1'!T1177)</f>
        <v/>
      </c>
      <c r="U213" s="34" t="str">
        <f>+IF(H213=0,"",'Ark1'!W1177)</f>
        <v/>
      </c>
      <c r="V213" s="34" t="str">
        <f>+IF(H213=0,"",'Ark1'!X1177)</f>
        <v/>
      </c>
      <c r="W213" s="34" t="str">
        <f>+IF(H213=0,"",'Ark1'!Y1177)</f>
        <v/>
      </c>
      <c r="X213" s="34" t="str">
        <f>+IF(H213=0,"",'Ark1'!Z1177)</f>
        <v/>
      </c>
      <c r="Y213" s="34" t="str">
        <f>+IF(H213=0,"",'Ark1'!Z1177)</f>
        <v/>
      </c>
      <c r="Z213" s="27" t="str">
        <f>+IF(H213=0,"",'Ark1'!AC1177)</f>
        <v/>
      </c>
      <c r="AA213" s="34" t="str">
        <f>+IF(H213=0,"",'Ark1'!AE1177)</f>
        <v/>
      </c>
      <c r="AB213" s="34" t="str">
        <f t="shared" si="198"/>
        <v/>
      </c>
      <c r="AC213" s="29" t="str">
        <f t="shared" si="199"/>
        <v/>
      </c>
      <c r="AD213" s="216"/>
      <c r="AE213" s="27"/>
      <c r="AG213" s="29"/>
      <c r="AH213" s="27"/>
      <c r="AI213" s="28"/>
      <c r="AJ213" s="28"/>
      <c r="AN213" s="28"/>
    </row>
    <row r="214" spans="1:70" ht="15" customHeight="1">
      <c r="A214" s="216"/>
      <c r="B214" s="240">
        <f>+'Ark1'!C1178</f>
        <v>2024</v>
      </c>
      <c r="C214" s="28">
        <f>+'Ark1'!L1178</f>
        <v>14</v>
      </c>
      <c r="D214" s="236" t="str">
        <f>VLOOKUP(C214,RNR!$F$16:$G$31,2)</f>
        <v>E</v>
      </c>
      <c r="E214" s="28">
        <f>+'Ark1'!D1178</f>
        <v>7</v>
      </c>
      <c r="F214" s="236" t="str">
        <f>VLOOKUP(E214,RNR!$D$2:$E$13,2)</f>
        <v>Jul</v>
      </c>
      <c r="G214" s="339">
        <f>+'Ark1'!Q1178</f>
        <v>0</v>
      </c>
      <c r="H214" s="339">
        <f>+'Ark1'!R1178</f>
        <v>0</v>
      </c>
      <c r="I214" s="29" t="str">
        <f>+IF(H214=0,"",'Ark1'!AG1178)</f>
        <v/>
      </c>
      <c r="J214" s="29" t="str">
        <f>+IF(H214=0,"",'Ark1'!AH1178)</f>
        <v/>
      </c>
      <c r="K214" s="216"/>
      <c r="L214" s="468">
        <f>+'Ark1'!AI1178</f>
        <v>0</v>
      </c>
      <c r="M214" s="216"/>
      <c r="N214" s="32" t="str">
        <f>+IF(H214=0,"",'Ark1'!U1178)</f>
        <v/>
      </c>
      <c r="O214" s="53"/>
      <c r="P214" s="29" t="str">
        <f>+IF(L214=0,"",'Ark1'!AJ1178)</f>
        <v/>
      </c>
      <c r="Q214" s="216"/>
      <c r="R214" s="29" t="str">
        <f>+IF(L214=0,"",'Ark1'!AK1178)</f>
        <v/>
      </c>
      <c r="S214" s="53"/>
      <c r="T214" s="238" t="str">
        <f>+IF(H214=0,"",'Ark1'!T1178)</f>
        <v/>
      </c>
      <c r="U214" s="34" t="str">
        <f>+IF(H214=0,"",'Ark1'!W1178)</f>
        <v/>
      </c>
      <c r="V214" s="34" t="str">
        <f>+IF(H214=0,"",'Ark1'!X1178)</f>
        <v/>
      </c>
      <c r="W214" s="34" t="str">
        <f>+IF(H214=0,"",'Ark1'!Y1178)</f>
        <v/>
      </c>
      <c r="X214" s="34" t="str">
        <f>+IF(H214=0,"",'Ark1'!Z1178)</f>
        <v/>
      </c>
      <c r="Y214" s="34" t="str">
        <f>+IF(H214=0,"",'Ark1'!Z1178)</f>
        <v/>
      </c>
      <c r="Z214" s="27" t="str">
        <f>+IF(H214=0,"",'Ark1'!AC1178)</f>
        <v/>
      </c>
      <c r="AA214" s="34" t="str">
        <f>+IF(H214=0,"",'Ark1'!AE1178)</f>
        <v/>
      </c>
      <c r="AB214" s="34" t="str">
        <f t="shared" si="198"/>
        <v/>
      </c>
      <c r="AC214" s="29" t="str">
        <f t="shared" si="199"/>
        <v/>
      </c>
      <c r="AD214" s="216"/>
      <c r="AE214" s="27"/>
      <c r="AG214" s="29"/>
      <c r="AH214" s="27"/>
      <c r="AI214" s="28"/>
      <c r="AJ214" s="28"/>
      <c r="AN214" s="28"/>
    </row>
    <row r="215" spans="1:70" ht="15" customHeight="1">
      <c r="A215" s="216"/>
      <c r="B215" s="240">
        <f>+'Ark1'!C1179</f>
        <v>2024</v>
      </c>
      <c r="C215" s="28">
        <f>+'Ark1'!L1179</f>
        <v>14</v>
      </c>
      <c r="D215" s="236" t="str">
        <f>VLOOKUP(C215,RNR!$F$16:$G$31,2)</f>
        <v>E</v>
      </c>
      <c r="E215" s="28">
        <f>+'Ark1'!D1179</f>
        <v>8</v>
      </c>
      <c r="F215" s="236" t="str">
        <f>VLOOKUP(E215,RNR!$D$2:$E$13,2)</f>
        <v>Aug</v>
      </c>
      <c r="G215" s="339">
        <f>+'Ark1'!Q1179</f>
        <v>0</v>
      </c>
      <c r="H215" s="339">
        <f>+'Ark1'!R1179</f>
        <v>0</v>
      </c>
      <c r="I215" s="29" t="str">
        <f>+IF(H215=0,"",'Ark1'!AG1179)</f>
        <v/>
      </c>
      <c r="J215" s="29" t="str">
        <f>+IF(H215=0,"",'Ark1'!AH1179)</f>
        <v/>
      </c>
      <c r="K215" s="216"/>
      <c r="L215" s="468">
        <f>+'Ark1'!AI1179</f>
        <v>0</v>
      </c>
      <c r="M215" s="216"/>
      <c r="N215" s="32" t="str">
        <f>+IF(H215=0,"",'Ark1'!U1179)</f>
        <v/>
      </c>
      <c r="O215" s="53"/>
      <c r="P215" s="29" t="str">
        <f>+IF(L215=0,"",'Ark1'!AJ1179)</f>
        <v/>
      </c>
      <c r="Q215" s="216"/>
      <c r="R215" s="29" t="str">
        <f>+IF(L215=0,"",'Ark1'!AK1179)</f>
        <v/>
      </c>
      <c r="S215" s="53"/>
      <c r="T215" s="238" t="str">
        <f>+IF(H215=0,"",'Ark1'!T1179)</f>
        <v/>
      </c>
      <c r="U215" s="34" t="str">
        <f>+IF(H215=0,"",'Ark1'!W1179)</f>
        <v/>
      </c>
      <c r="V215" s="34" t="str">
        <f>+IF(H215=0,"",'Ark1'!X1179)</f>
        <v/>
      </c>
      <c r="W215" s="34" t="str">
        <f>+IF(H215=0,"",'Ark1'!Y1179)</f>
        <v/>
      </c>
      <c r="X215" s="34" t="str">
        <f>+IF(H215=0,"",'Ark1'!Z1179)</f>
        <v/>
      </c>
      <c r="Y215" s="34" t="str">
        <f>+IF(H215=0,"",'Ark1'!Z1179)</f>
        <v/>
      </c>
      <c r="Z215" s="27" t="str">
        <f>+IF(H215=0,"",'Ark1'!AC1179)</f>
        <v/>
      </c>
      <c r="AA215" s="34" t="str">
        <f>+IF(H215=0,"",'Ark1'!AE1179)</f>
        <v/>
      </c>
      <c r="AB215" s="34" t="str">
        <f t="shared" si="198"/>
        <v/>
      </c>
      <c r="AC215" s="29" t="str">
        <f t="shared" si="199"/>
        <v/>
      </c>
      <c r="AD215" s="216"/>
      <c r="AE215" s="27"/>
      <c r="AG215" s="29"/>
      <c r="AH215" s="27"/>
      <c r="AI215" s="28"/>
      <c r="AJ215" s="28"/>
      <c r="AN215" s="28"/>
    </row>
    <row r="216" spans="1:70" ht="15" customHeight="1">
      <c r="A216" s="216"/>
      <c r="B216" s="240">
        <f>+'Ark1'!C1180</f>
        <v>2024</v>
      </c>
      <c r="C216" s="28">
        <f>+'Ark1'!L1180</f>
        <v>14</v>
      </c>
      <c r="D216" s="236" t="str">
        <f>VLOOKUP(C216,RNR!$F$16:$G$31,2)</f>
        <v>E</v>
      </c>
      <c r="E216" s="28">
        <f>+'Ark1'!D1180</f>
        <v>9</v>
      </c>
      <c r="F216" s="236" t="str">
        <f>VLOOKUP(E216,RNR!$D$2:$E$13,2)</f>
        <v>Sep</v>
      </c>
      <c r="G216" s="339">
        <f>+'Ark1'!Q1180</f>
        <v>2</v>
      </c>
      <c r="H216" s="339">
        <f>+'Ark1'!R1180</f>
        <v>2</v>
      </c>
      <c r="I216" s="29">
        <f>+IF(H216=0,"",'Ark1'!AG1180)</f>
        <v>5.9020082030855472E-2</v>
      </c>
      <c r="J216" s="29">
        <f>+IF(H216=0,"",'Ark1'!AH1180)</f>
        <v>0</v>
      </c>
      <c r="K216" s="216"/>
      <c r="L216" s="468">
        <f>+'Ark1'!AI1180</f>
        <v>2</v>
      </c>
      <c r="M216" s="216"/>
      <c r="N216" s="32">
        <f>+IF(H216=0,"",'Ark1'!U1180)</f>
        <v>54.35</v>
      </c>
      <c r="O216" s="53"/>
      <c r="P216" s="29">
        <f>+IF(L216=0,"",'Ark1'!AJ1180)</f>
        <v>114.8</v>
      </c>
      <c r="Q216" s="216"/>
      <c r="R216" s="29">
        <f>+IF(L216=0,"",'Ark1'!AK1180)</f>
        <v>35.932970499471345</v>
      </c>
      <c r="S216" s="53"/>
      <c r="T216" s="238">
        <f>+IF(H216=0,"",'Ark1'!T1180)</f>
        <v>14.5</v>
      </c>
      <c r="U216" s="34">
        <f>+IF(H216=0,"",'Ark1'!W1180)</f>
        <v>100</v>
      </c>
      <c r="V216" s="34">
        <f>+IF(H216=0,"",'Ark1'!X1180)</f>
        <v>100</v>
      </c>
      <c r="W216" s="34">
        <f>+IF(H216=0,"",'Ark1'!Y1180)</f>
        <v>100</v>
      </c>
      <c r="X216" s="34">
        <f>+IF(H216=0,"",'Ark1'!Z1180)</f>
        <v>2.8499999999999899</v>
      </c>
      <c r="Y216" s="34">
        <f>+IF(H216=0,"",'Ark1'!Z1180)</f>
        <v>2.8499999999999899</v>
      </c>
      <c r="Z216" s="27">
        <f>+IF(H216=0,"",'Ark1'!AC1180)</f>
        <v>0</v>
      </c>
      <c r="AA216" s="34">
        <f>+IF(H216=0,"",'Ark1'!AE1180)</f>
        <v>0</v>
      </c>
      <c r="AB216" s="34">
        <f t="shared" si="198"/>
        <v>3.8821428571428571</v>
      </c>
      <c r="AC216" s="29">
        <f t="shared" si="199"/>
        <v>1</v>
      </c>
      <c r="AD216" s="216"/>
      <c r="AE216" s="27"/>
      <c r="AG216" s="29"/>
      <c r="AH216" s="27"/>
      <c r="AI216" s="28"/>
      <c r="AJ216" s="28"/>
      <c r="AN216" s="28"/>
    </row>
    <row r="217" spans="1:70" ht="15" customHeight="1">
      <c r="A217" s="216"/>
      <c r="B217" s="240">
        <f>+'Ark1'!C1181</f>
        <v>2024</v>
      </c>
      <c r="C217" s="28">
        <f>+'Ark1'!L1181</f>
        <v>14</v>
      </c>
      <c r="D217" s="236" t="str">
        <f>VLOOKUP(C217,RNR!$F$16:$G$31,2)</f>
        <v>E</v>
      </c>
      <c r="E217" s="28">
        <f>+'Ark1'!D1181</f>
        <v>10</v>
      </c>
      <c r="F217" s="236" t="str">
        <f>VLOOKUP(E217,RNR!$D$2:$E$13,2)</f>
        <v>Okt</v>
      </c>
      <c r="G217" s="339">
        <f>+'Ark1'!Q1181</f>
        <v>2</v>
      </c>
      <c r="H217" s="339">
        <f>+'Ark1'!R1181</f>
        <v>4</v>
      </c>
      <c r="I217" s="29">
        <f>+IF(H217=0,"",'Ark1'!AG1181)</f>
        <v>5.1716778004501161E-2</v>
      </c>
      <c r="J217" s="29">
        <f>+IF(H217=0,"",'Ark1'!AH1181)</f>
        <v>0</v>
      </c>
      <c r="K217" s="216"/>
      <c r="L217" s="468">
        <f>+'Ark1'!AI1181</f>
        <v>4</v>
      </c>
      <c r="M217" s="216"/>
      <c r="N217" s="32">
        <f>+IF(H217=0,"",'Ark1'!U1181)</f>
        <v>57.850000000000016</v>
      </c>
      <c r="O217" s="53"/>
      <c r="P217" s="29">
        <f>+IF(L217=0,"",'Ark1'!AJ1181)</f>
        <v>118.2</v>
      </c>
      <c r="Q217" s="216"/>
      <c r="R217" s="29">
        <f>+IF(L217=0,"",'Ark1'!AK1181)</f>
        <v>35.008893481161621</v>
      </c>
      <c r="S217" s="53"/>
      <c r="T217" s="238">
        <f>+IF(H217=0,"",'Ark1'!T1181)</f>
        <v>14.5</v>
      </c>
      <c r="U217" s="34">
        <f>+IF(H217=0,"",'Ark1'!W1181)</f>
        <v>100</v>
      </c>
      <c r="V217" s="34">
        <f>+IF(H217=0,"",'Ark1'!X1181)</f>
        <v>100</v>
      </c>
      <c r="W217" s="34">
        <f>+IF(H217=0,"",'Ark1'!Y1181)</f>
        <v>100</v>
      </c>
      <c r="X217" s="34">
        <f>+IF(H217=0,"",'Ark1'!Z1181)</f>
        <v>3.4601300553591039</v>
      </c>
      <c r="Y217" s="34">
        <f>+IF(H217=0,"",'Ark1'!Z1181)</f>
        <v>3.4601300553591039</v>
      </c>
      <c r="Z217" s="27">
        <f>+IF(H217=0,"",'Ark1'!AC1181)</f>
        <v>0</v>
      </c>
      <c r="AA217" s="34">
        <f>+IF(H217=0,"",'Ark1'!AE1181)</f>
        <v>0</v>
      </c>
      <c r="AB217" s="34">
        <f t="shared" si="198"/>
        <v>4.132142857142858</v>
      </c>
      <c r="AC217" s="29">
        <f t="shared" si="199"/>
        <v>0.5</v>
      </c>
      <c r="AD217" s="216"/>
      <c r="AE217" s="27"/>
      <c r="AG217" s="29"/>
      <c r="AH217" s="27"/>
      <c r="AI217" s="28"/>
      <c r="AJ217" s="28"/>
      <c r="AN217" s="28"/>
    </row>
    <row r="218" spans="1:70" ht="15" customHeight="1">
      <c r="A218" s="216"/>
      <c r="B218" s="240">
        <f>+'Ark1'!C1182</f>
        <v>2024</v>
      </c>
      <c r="C218" s="28">
        <f>+'Ark1'!L1182</f>
        <v>14</v>
      </c>
      <c r="D218" s="236" t="str">
        <f>VLOOKUP(C218,RNR!$F$16:$G$31,2)</f>
        <v>E</v>
      </c>
      <c r="E218" s="28">
        <f>+'Ark1'!D1182</f>
        <v>11</v>
      </c>
      <c r="F218" s="236" t="str">
        <f>VLOOKUP(E218,RNR!$D$2:$E$13,2)</f>
        <v>Nov</v>
      </c>
      <c r="G218" s="339">
        <f>+'Ark1'!Q1182</f>
        <v>0</v>
      </c>
      <c r="H218" s="339">
        <f>+'Ark1'!R1182</f>
        <v>0</v>
      </c>
      <c r="I218" s="29" t="str">
        <f>+IF(H218=0,"",'Ark1'!AG1182)</f>
        <v/>
      </c>
      <c r="J218" s="29" t="str">
        <f>+IF(H218=0,"",'Ark1'!AH1182)</f>
        <v/>
      </c>
      <c r="K218" s="216"/>
      <c r="L218" s="468">
        <f>+'Ark1'!AI1182</f>
        <v>0</v>
      </c>
      <c r="M218" s="216"/>
      <c r="N218" s="32" t="str">
        <f>+IF(H218=0,"",'Ark1'!U1182)</f>
        <v/>
      </c>
      <c r="O218" s="53"/>
      <c r="P218" s="29" t="str">
        <f>+IF(L218=0,"",'Ark1'!AJ1182)</f>
        <v/>
      </c>
      <c r="Q218" s="216"/>
      <c r="R218" s="29" t="str">
        <f>+IF(L218=0,"",'Ark1'!AK1182)</f>
        <v/>
      </c>
      <c r="S218" s="53"/>
      <c r="T218" s="238" t="str">
        <f>+IF(H218=0,"",'Ark1'!T1182)</f>
        <v/>
      </c>
      <c r="U218" s="34" t="str">
        <f>+IF(H218=0,"",'Ark1'!W1182)</f>
        <v/>
      </c>
      <c r="V218" s="34" t="str">
        <f>+IF(H218=0,"",'Ark1'!X1182)</f>
        <v/>
      </c>
      <c r="W218" s="34" t="str">
        <f>+IF(H218=0,"",'Ark1'!Y1182)</f>
        <v/>
      </c>
      <c r="X218" s="34" t="str">
        <f>+IF(H218=0,"",'Ark1'!Z1182)</f>
        <v/>
      </c>
      <c r="Y218" s="34" t="str">
        <f>+IF(H218=0,"",'Ark1'!Z1182)</f>
        <v/>
      </c>
      <c r="Z218" s="27" t="str">
        <f>+IF(H218=0,"",'Ark1'!AC1182)</f>
        <v/>
      </c>
      <c r="AA218" s="34" t="str">
        <f>+IF(H218=0,"",'Ark1'!AE1182)</f>
        <v/>
      </c>
      <c r="AB218" s="34" t="str">
        <f t="shared" si="198"/>
        <v/>
      </c>
      <c r="AC218" s="29" t="str">
        <f t="shared" si="199"/>
        <v/>
      </c>
      <c r="AD218" s="216"/>
      <c r="AE218" s="27"/>
      <c r="AG218" s="29"/>
      <c r="AH218" s="27"/>
      <c r="AI218" s="28"/>
      <c r="AJ218" s="28"/>
      <c r="AN218" s="28"/>
    </row>
    <row r="219" spans="1:70" ht="15" customHeight="1">
      <c r="A219" s="216"/>
      <c r="B219" s="240">
        <f>+'Ark1'!C1183</f>
        <v>2024</v>
      </c>
      <c r="C219" s="28">
        <f>+'Ark1'!L1183</f>
        <v>14</v>
      </c>
      <c r="D219" s="236" t="str">
        <f>VLOOKUP(C219,RNR!$F$16:$G$31,2)</f>
        <v>E</v>
      </c>
      <c r="E219" s="28">
        <f>+'Ark1'!D1183</f>
        <v>12</v>
      </c>
      <c r="F219" s="236" t="str">
        <f>VLOOKUP(E219,RNR!$D$2:$E$13,2)</f>
        <v>Des</v>
      </c>
      <c r="G219" s="339">
        <f>+'Ark1'!Q1183</f>
        <v>0</v>
      </c>
      <c r="H219" s="339">
        <f>+'Ark1'!R1183</f>
        <v>0</v>
      </c>
      <c r="I219" s="29" t="str">
        <f>+IF(H219=0,"",'Ark1'!AG1183)</f>
        <v/>
      </c>
      <c r="J219" s="29" t="str">
        <f>+IF(H219=0,"",'Ark1'!AH1183)</f>
        <v/>
      </c>
      <c r="K219" s="216"/>
      <c r="L219" s="468">
        <f>+'Ark1'!AI1183</f>
        <v>0</v>
      </c>
      <c r="M219" s="216"/>
      <c r="N219" s="32" t="str">
        <f>+IF(H219=0,"",'Ark1'!U1183)</f>
        <v/>
      </c>
      <c r="O219" s="53"/>
      <c r="P219" s="29" t="str">
        <f>+IF(L219=0,"",'Ark1'!AJ1183)</f>
        <v/>
      </c>
      <c r="Q219" s="216"/>
      <c r="R219" s="29" t="str">
        <f>+IF(L219=0,"",'Ark1'!AK1183)</f>
        <v/>
      </c>
      <c r="S219" s="53"/>
      <c r="T219" s="238" t="str">
        <f>+IF(H219=0,"",'Ark1'!T1183)</f>
        <v/>
      </c>
      <c r="U219" s="34" t="str">
        <f>+IF(H219=0,"",'Ark1'!W1183)</f>
        <v/>
      </c>
      <c r="V219" s="34" t="str">
        <f>+IF(H219=0,"",'Ark1'!X1183)</f>
        <v/>
      </c>
      <c r="W219" s="34" t="str">
        <f>+IF(H219=0,"",'Ark1'!Y1183)</f>
        <v/>
      </c>
      <c r="X219" s="34" t="str">
        <f>+IF(H219=0,"",'Ark1'!Z1183)</f>
        <v/>
      </c>
      <c r="Y219" s="34" t="str">
        <f>+IF(H219=0,"",'Ark1'!Z1183)</f>
        <v/>
      </c>
      <c r="Z219" s="27" t="str">
        <f>+IF(H219=0,"",'Ark1'!AC1183)</f>
        <v/>
      </c>
      <c r="AA219" s="34" t="str">
        <f>+IF(H219=0,"",'Ark1'!AE1183)</f>
        <v/>
      </c>
      <c r="AB219" s="34" t="str">
        <f t="shared" si="198"/>
        <v/>
      </c>
      <c r="AC219" s="29" t="str">
        <f t="shared" si="199"/>
        <v/>
      </c>
      <c r="AD219" s="216"/>
      <c r="AE219" s="27"/>
      <c r="AG219" s="29"/>
      <c r="AH219" s="27"/>
      <c r="AI219" s="28"/>
      <c r="AJ219" s="28"/>
      <c r="AN219" s="28"/>
    </row>
    <row r="220" spans="1:70" s="532" customFormat="1" ht="15" customHeight="1">
      <c r="A220" s="531"/>
      <c r="B220" s="531"/>
      <c r="C220" s="531"/>
      <c r="D220" s="349"/>
      <c r="E220" s="349"/>
      <c r="F220" s="349"/>
      <c r="G220" s="349"/>
      <c r="H220" s="349"/>
      <c r="I220" s="217"/>
      <c r="J220" s="217"/>
      <c r="K220" s="217"/>
      <c r="L220" s="217"/>
      <c r="M220" s="217"/>
      <c r="N220" s="531"/>
      <c r="O220" s="531"/>
      <c r="P220" s="531"/>
      <c r="Q220" s="531"/>
      <c r="R220" s="531"/>
      <c r="S220" s="531"/>
      <c r="T220" s="531"/>
      <c r="U220" s="218"/>
      <c r="V220" s="218"/>
      <c r="W220" s="218"/>
      <c r="X220" s="218"/>
      <c r="Y220" s="218"/>
      <c r="Z220" s="531"/>
      <c r="AA220" s="218"/>
      <c r="AB220" s="218"/>
      <c r="AC220" s="217"/>
      <c r="AD220" s="531"/>
      <c r="AE220" s="219"/>
      <c r="AF220" s="29"/>
      <c r="AG220" s="29"/>
      <c r="AH220" s="27"/>
      <c r="AI220" s="220"/>
      <c r="BF220" s="232"/>
    </row>
    <row r="221" spans="1:70" s="532" customFormat="1" ht="15" customHeight="1">
      <c r="A221" s="531"/>
      <c r="B221" s="531"/>
      <c r="C221" s="234" t="s">
        <v>0</v>
      </c>
      <c r="D221" s="349"/>
      <c r="E221" s="352" t="str">
        <f>+D225</f>
        <v>E+</v>
      </c>
      <c r="F221" s="349"/>
      <c r="G221" s="349"/>
      <c r="H221" s="367">
        <f>SUM(H223:H234)</f>
        <v>0</v>
      </c>
      <c r="I221" s="217"/>
      <c r="J221" s="217"/>
      <c r="K221" s="217"/>
      <c r="L221" s="217"/>
      <c r="M221" s="217"/>
      <c r="N221" s="265">
        <f>+Klasse!M53</f>
        <v>25.376643850267406</v>
      </c>
      <c r="O221" s="531"/>
      <c r="P221" s="531"/>
      <c r="Q221" s="531"/>
      <c r="R221" s="531"/>
      <c r="S221" s="531"/>
      <c r="T221" s="531"/>
      <c r="U221" s="218"/>
      <c r="V221" s="218"/>
      <c r="W221" s="218"/>
      <c r="X221" s="218"/>
      <c r="Y221" s="218"/>
      <c r="Z221" s="531"/>
      <c r="AA221" s="218"/>
      <c r="AB221" s="265" t="e">
        <f>+N221/#REF!</f>
        <v>#REF!</v>
      </c>
      <c r="AC221" s="217"/>
      <c r="AD221" s="531"/>
      <c r="AE221" s="219"/>
      <c r="AF221" s="29"/>
      <c r="AG221" s="29"/>
      <c r="AH221" s="27"/>
      <c r="AI221" s="220"/>
      <c r="BF221" s="232"/>
    </row>
    <row r="222" spans="1:70" s="532" customFormat="1" ht="15" customHeight="1">
      <c r="A222" s="531"/>
      <c r="B222" s="531"/>
      <c r="C222" s="531"/>
      <c r="D222" s="349"/>
      <c r="E222" s="349"/>
      <c r="F222" s="349"/>
      <c r="G222" s="349"/>
      <c r="H222" s="349"/>
      <c r="I222" s="217"/>
      <c r="J222" s="217"/>
      <c r="K222" s="217"/>
      <c r="L222" s="217"/>
      <c r="M222" s="217"/>
      <c r="N222" s="531"/>
      <c r="O222" s="531"/>
      <c r="P222" s="531"/>
      <c r="Q222" s="531"/>
      <c r="R222" s="531"/>
      <c r="S222" s="531"/>
      <c r="T222" s="531"/>
      <c r="U222" s="218"/>
      <c r="V222" s="218"/>
      <c r="W222" s="218"/>
      <c r="X222" s="218"/>
      <c r="Y222" s="218"/>
      <c r="Z222" s="531"/>
      <c r="AA222" s="218"/>
      <c r="AB222" s="218"/>
      <c r="AC222" s="218"/>
      <c r="AD222" s="218"/>
      <c r="AE222" s="219"/>
      <c r="AF222" s="29"/>
      <c r="AG222" s="29"/>
      <c r="AH222" s="27"/>
      <c r="AI222" s="220"/>
      <c r="BF222" s="232">
        <f>1+BF226</f>
        <v>1</v>
      </c>
      <c r="BG222" s="532">
        <v>20.659867330016564</v>
      </c>
      <c r="BH222" s="532">
        <f t="shared" ref="BH222" si="200">+BG222</f>
        <v>20.659867330016564</v>
      </c>
      <c r="BI222" s="532">
        <f t="shared" ref="BI222" si="201">+BH222</f>
        <v>20.659867330016564</v>
      </c>
      <c r="BJ222" s="532">
        <f t="shared" ref="BJ222" si="202">+BI222</f>
        <v>20.659867330016564</v>
      </c>
      <c r="BK222" s="532">
        <f t="shared" ref="BK222" si="203">+BJ222</f>
        <v>20.659867330016564</v>
      </c>
      <c r="BL222" s="532">
        <f t="shared" ref="BL222" si="204">+BK222</f>
        <v>20.659867330016564</v>
      </c>
      <c r="BM222" s="532">
        <f t="shared" ref="BM222" si="205">+BL222</f>
        <v>20.659867330016564</v>
      </c>
      <c r="BN222" s="532">
        <f t="shared" ref="BN222" si="206">+BM222</f>
        <v>20.659867330016564</v>
      </c>
      <c r="BO222" s="532">
        <f t="shared" ref="BO222" si="207">+BN222</f>
        <v>20.659867330016564</v>
      </c>
      <c r="BP222" s="532">
        <f t="shared" ref="BP222" si="208">+BO222</f>
        <v>20.659867330016564</v>
      </c>
      <c r="BQ222" s="532">
        <f t="shared" ref="BQ222" si="209">+BP222</f>
        <v>20.659867330016564</v>
      </c>
      <c r="BR222" s="532">
        <f t="shared" ref="BR222" si="210">+BQ222</f>
        <v>20.659867330016564</v>
      </c>
    </row>
    <row r="223" spans="1:70" ht="15" customHeight="1">
      <c r="A223" s="216"/>
      <c r="B223" s="240">
        <f>+'Ark1'!C1184</f>
        <v>2024</v>
      </c>
      <c r="C223" s="236">
        <f>+'Ark1'!L1184</f>
        <v>15</v>
      </c>
      <c r="D223" s="236" t="str">
        <f>VLOOKUP(C223,RNR!$F$16:$G$31,2)</f>
        <v>E+</v>
      </c>
      <c r="E223" s="236">
        <f>+'Ark1'!D1184</f>
        <v>1</v>
      </c>
      <c r="F223" s="236" t="str">
        <f>VLOOKUP(E223,RNR!$D$2:$E$13,2)</f>
        <v>Jan</v>
      </c>
      <c r="G223" s="353">
        <f>+'Ark1'!Q1184</f>
        <v>0</v>
      </c>
      <c r="H223" s="353">
        <f>+'Ark1'!R1184</f>
        <v>0</v>
      </c>
      <c r="I223" s="238" t="str">
        <f>+IF(H223=0,"",'Ark1'!AG1184)</f>
        <v/>
      </c>
      <c r="J223" s="238" t="str">
        <f>+IF(H223=0,"",'Ark1'!AH1184)</f>
        <v/>
      </c>
      <c r="K223" s="531"/>
      <c r="L223" s="468">
        <f>+'Ark1'!AI1184</f>
        <v>0</v>
      </c>
      <c r="M223" s="531"/>
      <c r="N223" s="32" t="str">
        <f>+IF(H223=0,"",'Ark1'!U1184)</f>
        <v/>
      </c>
      <c r="O223" s="53"/>
      <c r="P223" s="29" t="str">
        <f>+IF(L223=0,"",'Ark1'!AJ1184)</f>
        <v/>
      </c>
      <c r="Q223" s="531"/>
      <c r="R223" s="29" t="str">
        <f>+IF(L223=0,"",'Ark1'!AK1184)</f>
        <v/>
      </c>
      <c r="S223" s="53"/>
      <c r="T223" s="238" t="str">
        <f>+IF(H223=0,"",'Ark1'!T1184)</f>
        <v/>
      </c>
      <c r="U223" s="239" t="str">
        <f>+IF(H223=0,"",'Ark1'!W1184)</f>
        <v/>
      </c>
      <c r="V223" s="239" t="str">
        <f>+IF(H223=0,"",'Ark1'!X1184)</f>
        <v/>
      </c>
      <c r="W223" s="239" t="str">
        <f>+IF(H223=0,"",'Ark1'!Y1184)</f>
        <v/>
      </c>
      <c r="X223" s="239" t="str">
        <f>+IF(H223=0,"",'Ark1'!Z1184)</f>
        <v/>
      </c>
      <c r="Y223" s="239" t="str">
        <f>+IF(H223=0,"",'Ark1'!Z1184)</f>
        <v/>
      </c>
      <c r="Z223" s="238" t="str">
        <f>+IF(H223=0,"",'Ark1'!AC1184)</f>
        <v/>
      </c>
      <c r="AA223" s="239" t="str">
        <f>+IF(H223=0,"",'Ark1'!AE1184)</f>
        <v/>
      </c>
      <c r="AB223" s="239" t="str">
        <f t="shared" ref="AB223:AB226" si="211">+IF(H223=0,"",+N223/C223)</f>
        <v/>
      </c>
      <c r="AC223" s="237" t="str">
        <f t="shared" ref="AC223:AC226" si="212">+IF(H223=0,"",G223/H223)</f>
        <v/>
      </c>
      <c r="AD223" s="216"/>
      <c r="AE223" s="27"/>
      <c r="AG223" s="29"/>
      <c r="AH223" s="27"/>
      <c r="AI223" s="28"/>
      <c r="AJ223" s="28"/>
      <c r="AN223" s="28"/>
    </row>
    <row r="224" spans="1:70" ht="15" customHeight="1">
      <c r="A224" s="216"/>
      <c r="B224" s="240">
        <f>+'Ark1'!C1185</f>
        <v>2024</v>
      </c>
      <c r="C224" s="236">
        <f>+'Ark1'!L1185</f>
        <v>15</v>
      </c>
      <c r="D224" s="236" t="str">
        <f>VLOOKUP(C224,RNR!$F$16:$G$31,2)</f>
        <v>E+</v>
      </c>
      <c r="E224" s="236">
        <f>+'Ark1'!D1185</f>
        <v>2</v>
      </c>
      <c r="F224" s="236" t="str">
        <f>VLOOKUP(E224,RNR!$D$2:$E$13,2)</f>
        <v>Feb</v>
      </c>
      <c r="G224" s="353">
        <f>+'Ark1'!Q1185</f>
        <v>0</v>
      </c>
      <c r="H224" s="353">
        <f>+'Ark1'!R1185</f>
        <v>0</v>
      </c>
      <c r="I224" s="238" t="str">
        <f>+IF(H224=0,"",'Ark1'!AG1185)</f>
        <v/>
      </c>
      <c r="J224" s="238" t="str">
        <f>+IF(H224=0,"",'Ark1'!AH1185)</f>
        <v/>
      </c>
      <c r="K224" s="531"/>
      <c r="L224" s="468">
        <f>+'Ark1'!AI1185</f>
        <v>0</v>
      </c>
      <c r="M224" s="531"/>
      <c r="N224" s="32" t="str">
        <f>+IF(H224=0,"",'Ark1'!U1185)</f>
        <v/>
      </c>
      <c r="O224" s="53"/>
      <c r="P224" s="29" t="str">
        <f>+IF(L224=0,"",'Ark1'!AJ1185)</f>
        <v/>
      </c>
      <c r="Q224" s="531"/>
      <c r="R224" s="29" t="str">
        <f>+IF(L224=0,"",'Ark1'!AK1185)</f>
        <v/>
      </c>
      <c r="S224" s="53"/>
      <c r="T224" s="238" t="str">
        <f>+IF(H224=0,"",'Ark1'!T1185)</f>
        <v/>
      </c>
      <c r="U224" s="239" t="str">
        <f>+IF(H224=0,"",'Ark1'!W1185)</f>
        <v/>
      </c>
      <c r="V224" s="239" t="str">
        <f>+IF(H224=0,"",'Ark1'!X1185)</f>
        <v/>
      </c>
      <c r="W224" s="239" t="str">
        <f>+IF(H224=0,"",'Ark1'!Y1185)</f>
        <v/>
      </c>
      <c r="X224" s="239" t="str">
        <f>+IF(H224=0,"",'Ark1'!Z1185)</f>
        <v/>
      </c>
      <c r="Y224" s="239" t="str">
        <f>+IF(H224=0,"",'Ark1'!Z1185)</f>
        <v/>
      </c>
      <c r="Z224" s="238" t="str">
        <f>+IF(H224=0,"",'Ark1'!AC1185)</f>
        <v/>
      </c>
      <c r="AA224" s="239" t="str">
        <f>+IF(H224=0,"",'Ark1'!AE1185)</f>
        <v/>
      </c>
      <c r="AB224" s="239" t="str">
        <f t="shared" si="211"/>
        <v/>
      </c>
      <c r="AC224" s="237" t="str">
        <f t="shared" si="212"/>
        <v/>
      </c>
      <c r="AD224" s="216"/>
      <c r="AE224" s="27"/>
      <c r="AG224" s="29"/>
      <c r="AH224" s="27"/>
      <c r="AI224" s="28"/>
      <c r="AJ224" s="28"/>
      <c r="AN224" s="28"/>
    </row>
    <row r="225" spans="1:70" ht="15" customHeight="1">
      <c r="A225" s="216"/>
      <c r="B225" s="240">
        <f>+'Ark1'!C1186</f>
        <v>2024</v>
      </c>
      <c r="C225" s="236">
        <f>+'Ark1'!L1186</f>
        <v>15</v>
      </c>
      <c r="D225" s="236" t="str">
        <f>VLOOKUP(C225,RNR!$F$16:$G$31,2)</f>
        <v>E+</v>
      </c>
      <c r="E225" s="236">
        <f>+'Ark1'!D1186</f>
        <v>3</v>
      </c>
      <c r="F225" s="236" t="str">
        <f>VLOOKUP(E225,RNR!$D$2:$E$13,2)</f>
        <v>Mar</v>
      </c>
      <c r="G225" s="353">
        <f>+'Ark1'!Q1186</f>
        <v>0</v>
      </c>
      <c r="H225" s="353">
        <f>+'Ark1'!R1186</f>
        <v>0</v>
      </c>
      <c r="I225" s="238" t="str">
        <f>+IF(H225=0,"",'Ark1'!AG1186)</f>
        <v/>
      </c>
      <c r="J225" s="238" t="str">
        <f>+IF(H225=0,"",'Ark1'!AH1186)</f>
        <v/>
      </c>
      <c r="K225" s="531"/>
      <c r="L225" s="468">
        <f>+'Ark1'!AI1186</f>
        <v>0</v>
      </c>
      <c r="M225" s="531"/>
      <c r="N225" s="32" t="str">
        <f>+IF(H225=0,"",'Ark1'!U1186)</f>
        <v/>
      </c>
      <c r="O225" s="53"/>
      <c r="P225" s="29" t="str">
        <f>+IF(L225=0,"",'Ark1'!AJ1186)</f>
        <v/>
      </c>
      <c r="Q225" s="531"/>
      <c r="R225" s="29" t="str">
        <f>+IF(L225=0,"",'Ark1'!AK1186)</f>
        <v/>
      </c>
      <c r="S225" s="53"/>
      <c r="T225" s="238" t="str">
        <f>+IF(H225=0,"",'Ark1'!T1186)</f>
        <v/>
      </c>
      <c r="U225" s="239" t="str">
        <f>+IF(H225=0,"",'Ark1'!W1186)</f>
        <v/>
      </c>
      <c r="V225" s="239" t="str">
        <f>+IF(H225=0,"",'Ark1'!X1186)</f>
        <v/>
      </c>
      <c r="W225" s="239" t="str">
        <f>+IF(H225=0,"",'Ark1'!Y1186)</f>
        <v/>
      </c>
      <c r="X225" s="239" t="str">
        <f>+IF(H225=0,"",'Ark1'!Z1186)</f>
        <v/>
      </c>
      <c r="Y225" s="239" t="str">
        <f>+IF(H225=0,"",'Ark1'!Z1186)</f>
        <v/>
      </c>
      <c r="Z225" s="238" t="str">
        <f>+IF(H225=0,"",'Ark1'!AC1186)</f>
        <v/>
      </c>
      <c r="AA225" s="239" t="str">
        <f>+IF(H225=0,"",'Ark1'!AE1186)</f>
        <v/>
      </c>
      <c r="AB225" s="239" t="str">
        <f t="shared" si="211"/>
        <v/>
      </c>
      <c r="AC225" s="237" t="str">
        <f t="shared" si="212"/>
        <v/>
      </c>
      <c r="AD225" s="216"/>
      <c r="AE225" s="27"/>
      <c r="AG225" s="29"/>
      <c r="AH225" s="27"/>
      <c r="AI225" s="28"/>
      <c r="AJ225" s="28"/>
      <c r="AN225" s="28"/>
    </row>
    <row r="226" spans="1:70" ht="15" customHeight="1">
      <c r="A226" s="216"/>
      <c r="B226" s="240">
        <f>+'Ark1'!C1187</f>
        <v>2024</v>
      </c>
      <c r="C226" s="236">
        <f>+'Ark1'!L1187</f>
        <v>15</v>
      </c>
      <c r="D226" s="236" t="str">
        <f>VLOOKUP(C226,RNR!$F$16:$G$31,2)</f>
        <v>E+</v>
      </c>
      <c r="E226" s="236">
        <f>+'Ark1'!D1187</f>
        <v>4</v>
      </c>
      <c r="F226" s="236" t="str">
        <f>VLOOKUP(E226,RNR!$D$2:$E$13,2)</f>
        <v>Apr</v>
      </c>
      <c r="G226" s="353">
        <f>+'Ark1'!Q1187</f>
        <v>0</v>
      </c>
      <c r="H226" s="353">
        <f>+'Ark1'!R1187</f>
        <v>0</v>
      </c>
      <c r="I226" s="238" t="str">
        <f>+IF(H226=0,"",'Ark1'!AG1187)</f>
        <v/>
      </c>
      <c r="J226" s="238" t="str">
        <f>+IF(H226=0,"",'Ark1'!AH1187)</f>
        <v/>
      </c>
      <c r="K226" s="531"/>
      <c r="L226" s="468">
        <f>+'Ark1'!AI1187</f>
        <v>0</v>
      </c>
      <c r="M226" s="531"/>
      <c r="N226" s="32" t="str">
        <f>+IF(H226=0,"",'Ark1'!U1187)</f>
        <v/>
      </c>
      <c r="O226" s="53"/>
      <c r="P226" s="29" t="str">
        <f>+IF(L226=0,"",'Ark1'!AJ1187)</f>
        <v/>
      </c>
      <c r="Q226" s="531"/>
      <c r="R226" s="29" t="str">
        <f>+IF(L226=0,"",'Ark1'!AK1187)</f>
        <v/>
      </c>
      <c r="S226" s="53"/>
      <c r="T226" s="238" t="str">
        <f>+IF(H226=0,"",'Ark1'!T1187)</f>
        <v/>
      </c>
      <c r="U226" s="239" t="str">
        <f>+IF(H226=0,"",'Ark1'!W1187)</f>
        <v/>
      </c>
      <c r="V226" s="239" t="str">
        <f>+IF(H226=0,"",'Ark1'!X1187)</f>
        <v/>
      </c>
      <c r="W226" s="239" t="str">
        <f>+IF(H226=0,"",'Ark1'!Y1187)</f>
        <v/>
      </c>
      <c r="X226" s="239" t="str">
        <f>+IF(H226=0,"",'Ark1'!Z1187)</f>
        <v/>
      </c>
      <c r="Y226" s="239" t="str">
        <f>+IF(H226=0,"",'Ark1'!Z1187)</f>
        <v/>
      </c>
      <c r="Z226" s="238" t="str">
        <f>+IF(H226=0,"",'Ark1'!AC1187)</f>
        <v/>
      </c>
      <c r="AA226" s="239" t="str">
        <f>+IF(H226=0,"",'Ark1'!AE1187)</f>
        <v/>
      </c>
      <c r="AB226" s="239" t="str">
        <f t="shared" si="211"/>
        <v/>
      </c>
      <c r="AC226" s="237" t="str">
        <f t="shared" si="212"/>
        <v/>
      </c>
      <c r="AD226" s="216"/>
      <c r="AE226" s="27"/>
      <c r="AG226" s="29"/>
      <c r="AH226" s="27"/>
      <c r="AI226" s="28"/>
      <c r="AJ226" s="28"/>
      <c r="AN226" s="28"/>
    </row>
    <row r="227" spans="1:70" ht="15" customHeight="1">
      <c r="A227" s="216"/>
      <c r="B227" s="240">
        <f>+'Ark1'!C1188</f>
        <v>2024</v>
      </c>
      <c r="C227" s="236">
        <f>+'Ark1'!L1188</f>
        <v>15</v>
      </c>
      <c r="D227" s="236" t="str">
        <f>VLOOKUP(C227,RNR!$F$16:$G$31,2)</f>
        <v>E+</v>
      </c>
      <c r="E227" s="236">
        <f>+'Ark1'!D1188</f>
        <v>5</v>
      </c>
      <c r="F227" s="236" t="str">
        <f>VLOOKUP(E227,RNR!$D$2:$E$13,2)</f>
        <v>Mai</v>
      </c>
      <c r="G227" s="353">
        <f>+'Ark1'!Q1188</f>
        <v>0</v>
      </c>
      <c r="H227" s="353">
        <f>+'Ark1'!R1188</f>
        <v>0</v>
      </c>
      <c r="I227" s="238" t="str">
        <f>+IF(H227=0,"",'Ark1'!AG1188)</f>
        <v/>
      </c>
      <c r="J227" s="238" t="str">
        <f>+IF(H227=0,"",'Ark1'!AH1188)</f>
        <v/>
      </c>
      <c r="K227" s="216"/>
      <c r="L227" s="468">
        <f>+'Ark1'!AI1188</f>
        <v>0</v>
      </c>
      <c r="M227" s="216"/>
      <c r="N227" s="32" t="str">
        <f>+IF(H227=0,"",'Ark1'!U1188)</f>
        <v/>
      </c>
      <c r="O227" s="53"/>
      <c r="P227" s="29" t="str">
        <f>+IF(L227=0,"",'Ark1'!AJ1188)</f>
        <v/>
      </c>
      <c r="Q227" s="216"/>
      <c r="R227" s="29" t="str">
        <f>+IF(L227=0,"",'Ark1'!AK1188)</f>
        <v/>
      </c>
      <c r="S227" s="53"/>
      <c r="T227" s="238" t="str">
        <f>+IF(H227=0,"",'Ark1'!T1188)</f>
        <v/>
      </c>
      <c r="U227" s="239" t="str">
        <f>+IF(H227=0,"",'Ark1'!W1188)</f>
        <v/>
      </c>
      <c r="V227" s="239" t="str">
        <f>+IF(H227=0,"",'Ark1'!X1188)</f>
        <v/>
      </c>
      <c r="W227" s="239" t="str">
        <f>+IF(H227=0,"",'Ark1'!Y1188)</f>
        <v/>
      </c>
      <c r="X227" s="239" t="str">
        <f>+IF(H227=0,"",'Ark1'!Z1188)</f>
        <v/>
      </c>
      <c r="Y227" s="239" t="str">
        <f>+IF(H227=0,"",'Ark1'!Z1188)</f>
        <v/>
      </c>
      <c r="Z227" s="238" t="str">
        <f>+IF(H227=0,"",'Ark1'!AC1188)</f>
        <v/>
      </c>
      <c r="AA227" s="239" t="str">
        <f>+IF(H227=0,"",'Ark1'!AE1188)</f>
        <v/>
      </c>
      <c r="AB227" s="239" t="str">
        <f t="shared" ref="AB227:AB234" si="213">+IF(H227=0,"",+N227/C227)</f>
        <v/>
      </c>
      <c r="AC227" s="237" t="str">
        <f t="shared" ref="AC227:AC234" si="214">+IF(H227=0,"",G227/H227)</f>
        <v/>
      </c>
      <c r="AD227" s="216"/>
      <c r="AE227" s="27"/>
      <c r="AG227" s="29"/>
      <c r="AH227" s="27"/>
      <c r="AI227" s="28"/>
      <c r="AJ227" s="28"/>
      <c r="AN227" s="28"/>
    </row>
    <row r="228" spans="1:70" ht="15" customHeight="1">
      <c r="A228" s="216"/>
      <c r="B228" s="240">
        <f>+'Ark1'!C1189</f>
        <v>2024</v>
      </c>
      <c r="C228" s="236">
        <f>+'Ark1'!L1189</f>
        <v>15</v>
      </c>
      <c r="D228" s="236" t="str">
        <f>VLOOKUP(C228,RNR!$F$16:$G$31,2)</f>
        <v>E+</v>
      </c>
      <c r="E228" s="236">
        <f>+'Ark1'!D1189</f>
        <v>6</v>
      </c>
      <c r="F228" s="236" t="str">
        <f>VLOOKUP(E228,RNR!$D$2:$E$13,2)</f>
        <v>Jun</v>
      </c>
      <c r="G228" s="353">
        <f>+'Ark1'!Q1189</f>
        <v>0</v>
      </c>
      <c r="H228" s="353">
        <f>+'Ark1'!R1189</f>
        <v>0</v>
      </c>
      <c r="I228" s="238" t="str">
        <f>+IF(H228=0,"",'Ark1'!AG1189)</f>
        <v/>
      </c>
      <c r="J228" s="238" t="str">
        <f>+IF(H228=0,"",'Ark1'!AH1189)</f>
        <v/>
      </c>
      <c r="K228" s="216"/>
      <c r="L228" s="468">
        <f>+'Ark1'!AI1189</f>
        <v>0</v>
      </c>
      <c r="M228" s="216"/>
      <c r="N228" s="32" t="str">
        <f>+IF(H228=0,"",'Ark1'!U1189)</f>
        <v/>
      </c>
      <c r="O228" s="53"/>
      <c r="P228" s="29" t="str">
        <f>+IF(L228=0,"",'Ark1'!AJ1189)</f>
        <v/>
      </c>
      <c r="Q228" s="216"/>
      <c r="R228" s="29" t="str">
        <f>+IF(L228=0,"",'Ark1'!AK1189)</f>
        <v/>
      </c>
      <c r="S228" s="53"/>
      <c r="T228" s="238" t="str">
        <f>+IF(H228=0,"",'Ark1'!T1189)</f>
        <v/>
      </c>
      <c r="U228" s="239" t="str">
        <f>+IF(H228=0,"",'Ark1'!W1189)</f>
        <v/>
      </c>
      <c r="V228" s="239" t="str">
        <f>+IF(H228=0,"",'Ark1'!X1189)</f>
        <v/>
      </c>
      <c r="W228" s="239" t="str">
        <f>+IF(H228=0,"",'Ark1'!Y1189)</f>
        <v/>
      </c>
      <c r="X228" s="239" t="str">
        <f>+IF(H228=0,"",'Ark1'!Z1189)</f>
        <v/>
      </c>
      <c r="Y228" s="239" t="str">
        <f>+IF(H228=0,"",'Ark1'!Z1189)</f>
        <v/>
      </c>
      <c r="Z228" s="238" t="str">
        <f>+IF(H228=0,"",'Ark1'!AC1189)</f>
        <v/>
      </c>
      <c r="AA228" s="239" t="str">
        <f>+IF(H228=0,"",'Ark1'!AE1189)</f>
        <v/>
      </c>
      <c r="AB228" s="239" t="str">
        <f t="shared" si="213"/>
        <v/>
      </c>
      <c r="AC228" s="237" t="str">
        <f t="shared" si="214"/>
        <v/>
      </c>
      <c r="AD228" s="216"/>
      <c r="AE228" s="27"/>
      <c r="AG228" s="29"/>
      <c r="AH228" s="27"/>
      <c r="AI228" s="28"/>
      <c r="AJ228" s="28"/>
      <c r="AN228" s="28"/>
    </row>
    <row r="229" spans="1:70" ht="15" customHeight="1">
      <c r="A229" s="216"/>
      <c r="B229" s="240">
        <f>+'Ark1'!C1190</f>
        <v>2024</v>
      </c>
      <c r="C229" s="236">
        <f>+'Ark1'!L1190</f>
        <v>15</v>
      </c>
      <c r="D229" s="236" t="str">
        <f>VLOOKUP(C229,RNR!$F$16:$G$31,2)</f>
        <v>E+</v>
      </c>
      <c r="E229" s="236">
        <f>+'Ark1'!D1190</f>
        <v>7</v>
      </c>
      <c r="F229" s="236" t="str">
        <f>VLOOKUP(E229,RNR!$D$2:$E$13,2)</f>
        <v>Jul</v>
      </c>
      <c r="G229" s="353">
        <f>+'Ark1'!Q1190</f>
        <v>0</v>
      </c>
      <c r="H229" s="353">
        <f>+'Ark1'!R1190</f>
        <v>0</v>
      </c>
      <c r="I229" s="238" t="str">
        <f>+IF(H229=0,"",'Ark1'!AG1190)</f>
        <v/>
      </c>
      <c r="J229" s="238" t="str">
        <f>+IF(H229=0,"",'Ark1'!AH1190)</f>
        <v/>
      </c>
      <c r="K229" s="216"/>
      <c r="L229" s="468">
        <f>+'Ark1'!AI1190</f>
        <v>0</v>
      </c>
      <c r="M229" s="216"/>
      <c r="N229" s="32" t="str">
        <f>+IF(H229=0,"",'Ark1'!U1190)</f>
        <v/>
      </c>
      <c r="O229" s="53"/>
      <c r="P229" s="29" t="str">
        <f>+IF(L229=0,"",'Ark1'!AJ1190)</f>
        <v/>
      </c>
      <c r="Q229" s="216"/>
      <c r="R229" s="29" t="str">
        <f>+IF(L229=0,"",'Ark1'!AK1190)</f>
        <v/>
      </c>
      <c r="S229" s="53"/>
      <c r="T229" s="238" t="str">
        <f>+IF(H229=0,"",'Ark1'!T1190)</f>
        <v/>
      </c>
      <c r="U229" s="239" t="str">
        <f>+IF(H229=0,"",'Ark1'!W1190)</f>
        <v/>
      </c>
      <c r="V229" s="239" t="str">
        <f>+IF(H229=0,"",'Ark1'!X1190)</f>
        <v/>
      </c>
      <c r="W229" s="239" t="str">
        <f>+IF(H229=0,"",'Ark1'!Y1190)</f>
        <v/>
      </c>
      <c r="X229" s="239" t="str">
        <f>+IF(H229=0,"",'Ark1'!Z1190)</f>
        <v/>
      </c>
      <c r="Y229" s="239" t="str">
        <f>+IF(H229=0,"",'Ark1'!Z1190)</f>
        <v/>
      </c>
      <c r="Z229" s="238" t="str">
        <f>+IF(H229=0,"",'Ark1'!AC1190)</f>
        <v/>
      </c>
      <c r="AA229" s="239" t="str">
        <f>+IF(H229=0,"",'Ark1'!AE1190)</f>
        <v/>
      </c>
      <c r="AB229" s="239" t="str">
        <f t="shared" si="213"/>
        <v/>
      </c>
      <c r="AC229" s="237" t="str">
        <f t="shared" si="214"/>
        <v/>
      </c>
      <c r="AD229" s="216"/>
      <c r="AE229" s="27"/>
      <c r="AG229" s="29"/>
      <c r="AH229" s="27"/>
      <c r="AI229" s="28"/>
      <c r="AJ229" s="28"/>
      <c r="AN229" s="28"/>
    </row>
    <row r="230" spans="1:70" ht="15" customHeight="1">
      <c r="A230" s="216"/>
      <c r="B230" s="240">
        <f>+'Ark1'!C1191</f>
        <v>2024</v>
      </c>
      <c r="C230" s="236">
        <f>+'Ark1'!L1191</f>
        <v>15</v>
      </c>
      <c r="D230" s="236" t="str">
        <f>VLOOKUP(C230,RNR!$F$16:$G$31,2)</f>
        <v>E+</v>
      </c>
      <c r="E230" s="236">
        <f>+'Ark1'!D1191</f>
        <v>8</v>
      </c>
      <c r="F230" s="236" t="str">
        <f>VLOOKUP(E230,RNR!$D$2:$E$13,2)</f>
        <v>Aug</v>
      </c>
      <c r="G230" s="353">
        <f>+'Ark1'!Q1191</f>
        <v>0</v>
      </c>
      <c r="H230" s="353">
        <f>+'Ark1'!R1191</f>
        <v>0</v>
      </c>
      <c r="I230" s="238" t="str">
        <f>+IF(H230=0,"",'Ark1'!AG1191)</f>
        <v/>
      </c>
      <c r="J230" s="238" t="str">
        <f>+IF(H230=0,"",'Ark1'!AH1191)</f>
        <v/>
      </c>
      <c r="K230" s="216"/>
      <c r="L230" s="468">
        <f>+'Ark1'!AI1191</f>
        <v>0</v>
      </c>
      <c r="M230" s="216"/>
      <c r="N230" s="32" t="str">
        <f>+IF(H230=0,"",'Ark1'!U1191)</f>
        <v/>
      </c>
      <c r="O230" s="53"/>
      <c r="P230" s="29" t="str">
        <f>+IF(L230=0,"",'Ark1'!AJ1191)</f>
        <v/>
      </c>
      <c r="Q230" s="216"/>
      <c r="R230" s="29" t="str">
        <f>+IF(L230=0,"",'Ark1'!AK1191)</f>
        <v/>
      </c>
      <c r="S230" s="53"/>
      <c r="T230" s="238" t="str">
        <f>+IF(H230=0,"",'Ark1'!T1191)</f>
        <v/>
      </c>
      <c r="U230" s="239" t="str">
        <f>+IF(H230=0,"",'Ark1'!W1191)</f>
        <v/>
      </c>
      <c r="V230" s="239" t="str">
        <f>+IF(H230=0,"",'Ark1'!X1191)</f>
        <v/>
      </c>
      <c r="W230" s="239" t="str">
        <f>+IF(H230=0,"",'Ark1'!Y1191)</f>
        <v/>
      </c>
      <c r="X230" s="239" t="str">
        <f>+IF(H230=0,"",'Ark1'!Z1191)</f>
        <v/>
      </c>
      <c r="Y230" s="239" t="str">
        <f>+IF(H230=0,"",'Ark1'!Z1191)</f>
        <v/>
      </c>
      <c r="Z230" s="238" t="str">
        <f>+IF(H230=0,"",'Ark1'!AC1191)</f>
        <v/>
      </c>
      <c r="AA230" s="239" t="str">
        <f>+IF(H230=0,"",'Ark1'!AE1191)</f>
        <v/>
      </c>
      <c r="AB230" s="239" t="str">
        <f t="shared" si="213"/>
        <v/>
      </c>
      <c r="AC230" s="237" t="str">
        <f t="shared" si="214"/>
        <v/>
      </c>
      <c r="AD230" s="216"/>
      <c r="AE230" s="27"/>
      <c r="AG230" s="29"/>
      <c r="AH230" s="27"/>
      <c r="AI230" s="28"/>
      <c r="AJ230" s="28"/>
      <c r="AN230" s="28"/>
    </row>
    <row r="231" spans="1:70" ht="15" customHeight="1">
      <c r="A231" s="216"/>
      <c r="B231" s="240">
        <f>+'Ark1'!C1192</f>
        <v>2024</v>
      </c>
      <c r="C231" s="236">
        <f>+'Ark1'!L1192</f>
        <v>15</v>
      </c>
      <c r="D231" s="236" t="str">
        <f>VLOOKUP(C231,RNR!$F$16:$G$31,2)</f>
        <v>E+</v>
      </c>
      <c r="E231" s="236">
        <f>+'Ark1'!D1192</f>
        <v>9</v>
      </c>
      <c r="F231" s="236" t="str">
        <f>VLOOKUP(E231,RNR!$D$2:$E$13,2)</f>
        <v>Sep</v>
      </c>
      <c r="G231" s="353">
        <f>+'Ark1'!Q1192</f>
        <v>0</v>
      </c>
      <c r="H231" s="353">
        <f>+'Ark1'!R1192</f>
        <v>0</v>
      </c>
      <c r="I231" s="238" t="str">
        <f>+IF(H231=0,"",'Ark1'!AG1192)</f>
        <v/>
      </c>
      <c r="J231" s="238" t="str">
        <f>+IF(H231=0,"",'Ark1'!AH1192)</f>
        <v/>
      </c>
      <c r="K231" s="216"/>
      <c r="L231" s="468">
        <f>+'Ark1'!AI1192</f>
        <v>0</v>
      </c>
      <c r="M231" s="216"/>
      <c r="N231" s="32" t="str">
        <f>+IF(H231=0,"",'Ark1'!U1192)</f>
        <v/>
      </c>
      <c r="O231" s="53"/>
      <c r="P231" s="29" t="str">
        <f>+IF(L231=0,"",'Ark1'!AJ1192)</f>
        <v/>
      </c>
      <c r="Q231" s="216"/>
      <c r="R231" s="29" t="str">
        <f>+IF(L231=0,"",'Ark1'!AK1192)</f>
        <v/>
      </c>
      <c r="S231" s="53"/>
      <c r="T231" s="238" t="str">
        <f>+IF(H231=0,"",'Ark1'!T1192)</f>
        <v/>
      </c>
      <c r="U231" s="239" t="str">
        <f>+IF(H231=0,"",'Ark1'!W1192)</f>
        <v/>
      </c>
      <c r="V231" s="239" t="str">
        <f>+IF(H231=0,"",'Ark1'!X1192)</f>
        <v/>
      </c>
      <c r="W231" s="239" t="str">
        <f>+IF(H231=0,"",'Ark1'!Y1192)</f>
        <v/>
      </c>
      <c r="X231" s="239" t="str">
        <f>+IF(H231=0,"",'Ark1'!Z1192)</f>
        <v/>
      </c>
      <c r="Y231" s="239" t="str">
        <f>+IF(H231=0,"",'Ark1'!Z1192)</f>
        <v/>
      </c>
      <c r="Z231" s="238" t="str">
        <f>+IF(H231=0,"",'Ark1'!AC1192)</f>
        <v/>
      </c>
      <c r="AA231" s="239" t="str">
        <f>+IF(H231=0,"",'Ark1'!AE1192)</f>
        <v/>
      </c>
      <c r="AB231" s="239" t="str">
        <f t="shared" si="213"/>
        <v/>
      </c>
      <c r="AC231" s="237" t="str">
        <f t="shared" si="214"/>
        <v/>
      </c>
      <c r="AD231" s="216"/>
      <c r="AE231" s="27"/>
      <c r="AG231" s="29"/>
      <c r="AH231" s="27"/>
      <c r="AI231" s="28"/>
      <c r="AJ231" s="28"/>
      <c r="AN231" s="28"/>
    </row>
    <row r="232" spans="1:70" ht="15" customHeight="1">
      <c r="A232" s="216"/>
      <c r="B232" s="240">
        <f>+'Ark1'!C1193</f>
        <v>2024</v>
      </c>
      <c r="C232" s="236">
        <f>+'Ark1'!L1193</f>
        <v>15</v>
      </c>
      <c r="D232" s="236" t="str">
        <f>VLOOKUP(C232,RNR!$F$16:$G$31,2)</f>
        <v>E+</v>
      </c>
      <c r="E232" s="236">
        <f>+'Ark1'!D1193</f>
        <v>10</v>
      </c>
      <c r="F232" s="236" t="str">
        <f>VLOOKUP(E232,RNR!$D$2:$E$13,2)</f>
        <v>Okt</v>
      </c>
      <c r="G232" s="353">
        <f>+'Ark1'!Q1193</f>
        <v>0</v>
      </c>
      <c r="H232" s="353">
        <f>+'Ark1'!R1193</f>
        <v>0</v>
      </c>
      <c r="I232" s="238" t="str">
        <f>+IF(H232=0,"",'Ark1'!AG1193)</f>
        <v/>
      </c>
      <c r="J232" s="238" t="str">
        <f>+IF(H232=0,"",'Ark1'!AH1193)</f>
        <v/>
      </c>
      <c r="K232" s="216"/>
      <c r="L232" s="468">
        <f>+'Ark1'!AI1193</f>
        <v>0</v>
      </c>
      <c r="M232" s="216"/>
      <c r="N232" s="32" t="str">
        <f>+IF(H232=0,"",'Ark1'!U1193)</f>
        <v/>
      </c>
      <c r="O232" s="53"/>
      <c r="P232" s="29" t="str">
        <f>+IF(L232=0,"",'Ark1'!AJ1193)</f>
        <v/>
      </c>
      <c r="Q232" s="216"/>
      <c r="R232" s="29" t="str">
        <f>+IF(L232=0,"",'Ark1'!AK1193)</f>
        <v/>
      </c>
      <c r="S232" s="53"/>
      <c r="T232" s="238" t="str">
        <f>+IF(H232=0,"",'Ark1'!T1193)</f>
        <v/>
      </c>
      <c r="U232" s="239" t="str">
        <f>+IF(H232=0,"",'Ark1'!W1193)</f>
        <v/>
      </c>
      <c r="V232" s="239" t="str">
        <f>+IF(H232=0,"",'Ark1'!X1193)</f>
        <v/>
      </c>
      <c r="W232" s="239" t="str">
        <f>+IF(H232=0,"",'Ark1'!Y1193)</f>
        <v/>
      </c>
      <c r="X232" s="239" t="str">
        <f>+IF(H232=0,"",'Ark1'!Z1193)</f>
        <v/>
      </c>
      <c r="Y232" s="239" t="str">
        <f>+IF(H232=0,"",'Ark1'!Z1193)</f>
        <v/>
      </c>
      <c r="Z232" s="238" t="str">
        <f>+IF(H232=0,"",'Ark1'!AC1193)</f>
        <v/>
      </c>
      <c r="AA232" s="239" t="str">
        <f>+IF(H232=0,"",'Ark1'!AE1193)</f>
        <v/>
      </c>
      <c r="AB232" s="239" t="str">
        <f t="shared" si="213"/>
        <v/>
      </c>
      <c r="AC232" s="237" t="str">
        <f t="shared" si="214"/>
        <v/>
      </c>
      <c r="AD232" s="216"/>
      <c r="AE232" s="27"/>
      <c r="AG232" s="29"/>
      <c r="AH232" s="27"/>
      <c r="AI232" s="28"/>
      <c r="AJ232" s="28"/>
      <c r="AN232" s="28"/>
    </row>
    <row r="233" spans="1:70" ht="15" customHeight="1">
      <c r="A233" s="216"/>
      <c r="B233" s="240">
        <f>+'Ark1'!C1194</f>
        <v>2024</v>
      </c>
      <c r="C233" s="236">
        <f>+'Ark1'!L1194</f>
        <v>15</v>
      </c>
      <c r="D233" s="236" t="str">
        <f>VLOOKUP(C233,RNR!$F$16:$G$31,2)</f>
        <v>E+</v>
      </c>
      <c r="E233" s="236">
        <f>+'Ark1'!D1194</f>
        <v>11</v>
      </c>
      <c r="F233" s="236" t="str">
        <f>VLOOKUP(E233,RNR!$D$2:$E$13,2)</f>
        <v>Nov</v>
      </c>
      <c r="G233" s="353">
        <f>+'Ark1'!Q1194</f>
        <v>0</v>
      </c>
      <c r="H233" s="353">
        <f>+'Ark1'!R1194</f>
        <v>0</v>
      </c>
      <c r="I233" s="238" t="str">
        <f>+IF(H233=0,"",'Ark1'!AG1194)</f>
        <v/>
      </c>
      <c r="J233" s="238" t="str">
        <f>+IF(H233=0,"",'Ark1'!AH1194)</f>
        <v/>
      </c>
      <c r="K233" s="216"/>
      <c r="L233" s="468">
        <f>+'Ark1'!AI1194</f>
        <v>0</v>
      </c>
      <c r="M233" s="216"/>
      <c r="N233" s="32" t="str">
        <f>+IF(H233=0,"",'Ark1'!U1194)</f>
        <v/>
      </c>
      <c r="O233" s="53"/>
      <c r="P233" s="29" t="str">
        <f>+IF(L233=0,"",'Ark1'!AJ1194)</f>
        <v/>
      </c>
      <c r="Q233" s="216"/>
      <c r="R233" s="29" t="str">
        <f>+IF(L233=0,"",'Ark1'!AK1194)</f>
        <v/>
      </c>
      <c r="S233" s="53"/>
      <c r="T233" s="238" t="str">
        <f>+IF(H233=0,"",'Ark1'!T1194)</f>
        <v/>
      </c>
      <c r="U233" s="239" t="str">
        <f>+IF(H233=0,"",'Ark1'!W1194)</f>
        <v/>
      </c>
      <c r="V233" s="239" t="str">
        <f>+IF(H233=0,"",'Ark1'!X1194)</f>
        <v/>
      </c>
      <c r="W233" s="239" t="str">
        <f>+IF(H233=0,"",'Ark1'!Y1194)</f>
        <v/>
      </c>
      <c r="X233" s="239" t="str">
        <f>+IF(H233=0,"",'Ark1'!Z1194)</f>
        <v/>
      </c>
      <c r="Y233" s="239" t="str">
        <f>+IF(H233=0,"",'Ark1'!Z1194)</f>
        <v/>
      </c>
      <c r="Z233" s="238" t="str">
        <f>+IF(H233=0,"",'Ark1'!AC1194)</f>
        <v/>
      </c>
      <c r="AA233" s="239" t="str">
        <f>+IF(H233=0,"",'Ark1'!AE1194)</f>
        <v/>
      </c>
      <c r="AB233" s="239" t="str">
        <f t="shared" si="213"/>
        <v/>
      </c>
      <c r="AC233" s="237" t="str">
        <f t="shared" si="214"/>
        <v/>
      </c>
      <c r="AD233" s="216"/>
      <c r="AE233" s="27"/>
      <c r="AG233" s="29"/>
      <c r="AH233" s="27"/>
      <c r="AI233" s="28"/>
      <c r="AJ233" s="28"/>
      <c r="AN233" s="28"/>
    </row>
    <row r="234" spans="1:70" ht="15" customHeight="1">
      <c r="A234" s="216"/>
      <c r="B234" s="240">
        <f>+'Ark1'!C1195</f>
        <v>2024</v>
      </c>
      <c r="C234" s="236">
        <f>+'Ark1'!L1195</f>
        <v>15</v>
      </c>
      <c r="D234" s="236" t="str">
        <f>VLOOKUP(C234,RNR!$F$16:$G$31,2)</f>
        <v>E+</v>
      </c>
      <c r="E234" s="236">
        <f>+'Ark1'!D1195</f>
        <v>12</v>
      </c>
      <c r="F234" s="236" t="str">
        <f>VLOOKUP(E234,RNR!$D$2:$E$13,2)</f>
        <v>Des</v>
      </c>
      <c r="G234" s="353">
        <f>+'Ark1'!Q1195</f>
        <v>0</v>
      </c>
      <c r="H234" s="353">
        <f>+'Ark1'!R1195</f>
        <v>0</v>
      </c>
      <c r="I234" s="238" t="str">
        <f>+IF(H234=0,"",'Ark1'!AG1195)</f>
        <v/>
      </c>
      <c r="J234" s="238" t="str">
        <f>+IF(H234=0,"",'Ark1'!AH1195)</f>
        <v/>
      </c>
      <c r="K234" s="216"/>
      <c r="L234" s="468">
        <f>+'Ark1'!AI1195</f>
        <v>0</v>
      </c>
      <c r="M234" s="216"/>
      <c r="N234" s="32" t="str">
        <f>+IF(H234=0,"",'Ark1'!U1195)</f>
        <v/>
      </c>
      <c r="O234" s="53"/>
      <c r="P234" s="29" t="str">
        <f>+IF(L234=0,"",'Ark1'!AJ1195)</f>
        <v/>
      </c>
      <c r="Q234" s="216"/>
      <c r="R234" s="29" t="str">
        <f>+IF(L234=0,"",'Ark1'!AK1195)</f>
        <v/>
      </c>
      <c r="S234" s="53"/>
      <c r="T234" s="238" t="str">
        <f>+IF(H234=0,"",'Ark1'!T1195)</f>
        <v/>
      </c>
      <c r="U234" s="239" t="str">
        <f>+IF(H234=0,"",'Ark1'!W1195)</f>
        <v/>
      </c>
      <c r="V234" s="239" t="str">
        <f>+IF(H234=0,"",'Ark1'!X1195)</f>
        <v/>
      </c>
      <c r="W234" s="239" t="str">
        <f>+IF(H234=0,"",'Ark1'!Y1195)</f>
        <v/>
      </c>
      <c r="X234" s="239" t="str">
        <f>+IF(H234=0,"",'Ark1'!Z1195)</f>
        <v/>
      </c>
      <c r="Y234" s="239" t="str">
        <f>+IF(H234=0,"",'Ark1'!Z1195)</f>
        <v/>
      </c>
      <c r="Z234" s="238" t="str">
        <f>+IF(H234=0,"",'Ark1'!AC1195)</f>
        <v/>
      </c>
      <c r="AA234" s="239" t="str">
        <f>+IF(H234=0,"",'Ark1'!AE1195)</f>
        <v/>
      </c>
      <c r="AB234" s="239" t="str">
        <f t="shared" si="213"/>
        <v/>
      </c>
      <c r="AC234" s="237" t="str">
        <f t="shared" si="214"/>
        <v/>
      </c>
      <c r="AD234" s="216"/>
      <c r="AE234" s="27"/>
      <c r="AG234" s="29"/>
      <c r="AH234" s="27"/>
      <c r="AI234" s="28"/>
      <c r="AJ234" s="28"/>
      <c r="AN234" s="28"/>
    </row>
    <row r="235" spans="1:70" ht="15" customHeight="1">
      <c r="A235" s="216"/>
      <c r="B235" s="349"/>
      <c r="C235" s="349"/>
      <c r="D235" s="349"/>
      <c r="E235" s="349"/>
      <c r="F235" s="349"/>
      <c r="G235" s="349"/>
      <c r="H235" s="349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7"/>
      <c r="AG235" s="29"/>
      <c r="AH235" s="27"/>
      <c r="AI235" s="28"/>
      <c r="AJ235" s="28"/>
      <c r="AN235" s="28"/>
    </row>
    <row r="236" spans="1:70" ht="15" customHeight="1">
      <c r="A236" s="216"/>
      <c r="B236" s="349"/>
      <c r="C236" s="349"/>
      <c r="D236" s="349"/>
      <c r="E236" s="349"/>
      <c r="F236" s="349"/>
      <c r="G236" s="349"/>
      <c r="H236" s="349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9"/>
      <c r="AG236" s="29"/>
      <c r="AH236" s="27"/>
      <c r="AI236" s="220"/>
      <c r="AJ236" s="28"/>
      <c r="AN236" s="28"/>
      <c r="BF236" s="232"/>
    </row>
    <row r="237" spans="1:70" ht="15" customHeight="1">
      <c r="A237" s="289"/>
      <c r="B237" s="289"/>
      <c r="C237" s="289"/>
      <c r="D237" s="368"/>
      <c r="E237" s="368"/>
      <c r="F237" s="368"/>
      <c r="G237" s="368"/>
      <c r="H237" s="368"/>
      <c r="I237" s="289"/>
      <c r="J237" s="289"/>
      <c r="K237" s="289"/>
      <c r="L237" s="289"/>
      <c r="M237" s="289"/>
      <c r="N237" s="289"/>
      <c r="O237" s="289"/>
      <c r="P237" s="289"/>
      <c r="Q237" s="289"/>
      <c r="R237" s="289"/>
      <c r="S237" s="289"/>
      <c r="T237" s="289"/>
      <c r="U237" s="289"/>
      <c r="V237" s="289"/>
      <c r="W237" s="289"/>
      <c r="X237" s="289"/>
      <c r="Y237" s="289"/>
      <c r="Z237" s="289"/>
      <c r="AA237" s="289"/>
      <c r="AB237" s="289"/>
      <c r="AC237" s="289"/>
      <c r="AD237" s="289"/>
      <c r="AE237" s="219"/>
      <c r="AG237" s="29"/>
      <c r="AH237" s="27"/>
      <c r="AI237" s="220"/>
      <c r="AJ237" s="28"/>
      <c r="AN237" s="28"/>
      <c r="BF237" s="232"/>
    </row>
    <row r="238" spans="1:70" ht="15" customHeight="1">
      <c r="A238" s="289"/>
      <c r="B238" s="289"/>
      <c r="C238" s="330" t="s">
        <v>0</v>
      </c>
      <c r="D238" s="368"/>
      <c r="E238" s="539" t="str">
        <f>+D243</f>
        <v>P-</v>
      </c>
      <c r="F238" s="368"/>
      <c r="G238" s="368"/>
      <c r="H238" s="367">
        <f>SUM(H244:H258)</f>
        <v>48785</v>
      </c>
      <c r="I238" s="290"/>
      <c r="J238" s="290"/>
      <c r="K238" s="290"/>
      <c r="L238" s="290"/>
      <c r="M238" s="290"/>
      <c r="N238" s="265">
        <f>+Klasse!M252</f>
        <v>28.905940158404171</v>
      </c>
      <c r="O238" s="289"/>
      <c r="P238" s="289"/>
      <c r="Q238" s="289"/>
      <c r="R238" s="289"/>
      <c r="S238" s="289"/>
      <c r="T238" s="289"/>
      <c r="U238" s="291"/>
      <c r="V238" s="291"/>
      <c r="W238" s="291"/>
      <c r="X238" s="291"/>
      <c r="Y238" s="291"/>
      <c r="Z238" s="289"/>
      <c r="AA238" s="291"/>
      <c r="AB238" s="265">
        <f>+N238/C244</f>
        <v>28.905940158404171</v>
      </c>
      <c r="AC238" s="290"/>
      <c r="AD238" s="289"/>
      <c r="AE238" s="219"/>
      <c r="AG238" s="29"/>
      <c r="AH238" s="27"/>
      <c r="AI238" s="220"/>
      <c r="AJ238" s="28"/>
      <c r="AN238" s="28"/>
      <c r="BF238" s="232"/>
    </row>
    <row r="239" spans="1:70" ht="15" customHeight="1">
      <c r="A239" s="289"/>
      <c r="B239" s="289"/>
      <c r="C239" s="289"/>
      <c r="D239" s="368"/>
      <c r="E239" s="368"/>
      <c r="F239" s="368"/>
      <c r="G239" s="368"/>
      <c r="H239" s="368"/>
      <c r="I239" s="290"/>
      <c r="J239" s="290"/>
      <c r="K239" s="290"/>
      <c r="L239" s="290"/>
      <c r="M239" s="290"/>
      <c r="N239" s="289"/>
      <c r="O239" s="289"/>
      <c r="P239" s="289"/>
      <c r="Q239" s="289"/>
      <c r="R239" s="289"/>
      <c r="S239" s="289"/>
      <c r="T239" s="289"/>
      <c r="U239" s="291"/>
      <c r="V239" s="291"/>
      <c r="W239" s="291"/>
      <c r="X239" s="291"/>
      <c r="Y239" s="291"/>
      <c r="Z239" s="289"/>
      <c r="AA239" s="291"/>
      <c r="AB239" s="291"/>
      <c r="AC239" s="291"/>
      <c r="AD239" s="289"/>
      <c r="AE239" s="219"/>
      <c r="AG239" s="29"/>
      <c r="AH239" s="27"/>
      <c r="AI239" s="220"/>
      <c r="AJ239" s="28"/>
      <c r="AN239" s="28"/>
      <c r="BF239" s="232" t="e">
        <f>1+#REF!</f>
        <v>#REF!</v>
      </c>
      <c r="BG239" s="28">
        <v>20.659867330016564</v>
      </c>
      <c r="BH239" s="28">
        <f t="shared" ref="BH239" si="215">+BG239</f>
        <v>20.659867330016564</v>
      </c>
      <c r="BI239" s="28">
        <f t="shared" ref="BI239" si="216">+BH239</f>
        <v>20.659867330016564</v>
      </c>
      <c r="BJ239" s="28">
        <f t="shared" ref="BJ239" si="217">+BI239</f>
        <v>20.659867330016564</v>
      </c>
      <c r="BK239" s="28">
        <f t="shared" ref="BK239" si="218">+BJ239</f>
        <v>20.659867330016564</v>
      </c>
      <c r="BL239" s="28">
        <f t="shared" ref="BL239" si="219">+BK239</f>
        <v>20.659867330016564</v>
      </c>
      <c r="BM239" s="28">
        <f t="shared" ref="BM239" si="220">+BL239</f>
        <v>20.659867330016564</v>
      </c>
      <c r="BN239" s="28">
        <f t="shared" ref="BN239" si="221">+BM239</f>
        <v>20.659867330016564</v>
      </c>
      <c r="BO239" s="28">
        <f t="shared" ref="BO239" si="222">+BN239</f>
        <v>20.659867330016564</v>
      </c>
      <c r="BP239" s="28">
        <f t="shared" ref="BP239" si="223">+BO239</f>
        <v>20.659867330016564</v>
      </c>
      <c r="BQ239" s="28">
        <f t="shared" ref="BQ239" si="224">+BP239</f>
        <v>20.659867330016564</v>
      </c>
      <c r="BR239" s="28">
        <f t="shared" ref="BR239" si="225">+BQ239</f>
        <v>20.659867330016564</v>
      </c>
    </row>
    <row r="240" spans="1:70" ht="15" customHeight="1">
      <c r="A240" s="289"/>
      <c r="B240" s="289">
        <f>+'Ark1'!C1196</f>
        <v>2023</v>
      </c>
      <c r="C240" s="236">
        <f>+'Ark1'!L1196</f>
        <v>1</v>
      </c>
      <c r="D240" s="236" t="str">
        <f>VLOOKUP(C240,RNR!$F$16:$G$31,2)</f>
        <v>P-</v>
      </c>
      <c r="E240" s="236">
        <f>+'Ark1'!D1196</f>
        <v>1</v>
      </c>
      <c r="F240" s="236" t="str">
        <f>VLOOKUP(E240,RNR!$D$2:$E$13,2)</f>
        <v>Jan</v>
      </c>
      <c r="G240" s="353">
        <f>+'Ark1'!Q1196</f>
        <v>0</v>
      </c>
      <c r="H240" s="353">
        <f>+'Ark1'!R1196</f>
        <v>0</v>
      </c>
      <c r="I240" s="238" t="str">
        <f>+IF(H240=0,"",'Ark1'!AG1196)</f>
        <v/>
      </c>
      <c r="J240" s="238" t="str">
        <f>+IF(H240=0,"",'Ark1'!AH1196)</f>
        <v/>
      </c>
      <c r="K240" s="216"/>
      <c r="L240" s="468">
        <f>+'Ark1'!AI1196</f>
        <v>0</v>
      </c>
      <c r="M240" s="216"/>
      <c r="N240" s="32" t="str">
        <f>+IF(H240=0,"",'Ark1'!U1196)</f>
        <v/>
      </c>
      <c r="O240" s="53"/>
      <c r="P240" s="29" t="str">
        <f>+IF(L240=0,"",'Ark1'!AJ1196)</f>
        <v/>
      </c>
      <c r="Q240" s="216"/>
      <c r="R240" s="29" t="str">
        <f>+IF(L240=0,"",'Ark1'!AK1196)</f>
        <v/>
      </c>
      <c r="S240" s="53"/>
      <c r="T240" s="238" t="str">
        <f>+IF(H240=0,"",'Ark1'!T1196)</f>
        <v/>
      </c>
      <c r="U240" s="239" t="str">
        <f>+IF(H240=0,"",'Ark1'!W1196)</f>
        <v/>
      </c>
      <c r="V240" s="239" t="str">
        <f>+IF(H240=0,"",'Ark1'!X1196)</f>
        <v/>
      </c>
      <c r="W240" s="239" t="str">
        <f>+IF(H240=0,"",'Ark1'!Y1196)</f>
        <v/>
      </c>
      <c r="X240" s="239" t="str">
        <f>+IF(H240=0,"",'Ark1'!Z1196)</f>
        <v/>
      </c>
      <c r="Y240" s="239" t="str">
        <f>+IF(H240=0,"",'Ark1'!Z1196)</f>
        <v/>
      </c>
      <c r="Z240" s="238" t="str">
        <f>+IF(H240=0,"",'Ark1'!AC1196)</f>
        <v/>
      </c>
      <c r="AA240" s="239" t="str">
        <f>+IF(H240=0,"",'Ark1'!AE1196)</f>
        <v/>
      </c>
      <c r="AB240" s="239" t="str">
        <f t="shared" ref="AB240:AB251" si="226">+IF(H240=0,"",+N240/C240)</f>
        <v/>
      </c>
      <c r="AC240" s="237" t="str">
        <f t="shared" ref="AC240:AC251" si="227">+IF(H240=0,"",G240/H240)</f>
        <v/>
      </c>
      <c r="AD240" s="289"/>
      <c r="AE240" s="27"/>
      <c r="AG240" s="29"/>
      <c r="AH240" s="27"/>
      <c r="AI240" s="28"/>
      <c r="AJ240" s="28"/>
      <c r="AN240" s="28"/>
    </row>
    <row r="241" spans="1:70" ht="15" customHeight="1">
      <c r="A241" s="289"/>
      <c r="B241" s="289">
        <f>+'Ark1'!C1197</f>
        <v>2023</v>
      </c>
      <c r="C241" s="236">
        <f>+'Ark1'!L1197</f>
        <v>1</v>
      </c>
      <c r="D241" s="236" t="str">
        <f>VLOOKUP(C241,RNR!$F$16:$G$31,2)</f>
        <v>P-</v>
      </c>
      <c r="E241" s="236">
        <f>+'Ark1'!D1197</f>
        <v>2</v>
      </c>
      <c r="F241" s="236" t="str">
        <f>VLOOKUP(E241,RNR!$D$2:$E$13,2)</f>
        <v>Feb</v>
      </c>
      <c r="G241" s="353">
        <f>+'Ark1'!Q1197</f>
        <v>1</v>
      </c>
      <c r="H241" s="353">
        <f>+'Ark1'!R1197</f>
        <v>1</v>
      </c>
      <c r="I241" s="238">
        <f>+IF(H241=0,"",'Ark1'!AG1197)</f>
        <v>3.257777944843316E-2</v>
      </c>
      <c r="J241" s="238">
        <f>+IF(H241=0,"",'Ark1'!AH1197)</f>
        <v>0</v>
      </c>
      <c r="K241" s="216"/>
      <c r="L241" s="468">
        <f>+'Ark1'!AI1197</f>
        <v>0</v>
      </c>
      <c r="M241" s="216"/>
      <c r="N241" s="32">
        <f>+IF(H241=0,"",'Ark1'!U1197)</f>
        <v>5.2</v>
      </c>
      <c r="O241" s="53"/>
      <c r="P241" s="29" t="str">
        <f>+IF(L241=0,"",'Ark1'!AJ1197)</f>
        <v/>
      </c>
      <c r="Q241" s="216"/>
      <c r="R241" s="29" t="str">
        <f>+IF(L241=0,"",'Ark1'!AK1197)</f>
        <v/>
      </c>
      <c r="S241" s="53"/>
      <c r="T241" s="238">
        <f>+IF(H241=0,"",'Ark1'!T1197)</f>
        <v>2</v>
      </c>
      <c r="U241" s="239">
        <f>+IF(H241=0,"",'Ark1'!W1197)</f>
        <v>0</v>
      </c>
      <c r="V241" s="239">
        <f>+IF(H241=0,"",'Ark1'!X1197)</f>
        <v>0</v>
      </c>
      <c r="W241" s="239">
        <f>+IF(H241=0,"",'Ark1'!Y1197)</f>
        <v>0</v>
      </c>
      <c r="X241" s="239">
        <f>+IF(H241=0,"",'Ark1'!Z1197)</f>
        <v>0</v>
      </c>
      <c r="Y241" s="239">
        <f>+IF(H241=0,"",'Ark1'!Z1197)</f>
        <v>0</v>
      </c>
      <c r="Z241" s="238">
        <f>+IF(H241=0,"",'Ark1'!AC1197)</f>
        <v>0</v>
      </c>
      <c r="AA241" s="239">
        <f>+IF(H241=0,"",'Ark1'!AE1197)</f>
        <v>0</v>
      </c>
      <c r="AB241" s="239">
        <f t="shared" si="226"/>
        <v>5.2</v>
      </c>
      <c r="AC241" s="237">
        <f t="shared" si="227"/>
        <v>1</v>
      </c>
      <c r="AD241" s="289"/>
      <c r="AE241" s="27"/>
      <c r="AG241" s="29"/>
      <c r="AH241" s="27"/>
      <c r="AI241" s="28"/>
      <c r="AJ241" s="28"/>
      <c r="AN241" s="28"/>
    </row>
    <row r="242" spans="1:70" ht="15" customHeight="1">
      <c r="A242" s="289"/>
      <c r="B242" s="289">
        <f>+'Ark1'!C1198</f>
        <v>2023</v>
      </c>
      <c r="C242" s="236">
        <f>+'Ark1'!L1198</f>
        <v>1</v>
      </c>
      <c r="D242" s="236" t="str">
        <f>VLOOKUP(C242,RNR!$F$16:$G$31,2)</f>
        <v>P-</v>
      </c>
      <c r="E242" s="236">
        <f>+'Ark1'!D1198</f>
        <v>3</v>
      </c>
      <c r="F242" s="236" t="str">
        <f>VLOOKUP(E242,RNR!$D$2:$E$13,2)</f>
        <v>Mar</v>
      </c>
      <c r="G242" s="353">
        <f>+'Ark1'!Q1198</f>
        <v>3</v>
      </c>
      <c r="H242" s="353">
        <f>+'Ark1'!R1198</f>
        <v>3</v>
      </c>
      <c r="I242" s="238">
        <f>+IF(H242=0,"",'Ark1'!AG1198)</f>
        <v>3.2196108725651658E-2</v>
      </c>
      <c r="J242" s="238">
        <f>+IF(H242=0,"",'Ark1'!AH1198)</f>
        <v>33.333333333333343</v>
      </c>
      <c r="K242" s="216"/>
      <c r="L242" s="468">
        <f>+'Ark1'!AI1198</f>
        <v>0</v>
      </c>
      <c r="M242" s="216"/>
      <c r="N242" s="32">
        <f>+IF(H242=0,"",'Ark1'!U1198)</f>
        <v>10.6</v>
      </c>
      <c r="O242" s="53"/>
      <c r="P242" s="29" t="str">
        <f>+IF(L242=0,"",'Ark1'!AJ1198)</f>
        <v/>
      </c>
      <c r="Q242" s="216"/>
      <c r="R242" s="29" t="str">
        <f>+IF(L242=0,"",'Ark1'!AK1198)</f>
        <v/>
      </c>
      <c r="S242" s="53"/>
      <c r="T242" s="238">
        <f>+IF(H242=0,"",'Ark1'!T1198)</f>
        <v>3</v>
      </c>
      <c r="U242" s="239">
        <f>+IF(H242=0,"",'Ark1'!W1198)</f>
        <v>0</v>
      </c>
      <c r="V242" s="239">
        <f>+IF(H242=0,"",'Ark1'!X1198)</f>
        <v>0</v>
      </c>
      <c r="W242" s="239">
        <f>+IF(H242=0,"",'Ark1'!Y1198)</f>
        <v>0</v>
      </c>
      <c r="X242" s="239">
        <f>+IF(H242=0,"",'Ark1'!Z1198)</f>
        <v>1.3490737563232087</v>
      </c>
      <c r="Y242" s="239">
        <f>+IF(H242=0,"",'Ark1'!Z1198)</f>
        <v>1.3490737563232087</v>
      </c>
      <c r="Z242" s="238">
        <f>+IF(H242=0,"",'Ark1'!AC1198)</f>
        <v>0</v>
      </c>
      <c r="AA242" s="239">
        <f>+IF(H242=0,"",'Ark1'!AE1198)</f>
        <v>0</v>
      </c>
      <c r="AB242" s="239">
        <f t="shared" si="226"/>
        <v>10.6</v>
      </c>
      <c r="AC242" s="237">
        <f t="shared" si="227"/>
        <v>1</v>
      </c>
      <c r="AD242" s="289"/>
      <c r="AE242" s="27"/>
      <c r="AG242" s="29"/>
      <c r="AH242" s="27"/>
      <c r="AI242" s="28"/>
      <c r="AJ242" s="28"/>
      <c r="AN242" s="28"/>
    </row>
    <row r="243" spans="1:70" ht="15" customHeight="1">
      <c r="A243" s="289"/>
      <c r="B243" s="289">
        <f>+'Ark1'!C1199</f>
        <v>2023</v>
      </c>
      <c r="C243" s="236">
        <f>+'Ark1'!L1199</f>
        <v>1</v>
      </c>
      <c r="D243" s="236" t="str">
        <f>VLOOKUP(C243,RNR!$F$16:$G$31,2)</f>
        <v>P-</v>
      </c>
      <c r="E243" s="236">
        <f>+'Ark1'!D1199</f>
        <v>4</v>
      </c>
      <c r="F243" s="236" t="str">
        <f>VLOOKUP(E243,RNR!$D$2:$E$13,2)</f>
        <v>Apr</v>
      </c>
      <c r="G243" s="353">
        <f>+'Ark1'!Q1199</f>
        <v>0</v>
      </c>
      <c r="H243" s="353">
        <f>+'Ark1'!R1199</f>
        <v>0</v>
      </c>
      <c r="I243" s="238" t="str">
        <f>+IF(H243=0,"",'Ark1'!AG1199)</f>
        <v/>
      </c>
      <c r="J243" s="238" t="str">
        <f>+IF(H243=0,"",'Ark1'!AH1199)</f>
        <v/>
      </c>
      <c r="K243" s="216"/>
      <c r="L243" s="468">
        <f>+'Ark1'!AI1199</f>
        <v>0</v>
      </c>
      <c r="M243" s="216"/>
      <c r="N243" s="32" t="str">
        <f>+IF(H243=0,"",'Ark1'!U1199)</f>
        <v/>
      </c>
      <c r="O243" s="53"/>
      <c r="P243" s="29" t="str">
        <f>+IF(L243=0,"",'Ark1'!AJ1199)</f>
        <v/>
      </c>
      <c r="Q243" s="216"/>
      <c r="R243" s="29" t="str">
        <f>+IF(L243=0,"",'Ark1'!AK1199)</f>
        <v/>
      </c>
      <c r="S243" s="53"/>
      <c r="T243" s="238" t="str">
        <f>+IF(H243=0,"",'Ark1'!T1199)</f>
        <v/>
      </c>
      <c r="U243" s="239" t="str">
        <f>+IF(H243=0,"",'Ark1'!W1199)</f>
        <v/>
      </c>
      <c r="V243" s="239" t="str">
        <f>+IF(H243=0,"",'Ark1'!X1199)</f>
        <v/>
      </c>
      <c r="W243" s="239" t="str">
        <f>+IF(H243=0,"",'Ark1'!Y1199)</f>
        <v/>
      </c>
      <c r="X243" s="239" t="str">
        <f>+IF(H243=0,"",'Ark1'!Z1199)</f>
        <v/>
      </c>
      <c r="Y243" s="239" t="str">
        <f>+IF(H243=0,"",'Ark1'!Z1199)</f>
        <v/>
      </c>
      <c r="Z243" s="238" t="str">
        <f>+IF(H243=0,"",'Ark1'!AC1199)</f>
        <v/>
      </c>
      <c r="AA243" s="239" t="str">
        <f>+IF(H243=0,"",'Ark1'!AE1199)</f>
        <v/>
      </c>
      <c r="AB243" s="239" t="str">
        <f t="shared" si="226"/>
        <v/>
      </c>
      <c r="AC243" s="237" t="str">
        <f t="shared" si="227"/>
        <v/>
      </c>
      <c r="AD243" s="289"/>
      <c r="AE243" s="27"/>
      <c r="AG243" s="29"/>
      <c r="AH243" s="27"/>
      <c r="AI243" s="28"/>
      <c r="AJ243" s="28"/>
      <c r="AN243" s="28"/>
    </row>
    <row r="244" spans="1:70" ht="15.6">
      <c r="A244" s="289"/>
      <c r="B244" s="289">
        <f>+'Ark1'!C1200</f>
        <v>2023</v>
      </c>
      <c r="C244" s="236">
        <f>+'Ark1'!L1200</f>
        <v>1</v>
      </c>
      <c r="D244" s="236" t="str">
        <f>VLOOKUP(C244,RNR!$F$16:$G$31,2)</f>
        <v>P-</v>
      </c>
      <c r="E244" s="236">
        <f>+'Ark1'!D1200</f>
        <v>5</v>
      </c>
      <c r="F244" s="236" t="str">
        <f>VLOOKUP(E244,RNR!$D$2:$E$13,2)</f>
        <v>Mai</v>
      </c>
      <c r="G244" s="353">
        <f>+'Ark1'!Q1200</f>
        <v>1</v>
      </c>
      <c r="H244" s="353">
        <f>+'Ark1'!R1200</f>
        <v>3</v>
      </c>
      <c r="I244" s="238">
        <f>+IF(H244=0,"",'Ark1'!AG1200)</f>
        <v>7.0435410728362124E-2</v>
      </c>
      <c r="J244" s="238">
        <f>+IF(H244=0,"",'Ark1'!AH1200)</f>
        <v>0</v>
      </c>
      <c r="K244" s="290"/>
      <c r="L244" s="468">
        <f>+'Ark1'!AI1200</f>
        <v>0</v>
      </c>
      <c r="M244" s="290"/>
      <c r="N244" s="32">
        <f>+IF(H244=0,"",'Ark1'!U1200)</f>
        <v>7.8333333333333313</v>
      </c>
      <c r="O244" s="289"/>
      <c r="P244" s="29" t="str">
        <f>+IF(L244=0,"",'Ark1'!AJ1200)</f>
        <v/>
      </c>
      <c r="Q244" s="289"/>
      <c r="R244" s="29" t="str">
        <f>+IF(L244=0,"",'Ark1'!AK1200)</f>
        <v/>
      </c>
      <c r="S244" s="289"/>
      <c r="T244" s="238">
        <f>+IF(H244=0,"",'Ark1'!T1200)</f>
        <v>2</v>
      </c>
      <c r="U244" s="239">
        <f>+IF(H244=0,"",'Ark1'!W1200)</f>
        <v>0</v>
      </c>
      <c r="V244" s="239">
        <f>+IF(H244=0,"",'Ark1'!X1200)</f>
        <v>0</v>
      </c>
      <c r="W244" s="239">
        <f>+IF(H244=0,"",'Ark1'!Y1200)</f>
        <v>0</v>
      </c>
      <c r="X244" s="239">
        <f>+IF(H244=0,"",'Ark1'!Z1200)</f>
        <v>0.71336448530109742</v>
      </c>
      <c r="Y244" s="239">
        <f>+IF(H244=0,"",'Ark1'!Z1200)</f>
        <v>0.71336448530109742</v>
      </c>
      <c r="Z244" s="238">
        <f>+IF(H244=0,"",'Ark1'!AC1200)</f>
        <v>0</v>
      </c>
      <c r="AA244" s="239">
        <f>+IF(H244=0,"",'Ark1'!AE1200)</f>
        <v>0</v>
      </c>
      <c r="AB244" s="239">
        <f t="shared" si="226"/>
        <v>7.8333333333333313</v>
      </c>
      <c r="AC244" s="237">
        <f t="shared" si="227"/>
        <v>0.33333333333333331</v>
      </c>
      <c r="AD244" s="289"/>
      <c r="AE244" s="27"/>
      <c r="AG244" s="29"/>
      <c r="AH244" s="27"/>
      <c r="AI244" s="28"/>
      <c r="AJ244" s="28"/>
      <c r="AN244" s="28"/>
    </row>
    <row r="245" spans="1:70" ht="15.6">
      <c r="A245" s="289"/>
      <c r="B245" s="289">
        <f>+'Ark1'!C1201</f>
        <v>2023</v>
      </c>
      <c r="C245" s="236">
        <f>+'Ark1'!L1201</f>
        <v>1</v>
      </c>
      <c r="D245" s="236" t="str">
        <f>VLOOKUP(C245,RNR!$F$16:$G$31,2)</f>
        <v>P-</v>
      </c>
      <c r="E245" s="236">
        <f>+'Ark1'!D1201</f>
        <v>6</v>
      </c>
      <c r="F245" s="236" t="str">
        <f>VLOOKUP(E245,RNR!$D$2:$E$13,2)</f>
        <v>Jun</v>
      </c>
      <c r="G245" s="353">
        <f>+'Ark1'!Q1201</f>
        <v>2</v>
      </c>
      <c r="H245" s="353">
        <f>+'Ark1'!R1201</f>
        <v>2</v>
      </c>
      <c r="I245" s="238">
        <f>+IF(H245=0,"",'Ark1'!AG1201)</f>
        <v>0.10653251461123024</v>
      </c>
      <c r="J245" s="238">
        <f>+IF(H245=0,"",'Ark1'!AH1201)</f>
        <v>0</v>
      </c>
      <c r="K245" s="290"/>
      <c r="L245" s="468">
        <f>+'Ark1'!AI1201</f>
        <v>0</v>
      </c>
      <c r="M245" s="290"/>
      <c r="N245" s="32">
        <f>+IF(H245=0,"",'Ark1'!U1201)</f>
        <v>14.4</v>
      </c>
      <c r="O245" s="289"/>
      <c r="P245" s="29" t="str">
        <f>+IF(L245=0,"",'Ark1'!AJ1201)</f>
        <v/>
      </c>
      <c r="Q245" s="289"/>
      <c r="R245" s="29" t="str">
        <f>+IF(L245=0,"",'Ark1'!AK1201)</f>
        <v/>
      </c>
      <c r="S245" s="289"/>
      <c r="T245" s="238">
        <f>+IF(H245=0,"",'Ark1'!T1201)</f>
        <v>3.5</v>
      </c>
      <c r="U245" s="239">
        <f>+IF(H245=0,"",'Ark1'!W1201)</f>
        <v>0</v>
      </c>
      <c r="V245" s="239">
        <f>+IF(H245=0,"",'Ark1'!X1201)</f>
        <v>50</v>
      </c>
      <c r="W245" s="239">
        <f>+IF(H245=0,"",'Ark1'!Y1201)</f>
        <v>0</v>
      </c>
      <c r="X245" s="239">
        <f>+IF(H245=0,"",'Ark1'!Z1201)</f>
        <v>2.3999999999999981</v>
      </c>
      <c r="Y245" s="239">
        <f>+IF(H245=0,"",'Ark1'!Z1201)</f>
        <v>2.3999999999999981</v>
      </c>
      <c r="Z245" s="238">
        <f>+IF(H245=0,"",'Ark1'!AC1201)</f>
        <v>0</v>
      </c>
      <c r="AA245" s="239">
        <f>+IF(H245=0,"",'Ark1'!AE1201)</f>
        <v>0</v>
      </c>
      <c r="AB245" s="239">
        <f t="shared" si="226"/>
        <v>14.4</v>
      </c>
      <c r="AC245" s="237">
        <f t="shared" si="227"/>
        <v>1</v>
      </c>
      <c r="AD245" s="289"/>
      <c r="AE245" s="27"/>
      <c r="AG245" s="29"/>
      <c r="AH245" s="27"/>
      <c r="AI245" s="28"/>
      <c r="AJ245" s="28"/>
      <c r="AN245" s="28"/>
    </row>
    <row r="246" spans="1:70" ht="15.6">
      <c r="A246" s="289"/>
      <c r="B246" s="289">
        <f>+'Ark1'!C1202</f>
        <v>2023</v>
      </c>
      <c r="C246" s="236">
        <f>+'Ark1'!L1202</f>
        <v>1</v>
      </c>
      <c r="D246" s="236" t="str">
        <f>VLOOKUP(C246,RNR!$F$16:$G$31,2)</f>
        <v>P-</v>
      </c>
      <c r="E246" s="236">
        <f>+'Ark1'!D1202</f>
        <v>7</v>
      </c>
      <c r="F246" s="236" t="str">
        <f>VLOOKUP(E246,RNR!$D$2:$E$13,2)</f>
        <v>Jul</v>
      </c>
      <c r="G246" s="353">
        <f>+'Ark1'!Q1202</f>
        <v>1</v>
      </c>
      <c r="H246" s="353">
        <f>+'Ark1'!R1202</f>
        <v>2</v>
      </c>
      <c r="I246" s="238">
        <f>+IF(H246=0,"",'Ark1'!AG1202)</f>
        <v>0.27723115385091401</v>
      </c>
      <c r="J246" s="238">
        <f>+IF(H246=0,"",'Ark1'!AH1202)</f>
        <v>0</v>
      </c>
      <c r="K246" s="290"/>
      <c r="L246" s="468">
        <f>+'Ark1'!AI1202</f>
        <v>2</v>
      </c>
      <c r="M246" s="290"/>
      <c r="N246" s="32">
        <f>+IF(H246=0,"",'Ark1'!U1202)</f>
        <v>11.2</v>
      </c>
      <c r="O246" s="289"/>
      <c r="P246" s="29">
        <f>+IF(L246=0,"",'Ark1'!AJ1202)</f>
        <v>118.4</v>
      </c>
      <c r="Q246" s="289"/>
      <c r="R246" s="29">
        <f>+IF(L246=0,"",'Ark1'!AK1202)</f>
        <v>6.7478110872011516</v>
      </c>
      <c r="S246" s="289"/>
      <c r="T246" s="238">
        <f>+IF(H246=0,"",'Ark1'!T1202)</f>
        <v>2</v>
      </c>
      <c r="U246" s="239">
        <f>+IF(H246=0,"",'Ark1'!W1202)</f>
        <v>0</v>
      </c>
      <c r="V246" s="239">
        <f>+IF(H246=0,"",'Ark1'!X1202)</f>
        <v>0</v>
      </c>
      <c r="W246" s="239">
        <f>+IF(H246=0,"",'Ark1'!Y1202)</f>
        <v>0</v>
      </c>
      <c r="X246" s="239">
        <f>+IF(H246=0,"",'Ark1'!Z1202)</f>
        <v>0.80000000000001803</v>
      </c>
      <c r="Y246" s="239">
        <f>+IF(H246=0,"",'Ark1'!Z1202)</f>
        <v>0.80000000000001803</v>
      </c>
      <c r="Z246" s="238">
        <f>+IF(H246=0,"",'Ark1'!AC1202)</f>
        <v>0</v>
      </c>
      <c r="AA246" s="239">
        <f>+IF(H246=0,"",'Ark1'!AE1202)</f>
        <v>0</v>
      </c>
      <c r="AB246" s="239">
        <f t="shared" si="226"/>
        <v>11.2</v>
      </c>
      <c r="AC246" s="237">
        <f t="shared" si="227"/>
        <v>0.5</v>
      </c>
      <c r="AD246" s="289"/>
      <c r="AG246" s="29"/>
      <c r="AH246" s="27"/>
      <c r="AK246" s="27"/>
      <c r="AL246" s="27"/>
      <c r="AM246" s="27"/>
      <c r="AO246" s="27"/>
      <c r="AP246" s="241"/>
      <c r="AQ246" s="27"/>
      <c r="AR246" s="27"/>
    </row>
    <row r="247" spans="1:70" ht="15.6">
      <c r="A247" s="289"/>
      <c r="B247" s="289">
        <f>+'Ark1'!C1203</f>
        <v>2023</v>
      </c>
      <c r="C247" s="236">
        <f>+'Ark1'!L1203</f>
        <v>1</v>
      </c>
      <c r="D247" s="236" t="str">
        <f>VLOOKUP(C247,RNR!$F$16:$G$31,2)</f>
        <v>P-</v>
      </c>
      <c r="E247" s="236">
        <f>+'Ark1'!D1203</f>
        <v>8</v>
      </c>
      <c r="F247" s="236" t="str">
        <f>VLOOKUP(E247,RNR!$D$2:$E$13,2)</f>
        <v>Aug</v>
      </c>
      <c r="G247" s="353">
        <f>+'Ark1'!Q1203</f>
        <v>10</v>
      </c>
      <c r="H247" s="353">
        <f>+'Ark1'!R1203</f>
        <v>11</v>
      </c>
      <c r="I247" s="238">
        <f>+IF(H247=0,"",'Ark1'!AG1203)</f>
        <v>7.4278986280270021E-2</v>
      </c>
      <c r="J247" s="238">
        <f>+IF(H247=0,"",'Ark1'!AH1203)</f>
        <v>0</v>
      </c>
      <c r="K247" s="290"/>
      <c r="L247" s="468">
        <f>+'Ark1'!AI1203</f>
        <v>3</v>
      </c>
      <c r="M247" s="290"/>
      <c r="N247" s="32">
        <f>+IF(H247=0,"",'Ark1'!U1203)</f>
        <v>11.109090909090909</v>
      </c>
      <c r="O247" s="289"/>
      <c r="P247" s="29">
        <f>+IF(L247=0,"",'Ark1'!AJ1203)</f>
        <v>111.1333333333333</v>
      </c>
      <c r="Q247" s="289"/>
      <c r="R247" s="29">
        <f>+IF(L247=0,"",'Ark1'!AK1203)</f>
        <v>10.168947965352036</v>
      </c>
      <c r="S247" s="289"/>
      <c r="T247" s="238">
        <f>+IF(H247=0,"",'Ark1'!T1203)</f>
        <v>2.0909090909090904</v>
      </c>
      <c r="U247" s="239">
        <f>+IF(H247=0,"",'Ark1'!W1203)</f>
        <v>0</v>
      </c>
      <c r="V247" s="239">
        <f>+IF(H247=0,"",'Ark1'!X1203)</f>
        <v>18.181818181818183</v>
      </c>
      <c r="W247" s="239">
        <f>+IF(H247=0,"",'Ark1'!Y1203)</f>
        <v>0</v>
      </c>
      <c r="X247" s="239">
        <f>+IF(H247=0,"",'Ark1'!Z1203)</f>
        <v>4.3880943359078373</v>
      </c>
      <c r="Y247" s="239">
        <f>+IF(H247=0,"",'Ark1'!Z1203)</f>
        <v>4.3880943359078373</v>
      </c>
      <c r="Z247" s="238">
        <f>+IF(H247=0,"",'Ark1'!AC1203)</f>
        <v>0</v>
      </c>
      <c r="AA247" s="239">
        <f>+IF(H247=0,"",'Ark1'!AE1203)</f>
        <v>0</v>
      </c>
      <c r="AB247" s="239">
        <f t="shared" si="226"/>
        <v>11.109090909090909</v>
      </c>
      <c r="AC247" s="237">
        <f t="shared" si="227"/>
        <v>0.90909090909090906</v>
      </c>
      <c r="AD247" s="289"/>
      <c r="AG247" s="29"/>
      <c r="AH247" s="27"/>
      <c r="AK247" s="27"/>
      <c r="AL247" s="27"/>
      <c r="AM247" s="27"/>
      <c r="AO247" s="27"/>
      <c r="AP247" s="241"/>
      <c r="AQ247" s="27"/>
      <c r="AR247" s="27"/>
    </row>
    <row r="248" spans="1:70" ht="15.6">
      <c r="A248" s="289"/>
      <c r="B248" s="289">
        <f>+'Ark1'!C1204</f>
        <v>2023</v>
      </c>
      <c r="C248" s="236">
        <f>+'Ark1'!L1204</f>
        <v>1</v>
      </c>
      <c r="D248" s="236" t="str">
        <f>VLOOKUP(C248,RNR!$F$16:$G$31,2)</f>
        <v>P-</v>
      </c>
      <c r="E248" s="236">
        <f>+'Ark1'!D1204</f>
        <v>9</v>
      </c>
      <c r="F248" s="236" t="str">
        <f>VLOOKUP(E248,RNR!$D$2:$E$13,2)</f>
        <v>Sep</v>
      </c>
      <c r="G248" s="353">
        <f>+'Ark1'!Q1204</f>
        <v>20</v>
      </c>
      <c r="H248" s="353">
        <f>+'Ark1'!R1204</f>
        <v>25</v>
      </c>
      <c r="I248" s="238">
        <f>+IF(H248=0,"",'Ark1'!AG1204)</f>
        <v>0.23450409247835161</v>
      </c>
      <c r="J248" s="238">
        <f>+IF(H248=0,"",'Ark1'!AH1204)</f>
        <v>4</v>
      </c>
      <c r="K248" s="290"/>
      <c r="L248" s="468">
        <f>+'Ark1'!AI1204</f>
        <v>5</v>
      </c>
      <c r="M248" s="290"/>
      <c r="N248" s="32">
        <f>+IF(H248=0,"",'Ark1'!U1204)</f>
        <v>16.331999999999997</v>
      </c>
      <c r="O248" s="289"/>
      <c r="P248" s="29">
        <f>+IF(L248=0,"",'Ark1'!AJ1204)</f>
        <v>105.84</v>
      </c>
      <c r="Q248" s="289"/>
      <c r="R248" s="29">
        <f>+IF(L248=0,"",'Ark1'!AK1204)</f>
        <v>11.766460024111032</v>
      </c>
      <c r="S248" s="289"/>
      <c r="T248" s="238">
        <f>+IF(H248=0,"",'Ark1'!T1204)</f>
        <v>3.16</v>
      </c>
      <c r="U248" s="239">
        <f>+IF(H248=0,"",'Ark1'!W1204)</f>
        <v>0</v>
      </c>
      <c r="V248" s="239">
        <f>+IF(H248=0,"",'Ark1'!X1204)</f>
        <v>44</v>
      </c>
      <c r="W248" s="239">
        <f>+IF(H248=0,"",'Ark1'!Y1204)</f>
        <v>12</v>
      </c>
      <c r="X248" s="239">
        <f>+IF(H248=0,"",'Ark1'!Z1204)</f>
        <v>4.6477280471215243</v>
      </c>
      <c r="Y248" s="239">
        <f>+IF(H248=0,"",'Ark1'!Z1204)</f>
        <v>4.6477280471215243</v>
      </c>
      <c r="Z248" s="238">
        <f>+IF(H248=0,"",'Ark1'!AC1204)</f>
        <v>0</v>
      </c>
      <c r="AA248" s="239">
        <f>+IF(H248=0,"",'Ark1'!AE1204)</f>
        <v>0</v>
      </c>
      <c r="AB248" s="239">
        <f t="shared" si="226"/>
        <v>16.331999999999997</v>
      </c>
      <c r="AC248" s="237">
        <f t="shared" si="227"/>
        <v>0.8</v>
      </c>
      <c r="AD248" s="289"/>
      <c r="AG248" s="29"/>
      <c r="AH248" s="27"/>
      <c r="AK248" s="27"/>
      <c r="AL248" s="27"/>
      <c r="AM248" s="27"/>
      <c r="AO248" s="27"/>
      <c r="AP248" s="241"/>
      <c r="AQ248" s="27"/>
      <c r="AR248" s="27"/>
    </row>
    <row r="249" spans="1:70" ht="15.6">
      <c r="A249" s="289"/>
      <c r="B249" s="289">
        <f>+'Ark1'!C1205</f>
        <v>2023</v>
      </c>
      <c r="C249" s="236">
        <f>+'Ark1'!L1205</f>
        <v>1</v>
      </c>
      <c r="D249" s="236" t="str">
        <f>VLOOKUP(C249,RNR!$F$16:$G$31,2)</f>
        <v>P-</v>
      </c>
      <c r="E249" s="236">
        <f>+'Ark1'!D1205</f>
        <v>10</v>
      </c>
      <c r="F249" s="236" t="str">
        <f>VLOOKUP(E249,RNR!$D$2:$E$13,2)</f>
        <v>Okt</v>
      </c>
      <c r="G249" s="353">
        <f>+'Ark1'!Q1205</f>
        <v>31</v>
      </c>
      <c r="H249" s="353">
        <f>+'Ark1'!R1205</f>
        <v>32</v>
      </c>
      <c r="I249" s="238">
        <f>+IF(H249=0,"",'Ark1'!AG1205)</f>
        <v>9.2202930008727438E-2</v>
      </c>
      <c r="J249" s="238">
        <f>+IF(H249=0,"",'Ark1'!AH1205)</f>
        <v>3.125</v>
      </c>
      <c r="K249" s="290"/>
      <c r="L249" s="468">
        <f>+'Ark1'!AI1205</f>
        <v>13</v>
      </c>
      <c r="M249" s="290"/>
      <c r="N249" s="32">
        <f>+IF(H249=0,"",'Ark1'!U1205)</f>
        <v>14.206250000000001</v>
      </c>
      <c r="O249" s="289"/>
      <c r="P249" s="29">
        <f>+IF(L249=0,"",'Ark1'!AJ1205)</f>
        <v>108.8153846153846</v>
      </c>
      <c r="Q249" s="289"/>
      <c r="R249" s="29">
        <f>+IF(L249=0,"",'Ark1'!AK1205)</f>
        <v>12.676087262090061</v>
      </c>
      <c r="S249" s="289"/>
      <c r="T249" s="238">
        <f>+IF(H249=0,"",'Ark1'!T1205)</f>
        <v>2.25</v>
      </c>
      <c r="U249" s="239">
        <f>+IF(H249=0,"",'Ark1'!W1205)</f>
        <v>0</v>
      </c>
      <c r="V249" s="239">
        <f>+IF(H249=0,"",'Ark1'!X1205)</f>
        <v>34.375</v>
      </c>
      <c r="W249" s="239">
        <f>+IF(H249=0,"",'Ark1'!Y1205)</f>
        <v>0</v>
      </c>
      <c r="X249" s="239">
        <f>+IF(H249=0,"",'Ark1'!Z1205)</f>
        <v>4.2289875783099617</v>
      </c>
      <c r="Y249" s="239">
        <f>+IF(H249=0,"",'Ark1'!Z1205)</f>
        <v>4.2289875783099617</v>
      </c>
      <c r="Z249" s="238">
        <f>+IF(H249=0,"",'Ark1'!AC1205)</f>
        <v>0</v>
      </c>
      <c r="AA249" s="239">
        <f>+IF(H249=0,"",'Ark1'!AE1205)</f>
        <v>0</v>
      </c>
      <c r="AB249" s="239">
        <f t="shared" si="226"/>
        <v>14.206250000000001</v>
      </c>
      <c r="AC249" s="237">
        <f t="shared" si="227"/>
        <v>0.96875</v>
      </c>
      <c r="AD249" s="289"/>
      <c r="AG249" s="29"/>
      <c r="AH249" s="27"/>
      <c r="AK249" s="27"/>
      <c r="AL249" s="27"/>
      <c r="AM249" s="27"/>
      <c r="AO249" s="27"/>
      <c r="AP249" s="241"/>
      <c r="AQ249" s="27"/>
      <c r="AR249" s="27"/>
    </row>
    <row r="250" spans="1:70" ht="15.6">
      <c r="A250" s="289"/>
      <c r="B250" s="289">
        <f>+'Ark1'!C1206</f>
        <v>2023</v>
      </c>
      <c r="C250" s="236">
        <f>+'Ark1'!L1206</f>
        <v>1</v>
      </c>
      <c r="D250" s="236" t="str">
        <f>VLOOKUP(C250,RNR!$F$16:$G$31,2)</f>
        <v>P-</v>
      </c>
      <c r="E250" s="236">
        <f>+'Ark1'!D1206</f>
        <v>11</v>
      </c>
      <c r="F250" s="236" t="str">
        <f>VLOOKUP(E250,RNR!$D$2:$E$13,2)</f>
        <v>Nov</v>
      </c>
      <c r="G250" s="353">
        <f>+'Ark1'!Q1206</f>
        <v>17</v>
      </c>
      <c r="H250" s="353">
        <f>+'Ark1'!R1206</f>
        <v>21</v>
      </c>
      <c r="I250" s="238">
        <f>+IF(H250=0,"",'Ark1'!AG1206)</f>
        <v>0.13092368708280602</v>
      </c>
      <c r="J250" s="238">
        <f>+IF(H250=0,"",'Ark1'!AH1206)</f>
        <v>0</v>
      </c>
      <c r="K250" s="290"/>
      <c r="L250" s="468">
        <f>+'Ark1'!AI1206</f>
        <v>14</v>
      </c>
      <c r="M250" s="290"/>
      <c r="N250" s="32">
        <f>+IF(H250=0,"",'Ark1'!U1206)</f>
        <v>14.314285714285711</v>
      </c>
      <c r="O250" s="289"/>
      <c r="P250" s="29">
        <f>+IF(L250=0,"",'Ark1'!AJ1206)</f>
        <v>103.57857142857139</v>
      </c>
      <c r="Q250" s="289"/>
      <c r="R250" s="29">
        <f>+IF(L250=0,"",'Ark1'!AK1206)</f>
        <v>12.85263850957995</v>
      </c>
      <c r="S250" s="289"/>
      <c r="T250" s="238">
        <f>+IF(H250=0,"",'Ark1'!T1206)</f>
        <v>2.3809523809523818</v>
      </c>
      <c r="U250" s="239">
        <f>+IF(H250=0,"",'Ark1'!W1206)</f>
        <v>0</v>
      </c>
      <c r="V250" s="239">
        <f>+IF(H250=0,"",'Ark1'!X1206)</f>
        <v>23.809523809523821</v>
      </c>
      <c r="W250" s="239">
        <f>+IF(H250=0,"",'Ark1'!Y1206)</f>
        <v>4.7619047619047636</v>
      </c>
      <c r="X250" s="239">
        <f>+IF(H250=0,"",'Ark1'!Z1206)</f>
        <v>3.6820395117361753</v>
      </c>
      <c r="Y250" s="239">
        <f>+IF(H250=0,"",'Ark1'!Z1206)</f>
        <v>3.6820395117361753</v>
      </c>
      <c r="Z250" s="238">
        <f>+IF(H250=0,"",'Ark1'!AC1206)</f>
        <v>0</v>
      </c>
      <c r="AA250" s="239">
        <f>+IF(H250=0,"",'Ark1'!AE1206)</f>
        <v>0</v>
      </c>
      <c r="AB250" s="239">
        <f t="shared" si="226"/>
        <v>14.314285714285711</v>
      </c>
      <c r="AC250" s="237">
        <f t="shared" si="227"/>
        <v>0.80952380952380953</v>
      </c>
      <c r="AD250" s="289"/>
      <c r="AG250" s="29"/>
      <c r="AH250" s="27"/>
      <c r="AK250" s="27"/>
      <c r="AL250" s="27"/>
      <c r="AM250" s="27"/>
      <c r="AO250" s="27"/>
      <c r="AP250" s="241"/>
      <c r="AQ250" s="27"/>
      <c r="AR250" s="27"/>
    </row>
    <row r="251" spans="1:70" ht="15.6">
      <c r="A251" s="289"/>
      <c r="B251" s="289">
        <f>+'Ark1'!C1207</f>
        <v>2023</v>
      </c>
      <c r="C251" s="236">
        <f>+'Ark1'!L1207</f>
        <v>1</v>
      </c>
      <c r="D251" s="236" t="str">
        <f>VLOOKUP(C251,RNR!$F$16:$G$31,2)</f>
        <v>P-</v>
      </c>
      <c r="E251" s="236">
        <f>+'Ark1'!D1207</f>
        <v>12</v>
      </c>
      <c r="F251" s="236" t="str">
        <f>VLOOKUP(E251,RNR!$D$2:$E$13,2)</f>
        <v>Des</v>
      </c>
      <c r="G251" s="353">
        <f>+'Ark1'!Q1207</f>
        <v>1</v>
      </c>
      <c r="H251" s="353">
        <f>+'Ark1'!R1207</f>
        <v>1</v>
      </c>
      <c r="I251" s="238">
        <f>+IF(H251=0,"",'Ark1'!AG1207)</f>
        <v>6.8046833973121487E-2</v>
      </c>
      <c r="J251" s="238">
        <f>+IF(H251=0,"",'Ark1'!AH1207)</f>
        <v>0</v>
      </c>
      <c r="K251" s="290"/>
      <c r="L251" s="468">
        <f>+'Ark1'!AI1207</f>
        <v>1</v>
      </c>
      <c r="M251" s="290"/>
      <c r="N251" s="32">
        <f>+IF(H251=0,"",'Ark1'!U1207)</f>
        <v>9.2000000000000011</v>
      </c>
      <c r="O251" s="289"/>
      <c r="P251" s="29">
        <f>+IF(L251=0,"",'Ark1'!AJ1207)</f>
        <v>97.8</v>
      </c>
      <c r="Q251" s="289"/>
      <c r="R251" s="29">
        <f>+IF(L251=0,"",'Ark1'!AK1207)</f>
        <v>9.8349297690658428</v>
      </c>
      <c r="S251" s="289"/>
      <c r="T251" s="238">
        <f>+IF(H251=0,"",'Ark1'!T1207)</f>
        <v>2</v>
      </c>
      <c r="U251" s="239">
        <f>+IF(H251=0,"",'Ark1'!W1207)</f>
        <v>0</v>
      </c>
      <c r="V251" s="239">
        <f>+IF(H251=0,"",'Ark1'!X1207)</f>
        <v>0</v>
      </c>
      <c r="W251" s="239">
        <f>+IF(H251=0,"",'Ark1'!Y1207)</f>
        <v>0</v>
      </c>
      <c r="X251" s="239">
        <f>+IF(H251=0,"",'Ark1'!Z1207)</f>
        <v>0</v>
      </c>
      <c r="Y251" s="239">
        <f>+IF(H251=0,"",'Ark1'!Z1207)</f>
        <v>0</v>
      </c>
      <c r="Z251" s="238">
        <f>+IF(H251=0,"",'Ark1'!AC1207)</f>
        <v>0</v>
      </c>
      <c r="AA251" s="239">
        <f>+IF(H251=0,"",'Ark1'!AE1207)</f>
        <v>0</v>
      </c>
      <c r="AB251" s="239">
        <f t="shared" si="226"/>
        <v>9.2000000000000011</v>
      </c>
      <c r="AC251" s="237">
        <f t="shared" si="227"/>
        <v>1</v>
      </c>
      <c r="AD251" s="289"/>
      <c r="AG251" s="29"/>
      <c r="AH251" s="27"/>
      <c r="AK251" s="27"/>
      <c r="AL251" s="27"/>
      <c r="AM251" s="27"/>
      <c r="AO251" s="27"/>
      <c r="AP251" s="241"/>
      <c r="AQ251" s="27"/>
      <c r="AR251" s="27"/>
    </row>
    <row r="252" spans="1:70" s="532" customFormat="1" ht="15" customHeight="1">
      <c r="A252" s="289"/>
      <c r="B252" s="289"/>
      <c r="C252" s="289"/>
      <c r="D252" s="368"/>
      <c r="E252" s="368"/>
      <c r="F252" s="368"/>
      <c r="G252" s="368"/>
      <c r="H252" s="368"/>
      <c r="I252" s="289"/>
      <c r="J252" s="289"/>
      <c r="K252" s="289"/>
      <c r="L252" s="289"/>
      <c r="M252" s="289"/>
      <c r="N252" s="289"/>
      <c r="O252" s="289"/>
      <c r="P252" s="289"/>
      <c r="Q252" s="289"/>
      <c r="R252" s="289"/>
      <c r="S252" s="289"/>
      <c r="T252" s="289"/>
      <c r="U252" s="289"/>
      <c r="V252" s="289"/>
      <c r="W252" s="289"/>
      <c r="X252" s="289"/>
      <c r="Y252" s="289"/>
      <c r="Z252" s="289"/>
      <c r="AA252" s="289"/>
      <c r="AB252" s="289"/>
      <c r="AC252" s="289"/>
      <c r="AD252" s="289"/>
      <c r="AE252" s="219"/>
      <c r="AF252" s="29"/>
      <c r="AG252" s="29"/>
      <c r="AH252" s="27"/>
      <c r="AI252" s="220"/>
      <c r="BF252" s="232"/>
    </row>
    <row r="253" spans="1:70" s="532" customFormat="1" ht="15" customHeight="1">
      <c r="A253" s="289"/>
      <c r="B253" s="289"/>
      <c r="C253" s="330" t="s">
        <v>0</v>
      </c>
      <c r="D253" s="368"/>
      <c r="E253" s="539" t="str">
        <f>+D258</f>
        <v>P</v>
      </c>
      <c r="F253" s="368"/>
      <c r="G253" s="368"/>
      <c r="H253" s="367">
        <f>SUM(H259:H273)</f>
        <v>48654</v>
      </c>
      <c r="I253" s="290"/>
      <c r="J253" s="290"/>
      <c r="K253" s="290"/>
      <c r="L253" s="290"/>
      <c r="M253" s="290"/>
      <c r="N253" s="265">
        <f>+Klasse!M267</f>
        <v>28.701914957780556</v>
      </c>
      <c r="O253" s="289"/>
      <c r="P253" s="289"/>
      <c r="Q253" s="289"/>
      <c r="R253" s="289"/>
      <c r="S253" s="289"/>
      <c r="T253" s="289"/>
      <c r="U253" s="291"/>
      <c r="V253" s="291"/>
      <c r="W253" s="291"/>
      <c r="X253" s="291"/>
      <c r="Y253" s="291"/>
      <c r="Z253" s="289"/>
      <c r="AA253" s="291"/>
      <c r="AB253" s="265" t="e">
        <f>+N253/#REF!</f>
        <v>#REF!</v>
      </c>
      <c r="AC253" s="290"/>
      <c r="AD253" s="289"/>
      <c r="AE253" s="219"/>
      <c r="AF253" s="29"/>
      <c r="AG253" s="29"/>
      <c r="AH253" s="27"/>
      <c r="AI253" s="220"/>
      <c r="BF253" s="232"/>
    </row>
    <row r="254" spans="1:70" s="532" customFormat="1" ht="15" customHeight="1">
      <c r="A254" s="289"/>
      <c r="B254" s="289"/>
      <c r="C254" s="289"/>
      <c r="D254" s="368"/>
      <c r="E254" s="368"/>
      <c r="F254" s="368"/>
      <c r="G254" s="368"/>
      <c r="H254" s="368"/>
      <c r="I254" s="290"/>
      <c r="J254" s="290"/>
      <c r="K254" s="290"/>
      <c r="L254" s="290"/>
      <c r="M254" s="290"/>
      <c r="N254" s="289"/>
      <c r="O254" s="289"/>
      <c r="P254" s="289"/>
      <c r="Q254" s="289"/>
      <c r="R254" s="289"/>
      <c r="S254" s="289"/>
      <c r="T254" s="289"/>
      <c r="U254" s="291"/>
      <c r="V254" s="291"/>
      <c r="W254" s="291"/>
      <c r="X254" s="291"/>
      <c r="Y254" s="291"/>
      <c r="Z254" s="289"/>
      <c r="AA254" s="291"/>
      <c r="AB254" s="291"/>
      <c r="AC254" s="291"/>
      <c r="AD254" s="289"/>
      <c r="AE254" s="219"/>
      <c r="AF254" s="29"/>
      <c r="AG254" s="29"/>
      <c r="AH254" s="27"/>
      <c r="AI254" s="220"/>
      <c r="BF254" s="232" t="e">
        <f>1+#REF!</f>
        <v>#REF!</v>
      </c>
      <c r="BG254" s="532">
        <v>20.659867330016564</v>
      </c>
      <c r="BH254" s="532">
        <f t="shared" ref="BH254" si="228">+BG254</f>
        <v>20.659867330016564</v>
      </c>
      <c r="BI254" s="532">
        <f t="shared" ref="BI254" si="229">+BH254</f>
        <v>20.659867330016564</v>
      </c>
      <c r="BJ254" s="532">
        <f t="shared" ref="BJ254" si="230">+BI254</f>
        <v>20.659867330016564</v>
      </c>
      <c r="BK254" s="532">
        <f t="shared" ref="BK254" si="231">+BJ254</f>
        <v>20.659867330016564</v>
      </c>
      <c r="BL254" s="532">
        <f t="shared" ref="BL254" si="232">+BK254</f>
        <v>20.659867330016564</v>
      </c>
      <c r="BM254" s="532">
        <f t="shared" ref="BM254" si="233">+BL254</f>
        <v>20.659867330016564</v>
      </c>
      <c r="BN254" s="532">
        <f t="shared" ref="BN254" si="234">+BM254</f>
        <v>20.659867330016564</v>
      </c>
      <c r="BO254" s="532">
        <f t="shared" ref="BO254" si="235">+BN254</f>
        <v>20.659867330016564</v>
      </c>
      <c r="BP254" s="532">
        <f t="shared" ref="BP254" si="236">+BO254</f>
        <v>20.659867330016564</v>
      </c>
      <c r="BQ254" s="532">
        <f t="shared" ref="BQ254" si="237">+BP254</f>
        <v>20.659867330016564</v>
      </c>
      <c r="BR254" s="532">
        <f t="shared" ref="BR254" si="238">+BQ254</f>
        <v>20.659867330016564</v>
      </c>
    </row>
    <row r="255" spans="1:70" ht="15.6">
      <c r="A255" s="289"/>
      <c r="B255" s="289">
        <f>+'Ark1'!C1208</f>
        <v>2023</v>
      </c>
      <c r="C255" s="236">
        <f>+'Ark1'!L1208</f>
        <v>2</v>
      </c>
      <c r="D255" s="236" t="str">
        <f>VLOOKUP(C255,RNR!$F$16:$G$31,2)</f>
        <v>P</v>
      </c>
      <c r="E255" s="236">
        <f>+'Ark1'!D1208</f>
        <v>1</v>
      </c>
      <c r="F255" s="236" t="str">
        <f>VLOOKUP(E255,RNR!$D$2:$E$13,2)</f>
        <v>Jan</v>
      </c>
      <c r="G255" s="353">
        <f>+'Ark1'!Q1208</f>
        <v>2</v>
      </c>
      <c r="H255" s="353">
        <f>+'Ark1'!R1208</f>
        <v>2</v>
      </c>
      <c r="I255" s="238">
        <f>+IF(H255=0,"",'Ark1'!AG1208)</f>
        <v>0.28027146600231939</v>
      </c>
      <c r="J255" s="238">
        <f>+IF(H255=0,"",'Ark1'!AH1208)</f>
        <v>0</v>
      </c>
      <c r="K255" s="290"/>
      <c r="L255" s="468">
        <f>+'Ark1'!AI1208</f>
        <v>0</v>
      </c>
      <c r="M255" s="290"/>
      <c r="N255" s="32">
        <f>+IF(H255=0,"",'Ark1'!U1208)</f>
        <v>13.05</v>
      </c>
      <c r="O255" s="289"/>
      <c r="P255" s="29" t="str">
        <f>+IF(L255=0,"",'Ark1'!AJ1208)</f>
        <v/>
      </c>
      <c r="Q255" s="289"/>
      <c r="R255" s="29" t="str">
        <f>+IF(L255=0,"",'Ark1'!AK1208)</f>
        <v/>
      </c>
      <c r="S255" s="289"/>
      <c r="T255" s="238">
        <f>+IF(H255=0,"",'Ark1'!T1208)</f>
        <v>2.5</v>
      </c>
      <c r="U255" s="239">
        <f>+IF(H255=0,"",'Ark1'!W1208)</f>
        <v>0</v>
      </c>
      <c r="V255" s="239">
        <f>+IF(H255=0,"",'Ark1'!X1208)</f>
        <v>50</v>
      </c>
      <c r="W255" s="239">
        <f>+IF(H255=0,"",'Ark1'!Y1208)</f>
        <v>0</v>
      </c>
      <c r="X255" s="239">
        <f>+IF(H255=0,"",'Ark1'!Z1208)</f>
        <v>5.5500000000000007</v>
      </c>
      <c r="Y255" s="239">
        <f>+IF(H255=0,"",'Ark1'!Z1208)</f>
        <v>5.5500000000000007</v>
      </c>
      <c r="Z255" s="238">
        <f>+IF(H255=0,"",'Ark1'!AC1208)</f>
        <v>0</v>
      </c>
      <c r="AA255" s="239">
        <f>+IF(H255=0,"",'Ark1'!AE1208)</f>
        <v>0</v>
      </c>
      <c r="AB255" s="239">
        <f t="shared" ref="AB255:AB266" si="239">+IF(H255=0,"",+N255/C255)</f>
        <v>6.5250000000000004</v>
      </c>
      <c r="AC255" s="237">
        <f t="shared" ref="AC255:AC266" si="240">+IF(H255=0,"",G255/H255)</f>
        <v>1</v>
      </c>
      <c r="AD255" s="289"/>
      <c r="AG255" s="29"/>
      <c r="AH255" s="27"/>
      <c r="AK255" s="27"/>
      <c r="AL255" s="27"/>
      <c r="AM255" s="27"/>
      <c r="AO255" s="27"/>
      <c r="AP255" s="241"/>
      <c r="AQ255" s="27"/>
      <c r="AR255" s="27"/>
    </row>
    <row r="256" spans="1:70" ht="15.6">
      <c r="A256" s="289"/>
      <c r="B256" s="289">
        <f>+'Ark1'!C1209</f>
        <v>2023</v>
      </c>
      <c r="C256" s="236">
        <f>+'Ark1'!L1209</f>
        <v>2</v>
      </c>
      <c r="D256" s="236" t="str">
        <f>VLOOKUP(C256,RNR!$F$16:$G$31,2)</f>
        <v>P</v>
      </c>
      <c r="E256" s="236">
        <f>+'Ark1'!D1209</f>
        <v>2</v>
      </c>
      <c r="F256" s="236" t="str">
        <f>VLOOKUP(E256,RNR!$D$2:$E$13,2)</f>
        <v>Feb</v>
      </c>
      <c r="G256" s="353">
        <f>+'Ark1'!Q1209</f>
        <v>3</v>
      </c>
      <c r="H256" s="353">
        <f>+'Ark1'!R1209</f>
        <v>3</v>
      </c>
      <c r="I256" s="238">
        <f>+IF(H256=0,"",'Ark1'!AG1209)</f>
        <v>0.18481624879399569</v>
      </c>
      <c r="J256" s="238">
        <f>+IF(H256=0,"",'Ark1'!AH1209)</f>
        <v>0</v>
      </c>
      <c r="K256" s="290"/>
      <c r="L256" s="468">
        <f>+'Ark1'!AI1209</f>
        <v>0</v>
      </c>
      <c r="M256" s="290"/>
      <c r="N256" s="32">
        <f>+IF(H256=0,"",'Ark1'!U1209)</f>
        <v>9.8333333333333357</v>
      </c>
      <c r="O256" s="289"/>
      <c r="P256" s="29" t="str">
        <f>+IF(L256=0,"",'Ark1'!AJ1209)</f>
        <v/>
      </c>
      <c r="Q256" s="289"/>
      <c r="R256" s="29" t="str">
        <f>+IF(L256=0,"",'Ark1'!AK1209)</f>
        <v/>
      </c>
      <c r="S256" s="289"/>
      <c r="T256" s="238">
        <f>+IF(H256=0,"",'Ark1'!T1209)</f>
        <v>2.6666666666666661</v>
      </c>
      <c r="U256" s="239">
        <f>+IF(H256=0,"",'Ark1'!W1209)</f>
        <v>0</v>
      </c>
      <c r="V256" s="239">
        <f>+IF(H256=0,"",'Ark1'!X1209)</f>
        <v>0</v>
      </c>
      <c r="W256" s="239">
        <f>+IF(H256=0,"",'Ark1'!Y1209)</f>
        <v>0</v>
      </c>
      <c r="X256" s="239">
        <f>+IF(H256=0,"",'Ark1'!Z1209)</f>
        <v>2.2095751225568718</v>
      </c>
      <c r="Y256" s="239">
        <f>+IF(H256=0,"",'Ark1'!Z1209)</f>
        <v>2.2095751225568718</v>
      </c>
      <c r="Z256" s="238">
        <f>+IF(H256=0,"",'Ark1'!AC1209)</f>
        <v>0</v>
      </c>
      <c r="AA256" s="239">
        <f>+IF(H256=0,"",'Ark1'!AE1209)</f>
        <v>0</v>
      </c>
      <c r="AB256" s="239">
        <f t="shared" si="239"/>
        <v>4.9166666666666679</v>
      </c>
      <c r="AC256" s="237">
        <f t="shared" si="240"/>
        <v>1</v>
      </c>
      <c r="AD256" s="289"/>
      <c r="AG256" s="29"/>
      <c r="AH256" s="27"/>
      <c r="AK256" s="27"/>
      <c r="AL256" s="27"/>
      <c r="AM256" s="27"/>
      <c r="AO256" s="27"/>
      <c r="AP256" s="241"/>
      <c r="AQ256" s="27"/>
      <c r="AR256" s="27"/>
    </row>
    <row r="257" spans="1:70" ht="15.6">
      <c r="A257" s="289"/>
      <c r="B257" s="289">
        <f>+'Ark1'!C1210</f>
        <v>2023</v>
      </c>
      <c r="C257" s="236">
        <f>+'Ark1'!L1210</f>
        <v>2</v>
      </c>
      <c r="D257" s="236" t="str">
        <f>VLOOKUP(C257,RNR!$F$16:$G$31,2)</f>
        <v>P</v>
      </c>
      <c r="E257" s="236">
        <f>+'Ark1'!D1210</f>
        <v>3</v>
      </c>
      <c r="F257" s="236" t="str">
        <f>VLOOKUP(E257,RNR!$D$2:$E$13,2)</f>
        <v>Mar</v>
      </c>
      <c r="G257" s="353">
        <f>+'Ark1'!Q1210</f>
        <v>16</v>
      </c>
      <c r="H257" s="353">
        <f>+'Ark1'!R1210</f>
        <v>26</v>
      </c>
      <c r="I257" s="238">
        <f>+IF(H257=0,"",'Ark1'!AG1210)</f>
        <v>0.3427164403658205</v>
      </c>
      <c r="J257" s="238">
        <f>+IF(H257=0,"",'Ark1'!AH1210)</f>
        <v>3.8461538461538449</v>
      </c>
      <c r="K257" s="290"/>
      <c r="L257" s="468">
        <f>+'Ark1'!AI1210</f>
        <v>1</v>
      </c>
      <c r="M257" s="290"/>
      <c r="N257" s="32">
        <f>+IF(H257=0,"",'Ark1'!U1210)</f>
        <v>13.019230769230772</v>
      </c>
      <c r="O257" s="289"/>
      <c r="P257" s="29">
        <f>+IF(L257=0,"",'Ark1'!AJ1210)</f>
        <v>103.5</v>
      </c>
      <c r="Q257" s="289"/>
      <c r="R257" s="29">
        <f>+IF(L257=0,"",'Ark1'!AK1210)</f>
        <v>13.79972339672074</v>
      </c>
      <c r="S257" s="289"/>
      <c r="T257" s="238">
        <f>+IF(H257=0,"",'Ark1'!T1210)</f>
        <v>3.1538461538461529</v>
      </c>
      <c r="U257" s="239">
        <f>+IF(H257=0,"",'Ark1'!W1210)</f>
        <v>0</v>
      </c>
      <c r="V257" s="239">
        <f>+IF(H257=0,"",'Ark1'!X1210)</f>
        <v>11.53846153846154</v>
      </c>
      <c r="W257" s="239">
        <f>+IF(H257=0,"",'Ark1'!Y1210)</f>
        <v>3.8461538461538449</v>
      </c>
      <c r="X257" s="239">
        <f>+IF(H257=0,"",'Ark1'!Z1210)</f>
        <v>3.3888980771800661</v>
      </c>
      <c r="Y257" s="239">
        <f>+IF(H257=0,"",'Ark1'!Z1210)</f>
        <v>3.3888980771800661</v>
      </c>
      <c r="Z257" s="238">
        <f>+IF(H257=0,"",'Ark1'!AC1210)</f>
        <v>0</v>
      </c>
      <c r="AA257" s="239">
        <f>+IF(H257=0,"",'Ark1'!AE1210)</f>
        <v>0</v>
      </c>
      <c r="AB257" s="239">
        <f t="shared" si="239"/>
        <v>6.5096153846153859</v>
      </c>
      <c r="AC257" s="237">
        <f t="shared" si="240"/>
        <v>0.61538461538461542</v>
      </c>
      <c r="AD257" s="289"/>
      <c r="AG257" s="29"/>
      <c r="AH257" s="27"/>
      <c r="AK257" s="27"/>
      <c r="AL257" s="27"/>
      <c r="AM257" s="27"/>
      <c r="AO257" s="27"/>
      <c r="AP257" s="241"/>
      <c r="AQ257" s="27"/>
      <c r="AR257" s="27"/>
    </row>
    <row r="258" spans="1:70" ht="15.6">
      <c r="A258" s="289"/>
      <c r="B258" s="289">
        <f>+'Ark1'!C1211</f>
        <v>2023</v>
      </c>
      <c r="C258" s="236">
        <f>+'Ark1'!L1211</f>
        <v>2</v>
      </c>
      <c r="D258" s="236" t="str">
        <f>VLOOKUP(C258,RNR!$F$16:$G$31,2)</f>
        <v>P</v>
      </c>
      <c r="E258" s="236">
        <f>+'Ark1'!D1211</f>
        <v>4</v>
      </c>
      <c r="F258" s="236" t="str">
        <f>VLOOKUP(E258,RNR!$D$2:$E$13,2)</f>
        <v>Apr</v>
      </c>
      <c r="G258" s="353">
        <f>+'Ark1'!Q1211</f>
        <v>2</v>
      </c>
      <c r="H258" s="353">
        <f>+'Ark1'!R1211</f>
        <v>3</v>
      </c>
      <c r="I258" s="238">
        <f>+IF(H258=0,"",'Ark1'!AG1211)</f>
        <v>0.23059656326849565</v>
      </c>
      <c r="J258" s="238">
        <f>+IF(H258=0,"",'Ark1'!AH1211)</f>
        <v>0</v>
      </c>
      <c r="K258" s="290"/>
      <c r="L258" s="468">
        <f>+'Ark1'!AI1211</f>
        <v>0</v>
      </c>
      <c r="M258" s="290"/>
      <c r="N258" s="32">
        <f>+IF(H258=0,"",'Ark1'!U1211)</f>
        <v>10.033333333333331</v>
      </c>
      <c r="O258" s="289"/>
      <c r="P258" s="29" t="str">
        <f>+IF(L258=0,"",'Ark1'!AJ1211)</f>
        <v/>
      </c>
      <c r="Q258" s="289"/>
      <c r="R258" s="29" t="str">
        <f>+IF(L258=0,"",'Ark1'!AK1211)</f>
        <v/>
      </c>
      <c r="S258" s="289"/>
      <c r="T258" s="238">
        <f>+IF(H258=0,"",'Ark1'!T1211)</f>
        <v>2.3333333333333339</v>
      </c>
      <c r="U258" s="239">
        <f>+IF(H258=0,"",'Ark1'!W1211)</f>
        <v>0</v>
      </c>
      <c r="V258" s="239">
        <f>+IF(H258=0,"",'Ark1'!X1211)</f>
        <v>0</v>
      </c>
      <c r="W258" s="239">
        <f>+IF(H258=0,"",'Ark1'!Y1211)</f>
        <v>0</v>
      </c>
      <c r="X258" s="239">
        <f>+IF(H258=0,"",'Ark1'!Z1211)</f>
        <v>1.8785337071473864</v>
      </c>
      <c r="Y258" s="239">
        <f>+IF(H258=0,"",'Ark1'!Z1211)</f>
        <v>1.8785337071473864</v>
      </c>
      <c r="Z258" s="238">
        <f>+IF(H258=0,"",'Ark1'!AC1211)</f>
        <v>0</v>
      </c>
      <c r="AA258" s="239">
        <f>+IF(H258=0,"",'Ark1'!AE1211)</f>
        <v>0</v>
      </c>
      <c r="AB258" s="239">
        <f t="shared" si="239"/>
        <v>5.0166666666666657</v>
      </c>
      <c r="AC258" s="237">
        <f t="shared" si="240"/>
        <v>0.66666666666666663</v>
      </c>
      <c r="AD258" s="289"/>
      <c r="AG258" s="29"/>
      <c r="AH258" s="27"/>
      <c r="AK258" s="27"/>
      <c r="AL258" s="27"/>
      <c r="AM258" s="27"/>
      <c r="AO258" s="27"/>
      <c r="AP258" s="241"/>
      <c r="AQ258" s="27"/>
      <c r="AR258" s="27"/>
    </row>
    <row r="259" spans="1:70" ht="15.6">
      <c r="A259" s="289"/>
      <c r="B259" s="289">
        <f>+'Ark1'!C1212</f>
        <v>2023</v>
      </c>
      <c r="C259" s="236">
        <f>+'Ark1'!L1212</f>
        <v>2</v>
      </c>
      <c r="D259" s="236" t="str">
        <f>VLOOKUP(C259,RNR!$F$16:$G$31,2)</f>
        <v>P</v>
      </c>
      <c r="E259" s="236">
        <f>+'Ark1'!D1212</f>
        <v>5</v>
      </c>
      <c r="F259" s="236" t="str">
        <f>VLOOKUP(E259,RNR!$D$2:$E$13,2)</f>
        <v>Mai</v>
      </c>
      <c r="G259" s="353">
        <f>+'Ark1'!Q1212</f>
        <v>12</v>
      </c>
      <c r="H259" s="353">
        <f>+'Ark1'!R1212</f>
        <v>19</v>
      </c>
      <c r="I259" s="238">
        <f>+IF(H259=0,"",'Ark1'!AG1212)</f>
        <v>0.7019563060673365</v>
      </c>
      <c r="J259" s="238">
        <f>+IF(H259=0,"",'Ark1'!AH1212)</f>
        <v>5.2631578947368443</v>
      </c>
      <c r="K259" s="290"/>
      <c r="L259" s="468">
        <f>+'Ark1'!AI1212</f>
        <v>3</v>
      </c>
      <c r="M259" s="290"/>
      <c r="N259" s="237">
        <f>+IF(H259=0,"",'Ark1'!U1212)</f>
        <v>12.326315789473687</v>
      </c>
      <c r="O259" s="289"/>
      <c r="P259" s="29">
        <f>+IF(L259=0,"",'Ark1'!AJ1212)</f>
        <v>96.833333333333314</v>
      </c>
      <c r="Q259" s="289"/>
      <c r="R259" s="29">
        <f>+IF(L259=0,"",'Ark1'!AK1212)</f>
        <v>12.692998631693047</v>
      </c>
      <c r="S259" s="289"/>
      <c r="T259" s="238">
        <f>+IF(H259=0,"",'Ark1'!T1212)</f>
        <v>2.5263157894736845</v>
      </c>
      <c r="U259" s="239">
        <f>+IF(H259=0,"",'Ark1'!W1212)</f>
        <v>0</v>
      </c>
      <c r="V259" s="239">
        <f>+IF(H259=0,"",'Ark1'!X1212)</f>
        <v>26.315789473684205</v>
      </c>
      <c r="W259" s="239">
        <f>+IF(H259=0,"",'Ark1'!Y1212)</f>
        <v>0</v>
      </c>
      <c r="X259" s="239">
        <f>+IF(H259=0,"",'Ark1'!Z1212)</f>
        <v>4.3777959012394074</v>
      </c>
      <c r="Y259" s="239">
        <f>+IF(H259=0,"",'Ark1'!Z1212)</f>
        <v>4.3777959012394074</v>
      </c>
      <c r="Z259" s="238">
        <f>+IF(H259=0,"",'Ark1'!AC1212)</f>
        <v>0</v>
      </c>
      <c r="AA259" s="239">
        <f>+IF(H259=0,"",'Ark1'!AE1212)</f>
        <v>0</v>
      </c>
      <c r="AB259" s="239">
        <f t="shared" si="239"/>
        <v>6.1631578947368437</v>
      </c>
      <c r="AC259" s="237">
        <f t="shared" si="240"/>
        <v>0.63157894736842102</v>
      </c>
      <c r="AD259" s="289"/>
      <c r="AG259" s="29"/>
      <c r="AH259" s="27"/>
      <c r="AK259" s="27"/>
      <c r="AL259" s="27"/>
      <c r="AM259" s="27"/>
      <c r="AO259" s="27"/>
      <c r="AP259" s="241"/>
      <c r="AQ259" s="27"/>
      <c r="AR259" s="27"/>
    </row>
    <row r="260" spans="1:70" ht="15.6">
      <c r="A260" s="289"/>
      <c r="B260" s="289">
        <f>+'Ark1'!C1213</f>
        <v>2023</v>
      </c>
      <c r="C260" s="236">
        <f>+'Ark1'!L1213</f>
        <v>2</v>
      </c>
      <c r="D260" s="236" t="str">
        <f>VLOOKUP(C260,RNR!$F$16:$G$31,2)</f>
        <v>P</v>
      </c>
      <c r="E260" s="236">
        <f>+'Ark1'!D1213</f>
        <v>6</v>
      </c>
      <c r="F260" s="236" t="str">
        <f>VLOOKUP(E260,RNR!$D$2:$E$13,2)</f>
        <v>Jun</v>
      </c>
      <c r="G260" s="353">
        <f>+'Ark1'!Q1213</f>
        <v>10</v>
      </c>
      <c r="H260" s="353">
        <f>+'Ark1'!R1213</f>
        <v>10</v>
      </c>
      <c r="I260" s="238">
        <f>+IF(H260=0,"",'Ark1'!AG1213)</f>
        <v>0.58851816231412302</v>
      </c>
      <c r="J260" s="238">
        <f>+IF(H260=0,"",'Ark1'!AH1213)</f>
        <v>10</v>
      </c>
      <c r="K260" s="290"/>
      <c r="L260" s="468">
        <f>+'Ark1'!AI1213</f>
        <v>3</v>
      </c>
      <c r="M260" s="290"/>
      <c r="N260" s="237">
        <f>+IF(H260=0,"",'Ark1'!U1213)</f>
        <v>15.910000000000004</v>
      </c>
      <c r="O260" s="289"/>
      <c r="P260" s="29">
        <f>+IF(L260=0,"",'Ark1'!AJ1213)</f>
        <v>108.43333333333337</v>
      </c>
      <c r="Q260" s="289"/>
      <c r="R260" s="29">
        <f>+IF(L260=0,"",'Ark1'!AK1213)</f>
        <v>15.315870035509043</v>
      </c>
      <c r="S260" s="289"/>
      <c r="T260" s="238">
        <f>+IF(H260=0,"",'Ark1'!T1213)</f>
        <v>2.8</v>
      </c>
      <c r="U260" s="239">
        <f>+IF(H260=0,"",'Ark1'!W1213)</f>
        <v>0</v>
      </c>
      <c r="V260" s="239">
        <f>+IF(H260=0,"",'Ark1'!X1213)</f>
        <v>50</v>
      </c>
      <c r="W260" s="239">
        <f>+IF(H260=0,"",'Ark1'!Y1213)</f>
        <v>10</v>
      </c>
      <c r="X260" s="239">
        <f>+IF(H260=0,"",'Ark1'!Z1213)</f>
        <v>4.5463061929438879</v>
      </c>
      <c r="Y260" s="239">
        <f>+IF(H260=0,"",'Ark1'!Z1213)</f>
        <v>4.5463061929438879</v>
      </c>
      <c r="Z260" s="238">
        <f>+IF(H260=0,"",'Ark1'!AC1213)</f>
        <v>0</v>
      </c>
      <c r="AA260" s="239">
        <f>+IF(H260=0,"",'Ark1'!AE1213)</f>
        <v>0</v>
      </c>
      <c r="AB260" s="239">
        <f t="shared" si="239"/>
        <v>7.9550000000000018</v>
      </c>
      <c r="AC260" s="237">
        <f t="shared" si="240"/>
        <v>1</v>
      </c>
      <c r="AD260" s="289"/>
      <c r="AG260" s="29"/>
      <c r="AH260" s="27"/>
      <c r="AK260" s="27"/>
      <c r="AL260" s="27"/>
      <c r="AM260" s="27"/>
      <c r="AO260" s="27"/>
      <c r="AP260" s="241"/>
      <c r="AQ260" s="27"/>
      <c r="AR260" s="27"/>
    </row>
    <row r="261" spans="1:70" ht="15.6">
      <c r="A261" s="289"/>
      <c r="B261" s="289">
        <f>+'Ark1'!C1214</f>
        <v>2023</v>
      </c>
      <c r="C261" s="236">
        <f>+'Ark1'!L1214</f>
        <v>2</v>
      </c>
      <c r="D261" s="236" t="str">
        <f>VLOOKUP(C261,RNR!$F$16:$G$31,2)</f>
        <v>P</v>
      </c>
      <c r="E261" s="236">
        <f>+'Ark1'!D1214</f>
        <v>7</v>
      </c>
      <c r="F261" s="236" t="str">
        <f>VLOOKUP(E261,RNR!$D$2:$E$13,2)</f>
        <v>Jul</v>
      </c>
      <c r="G261" s="353">
        <f>+'Ark1'!Q1214</f>
        <v>3</v>
      </c>
      <c r="H261" s="353">
        <f>+'Ark1'!R1214</f>
        <v>15</v>
      </c>
      <c r="I261" s="238">
        <f>+IF(H261=0,"",'Ark1'!AG1214)</f>
        <v>2.1485414423445834</v>
      </c>
      <c r="J261" s="238">
        <f>+IF(H261=0,"",'Ark1'!AH1214)</f>
        <v>6.6666666666666687</v>
      </c>
      <c r="K261" s="290"/>
      <c r="L261" s="468">
        <f>+'Ark1'!AI1214</f>
        <v>13</v>
      </c>
      <c r="M261" s="290"/>
      <c r="N261" s="237">
        <f>+IF(H261=0,"",'Ark1'!U1214)</f>
        <v>11.573333333333331</v>
      </c>
      <c r="O261" s="289"/>
      <c r="P261" s="29">
        <f>+IF(L261=0,"",'Ark1'!AJ1214)</f>
        <v>118.40000000000002</v>
      </c>
      <c r="Q261" s="289"/>
      <c r="R261" s="29">
        <f>+IF(L261=0,"",'Ark1'!AK1214)</f>
        <v>7.3549287056237809</v>
      </c>
      <c r="S261" s="289"/>
      <c r="T261" s="238">
        <f>+IF(H261=0,"",'Ark1'!T1214)</f>
        <v>2.4666666666666672</v>
      </c>
      <c r="U261" s="239">
        <f>+IF(H261=0,"",'Ark1'!W1214)</f>
        <v>0</v>
      </c>
      <c r="V261" s="239">
        <f>+IF(H261=0,"",'Ark1'!X1214)</f>
        <v>6.6666666666666687</v>
      </c>
      <c r="W261" s="239">
        <f>+IF(H261=0,"",'Ark1'!Y1214)</f>
        <v>0</v>
      </c>
      <c r="X261" s="239">
        <f>+IF(H261=0,"",'Ark1'!Z1214)</f>
        <v>2.3733146066677127</v>
      </c>
      <c r="Y261" s="239">
        <f>+IF(H261=0,"",'Ark1'!Z1214)</f>
        <v>2.3733146066677127</v>
      </c>
      <c r="Z261" s="238">
        <f>+IF(H261=0,"",'Ark1'!AC1214)</f>
        <v>0</v>
      </c>
      <c r="AA261" s="239">
        <f>+IF(H261=0,"",'Ark1'!AE1214)</f>
        <v>0</v>
      </c>
      <c r="AB261" s="239">
        <f t="shared" si="239"/>
        <v>5.7866666666666653</v>
      </c>
      <c r="AC261" s="237">
        <f t="shared" si="240"/>
        <v>0.2</v>
      </c>
      <c r="AD261" s="289"/>
      <c r="AG261" s="29"/>
      <c r="AH261" s="27"/>
      <c r="AK261" s="27"/>
      <c r="AL261" s="27"/>
      <c r="AM261" s="27"/>
      <c r="AO261" s="27"/>
      <c r="AP261" s="241"/>
      <c r="AQ261" s="27"/>
      <c r="AR261" s="27"/>
    </row>
    <row r="262" spans="1:70" ht="15.6">
      <c r="A262" s="289"/>
      <c r="B262" s="289">
        <f>+'Ark1'!C1215</f>
        <v>2023</v>
      </c>
      <c r="C262" s="236">
        <f>+'Ark1'!L1215</f>
        <v>2</v>
      </c>
      <c r="D262" s="236" t="str">
        <f>VLOOKUP(C262,RNR!$F$16:$G$31,2)</f>
        <v>P</v>
      </c>
      <c r="E262" s="236">
        <f>+'Ark1'!D1215</f>
        <v>8</v>
      </c>
      <c r="F262" s="236" t="str">
        <f>VLOOKUP(E262,RNR!$D$2:$E$13,2)</f>
        <v>Aug</v>
      </c>
      <c r="G262" s="353">
        <f>+'Ark1'!Q1215</f>
        <v>49</v>
      </c>
      <c r="H262" s="353">
        <f>+'Ark1'!R1215</f>
        <v>63</v>
      </c>
      <c r="I262" s="238">
        <f>+IF(H262=0,"",'Ark1'!AG1215)</f>
        <v>0.58791027438851995</v>
      </c>
      <c r="J262" s="238">
        <f>+IF(H262=0,"",'Ark1'!AH1215)</f>
        <v>4.7619047619047636</v>
      </c>
      <c r="K262" s="290"/>
      <c r="L262" s="468">
        <f>+'Ark1'!AI1215</f>
        <v>26</v>
      </c>
      <c r="M262" s="290"/>
      <c r="N262" s="237">
        <f>+IF(H262=0,"",'Ark1'!U1215)</f>
        <v>15.352380952380948</v>
      </c>
      <c r="O262" s="289"/>
      <c r="P262" s="29">
        <f>+IF(L262=0,"",'Ark1'!AJ1215)</f>
        <v>105.62307692307698</v>
      </c>
      <c r="Q262" s="289"/>
      <c r="R262" s="29">
        <f>+IF(L262=0,"",'Ark1'!AK1215)</f>
        <v>15.336385917065652</v>
      </c>
      <c r="S262" s="289"/>
      <c r="T262" s="238">
        <f>+IF(H262=0,"",'Ark1'!T1215)</f>
        <v>2.7777777777777781</v>
      </c>
      <c r="U262" s="239">
        <f>+IF(H262=0,"",'Ark1'!W1215)</f>
        <v>0</v>
      </c>
      <c r="V262" s="239">
        <f>+IF(H262=0,"",'Ark1'!X1215)</f>
        <v>42.857142857142847</v>
      </c>
      <c r="W262" s="239">
        <f>+IF(H262=0,"",'Ark1'!Y1215)</f>
        <v>11.111111111111112</v>
      </c>
      <c r="X262" s="239">
        <f>+IF(H262=0,"",'Ark1'!Z1215)</f>
        <v>5.5588869830026288</v>
      </c>
      <c r="Y262" s="239">
        <f>+IF(H262=0,"",'Ark1'!Z1215)</f>
        <v>5.5588869830026288</v>
      </c>
      <c r="Z262" s="238">
        <f>+IF(H262=0,"",'Ark1'!AC1215)</f>
        <v>0</v>
      </c>
      <c r="AA262" s="239">
        <f>+IF(H262=0,"",'Ark1'!AE1215)</f>
        <v>0</v>
      </c>
      <c r="AB262" s="239">
        <f t="shared" si="239"/>
        <v>7.6761904761904738</v>
      </c>
      <c r="AC262" s="237">
        <f t="shared" si="240"/>
        <v>0.77777777777777779</v>
      </c>
      <c r="AD262" s="289"/>
      <c r="AG262" s="29"/>
      <c r="AH262" s="27"/>
      <c r="AK262" s="27"/>
      <c r="AL262" s="27"/>
      <c r="AM262" s="27"/>
      <c r="AO262" s="27"/>
      <c r="AP262" s="241"/>
      <c r="AQ262" s="27"/>
      <c r="AR262" s="27"/>
    </row>
    <row r="263" spans="1:70" ht="15.6">
      <c r="A263" s="289"/>
      <c r="B263" s="289">
        <f>+'Ark1'!C1216</f>
        <v>2023</v>
      </c>
      <c r="C263" s="236">
        <f>+'Ark1'!L1216</f>
        <v>2</v>
      </c>
      <c r="D263" s="236" t="str">
        <f>VLOOKUP(C263,RNR!$F$16:$G$31,2)</f>
        <v>P</v>
      </c>
      <c r="E263" s="236">
        <f>+'Ark1'!D1216</f>
        <v>9</v>
      </c>
      <c r="F263" s="236" t="str">
        <f>VLOOKUP(E263,RNR!$D$2:$E$13,2)</f>
        <v>Sep</v>
      </c>
      <c r="G263" s="353">
        <f>+'Ark1'!Q1216</f>
        <v>65</v>
      </c>
      <c r="H263" s="353">
        <f>+'Ark1'!R1216</f>
        <v>86</v>
      </c>
      <c r="I263" s="238">
        <f>+IF(H263=0,"",'Ark1'!AG1216)</f>
        <v>0.71385044462734082</v>
      </c>
      <c r="J263" s="238">
        <f>+IF(H263=0,"",'Ark1'!AH1216)</f>
        <v>4.6511627906976756</v>
      </c>
      <c r="K263" s="290"/>
      <c r="L263" s="468">
        <f>+'Ark1'!AI1216</f>
        <v>24</v>
      </c>
      <c r="M263" s="290"/>
      <c r="N263" s="237">
        <f>+IF(H263=0,"",'Ark1'!U1216)</f>
        <v>14.452325581395341</v>
      </c>
      <c r="O263" s="289"/>
      <c r="P263" s="29">
        <f>+IF(L263=0,"",'Ark1'!AJ1216)</f>
        <v>103.78333333333336</v>
      </c>
      <c r="Q263" s="289"/>
      <c r="R263" s="29">
        <f>+IF(L263=0,"",'Ark1'!AK1216)</f>
        <v>14.105177803378123</v>
      </c>
      <c r="S263" s="289"/>
      <c r="T263" s="238">
        <f>+IF(H263=0,"",'Ark1'!T1216)</f>
        <v>3.337209302325582</v>
      </c>
      <c r="U263" s="239">
        <f>+IF(H263=0,"",'Ark1'!W1216)</f>
        <v>0</v>
      </c>
      <c r="V263" s="239">
        <f>+IF(H263=0,"",'Ark1'!X1216)</f>
        <v>38.372093023255822</v>
      </c>
      <c r="W263" s="239">
        <f>+IF(H263=0,"",'Ark1'!Y1216)</f>
        <v>2.3255813953488378</v>
      </c>
      <c r="X263" s="239">
        <f>+IF(H263=0,"",'Ark1'!Z1216)</f>
        <v>4.2035623525928969</v>
      </c>
      <c r="Y263" s="239">
        <f>+IF(H263=0,"",'Ark1'!Z1216)</f>
        <v>4.2035623525928969</v>
      </c>
      <c r="Z263" s="238">
        <f>+IF(H263=0,"",'Ark1'!AC1216)</f>
        <v>0</v>
      </c>
      <c r="AA263" s="239">
        <f>+IF(H263=0,"",'Ark1'!AE1216)</f>
        <v>0</v>
      </c>
      <c r="AB263" s="239">
        <f t="shared" si="239"/>
        <v>7.2261627906976704</v>
      </c>
      <c r="AC263" s="237">
        <f t="shared" si="240"/>
        <v>0.7558139534883721</v>
      </c>
      <c r="AD263" s="289"/>
      <c r="AG263" s="29"/>
      <c r="AH263" s="27"/>
      <c r="AK263" s="27"/>
      <c r="AL263" s="27"/>
      <c r="AM263" s="27"/>
      <c r="AO263" s="27"/>
      <c r="AP263" s="241"/>
      <c r="AQ263" s="27"/>
      <c r="AR263" s="27"/>
    </row>
    <row r="264" spans="1:70" ht="15.6">
      <c r="A264" s="289"/>
      <c r="B264" s="289">
        <f>+'Ark1'!C1217</f>
        <v>2023</v>
      </c>
      <c r="C264" s="236">
        <f>+'Ark1'!L1217</f>
        <v>2</v>
      </c>
      <c r="D264" s="236" t="str">
        <f>VLOOKUP(C264,RNR!$F$16:$G$31,2)</f>
        <v>P</v>
      </c>
      <c r="E264" s="236">
        <f>+'Ark1'!D1217</f>
        <v>10</v>
      </c>
      <c r="F264" s="236" t="str">
        <f>VLOOKUP(E264,RNR!$D$2:$E$13,2)</f>
        <v>Okt</v>
      </c>
      <c r="G264" s="353">
        <f>+'Ark1'!Q1217</f>
        <v>111</v>
      </c>
      <c r="H264" s="353">
        <f>+'Ark1'!R1217</f>
        <v>136</v>
      </c>
      <c r="I264" s="238">
        <f>+IF(H264=0,"",'Ark1'!AG1217)</f>
        <v>0.41809749212492486</v>
      </c>
      <c r="J264" s="238">
        <f>+IF(H264=0,"",'Ark1'!AH1217)</f>
        <v>3.6764705882352944</v>
      </c>
      <c r="K264" s="290"/>
      <c r="L264" s="468">
        <f>+'Ark1'!AI1217</f>
        <v>40</v>
      </c>
      <c r="M264" s="290"/>
      <c r="N264" s="237">
        <f>+IF(H264=0,"",'Ark1'!U1217)</f>
        <v>15.15735294117647</v>
      </c>
      <c r="O264" s="289"/>
      <c r="P264" s="29">
        <f>+IF(L264=0,"",'Ark1'!AJ1217)</f>
        <v>108.56999999999998</v>
      </c>
      <c r="Q264" s="289"/>
      <c r="R264" s="29">
        <f>+IF(L264=0,"",'Ark1'!AK1217)</f>
        <v>13.28156013175723</v>
      </c>
      <c r="S264" s="289"/>
      <c r="T264" s="238">
        <f>+IF(H264=0,"",'Ark1'!T1217)</f>
        <v>3.0294117647058822</v>
      </c>
      <c r="U264" s="239">
        <f>+IF(H264=0,"",'Ark1'!W1217)</f>
        <v>0</v>
      </c>
      <c r="V264" s="239">
        <f>+IF(H264=0,"",'Ark1'!X1217)</f>
        <v>42.647058823529406</v>
      </c>
      <c r="W264" s="239">
        <f>+IF(H264=0,"",'Ark1'!Y1217)</f>
        <v>5.147058823529413</v>
      </c>
      <c r="X264" s="239">
        <f>+IF(H264=0,"",'Ark1'!Z1217)</f>
        <v>4.5292940683715193</v>
      </c>
      <c r="Y264" s="239">
        <f>+IF(H264=0,"",'Ark1'!Z1217)</f>
        <v>4.5292940683715193</v>
      </c>
      <c r="Z264" s="238">
        <f>+IF(H264=0,"",'Ark1'!AC1217)</f>
        <v>0</v>
      </c>
      <c r="AA264" s="239">
        <f>+IF(H264=0,"",'Ark1'!AE1217)</f>
        <v>0</v>
      </c>
      <c r="AB264" s="239">
        <f t="shared" si="239"/>
        <v>7.5786764705882348</v>
      </c>
      <c r="AC264" s="237">
        <f t="shared" si="240"/>
        <v>0.81617647058823528</v>
      </c>
      <c r="AD264" s="289"/>
      <c r="AG264" s="29"/>
      <c r="AH264" s="27"/>
      <c r="AK264" s="27"/>
      <c r="AL264" s="27"/>
      <c r="AM264" s="27"/>
      <c r="AO264" s="27"/>
      <c r="AP264" s="241"/>
      <c r="AQ264" s="27"/>
      <c r="AR264" s="27"/>
    </row>
    <row r="265" spans="1:70" ht="15.6">
      <c r="A265" s="289"/>
      <c r="B265" s="289">
        <f>+'Ark1'!C1218</f>
        <v>2023</v>
      </c>
      <c r="C265" s="236">
        <f>+'Ark1'!L1218</f>
        <v>2</v>
      </c>
      <c r="D265" s="236" t="str">
        <f>VLOOKUP(C265,RNR!$F$16:$G$31,2)</f>
        <v>P</v>
      </c>
      <c r="E265" s="236">
        <f>+'Ark1'!D1218</f>
        <v>11</v>
      </c>
      <c r="F265" s="236" t="str">
        <f>VLOOKUP(E265,RNR!$D$2:$E$13,2)</f>
        <v>Nov</v>
      </c>
      <c r="G265" s="353">
        <f>+'Ark1'!Q1218</f>
        <v>69</v>
      </c>
      <c r="H265" s="353">
        <f>+'Ark1'!R1218</f>
        <v>78</v>
      </c>
      <c r="I265" s="238">
        <f>+IF(H265=0,"",'Ark1'!AG1218)</f>
        <v>0.50501003051401683</v>
      </c>
      <c r="J265" s="238">
        <f>+IF(H265=0,"",'Ark1'!AH1218)</f>
        <v>6.4102564102564097</v>
      </c>
      <c r="K265" s="290"/>
      <c r="L265" s="468">
        <f>+'Ark1'!AI1218</f>
        <v>26</v>
      </c>
      <c r="M265" s="290"/>
      <c r="N265" s="237">
        <f>+IF(H265=0,"",'Ark1'!U1218)</f>
        <v>14.865384615384611</v>
      </c>
      <c r="O265" s="289"/>
      <c r="P265" s="29">
        <f>+IF(L265=0,"",'Ark1'!AJ1218)</f>
        <v>105.76538461538463</v>
      </c>
      <c r="Q265" s="289"/>
      <c r="R265" s="29">
        <f>+IF(L265=0,"",'Ark1'!AK1218)</f>
        <v>13.047859234883283</v>
      </c>
      <c r="S265" s="289"/>
      <c r="T265" s="238">
        <f>+IF(H265=0,"",'Ark1'!T1218)</f>
        <v>3.2307692307692299</v>
      </c>
      <c r="U265" s="239">
        <f>+IF(H265=0,"",'Ark1'!W1218)</f>
        <v>0</v>
      </c>
      <c r="V265" s="239">
        <f>+IF(H265=0,"",'Ark1'!X1218)</f>
        <v>43.589743589743591</v>
      </c>
      <c r="W265" s="239">
        <f>+IF(H265=0,"",'Ark1'!Y1218)</f>
        <v>2.5641025641025639</v>
      </c>
      <c r="X265" s="239">
        <f>+IF(H265=0,"",'Ark1'!Z1218)</f>
        <v>4.3838815175325525</v>
      </c>
      <c r="Y265" s="239">
        <f>+IF(H265=0,"",'Ark1'!Z1218)</f>
        <v>4.3838815175325525</v>
      </c>
      <c r="Z265" s="238">
        <f>+IF(H265=0,"",'Ark1'!AC1218)</f>
        <v>0</v>
      </c>
      <c r="AA265" s="239">
        <f>+IF(H265=0,"",'Ark1'!AE1218)</f>
        <v>0</v>
      </c>
      <c r="AB265" s="239">
        <f t="shared" si="239"/>
        <v>7.4326923076923057</v>
      </c>
      <c r="AC265" s="237">
        <f t="shared" si="240"/>
        <v>0.88461538461538458</v>
      </c>
      <c r="AD265" s="289"/>
      <c r="AG265" s="29"/>
      <c r="AH265" s="27"/>
      <c r="AK265" s="27"/>
      <c r="AL265" s="27"/>
      <c r="AM265" s="27"/>
      <c r="AO265" s="27"/>
      <c r="AP265" s="241"/>
      <c r="AQ265" s="27"/>
      <c r="AR265" s="27"/>
    </row>
    <row r="266" spans="1:70" ht="15.6">
      <c r="A266" s="289"/>
      <c r="B266" s="289">
        <f>+'Ark1'!C1219</f>
        <v>2023</v>
      </c>
      <c r="C266" s="236">
        <f>+'Ark1'!L1219</f>
        <v>2</v>
      </c>
      <c r="D266" s="236" t="str">
        <f>VLOOKUP(C266,RNR!$F$16:$G$31,2)</f>
        <v>P</v>
      </c>
      <c r="E266" s="236">
        <f>+'Ark1'!D1219</f>
        <v>12</v>
      </c>
      <c r="F266" s="236" t="str">
        <f>VLOOKUP(E266,RNR!$D$2:$E$13,2)</f>
        <v>Des</v>
      </c>
      <c r="G266" s="353">
        <f>+'Ark1'!Q1219</f>
        <v>5</v>
      </c>
      <c r="H266" s="353">
        <f>+'Ark1'!R1219</f>
        <v>8</v>
      </c>
      <c r="I266" s="238">
        <f>+IF(H266=0,"",'Ark1'!AG1219)</f>
        <v>0.76108904519936948</v>
      </c>
      <c r="J266" s="238">
        <f>+IF(H266=0,"",'Ark1'!AH1219)</f>
        <v>0</v>
      </c>
      <c r="K266" s="290"/>
      <c r="L266" s="468">
        <f>+'Ark1'!AI1219</f>
        <v>5</v>
      </c>
      <c r="M266" s="290"/>
      <c r="N266" s="237">
        <f>+IF(H266=0,"",'Ark1'!U1219)</f>
        <v>12.862500000000001</v>
      </c>
      <c r="O266" s="289"/>
      <c r="P266" s="29">
        <f>+IF(L266=0,"",'Ark1'!AJ1219)</f>
        <v>96.9</v>
      </c>
      <c r="Q266" s="289"/>
      <c r="R266" s="29">
        <f>+IF(L266=0,"",'Ark1'!AK1219)</f>
        <v>11.465641934349453</v>
      </c>
      <c r="S266" s="289"/>
      <c r="T266" s="238">
        <f>+IF(H266=0,"",'Ark1'!T1219)</f>
        <v>3.125</v>
      </c>
      <c r="U266" s="239">
        <f>+IF(H266=0,"",'Ark1'!W1219)</f>
        <v>0</v>
      </c>
      <c r="V266" s="239">
        <f>+IF(H266=0,"",'Ark1'!X1219)</f>
        <v>37.5</v>
      </c>
      <c r="W266" s="239">
        <f>+IF(H266=0,"",'Ark1'!Y1219)</f>
        <v>0</v>
      </c>
      <c r="X266" s="239">
        <f>+IF(H266=0,"",'Ark1'!Z1219)</f>
        <v>4.3078235514004053</v>
      </c>
      <c r="Y266" s="239">
        <f>+IF(H266=0,"",'Ark1'!Z1219)</f>
        <v>4.3078235514004053</v>
      </c>
      <c r="Z266" s="238">
        <f>+IF(H266=0,"",'Ark1'!AC1219)</f>
        <v>0</v>
      </c>
      <c r="AA266" s="239">
        <f>+IF(H266=0,"",'Ark1'!AE1219)</f>
        <v>0</v>
      </c>
      <c r="AB266" s="239">
        <f t="shared" si="239"/>
        <v>6.4312500000000004</v>
      </c>
      <c r="AC266" s="237">
        <f t="shared" si="240"/>
        <v>0.625</v>
      </c>
      <c r="AD266" s="289"/>
      <c r="AG266" s="29"/>
      <c r="AH266" s="27"/>
      <c r="AK266" s="27"/>
      <c r="AL266" s="27"/>
      <c r="AM266" s="27"/>
      <c r="AO266" s="27"/>
      <c r="AP266" s="241"/>
      <c r="AQ266" s="27"/>
      <c r="AR266" s="27"/>
    </row>
    <row r="267" spans="1:70" s="532" customFormat="1" ht="15" customHeight="1">
      <c r="A267" s="289"/>
      <c r="B267" s="289"/>
      <c r="C267" s="289"/>
      <c r="D267" s="368"/>
      <c r="E267" s="368"/>
      <c r="F267" s="368"/>
      <c r="G267" s="368"/>
      <c r="H267" s="368"/>
      <c r="I267" s="289"/>
      <c r="J267" s="289"/>
      <c r="K267" s="289"/>
      <c r="L267" s="289"/>
      <c r="M267" s="289"/>
      <c r="N267" s="289"/>
      <c r="O267" s="289"/>
      <c r="P267" s="289"/>
      <c r="Q267" s="289"/>
      <c r="R267" s="289"/>
      <c r="S267" s="289"/>
      <c r="T267" s="289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19"/>
      <c r="AF267" s="29"/>
      <c r="AG267" s="29"/>
      <c r="AH267" s="27"/>
      <c r="AI267" s="220"/>
      <c r="BF267" s="232"/>
    </row>
    <row r="268" spans="1:70" s="532" customFormat="1" ht="15" customHeight="1">
      <c r="A268" s="289"/>
      <c r="B268" s="289"/>
      <c r="C268" s="330" t="s">
        <v>0</v>
      </c>
      <c r="D268" s="368"/>
      <c r="E268" s="539" t="str">
        <f>+D273</f>
        <v>P+</v>
      </c>
      <c r="F268" s="368"/>
      <c r="G268" s="368"/>
      <c r="H268" s="367">
        <f>SUM(H274:H288)</f>
        <v>48171</v>
      </c>
      <c r="I268" s="290"/>
      <c r="J268" s="290"/>
      <c r="K268" s="290"/>
      <c r="L268" s="290"/>
      <c r="M268" s="290"/>
      <c r="N268" s="265">
        <f>+Klasse!M282</f>
        <v>28.916150000000098</v>
      </c>
      <c r="O268" s="289"/>
      <c r="P268" s="289"/>
      <c r="Q268" s="289"/>
      <c r="R268" s="289"/>
      <c r="S268" s="289"/>
      <c r="T268" s="289"/>
      <c r="U268" s="291"/>
      <c r="V268" s="291"/>
      <c r="W268" s="291"/>
      <c r="X268" s="291"/>
      <c r="Y268" s="291"/>
      <c r="Z268" s="289"/>
      <c r="AA268" s="291"/>
      <c r="AB268" s="265" t="e">
        <f>+N268/#REF!</f>
        <v>#REF!</v>
      </c>
      <c r="AC268" s="290"/>
      <c r="AD268" s="289"/>
      <c r="AE268" s="219"/>
      <c r="AF268" s="29"/>
      <c r="AG268" s="29"/>
      <c r="AH268" s="27"/>
      <c r="AI268" s="220"/>
      <c r="BF268" s="232"/>
    </row>
    <row r="269" spans="1:70" s="532" customFormat="1" ht="15" customHeight="1">
      <c r="A269" s="289"/>
      <c r="B269" s="289"/>
      <c r="C269" s="289"/>
      <c r="D269" s="368"/>
      <c r="E269" s="368"/>
      <c r="F269" s="368"/>
      <c r="G269" s="368"/>
      <c r="H269" s="368"/>
      <c r="I269" s="290"/>
      <c r="J269" s="290"/>
      <c r="K269" s="290"/>
      <c r="L269" s="290"/>
      <c r="M269" s="290"/>
      <c r="N269" s="289"/>
      <c r="O269" s="289"/>
      <c r="P269" s="289"/>
      <c r="Q269" s="289"/>
      <c r="R269" s="289"/>
      <c r="S269" s="289"/>
      <c r="T269" s="289"/>
      <c r="U269" s="291"/>
      <c r="V269" s="291"/>
      <c r="W269" s="291"/>
      <c r="X269" s="291"/>
      <c r="Y269" s="291"/>
      <c r="Z269" s="289"/>
      <c r="AA269" s="291"/>
      <c r="AB269" s="291"/>
      <c r="AC269" s="291"/>
      <c r="AD269" s="289"/>
      <c r="AE269" s="219"/>
      <c r="AF269" s="29"/>
      <c r="AG269" s="29"/>
      <c r="AH269" s="27"/>
      <c r="AI269" s="220"/>
      <c r="BF269" s="232" t="e">
        <f>1+#REF!</f>
        <v>#REF!</v>
      </c>
      <c r="BG269" s="532">
        <v>20.659867330016564</v>
      </c>
      <c r="BH269" s="532">
        <f t="shared" ref="BH269" si="241">+BG269</f>
        <v>20.659867330016564</v>
      </c>
      <c r="BI269" s="532">
        <f t="shared" ref="BI269" si="242">+BH269</f>
        <v>20.659867330016564</v>
      </c>
      <c r="BJ269" s="532">
        <f t="shared" ref="BJ269" si="243">+BI269</f>
        <v>20.659867330016564</v>
      </c>
      <c r="BK269" s="532">
        <f t="shared" ref="BK269" si="244">+BJ269</f>
        <v>20.659867330016564</v>
      </c>
      <c r="BL269" s="532">
        <f t="shared" ref="BL269" si="245">+BK269</f>
        <v>20.659867330016564</v>
      </c>
      <c r="BM269" s="532">
        <f t="shared" ref="BM269" si="246">+BL269</f>
        <v>20.659867330016564</v>
      </c>
      <c r="BN269" s="532">
        <f t="shared" ref="BN269" si="247">+BM269</f>
        <v>20.659867330016564</v>
      </c>
      <c r="BO269" s="532">
        <f t="shared" ref="BO269" si="248">+BN269</f>
        <v>20.659867330016564</v>
      </c>
      <c r="BP269" s="532">
        <f t="shared" ref="BP269" si="249">+BO269</f>
        <v>20.659867330016564</v>
      </c>
      <c r="BQ269" s="532">
        <f t="shared" ref="BQ269" si="250">+BP269</f>
        <v>20.659867330016564</v>
      </c>
      <c r="BR269" s="532">
        <f t="shared" ref="BR269" si="251">+BQ269</f>
        <v>20.659867330016564</v>
      </c>
    </row>
    <row r="270" spans="1:70" ht="15.6">
      <c r="A270" s="289"/>
      <c r="B270" s="289">
        <f>+'Ark1'!C1220</f>
        <v>2023</v>
      </c>
      <c r="C270" s="236">
        <f>+'Ark1'!L1220</f>
        <v>3</v>
      </c>
      <c r="D270" s="236" t="str">
        <f>VLOOKUP(C270,RNR!$F$16:$G$31,2)</f>
        <v>P+</v>
      </c>
      <c r="E270" s="236">
        <f>+'Ark1'!D1220</f>
        <v>1</v>
      </c>
      <c r="F270" s="236" t="str">
        <f>VLOOKUP(E270,RNR!$D$2:$E$13,2)</f>
        <v>Jan</v>
      </c>
      <c r="G270" s="353">
        <f>+'Ark1'!Q1220</f>
        <v>5</v>
      </c>
      <c r="H270" s="353">
        <f>+'Ark1'!R1220</f>
        <v>9</v>
      </c>
      <c r="I270" s="238">
        <f>+IF(H270=0,"",'Ark1'!AG1220)</f>
        <v>1.1672608564924187</v>
      </c>
      <c r="J270" s="238">
        <f>+IF(H270=0,"",'Ark1'!AH1220)</f>
        <v>0</v>
      </c>
      <c r="K270" s="290"/>
      <c r="L270" s="468">
        <f>+'Ark1'!AI1220</f>
        <v>0</v>
      </c>
      <c r="M270" s="290"/>
      <c r="N270" s="237">
        <f>+IF(H270=0,"",'Ark1'!U1220)</f>
        <v>12.077777777777778</v>
      </c>
      <c r="O270" s="289"/>
      <c r="P270" s="29" t="str">
        <f>+IF(L270=0,"",'Ark1'!AJ1220)</f>
        <v/>
      </c>
      <c r="Q270" s="289"/>
      <c r="R270" s="29" t="str">
        <f>+IF(L270=0,"",'Ark1'!AK1220)</f>
        <v/>
      </c>
      <c r="S270" s="289"/>
      <c r="T270" s="238">
        <f>+IF(H270=0,"",'Ark1'!T1220)</f>
        <v>3.7777777777777777</v>
      </c>
      <c r="U270" s="239">
        <f>+IF(H270=0,"",'Ark1'!W1220)</f>
        <v>0</v>
      </c>
      <c r="V270" s="239">
        <f>+IF(H270=0,"",'Ark1'!X1220)</f>
        <v>22.222222222222225</v>
      </c>
      <c r="W270" s="239">
        <f>+IF(H270=0,"",'Ark1'!Y1220)</f>
        <v>0</v>
      </c>
      <c r="X270" s="239">
        <f>+IF(H270=0,"",'Ark1'!Z1220)</f>
        <v>4.3898311224864495</v>
      </c>
      <c r="Y270" s="239">
        <f>+IF(H270=0,"",'Ark1'!Z1220)</f>
        <v>4.3898311224864495</v>
      </c>
      <c r="Z270" s="238">
        <f>+IF(H270=0,"",'Ark1'!AC1220)</f>
        <v>0</v>
      </c>
      <c r="AA270" s="239">
        <f>+IF(H270=0,"",'Ark1'!AE1220)</f>
        <v>0</v>
      </c>
      <c r="AB270" s="239">
        <f t="shared" ref="AB270:AB281" si="252">+IF(H270=0,"",+N270/C270)</f>
        <v>4.0259259259259261</v>
      </c>
      <c r="AC270" s="237">
        <f t="shared" ref="AC270:AC281" si="253">+IF(H270=0,"",G270/H270)</f>
        <v>0.55555555555555558</v>
      </c>
      <c r="AD270" s="289"/>
      <c r="AG270" s="29"/>
      <c r="AH270" s="27"/>
      <c r="AK270" s="27"/>
      <c r="AL270" s="27"/>
      <c r="AM270" s="27"/>
      <c r="AO270" s="27"/>
      <c r="AP270" s="241"/>
      <c r="AQ270" s="27"/>
      <c r="AR270" s="27"/>
    </row>
    <row r="271" spans="1:70" ht="15.6">
      <c r="A271" s="289"/>
      <c r="B271" s="289">
        <f>+'Ark1'!C1221</f>
        <v>2023</v>
      </c>
      <c r="C271" s="236">
        <f>+'Ark1'!L1221</f>
        <v>3</v>
      </c>
      <c r="D271" s="236" t="str">
        <f>VLOOKUP(C271,RNR!$F$16:$G$31,2)</f>
        <v>P+</v>
      </c>
      <c r="E271" s="236">
        <f>+'Ark1'!D1221</f>
        <v>2</v>
      </c>
      <c r="F271" s="236" t="str">
        <f>VLOOKUP(E271,RNR!$D$2:$E$13,2)</f>
        <v>Feb</v>
      </c>
      <c r="G271" s="353">
        <f>+'Ark1'!Q1221</f>
        <v>4</v>
      </c>
      <c r="H271" s="353">
        <f>+'Ark1'!R1221</f>
        <v>6</v>
      </c>
      <c r="I271" s="238">
        <f>+IF(H271=0,"",'Ark1'!AG1221)</f>
        <v>0.50683506872658501</v>
      </c>
      <c r="J271" s="238">
        <f>+IF(H271=0,"",'Ark1'!AH1221)</f>
        <v>0</v>
      </c>
      <c r="K271" s="290"/>
      <c r="L271" s="468">
        <f>+'Ark1'!AI1221</f>
        <v>0</v>
      </c>
      <c r="M271" s="290"/>
      <c r="N271" s="237">
        <f>+IF(H271=0,"",'Ark1'!U1221)</f>
        <v>13.483333333333338</v>
      </c>
      <c r="O271" s="289"/>
      <c r="P271" s="29" t="str">
        <f>+IF(L271=0,"",'Ark1'!AJ1221)</f>
        <v/>
      </c>
      <c r="Q271" s="289"/>
      <c r="R271" s="29" t="str">
        <f>+IF(L271=0,"",'Ark1'!AK1221)</f>
        <v/>
      </c>
      <c r="S271" s="289"/>
      <c r="T271" s="238">
        <f>+IF(H271=0,"",'Ark1'!T1221)</f>
        <v>3.3333333333333344</v>
      </c>
      <c r="U271" s="239">
        <f>+IF(H271=0,"",'Ark1'!W1221)</f>
        <v>0</v>
      </c>
      <c r="V271" s="239">
        <f>+IF(H271=0,"",'Ark1'!X1221)</f>
        <v>16.666666666666671</v>
      </c>
      <c r="W271" s="239">
        <f>+IF(H271=0,"",'Ark1'!Y1221)</f>
        <v>0</v>
      </c>
      <c r="X271" s="239">
        <f>+IF(H271=0,"",'Ark1'!Z1221)</f>
        <v>3.2225335098680077</v>
      </c>
      <c r="Y271" s="239">
        <f>+IF(H271=0,"",'Ark1'!Z1221)</f>
        <v>3.2225335098680077</v>
      </c>
      <c r="Z271" s="238">
        <f>+IF(H271=0,"",'Ark1'!AC1221)</f>
        <v>0</v>
      </c>
      <c r="AA271" s="239">
        <f>+IF(H271=0,"",'Ark1'!AE1221)</f>
        <v>0</v>
      </c>
      <c r="AB271" s="239">
        <f t="shared" si="252"/>
        <v>4.4944444444444462</v>
      </c>
      <c r="AC271" s="237">
        <f t="shared" si="253"/>
        <v>0.66666666666666663</v>
      </c>
      <c r="AD271" s="289"/>
      <c r="AG271" s="29"/>
      <c r="AH271" s="27"/>
      <c r="AK271" s="27"/>
      <c r="AL271" s="27"/>
      <c r="AM271" s="27"/>
      <c r="AO271" s="27"/>
      <c r="AQ271" s="27"/>
      <c r="AR271" s="27"/>
    </row>
    <row r="272" spans="1:70" ht="15.6">
      <c r="A272" s="289"/>
      <c r="B272" s="289">
        <f>+'Ark1'!C1222</f>
        <v>2023</v>
      </c>
      <c r="C272" s="236">
        <f>+'Ark1'!L1222</f>
        <v>3</v>
      </c>
      <c r="D272" s="236" t="str">
        <f>VLOOKUP(C272,RNR!$F$16:$G$31,2)</f>
        <v>P+</v>
      </c>
      <c r="E272" s="236">
        <f>+'Ark1'!D1222</f>
        <v>3</v>
      </c>
      <c r="F272" s="236" t="str">
        <f>VLOOKUP(E272,RNR!$D$2:$E$13,2)</f>
        <v>Mar</v>
      </c>
      <c r="G272" s="353">
        <f>+'Ark1'!Q1222</f>
        <v>28</v>
      </c>
      <c r="H272" s="353">
        <f>+'Ark1'!R1222</f>
        <v>45</v>
      </c>
      <c r="I272" s="238">
        <f>+IF(H272=0,"",'Ark1'!AG1222)</f>
        <v>0.70628947946586795</v>
      </c>
      <c r="J272" s="238">
        <f>+IF(H272=0,"",'Ark1'!AH1222)</f>
        <v>4.4444444444444446</v>
      </c>
      <c r="K272" s="290"/>
      <c r="L272" s="468">
        <f>+'Ark1'!AI1222</f>
        <v>6</v>
      </c>
      <c r="M272" s="290"/>
      <c r="N272" s="237">
        <f>+IF(H272=0,"",'Ark1'!U1222)</f>
        <v>15.502222222222221</v>
      </c>
      <c r="O272" s="289"/>
      <c r="P272" s="29">
        <f>+IF(L272=0,"",'Ark1'!AJ1222)</f>
        <v>103.3</v>
      </c>
      <c r="Q272" s="289"/>
      <c r="R272" s="29">
        <f>+IF(L272=0,"",'Ark1'!AK1222)</f>
        <v>14.980900733658309</v>
      </c>
      <c r="S272" s="289"/>
      <c r="T272" s="238">
        <f>+IF(H272=0,"",'Ark1'!T1222)</f>
        <v>3.3333333333333344</v>
      </c>
      <c r="U272" s="239">
        <f>+IF(H272=0,"",'Ark1'!W1222)</f>
        <v>0</v>
      </c>
      <c r="V272" s="239">
        <f>+IF(H272=0,"",'Ark1'!X1222)</f>
        <v>44.44444444444445</v>
      </c>
      <c r="W272" s="239">
        <f>+IF(H272=0,"",'Ark1'!Y1222)</f>
        <v>4.4444444444444446</v>
      </c>
      <c r="X272" s="239">
        <f>+IF(H272=0,"",'Ark1'!Z1222)</f>
        <v>4.0672944263499504</v>
      </c>
      <c r="Y272" s="239">
        <f>+IF(H272=0,"",'Ark1'!Z1222)</f>
        <v>4.0672944263499504</v>
      </c>
      <c r="Z272" s="238">
        <f>+IF(H272=0,"",'Ark1'!AC1222)</f>
        <v>0</v>
      </c>
      <c r="AA272" s="239">
        <f>+IF(H272=0,"",'Ark1'!AE1222)</f>
        <v>0</v>
      </c>
      <c r="AB272" s="239">
        <f t="shared" si="252"/>
        <v>5.1674074074074072</v>
      </c>
      <c r="AC272" s="237">
        <f t="shared" si="253"/>
        <v>0.62222222222222223</v>
      </c>
      <c r="AD272" s="289"/>
      <c r="AG272" s="29"/>
      <c r="AH272" s="27"/>
      <c r="AK272" s="27"/>
      <c r="AL272" s="27"/>
      <c r="AM272" s="27"/>
      <c r="AO272" s="27"/>
      <c r="AQ272" s="27"/>
      <c r="AR272" s="27"/>
    </row>
    <row r="273" spans="1:70" ht="15.6">
      <c r="A273" s="289"/>
      <c r="B273" s="289">
        <f>+'Ark1'!C1223</f>
        <v>2023</v>
      </c>
      <c r="C273" s="236">
        <f>+'Ark1'!L1223</f>
        <v>3</v>
      </c>
      <c r="D273" s="236" t="str">
        <f>VLOOKUP(C273,RNR!$F$16:$G$31,2)</f>
        <v>P+</v>
      </c>
      <c r="E273" s="236">
        <f>+'Ark1'!D1223</f>
        <v>4</v>
      </c>
      <c r="F273" s="236" t="str">
        <f>VLOOKUP(E273,RNR!$D$2:$E$13,2)</f>
        <v>Apr</v>
      </c>
      <c r="G273" s="353">
        <f>+'Ark1'!Q1223</f>
        <v>6</v>
      </c>
      <c r="H273" s="353">
        <f>+'Ark1'!R1223</f>
        <v>8</v>
      </c>
      <c r="I273" s="238">
        <f>+IF(H273=0,"",'Ark1'!AG1223)</f>
        <v>0.68642697903180094</v>
      </c>
      <c r="J273" s="238">
        <f>+IF(H273=0,"",'Ark1'!AH1223)</f>
        <v>0</v>
      </c>
      <c r="K273" s="290"/>
      <c r="L273" s="468">
        <f>+'Ark1'!AI1223</f>
        <v>0</v>
      </c>
      <c r="M273" s="290"/>
      <c r="N273" s="237">
        <f>+IF(H273=0,"",'Ark1'!U1223)</f>
        <v>11.2</v>
      </c>
      <c r="O273" s="289"/>
      <c r="P273" s="29" t="str">
        <f>+IF(L273=0,"",'Ark1'!AJ1223)</f>
        <v/>
      </c>
      <c r="Q273" s="289"/>
      <c r="R273" s="29" t="str">
        <f>+IF(L273=0,"",'Ark1'!AK1223)</f>
        <v/>
      </c>
      <c r="S273" s="289"/>
      <c r="T273" s="238">
        <f>+IF(H273=0,"",'Ark1'!T1223)</f>
        <v>3.75</v>
      </c>
      <c r="U273" s="239">
        <f>+IF(H273=0,"",'Ark1'!W1223)</f>
        <v>0</v>
      </c>
      <c r="V273" s="239">
        <f>+IF(H273=0,"",'Ark1'!X1223)</f>
        <v>12.5</v>
      </c>
      <c r="W273" s="239">
        <f>+IF(H273=0,"",'Ark1'!Y1223)</f>
        <v>0</v>
      </c>
      <c r="X273" s="239">
        <f>+IF(H273=0,"",'Ark1'!Z1223)</f>
        <v>3.3237779709240551</v>
      </c>
      <c r="Y273" s="239">
        <f>+IF(H273=0,"",'Ark1'!Z1223)</f>
        <v>3.3237779709240551</v>
      </c>
      <c r="Z273" s="238">
        <f>+IF(H273=0,"",'Ark1'!AC1223)</f>
        <v>0</v>
      </c>
      <c r="AA273" s="239">
        <f>+IF(H273=0,"",'Ark1'!AE1223)</f>
        <v>0</v>
      </c>
      <c r="AB273" s="239">
        <f t="shared" si="252"/>
        <v>3.7333333333333329</v>
      </c>
      <c r="AC273" s="237">
        <f t="shared" si="253"/>
        <v>0.75</v>
      </c>
      <c r="AD273" s="289"/>
      <c r="AG273" s="29"/>
      <c r="AH273" s="27"/>
      <c r="AK273" s="27"/>
      <c r="AL273" s="27"/>
      <c r="AM273" s="27"/>
      <c r="AO273" s="27"/>
      <c r="AQ273" s="27"/>
      <c r="AR273" s="27"/>
    </row>
    <row r="274" spans="1:70">
      <c r="A274" s="289"/>
      <c r="B274" s="289">
        <f>+'Ark1'!C1224</f>
        <v>2023</v>
      </c>
      <c r="C274" s="236">
        <f>+'Ark1'!L1224</f>
        <v>3</v>
      </c>
      <c r="D274" s="236" t="str">
        <f>VLOOKUP(C274,RNR!$F$16:$G$31,2)</f>
        <v>P+</v>
      </c>
      <c r="E274" s="236">
        <f>+'Ark1'!D1224</f>
        <v>5</v>
      </c>
      <c r="F274" s="236" t="str">
        <f>VLOOKUP(E274,RNR!$D$2:$E$13,2)</f>
        <v>Mai</v>
      </c>
      <c r="G274" s="353">
        <f>+'Ark1'!Q1224</f>
        <v>16</v>
      </c>
      <c r="H274" s="353">
        <f>+'Ark1'!R1224</f>
        <v>22</v>
      </c>
      <c r="I274" s="238">
        <f>+IF(H274=0,"",'Ark1'!AG1224)</f>
        <v>0.757405459193919</v>
      </c>
      <c r="J274" s="238">
        <f>+IF(H274=0,"",'Ark1'!AH1224)</f>
        <v>4.5454545454545459</v>
      </c>
      <c r="K274" s="238"/>
      <c r="L274" s="238"/>
      <c r="M274" s="238"/>
      <c r="N274" s="237">
        <f>+IF(H274=0,"",'Ark1'!U1224)</f>
        <v>11.486363636363636</v>
      </c>
      <c r="O274" s="238"/>
      <c r="P274" s="238"/>
      <c r="Q274" s="238"/>
      <c r="R274" s="238"/>
      <c r="S274" s="238"/>
      <c r="T274" s="238">
        <f>+IF(H274=0,"",'Ark1'!T1224)</f>
        <v>2.7272727272727271</v>
      </c>
      <c r="U274" s="239">
        <f>+IF(H274=0,"",'Ark1'!W1224)</f>
        <v>0</v>
      </c>
      <c r="V274" s="239">
        <f>+IF(H274=0,"",'Ark1'!X1224)</f>
        <v>13.636363636363638</v>
      </c>
      <c r="W274" s="239">
        <f>+IF(H274=0,"",'Ark1'!Y1224)</f>
        <v>0</v>
      </c>
      <c r="X274" s="239">
        <f>+IF(H274=0,"",'Ark1'!Z1224)</f>
        <v>2.9565482722171841</v>
      </c>
      <c r="Y274" s="239">
        <f>+IF(H274=0,"",'Ark1'!Z1224)</f>
        <v>2.9565482722171841</v>
      </c>
      <c r="Z274" s="238">
        <f>+IF(H274=0,"",'Ark1'!AC1224)</f>
        <v>0</v>
      </c>
      <c r="AA274" s="239">
        <f>+IF(H274=0,"",'Ark1'!AE1224)</f>
        <v>0</v>
      </c>
      <c r="AB274" s="239">
        <f t="shared" si="252"/>
        <v>3.8287878787878786</v>
      </c>
      <c r="AC274" s="237">
        <f t="shared" si="253"/>
        <v>0.72727272727272729</v>
      </c>
      <c r="AD274" s="289"/>
      <c r="AG274" s="29"/>
      <c r="AH274" s="27"/>
      <c r="AK274" s="27"/>
      <c r="AL274" s="27"/>
      <c r="AM274" s="27"/>
      <c r="AO274" s="27"/>
      <c r="AQ274" s="27"/>
      <c r="AR274" s="27"/>
    </row>
    <row r="275" spans="1:70">
      <c r="A275" s="289"/>
      <c r="B275" s="289">
        <f>+'Ark1'!C1225</f>
        <v>2023</v>
      </c>
      <c r="C275" s="236">
        <f>+'Ark1'!L1225</f>
        <v>3</v>
      </c>
      <c r="D275" s="236" t="str">
        <f>VLOOKUP(C275,RNR!$F$16:$G$31,2)</f>
        <v>P+</v>
      </c>
      <c r="E275" s="236">
        <f>+'Ark1'!D1225</f>
        <v>6</v>
      </c>
      <c r="F275" s="236" t="str">
        <f>VLOOKUP(E275,RNR!$D$2:$E$13,2)</f>
        <v>Jun</v>
      </c>
      <c r="G275" s="353">
        <f>+'Ark1'!Q1225</f>
        <v>23</v>
      </c>
      <c r="H275" s="353">
        <f>+'Ark1'!R1225</f>
        <v>30</v>
      </c>
      <c r="I275" s="238">
        <f>+IF(H275=0,"",'Ark1'!AG1225)</f>
        <v>1.5894799141821403</v>
      </c>
      <c r="J275" s="238">
        <f>+IF(H275=0,"",'Ark1'!AH1225)</f>
        <v>16.666666666666671</v>
      </c>
      <c r="K275" s="238"/>
      <c r="L275" s="238"/>
      <c r="M275" s="238"/>
      <c r="N275" s="237">
        <f>+IF(H275=0,"",'Ark1'!U1225)</f>
        <v>14.323333333333331</v>
      </c>
      <c r="O275" s="238"/>
      <c r="P275" s="238"/>
      <c r="Q275" s="238"/>
      <c r="R275" s="238"/>
      <c r="S275" s="238"/>
      <c r="T275" s="238">
        <f>+IF(H275=0,"",'Ark1'!T1225)</f>
        <v>3.3</v>
      </c>
      <c r="U275" s="239">
        <f>+IF(H275=0,"",'Ark1'!W1225)</f>
        <v>0</v>
      </c>
      <c r="V275" s="239">
        <f>+IF(H275=0,"",'Ark1'!X1225)</f>
        <v>26.666666666666675</v>
      </c>
      <c r="W275" s="239">
        <f>+IF(H275=0,"",'Ark1'!Y1225)</f>
        <v>6.6666666666666687</v>
      </c>
      <c r="X275" s="239">
        <f>+IF(H275=0,"",'Ark1'!Z1225)</f>
        <v>4.1744207848381807</v>
      </c>
      <c r="Y275" s="239">
        <f>+IF(H275=0,"",'Ark1'!Z1225)</f>
        <v>4.1744207848381807</v>
      </c>
      <c r="Z275" s="238">
        <f>+IF(H275=0,"",'Ark1'!AC1225)</f>
        <v>0</v>
      </c>
      <c r="AA275" s="239">
        <f>+IF(H275=0,"",'Ark1'!AE1225)</f>
        <v>0</v>
      </c>
      <c r="AB275" s="239">
        <f t="shared" si="252"/>
        <v>4.7744444444444438</v>
      </c>
      <c r="AC275" s="237">
        <f t="shared" si="253"/>
        <v>0.76666666666666672</v>
      </c>
      <c r="AD275" s="289"/>
      <c r="AG275" s="29"/>
      <c r="AH275" s="27"/>
      <c r="AK275" s="27"/>
      <c r="AL275" s="27"/>
      <c r="AM275" s="27"/>
      <c r="AO275" s="27"/>
      <c r="AQ275" s="27"/>
      <c r="AR275" s="27"/>
    </row>
    <row r="276" spans="1:70">
      <c r="A276" s="289"/>
      <c r="B276" s="289">
        <f>+'Ark1'!C1226</f>
        <v>2023</v>
      </c>
      <c r="C276" s="236">
        <f>+'Ark1'!L1226</f>
        <v>3</v>
      </c>
      <c r="D276" s="236" t="str">
        <f>VLOOKUP(C276,RNR!$F$16:$G$31,2)</f>
        <v>P+</v>
      </c>
      <c r="E276" s="236">
        <f>+'Ark1'!D1226</f>
        <v>7</v>
      </c>
      <c r="F276" s="236" t="str">
        <f>VLOOKUP(E276,RNR!$D$2:$E$13,2)</f>
        <v>Jul</v>
      </c>
      <c r="G276" s="353">
        <f>+'Ark1'!Q1226</f>
        <v>3</v>
      </c>
      <c r="H276" s="353">
        <f>+'Ark1'!R1226</f>
        <v>8</v>
      </c>
      <c r="I276" s="238">
        <f>+IF(H276=0,"",'Ark1'!AG1226)</f>
        <v>1.2252626888946649</v>
      </c>
      <c r="J276" s="238">
        <f>+IF(H276=0,"",'Ark1'!AH1226)</f>
        <v>25</v>
      </c>
      <c r="K276" s="238"/>
      <c r="L276" s="238"/>
      <c r="M276" s="238"/>
      <c r="N276" s="237">
        <f>+IF(H276=0,"",'Ark1'!U1226)</f>
        <v>12.375000000000002</v>
      </c>
      <c r="O276" s="238"/>
      <c r="P276" s="238"/>
      <c r="Q276" s="238"/>
      <c r="R276" s="238"/>
      <c r="S276" s="238"/>
      <c r="T276" s="238">
        <f>+IF(H276=0,"",'Ark1'!T1226)</f>
        <v>3.5</v>
      </c>
      <c r="U276" s="239">
        <f>+IF(H276=0,"",'Ark1'!W1226)</f>
        <v>0</v>
      </c>
      <c r="V276" s="239">
        <f>+IF(H276=0,"",'Ark1'!X1226)</f>
        <v>0</v>
      </c>
      <c r="W276" s="239">
        <f>+IF(H276=0,"",'Ark1'!Y1226)</f>
        <v>0</v>
      </c>
      <c r="X276" s="239">
        <f>+IF(H276=0,"",'Ark1'!Z1226)</f>
        <v>2.585899263312466</v>
      </c>
      <c r="Y276" s="239">
        <f>+IF(H276=0,"",'Ark1'!Z1226)</f>
        <v>2.585899263312466</v>
      </c>
      <c r="Z276" s="238">
        <f>+IF(H276=0,"",'Ark1'!AC1226)</f>
        <v>0</v>
      </c>
      <c r="AA276" s="239">
        <f>+IF(H276=0,"",'Ark1'!AE1226)</f>
        <v>0</v>
      </c>
      <c r="AB276" s="239">
        <f t="shared" si="252"/>
        <v>4.1250000000000009</v>
      </c>
      <c r="AC276" s="237">
        <f t="shared" si="253"/>
        <v>0.375</v>
      </c>
      <c r="AD276" s="289"/>
      <c r="AG276" s="29"/>
      <c r="AH276" s="27"/>
      <c r="AK276" s="27"/>
      <c r="AL276" s="27"/>
      <c r="AM276" s="27"/>
      <c r="AO276" s="27"/>
      <c r="AQ276" s="27"/>
      <c r="AR276" s="27"/>
    </row>
    <row r="277" spans="1:70">
      <c r="A277" s="289"/>
      <c r="B277" s="289">
        <f>+'Ark1'!C1227</f>
        <v>2023</v>
      </c>
      <c r="C277" s="236">
        <f>+'Ark1'!L1227</f>
        <v>3</v>
      </c>
      <c r="D277" s="236" t="str">
        <f>VLOOKUP(C277,RNR!$F$16:$G$31,2)</f>
        <v>P+</v>
      </c>
      <c r="E277" s="236">
        <f>+'Ark1'!D1227</f>
        <v>8</v>
      </c>
      <c r="F277" s="236" t="str">
        <f>VLOOKUP(E277,RNR!$D$2:$E$13,2)</f>
        <v>Aug</v>
      </c>
      <c r="G277" s="353">
        <f>+'Ark1'!Q1227</f>
        <v>102</v>
      </c>
      <c r="H277" s="353">
        <f>+'Ark1'!R1227</f>
        <v>157</v>
      </c>
      <c r="I277" s="238">
        <f>+IF(H277=0,"",'Ark1'!AG1227)</f>
        <v>1.50612497712973</v>
      </c>
      <c r="J277" s="238">
        <f>+IF(H277=0,"",'Ark1'!AH1227)</f>
        <v>6.3694267515923588</v>
      </c>
      <c r="K277" s="238"/>
      <c r="L277" s="238"/>
      <c r="M277" s="238"/>
      <c r="N277" s="237">
        <f>+IF(H277=0,"",'Ark1'!U1227)</f>
        <v>15.782165605095541</v>
      </c>
      <c r="O277" s="238"/>
      <c r="P277" s="238"/>
      <c r="Q277" s="238"/>
      <c r="R277" s="238"/>
      <c r="S277" s="238"/>
      <c r="T277" s="238">
        <f>+IF(H277=0,"",'Ark1'!T1227)</f>
        <v>3.4267515923566889</v>
      </c>
      <c r="U277" s="239">
        <f>+IF(H277=0,"",'Ark1'!W1227)</f>
        <v>0</v>
      </c>
      <c r="V277" s="239">
        <f>+IF(H277=0,"",'Ark1'!X1227)</f>
        <v>52.229299363057315</v>
      </c>
      <c r="W277" s="239">
        <f>+IF(H277=0,"",'Ark1'!Y1227)</f>
        <v>8.2802547770700645</v>
      </c>
      <c r="X277" s="239">
        <f>+IF(H277=0,"",'Ark1'!Z1227)</f>
        <v>5.1888108818379122</v>
      </c>
      <c r="Y277" s="239">
        <f>+IF(H277=0,"",'Ark1'!Z1227)</f>
        <v>5.1888108818379122</v>
      </c>
      <c r="Z277" s="238">
        <f>+IF(H277=0,"",'Ark1'!AC1227)</f>
        <v>0</v>
      </c>
      <c r="AA277" s="239">
        <f>+IF(H277=0,"",'Ark1'!AE1227)</f>
        <v>0</v>
      </c>
      <c r="AB277" s="239">
        <f t="shared" si="252"/>
        <v>5.26072186836518</v>
      </c>
      <c r="AC277" s="237">
        <f t="shared" si="253"/>
        <v>0.64968152866242035</v>
      </c>
      <c r="AD277" s="289"/>
      <c r="AG277" s="29"/>
      <c r="AH277" s="27"/>
      <c r="AK277" s="27"/>
      <c r="AL277" s="27"/>
      <c r="AM277" s="27"/>
      <c r="AO277" s="27"/>
      <c r="AQ277" s="27"/>
      <c r="AR277" s="27"/>
    </row>
    <row r="278" spans="1:70">
      <c r="A278" s="289"/>
      <c r="B278" s="289">
        <f>+'Ark1'!C1228</f>
        <v>2023</v>
      </c>
      <c r="C278" s="236">
        <f>+'Ark1'!L1228</f>
        <v>3</v>
      </c>
      <c r="D278" s="236" t="str">
        <f>VLOOKUP(C278,RNR!$F$16:$G$31,2)</f>
        <v>P+</v>
      </c>
      <c r="E278" s="236">
        <f>+'Ark1'!D1228</f>
        <v>9</v>
      </c>
      <c r="F278" s="236" t="str">
        <f>VLOOKUP(E278,RNR!$D$2:$E$13,2)</f>
        <v>Sep</v>
      </c>
      <c r="G278" s="353">
        <f>+'Ark1'!Q1228</f>
        <v>119</v>
      </c>
      <c r="H278" s="353">
        <f>+'Ark1'!R1228</f>
        <v>183</v>
      </c>
      <c r="I278" s="238">
        <f>+IF(H278=0,"",'Ark1'!AG1228)</f>
        <v>1.6763912444913365</v>
      </c>
      <c r="J278" s="238">
        <f>+IF(H278=0,"",'Ark1'!AH1228)</f>
        <v>9.8360655737704921</v>
      </c>
      <c r="K278" s="238"/>
      <c r="L278" s="238"/>
      <c r="M278" s="238"/>
      <c r="N278" s="237">
        <f>+IF(H278=0,"",'Ark1'!U1228)</f>
        <v>15.949726775956275</v>
      </c>
      <c r="O278" s="238"/>
      <c r="P278" s="238"/>
      <c r="Q278" s="238"/>
      <c r="R278" s="238"/>
      <c r="S278" s="238"/>
      <c r="T278" s="238">
        <f>+IF(H278=0,"",'Ark1'!T1228)</f>
        <v>3.9508196721311473</v>
      </c>
      <c r="U278" s="239">
        <f>+IF(H278=0,"",'Ark1'!W1228)</f>
        <v>0</v>
      </c>
      <c r="V278" s="239">
        <f>+IF(H278=0,"",'Ark1'!X1228)</f>
        <v>50.819672131147534</v>
      </c>
      <c r="W278" s="239">
        <f>+IF(H278=0,"",'Ark1'!Y1228)</f>
        <v>8.7431693989071064</v>
      </c>
      <c r="X278" s="239">
        <f>+IF(H278=0,"",'Ark1'!Z1228)</f>
        <v>5.1570724350364063</v>
      </c>
      <c r="Y278" s="239">
        <f>+IF(H278=0,"",'Ark1'!Z1228)</f>
        <v>5.1570724350364063</v>
      </c>
      <c r="Z278" s="238">
        <f>+IF(H278=0,"",'Ark1'!AC1228)</f>
        <v>0</v>
      </c>
      <c r="AA278" s="239">
        <f>+IF(H278=0,"",'Ark1'!AE1228)</f>
        <v>0</v>
      </c>
      <c r="AB278" s="239">
        <f t="shared" si="252"/>
        <v>5.3165755919854254</v>
      </c>
      <c r="AC278" s="237">
        <f t="shared" si="253"/>
        <v>0.65027322404371579</v>
      </c>
      <c r="AD278" s="289"/>
      <c r="AG278" s="29"/>
      <c r="AH278" s="27"/>
      <c r="AK278" s="27"/>
      <c r="AL278" s="27"/>
      <c r="AM278" s="27"/>
      <c r="AO278" s="27"/>
      <c r="AQ278" s="27"/>
      <c r="AR278" s="27"/>
    </row>
    <row r="279" spans="1:70">
      <c r="A279" s="289"/>
      <c r="B279" s="289">
        <f>+'Ark1'!C1229</f>
        <v>2023</v>
      </c>
      <c r="C279" s="236">
        <f>+'Ark1'!L1229</f>
        <v>3</v>
      </c>
      <c r="D279" s="236" t="str">
        <f>VLOOKUP(C279,RNR!$F$16:$G$31,2)</f>
        <v>P+</v>
      </c>
      <c r="E279" s="236">
        <f>+'Ark1'!D1229</f>
        <v>10</v>
      </c>
      <c r="F279" s="236" t="str">
        <f>VLOOKUP(E279,RNR!$D$2:$E$13,2)</f>
        <v>Okt</v>
      </c>
      <c r="G279" s="353">
        <f>+'Ark1'!Q1229</f>
        <v>182</v>
      </c>
      <c r="H279" s="353">
        <f>+'Ark1'!R1229</f>
        <v>227</v>
      </c>
      <c r="I279" s="238">
        <f>+IF(H279=0,"",'Ark1'!AG1229)</f>
        <v>0.72111372053020173</v>
      </c>
      <c r="J279" s="238">
        <f>+IF(H279=0,"",'Ark1'!AH1229)</f>
        <v>7.0484581497797363</v>
      </c>
      <c r="K279" s="238"/>
      <c r="L279" s="238"/>
      <c r="M279" s="238"/>
      <c r="N279" s="237">
        <f>+IF(H279=0,"",'Ark1'!U1229)</f>
        <v>15.662555066079296</v>
      </c>
      <c r="O279" s="238"/>
      <c r="P279" s="238"/>
      <c r="Q279" s="238"/>
      <c r="R279" s="238"/>
      <c r="S279" s="238"/>
      <c r="T279" s="238">
        <f>+IF(H279=0,"",'Ark1'!T1229)</f>
        <v>3.7929515418502202</v>
      </c>
      <c r="U279" s="239">
        <f>+IF(H279=0,"",'Ark1'!W1229)</f>
        <v>0</v>
      </c>
      <c r="V279" s="239">
        <f>+IF(H279=0,"",'Ark1'!X1229)</f>
        <v>46.696035242290733</v>
      </c>
      <c r="W279" s="239">
        <f>+IF(H279=0,"",'Ark1'!Y1229)</f>
        <v>7.0484581497797363</v>
      </c>
      <c r="X279" s="239">
        <f>+IF(H279=0,"",'Ark1'!Z1229)</f>
        <v>4.8104657005095151</v>
      </c>
      <c r="Y279" s="239">
        <f>+IF(H279=0,"",'Ark1'!Z1229)</f>
        <v>4.8104657005095151</v>
      </c>
      <c r="Z279" s="238">
        <f>+IF(H279=0,"",'Ark1'!AC1229)</f>
        <v>0</v>
      </c>
      <c r="AA279" s="239">
        <f>+IF(H279=0,"",'Ark1'!AE1229)</f>
        <v>0</v>
      </c>
      <c r="AB279" s="239">
        <f t="shared" si="252"/>
        <v>5.2208516886930987</v>
      </c>
      <c r="AC279" s="237">
        <f t="shared" si="253"/>
        <v>0.80176211453744495</v>
      </c>
      <c r="AD279" s="289"/>
      <c r="AG279" s="29"/>
      <c r="AH279" s="27"/>
      <c r="AK279" s="27"/>
      <c r="AL279" s="27"/>
      <c r="AM279" s="27"/>
      <c r="AO279" s="27"/>
      <c r="AQ279" s="27"/>
      <c r="AR279" s="27"/>
    </row>
    <row r="280" spans="1:70">
      <c r="A280" s="289"/>
      <c r="B280" s="289">
        <f>+'Ark1'!C1230</f>
        <v>2023</v>
      </c>
      <c r="C280" s="236">
        <f>+'Ark1'!L1230</f>
        <v>3</v>
      </c>
      <c r="D280" s="236" t="str">
        <f>VLOOKUP(C280,RNR!$F$16:$G$31,2)</f>
        <v>P+</v>
      </c>
      <c r="E280" s="236">
        <f>+'Ark1'!D1230</f>
        <v>11</v>
      </c>
      <c r="F280" s="236" t="str">
        <f>VLOOKUP(E280,RNR!$D$2:$E$13,2)</f>
        <v>Nov</v>
      </c>
      <c r="G280" s="353">
        <f>+'Ark1'!Q1230</f>
        <v>102</v>
      </c>
      <c r="H280" s="353">
        <f>+'Ark1'!R1230</f>
        <v>121</v>
      </c>
      <c r="I280" s="238">
        <f>+IF(H280=0,"",'Ark1'!AG1230)</f>
        <v>0.79529824555290685</v>
      </c>
      <c r="J280" s="238">
        <f>+IF(H280=0,"",'Ark1'!AH1230)</f>
        <v>14.049586776859503</v>
      </c>
      <c r="K280" s="238"/>
      <c r="L280" s="238"/>
      <c r="M280" s="238"/>
      <c r="N280" s="237">
        <f>+IF(H280=0,"",'Ark1'!U1230)</f>
        <v>15.090909090909093</v>
      </c>
      <c r="O280" s="238"/>
      <c r="P280" s="238"/>
      <c r="Q280" s="238"/>
      <c r="R280" s="238"/>
      <c r="S280" s="238"/>
      <c r="T280" s="238">
        <f>+IF(H280=0,"",'Ark1'!T1230)</f>
        <v>3.7024793388429753</v>
      </c>
      <c r="U280" s="239">
        <f>+IF(H280=0,"",'Ark1'!W1230)</f>
        <v>0</v>
      </c>
      <c r="V280" s="239">
        <f>+IF(H280=0,"",'Ark1'!X1230)</f>
        <v>40.495867768595048</v>
      </c>
      <c r="W280" s="239">
        <f>+IF(H280=0,"",'Ark1'!Y1230)</f>
        <v>6.6115702479338863</v>
      </c>
      <c r="X280" s="239">
        <f>+IF(H280=0,"",'Ark1'!Z1230)</f>
        <v>4.8480549051796444</v>
      </c>
      <c r="Y280" s="239">
        <f>+IF(H280=0,"",'Ark1'!Z1230)</f>
        <v>4.8480549051796444</v>
      </c>
      <c r="Z280" s="238">
        <f>+IF(H280=0,"",'Ark1'!AC1230)</f>
        <v>0</v>
      </c>
      <c r="AA280" s="239">
        <f>+IF(H280=0,"",'Ark1'!AE1230)</f>
        <v>0</v>
      </c>
      <c r="AB280" s="239">
        <f t="shared" si="252"/>
        <v>5.0303030303030312</v>
      </c>
      <c r="AC280" s="237">
        <f t="shared" si="253"/>
        <v>0.84297520661157022</v>
      </c>
      <c r="AD280" s="289"/>
      <c r="AG280" s="29"/>
      <c r="AH280" s="27"/>
      <c r="AK280" s="27"/>
      <c r="AL280" s="27"/>
      <c r="AM280" s="27"/>
      <c r="AO280" s="27"/>
      <c r="AQ280" s="27"/>
      <c r="AR280" s="27"/>
    </row>
    <row r="281" spans="1:70">
      <c r="A281" s="289"/>
      <c r="B281" s="289">
        <f>+'Ark1'!C1231</f>
        <v>2023</v>
      </c>
      <c r="C281" s="236">
        <f>+'Ark1'!L1231</f>
        <v>3</v>
      </c>
      <c r="D281" s="236" t="str">
        <f>VLOOKUP(C281,RNR!$F$16:$G$31,2)</f>
        <v>P+</v>
      </c>
      <c r="E281" s="236">
        <f>+'Ark1'!D1231</f>
        <v>12</v>
      </c>
      <c r="F281" s="236" t="str">
        <f>VLOOKUP(E281,RNR!$D$2:$E$13,2)</f>
        <v>Des</v>
      </c>
      <c r="G281" s="353">
        <f>+'Ark1'!Q1231</f>
        <v>9</v>
      </c>
      <c r="H281" s="353">
        <f>+'Ark1'!R1231</f>
        <v>9</v>
      </c>
      <c r="I281" s="238">
        <f>+IF(H281=0,"",'Ark1'!AG1231)</f>
        <v>0.96375026811931841</v>
      </c>
      <c r="J281" s="238">
        <f>+IF(H281=0,"",'Ark1'!AH1231)</f>
        <v>0</v>
      </c>
      <c r="K281" s="238"/>
      <c r="L281" s="238"/>
      <c r="M281" s="238"/>
      <c r="N281" s="237">
        <f>+IF(H281=0,"",'Ark1'!U1231)</f>
        <v>14.47777777777778</v>
      </c>
      <c r="O281" s="238"/>
      <c r="P281" s="238"/>
      <c r="Q281" s="238"/>
      <c r="R281" s="238"/>
      <c r="S281" s="238"/>
      <c r="T281" s="238">
        <f>+IF(H281=0,"",'Ark1'!T1231)</f>
        <v>3.6666666666666656</v>
      </c>
      <c r="U281" s="239">
        <f>+IF(H281=0,"",'Ark1'!W1231)</f>
        <v>0</v>
      </c>
      <c r="V281" s="239">
        <f>+IF(H281=0,"",'Ark1'!X1231)</f>
        <v>22.222222222222225</v>
      </c>
      <c r="W281" s="239">
        <f>+IF(H281=0,"",'Ark1'!Y1231)</f>
        <v>0</v>
      </c>
      <c r="X281" s="239">
        <f>+IF(H281=0,"",'Ark1'!Z1231)</f>
        <v>2.1332175894527472</v>
      </c>
      <c r="Y281" s="239">
        <f>+IF(H281=0,"",'Ark1'!Z1231)</f>
        <v>2.1332175894527472</v>
      </c>
      <c r="Z281" s="238">
        <f>+IF(H281=0,"",'Ark1'!AC1231)</f>
        <v>0</v>
      </c>
      <c r="AA281" s="239">
        <f>+IF(H281=0,"",'Ark1'!AE1231)</f>
        <v>0</v>
      </c>
      <c r="AB281" s="239">
        <f t="shared" si="252"/>
        <v>4.8259259259259268</v>
      </c>
      <c r="AC281" s="237">
        <f t="shared" si="253"/>
        <v>1</v>
      </c>
      <c r="AD281" s="289"/>
      <c r="AG281" s="29"/>
      <c r="AH281" s="27"/>
      <c r="AK281" s="27"/>
      <c r="AL281" s="27"/>
      <c r="AM281" s="27"/>
      <c r="AO281" s="27"/>
      <c r="AQ281" s="27"/>
      <c r="AR281" s="27"/>
    </row>
    <row r="282" spans="1:70" s="532" customFormat="1" ht="15" customHeight="1">
      <c r="A282" s="289"/>
      <c r="B282" s="289"/>
      <c r="C282" s="289"/>
      <c r="D282" s="368"/>
      <c r="E282" s="368"/>
      <c r="F282" s="368"/>
      <c r="G282" s="368"/>
      <c r="H282" s="368"/>
      <c r="I282" s="289"/>
      <c r="J282" s="289"/>
      <c r="K282" s="289"/>
      <c r="L282" s="289"/>
      <c r="M282" s="289"/>
      <c r="N282" s="289"/>
      <c r="O282" s="289"/>
      <c r="P282" s="289"/>
      <c r="Q282" s="289"/>
      <c r="R282" s="289"/>
      <c r="S282" s="289"/>
      <c r="T282" s="289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19"/>
      <c r="AF282" s="29"/>
      <c r="AG282" s="29"/>
      <c r="AH282" s="27"/>
      <c r="AI282" s="220"/>
      <c r="BF282" s="232"/>
    </row>
    <row r="283" spans="1:70" s="532" customFormat="1" ht="15" customHeight="1">
      <c r="A283" s="289"/>
      <c r="B283" s="289"/>
      <c r="C283" s="330" t="s">
        <v>0</v>
      </c>
      <c r="D283" s="368"/>
      <c r="E283" s="539" t="str">
        <f>+D288</f>
        <v>O-</v>
      </c>
      <c r="F283" s="368"/>
      <c r="G283" s="368"/>
      <c r="H283" s="367">
        <f>SUM(H289:H303)</f>
        <v>47293</v>
      </c>
      <c r="I283" s="290"/>
      <c r="J283" s="290"/>
      <c r="K283" s="290"/>
      <c r="L283" s="290"/>
      <c r="M283" s="290"/>
      <c r="N283" s="265">
        <f>+Klasse!M297</f>
        <v>29.546289804265204</v>
      </c>
      <c r="O283" s="289"/>
      <c r="P283" s="289"/>
      <c r="Q283" s="289"/>
      <c r="R283" s="289"/>
      <c r="S283" s="289"/>
      <c r="T283" s="289"/>
      <c r="U283" s="291"/>
      <c r="V283" s="291"/>
      <c r="W283" s="291"/>
      <c r="X283" s="291"/>
      <c r="Y283" s="291"/>
      <c r="Z283" s="289"/>
      <c r="AA283" s="291"/>
      <c r="AB283" s="265" t="e">
        <f>+N283/#REF!</f>
        <v>#REF!</v>
      </c>
      <c r="AC283" s="290"/>
      <c r="AD283" s="289"/>
      <c r="AE283" s="219"/>
      <c r="AF283" s="29"/>
      <c r="AG283" s="29"/>
      <c r="AH283" s="27"/>
      <c r="AI283" s="220"/>
      <c r="BF283" s="232"/>
    </row>
    <row r="284" spans="1:70" s="532" customFormat="1" ht="15" customHeight="1">
      <c r="A284" s="289"/>
      <c r="B284" s="289"/>
      <c r="C284" s="289"/>
      <c r="D284" s="368"/>
      <c r="E284" s="368"/>
      <c r="F284" s="368"/>
      <c r="G284" s="368"/>
      <c r="H284" s="368"/>
      <c r="I284" s="290"/>
      <c r="J284" s="290"/>
      <c r="K284" s="290"/>
      <c r="L284" s="290"/>
      <c r="M284" s="290"/>
      <c r="N284" s="289"/>
      <c r="O284" s="289"/>
      <c r="P284" s="289"/>
      <c r="Q284" s="289"/>
      <c r="R284" s="289"/>
      <c r="S284" s="289"/>
      <c r="T284" s="289"/>
      <c r="U284" s="291"/>
      <c r="V284" s="291"/>
      <c r="W284" s="291"/>
      <c r="X284" s="291"/>
      <c r="Y284" s="291"/>
      <c r="Z284" s="289"/>
      <c r="AA284" s="291"/>
      <c r="AB284" s="291"/>
      <c r="AC284" s="291"/>
      <c r="AD284" s="289"/>
      <c r="AE284" s="219"/>
      <c r="AF284" s="29"/>
      <c r="AG284" s="29"/>
      <c r="AH284" s="27"/>
      <c r="AI284" s="220"/>
      <c r="BF284" s="232" t="e">
        <f>1+#REF!</f>
        <v>#REF!</v>
      </c>
      <c r="BG284" s="532">
        <v>20.659867330016564</v>
      </c>
      <c r="BH284" s="532">
        <f t="shared" ref="BH284" si="254">+BG284</f>
        <v>20.659867330016564</v>
      </c>
      <c r="BI284" s="532">
        <f t="shared" ref="BI284" si="255">+BH284</f>
        <v>20.659867330016564</v>
      </c>
      <c r="BJ284" s="532">
        <f t="shared" ref="BJ284" si="256">+BI284</f>
        <v>20.659867330016564</v>
      </c>
      <c r="BK284" s="532">
        <f t="shared" ref="BK284" si="257">+BJ284</f>
        <v>20.659867330016564</v>
      </c>
      <c r="BL284" s="532">
        <f t="shared" ref="BL284" si="258">+BK284</f>
        <v>20.659867330016564</v>
      </c>
      <c r="BM284" s="532">
        <f t="shared" ref="BM284" si="259">+BL284</f>
        <v>20.659867330016564</v>
      </c>
      <c r="BN284" s="532">
        <f t="shared" ref="BN284" si="260">+BM284</f>
        <v>20.659867330016564</v>
      </c>
      <c r="BO284" s="532">
        <f t="shared" ref="BO284" si="261">+BN284</f>
        <v>20.659867330016564</v>
      </c>
      <c r="BP284" s="532">
        <f t="shared" ref="BP284" si="262">+BO284</f>
        <v>20.659867330016564</v>
      </c>
      <c r="BQ284" s="532">
        <f t="shared" ref="BQ284" si="263">+BP284</f>
        <v>20.659867330016564</v>
      </c>
      <c r="BR284" s="532">
        <f t="shared" ref="BR284" si="264">+BQ284</f>
        <v>20.659867330016564</v>
      </c>
    </row>
    <row r="285" spans="1:70">
      <c r="A285" s="289"/>
      <c r="B285" s="289">
        <f>+'Ark1'!C1232</f>
        <v>2023</v>
      </c>
      <c r="C285" s="236">
        <f>+'Ark1'!L1232</f>
        <v>4</v>
      </c>
      <c r="D285" s="236" t="str">
        <f>VLOOKUP(C285,RNR!$F$16:$G$31,2)</f>
        <v>O-</v>
      </c>
      <c r="E285" s="236">
        <f>+'Ark1'!D1232</f>
        <v>1</v>
      </c>
      <c r="F285" s="236" t="str">
        <f>VLOOKUP(E285,RNR!$D$2:$E$13,2)</f>
        <v>Jan</v>
      </c>
      <c r="G285" s="353">
        <f>+'Ark1'!Q1232</f>
        <v>7</v>
      </c>
      <c r="H285" s="353">
        <f>+'Ark1'!R1232</f>
        <v>13</v>
      </c>
      <c r="I285" s="238">
        <f>+IF(H285=0,"",'Ark1'!AG1232)</f>
        <v>2.0939822172587088</v>
      </c>
      <c r="J285" s="238">
        <f>+IF(H285=0,"",'Ark1'!AH1232)</f>
        <v>0</v>
      </c>
      <c r="K285" s="238"/>
      <c r="L285" s="238"/>
      <c r="M285" s="238"/>
      <c r="N285" s="237">
        <f>+IF(H285=0,"",'Ark1'!U1232)</f>
        <v>15</v>
      </c>
      <c r="O285" s="238"/>
      <c r="P285" s="238"/>
      <c r="Q285" s="238"/>
      <c r="R285" s="238"/>
      <c r="S285" s="238"/>
      <c r="T285" s="238">
        <f>+IF(H285=0,"",'Ark1'!T1232)</f>
        <v>4.6153846153846141</v>
      </c>
      <c r="U285" s="239">
        <f>+IF(H285=0,"",'Ark1'!W1232)</f>
        <v>0</v>
      </c>
      <c r="V285" s="239">
        <f>+IF(H285=0,"",'Ark1'!X1232)</f>
        <v>46.15384615384616</v>
      </c>
      <c r="W285" s="239">
        <f>+IF(H285=0,"",'Ark1'!Y1232)</f>
        <v>0</v>
      </c>
      <c r="X285" s="239">
        <f>+IF(H285=0,"",'Ark1'!Z1232)</f>
        <v>3.2940505810884608</v>
      </c>
      <c r="Y285" s="239">
        <f>+IF(H285=0,"",'Ark1'!Z1232)</f>
        <v>3.2940505810884608</v>
      </c>
      <c r="Z285" s="238">
        <f>+IF(H285=0,"",'Ark1'!AC1232)</f>
        <v>0</v>
      </c>
      <c r="AA285" s="239">
        <f>+IF(H285=0,"",'Ark1'!AE1232)</f>
        <v>0</v>
      </c>
      <c r="AB285" s="239">
        <f t="shared" ref="AB285:AB296" si="265">+IF(H285=0,"",+N285/C285)</f>
        <v>3.75</v>
      </c>
      <c r="AC285" s="237">
        <f>+IF(H285=0,"",G285/H285)</f>
        <v>0.53846153846153844</v>
      </c>
      <c r="AD285" s="289"/>
      <c r="AG285" s="29"/>
      <c r="AH285" s="27"/>
      <c r="AK285" s="27"/>
      <c r="AL285" s="27"/>
      <c r="AM285" s="27"/>
      <c r="AO285" s="27"/>
      <c r="AQ285" s="27"/>
      <c r="AR285" s="27"/>
    </row>
    <row r="286" spans="1:70">
      <c r="A286" s="289"/>
      <c r="B286" s="289">
        <f>+'Ark1'!C1233</f>
        <v>2023</v>
      </c>
      <c r="C286" s="236">
        <f>+'Ark1'!L1233</f>
        <v>4</v>
      </c>
      <c r="D286" s="236" t="str">
        <f>VLOOKUP(C286,RNR!$F$16:$G$31,2)</f>
        <v>O-</v>
      </c>
      <c r="E286" s="236">
        <f>+'Ark1'!D1233</f>
        <v>2</v>
      </c>
      <c r="F286" s="236" t="str">
        <f>VLOOKUP(E286,RNR!$D$2:$E$13,2)</f>
        <v>Feb</v>
      </c>
      <c r="G286" s="353">
        <f>+'Ark1'!Q1233</f>
        <v>7</v>
      </c>
      <c r="H286" s="353">
        <f>+'Ark1'!R1233</f>
        <v>8</v>
      </c>
      <c r="I286" s="238">
        <f>+IF(H286=0,"",'Ark1'!AG1233)</f>
        <v>0.96229748524602499</v>
      </c>
      <c r="J286" s="238">
        <f>+IF(H286=0,"",'Ark1'!AH1233)</f>
        <v>0</v>
      </c>
      <c r="K286" s="238"/>
      <c r="L286" s="238"/>
      <c r="M286" s="238"/>
      <c r="N286" s="237">
        <f>+IF(H286=0,"",'Ark1'!U1233)</f>
        <v>19.2</v>
      </c>
      <c r="O286" s="238"/>
      <c r="P286" s="238"/>
      <c r="Q286" s="238"/>
      <c r="R286" s="238"/>
      <c r="S286" s="238"/>
      <c r="T286" s="238">
        <f>+IF(H286=0,"",'Ark1'!T1233)</f>
        <v>3.75</v>
      </c>
      <c r="U286" s="239">
        <f>+IF(H286=0,"",'Ark1'!W1233)</f>
        <v>0</v>
      </c>
      <c r="V286" s="239">
        <f>+IF(H286=0,"",'Ark1'!X1233)</f>
        <v>62.5</v>
      </c>
      <c r="W286" s="239">
        <f>+IF(H286=0,"",'Ark1'!Y1233)</f>
        <v>12.5</v>
      </c>
      <c r="X286" s="239">
        <f>+IF(H286=0,"",'Ark1'!Z1233)</f>
        <v>4.9782024868420143</v>
      </c>
      <c r="Y286" s="239">
        <f>+IF(H286=0,"",'Ark1'!Z1233)</f>
        <v>4.9782024868420143</v>
      </c>
      <c r="Z286" s="238">
        <f>+IF(H286=0,"",'Ark1'!AC1233)</f>
        <v>0</v>
      </c>
      <c r="AA286" s="239">
        <f>+IF(H286=0,"",'Ark1'!AE1233)</f>
        <v>0</v>
      </c>
      <c r="AB286" s="239">
        <f t="shared" si="265"/>
        <v>4.8</v>
      </c>
      <c r="AC286" s="237">
        <f>+IF(H286=0,"",G286/H286)</f>
        <v>0.875</v>
      </c>
      <c r="AD286" s="289"/>
      <c r="AG286" s="29"/>
      <c r="AH286" s="27"/>
      <c r="AK286" s="27"/>
      <c r="AL286" s="27"/>
      <c r="AM286" s="27"/>
      <c r="AO286" s="27"/>
      <c r="AQ286" s="27"/>
      <c r="AR286" s="27"/>
    </row>
    <row r="287" spans="1:70">
      <c r="A287" s="289"/>
      <c r="B287" s="289">
        <f>+'Ark1'!C1234</f>
        <v>2023</v>
      </c>
      <c r="C287" s="236">
        <f>+'Ark1'!L1234</f>
        <v>4</v>
      </c>
      <c r="D287" s="236" t="str">
        <f>VLOOKUP(C287,RNR!$F$16:$G$31,2)</f>
        <v>O-</v>
      </c>
      <c r="E287" s="236">
        <f>+'Ark1'!D1234</f>
        <v>3</v>
      </c>
      <c r="F287" s="236" t="str">
        <f>VLOOKUP(E287,RNR!$D$2:$E$13,2)</f>
        <v>Mar</v>
      </c>
      <c r="G287" s="353">
        <f>+'Ark1'!Q1234</f>
        <v>52</v>
      </c>
      <c r="H287" s="353">
        <f>+'Ark1'!R1234</f>
        <v>73</v>
      </c>
      <c r="I287" s="238">
        <f>+IF(H287=0,"",'Ark1'!AG1234)</f>
        <v>1.2848069802783637</v>
      </c>
      <c r="J287" s="238">
        <f>+IF(H287=0,"",'Ark1'!AH1234)</f>
        <v>2.7397260273972601</v>
      </c>
      <c r="K287" s="238"/>
      <c r="L287" s="238"/>
      <c r="M287" s="238"/>
      <c r="N287" s="237">
        <f>+IF(H287=0,"",'Ark1'!U1234)</f>
        <v>17.38356164383562</v>
      </c>
      <c r="O287" s="238"/>
      <c r="P287" s="238"/>
      <c r="Q287" s="238"/>
      <c r="R287" s="238"/>
      <c r="S287" s="238"/>
      <c r="T287" s="238">
        <f>+IF(H287=0,"",'Ark1'!T1234)</f>
        <v>4.1232876712328759</v>
      </c>
      <c r="U287" s="239">
        <f>+IF(H287=0,"",'Ark1'!W1234)</f>
        <v>0</v>
      </c>
      <c r="V287" s="239">
        <f>+IF(H287=0,"",'Ark1'!X1234)</f>
        <v>61.643835616438359</v>
      </c>
      <c r="W287" s="239">
        <f>+IF(H287=0,"",'Ark1'!Y1234)</f>
        <v>12.328767123287673</v>
      </c>
      <c r="X287" s="239">
        <f>+IF(H287=0,"",'Ark1'!Z1234)</f>
        <v>4.6134708563174565</v>
      </c>
      <c r="Y287" s="239">
        <f>+IF(H287=0,"",'Ark1'!Z1234)</f>
        <v>4.6134708563174565</v>
      </c>
      <c r="Z287" s="238">
        <f>+IF(H287=0,"",'Ark1'!AC1234)</f>
        <v>0</v>
      </c>
      <c r="AA287" s="239">
        <f>+IF(H287=0,"",'Ark1'!AE1234)</f>
        <v>0</v>
      </c>
      <c r="AB287" s="239">
        <f t="shared" si="265"/>
        <v>4.3458904109589049</v>
      </c>
      <c r="AC287" s="237">
        <f>+IF(H287=0,"",G287/H287)</f>
        <v>0.71232876712328763</v>
      </c>
      <c r="AD287" s="289"/>
      <c r="AG287" s="29"/>
      <c r="AH287" s="27"/>
      <c r="AK287" s="27"/>
      <c r="AL287" s="27"/>
      <c r="AM287" s="27"/>
      <c r="AO287" s="27"/>
      <c r="AQ287" s="27"/>
      <c r="AR287" s="27"/>
    </row>
    <row r="288" spans="1:70">
      <c r="A288" s="289"/>
      <c r="B288" s="289">
        <f>+'Ark1'!C1235</f>
        <v>2023</v>
      </c>
      <c r="C288" s="236">
        <f>+'Ark1'!L1235</f>
        <v>4</v>
      </c>
      <c r="D288" s="236" t="str">
        <f>VLOOKUP(C288,RNR!$F$16:$G$31,2)</f>
        <v>O-</v>
      </c>
      <c r="E288" s="236">
        <f>+'Ark1'!D1235</f>
        <v>4</v>
      </c>
      <c r="F288" s="236" t="str">
        <f>VLOOKUP(E288,RNR!$D$2:$E$13,2)</f>
        <v>Apr</v>
      </c>
      <c r="G288" s="353">
        <f>+'Ark1'!Q1235</f>
        <v>19</v>
      </c>
      <c r="H288" s="353">
        <f>+'Ark1'!R1235</f>
        <v>27</v>
      </c>
      <c r="I288" s="238">
        <f>+IF(H288=0,"",'Ark1'!AG1235)</f>
        <v>3.2628264550183488</v>
      </c>
      <c r="J288" s="238">
        <f>+IF(H288=0,"",'Ark1'!AH1235)</f>
        <v>3.7037037037037042</v>
      </c>
      <c r="K288" s="238"/>
      <c r="L288" s="238"/>
      <c r="M288" s="238"/>
      <c r="N288" s="237">
        <f>+IF(H288=0,"",'Ark1'!U1235)</f>
        <v>15.774074074074075</v>
      </c>
      <c r="O288" s="238"/>
      <c r="P288" s="238"/>
      <c r="Q288" s="238"/>
      <c r="R288" s="238"/>
      <c r="S288" s="238"/>
      <c r="T288" s="238">
        <f>+IF(H288=0,"",'Ark1'!T1235)</f>
        <v>3.4814814814814823</v>
      </c>
      <c r="U288" s="239">
        <f>+IF(H288=0,"",'Ark1'!W1235)</f>
        <v>0</v>
      </c>
      <c r="V288" s="239">
        <f>+IF(H288=0,"",'Ark1'!X1235)</f>
        <v>40.740740740740733</v>
      </c>
      <c r="W288" s="239">
        <f>+IF(H288=0,"",'Ark1'!Y1235)</f>
        <v>11.111111111111112</v>
      </c>
      <c r="X288" s="239">
        <f>+IF(H288=0,"",'Ark1'!Z1235)</f>
        <v>5.1309224203257964</v>
      </c>
      <c r="Y288" s="239">
        <f>+IF(H288=0,"",'Ark1'!Z1235)</f>
        <v>5.1309224203257964</v>
      </c>
      <c r="Z288" s="238">
        <f>+IF(H288=0,"",'Ark1'!AC1235)</f>
        <v>0</v>
      </c>
      <c r="AA288" s="239">
        <f>+IF(H288=0,"",'Ark1'!AE1235)</f>
        <v>0</v>
      </c>
      <c r="AB288" s="239">
        <f t="shared" si="265"/>
        <v>3.9435185185185189</v>
      </c>
      <c r="AC288" s="237">
        <f>+IF(H288=0,"",G288/H288)</f>
        <v>0.70370370370370372</v>
      </c>
      <c r="AD288" s="289"/>
      <c r="AG288" s="29"/>
      <c r="AH288" s="27"/>
      <c r="AK288" s="27"/>
      <c r="AL288" s="27"/>
      <c r="AM288" s="27"/>
      <c r="AO288" s="27"/>
      <c r="AQ288" s="27"/>
      <c r="AR288" s="27"/>
    </row>
    <row r="289" spans="1:70" ht="15.6">
      <c r="A289" s="289"/>
      <c r="B289" s="289">
        <f>+'Ark1'!C1236</f>
        <v>2023</v>
      </c>
      <c r="C289" s="236">
        <f>+'Ark1'!L1236</f>
        <v>4</v>
      </c>
      <c r="D289" s="236" t="str">
        <f>VLOOKUP(C289,RNR!$F$16:$G$31,2)</f>
        <v>O-</v>
      </c>
      <c r="E289" s="236">
        <f>+'Ark1'!D1236</f>
        <v>5</v>
      </c>
      <c r="F289" s="236" t="str">
        <f>VLOOKUP(E289,RNR!$D$2:$E$13,2)</f>
        <v>Mai</v>
      </c>
      <c r="G289" s="353">
        <f>+'Ark1'!Q1236</f>
        <v>32</v>
      </c>
      <c r="H289" s="353">
        <f>+'Ark1'!R1236</f>
        <v>50</v>
      </c>
      <c r="I289" s="238">
        <f>+IF(H289=0,"",'Ark1'!AG1236)</f>
        <v>2.0636076717649927</v>
      </c>
      <c r="J289" s="238">
        <f>+IF(H289=0,"",'Ark1'!AH1236)</f>
        <v>10</v>
      </c>
      <c r="K289" s="238"/>
      <c r="L289" s="238"/>
      <c r="M289" s="238"/>
      <c r="N289" s="32">
        <f>+IF(H289=0,"",'Ark1'!U1236)</f>
        <v>13.770000000000001</v>
      </c>
      <c r="O289" s="238"/>
      <c r="P289" s="238"/>
      <c r="Q289" s="238"/>
      <c r="R289" s="238"/>
      <c r="S289" s="238"/>
      <c r="T289" s="238">
        <f>+IF(H289=0,"",'Ark1'!T1236)</f>
        <v>3.3</v>
      </c>
      <c r="U289" s="239">
        <f>+IF(H289=0,"",'Ark1'!W1236)</f>
        <v>0</v>
      </c>
      <c r="V289" s="239">
        <f>+IF(H289=0,"",'Ark1'!X1236)</f>
        <v>28</v>
      </c>
      <c r="W289" s="239">
        <f>+IF(H289=0,"",'Ark1'!Y1236)</f>
        <v>2</v>
      </c>
      <c r="X289" s="239">
        <f>+IF(H289=0,"",'Ark1'!Z1236)</f>
        <v>3.871601735716101</v>
      </c>
      <c r="Y289" s="239">
        <f>+IF(H289=0,"",'Ark1'!Z1236)</f>
        <v>3.871601735716101</v>
      </c>
      <c r="Z289" s="238">
        <f>+IF(H289=0,"",'Ark1'!AC1236)</f>
        <v>0</v>
      </c>
      <c r="AA289" s="239">
        <f>+IF(H289=0,"",'Ark1'!AE1236)</f>
        <v>0</v>
      </c>
      <c r="AB289" s="239">
        <f t="shared" si="265"/>
        <v>3.4425000000000003</v>
      </c>
      <c r="AC289" s="237">
        <f t="shared" ref="AC289:AC303" si="266">+IF(H289=0,"",G289/H289)</f>
        <v>0.64</v>
      </c>
      <c r="AD289" s="289"/>
      <c r="AG289" s="29"/>
      <c r="AH289" s="27"/>
      <c r="AK289" s="27"/>
      <c r="AL289" s="27"/>
      <c r="AM289" s="27"/>
      <c r="AO289" s="27"/>
      <c r="AQ289" s="27"/>
      <c r="AR289" s="27"/>
    </row>
    <row r="290" spans="1:70" ht="15.6">
      <c r="A290" s="289"/>
      <c r="B290" s="289">
        <f>+'Ark1'!C1237</f>
        <v>2023</v>
      </c>
      <c r="C290" s="236">
        <f>+'Ark1'!L1237</f>
        <v>4</v>
      </c>
      <c r="D290" s="236" t="str">
        <f>VLOOKUP(C290,RNR!$F$16:$G$31,2)</f>
        <v>O-</v>
      </c>
      <c r="E290" s="236">
        <f>+'Ark1'!D1237</f>
        <v>6</v>
      </c>
      <c r="F290" s="236" t="str">
        <f>VLOOKUP(E290,RNR!$D$2:$E$13,2)</f>
        <v>Jun</v>
      </c>
      <c r="G290" s="353">
        <f>+'Ark1'!Q1237</f>
        <v>28</v>
      </c>
      <c r="H290" s="353">
        <f>+'Ark1'!R1237</f>
        <v>47</v>
      </c>
      <c r="I290" s="238">
        <f>+IF(H290=0,"",'Ark1'!AG1237)</f>
        <v>2.6921654213212993</v>
      </c>
      <c r="J290" s="238">
        <f>+IF(H290=0,"",'Ark1'!AH1237)</f>
        <v>8.5106382978723421</v>
      </c>
      <c r="K290" s="238"/>
      <c r="L290" s="238"/>
      <c r="M290" s="238"/>
      <c r="N290" s="32">
        <f>+IF(H290=0,"",'Ark1'!U1237)</f>
        <v>15.485106382978724</v>
      </c>
      <c r="O290" s="238"/>
      <c r="P290" s="238"/>
      <c r="Q290" s="238"/>
      <c r="R290" s="238"/>
      <c r="S290" s="238"/>
      <c r="T290" s="238">
        <f>+IF(H290=0,"",'Ark1'!T1237)</f>
        <v>3.4680851063829778</v>
      </c>
      <c r="U290" s="239">
        <f>+IF(H290=0,"",'Ark1'!W1237)</f>
        <v>0</v>
      </c>
      <c r="V290" s="239">
        <f>+IF(H290=0,"",'Ark1'!X1237)</f>
        <v>38.297872340425535</v>
      </c>
      <c r="W290" s="239">
        <f>+IF(H290=0,"",'Ark1'!Y1237)</f>
        <v>8.5106382978723421</v>
      </c>
      <c r="X290" s="239">
        <f>+IF(H290=0,"",'Ark1'!Z1237)</f>
        <v>4.8599088829302968</v>
      </c>
      <c r="Y290" s="239">
        <f>+IF(H290=0,"",'Ark1'!Z1237)</f>
        <v>4.8599088829302968</v>
      </c>
      <c r="Z290" s="238">
        <f>+IF(H290=0,"",'Ark1'!AC1237)</f>
        <v>0</v>
      </c>
      <c r="AA290" s="239">
        <f>+IF(H290=0,"",'Ark1'!AE1237)</f>
        <v>0</v>
      </c>
      <c r="AB290" s="239">
        <f t="shared" si="265"/>
        <v>3.8712765957446811</v>
      </c>
      <c r="AC290" s="237">
        <f t="shared" si="266"/>
        <v>0.5957446808510638</v>
      </c>
      <c r="AD290" s="289"/>
      <c r="AG290" s="29"/>
      <c r="AH290" s="27"/>
      <c r="AK290" s="27"/>
      <c r="AL290" s="27"/>
      <c r="AM290" s="27"/>
      <c r="AO290" s="27"/>
      <c r="AQ290" s="27"/>
      <c r="AR290" s="27"/>
    </row>
    <row r="291" spans="1:70" ht="15.6">
      <c r="A291" s="289"/>
      <c r="B291" s="289">
        <f>+'Ark1'!C1238</f>
        <v>2023</v>
      </c>
      <c r="C291" s="236">
        <f>+'Ark1'!L1238</f>
        <v>4</v>
      </c>
      <c r="D291" s="236" t="str">
        <f>VLOOKUP(C291,RNR!$F$16:$G$31,2)</f>
        <v>O-</v>
      </c>
      <c r="E291" s="236">
        <f>+'Ark1'!D1238</f>
        <v>7</v>
      </c>
      <c r="F291" s="236" t="str">
        <f>VLOOKUP(E291,RNR!$D$2:$E$13,2)</f>
        <v>Jul</v>
      </c>
      <c r="G291" s="353">
        <f>+'Ark1'!Q1238</f>
        <v>7</v>
      </c>
      <c r="H291" s="353">
        <f>+'Ark1'!R1238</f>
        <v>11</v>
      </c>
      <c r="I291" s="238">
        <f>+IF(H291=0,"",'Ark1'!AG1238)</f>
        <v>2.1101746308741451</v>
      </c>
      <c r="J291" s="238">
        <f>+IF(H291=0,"",'Ark1'!AH1238)</f>
        <v>9.0909090909090917</v>
      </c>
      <c r="K291" s="238"/>
      <c r="L291" s="238"/>
      <c r="M291" s="238"/>
      <c r="N291" s="32">
        <f>+IF(H291=0,"",'Ark1'!U1238)</f>
        <v>15.500000000000004</v>
      </c>
      <c r="O291" s="238"/>
      <c r="P291" s="238"/>
      <c r="Q291" s="238"/>
      <c r="R291" s="238"/>
      <c r="S291" s="238"/>
      <c r="T291" s="238">
        <f>+IF(H291=0,"",'Ark1'!T1238)</f>
        <v>3.6363636363636358</v>
      </c>
      <c r="U291" s="239">
        <f>+IF(H291=0,"",'Ark1'!W1238)</f>
        <v>0</v>
      </c>
      <c r="V291" s="239">
        <f>+IF(H291=0,"",'Ark1'!X1238)</f>
        <v>45.454545454545446</v>
      </c>
      <c r="W291" s="239">
        <f>+IF(H291=0,"",'Ark1'!Y1238)</f>
        <v>9.0909090909090917</v>
      </c>
      <c r="X291" s="239">
        <f>+IF(H291=0,"",'Ark1'!Z1238)</f>
        <v>5.9448985005480237</v>
      </c>
      <c r="Y291" s="239">
        <f>+IF(H291=0,"",'Ark1'!Z1238)</f>
        <v>5.9448985005480237</v>
      </c>
      <c r="Z291" s="238">
        <f>+IF(H291=0,"",'Ark1'!AC1238)</f>
        <v>0</v>
      </c>
      <c r="AA291" s="239">
        <f>+IF(H291=0,"",'Ark1'!AE1238)</f>
        <v>0</v>
      </c>
      <c r="AB291" s="239">
        <f t="shared" si="265"/>
        <v>3.8750000000000009</v>
      </c>
      <c r="AC291" s="237">
        <f t="shared" si="266"/>
        <v>0.63636363636363635</v>
      </c>
      <c r="AD291" s="289"/>
      <c r="AG291" s="29"/>
      <c r="AH291" s="27"/>
      <c r="AK291" s="27"/>
      <c r="AL291" s="27"/>
      <c r="AM291" s="27"/>
      <c r="AO291" s="27"/>
      <c r="AQ291" s="27"/>
      <c r="AR291" s="27"/>
    </row>
    <row r="292" spans="1:70" ht="15.6">
      <c r="A292" s="289"/>
      <c r="B292" s="289">
        <f>+'Ark1'!C1239</f>
        <v>2023</v>
      </c>
      <c r="C292" s="236">
        <f>+'Ark1'!L1239</f>
        <v>4</v>
      </c>
      <c r="D292" s="236" t="str">
        <f>VLOOKUP(C292,RNR!$F$16:$G$31,2)</f>
        <v>O-</v>
      </c>
      <c r="E292" s="236">
        <f>+'Ark1'!D1239</f>
        <v>8</v>
      </c>
      <c r="F292" s="236" t="str">
        <f>VLOOKUP(E292,RNR!$D$2:$E$13,2)</f>
        <v>Aug</v>
      </c>
      <c r="G292" s="353">
        <f>+'Ark1'!Q1239</f>
        <v>183</v>
      </c>
      <c r="H292" s="353">
        <f>+'Ark1'!R1239</f>
        <v>261</v>
      </c>
      <c r="I292" s="238">
        <f>+IF(H292=0,"",'Ark1'!AG1239)</f>
        <v>2.9273336336100857</v>
      </c>
      <c r="J292" s="238">
        <f>+IF(H292=0,"",'Ark1'!AH1239)</f>
        <v>4.980842911877394</v>
      </c>
      <c r="K292" s="238"/>
      <c r="L292" s="238"/>
      <c r="M292" s="238"/>
      <c r="N292" s="32">
        <f>+IF(H292=0,"",'Ark1'!U1239)</f>
        <v>18.451724137931045</v>
      </c>
      <c r="O292" s="238"/>
      <c r="P292" s="238"/>
      <c r="Q292" s="238"/>
      <c r="R292" s="238"/>
      <c r="S292" s="238"/>
      <c r="T292" s="238">
        <f>+IF(H292=0,"",'Ark1'!T1239)</f>
        <v>3.7049808429118776</v>
      </c>
      <c r="U292" s="239">
        <f>+IF(H292=0,"",'Ark1'!W1239)</f>
        <v>0</v>
      </c>
      <c r="V292" s="239">
        <f>+IF(H292=0,"",'Ark1'!X1239)</f>
        <v>68.199233716475092</v>
      </c>
      <c r="W292" s="239">
        <f>+IF(H292=0,"",'Ark1'!Y1239)</f>
        <v>20.306513409961685</v>
      </c>
      <c r="X292" s="239">
        <f>+IF(H292=0,"",'Ark1'!Z1239)</f>
        <v>5.3697577034380064</v>
      </c>
      <c r="Y292" s="239">
        <f>+IF(H292=0,"",'Ark1'!Z1239)</f>
        <v>5.3697577034380064</v>
      </c>
      <c r="Z292" s="238">
        <f>+IF(H292=0,"",'Ark1'!AC1239)</f>
        <v>0</v>
      </c>
      <c r="AA292" s="239">
        <f>+IF(H292=0,"",'Ark1'!AE1239)</f>
        <v>0</v>
      </c>
      <c r="AB292" s="239">
        <f t="shared" si="265"/>
        <v>4.6129310344827612</v>
      </c>
      <c r="AC292" s="237">
        <f t="shared" si="266"/>
        <v>0.70114942528735635</v>
      </c>
      <c r="AD292" s="289"/>
      <c r="AG292" s="29"/>
      <c r="AH292" s="27"/>
      <c r="AK292" s="27"/>
      <c r="AL292" s="27"/>
      <c r="AM292" s="27"/>
      <c r="AO292" s="27"/>
      <c r="AQ292" s="27"/>
      <c r="AR292" s="27"/>
    </row>
    <row r="293" spans="1:70" ht="15.6">
      <c r="A293" s="289"/>
      <c r="B293" s="289">
        <f>+'Ark1'!C1240</f>
        <v>2023</v>
      </c>
      <c r="C293" s="236">
        <f>+'Ark1'!L1240</f>
        <v>4</v>
      </c>
      <c r="D293" s="236" t="str">
        <f>VLOOKUP(C293,RNR!$F$16:$G$31,2)</f>
        <v>O-</v>
      </c>
      <c r="E293" s="236">
        <f>+'Ark1'!D1240</f>
        <v>9</v>
      </c>
      <c r="F293" s="236" t="str">
        <f>VLOOKUP(E293,RNR!$D$2:$E$13,2)</f>
        <v>Sep</v>
      </c>
      <c r="G293" s="353">
        <f>+'Ark1'!Q1240</f>
        <v>213</v>
      </c>
      <c r="H293" s="353">
        <f>+'Ark1'!R1240</f>
        <v>330</v>
      </c>
      <c r="I293" s="238">
        <f>+IF(H293=0,"",'Ark1'!AG1240)</f>
        <v>3.2329746180765162</v>
      </c>
      <c r="J293" s="238">
        <f>+IF(H293=0,"",'Ark1'!AH1240)</f>
        <v>10.303030303030303</v>
      </c>
      <c r="K293" s="238"/>
      <c r="L293" s="238"/>
      <c r="M293" s="238"/>
      <c r="N293" s="32">
        <f>+IF(H293=0,"",'Ark1'!U1240)</f>
        <v>17.057575757575766</v>
      </c>
      <c r="O293" s="238"/>
      <c r="P293" s="238"/>
      <c r="Q293" s="238"/>
      <c r="R293" s="238"/>
      <c r="S293" s="238"/>
      <c r="T293" s="238">
        <f>+IF(H293=0,"",'Ark1'!T1240)</f>
        <v>4.336363636363636</v>
      </c>
      <c r="U293" s="239">
        <f>+IF(H293=0,"",'Ark1'!W1240)</f>
        <v>0.30303030303030304</v>
      </c>
      <c r="V293" s="239">
        <f>+IF(H293=0,"",'Ark1'!X1240)</f>
        <v>51.818181818181827</v>
      </c>
      <c r="W293" s="239">
        <f>+IF(H293=0,"",'Ark1'!Y1240)</f>
        <v>15.757575757575756</v>
      </c>
      <c r="X293" s="239">
        <f>+IF(H293=0,"",'Ark1'!Z1240)</f>
        <v>5.3228114183931101</v>
      </c>
      <c r="Y293" s="239">
        <f>+IF(H293=0,"",'Ark1'!Z1240)</f>
        <v>5.3228114183931101</v>
      </c>
      <c r="Z293" s="238">
        <f>+IF(H293=0,"",'Ark1'!AC1240)</f>
        <v>0</v>
      </c>
      <c r="AA293" s="239">
        <f>+IF(H293=0,"",'Ark1'!AE1240)</f>
        <v>0</v>
      </c>
      <c r="AB293" s="239">
        <f t="shared" si="265"/>
        <v>4.2643939393939414</v>
      </c>
      <c r="AC293" s="237">
        <f t="shared" si="266"/>
        <v>0.6454545454545455</v>
      </c>
      <c r="AD293" s="289"/>
      <c r="AG293" s="29"/>
      <c r="AH293" s="27"/>
      <c r="AK293" s="27"/>
      <c r="AL293" s="27"/>
      <c r="AM293" s="27"/>
      <c r="AO293" s="27"/>
      <c r="AQ293" s="27"/>
      <c r="AR293" s="27"/>
    </row>
    <row r="294" spans="1:70" ht="15.6">
      <c r="A294" s="289"/>
      <c r="B294" s="289">
        <f>+'Ark1'!C1241</f>
        <v>2023</v>
      </c>
      <c r="C294" s="236">
        <f>+'Ark1'!L1241</f>
        <v>4</v>
      </c>
      <c r="D294" s="236" t="str">
        <f>VLOOKUP(C294,RNR!$F$16:$G$31,2)</f>
        <v>O-</v>
      </c>
      <c r="E294" s="236">
        <f>+'Ark1'!D1241</f>
        <v>10</v>
      </c>
      <c r="F294" s="236" t="str">
        <f>VLOOKUP(E294,RNR!$D$2:$E$13,2)</f>
        <v>Okt</v>
      </c>
      <c r="G294" s="353">
        <f>+'Ark1'!Q1241</f>
        <v>382</v>
      </c>
      <c r="H294" s="353">
        <f>+'Ark1'!R1241</f>
        <v>546</v>
      </c>
      <c r="I294" s="238">
        <f>+IF(H294=0,"",'Ark1'!AG1241)</f>
        <v>1.8874422489402063</v>
      </c>
      <c r="J294" s="238">
        <f>+IF(H294=0,"",'Ark1'!AH1241)</f>
        <v>8.7912087912087884</v>
      </c>
      <c r="K294" s="238"/>
      <c r="L294" s="238"/>
      <c r="M294" s="238"/>
      <c r="N294" s="32">
        <f>+IF(H294=0,"",'Ark1'!U1241)</f>
        <v>17.043772893772903</v>
      </c>
      <c r="O294" s="238"/>
      <c r="P294" s="238"/>
      <c r="Q294" s="238"/>
      <c r="R294" s="238"/>
      <c r="S294" s="238"/>
      <c r="T294" s="238">
        <f>+IF(H294=0,"",'Ark1'!T1241)</f>
        <v>4.4890109890109891</v>
      </c>
      <c r="U294" s="239">
        <f>+IF(H294=0,"",'Ark1'!W1241)</f>
        <v>0.36630036630036622</v>
      </c>
      <c r="V294" s="239">
        <f>+IF(H294=0,"",'Ark1'!X1241)</f>
        <v>56.410256410256402</v>
      </c>
      <c r="W294" s="239">
        <f>+IF(H294=0,"",'Ark1'!Y1241)</f>
        <v>15.01831501831502</v>
      </c>
      <c r="X294" s="239">
        <f>+IF(H294=0,"",'Ark1'!Z1241)</f>
        <v>5.4191128026154018</v>
      </c>
      <c r="Y294" s="239">
        <f>+IF(H294=0,"",'Ark1'!Z1241)</f>
        <v>5.4191128026154018</v>
      </c>
      <c r="Z294" s="238">
        <f>+IF(H294=0,"",'Ark1'!AC1241)</f>
        <v>0</v>
      </c>
      <c r="AA294" s="239">
        <f>+IF(H294=0,"",'Ark1'!AE1241)</f>
        <v>0</v>
      </c>
      <c r="AB294" s="239">
        <f t="shared" si="265"/>
        <v>4.2609432234432258</v>
      </c>
      <c r="AC294" s="237">
        <f t="shared" si="266"/>
        <v>0.69963369963369959</v>
      </c>
      <c r="AD294" s="289"/>
      <c r="AG294" s="29"/>
      <c r="AH294" s="27"/>
      <c r="AK294" s="27"/>
      <c r="AL294" s="27"/>
      <c r="AM294" s="27"/>
      <c r="AO294" s="27"/>
      <c r="AQ294" s="27"/>
      <c r="AR294" s="27"/>
    </row>
    <row r="295" spans="1:70" ht="15.6">
      <c r="A295" s="289"/>
      <c r="B295" s="289">
        <f>+'Ark1'!C1242</f>
        <v>2023</v>
      </c>
      <c r="C295" s="236">
        <f>+'Ark1'!L1242</f>
        <v>4</v>
      </c>
      <c r="D295" s="236" t="str">
        <f>VLOOKUP(C295,RNR!$F$16:$G$31,2)</f>
        <v>O-</v>
      </c>
      <c r="E295" s="236">
        <f>+'Ark1'!D1242</f>
        <v>11</v>
      </c>
      <c r="F295" s="236" t="str">
        <f>VLOOKUP(E295,RNR!$D$2:$E$13,2)</f>
        <v>Nov</v>
      </c>
      <c r="G295" s="353">
        <f>+'Ark1'!Q1242</f>
        <v>174</v>
      </c>
      <c r="H295" s="353">
        <f>+'Ark1'!R1242</f>
        <v>252</v>
      </c>
      <c r="I295" s="238">
        <f>+IF(H295=0,"",'Ark1'!AG1242)</f>
        <v>1.8237416996734312</v>
      </c>
      <c r="J295" s="238">
        <f>+IF(H295=0,"",'Ark1'!AH1242)</f>
        <v>5.9523809523809552</v>
      </c>
      <c r="K295" s="238"/>
      <c r="L295" s="238"/>
      <c r="M295" s="238"/>
      <c r="N295" s="32">
        <f>+IF(H295=0,"",'Ark1'!U1242)</f>
        <v>16.61626984126984</v>
      </c>
      <c r="O295" s="238"/>
      <c r="P295" s="238"/>
      <c r="Q295" s="238"/>
      <c r="R295" s="238"/>
      <c r="S295" s="238"/>
      <c r="T295" s="238">
        <f>+IF(H295=0,"",'Ark1'!T1242)</f>
        <v>4.4642857142857153</v>
      </c>
      <c r="U295" s="239">
        <f>+IF(H295=0,"",'Ark1'!W1242)</f>
        <v>0.39682539682539669</v>
      </c>
      <c r="V295" s="239">
        <f>+IF(H295=0,"",'Ark1'!X1242)</f>
        <v>53.174603174603192</v>
      </c>
      <c r="W295" s="239">
        <f>+IF(H295=0,"",'Ark1'!Y1242)</f>
        <v>10.31746031746032</v>
      </c>
      <c r="X295" s="239">
        <f>+IF(H295=0,"",'Ark1'!Z1242)</f>
        <v>5.1635717664716605</v>
      </c>
      <c r="Y295" s="239">
        <f>+IF(H295=0,"",'Ark1'!Z1242)</f>
        <v>5.1635717664716605</v>
      </c>
      <c r="Z295" s="238">
        <f>+IF(H295=0,"",'Ark1'!AC1242)</f>
        <v>0</v>
      </c>
      <c r="AA295" s="239">
        <f>+IF(H295=0,"",'Ark1'!AE1242)</f>
        <v>0</v>
      </c>
      <c r="AB295" s="239">
        <f t="shared" si="265"/>
        <v>4.1540674603174601</v>
      </c>
      <c r="AC295" s="237">
        <f t="shared" si="266"/>
        <v>0.69047619047619047</v>
      </c>
      <c r="AD295" s="289"/>
      <c r="AG295" s="29"/>
      <c r="AH295" s="27"/>
      <c r="AK295" s="27"/>
      <c r="AL295" s="27"/>
      <c r="AM295" s="27"/>
      <c r="AO295" s="27"/>
      <c r="AQ295" s="27"/>
      <c r="AR295" s="27"/>
    </row>
    <row r="296" spans="1:70" ht="15.6">
      <c r="A296" s="289"/>
      <c r="B296" s="289">
        <f>+'Ark1'!C1243</f>
        <v>2023</v>
      </c>
      <c r="C296" s="236">
        <f>+'Ark1'!L1243</f>
        <v>4</v>
      </c>
      <c r="D296" s="236" t="str">
        <f>VLOOKUP(C296,RNR!$F$16:$G$31,2)</f>
        <v>O-</v>
      </c>
      <c r="E296" s="236">
        <f>+'Ark1'!D1243</f>
        <v>12</v>
      </c>
      <c r="F296" s="236" t="str">
        <f>VLOOKUP(E296,RNR!$D$2:$E$13,2)</f>
        <v>Des</v>
      </c>
      <c r="G296" s="353">
        <f>+'Ark1'!Q1243</f>
        <v>6</v>
      </c>
      <c r="H296" s="353">
        <f>+'Ark1'!R1243</f>
        <v>7</v>
      </c>
      <c r="I296" s="238">
        <f>+IF(H296=0,"",'Ark1'!AG1243)</f>
        <v>0.82173948417541265</v>
      </c>
      <c r="J296" s="238">
        <f>+IF(H296=0,"",'Ark1'!AH1243)</f>
        <v>0</v>
      </c>
      <c r="K296" s="238"/>
      <c r="L296" s="238"/>
      <c r="M296" s="238"/>
      <c r="N296" s="32">
        <f>+IF(H296=0,"",'Ark1'!U1243)</f>
        <v>15.871428571428575</v>
      </c>
      <c r="O296" s="238"/>
      <c r="P296" s="238"/>
      <c r="Q296" s="238"/>
      <c r="R296" s="238"/>
      <c r="S296" s="238"/>
      <c r="T296" s="238">
        <f>+IF(H296=0,"",'Ark1'!T1243)</f>
        <v>4.4285714285714306</v>
      </c>
      <c r="U296" s="239">
        <f>+IF(H296=0,"",'Ark1'!W1243)</f>
        <v>0</v>
      </c>
      <c r="V296" s="239">
        <f>+IF(H296=0,"",'Ark1'!X1243)</f>
        <v>57.142857142857153</v>
      </c>
      <c r="W296" s="239">
        <f>+IF(H296=0,"",'Ark1'!Y1243)</f>
        <v>0</v>
      </c>
      <c r="X296" s="239">
        <f>+IF(H296=0,"",'Ark1'!Z1243)</f>
        <v>2.9192534690099303</v>
      </c>
      <c r="Y296" s="239">
        <f>+IF(H296=0,"",'Ark1'!Z1243)</f>
        <v>2.9192534690099303</v>
      </c>
      <c r="Z296" s="238">
        <f>+IF(H296=0,"",'Ark1'!AC1243)</f>
        <v>0</v>
      </c>
      <c r="AA296" s="239">
        <f>+IF(H296=0,"",'Ark1'!AE1243)</f>
        <v>0</v>
      </c>
      <c r="AB296" s="239">
        <f t="shared" si="265"/>
        <v>3.9678571428571439</v>
      </c>
      <c r="AC296" s="237">
        <f t="shared" si="266"/>
        <v>0.8571428571428571</v>
      </c>
      <c r="AD296" s="289"/>
      <c r="AG296" s="29"/>
      <c r="AH296" s="27"/>
      <c r="AK296" s="27"/>
      <c r="AL296" s="27"/>
      <c r="AM296" s="27"/>
      <c r="AO296" s="27"/>
      <c r="AQ296" s="27"/>
      <c r="AR296" s="27"/>
    </row>
    <row r="297" spans="1:70" s="532" customFormat="1" ht="15" customHeight="1">
      <c r="A297" s="289"/>
      <c r="B297" s="289"/>
      <c r="C297" s="289"/>
      <c r="D297" s="368"/>
      <c r="E297" s="368"/>
      <c r="F297" s="368"/>
      <c r="G297" s="368"/>
      <c r="H297" s="368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19"/>
      <c r="AF297" s="29"/>
      <c r="AG297" s="29"/>
      <c r="AH297" s="27"/>
      <c r="AI297" s="220"/>
      <c r="BF297" s="232"/>
    </row>
    <row r="298" spans="1:70" s="532" customFormat="1" ht="15" customHeight="1">
      <c r="A298" s="289"/>
      <c r="B298" s="289"/>
      <c r="C298" s="330" t="s">
        <v>0</v>
      </c>
      <c r="D298" s="368"/>
      <c r="E298" s="539" t="str">
        <f>+D303</f>
        <v>O</v>
      </c>
      <c r="F298" s="368"/>
      <c r="G298" s="368"/>
      <c r="H298" s="367">
        <f>SUM(H304:H318)</f>
        <v>45516</v>
      </c>
      <c r="I298" s="290"/>
      <c r="J298" s="290"/>
      <c r="K298" s="290"/>
      <c r="L298" s="290"/>
      <c r="M298" s="290"/>
      <c r="N298" s="265">
        <f>+Klasse!M312</f>
        <v>29.661619348054657</v>
      </c>
      <c r="O298" s="289"/>
      <c r="P298" s="289"/>
      <c r="Q298" s="289"/>
      <c r="R298" s="289"/>
      <c r="S298" s="289"/>
      <c r="T298" s="289"/>
      <c r="U298" s="291"/>
      <c r="V298" s="291"/>
      <c r="W298" s="291"/>
      <c r="X298" s="291"/>
      <c r="Y298" s="291"/>
      <c r="Z298" s="289"/>
      <c r="AA298" s="291"/>
      <c r="AB298" s="265" t="e">
        <f>+N298/#REF!</f>
        <v>#REF!</v>
      </c>
      <c r="AC298" s="290"/>
      <c r="AD298" s="289"/>
      <c r="AE298" s="219"/>
      <c r="AF298" s="29"/>
      <c r="AG298" s="29"/>
      <c r="AH298" s="27"/>
      <c r="AI298" s="220"/>
      <c r="BF298" s="232"/>
    </row>
    <row r="299" spans="1:70" s="532" customFormat="1" ht="15" customHeight="1">
      <c r="A299" s="289"/>
      <c r="B299" s="289"/>
      <c r="C299" s="289"/>
      <c r="D299" s="368"/>
      <c r="E299" s="368"/>
      <c r="F299" s="368"/>
      <c r="G299" s="368"/>
      <c r="H299" s="368"/>
      <c r="I299" s="290"/>
      <c r="J299" s="290"/>
      <c r="K299" s="290"/>
      <c r="L299" s="290"/>
      <c r="M299" s="290"/>
      <c r="N299" s="289"/>
      <c r="O299" s="289"/>
      <c r="P299" s="289"/>
      <c r="Q299" s="289"/>
      <c r="R299" s="289"/>
      <c r="S299" s="289"/>
      <c r="T299" s="289"/>
      <c r="U299" s="291"/>
      <c r="V299" s="291"/>
      <c r="W299" s="291"/>
      <c r="X299" s="291"/>
      <c r="Y299" s="291"/>
      <c r="Z299" s="289"/>
      <c r="AA299" s="291"/>
      <c r="AB299" s="291"/>
      <c r="AC299" s="291"/>
      <c r="AD299" s="289"/>
      <c r="AE299" s="219"/>
      <c r="AF299" s="29"/>
      <c r="AG299" s="29"/>
      <c r="AH299" s="27"/>
      <c r="AI299" s="220"/>
      <c r="BF299" s="232" t="e">
        <f>1+#REF!</f>
        <v>#REF!</v>
      </c>
      <c r="BG299" s="532">
        <v>20.659867330016564</v>
      </c>
      <c r="BH299" s="532">
        <f t="shared" ref="BH299" si="267">+BG299</f>
        <v>20.659867330016564</v>
      </c>
      <c r="BI299" s="532">
        <f t="shared" ref="BI299" si="268">+BH299</f>
        <v>20.659867330016564</v>
      </c>
      <c r="BJ299" s="532">
        <f t="shared" ref="BJ299" si="269">+BI299</f>
        <v>20.659867330016564</v>
      </c>
      <c r="BK299" s="532">
        <f t="shared" ref="BK299" si="270">+BJ299</f>
        <v>20.659867330016564</v>
      </c>
      <c r="BL299" s="532">
        <f t="shared" ref="BL299" si="271">+BK299</f>
        <v>20.659867330016564</v>
      </c>
      <c r="BM299" s="532">
        <f t="shared" ref="BM299" si="272">+BL299</f>
        <v>20.659867330016564</v>
      </c>
      <c r="BN299" s="532">
        <f t="shared" ref="BN299" si="273">+BM299</f>
        <v>20.659867330016564</v>
      </c>
      <c r="BO299" s="532">
        <f t="shared" ref="BO299" si="274">+BN299</f>
        <v>20.659867330016564</v>
      </c>
      <c r="BP299" s="532">
        <f t="shared" ref="BP299" si="275">+BO299</f>
        <v>20.659867330016564</v>
      </c>
      <c r="BQ299" s="532">
        <f t="shared" ref="BQ299" si="276">+BP299</f>
        <v>20.659867330016564</v>
      </c>
      <c r="BR299" s="532">
        <f t="shared" ref="BR299" si="277">+BQ299</f>
        <v>20.659867330016564</v>
      </c>
    </row>
    <row r="300" spans="1:70" ht="15.6">
      <c r="A300" s="289"/>
      <c r="B300" s="289">
        <f>+'Ark1'!C1244</f>
        <v>2023</v>
      </c>
      <c r="C300" s="236">
        <f>+'Ark1'!L1244</f>
        <v>5</v>
      </c>
      <c r="D300" s="236" t="str">
        <f>VLOOKUP(C300,RNR!$F$16:$G$31,2)</f>
        <v>O</v>
      </c>
      <c r="E300" s="236">
        <f>+'Ark1'!D1244</f>
        <v>1</v>
      </c>
      <c r="F300" s="236" t="str">
        <f>VLOOKUP(E300,RNR!$D$2:$E$13,2)</f>
        <v>Jan</v>
      </c>
      <c r="G300" s="353">
        <f>+'Ark1'!Q1244</f>
        <v>19</v>
      </c>
      <c r="H300" s="353">
        <f>+'Ark1'!R1244</f>
        <v>30</v>
      </c>
      <c r="I300" s="238">
        <f>+IF(H300=0,"",'Ark1'!AG1244)</f>
        <v>5.3047549503887277</v>
      </c>
      <c r="J300" s="238">
        <f>+IF(H300=0,"",'Ark1'!AH1244)</f>
        <v>6.6666666666666687</v>
      </c>
      <c r="K300" s="238"/>
      <c r="L300" s="238"/>
      <c r="M300" s="238"/>
      <c r="N300" s="32">
        <f>+IF(H300=0,"",'Ark1'!U1244)</f>
        <v>16.466666666666672</v>
      </c>
      <c r="O300" s="238"/>
      <c r="P300" s="238"/>
      <c r="Q300" s="238"/>
      <c r="R300" s="238"/>
      <c r="S300" s="238"/>
      <c r="T300" s="238">
        <f>+IF(H300=0,"",'Ark1'!T1244)</f>
        <v>4.7666666666666657</v>
      </c>
      <c r="U300" s="239">
        <f>+IF(H300=0,"",'Ark1'!W1244)</f>
        <v>0</v>
      </c>
      <c r="V300" s="239">
        <f>+IF(H300=0,"",'Ark1'!X1244)</f>
        <v>46.666666666666657</v>
      </c>
      <c r="W300" s="239">
        <f>+IF(H300=0,"",'Ark1'!Y1244)</f>
        <v>13.333333333333337</v>
      </c>
      <c r="X300" s="239">
        <f>+IF(H300=0,"",'Ark1'!Z1244)</f>
        <v>4.8936920849418204</v>
      </c>
      <c r="Y300" s="239">
        <f>+IF(H300=0,"",'Ark1'!Z1244)</f>
        <v>4.8936920849418204</v>
      </c>
      <c r="Z300" s="238">
        <f>+IF(H300=0,"",'Ark1'!AC1244)</f>
        <v>0</v>
      </c>
      <c r="AA300" s="239">
        <f>+IF(H300=0,"",'Ark1'!AE1244)</f>
        <v>0</v>
      </c>
      <c r="AB300" s="239">
        <f t="shared" ref="AB300:AB311" si="278">+IF(H300=0,"",+N300/C300)</f>
        <v>3.2933333333333343</v>
      </c>
      <c r="AC300" s="237">
        <f t="shared" si="266"/>
        <v>0.6333333333333333</v>
      </c>
      <c r="AD300" s="289"/>
      <c r="AG300" s="29"/>
      <c r="AH300" s="27"/>
      <c r="AK300" s="27"/>
      <c r="AL300" s="27"/>
      <c r="AM300" s="27"/>
      <c r="AO300" s="27"/>
      <c r="AQ300" s="27"/>
      <c r="AR300" s="27"/>
    </row>
    <row r="301" spans="1:70" ht="15.6">
      <c r="A301" s="289"/>
      <c r="B301" s="289">
        <f>+'Ark1'!C1245</f>
        <v>2023</v>
      </c>
      <c r="C301" s="236">
        <f>+'Ark1'!L1245</f>
        <v>5</v>
      </c>
      <c r="D301" s="236" t="str">
        <f>VLOOKUP(C301,RNR!$F$16:$G$31,2)</f>
        <v>O</v>
      </c>
      <c r="E301" s="236">
        <f>+'Ark1'!D1245</f>
        <v>2</v>
      </c>
      <c r="F301" s="236" t="str">
        <f>VLOOKUP(E301,RNR!$D$2:$E$13,2)</f>
        <v>Feb</v>
      </c>
      <c r="G301" s="353">
        <f>+'Ark1'!Q1245</f>
        <v>20</v>
      </c>
      <c r="H301" s="353">
        <f>+'Ark1'!R1245</f>
        <v>31</v>
      </c>
      <c r="I301" s="238">
        <f>+IF(H301=0,"",'Ark1'!AG1245)</f>
        <v>3.6931924970867978</v>
      </c>
      <c r="J301" s="238">
        <f>+IF(H301=0,"",'Ark1'!AH1245)</f>
        <v>0</v>
      </c>
      <c r="K301" s="238"/>
      <c r="L301" s="238"/>
      <c r="M301" s="238"/>
      <c r="N301" s="32">
        <f>+IF(H301=0,"",'Ark1'!U1245)</f>
        <v>19.016129032258064</v>
      </c>
      <c r="O301" s="238"/>
      <c r="P301" s="238"/>
      <c r="Q301" s="238"/>
      <c r="R301" s="238"/>
      <c r="S301" s="238"/>
      <c r="T301" s="238">
        <f>+IF(H301=0,"",'Ark1'!T1245)</f>
        <v>4.4193548387096788</v>
      </c>
      <c r="U301" s="239">
        <f>+IF(H301=0,"",'Ark1'!W1245)</f>
        <v>0</v>
      </c>
      <c r="V301" s="239">
        <f>+IF(H301=0,"",'Ark1'!X1245)</f>
        <v>80.645161290322562</v>
      </c>
      <c r="W301" s="239">
        <f>+IF(H301=0,"",'Ark1'!Y1245)</f>
        <v>19.354838709677423</v>
      </c>
      <c r="X301" s="239">
        <f>+IF(H301=0,"",'Ark1'!Z1245)</f>
        <v>4.3661525673543746</v>
      </c>
      <c r="Y301" s="239">
        <f>+IF(H301=0,"",'Ark1'!Z1245)</f>
        <v>4.3661525673543746</v>
      </c>
      <c r="Z301" s="238">
        <f>+IF(H301=0,"",'Ark1'!AC1245)</f>
        <v>0</v>
      </c>
      <c r="AA301" s="239">
        <f>+IF(H301=0,"",'Ark1'!AE1245)</f>
        <v>0</v>
      </c>
      <c r="AB301" s="239">
        <f t="shared" si="278"/>
        <v>3.8032258064516129</v>
      </c>
      <c r="AC301" s="237">
        <f t="shared" si="266"/>
        <v>0.64516129032258063</v>
      </c>
      <c r="AD301" s="289"/>
      <c r="AG301" s="29"/>
      <c r="AH301" s="27"/>
      <c r="AK301" s="27"/>
      <c r="AL301" s="27"/>
      <c r="AM301" s="27"/>
      <c r="AO301" s="27"/>
      <c r="AQ301" s="27"/>
      <c r="AR301" s="27"/>
    </row>
    <row r="302" spans="1:70" ht="15.6">
      <c r="A302" s="289"/>
      <c r="B302" s="289">
        <f>+'Ark1'!C1246</f>
        <v>2023</v>
      </c>
      <c r="C302" s="236">
        <f>+'Ark1'!L1246</f>
        <v>5</v>
      </c>
      <c r="D302" s="236" t="str">
        <f>VLOOKUP(C302,RNR!$F$16:$G$31,2)</f>
        <v>O</v>
      </c>
      <c r="E302" s="236">
        <f>+'Ark1'!D1246</f>
        <v>3</v>
      </c>
      <c r="F302" s="236" t="str">
        <f>VLOOKUP(E302,RNR!$D$2:$E$13,2)</f>
        <v>Mar</v>
      </c>
      <c r="G302" s="353">
        <f>+'Ark1'!Q1246</f>
        <v>107</v>
      </c>
      <c r="H302" s="353">
        <f>+'Ark1'!R1246</f>
        <v>139</v>
      </c>
      <c r="I302" s="238">
        <f>+IF(H302=0,"",'Ark1'!AG1246)</f>
        <v>2.6673159886078399</v>
      </c>
      <c r="J302" s="238">
        <f>+IF(H302=0,"",'Ark1'!AH1246)</f>
        <v>3.5971223021582728</v>
      </c>
      <c r="K302" s="238"/>
      <c r="L302" s="238"/>
      <c r="M302" s="238"/>
      <c r="N302" s="32">
        <f>+IF(H302=0,"",'Ark1'!U1246)</f>
        <v>18.953237410071942</v>
      </c>
      <c r="O302" s="238"/>
      <c r="P302" s="238"/>
      <c r="Q302" s="238"/>
      <c r="R302" s="238"/>
      <c r="S302" s="238"/>
      <c r="T302" s="238">
        <f>+IF(H302=0,"",'Ark1'!T1246)</f>
        <v>4.6043165467625888</v>
      </c>
      <c r="U302" s="239">
        <f>+IF(H302=0,"",'Ark1'!W1246)</f>
        <v>0.71942446043165453</v>
      </c>
      <c r="V302" s="239">
        <f>+IF(H302=0,"",'Ark1'!X1246)</f>
        <v>75.539568345323744</v>
      </c>
      <c r="W302" s="239">
        <f>+IF(H302=0,"",'Ark1'!Y1246)</f>
        <v>17.266187050359715</v>
      </c>
      <c r="X302" s="239">
        <f>+IF(H302=0,"",'Ark1'!Z1246)</f>
        <v>4.3152282158823843</v>
      </c>
      <c r="Y302" s="239">
        <f>+IF(H302=0,"",'Ark1'!Z1246)</f>
        <v>4.3152282158823843</v>
      </c>
      <c r="Z302" s="238">
        <f>+IF(H302=0,"",'Ark1'!AC1246)</f>
        <v>0</v>
      </c>
      <c r="AA302" s="239">
        <f>+IF(H302=0,"",'Ark1'!AE1246)</f>
        <v>0</v>
      </c>
      <c r="AB302" s="239">
        <f t="shared" si="278"/>
        <v>3.7906474820143883</v>
      </c>
      <c r="AC302" s="237">
        <f t="shared" si="266"/>
        <v>0.76978417266187049</v>
      </c>
      <c r="AD302" s="289"/>
      <c r="AG302" s="29"/>
      <c r="AH302" s="27"/>
      <c r="AK302" s="27"/>
      <c r="AL302" s="27"/>
      <c r="AM302" s="27"/>
      <c r="AO302" s="27"/>
      <c r="AQ302" s="27"/>
      <c r="AR302" s="27"/>
    </row>
    <row r="303" spans="1:70" ht="15.6">
      <c r="A303" s="289"/>
      <c r="B303" s="289">
        <f>+'Ark1'!C1247</f>
        <v>2023</v>
      </c>
      <c r="C303" s="236">
        <f>+'Ark1'!L1247</f>
        <v>5</v>
      </c>
      <c r="D303" s="236" t="str">
        <f>VLOOKUP(C303,RNR!$F$16:$G$31,2)</f>
        <v>O</v>
      </c>
      <c r="E303" s="236">
        <f>+'Ark1'!D1247</f>
        <v>4</v>
      </c>
      <c r="F303" s="236" t="str">
        <f>VLOOKUP(E303,RNR!$D$2:$E$13,2)</f>
        <v>Apr</v>
      </c>
      <c r="G303" s="353">
        <f>+'Ark1'!Q1247</f>
        <v>29</v>
      </c>
      <c r="H303" s="353">
        <f>+'Ark1'!R1247</f>
        <v>73</v>
      </c>
      <c r="I303" s="238">
        <f>+IF(H303=0,"",'Ark1'!AG1247)</f>
        <v>8.2562762868590642</v>
      </c>
      <c r="J303" s="238">
        <f>+IF(H303=0,"",'Ark1'!AH1247)</f>
        <v>2.7397260273972601</v>
      </c>
      <c r="K303" s="238"/>
      <c r="L303" s="238"/>
      <c r="M303" s="238"/>
      <c r="N303" s="32">
        <f>+IF(H303=0,"",'Ark1'!U1247)</f>
        <v>14.763013698630138</v>
      </c>
      <c r="O303" s="238"/>
      <c r="P303" s="238"/>
      <c r="Q303" s="238"/>
      <c r="R303" s="238"/>
      <c r="S303" s="238"/>
      <c r="T303" s="238">
        <f>+IF(H303=0,"",'Ark1'!T1247)</f>
        <v>3.8904109589041105</v>
      </c>
      <c r="U303" s="239">
        <f>+IF(H303=0,"",'Ark1'!W1247)</f>
        <v>0</v>
      </c>
      <c r="V303" s="239">
        <f>+IF(H303=0,"",'Ark1'!X1247)</f>
        <v>31.506849315068493</v>
      </c>
      <c r="W303" s="239">
        <f>+IF(H303=0,"",'Ark1'!Y1247)</f>
        <v>8.2191780821917817</v>
      </c>
      <c r="X303" s="239">
        <f>+IF(H303=0,"",'Ark1'!Z1247)</f>
        <v>5.9447803016956646</v>
      </c>
      <c r="Y303" s="239">
        <f>+IF(H303=0,"",'Ark1'!Z1247)</f>
        <v>5.9447803016956646</v>
      </c>
      <c r="Z303" s="238">
        <f>+IF(H303=0,"",'Ark1'!AC1247)</f>
        <v>0</v>
      </c>
      <c r="AA303" s="239">
        <f>+IF(H303=0,"",'Ark1'!AE1247)</f>
        <v>0</v>
      </c>
      <c r="AB303" s="239">
        <f t="shared" si="278"/>
        <v>2.9526027397260277</v>
      </c>
      <c r="AC303" s="237">
        <f t="shared" si="266"/>
        <v>0.39726027397260272</v>
      </c>
      <c r="AD303" s="289"/>
      <c r="AG303" s="29"/>
      <c r="AH303" s="27"/>
      <c r="AK303" s="27"/>
      <c r="AL303" s="27"/>
      <c r="AM303" s="27"/>
      <c r="AO303" s="27"/>
      <c r="AQ303" s="27"/>
      <c r="AR303" s="27"/>
    </row>
    <row r="304" spans="1:70">
      <c r="A304" s="289"/>
      <c r="B304" s="289">
        <f>+'Ark1'!C1248</f>
        <v>2023</v>
      </c>
      <c r="C304" s="236">
        <f>+'Ark1'!L1248</f>
        <v>5</v>
      </c>
      <c r="D304" s="236" t="str">
        <f>VLOOKUP(C304,RNR!$F$16:$G$31,2)</f>
        <v>O</v>
      </c>
      <c r="E304" s="236">
        <f>+'Ark1'!D1248</f>
        <v>5</v>
      </c>
      <c r="F304" s="236" t="str">
        <f>VLOOKUP(E304,RNR!$D$2:$E$13,2)</f>
        <v>Mai</v>
      </c>
      <c r="G304" s="353">
        <f>+'Ark1'!Q1248</f>
        <v>56</v>
      </c>
      <c r="H304" s="353">
        <f>+'Ark1'!R1248</f>
        <v>109</v>
      </c>
      <c r="I304" s="238">
        <f>+IF(H304=0,"",'Ark1'!AG1248)</f>
        <v>4.9151927682315355</v>
      </c>
      <c r="J304" s="238">
        <f>+IF(H304=0,"",'Ark1'!AH1248)</f>
        <v>3.6697247706422025</v>
      </c>
      <c r="K304" s="238"/>
      <c r="L304" s="238"/>
      <c r="M304" s="238"/>
      <c r="N304" s="237">
        <f>+IF(H304=0,"",'Ark1'!U1248)</f>
        <v>15.044954128440372</v>
      </c>
      <c r="O304" s="238"/>
      <c r="P304" s="238"/>
      <c r="Q304" s="238"/>
      <c r="R304" s="238"/>
      <c r="S304" s="238"/>
      <c r="T304" s="238">
        <f>+IF(H304=0,"",'Ark1'!T1248)</f>
        <v>3.6055045871559623</v>
      </c>
      <c r="U304" s="239">
        <f>+IF(H304=0,"",'Ark1'!W1248)</f>
        <v>0</v>
      </c>
      <c r="V304" s="239">
        <f>+IF(H304=0,"",'Ark1'!X1248)</f>
        <v>33.944954128440372</v>
      </c>
      <c r="W304" s="239">
        <f>+IF(H304=0,"",'Ark1'!Y1248)</f>
        <v>2.7522935779816518</v>
      </c>
      <c r="X304" s="239">
        <f>+IF(H304=0,"",'Ark1'!Z1248)</f>
        <v>3.8829546642346129</v>
      </c>
      <c r="Y304" s="239">
        <f>+IF(H304=0,"",'Ark1'!Z1248)</f>
        <v>3.8829546642346129</v>
      </c>
      <c r="Z304" s="238">
        <f>+IF(H304=0,"",'Ark1'!AC1248)</f>
        <v>0</v>
      </c>
      <c r="AA304" s="239">
        <f>+IF(H304=0,"",'Ark1'!AE1248)</f>
        <v>0</v>
      </c>
      <c r="AB304" s="239">
        <f t="shared" si="278"/>
        <v>3.0089908256880742</v>
      </c>
      <c r="AC304" s="237">
        <f t="shared" ref="AC304:AC318" si="279">+IF(H304=0,"",G304/H304)</f>
        <v>0.51376146788990829</v>
      </c>
      <c r="AD304" s="289"/>
      <c r="AG304" s="29"/>
      <c r="AH304" s="27"/>
      <c r="AK304" s="27"/>
      <c r="AL304" s="27"/>
      <c r="AM304" s="27"/>
      <c r="AO304" s="27"/>
      <c r="AQ304" s="27"/>
      <c r="AR304" s="27"/>
    </row>
    <row r="305" spans="1:70">
      <c r="A305" s="289"/>
      <c r="B305" s="289">
        <f>+'Ark1'!C1249</f>
        <v>2023</v>
      </c>
      <c r="C305" s="236">
        <f>+'Ark1'!L1249</f>
        <v>5</v>
      </c>
      <c r="D305" s="236" t="str">
        <f>VLOOKUP(C305,RNR!$F$16:$G$31,2)</f>
        <v>O</v>
      </c>
      <c r="E305" s="236">
        <f>+'Ark1'!D1249</f>
        <v>6</v>
      </c>
      <c r="F305" s="236" t="str">
        <f>VLOOKUP(E305,RNR!$D$2:$E$13,2)</f>
        <v>Jun</v>
      </c>
      <c r="G305" s="353">
        <f>+'Ark1'!Q1249</f>
        <v>67</v>
      </c>
      <c r="H305" s="353">
        <f>+'Ark1'!R1249</f>
        <v>111</v>
      </c>
      <c r="I305" s="238">
        <f>+IF(H305=0,"",'Ark1'!AG1249)</f>
        <v>6.7585263002145428</v>
      </c>
      <c r="J305" s="238">
        <f>+IF(H305=0,"",'Ark1'!AH1249)</f>
        <v>6.3063063063063058</v>
      </c>
      <c r="K305" s="238"/>
      <c r="L305" s="238"/>
      <c r="M305" s="238"/>
      <c r="N305" s="237">
        <f>+IF(H305=0,"",'Ark1'!U1249)</f>
        <v>16.460360360360355</v>
      </c>
      <c r="O305" s="238"/>
      <c r="P305" s="238"/>
      <c r="Q305" s="238"/>
      <c r="R305" s="238"/>
      <c r="S305" s="238"/>
      <c r="T305" s="238">
        <f>+IF(H305=0,"",'Ark1'!T1249)</f>
        <v>4.3693693693693696</v>
      </c>
      <c r="U305" s="239">
        <f>+IF(H305=0,"",'Ark1'!W1249)</f>
        <v>0</v>
      </c>
      <c r="V305" s="239">
        <f>+IF(H305=0,"",'Ark1'!X1249)</f>
        <v>45.945945945945937</v>
      </c>
      <c r="W305" s="239">
        <f>+IF(H305=0,"",'Ark1'!Y1249)</f>
        <v>8.1081081081081106</v>
      </c>
      <c r="X305" s="239">
        <f>+IF(H305=0,"",'Ark1'!Z1249)</f>
        <v>4.3984288611636089</v>
      </c>
      <c r="Y305" s="239">
        <f>+IF(H305=0,"",'Ark1'!Z1249)</f>
        <v>4.3984288611636089</v>
      </c>
      <c r="Z305" s="238">
        <f>+IF(H305=0,"",'Ark1'!AC1249)</f>
        <v>0</v>
      </c>
      <c r="AA305" s="239">
        <f>+IF(H305=0,"",'Ark1'!AE1249)</f>
        <v>0</v>
      </c>
      <c r="AB305" s="239">
        <f t="shared" si="278"/>
        <v>3.2920720720720711</v>
      </c>
      <c r="AC305" s="237">
        <f t="shared" si="279"/>
        <v>0.60360360360360366</v>
      </c>
      <c r="AD305" s="289"/>
      <c r="AG305" s="29"/>
      <c r="AH305" s="27"/>
      <c r="AK305" s="27"/>
      <c r="AL305" s="27"/>
      <c r="AM305" s="27"/>
      <c r="AO305" s="27"/>
    </row>
    <row r="306" spans="1:70">
      <c r="A306" s="289"/>
      <c r="B306" s="289">
        <f>+'Ark1'!C1250</f>
        <v>2023</v>
      </c>
      <c r="C306" s="236">
        <f>+'Ark1'!L1250</f>
        <v>5</v>
      </c>
      <c r="D306" s="236" t="str">
        <f>VLOOKUP(C306,RNR!$F$16:$G$31,2)</f>
        <v>O</v>
      </c>
      <c r="E306" s="236">
        <f>+'Ark1'!D1250</f>
        <v>7</v>
      </c>
      <c r="F306" s="236" t="str">
        <f>VLOOKUP(E306,RNR!$D$2:$E$13,2)</f>
        <v>Jul</v>
      </c>
      <c r="G306" s="353">
        <f>+'Ark1'!Q1250</f>
        <v>12</v>
      </c>
      <c r="H306" s="353">
        <f>+'Ark1'!R1250</f>
        <v>30</v>
      </c>
      <c r="I306" s="238">
        <f>+IF(H306=0,"",'Ark1'!AG1250)</f>
        <v>5.7067537964578801</v>
      </c>
      <c r="J306" s="238">
        <f>+IF(H306=0,"",'Ark1'!AH1250)</f>
        <v>16.666666666666671</v>
      </c>
      <c r="K306" s="238"/>
      <c r="L306" s="238"/>
      <c r="M306" s="238"/>
      <c r="N306" s="237">
        <f>+IF(H306=0,"",'Ark1'!U1250)</f>
        <v>15.370000000000005</v>
      </c>
      <c r="O306" s="238"/>
      <c r="P306" s="238"/>
      <c r="Q306" s="238"/>
      <c r="R306" s="238"/>
      <c r="S306" s="238"/>
      <c r="T306" s="238">
        <f>+IF(H306=0,"",'Ark1'!T1250)</f>
        <v>4.7666666666666657</v>
      </c>
      <c r="U306" s="239">
        <f>+IF(H306=0,"",'Ark1'!W1250)</f>
        <v>0</v>
      </c>
      <c r="V306" s="239">
        <f>+IF(H306=0,"",'Ark1'!X1250)</f>
        <v>46.666666666666657</v>
      </c>
      <c r="W306" s="239">
        <f>+IF(H306=0,"",'Ark1'!Y1250)</f>
        <v>13.333333333333337</v>
      </c>
      <c r="X306" s="239">
        <f>+IF(H306=0,"",'Ark1'!Z1250)</f>
        <v>5.7167677347722705</v>
      </c>
      <c r="Y306" s="239">
        <f>+IF(H306=0,"",'Ark1'!Z1250)</f>
        <v>5.7167677347722705</v>
      </c>
      <c r="Z306" s="238">
        <f>+IF(H306=0,"",'Ark1'!AC1250)</f>
        <v>0</v>
      </c>
      <c r="AA306" s="239">
        <f>+IF(H306=0,"",'Ark1'!AE1250)</f>
        <v>0</v>
      </c>
      <c r="AB306" s="239">
        <f t="shared" si="278"/>
        <v>3.0740000000000007</v>
      </c>
      <c r="AC306" s="237">
        <f t="shared" si="279"/>
        <v>0.4</v>
      </c>
      <c r="AD306" s="289"/>
      <c r="AG306" s="29"/>
      <c r="AH306" s="27"/>
      <c r="AK306" s="27"/>
      <c r="AL306" s="27"/>
      <c r="AM306" s="27"/>
      <c r="AO306" s="27"/>
    </row>
    <row r="307" spans="1:70">
      <c r="A307" s="289"/>
      <c r="B307" s="289">
        <f>+'Ark1'!C1251</f>
        <v>2023</v>
      </c>
      <c r="C307" s="236">
        <f>+'Ark1'!L1251</f>
        <v>5</v>
      </c>
      <c r="D307" s="236" t="str">
        <f>VLOOKUP(C307,RNR!$F$16:$G$31,2)</f>
        <v>O</v>
      </c>
      <c r="E307" s="236">
        <f>+'Ark1'!D1251</f>
        <v>8</v>
      </c>
      <c r="F307" s="236" t="str">
        <f>VLOOKUP(E307,RNR!$D$2:$E$13,2)</f>
        <v>Aug</v>
      </c>
      <c r="G307" s="353">
        <f>+'Ark1'!Q1251</f>
        <v>339</v>
      </c>
      <c r="H307" s="353">
        <f>+'Ark1'!R1251</f>
        <v>589</v>
      </c>
      <c r="I307" s="238">
        <f>+IF(H307=0,"",'Ark1'!AG1251)</f>
        <v>6.8686787640511513</v>
      </c>
      <c r="J307" s="238">
        <f>+IF(H307=0,"",'Ark1'!AH1251)</f>
        <v>6.6213921901528012</v>
      </c>
      <c r="K307" s="238"/>
      <c r="L307" s="238"/>
      <c r="M307" s="238"/>
      <c r="N307" s="237">
        <f>+IF(H307=0,"",'Ark1'!U1251)</f>
        <v>19.185059422750413</v>
      </c>
      <c r="O307" s="238"/>
      <c r="P307" s="238"/>
      <c r="Q307" s="238"/>
      <c r="R307" s="238"/>
      <c r="S307" s="238"/>
      <c r="T307" s="238">
        <f>+IF(H307=0,"",'Ark1'!T1251)</f>
        <v>4.449915110356538</v>
      </c>
      <c r="U307" s="239">
        <f>+IF(H307=0,"",'Ark1'!W1251)</f>
        <v>0.33955857385398985</v>
      </c>
      <c r="V307" s="239">
        <f>+IF(H307=0,"",'Ark1'!X1251)</f>
        <v>65.704584040747022</v>
      </c>
      <c r="W307" s="239">
        <f>+IF(H307=0,"",'Ark1'!Y1251)</f>
        <v>27.674023769100192</v>
      </c>
      <c r="X307" s="239">
        <f>+IF(H307=0,"",'Ark1'!Z1251)</f>
        <v>6.0542634689092045</v>
      </c>
      <c r="Y307" s="239">
        <f>+IF(H307=0,"",'Ark1'!Z1251)</f>
        <v>6.0542634689092045</v>
      </c>
      <c r="Z307" s="238">
        <f>+IF(H307=0,"",'Ark1'!AC1251)</f>
        <v>0</v>
      </c>
      <c r="AA307" s="239">
        <f>+IF(H307=0,"",'Ark1'!AE1251)</f>
        <v>0</v>
      </c>
      <c r="AB307" s="239">
        <f t="shared" si="278"/>
        <v>3.8370118845500825</v>
      </c>
      <c r="AC307" s="237">
        <f t="shared" si="279"/>
        <v>0.57555178268251272</v>
      </c>
      <c r="AD307" s="289"/>
      <c r="AG307" s="29"/>
      <c r="AH307" s="27"/>
      <c r="AK307" s="27"/>
      <c r="AL307" s="27"/>
      <c r="AM307" s="27"/>
      <c r="AO307" s="27"/>
    </row>
    <row r="308" spans="1:70">
      <c r="A308" s="289"/>
      <c r="B308" s="289">
        <f>+'Ark1'!C1252</f>
        <v>2023</v>
      </c>
      <c r="C308" s="236">
        <f>+'Ark1'!L1252</f>
        <v>5</v>
      </c>
      <c r="D308" s="236" t="str">
        <f>VLOOKUP(C308,RNR!$F$16:$G$31,2)</f>
        <v>O</v>
      </c>
      <c r="E308" s="236">
        <f>+'Ark1'!D1252</f>
        <v>9</v>
      </c>
      <c r="F308" s="236" t="str">
        <f>VLOOKUP(E308,RNR!$D$2:$E$13,2)</f>
        <v>Sep</v>
      </c>
      <c r="G308" s="353">
        <f>+'Ark1'!Q1252</f>
        <v>431</v>
      </c>
      <c r="H308" s="353">
        <f>+'Ark1'!R1252</f>
        <v>730</v>
      </c>
      <c r="I308" s="238">
        <f>+IF(H308=0,"",'Ark1'!AG1252)</f>
        <v>7.827830460950155</v>
      </c>
      <c r="J308" s="238">
        <f>+IF(H308=0,"",'Ark1'!AH1252)</f>
        <v>8.7671232876712324</v>
      </c>
      <c r="K308" s="238"/>
      <c r="L308" s="238"/>
      <c r="M308" s="238"/>
      <c r="N308" s="237">
        <f>+IF(H308=0,"",'Ark1'!U1252)</f>
        <v>18.670136986301348</v>
      </c>
      <c r="O308" s="238"/>
      <c r="P308" s="238"/>
      <c r="Q308" s="238"/>
      <c r="R308" s="238"/>
      <c r="S308" s="238"/>
      <c r="T308" s="238">
        <f>+IF(H308=0,"",'Ark1'!T1252)</f>
        <v>5.1904109589041107</v>
      </c>
      <c r="U308" s="239">
        <f>+IF(H308=0,"",'Ark1'!W1252)</f>
        <v>0.82191780821917793</v>
      </c>
      <c r="V308" s="239">
        <f>+IF(H308=0,"",'Ark1'!X1252)</f>
        <v>63.424657534246577</v>
      </c>
      <c r="W308" s="239">
        <f>+IF(H308=0,"",'Ark1'!Y1252)</f>
        <v>22.328767123287676</v>
      </c>
      <c r="X308" s="239">
        <f>+IF(H308=0,"",'Ark1'!Z1252)</f>
        <v>5.5574593813860735</v>
      </c>
      <c r="Y308" s="239">
        <f>+IF(H308=0,"",'Ark1'!Z1252)</f>
        <v>5.5574593813860735</v>
      </c>
      <c r="Z308" s="238">
        <f>+IF(H308=0,"",'Ark1'!AC1252)</f>
        <v>0</v>
      </c>
      <c r="AA308" s="239">
        <f>+IF(H308=0,"",'Ark1'!AE1252)</f>
        <v>0</v>
      </c>
      <c r="AB308" s="239">
        <f t="shared" si="278"/>
        <v>3.7340273972602693</v>
      </c>
      <c r="AC308" s="237">
        <f t="shared" si="279"/>
        <v>0.59041095890410955</v>
      </c>
      <c r="AD308" s="289"/>
      <c r="AG308" s="29"/>
      <c r="AH308" s="27"/>
      <c r="AK308" s="27"/>
      <c r="AL308" s="27"/>
      <c r="AM308" s="27"/>
      <c r="AO308" s="27"/>
    </row>
    <row r="309" spans="1:70">
      <c r="A309" s="289"/>
      <c r="B309" s="289">
        <f>+'Ark1'!C1253</f>
        <v>2023</v>
      </c>
      <c r="C309" s="236">
        <f>+'Ark1'!L1253</f>
        <v>5</v>
      </c>
      <c r="D309" s="236" t="str">
        <f>VLOOKUP(C309,RNR!$F$16:$G$31,2)</f>
        <v>O</v>
      </c>
      <c r="E309" s="236">
        <f>+'Ark1'!D1253</f>
        <v>10</v>
      </c>
      <c r="F309" s="236" t="str">
        <f>VLOOKUP(E309,RNR!$D$2:$E$13,2)</f>
        <v>Okt</v>
      </c>
      <c r="G309" s="353">
        <f>+'Ark1'!Q1253</f>
        <v>830</v>
      </c>
      <c r="H309" s="353">
        <f>+'Ark1'!R1253</f>
        <v>1411</v>
      </c>
      <c r="I309" s="238">
        <f>+IF(H309=0,"",'Ark1'!AG1253)</f>
        <v>5.1320889115328487</v>
      </c>
      <c r="J309" s="238">
        <f>+IF(H309=0,"",'Ark1'!AH1253)</f>
        <v>6.3784549964564148</v>
      </c>
      <c r="K309" s="238"/>
      <c r="L309" s="238"/>
      <c r="M309" s="238"/>
      <c r="N309" s="237">
        <f>+IF(H309=0,"",'Ark1'!U1253)</f>
        <v>17.932955350815003</v>
      </c>
      <c r="O309" s="238"/>
      <c r="P309" s="238"/>
      <c r="Q309" s="238"/>
      <c r="R309" s="238"/>
      <c r="S309" s="238"/>
      <c r="T309" s="238">
        <f>+IF(H309=0,"",'Ark1'!T1253)</f>
        <v>5.26293408929837</v>
      </c>
      <c r="U309" s="239">
        <f>+IF(H309=0,"",'Ark1'!W1253)</f>
        <v>0.70871722182849051</v>
      </c>
      <c r="V309" s="239">
        <f>+IF(H309=0,"",'Ark1'!X1253)</f>
        <v>57.760453579021949</v>
      </c>
      <c r="W309" s="239">
        <f>+IF(H309=0,"",'Ark1'!Y1253)</f>
        <v>20.694542877391925</v>
      </c>
      <c r="X309" s="239">
        <f>+IF(H309=0,"",'Ark1'!Z1253)</f>
        <v>5.5478332057352739</v>
      </c>
      <c r="Y309" s="239">
        <f>+IF(H309=0,"",'Ark1'!Z1253)</f>
        <v>5.5478332057352739</v>
      </c>
      <c r="Z309" s="238">
        <f>+IF(H309=0,"",'Ark1'!AC1253)</f>
        <v>0</v>
      </c>
      <c r="AA309" s="239">
        <f>+IF(H309=0,"",'Ark1'!AE1253)</f>
        <v>0</v>
      </c>
      <c r="AB309" s="239">
        <f t="shared" si="278"/>
        <v>3.5865910701630006</v>
      </c>
      <c r="AC309" s="237">
        <f t="shared" si="279"/>
        <v>0.58823529411764708</v>
      </c>
      <c r="AD309" s="289"/>
      <c r="AG309" s="29"/>
      <c r="AH309" s="27"/>
      <c r="AK309" s="27"/>
      <c r="AL309" s="27"/>
      <c r="AM309" s="27"/>
      <c r="AO309" s="27"/>
    </row>
    <row r="310" spans="1:70">
      <c r="A310" s="289"/>
      <c r="B310" s="289">
        <f>+'Ark1'!C1254</f>
        <v>2023</v>
      </c>
      <c r="C310" s="236">
        <f>+'Ark1'!L1254</f>
        <v>5</v>
      </c>
      <c r="D310" s="236" t="str">
        <f>VLOOKUP(C310,RNR!$F$16:$G$31,2)</f>
        <v>O</v>
      </c>
      <c r="E310" s="236">
        <f>+'Ark1'!D1254</f>
        <v>11</v>
      </c>
      <c r="F310" s="236" t="str">
        <f>VLOOKUP(E310,RNR!$D$2:$E$13,2)</f>
        <v>Nov</v>
      </c>
      <c r="G310" s="353">
        <f>+'Ark1'!Q1254</f>
        <v>378</v>
      </c>
      <c r="H310" s="353">
        <f>+'Ark1'!R1254</f>
        <v>675</v>
      </c>
      <c r="I310" s="238">
        <f>+IF(H310=0,"",'Ark1'!AG1254)</f>
        <v>5.1540204373356318</v>
      </c>
      <c r="J310" s="238">
        <f>+IF(H310=0,"",'Ark1'!AH1254)</f>
        <v>6.9629629629629646</v>
      </c>
      <c r="K310" s="238"/>
      <c r="L310" s="238"/>
      <c r="M310" s="238"/>
      <c r="N310" s="237">
        <f>+IF(H310=0,"",'Ark1'!U1254)</f>
        <v>17.531259259259237</v>
      </c>
      <c r="O310" s="238"/>
      <c r="P310" s="238"/>
      <c r="Q310" s="238"/>
      <c r="R310" s="238"/>
      <c r="S310" s="238"/>
      <c r="T310" s="238">
        <f>+IF(H310=0,"",'Ark1'!T1254)</f>
        <v>5.2933333333333321</v>
      </c>
      <c r="U310" s="239">
        <f>+IF(H310=0,"",'Ark1'!W1254)</f>
        <v>1.0370370370370372</v>
      </c>
      <c r="V310" s="239">
        <f>+IF(H310=0,"",'Ark1'!X1254)</f>
        <v>58.962962962962969</v>
      </c>
      <c r="W310" s="239">
        <f>+IF(H310=0,"",'Ark1'!Y1254)</f>
        <v>16.444444444444443</v>
      </c>
      <c r="X310" s="239">
        <f>+IF(H310=0,"",'Ark1'!Z1254)</f>
        <v>5.1158476260327612</v>
      </c>
      <c r="Y310" s="239">
        <f>+IF(H310=0,"",'Ark1'!Z1254)</f>
        <v>5.1158476260327612</v>
      </c>
      <c r="Z310" s="238">
        <f>+IF(H310=0,"",'Ark1'!AC1254)</f>
        <v>0</v>
      </c>
      <c r="AA310" s="239">
        <f>+IF(H310=0,"",'Ark1'!AE1254)</f>
        <v>0</v>
      </c>
      <c r="AB310" s="239">
        <f t="shared" si="278"/>
        <v>3.5062518518518475</v>
      </c>
      <c r="AC310" s="237">
        <f t="shared" si="279"/>
        <v>0.56000000000000005</v>
      </c>
      <c r="AD310" s="289"/>
      <c r="AG310" s="29"/>
      <c r="AH310" s="27"/>
      <c r="AK310" s="27"/>
      <c r="AL310" s="27"/>
      <c r="AM310" s="27"/>
      <c r="AO310" s="27"/>
    </row>
    <row r="311" spans="1:70">
      <c r="A311" s="289"/>
      <c r="B311" s="289">
        <f>+'Ark1'!C1255</f>
        <v>2023</v>
      </c>
      <c r="C311" s="236">
        <f>+'Ark1'!L1255</f>
        <v>5</v>
      </c>
      <c r="D311" s="236" t="str">
        <f>VLOOKUP(C311,RNR!$F$16:$G$31,2)</f>
        <v>O</v>
      </c>
      <c r="E311" s="236">
        <f>+'Ark1'!D1255</f>
        <v>12</v>
      </c>
      <c r="F311" s="236" t="str">
        <f>VLOOKUP(E311,RNR!$D$2:$E$13,2)</f>
        <v>Des</v>
      </c>
      <c r="G311" s="353">
        <f>+'Ark1'!Q1255</f>
        <v>18</v>
      </c>
      <c r="H311" s="353">
        <f>+'Ark1'!R1255</f>
        <v>24</v>
      </c>
      <c r="I311" s="238">
        <f>+IF(H311=0,"",'Ark1'!AG1255)</f>
        <v>2.9733507888255257</v>
      </c>
      <c r="J311" s="238">
        <f>+IF(H311=0,"",'Ark1'!AH1255)</f>
        <v>4.1666666666666679</v>
      </c>
      <c r="K311" s="238"/>
      <c r="L311" s="238"/>
      <c r="M311" s="238"/>
      <c r="N311" s="237">
        <f>+IF(H311=0,"",'Ark1'!U1255)</f>
        <v>16.75</v>
      </c>
      <c r="O311" s="238"/>
      <c r="P311" s="238"/>
      <c r="Q311" s="238"/>
      <c r="R311" s="238"/>
      <c r="S311" s="238"/>
      <c r="T311" s="238">
        <f>+IF(H311=0,"",'Ark1'!T1255)</f>
        <v>4.75</v>
      </c>
      <c r="U311" s="239">
        <f>+IF(H311=0,"",'Ark1'!W1255)</f>
        <v>0</v>
      </c>
      <c r="V311" s="239">
        <f>+IF(H311=0,"",'Ark1'!X1255)</f>
        <v>54.16666666666665</v>
      </c>
      <c r="W311" s="239">
        <f>+IF(H311=0,"",'Ark1'!Y1255)</f>
        <v>12.5</v>
      </c>
      <c r="X311" s="239">
        <f>+IF(H311=0,"",'Ark1'!Z1255)</f>
        <v>4.755260245244207</v>
      </c>
      <c r="Y311" s="239">
        <f>+IF(H311=0,"",'Ark1'!Z1255)</f>
        <v>4.755260245244207</v>
      </c>
      <c r="Z311" s="238">
        <f>+IF(H311=0,"",'Ark1'!AC1255)</f>
        <v>0</v>
      </c>
      <c r="AA311" s="239">
        <f>+IF(H311=0,"",'Ark1'!AE1255)</f>
        <v>0</v>
      </c>
      <c r="AB311" s="239">
        <f t="shared" si="278"/>
        <v>3.35</v>
      </c>
      <c r="AC311" s="237">
        <f t="shared" si="279"/>
        <v>0.75</v>
      </c>
      <c r="AD311" s="289"/>
      <c r="AG311" s="29"/>
      <c r="AH311" s="27"/>
      <c r="AK311" s="27"/>
      <c r="AL311" s="27"/>
      <c r="AM311" s="27"/>
      <c r="AO311" s="27"/>
    </row>
    <row r="312" spans="1:70" s="532" customFormat="1" ht="15" customHeight="1">
      <c r="A312" s="289"/>
      <c r="B312" s="289"/>
      <c r="C312" s="289"/>
      <c r="D312" s="368"/>
      <c r="E312" s="368"/>
      <c r="F312" s="368"/>
      <c r="G312" s="368"/>
      <c r="H312" s="368"/>
      <c r="I312" s="289"/>
      <c r="J312" s="289"/>
      <c r="K312" s="289"/>
      <c r="L312" s="289"/>
      <c r="M312" s="289"/>
      <c r="N312" s="289"/>
      <c r="O312" s="289"/>
      <c r="P312" s="289"/>
      <c r="Q312" s="289"/>
      <c r="R312" s="289"/>
      <c r="S312" s="289"/>
      <c r="T312" s="289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19"/>
      <c r="AF312" s="29"/>
      <c r="AG312" s="29"/>
      <c r="AH312" s="27"/>
      <c r="AI312" s="220"/>
      <c r="BF312" s="232"/>
    </row>
    <row r="313" spans="1:70" s="532" customFormat="1" ht="15" customHeight="1">
      <c r="A313" s="289"/>
      <c r="B313" s="289"/>
      <c r="C313" s="330" t="s">
        <v>0</v>
      </c>
      <c r="D313" s="368"/>
      <c r="E313" s="539" t="str">
        <f>+D318</f>
        <v>O+</v>
      </c>
      <c r="F313" s="368"/>
      <c r="G313" s="368"/>
      <c r="H313" s="367">
        <f>SUM(H319:H333)</f>
        <v>41271</v>
      </c>
      <c r="I313" s="290"/>
      <c r="J313" s="290"/>
      <c r="K313" s="290"/>
      <c r="L313" s="290"/>
      <c r="M313" s="290"/>
      <c r="N313" s="265">
        <f>+Klasse!M327</f>
        <v>0</v>
      </c>
      <c r="O313" s="289"/>
      <c r="P313" s="289"/>
      <c r="Q313" s="289"/>
      <c r="R313" s="289"/>
      <c r="S313" s="289"/>
      <c r="T313" s="289"/>
      <c r="U313" s="291"/>
      <c r="V313" s="291"/>
      <c r="W313" s="291"/>
      <c r="X313" s="291"/>
      <c r="Y313" s="291"/>
      <c r="Z313" s="289"/>
      <c r="AA313" s="291"/>
      <c r="AB313" s="265" t="e">
        <f>+N313/#REF!</f>
        <v>#REF!</v>
      </c>
      <c r="AC313" s="290"/>
      <c r="AD313" s="289"/>
      <c r="AE313" s="219"/>
      <c r="AF313" s="29"/>
      <c r="AG313" s="29"/>
      <c r="AH313" s="27"/>
      <c r="AI313" s="220"/>
      <c r="BF313" s="232"/>
    </row>
    <row r="314" spans="1:70" s="532" customFormat="1" ht="15" customHeight="1">
      <c r="A314" s="289"/>
      <c r="B314" s="289"/>
      <c r="C314" s="289"/>
      <c r="D314" s="368"/>
      <c r="E314" s="368"/>
      <c r="F314" s="368"/>
      <c r="G314" s="368"/>
      <c r="H314" s="368"/>
      <c r="I314" s="290"/>
      <c r="J314" s="290"/>
      <c r="K314" s="290"/>
      <c r="L314" s="290"/>
      <c r="M314" s="290"/>
      <c r="N314" s="289"/>
      <c r="O314" s="289"/>
      <c r="P314" s="289"/>
      <c r="Q314" s="289"/>
      <c r="R314" s="289"/>
      <c r="S314" s="289"/>
      <c r="T314" s="289"/>
      <c r="U314" s="291"/>
      <c r="V314" s="291"/>
      <c r="W314" s="291"/>
      <c r="X314" s="291"/>
      <c r="Y314" s="291"/>
      <c r="Z314" s="289"/>
      <c r="AA314" s="291"/>
      <c r="AB314" s="291"/>
      <c r="AC314" s="291"/>
      <c r="AD314" s="289"/>
      <c r="AE314" s="219"/>
      <c r="AF314" s="29"/>
      <c r="AG314" s="29"/>
      <c r="AH314" s="27"/>
      <c r="AI314" s="220"/>
      <c r="BF314" s="232" t="e">
        <f>1+#REF!</f>
        <v>#REF!</v>
      </c>
      <c r="BG314" s="532">
        <v>20.659867330016564</v>
      </c>
      <c r="BH314" s="532">
        <f t="shared" ref="BH314" si="280">+BG314</f>
        <v>20.659867330016564</v>
      </c>
      <c r="BI314" s="532">
        <f t="shared" ref="BI314" si="281">+BH314</f>
        <v>20.659867330016564</v>
      </c>
      <c r="BJ314" s="532">
        <f t="shared" ref="BJ314" si="282">+BI314</f>
        <v>20.659867330016564</v>
      </c>
      <c r="BK314" s="532">
        <f t="shared" ref="BK314" si="283">+BJ314</f>
        <v>20.659867330016564</v>
      </c>
      <c r="BL314" s="532">
        <f t="shared" ref="BL314" si="284">+BK314</f>
        <v>20.659867330016564</v>
      </c>
      <c r="BM314" s="532">
        <f t="shared" ref="BM314" si="285">+BL314</f>
        <v>20.659867330016564</v>
      </c>
      <c r="BN314" s="532">
        <f t="shared" ref="BN314" si="286">+BM314</f>
        <v>20.659867330016564</v>
      </c>
      <c r="BO314" s="532">
        <f t="shared" ref="BO314" si="287">+BN314</f>
        <v>20.659867330016564</v>
      </c>
      <c r="BP314" s="532">
        <f t="shared" ref="BP314" si="288">+BO314</f>
        <v>20.659867330016564</v>
      </c>
      <c r="BQ314" s="532">
        <f t="shared" ref="BQ314" si="289">+BP314</f>
        <v>20.659867330016564</v>
      </c>
      <c r="BR314" s="532">
        <f t="shared" ref="BR314" si="290">+BQ314</f>
        <v>20.659867330016564</v>
      </c>
    </row>
    <row r="315" spans="1:70">
      <c r="A315" s="289"/>
      <c r="B315" s="289">
        <f>+'Ark1'!C1256</f>
        <v>2023</v>
      </c>
      <c r="C315" s="236">
        <f>+'Ark1'!L1256</f>
        <v>6</v>
      </c>
      <c r="D315" s="236" t="str">
        <f>VLOOKUP(C315,RNR!$F$16:$G$31,2)</f>
        <v>O+</v>
      </c>
      <c r="E315" s="236">
        <f>+'Ark1'!D1256</f>
        <v>1</v>
      </c>
      <c r="F315" s="236" t="str">
        <f>VLOOKUP(E315,RNR!$D$2:$E$13,2)</f>
        <v>Jan</v>
      </c>
      <c r="G315" s="353">
        <f>+'Ark1'!Q1256</f>
        <v>36</v>
      </c>
      <c r="H315" s="353">
        <f>+'Ark1'!R1256</f>
        <v>60</v>
      </c>
      <c r="I315" s="238">
        <f>+IF(H315=0,"",'Ark1'!AG1256)</f>
        <v>12.411408444654439</v>
      </c>
      <c r="J315" s="238">
        <f>+IF(H315=0,"",'Ark1'!AH1256)</f>
        <v>5</v>
      </c>
      <c r="K315" s="238"/>
      <c r="L315" s="238"/>
      <c r="M315" s="238"/>
      <c r="N315" s="237">
        <f>+IF(H315=0,"",'Ark1'!U1256)</f>
        <v>19.263333333333335</v>
      </c>
      <c r="O315" s="238"/>
      <c r="P315" s="238"/>
      <c r="Q315" s="238"/>
      <c r="R315" s="238"/>
      <c r="S315" s="238"/>
      <c r="T315" s="238">
        <f>+IF(H315=0,"",'Ark1'!T1256)</f>
        <v>6.05</v>
      </c>
      <c r="U315" s="239">
        <f>+IF(H315=0,"",'Ark1'!W1256)</f>
        <v>5</v>
      </c>
      <c r="V315" s="239">
        <f>+IF(H315=0,"",'Ark1'!X1256)</f>
        <v>70</v>
      </c>
      <c r="W315" s="239">
        <f>+IF(H315=0,"",'Ark1'!Y1256)</f>
        <v>26.666666666666675</v>
      </c>
      <c r="X315" s="239">
        <f>+IF(H315=0,"",'Ark1'!Z1256)</f>
        <v>4.6661178248684969</v>
      </c>
      <c r="Y315" s="239">
        <f>+IF(H315=0,"",'Ark1'!Z1256)</f>
        <v>4.6661178248684969</v>
      </c>
      <c r="Z315" s="238">
        <f>+IF(H315=0,"",'Ark1'!AC1256)</f>
        <v>0</v>
      </c>
      <c r="AA315" s="239">
        <f>+IF(H315=0,"",'Ark1'!AE1256)</f>
        <v>0</v>
      </c>
      <c r="AB315" s="239">
        <f t="shared" ref="AB315:AB326" si="291">+IF(H315=0,"",+N315/C315)</f>
        <v>3.2105555555555561</v>
      </c>
      <c r="AC315" s="237">
        <f t="shared" si="279"/>
        <v>0.6</v>
      </c>
      <c r="AD315" s="289"/>
      <c r="AG315" s="29"/>
      <c r="AH315" s="27"/>
      <c r="AK315" s="27"/>
      <c r="AL315" s="27"/>
      <c r="AM315" s="27"/>
      <c r="AO315" s="27"/>
    </row>
    <row r="316" spans="1:70">
      <c r="A316" s="289"/>
      <c r="B316" s="289">
        <f>+'Ark1'!C1257</f>
        <v>2023</v>
      </c>
      <c r="C316" s="236">
        <f>+'Ark1'!L1257</f>
        <v>6</v>
      </c>
      <c r="D316" s="236" t="str">
        <f>VLOOKUP(C316,RNR!$F$16:$G$31,2)</f>
        <v>O+</v>
      </c>
      <c r="E316" s="236">
        <f>+'Ark1'!D1257</f>
        <v>2</v>
      </c>
      <c r="F316" s="236" t="str">
        <f>VLOOKUP(E316,RNR!$D$2:$E$13,2)</f>
        <v>Feb</v>
      </c>
      <c r="G316" s="353">
        <f>+'Ark1'!Q1257</f>
        <v>44</v>
      </c>
      <c r="H316" s="353">
        <f>+'Ark1'!R1257</f>
        <v>60</v>
      </c>
      <c r="I316" s="238">
        <f>+IF(H316=0,"",'Ark1'!AG1257)</f>
        <v>7.7510055256925954</v>
      </c>
      <c r="J316" s="238">
        <f>+IF(H316=0,"",'Ark1'!AH1257)</f>
        <v>1.6666666666666672</v>
      </c>
      <c r="K316" s="238"/>
      <c r="L316" s="238"/>
      <c r="M316" s="238"/>
      <c r="N316" s="237">
        <f>+IF(H316=0,"",'Ark1'!U1257)</f>
        <v>20.620000000000005</v>
      </c>
      <c r="O316" s="238"/>
      <c r="P316" s="238"/>
      <c r="Q316" s="238"/>
      <c r="R316" s="238"/>
      <c r="S316" s="238"/>
      <c r="T316" s="238">
        <f>+IF(H316=0,"",'Ark1'!T1257)</f>
        <v>5.5333333333333323</v>
      </c>
      <c r="U316" s="239">
        <f>+IF(H316=0,"",'Ark1'!W1257)</f>
        <v>0</v>
      </c>
      <c r="V316" s="239">
        <f>+IF(H316=0,"",'Ark1'!X1257)</f>
        <v>75</v>
      </c>
      <c r="W316" s="239">
        <f>+IF(H316=0,"",'Ark1'!Y1257)</f>
        <v>31.666666666666675</v>
      </c>
      <c r="X316" s="239">
        <f>+IF(H316=0,"",'Ark1'!Z1257)</f>
        <v>5.9573148313648812</v>
      </c>
      <c r="Y316" s="239">
        <f>+IF(H316=0,"",'Ark1'!Z1257)</f>
        <v>5.9573148313648812</v>
      </c>
      <c r="Z316" s="238">
        <f>+IF(H316=0,"",'Ark1'!AC1257)</f>
        <v>0</v>
      </c>
      <c r="AA316" s="239">
        <f>+IF(H316=0,"",'Ark1'!AE1257)</f>
        <v>0</v>
      </c>
      <c r="AB316" s="239">
        <f t="shared" si="291"/>
        <v>3.4366666666666674</v>
      </c>
      <c r="AC316" s="237">
        <f t="shared" si="279"/>
        <v>0.73333333333333328</v>
      </c>
      <c r="AD316" s="289"/>
      <c r="AG316" s="29"/>
      <c r="AH316" s="27"/>
      <c r="AK316" s="27"/>
      <c r="AL316" s="27"/>
      <c r="AM316" s="27"/>
      <c r="AO316" s="27"/>
    </row>
    <row r="317" spans="1:70">
      <c r="A317" s="289"/>
      <c r="B317" s="289">
        <f>+'Ark1'!C1258</f>
        <v>2023</v>
      </c>
      <c r="C317" s="236">
        <f>+'Ark1'!L1258</f>
        <v>6</v>
      </c>
      <c r="D317" s="236" t="str">
        <f>VLOOKUP(C317,RNR!$F$16:$G$31,2)</f>
        <v>O+</v>
      </c>
      <c r="E317" s="236">
        <f>+'Ark1'!D1258</f>
        <v>3</v>
      </c>
      <c r="F317" s="236" t="str">
        <f>VLOOKUP(E317,RNR!$D$2:$E$13,2)</f>
        <v>Mar</v>
      </c>
      <c r="G317" s="353">
        <f>+'Ark1'!Q1258</f>
        <v>237</v>
      </c>
      <c r="H317" s="353">
        <f>+'Ark1'!R1258</f>
        <v>335</v>
      </c>
      <c r="I317" s="238">
        <f>+IF(H317=0,"",'Ark1'!AG1258)</f>
        <v>7.4961248237060492</v>
      </c>
      <c r="J317" s="238">
        <f>+IF(H317=0,"",'Ark1'!AH1258)</f>
        <v>3.8805970149253746</v>
      </c>
      <c r="K317" s="238"/>
      <c r="L317" s="238"/>
      <c r="M317" s="238"/>
      <c r="N317" s="237">
        <f>+IF(H317=0,"",'Ark1'!U1258)</f>
        <v>22.101194029850735</v>
      </c>
      <c r="O317" s="238"/>
      <c r="P317" s="238"/>
      <c r="Q317" s="238"/>
      <c r="R317" s="238"/>
      <c r="S317" s="238"/>
      <c r="T317" s="238">
        <f>+IF(H317=0,"",'Ark1'!T1258)</f>
        <v>5.4059701492537311</v>
      </c>
      <c r="U317" s="239">
        <f>+IF(H317=0,"",'Ark1'!W1258)</f>
        <v>1.1940298507462683</v>
      </c>
      <c r="V317" s="239">
        <f>+IF(H317=0,"",'Ark1'!X1258)</f>
        <v>85.671641791044749</v>
      </c>
      <c r="W317" s="239">
        <f>+IF(H317=0,"",'Ark1'!Y1258)</f>
        <v>45.373134328358205</v>
      </c>
      <c r="X317" s="239">
        <f>+IF(H317=0,"",'Ark1'!Z1258)</f>
        <v>5.3807394271835989</v>
      </c>
      <c r="Y317" s="239">
        <f>+IF(H317=0,"",'Ark1'!Z1258)</f>
        <v>5.3807394271835989</v>
      </c>
      <c r="Z317" s="238">
        <f>+IF(H317=0,"",'Ark1'!AC1258)</f>
        <v>0</v>
      </c>
      <c r="AA317" s="239">
        <f>+IF(H317=0,"",'Ark1'!AE1258)</f>
        <v>0</v>
      </c>
      <c r="AB317" s="239">
        <f t="shared" si="291"/>
        <v>3.6835323383084559</v>
      </c>
      <c r="AC317" s="237">
        <f t="shared" si="279"/>
        <v>0.70746268656716416</v>
      </c>
      <c r="AD317" s="289"/>
      <c r="AG317" s="29"/>
      <c r="AH317" s="27"/>
      <c r="AK317" s="27"/>
      <c r="AL317" s="27"/>
      <c r="AM317" s="27"/>
      <c r="AO317" s="27"/>
    </row>
    <row r="318" spans="1:70">
      <c r="A318" s="289"/>
      <c r="B318" s="289">
        <f>+'Ark1'!C1259</f>
        <v>2023</v>
      </c>
      <c r="C318" s="236">
        <f>+'Ark1'!L1259</f>
        <v>6</v>
      </c>
      <c r="D318" s="236" t="str">
        <f>VLOOKUP(C318,RNR!$F$16:$G$31,2)</f>
        <v>O+</v>
      </c>
      <c r="E318" s="236">
        <f>+'Ark1'!D1259</f>
        <v>4</v>
      </c>
      <c r="F318" s="236" t="str">
        <f>VLOOKUP(E318,RNR!$D$2:$E$13,2)</f>
        <v>Apr</v>
      </c>
      <c r="G318" s="353">
        <f>+'Ark1'!Q1259</f>
        <v>58</v>
      </c>
      <c r="H318" s="353">
        <f>+'Ark1'!R1259</f>
        <v>111</v>
      </c>
      <c r="I318" s="238">
        <f>+IF(H318=0,"",'Ark1'!AG1259)</f>
        <v>14.244892017988064</v>
      </c>
      <c r="J318" s="238">
        <f>+IF(H318=0,"",'Ark1'!AH1259)</f>
        <v>1.8018018018018012</v>
      </c>
      <c r="K318" s="238"/>
      <c r="L318" s="238"/>
      <c r="M318" s="238"/>
      <c r="N318" s="237">
        <f>+IF(H318=0,"",'Ark1'!U1259)</f>
        <v>16.751351351351357</v>
      </c>
      <c r="O318" s="238"/>
      <c r="P318" s="238"/>
      <c r="Q318" s="238"/>
      <c r="R318" s="238"/>
      <c r="S318" s="238"/>
      <c r="T318" s="238">
        <f>+IF(H318=0,"",'Ark1'!T1259)</f>
        <v>4.5225225225225216</v>
      </c>
      <c r="U318" s="239">
        <f>+IF(H318=0,"",'Ark1'!W1259)</f>
        <v>0.90090090090090069</v>
      </c>
      <c r="V318" s="239">
        <f>+IF(H318=0,"",'Ark1'!X1259)</f>
        <v>45.945945945945937</v>
      </c>
      <c r="W318" s="239">
        <f>+IF(H318=0,"",'Ark1'!Y1259)</f>
        <v>13.513513513513516</v>
      </c>
      <c r="X318" s="239">
        <f>+IF(H318=0,"",'Ark1'!Z1259)</f>
        <v>5.4085828498895996</v>
      </c>
      <c r="Y318" s="239">
        <f>+IF(H318=0,"",'Ark1'!Z1259)</f>
        <v>5.4085828498895996</v>
      </c>
      <c r="Z318" s="238">
        <f>+IF(H318=0,"",'Ark1'!AC1259)</f>
        <v>0</v>
      </c>
      <c r="AA318" s="239">
        <f>+IF(H318=0,"",'Ark1'!AE1259)</f>
        <v>0</v>
      </c>
      <c r="AB318" s="239">
        <f t="shared" si="291"/>
        <v>2.7918918918918929</v>
      </c>
      <c r="AC318" s="237">
        <f t="shared" si="279"/>
        <v>0.52252252252252251</v>
      </c>
      <c r="AD318" s="289"/>
      <c r="AG318" s="29"/>
      <c r="AH318" s="27"/>
      <c r="AK318" s="27"/>
      <c r="AL318" s="27"/>
      <c r="AM318" s="27"/>
      <c r="AO318" s="27"/>
    </row>
    <row r="319" spans="1:70">
      <c r="A319" s="289"/>
      <c r="B319" s="289">
        <f>+'Ark1'!C1260</f>
        <v>2023</v>
      </c>
      <c r="C319" s="236">
        <f>+'Ark1'!L1260</f>
        <v>6</v>
      </c>
      <c r="D319" s="236" t="str">
        <f>VLOOKUP(C319,RNR!$F$16:$G$31,2)</f>
        <v>O+</v>
      </c>
      <c r="E319" s="236">
        <f>+'Ark1'!D1260</f>
        <v>5</v>
      </c>
      <c r="F319" s="236" t="str">
        <f>VLOOKUP(E319,RNR!$D$2:$E$13,2)</f>
        <v>Mai</v>
      </c>
      <c r="G319" s="353">
        <f>+'Ark1'!Q1260</f>
        <v>134</v>
      </c>
      <c r="H319" s="353">
        <f>+'Ark1'!R1260</f>
        <v>269</v>
      </c>
      <c r="I319" s="238">
        <f>+IF(H319=0,"",'Ark1'!AG1260)</f>
        <v>14.541165751006323</v>
      </c>
      <c r="J319" s="238">
        <f>+IF(H319=0,"",'Ark1'!AH1260)</f>
        <v>1.1152416356877326</v>
      </c>
      <c r="K319" s="238"/>
      <c r="L319" s="238"/>
      <c r="M319" s="238"/>
      <c r="N319" s="237">
        <f>+IF(H319=0,"",'Ark1'!U1260)</f>
        <v>18.035315985130101</v>
      </c>
      <c r="O319" s="238"/>
      <c r="P319" s="238"/>
      <c r="Q319" s="238"/>
      <c r="R319" s="238"/>
      <c r="S319" s="238"/>
      <c r="T319" s="238">
        <f>+IF(H319=0,"",'Ark1'!T1260)</f>
        <v>4.1970260223048337</v>
      </c>
      <c r="U319" s="239">
        <f>+IF(H319=0,"",'Ark1'!W1260)</f>
        <v>0.7434944237918214</v>
      </c>
      <c r="V319" s="239">
        <f>+IF(H319=0,"",'Ark1'!X1260)</f>
        <v>61.710037174721172</v>
      </c>
      <c r="W319" s="239">
        <f>+IF(H319=0,"",'Ark1'!Y1260)</f>
        <v>15.241635687732346</v>
      </c>
      <c r="X319" s="239">
        <f>+IF(H319=0,"",'Ark1'!Z1260)</f>
        <v>4.7865030572699023</v>
      </c>
      <c r="Y319" s="239">
        <f>+IF(H319=0,"",'Ark1'!Z1260)</f>
        <v>4.7865030572699023</v>
      </c>
      <c r="Z319" s="238">
        <f>+IF(H319=0,"",'Ark1'!AC1260)</f>
        <v>0</v>
      </c>
      <c r="AA319" s="239">
        <f>+IF(H319=0,"",'Ark1'!AE1260)</f>
        <v>0</v>
      </c>
      <c r="AB319" s="239">
        <f t="shared" si="291"/>
        <v>3.0058859975216836</v>
      </c>
      <c r="AC319" s="237">
        <f>+IF(H319=0,"",G319/H319)</f>
        <v>0.49814126394052044</v>
      </c>
      <c r="AD319" s="289"/>
      <c r="AG319" s="29"/>
      <c r="AH319" s="27"/>
      <c r="AK319" s="27"/>
      <c r="AL319" s="27"/>
      <c r="AM319" s="27"/>
      <c r="AO319" s="27"/>
    </row>
    <row r="320" spans="1:70">
      <c r="A320" s="289"/>
      <c r="B320" s="289">
        <f>+'Ark1'!C1261</f>
        <v>2023</v>
      </c>
      <c r="C320" s="236">
        <f>+'Ark1'!L1261</f>
        <v>6</v>
      </c>
      <c r="D320" s="236" t="str">
        <f>VLOOKUP(C320,RNR!$F$16:$G$31,2)</f>
        <v>O+</v>
      </c>
      <c r="E320" s="236">
        <f>+'Ark1'!D1261</f>
        <v>6</v>
      </c>
      <c r="F320" s="236" t="str">
        <f>VLOOKUP(E320,RNR!$D$2:$E$13,2)</f>
        <v>Jun</v>
      </c>
      <c r="G320" s="353">
        <f>+'Ark1'!Q1261</f>
        <v>127</v>
      </c>
      <c r="H320" s="353">
        <f>+'Ark1'!R1261</f>
        <v>247</v>
      </c>
      <c r="I320" s="238">
        <f>+IF(H320=0,"",'Ark1'!AG1261)</f>
        <v>16.517348524080784</v>
      </c>
      <c r="J320" s="238">
        <f>+IF(H320=0,"",'Ark1'!AH1261)</f>
        <v>4.0485829959514161</v>
      </c>
      <c r="K320" s="238"/>
      <c r="L320" s="238"/>
      <c r="M320" s="238"/>
      <c r="N320" s="237">
        <f>+IF(H320=0,"",'Ark1'!U1261)</f>
        <v>18.078137651821855</v>
      </c>
      <c r="O320" s="238"/>
      <c r="P320" s="238"/>
      <c r="Q320" s="238"/>
      <c r="R320" s="238"/>
      <c r="S320" s="238"/>
      <c r="T320" s="238">
        <f>+IF(H320=0,"",'Ark1'!T1261)</f>
        <v>4.8380566801619427</v>
      </c>
      <c r="U320" s="239">
        <f>+IF(H320=0,"",'Ark1'!W1261)</f>
        <v>0.80971659919028316</v>
      </c>
      <c r="V320" s="239">
        <f>+IF(H320=0,"",'Ark1'!X1261)</f>
        <v>61.133603238866407</v>
      </c>
      <c r="W320" s="239">
        <f>+IF(H320=0,"",'Ark1'!Y1261)</f>
        <v>14.170040485829961</v>
      </c>
      <c r="X320" s="239">
        <f>+IF(H320=0,"",'Ark1'!Z1261)</f>
        <v>4.6703656773318238</v>
      </c>
      <c r="Y320" s="239">
        <f>+IF(H320=0,"",'Ark1'!Z1261)</f>
        <v>4.6703656773318238</v>
      </c>
      <c r="Z320" s="238">
        <f>+IF(H320=0,"",'Ark1'!AC1261)</f>
        <v>0</v>
      </c>
      <c r="AA320" s="239">
        <f>+IF(H320=0,"",'Ark1'!AE1261)</f>
        <v>0</v>
      </c>
      <c r="AB320" s="239">
        <f t="shared" si="291"/>
        <v>3.0130229419703092</v>
      </c>
      <c r="AC320" s="237">
        <f>+IF(H320=0,"",G320/H320)</f>
        <v>0.51417004048582993</v>
      </c>
      <c r="AD320" s="289"/>
      <c r="AG320" s="29"/>
      <c r="AH320" s="27"/>
      <c r="AK320" s="27"/>
      <c r="AL320" s="27"/>
      <c r="AM320" s="27"/>
      <c r="AO320" s="27"/>
    </row>
    <row r="321" spans="1:70">
      <c r="A321" s="289"/>
      <c r="B321" s="289">
        <f>+'Ark1'!C1262</f>
        <v>2023</v>
      </c>
      <c r="C321" s="236">
        <f>+'Ark1'!L1262</f>
        <v>6</v>
      </c>
      <c r="D321" s="236" t="str">
        <f>VLOOKUP(C321,RNR!$F$16:$G$31,2)</f>
        <v>O+</v>
      </c>
      <c r="E321" s="236">
        <f>+'Ark1'!D1262</f>
        <v>7</v>
      </c>
      <c r="F321" s="236" t="str">
        <f>VLOOKUP(E321,RNR!$D$2:$E$13,2)</f>
        <v>Jul</v>
      </c>
      <c r="G321" s="353">
        <f>+'Ark1'!Q1262</f>
        <v>26</v>
      </c>
      <c r="H321" s="353">
        <f>+'Ark1'!R1262</f>
        <v>53</v>
      </c>
      <c r="I321" s="238">
        <f>+IF(H321=0,"",'Ark1'!AG1262)</f>
        <v>13.063280486144633</v>
      </c>
      <c r="J321" s="238">
        <f>+IF(H321=0,"",'Ark1'!AH1262)</f>
        <v>1.886792452830188</v>
      </c>
      <c r="K321" s="238"/>
      <c r="L321" s="238"/>
      <c r="M321" s="238"/>
      <c r="N321" s="237">
        <f>+IF(H321=0,"",'Ark1'!U1262)</f>
        <v>19.915094339622648</v>
      </c>
      <c r="O321" s="238"/>
      <c r="P321" s="238"/>
      <c r="Q321" s="238"/>
      <c r="R321" s="238"/>
      <c r="S321" s="238"/>
      <c r="T321" s="238">
        <f>+IF(H321=0,"",'Ark1'!T1262)</f>
        <v>5.0188679245283012</v>
      </c>
      <c r="U321" s="239">
        <f>+IF(H321=0,"",'Ark1'!W1262)</f>
        <v>1.886792452830188</v>
      </c>
      <c r="V321" s="239">
        <f>+IF(H321=0,"",'Ark1'!X1262)</f>
        <v>79.245283018867951</v>
      </c>
      <c r="W321" s="239">
        <f>+IF(H321=0,"",'Ark1'!Y1262)</f>
        <v>24.528301886792455</v>
      </c>
      <c r="X321" s="239">
        <f>+IF(H321=0,"",'Ark1'!Z1262)</f>
        <v>5.0661434935027696</v>
      </c>
      <c r="Y321" s="239">
        <f>+IF(H321=0,"",'Ark1'!Z1262)</f>
        <v>5.0661434935027696</v>
      </c>
      <c r="Z321" s="238">
        <f>+IF(H321=0,"",'Ark1'!AC1262)</f>
        <v>0</v>
      </c>
      <c r="AA321" s="239">
        <f>+IF(H321=0,"",'Ark1'!AE1262)</f>
        <v>0</v>
      </c>
      <c r="AB321" s="239">
        <f t="shared" si="291"/>
        <v>3.319182389937108</v>
      </c>
      <c r="AC321" s="237">
        <f>+IF(H321=0,"",G321/H321)</f>
        <v>0.49056603773584906</v>
      </c>
      <c r="AD321" s="289"/>
      <c r="AG321" s="29"/>
      <c r="AH321" s="27"/>
      <c r="AK321" s="27"/>
      <c r="AL321" s="27"/>
      <c r="AM321" s="27"/>
      <c r="AO321" s="27"/>
    </row>
    <row r="322" spans="1:70">
      <c r="A322" s="289"/>
      <c r="B322" s="289">
        <f>+'Ark1'!C1263</f>
        <v>2023</v>
      </c>
      <c r="C322" s="236">
        <f>+'Ark1'!L1263</f>
        <v>6</v>
      </c>
      <c r="D322" s="236" t="str">
        <f>VLOOKUP(C322,RNR!$F$16:$G$31,2)</f>
        <v>O+</v>
      </c>
      <c r="E322" s="236">
        <f>+'Ark1'!D1263</f>
        <v>8</v>
      </c>
      <c r="F322" s="236" t="str">
        <f>VLOOKUP(E322,RNR!$D$2:$E$13,2)</f>
        <v>Aug</v>
      </c>
      <c r="G322" s="353">
        <f>+'Ark1'!Q1263</f>
        <v>641</v>
      </c>
      <c r="H322" s="353">
        <f>+'Ark1'!R1263</f>
        <v>1344</v>
      </c>
      <c r="I322" s="238">
        <f>+IF(H322=0,"",'Ark1'!AG1263)</f>
        <v>16.88600850135763</v>
      </c>
      <c r="J322" s="238">
        <f>+IF(H322=0,"",'Ark1'!AH1263)</f>
        <v>4.3154761904761907</v>
      </c>
      <c r="K322" s="238"/>
      <c r="L322" s="238"/>
      <c r="M322" s="238"/>
      <c r="N322" s="237">
        <f>+IF(H322=0,"",'Ark1'!U1263)</f>
        <v>20.669642857142872</v>
      </c>
      <c r="O322" s="238"/>
      <c r="P322" s="238"/>
      <c r="Q322" s="238"/>
      <c r="R322" s="238"/>
      <c r="S322" s="238"/>
      <c r="T322" s="238">
        <f>+IF(H322=0,"",'Ark1'!T1263)</f>
        <v>5.1830357142857153</v>
      </c>
      <c r="U322" s="239">
        <f>+IF(H322=0,"",'Ark1'!W1263)</f>
        <v>0.96726190476190432</v>
      </c>
      <c r="V322" s="239">
        <f>+IF(H322=0,"",'Ark1'!X1263)</f>
        <v>69.64285714285711</v>
      </c>
      <c r="W322" s="239">
        <f>+IF(H322=0,"",'Ark1'!Y1263)</f>
        <v>39.508928571428562</v>
      </c>
      <c r="X322" s="239">
        <f>+IF(H322=0,"",'Ark1'!Z1263)</f>
        <v>6.3159014544222094</v>
      </c>
      <c r="Y322" s="239">
        <f>+IF(H322=0,"",'Ark1'!Z1263)</f>
        <v>6.3159014544222094</v>
      </c>
      <c r="Z322" s="238">
        <f>+IF(H322=0,"",'Ark1'!AC1263)</f>
        <v>0</v>
      </c>
      <c r="AA322" s="239">
        <f>+IF(H322=0,"",'Ark1'!AE1263)</f>
        <v>0</v>
      </c>
      <c r="AB322" s="239">
        <f t="shared" si="291"/>
        <v>3.4449404761904785</v>
      </c>
      <c r="AC322" s="237">
        <f>+IF(H322=0,"",G322/H322)</f>
        <v>0.47693452380952384</v>
      </c>
      <c r="AD322" s="289"/>
      <c r="AG322" s="29"/>
      <c r="AH322" s="27"/>
      <c r="AK322" s="27"/>
      <c r="AL322" s="27"/>
      <c r="AM322" s="27"/>
      <c r="AO322" s="27"/>
    </row>
    <row r="323" spans="1:70">
      <c r="A323" s="289"/>
      <c r="B323" s="289">
        <f>+'Ark1'!C1264</f>
        <v>2023</v>
      </c>
      <c r="C323" s="236">
        <f>+'Ark1'!L1264</f>
        <v>6</v>
      </c>
      <c r="D323" s="236" t="str">
        <f>VLOOKUP(C323,RNR!$F$16:$G$31,2)</f>
        <v>O+</v>
      </c>
      <c r="E323" s="236">
        <f>+'Ark1'!D1264</f>
        <v>9</v>
      </c>
      <c r="F323" s="236" t="str">
        <f>VLOOKUP(E323,RNR!$D$2:$E$13,2)</f>
        <v>Sep</v>
      </c>
      <c r="G323" s="353">
        <f>+'Ark1'!Q1264</f>
        <v>752</v>
      </c>
      <c r="H323" s="353">
        <f>+'Ark1'!R1264</f>
        <v>1508</v>
      </c>
      <c r="I323" s="238">
        <f>+IF(H323=0,"",'Ark1'!AG1264)</f>
        <v>18.123553733485501</v>
      </c>
      <c r="J323" s="238">
        <f>+IF(H323=0,"",'Ark1'!AH1264)</f>
        <v>7.7586206896551699</v>
      </c>
      <c r="K323" s="238"/>
      <c r="L323" s="238"/>
      <c r="M323" s="238"/>
      <c r="N323" s="237">
        <f>+IF(H323=0,"",'Ark1'!U1264)</f>
        <v>20.92526525198938</v>
      </c>
      <c r="O323" s="238"/>
      <c r="P323" s="238"/>
      <c r="Q323" s="238"/>
      <c r="R323" s="238"/>
      <c r="S323" s="238"/>
      <c r="T323" s="238">
        <f>+IF(H323=0,"",'Ark1'!T1264)</f>
        <v>5.887931034482758</v>
      </c>
      <c r="U323" s="239">
        <f>+IF(H323=0,"",'Ark1'!W1264)</f>
        <v>4.8408488063660471</v>
      </c>
      <c r="V323" s="239">
        <f>+IF(H323=0,"",'Ark1'!X1264)</f>
        <v>73.673740053050395</v>
      </c>
      <c r="W323" s="239">
        <f>+IF(H323=0,"",'Ark1'!Y1264)</f>
        <v>40.384615384615373</v>
      </c>
      <c r="X323" s="239">
        <f>+IF(H323=0,"",'Ark1'!Z1264)</f>
        <v>5.972746869604328</v>
      </c>
      <c r="Y323" s="239">
        <f>+IF(H323=0,"",'Ark1'!Z1264)</f>
        <v>5.972746869604328</v>
      </c>
      <c r="Z323" s="238">
        <f>+IF(H323=0,"",'Ark1'!AC1264)</f>
        <v>0</v>
      </c>
      <c r="AA323" s="239">
        <f>+IF(H323=0,"",'Ark1'!AE1264)</f>
        <v>0</v>
      </c>
      <c r="AB323" s="239">
        <f t="shared" si="291"/>
        <v>3.4875442086648967</v>
      </c>
      <c r="AC323" s="237">
        <f>+IF(H323=0,"",G323/H323)</f>
        <v>0.49867374005305037</v>
      </c>
      <c r="AD323" s="289"/>
      <c r="AG323" s="29"/>
      <c r="AH323" s="27"/>
      <c r="AK323" s="27"/>
      <c r="AL323" s="27"/>
      <c r="AM323" s="27"/>
      <c r="AO323" s="27"/>
    </row>
    <row r="324" spans="1:70">
      <c r="A324" s="289"/>
      <c r="B324" s="289">
        <f>+'Ark1'!C1265</f>
        <v>2023</v>
      </c>
      <c r="C324" s="236">
        <f>+'Ark1'!L1265</f>
        <v>6</v>
      </c>
      <c r="D324" s="236" t="str">
        <f>VLOOKUP(C324,RNR!$F$16:$G$31,2)</f>
        <v>O+</v>
      </c>
      <c r="E324" s="236">
        <f>+'Ark1'!D1265</f>
        <v>10</v>
      </c>
      <c r="F324" s="236" t="str">
        <f>VLOOKUP(E324,RNR!$D$2:$E$13,2)</f>
        <v>Okt</v>
      </c>
      <c r="G324" s="353">
        <f>+'Ark1'!Q1265</f>
        <v>1578</v>
      </c>
      <c r="H324" s="353">
        <f>+'Ark1'!R1265</f>
        <v>3112</v>
      </c>
      <c r="I324" s="238">
        <f>+IF(H324=0,"",'Ark1'!AG1265)</f>
        <v>12.832980659492316</v>
      </c>
      <c r="J324" s="238">
        <f>+IF(H324=0,"",'Ark1'!AH1265)</f>
        <v>4.2737789203084837</v>
      </c>
      <c r="K324" s="238"/>
      <c r="L324" s="238"/>
      <c r="M324" s="238"/>
      <c r="N324" s="237">
        <f>+IF(H324=0,"",'Ark1'!U1265)</f>
        <v>20.331651670951167</v>
      </c>
      <c r="O324" s="238"/>
      <c r="P324" s="238"/>
      <c r="Q324" s="238"/>
      <c r="R324" s="238"/>
      <c r="S324" s="238"/>
      <c r="T324" s="238">
        <f>+IF(H324=0,"",'Ark1'!T1265)</f>
        <v>5.8438303341902316</v>
      </c>
      <c r="U324" s="239">
        <f>+IF(H324=0,"",'Ark1'!W1265)</f>
        <v>3.3740359897172243</v>
      </c>
      <c r="V324" s="239">
        <f>+IF(H324=0,"",'Ark1'!X1265)</f>
        <v>71.722365038560397</v>
      </c>
      <c r="W324" s="239">
        <f>+IF(H324=0,"",'Ark1'!Y1265)</f>
        <v>34.575835475578423</v>
      </c>
      <c r="X324" s="239">
        <f>+IF(H324=0,"",'Ark1'!Z1265)</f>
        <v>5.7119460662056403</v>
      </c>
      <c r="Y324" s="239">
        <f>+IF(H324=0,"",'Ark1'!Z1265)</f>
        <v>5.7119460662056403</v>
      </c>
      <c r="Z324" s="238">
        <f>+IF(H324=0,"",'Ark1'!AC1265)</f>
        <v>0</v>
      </c>
      <c r="AA324" s="239">
        <f>+IF(H324=0,"",'Ark1'!AE1265)</f>
        <v>0</v>
      </c>
      <c r="AB324" s="239">
        <f t="shared" si="291"/>
        <v>3.3886086118251946</v>
      </c>
      <c r="AC324" s="237">
        <f t="shared" ref="AC324:AC405" si="292">+IF(H324=0,"",G324/H324)</f>
        <v>0.50706940874035988</v>
      </c>
      <c r="AD324" s="289"/>
      <c r="AG324" s="29"/>
      <c r="AH324" s="27"/>
      <c r="AK324" s="27"/>
      <c r="AL324" s="27"/>
      <c r="AM324" s="27"/>
      <c r="AO324" s="27"/>
    </row>
    <row r="325" spans="1:70">
      <c r="A325" s="289"/>
      <c r="B325" s="289">
        <f>+'Ark1'!C1266</f>
        <v>2023</v>
      </c>
      <c r="C325" s="236">
        <f>+'Ark1'!L1266</f>
        <v>6</v>
      </c>
      <c r="D325" s="236" t="str">
        <f>VLOOKUP(C325,RNR!$F$16:$G$31,2)</f>
        <v>O+</v>
      </c>
      <c r="E325" s="236">
        <f>+'Ark1'!D1266</f>
        <v>11</v>
      </c>
      <c r="F325" s="236" t="str">
        <f>VLOOKUP(E325,RNR!$D$2:$E$13,2)</f>
        <v>Nov</v>
      </c>
      <c r="G325" s="353">
        <f>+'Ark1'!Q1266</f>
        <v>753</v>
      </c>
      <c r="H325" s="353">
        <f>+'Ark1'!R1266</f>
        <v>1354</v>
      </c>
      <c r="I325" s="238">
        <f>+IF(H325=0,"",'Ark1'!AG1266)</f>
        <v>11.878123374886869</v>
      </c>
      <c r="J325" s="238">
        <f>+IF(H325=0,"",'Ark1'!AH1266)</f>
        <v>5.6868537666174301</v>
      </c>
      <c r="K325" s="238"/>
      <c r="L325" s="238"/>
      <c r="M325" s="238"/>
      <c r="N325" s="237">
        <f>+IF(H325=0,"",'Ark1'!U1266)</f>
        <v>20.141875923190536</v>
      </c>
      <c r="O325" s="238"/>
      <c r="P325" s="238"/>
      <c r="Q325" s="238"/>
      <c r="R325" s="238"/>
      <c r="S325" s="238"/>
      <c r="T325" s="238">
        <f>+IF(H325=0,"",'Ark1'!T1266)</f>
        <v>5.7651403249630722</v>
      </c>
      <c r="U325" s="239">
        <f>+IF(H325=0,"",'Ark1'!W1266)</f>
        <v>3.2496307237813875</v>
      </c>
      <c r="V325" s="239">
        <f>+IF(H325=0,"",'Ark1'!X1266)</f>
        <v>73.559822747415055</v>
      </c>
      <c r="W325" s="239">
        <f>+IF(H325=0,"",'Ark1'!Y1266)</f>
        <v>32.791728212703099</v>
      </c>
      <c r="X325" s="239">
        <f>+IF(H325=0,"",'Ark1'!Z1266)</f>
        <v>5.3767124396014045</v>
      </c>
      <c r="Y325" s="239">
        <f>+IF(H325=0,"",'Ark1'!Z1266)</f>
        <v>5.3767124396014045</v>
      </c>
      <c r="Z325" s="238">
        <f>+IF(H325=0,"",'Ark1'!AC1266)</f>
        <v>0</v>
      </c>
      <c r="AA325" s="239">
        <f>+IF(H325=0,"",'Ark1'!AE1266)</f>
        <v>0</v>
      </c>
      <c r="AB325" s="239">
        <f t="shared" si="291"/>
        <v>3.3569793205317562</v>
      </c>
      <c r="AC325" s="237">
        <f t="shared" si="292"/>
        <v>0.5561299852289513</v>
      </c>
      <c r="AD325" s="289"/>
      <c r="AG325" s="29"/>
      <c r="AH325" s="27"/>
      <c r="AK325" s="27"/>
      <c r="AL325" s="27"/>
      <c r="AM325" s="27"/>
      <c r="AO325" s="27"/>
    </row>
    <row r="326" spans="1:70">
      <c r="A326" s="289"/>
      <c r="B326" s="289">
        <f>+'Ark1'!C1267</f>
        <v>2023</v>
      </c>
      <c r="C326" s="236">
        <f>+'Ark1'!L1267</f>
        <v>6</v>
      </c>
      <c r="D326" s="236" t="str">
        <f>VLOOKUP(C326,RNR!$F$16:$G$31,2)</f>
        <v>O+</v>
      </c>
      <c r="E326" s="236">
        <f>+'Ark1'!D1267</f>
        <v>12</v>
      </c>
      <c r="F326" s="236" t="str">
        <f>VLOOKUP(E326,RNR!$D$2:$E$13,2)</f>
        <v>Des</v>
      </c>
      <c r="G326" s="353">
        <f>+'Ark1'!Q1267</f>
        <v>48</v>
      </c>
      <c r="H326" s="353">
        <f>+'Ark1'!R1267</f>
        <v>84</v>
      </c>
      <c r="I326" s="238">
        <f>+IF(H326=0,"",'Ark1'!AG1267)</f>
        <v>11.048734846635742</v>
      </c>
      <c r="J326" s="238">
        <f>+IF(H326=0,"",'Ark1'!AH1267)</f>
        <v>2.3809523809523818</v>
      </c>
      <c r="K326" s="238"/>
      <c r="L326" s="238"/>
      <c r="M326" s="238"/>
      <c r="N326" s="237">
        <f>+IF(H326=0,"",'Ark1'!U1267)</f>
        <v>17.783333333333328</v>
      </c>
      <c r="O326" s="238"/>
      <c r="P326" s="238"/>
      <c r="Q326" s="238"/>
      <c r="R326" s="238"/>
      <c r="S326" s="238"/>
      <c r="T326" s="238">
        <f>+IF(H326=0,"",'Ark1'!T1267)</f>
        <v>5.6309523809523823</v>
      </c>
      <c r="U326" s="239">
        <f>+IF(H326=0,"",'Ark1'!W1267)</f>
        <v>0</v>
      </c>
      <c r="V326" s="239">
        <f>+IF(H326=0,"",'Ark1'!X1267)</f>
        <v>55.95238095238097</v>
      </c>
      <c r="W326" s="239">
        <f>+IF(H326=0,"",'Ark1'!Y1267)</f>
        <v>15.476190476190469</v>
      </c>
      <c r="X326" s="239">
        <f>+IF(H326=0,"",'Ark1'!Z1267)</f>
        <v>5.0074190988718117</v>
      </c>
      <c r="Y326" s="239">
        <f>+IF(H326=0,"",'Ark1'!Z1267)</f>
        <v>5.0074190988718117</v>
      </c>
      <c r="Z326" s="238">
        <f>+IF(H326=0,"",'Ark1'!AC1267)</f>
        <v>0</v>
      </c>
      <c r="AA326" s="239">
        <f>+IF(H326=0,"",'Ark1'!AE1267)</f>
        <v>0</v>
      </c>
      <c r="AB326" s="239">
        <f t="shared" si="291"/>
        <v>2.9638888888888881</v>
      </c>
      <c r="AC326" s="237">
        <f t="shared" si="292"/>
        <v>0.5714285714285714</v>
      </c>
      <c r="AD326" s="289"/>
      <c r="AG326" s="29"/>
      <c r="AH326" s="27"/>
      <c r="AK326" s="27"/>
      <c r="AL326" s="27"/>
      <c r="AM326" s="27"/>
      <c r="AO326" s="27"/>
    </row>
    <row r="327" spans="1:70" s="532" customFormat="1" ht="15" customHeight="1">
      <c r="A327" s="289"/>
      <c r="B327" s="289"/>
      <c r="C327" s="289"/>
      <c r="D327" s="368"/>
      <c r="E327" s="368"/>
      <c r="F327" s="368"/>
      <c r="G327" s="368"/>
      <c r="H327" s="368"/>
      <c r="I327" s="289"/>
      <c r="J327" s="289"/>
      <c r="K327" s="289"/>
      <c r="L327" s="289"/>
      <c r="M327" s="289"/>
      <c r="N327" s="289"/>
      <c r="O327" s="289"/>
      <c r="P327" s="289"/>
      <c r="Q327" s="289"/>
      <c r="R327" s="289"/>
      <c r="S327" s="289"/>
      <c r="T327" s="289"/>
      <c r="U327" s="289"/>
      <c r="V327" s="289"/>
      <c r="W327" s="289"/>
      <c r="X327" s="289"/>
      <c r="Y327" s="289"/>
      <c r="Z327" s="289"/>
      <c r="AA327" s="289"/>
      <c r="AB327" s="289"/>
      <c r="AC327" s="289"/>
      <c r="AD327" s="289"/>
      <c r="AE327" s="219"/>
      <c r="AF327" s="29"/>
      <c r="AG327" s="29"/>
      <c r="AH327" s="27"/>
      <c r="AI327" s="220"/>
      <c r="BF327" s="232"/>
    </row>
    <row r="328" spans="1:70" s="532" customFormat="1" ht="15" customHeight="1">
      <c r="A328" s="289"/>
      <c r="B328" s="289"/>
      <c r="C328" s="330" t="s">
        <v>0</v>
      </c>
      <c r="D328" s="368"/>
      <c r="E328" s="539" t="str">
        <f>+D333</f>
        <v>R-</v>
      </c>
      <c r="F328" s="368"/>
      <c r="G328" s="368"/>
      <c r="H328" s="367">
        <f>SUM(H334:H348)</f>
        <v>32558</v>
      </c>
      <c r="I328" s="290"/>
      <c r="J328" s="290"/>
      <c r="K328" s="290"/>
      <c r="L328" s="290"/>
      <c r="M328" s="290"/>
      <c r="N328" s="265">
        <f>+Klasse!M342</f>
        <v>0</v>
      </c>
      <c r="O328" s="289"/>
      <c r="P328" s="289"/>
      <c r="Q328" s="289"/>
      <c r="R328" s="289"/>
      <c r="S328" s="289"/>
      <c r="T328" s="289"/>
      <c r="U328" s="291"/>
      <c r="V328" s="291"/>
      <c r="W328" s="291"/>
      <c r="X328" s="291"/>
      <c r="Y328" s="291"/>
      <c r="Z328" s="289"/>
      <c r="AA328" s="291"/>
      <c r="AB328" s="265" t="e">
        <f>+N328/#REF!</f>
        <v>#REF!</v>
      </c>
      <c r="AC328" s="290"/>
      <c r="AD328" s="289"/>
      <c r="AE328" s="219"/>
      <c r="AF328" s="29"/>
      <c r="AG328" s="29"/>
      <c r="AH328" s="27"/>
      <c r="AI328" s="220"/>
      <c r="BF328" s="232"/>
    </row>
    <row r="329" spans="1:70" s="532" customFormat="1" ht="15" customHeight="1">
      <c r="A329" s="289"/>
      <c r="B329" s="289"/>
      <c r="C329" s="289"/>
      <c r="D329" s="368"/>
      <c r="E329" s="368"/>
      <c r="F329" s="368"/>
      <c r="G329" s="368"/>
      <c r="H329" s="368"/>
      <c r="I329" s="290"/>
      <c r="J329" s="290"/>
      <c r="K329" s="290"/>
      <c r="L329" s="290"/>
      <c r="M329" s="290"/>
      <c r="N329" s="289"/>
      <c r="O329" s="289"/>
      <c r="P329" s="289"/>
      <c r="Q329" s="289"/>
      <c r="R329" s="289"/>
      <c r="S329" s="289"/>
      <c r="T329" s="289"/>
      <c r="U329" s="291"/>
      <c r="V329" s="291"/>
      <c r="W329" s="291"/>
      <c r="X329" s="291"/>
      <c r="Y329" s="291"/>
      <c r="Z329" s="289"/>
      <c r="AA329" s="291"/>
      <c r="AB329" s="291"/>
      <c r="AC329" s="291"/>
      <c r="AD329" s="289"/>
      <c r="AE329" s="219"/>
      <c r="AF329" s="29"/>
      <c r="AG329" s="29"/>
      <c r="AH329" s="27"/>
      <c r="AI329" s="220"/>
      <c r="BF329" s="232" t="e">
        <f>1+#REF!</f>
        <v>#REF!</v>
      </c>
      <c r="BG329" s="532">
        <v>20.659867330016564</v>
      </c>
      <c r="BH329" s="532">
        <f t="shared" ref="BH329" si="293">+BG329</f>
        <v>20.659867330016564</v>
      </c>
      <c r="BI329" s="532">
        <f t="shared" ref="BI329" si="294">+BH329</f>
        <v>20.659867330016564</v>
      </c>
      <c r="BJ329" s="532">
        <f t="shared" ref="BJ329" si="295">+BI329</f>
        <v>20.659867330016564</v>
      </c>
      <c r="BK329" s="532">
        <f t="shared" ref="BK329" si="296">+BJ329</f>
        <v>20.659867330016564</v>
      </c>
      <c r="BL329" s="532">
        <f t="shared" ref="BL329" si="297">+BK329</f>
        <v>20.659867330016564</v>
      </c>
      <c r="BM329" s="532">
        <f t="shared" ref="BM329" si="298">+BL329</f>
        <v>20.659867330016564</v>
      </c>
      <c r="BN329" s="532">
        <f t="shared" ref="BN329" si="299">+BM329</f>
        <v>20.659867330016564</v>
      </c>
      <c r="BO329" s="532">
        <f t="shared" ref="BO329" si="300">+BN329</f>
        <v>20.659867330016564</v>
      </c>
      <c r="BP329" s="532">
        <f t="shared" ref="BP329" si="301">+BO329</f>
        <v>20.659867330016564</v>
      </c>
      <c r="BQ329" s="532">
        <f t="shared" ref="BQ329" si="302">+BP329</f>
        <v>20.659867330016564</v>
      </c>
      <c r="BR329" s="532">
        <f t="shared" ref="BR329" si="303">+BQ329</f>
        <v>20.659867330016564</v>
      </c>
    </row>
    <row r="330" spans="1:70">
      <c r="A330" s="289"/>
      <c r="B330" s="289">
        <f>+'Ark1'!C1268</f>
        <v>2023</v>
      </c>
      <c r="C330" s="236">
        <f>+'Ark1'!L1268</f>
        <v>7</v>
      </c>
      <c r="D330" s="236" t="str">
        <f>VLOOKUP(C330,RNR!$F$16:$G$31,2)</f>
        <v>R-</v>
      </c>
      <c r="E330" s="236">
        <f>+'Ark1'!D1268</f>
        <v>1</v>
      </c>
      <c r="F330" s="236" t="str">
        <f>VLOOKUP(E330,RNR!$D$2:$E$13,2)</f>
        <v>Jan</v>
      </c>
      <c r="G330" s="353">
        <f>+'Ark1'!Q1268</f>
        <v>51</v>
      </c>
      <c r="H330" s="353">
        <f>+'Ark1'!R1268</f>
        <v>75</v>
      </c>
      <c r="I330" s="238">
        <f>+IF(H330=0,"",'Ark1'!AG1268)</f>
        <v>19.359134057815378</v>
      </c>
      <c r="J330" s="238">
        <f>+IF(H330=0,"",'Ark1'!AH1268)</f>
        <v>2.6666666666666661</v>
      </c>
      <c r="K330" s="238"/>
      <c r="L330" s="238"/>
      <c r="M330" s="238"/>
      <c r="N330" s="237">
        <f>+IF(H330=0,"",'Ark1'!U1268)</f>
        <v>24.03733333333334</v>
      </c>
      <c r="O330" s="238"/>
      <c r="P330" s="238"/>
      <c r="Q330" s="238"/>
      <c r="R330" s="238"/>
      <c r="S330" s="238"/>
      <c r="T330" s="238">
        <f>+IF(H330=0,"",'Ark1'!T1268)</f>
        <v>6.1866666666666648</v>
      </c>
      <c r="U330" s="239">
        <f>+IF(H330=0,"",'Ark1'!W1268)</f>
        <v>6.6666666666666687</v>
      </c>
      <c r="V330" s="239">
        <f>+IF(H330=0,"",'Ark1'!X1268)</f>
        <v>97.333333333333314</v>
      </c>
      <c r="W330" s="239">
        <f>+IF(H330=0,"",'Ark1'!Y1268)</f>
        <v>56</v>
      </c>
      <c r="X330" s="239">
        <f>+IF(H330=0,"",'Ark1'!Z1268)</f>
        <v>4.8719817551200277</v>
      </c>
      <c r="Y330" s="239">
        <f>+IF(H330=0,"",'Ark1'!Z1268)</f>
        <v>4.8719817551200277</v>
      </c>
      <c r="Z330" s="238">
        <f>+IF(H330=0,"",'Ark1'!AC1268)</f>
        <v>0</v>
      </c>
      <c r="AA330" s="239">
        <f>+IF(H330=0,"",'Ark1'!AE1268)</f>
        <v>0</v>
      </c>
      <c r="AB330" s="239">
        <f t="shared" ref="AB330:AB341" si="304">+IF(H330=0,"",+N330/C330)</f>
        <v>3.4339047619047629</v>
      </c>
      <c r="AC330" s="237">
        <f t="shared" si="292"/>
        <v>0.68</v>
      </c>
      <c r="AD330" s="289"/>
      <c r="AG330" s="29"/>
      <c r="AH330" s="27"/>
      <c r="AK330" s="27"/>
      <c r="AL330" s="27"/>
      <c r="AM330" s="27"/>
      <c r="AO330" s="27"/>
    </row>
    <row r="331" spans="1:70">
      <c r="A331" s="289"/>
      <c r="B331" s="289">
        <f>+'Ark1'!C1269</f>
        <v>2023</v>
      </c>
      <c r="C331" s="236">
        <f>+'Ark1'!L1269</f>
        <v>7</v>
      </c>
      <c r="D331" s="236" t="str">
        <f>VLOOKUP(C331,RNR!$F$16:$G$31,2)</f>
        <v>R-</v>
      </c>
      <c r="E331" s="236">
        <f>+'Ark1'!D1269</f>
        <v>2</v>
      </c>
      <c r="F331" s="236" t="str">
        <f>VLOOKUP(E331,RNR!$D$2:$E$13,2)</f>
        <v>Feb</v>
      </c>
      <c r="G331" s="353">
        <f>+'Ark1'!Q1269</f>
        <v>67</v>
      </c>
      <c r="H331" s="353">
        <f>+'Ark1'!R1269</f>
        <v>83</v>
      </c>
      <c r="I331" s="238">
        <f>+IF(H331=0,"",'Ark1'!AG1269)</f>
        <v>13.691438308962656</v>
      </c>
      <c r="J331" s="238">
        <f>+IF(H331=0,"",'Ark1'!AH1269)</f>
        <v>1.2048192771084336</v>
      </c>
      <c r="K331" s="238"/>
      <c r="L331" s="238"/>
      <c r="M331" s="238"/>
      <c r="N331" s="237">
        <f>+IF(H331=0,"",'Ark1'!U1269)</f>
        <v>26.330120481927722</v>
      </c>
      <c r="O331" s="238"/>
      <c r="P331" s="238"/>
      <c r="Q331" s="238"/>
      <c r="R331" s="238"/>
      <c r="S331" s="238"/>
      <c r="T331" s="238">
        <f>+IF(H331=0,"",'Ark1'!T1269)</f>
        <v>6.3855421686746991</v>
      </c>
      <c r="U331" s="239">
        <f>+IF(H331=0,"",'Ark1'!W1269)</f>
        <v>6.0240963855421681</v>
      </c>
      <c r="V331" s="239">
        <f>+IF(H331=0,"",'Ark1'!X1269)</f>
        <v>93.975903614457835</v>
      </c>
      <c r="W331" s="239">
        <f>+IF(H331=0,"",'Ark1'!Y1269)</f>
        <v>74.698795180722897</v>
      </c>
      <c r="X331" s="239">
        <f>+IF(H331=0,"",'Ark1'!Z1269)</f>
        <v>5.6265878067377395</v>
      </c>
      <c r="Y331" s="239">
        <f>+IF(H331=0,"",'Ark1'!Z1269)</f>
        <v>5.6265878067377395</v>
      </c>
      <c r="Z331" s="238">
        <f>+IF(H331=0,"",'Ark1'!AC1269)</f>
        <v>0</v>
      </c>
      <c r="AA331" s="239">
        <f>+IF(H331=0,"",'Ark1'!AE1269)</f>
        <v>0</v>
      </c>
      <c r="AB331" s="239">
        <f t="shared" si="304"/>
        <v>3.7614457831325319</v>
      </c>
      <c r="AC331" s="237">
        <f t="shared" si="292"/>
        <v>0.80722891566265065</v>
      </c>
      <c r="AD331" s="289"/>
      <c r="AG331" s="29"/>
      <c r="AH331" s="27"/>
      <c r="AK331" s="27"/>
      <c r="AL331" s="27"/>
      <c r="AM331" s="27"/>
      <c r="AO331" s="27"/>
    </row>
    <row r="332" spans="1:70">
      <c r="A332" s="289"/>
      <c r="B332" s="289">
        <f>+'Ark1'!C1270</f>
        <v>2023</v>
      </c>
      <c r="C332" s="236">
        <f>+'Ark1'!L1270</f>
        <v>7</v>
      </c>
      <c r="D332" s="236" t="str">
        <f>VLOOKUP(C332,RNR!$F$16:$G$31,2)</f>
        <v>R-</v>
      </c>
      <c r="E332" s="236">
        <f>+'Ark1'!D1270</f>
        <v>3</v>
      </c>
      <c r="F332" s="236" t="str">
        <f>VLOOKUP(E332,RNR!$D$2:$E$13,2)</f>
        <v>Mar</v>
      </c>
      <c r="G332" s="353">
        <f>+'Ark1'!Q1270</f>
        <v>352</v>
      </c>
      <c r="H332" s="353">
        <f>+'Ark1'!R1270</f>
        <v>453</v>
      </c>
      <c r="I332" s="238">
        <f>+IF(H332=0,"",'Ark1'!AG1270)</f>
        <v>11.873175680395908</v>
      </c>
      <c r="J332" s="238">
        <f>+IF(H332=0,"",'Ark1'!AH1270)</f>
        <v>1.7660044150110372</v>
      </c>
      <c r="K332" s="238"/>
      <c r="L332" s="238"/>
      <c r="M332" s="238"/>
      <c r="N332" s="237">
        <f>+IF(H332=0,"",'Ark1'!U1270)</f>
        <v>25.887637969094929</v>
      </c>
      <c r="O332" s="238"/>
      <c r="P332" s="238"/>
      <c r="Q332" s="238"/>
      <c r="R332" s="238"/>
      <c r="S332" s="238"/>
      <c r="T332" s="238">
        <f>+IF(H332=0,"",'Ark1'!T1270)</f>
        <v>5.927152317880795</v>
      </c>
      <c r="U332" s="239">
        <f>+IF(H332=0,"",'Ark1'!W1270)</f>
        <v>5.0772626931567348</v>
      </c>
      <c r="V332" s="239">
        <f>+IF(H332=0,"",'Ark1'!X1270)</f>
        <v>99.11699779249453</v>
      </c>
      <c r="W332" s="239">
        <f>+IF(H332=0,"",'Ark1'!Y1270)</f>
        <v>74.83443708609272</v>
      </c>
      <c r="X332" s="239">
        <f>+IF(H332=0,"",'Ark1'!Z1270)</f>
        <v>4.5109605964236659</v>
      </c>
      <c r="Y332" s="239">
        <f>+IF(H332=0,"",'Ark1'!Z1270)</f>
        <v>4.5109605964236659</v>
      </c>
      <c r="Z332" s="238">
        <f>+IF(H332=0,"",'Ark1'!AC1270)</f>
        <v>0</v>
      </c>
      <c r="AA332" s="239">
        <f>+IF(H332=0,"",'Ark1'!AE1270)</f>
        <v>0</v>
      </c>
      <c r="AB332" s="239">
        <f t="shared" si="304"/>
        <v>3.6982339955849897</v>
      </c>
      <c r="AC332" s="237">
        <f t="shared" si="292"/>
        <v>0.77704194260485648</v>
      </c>
      <c r="AD332" s="289"/>
      <c r="AG332" s="29"/>
      <c r="AH332" s="27"/>
      <c r="AK332" s="27"/>
      <c r="AL332" s="27"/>
      <c r="AM332" s="27"/>
      <c r="AO332" s="27"/>
    </row>
    <row r="333" spans="1:70">
      <c r="A333" s="289"/>
      <c r="B333" s="289">
        <f>+'Ark1'!C1271</f>
        <v>2023</v>
      </c>
      <c r="C333" s="236">
        <f>+'Ark1'!L1271</f>
        <v>7</v>
      </c>
      <c r="D333" s="236" t="str">
        <f>VLOOKUP(C333,RNR!$F$16:$G$31,2)</f>
        <v>R-</v>
      </c>
      <c r="E333" s="236">
        <f>+'Ark1'!D1271</f>
        <v>4</v>
      </c>
      <c r="F333" s="236" t="str">
        <f>VLOOKUP(E333,RNR!$D$2:$E$13,2)</f>
        <v>Apr</v>
      </c>
      <c r="G333" s="353">
        <f>+'Ark1'!Q1271</f>
        <v>68</v>
      </c>
      <c r="H333" s="353">
        <f>+'Ark1'!R1271</f>
        <v>131</v>
      </c>
      <c r="I333" s="238">
        <f>+IF(H333=0,"",'Ark1'!AG1271)</f>
        <v>19.265155403697204</v>
      </c>
      <c r="J333" s="238">
        <f>+IF(H333=0,"",'Ark1'!AH1271)</f>
        <v>3.8167938931297729</v>
      </c>
      <c r="K333" s="238"/>
      <c r="L333" s="238"/>
      <c r="M333" s="238"/>
      <c r="N333" s="237">
        <f>+IF(H333=0,"",'Ark1'!U1271)</f>
        <v>19.196183206106873</v>
      </c>
      <c r="O333" s="238"/>
      <c r="P333" s="238"/>
      <c r="Q333" s="238"/>
      <c r="R333" s="238"/>
      <c r="S333" s="238"/>
      <c r="T333" s="238">
        <f>+IF(H333=0,"",'Ark1'!T1271)</f>
        <v>4.877862595419848</v>
      </c>
      <c r="U333" s="239">
        <f>+IF(H333=0,"",'Ark1'!W1271)</f>
        <v>1.5267175572519092</v>
      </c>
      <c r="V333" s="239">
        <f>+IF(H333=0,"",'Ark1'!X1271)</f>
        <v>68.702290076335899</v>
      </c>
      <c r="W333" s="239">
        <f>+IF(H333=0,"",'Ark1'!Y1271)</f>
        <v>23.664122137404576</v>
      </c>
      <c r="X333" s="239">
        <f>+IF(H333=0,"",'Ark1'!Z1271)</f>
        <v>5.9655295392775294</v>
      </c>
      <c r="Y333" s="239">
        <f>+IF(H333=0,"",'Ark1'!Z1271)</f>
        <v>5.9655295392775294</v>
      </c>
      <c r="Z333" s="238">
        <f>+IF(H333=0,"",'Ark1'!AC1271)</f>
        <v>0</v>
      </c>
      <c r="AA333" s="239">
        <f>+IF(H333=0,"",'Ark1'!AE1271)</f>
        <v>0</v>
      </c>
      <c r="AB333" s="239">
        <f t="shared" si="304"/>
        <v>2.742311886586696</v>
      </c>
      <c r="AC333" s="237">
        <f t="shared" si="292"/>
        <v>0.51908396946564883</v>
      </c>
      <c r="AD333" s="289"/>
      <c r="AG333" s="29"/>
      <c r="AH333" s="27"/>
      <c r="AK333" s="27"/>
      <c r="AL333" s="27"/>
      <c r="AM333" s="27"/>
      <c r="AO333" s="27"/>
    </row>
    <row r="334" spans="1:70" ht="15.6">
      <c r="A334" s="289"/>
      <c r="B334" s="289">
        <f>+'Ark1'!C1272</f>
        <v>2023</v>
      </c>
      <c r="C334" s="236">
        <f>+'Ark1'!L1272</f>
        <v>7</v>
      </c>
      <c r="D334" s="236" t="str">
        <f>VLOOKUP(C334,RNR!$F$16:$G$31,2)</f>
        <v>R-</v>
      </c>
      <c r="E334" s="236">
        <f>+'Ark1'!D1272</f>
        <v>5</v>
      </c>
      <c r="F334" s="236" t="str">
        <f>VLOOKUP(E334,RNR!$D$2:$E$13,2)</f>
        <v>Mai</v>
      </c>
      <c r="G334" s="353">
        <f>+'Ark1'!Q1272</f>
        <v>145</v>
      </c>
      <c r="H334" s="338">
        <f>+'Ark1'!R1272</f>
        <v>278</v>
      </c>
      <c r="I334" s="238">
        <f>+IF(H334=0,"",'Ark1'!AG1272)</f>
        <v>17.831848195204998</v>
      </c>
      <c r="J334" s="238">
        <f>+IF(H334=0,"",'Ark1'!AH1272)</f>
        <v>0.71942446043165453</v>
      </c>
      <c r="K334" s="238"/>
      <c r="L334" s="238"/>
      <c r="M334" s="238"/>
      <c r="N334" s="237">
        <f>+IF(H334=0,"",'Ark1'!U1272)</f>
        <v>21.400719424460412</v>
      </c>
      <c r="O334" s="238"/>
      <c r="P334" s="238"/>
      <c r="Q334" s="238"/>
      <c r="R334" s="238"/>
      <c r="S334" s="238"/>
      <c r="T334" s="238">
        <f>+IF(H334=0,"",'Ark1'!T1272)</f>
        <v>5.1690647482014391</v>
      </c>
      <c r="U334" s="239">
        <f>+IF(H334=0,"",'Ark1'!W1272)</f>
        <v>3.5971223021582728</v>
      </c>
      <c r="V334" s="239">
        <f>+IF(H334=0,"",'Ark1'!X1272)</f>
        <v>83.453237410071978</v>
      </c>
      <c r="W334" s="239">
        <f>+IF(H334=0,"",'Ark1'!Y1272)</f>
        <v>38.129496402877699</v>
      </c>
      <c r="X334" s="239">
        <f>+IF(H334=0,"",'Ark1'!Z1272)</f>
        <v>5.2337311670043505</v>
      </c>
      <c r="Y334" s="239">
        <f>+IF(H334=0,"",'Ark1'!Z1272)</f>
        <v>5.2337311670043505</v>
      </c>
      <c r="Z334" s="238">
        <f>+IF(H334=0,"",'Ark1'!AC1272)</f>
        <v>0</v>
      </c>
      <c r="AA334" s="239">
        <f>+IF(H334=0,"",'Ark1'!AE1272)</f>
        <v>0</v>
      </c>
      <c r="AB334" s="239">
        <f t="shared" si="304"/>
        <v>3.057245632065773</v>
      </c>
      <c r="AC334" s="237">
        <f t="shared" si="292"/>
        <v>0.52158273381294962</v>
      </c>
      <c r="AD334" s="289"/>
      <c r="AG334" s="29"/>
      <c r="AH334" s="27"/>
      <c r="AK334" s="27"/>
      <c r="AL334" s="27"/>
      <c r="AM334" s="27"/>
      <c r="AO334" s="27"/>
    </row>
    <row r="335" spans="1:70" s="244" customFormat="1" ht="15.6">
      <c r="A335" s="289"/>
      <c r="B335" s="289">
        <f>+'Ark1'!C1273</f>
        <v>2023</v>
      </c>
      <c r="C335" s="236">
        <f>+'Ark1'!L1273</f>
        <v>7</v>
      </c>
      <c r="D335" s="236" t="str">
        <f>VLOOKUP(C335,RNR!$F$16:$G$31,2)</f>
        <v>R-</v>
      </c>
      <c r="E335" s="236">
        <f>+'Ark1'!D1273</f>
        <v>6</v>
      </c>
      <c r="F335" s="236" t="str">
        <f>VLOOKUP(E335,RNR!$D$2:$E$13,2)</f>
        <v>Jun</v>
      </c>
      <c r="G335" s="353">
        <f>+'Ark1'!Q1273</f>
        <v>123</v>
      </c>
      <c r="H335" s="338">
        <f>+'Ark1'!R1273</f>
        <v>200</v>
      </c>
      <c r="I335" s="238">
        <f>+IF(H335=0,"",'Ark1'!AG1273)</f>
        <v>16.627949988902856</v>
      </c>
      <c r="J335" s="238">
        <f>+IF(H335=0,"",'Ark1'!AH1273)</f>
        <v>1.5</v>
      </c>
      <c r="K335" s="238"/>
      <c r="L335" s="238"/>
      <c r="M335" s="238"/>
      <c r="N335" s="237">
        <f>+IF(H335=0,"",'Ark1'!U1273)</f>
        <v>22.475999999999996</v>
      </c>
      <c r="O335" s="238"/>
      <c r="P335" s="238"/>
      <c r="Q335" s="238"/>
      <c r="R335" s="238"/>
      <c r="S335" s="238"/>
      <c r="T335" s="238">
        <f>+IF(H335=0,"",'Ark1'!T1273)</f>
        <v>5.4349999999999996</v>
      </c>
      <c r="U335" s="239">
        <f>+IF(H335=0,"",'Ark1'!W1273)</f>
        <v>3.5</v>
      </c>
      <c r="V335" s="239">
        <f>+IF(H335=0,"",'Ark1'!X1273)</f>
        <v>87.5</v>
      </c>
      <c r="W335" s="239">
        <f>+IF(H335=0,"",'Ark1'!Y1273)</f>
        <v>42.5</v>
      </c>
      <c r="X335" s="239">
        <f>+IF(H335=0,"",'Ark1'!Z1273)</f>
        <v>5.6206871466040758</v>
      </c>
      <c r="Y335" s="239">
        <f>+IF(H335=0,"",'Ark1'!Z1273)</f>
        <v>5.6206871466040758</v>
      </c>
      <c r="Z335" s="238">
        <f>+IF(H335=0,"",'Ark1'!AC1273)</f>
        <v>0</v>
      </c>
      <c r="AA335" s="239">
        <f>+IF(H335=0,"",'Ark1'!AE1273)</f>
        <v>0</v>
      </c>
      <c r="AB335" s="239">
        <f t="shared" si="304"/>
        <v>3.2108571428571424</v>
      </c>
      <c r="AC335" s="237">
        <f t="shared" si="292"/>
        <v>0.61499999999999999</v>
      </c>
      <c r="AD335" s="289"/>
      <c r="AE335" s="29"/>
      <c r="AF335" s="29"/>
      <c r="AG335" s="29"/>
      <c r="AH335" s="27"/>
      <c r="AI335" s="29"/>
      <c r="AJ335" s="29"/>
      <c r="AK335" s="27"/>
      <c r="AL335" s="27"/>
      <c r="AM335" s="27"/>
      <c r="AN335" s="29"/>
      <c r="AO335" s="27"/>
      <c r="AP335" s="28"/>
    </row>
    <row r="336" spans="1:70" s="244" customFormat="1" ht="15.6">
      <c r="A336" s="289"/>
      <c r="B336" s="289">
        <f>+'Ark1'!C1274</f>
        <v>2023</v>
      </c>
      <c r="C336" s="236">
        <f>+'Ark1'!L1274</f>
        <v>7</v>
      </c>
      <c r="D336" s="236" t="str">
        <f>VLOOKUP(C336,RNR!$F$16:$G$31,2)</f>
        <v>R-</v>
      </c>
      <c r="E336" s="236">
        <f>+'Ark1'!D1274</f>
        <v>7</v>
      </c>
      <c r="F336" s="236" t="str">
        <f>VLOOKUP(E336,RNR!$D$2:$E$13,2)</f>
        <v>Jul</v>
      </c>
      <c r="G336" s="353">
        <f>+'Ark1'!Q1274</f>
        <v>28</v>
      </c>
      <c r="H336" s="338">
        <f>+'Ark1'!R1274</f>
        <v>43</v>
      </c>
      <c r="I336" s="238">
        <f>+IF(H336=0,"",'Ark1'!AG1274)</f>
        <v>12.226636468273123</v>
      </c>
      <c r="J336" s="238">
        <f>+IF(H336=0,"",'Ark1'!AH1274)</f>
        <v>0</v>
      </c>
      <c r="K336" s="238"/>
      <c r="L336" s="238"/>
      <c r="M336" s="238"/>
      <c r="N336" s="237">
        <f>+IF(H336=0,"",'Ark1'!U1274)</f>
        <v>22.974418604651166</v>
      </c>
      <c r="O336" s="238"/>
      <c r="P336" s="238"/>
      <c r="Q336" s="238"/>
      <c r="R336" s="238"/>
      <c r="S336" s="238"/>
      <c r="T336" s="238">
        <f>+IF(H336=0,"",'Ark1'!T1274)</f>
        <v>5.2790697674418636</v>
      </c>
      <c r="U336" s="239">
        <f>+IF(H336=0,"",'Ark1'!W1274)</f>
        <v>0</v>
      </c>
      <c r="V336" s="239">
        <f>+IF(H336=0,"",'Ark1'!X1274)</f>
        <v>97.67441860465118</v>
      </c>
      <c r="W336" s="239">
        <f>+IF(H336=0,"",'Ark1'!Y1274)</f>
        <v>41.860465116279073</v>
      </c>
      <c r="X336" s="239">
        <f>+IF(H336=0,"",'Ark1'!Z1274)</f>
        <v>3.8293294709208681</v>
      </c>
      <c r="Y336" s="239">
        <f>+IF(H336=0,"",'Ark1'!Z1274)</f>
        <v>3.8293294709208681</v>
      </c>
      <c r="Z336" s="238">
        <f>+IF(H336=0,"",'Ark1'!AC1274)</f>
        <v>0</v>
      </c>
      <c r="AA336" s="239">
        <f>+IF(H336=0,"",'Ark1'!AE1274)</f>
        <v>0</v>
      </c>
      <c r="AB336" s="239">
        <f t="shared" si="304"/>
        <v>3.2820598006644524</v>
      </c>
      <c r="AC336" s="237">
        <f t="shared" si="292"/>
        <v>0.65116279069767447</v>
      </c>
      <c r="AD336" s="289"/>
      <c r="AE336" s="29"/>
      <c r="AF336" s="29"/>
      <c r="AG336" s="29"/>
      <c r="AH336" s="27"/>
      <c r="AI336" s="29"/>
      <c r="AJ336" s="29"/>
      <c r="AK336" s="27"/>
      <c r="AL336" s="27"/>
      <c r="AM336" s="27"/>
      <c r="AN336" s="29"/>
      <c r="AO336" s="27"/>
      <c r="AP336" s="28"/>
    </row>
    <row r="337" spans="1:70" s="244" customFormat="1" ht="15.6">
      <c r="A337" s="289"/>
      <c r="B337" s="289">
        <f>+'Ark1'!C1275</f>
        <v>2023</v>
      </c>
      <c r="C337" s="236">
        <f>+'Ark1'!L1275</f>
        <v>7</v>
      </c>
      <c r="D337" s="236" t="str">
        <f>VLOOKUP(C337,RNR!$F$16:$G$31,2)</f>
        <v>R-</v>
      </c>
      <c r="E337" s="236">
        <f>+'Ark1'!D1275</f>
        <v>8</v>
      </c>
      <c r="F337" s="236" t="str">
        <f>VLOOKUP(E337,RNR!$D$2:$E$13,2)</f>
        <v>Aug</v>
      </c>
      <c r="G337" s="353">
        <f>+'Ark1'!Q1275</f>
        <v>692</v>
      </c>
      <c r="H337" s="338">
        <f>+'Ark1'!R1275</f>
        <v>1410</v>
      </c>
      <c r="I337" s="238">
        <f>+IF(H337=0,"",'Ark1'!AG1275)</f>
        <v>20.066571477720263</v>
      </c>
      <c r="J337" s="238">
        <f>+IF(H337=0,"",'Ark1'!AH1275)</f>
        <v>3.7588652482269529</v>
      </c>
      <c r="K337" s="238"/>
      <c r="L337" s="238"/>
      <c r="M337" s="238"/>
      <c r="N337" s="237">
        <f>+IF(H337=0,"",'Ark1'!U1275)</f>
        <v>23.413120567375913</v>
      </c>
      <c r="O337" s="238"/>
      <c r="P337" s="238"/>
      <c r="Q337" s="238"/>
      <c r="R337" s="238"/>
      <c r="S337" s="238"/>
      <c r="T337" s="238">
        <f>+IF(H337=0,"",'Ark1'!T1275)</f>
        <v>5.770921985815602</v>
      </c>
      <c r="U337" s="239">
        <f>+IF(H337=0,"",'Ark1'!W1275)</f>
        <v>3.9007092198581552</v>
      </c>
      <c r="V337" s="239">
        <f>+IF(H337=0,"",'Ark1'!X1275)</f>
        <v>85.531914893617056</v>
      </c>
      <c r="W337" s="239">
        <f>+IF(H337=0,"",'Ark1'!Y1275)</f>
        <v>54.255319148936174</v>
      </c>
      <c r="X337" s="239">
        <f>+IF(H337=0,"",'Ark1'!Z1275)</f>
        <v>6.2018612665763664</v>
      </c>
      <c r="Y337" s="239">
        <f>+IF(H337=0,"",'Ark1'!Z1275)</f>
        <v>6.2018612665763664</v>
      </c>
      <c r="Z337" s="238">
        <f>+IF(H337=0,"",'Ark1'!AC1275)</f>
        <v>0</v>
      </c>
      <c r="AA337" s="239">
        <f>+IF(H337=0,"",'Ark1'!AE1275)</f>
        <v>0</v>
      </c>
      <c r="AB337" s="239">
        <f t="shared" si="304"/>
        <v>3.3447315096251304</v>
      </c>
      <c r="AC337" s="237">
        <f t="shared" si="292"/>
        <v>0.49078014184397162</v>
      </c>
      <c r="AD337" s="289"/>
      <c r="AE337" s="29"/>
      <c r="AF337" s="29"/>
      <c r="AG337" s="29"/>
      <c r="AH337" s="27"/>
      <c r="AI337" s="29"/>
      <c r="AJ337" s="29"/>
      <c r="AK337" s="27"/>
      <c r="AL337" s="27"/>
      <c r="AM337" s="27"/>
      <c r="AN337" s="29"/>
      <c r="AO337" s="27"/>
      <c r="AP337" s="28"/>
    </row>
    <row r="338" spans="1:70" s="244" customFormat="1" ht="15.6">
      <c r="A338" s="289"/>
      <c r="B338" s="289">
        <f>+'Ark1'!C1276</f>
        <v>2023</v>
      </c>
      <c r="C338" s="236">
        <f>+'Ark1'!L1276</f>
        <v>7</v>
      </c>
      <c r="D338" s="236" t="str">
        <f>VLOOKUP(C338,RNR!$F$16:$G$31,2)</f>
        <v>R-</v>
      </c>
      <c r="E338" s="236">
        <f>+'Ark1'!D1276</f>
        <v>9</v>
      </c>
      <c r="F338" s="236" t="str">
        <f>VLOOKUP(E338,RNR!$D$2:$E$13,2)</f>
        <v>Sep</v>
      </c>
      <c r="G338" s="353">
        <f>+'Ark1'!Q1276</f>
        <v>801</v>
      </c>
      <c r="H338" s="338">
        <f>+'Ark1'!R1276</f>
        <v>1400</v>
      </c>
      <c r="I338" s="238">
        <f>+IF(H338=0,"",'Ark1'!AG1276)</f>
        <v>19.566302399431169</v>
      </c>
      <c r="J338" s="238">
        <f>+IF(H338=0,"",'Ark1'!AH1276)</f>
        <v>4.8571428571428559</v>
      </c>
      <c r="K338" s="238"/>
      <c r="L338" s="238"/>
      <c r="M338" s="238"/>
      <c r="N338" s="237">
        <f>+IF(H338=0,"",'Ark1'!U1276)</f>
        <v>24.333785714285703</v>
      </c>
      <c r="O338" s="238"/>
      <c r="P338" s="238"/>
      <c r="Q338" s="238"/>
      <c r="R338" s="238"/>
      <c r="S338" s="238"/>
      <c r="T338" s="238">
        <f>+IF(H338=0,"",'Ark1'!T1276)</f>
        <v>6.165</v>
      </c>
      <c r="U338" s="239">
        <f>+IF(H338=0,"",'Ark1'!W1276)</f>
        <v>9.3571428571428612</v>
      </c>
      <c r="V338" s="239">
        <f>+IF(H338=0,"",'Ark1'!X1276)</f>
        <v>91.857142857142875</v>
      </c>
      <c r="W338" s="239">
        <f>+IF(H338=0,"",'Ark1'!Y1276)</f>
        <v>61.357142857142847</v>
      </c>
      <c r="X338" s="239">
        <f>+IF(H338=0,"",'Ark1'!Z1276)</f>
        <v>5.6388012869831483</v>
      </c>
      <c r="Y338" s="239">
        <f>+IF(H338=0,"",'Ark1'!Z1276)</f>
        <v>5.6388012869831483</v>
      </c>
      <c r="Z338" s="238">
        <f>+IF(H338=0,"",'Ark1'!AC1276)</f>
        <v>0</v>
      </c>
      <c r="AA338" s="239">
        <f>+IF(H338=0,"",'Ark1'!AE1276)</f>
        <v>0</v>
      </c>
      <c r="AB338" s="239">
        <f t="shared" si="304"/>
        <v>3.4762551020408146</v>
      </c>
      <c r="AC338" s="237">
        <f t="shared" si="292"/>
        <v>0.57214285714285718</v>
      </c>
      <c r="AD338" s="289"/>
      <c r="AE338" s="29"/>
      <c r="AF338" s="29"/>
      <c r="AG338" s="29"/>
      <c r="AH338" s="27"/>
      <c r="AI338" s="29"/>
      <c r="AJ338" s="29"/>
      <c r="AK338" s="27"/>
      <c r="AL338" s="27"/>
      <c r="AM338" s="27"/>
      <c r="AN338" s="29"/>
      <c r="AO338" s="27"/>
      <c r="AP338" s="28"/>
    </row>
    <row r="339" spans="1:70" s="244" customFormat="1" ht="15.6">
      <c r="A339" s="289"/>
      <c r="B339" s="289">
        <f>+'Ark1'!C1277</f>
        <v>2023</v>
      </c>
      <c r="C339" s="236">
        <f>+'Ark1'!L1277</f>
        <v>7</v>
      </c>
      <c r="D339" s="236" t="str">
        <f>VLOOKUP(C339,RNR!$F$16:$G$31,2)</f>
        <v>R-</v>
      </c>
      <c r="E339" s="236">
        <f>+'Ark1'!D1277</f>
        <v>10</v>
      </c>
      <c r="F339" s="236" t="str">
        <f>VLOOKUP(E339,RNR!$D$2:$E$13,2)</f>
        <v>Okt</v>
      </c>
      <c r="G339" s="353">
        <f>+'Ark1'!Q1277</f>
        <v>1927</v>
      </c>
      <c r="H339" s="338">
        <f>+'Ark1'!R1277</f>
        <v>3556</v>
      </c>
      <c r="I339" s="238">
        <f>+IF(H339=0,"",'Ark1'!AG1277)</f>
        <v>17.72709839245228</v>
      </c>
      <c r="J339" s="238">
        <f>+IF(H339=0,"",'Ark1'!AH1277)</f>
        <v>4.3588301462317212</v>
      </c>
      <c r="K339" s="238"/>
      <c r="L339" s="238"/>
      <c r="M339" s="238"/>
      <c r="N339" s="237">
        <f>+IF(H339=0,"",'Ark1'!U1277)</f>
        <v>24.57879640044996</v>
      </c>
      <c r="O339" s="238"/>
      <c r="P339" s="238"/>
      <c r="Q339" s="238"/>
      <c r="R339" s="238"/>
      <c r="S339" s="238"/>
      <c r="T339" s="238">
        <f>+IF(H339=0,"",'Ark1'!T1277)</f>
        <v>6.2626546681664754</v>
      </c>
      <c r="U339" s="239">
        <f>+IF(H339=0,"",'Ark1'!W1277)</f>
        <v>9.0269966254218215</v>
      </c>
      <c r="V339" s="239">
        <f>+IF(H339=0,"",'Ark1'!X1277)</f>
        <v>92.519685039370103</v>
      </c>
      <c r="W339" s="239">
        <f>+IF(H339=0,"",'Ark1'!Y1277)</f>
        <v>62.795275590551185</v>
      </c>
      <c r="X339" s="239">
        <f>+IF(H339=0,"",'Ark1'!Z1277)</f>
        <v>5.5122351191839485</v>
      </c>
      <c r="Y339" s="239">
        <f>+IF(H339=0,"",'Ark1'!Z1277)</f>
        <v>5.5122351191839485</v>
      </c>
      <c r="Z339" s="238">
        <f>+IF(H339=0,"",'Ark1'!AC1277)</f>
        <v>0</v>
      </c>
      <c r="AA339" s="239">
        <f>+IF(H339=0,"",'Ark1'!AE1277)</f>
        <v>0</v>
      </c>
      <c r="AB339" s="239">
        <f t="shared" si="304"/>
        <v>3.5112566286357088</v>
      </c>
      <c r="AC339" s="237">
        <f t="shared" si="292"/>
        <v>0.54190101237345334</v>
      </c>
      <c r="AD339" s="289"/>
      <c r="AE339" s="29"/>
      <c r="AF339" s="29"/>
      <c r="AG339" s="29"/>
      <c r="AH339" s="27"/>
      <c r="AI339" s="29"/>
      <c r="AJ339" s="29"/>
      <c r="AK339" s="28"/>
      <c r="AL339" s="28"/>
      <c r="AM339" s="28"/>
      <c r="AN339" s="29"/>
      <c r="AO339" s="28"/>
      <c r="AP339" s="28"/>
    </row>
    <row r="340" spans="1:70" s="244" customFormat="1" ht="15.6">
      <c r="A340" s="289"/>
      <c r="B340" s="289">
        <f>+'Ark1'!C1278</f>
        <v>2023</v>
      </c>
      <c r="C340" s="236">
        <f>+'Ark1'!L1278</f>
        <v>7</v>
      </c>
      <c r="D340" s="236" t="str">
        <f>VLOOKUP(C340,RNR!$F$16:$G$31,2)</f>
        <v>R-</v>
      </c>
      <c r="E340" s="236">
        <f>+'Ark1'!D1278</f>
        <v>11</v>
      </c>
      <c r="F340" s="236" t="str">
        <f>VLOOKUP(E340,RNR!$D$2:$E$13,2)</f>
        <v>Nov</v>
      </c>
      <c r="G340" s="353">
        <f>+'Ark1'!Q1278</f>
        <v>912</v>
      </c>
      <c r="H340" s="338">
        <f>+'Ark1'!R1278</f>
        <v>1530</v>
      </c>
      <c r="I340" s="238">
        <f>+IF(H340=0,"",'Ark1'!AG1278)</f>
        <v>15.772384422607388</v>
      </c>
      <c r="J340" s="238">
        <f>+IF(H340=0,"",'Ark1'!AH1278)</f>
        <v>5.1633986928104596</v>
      </c>
      <c r="K340" s="238"/>
      <c r="L340" s="238"/>
      <c r="M340" s="238"/>
      <c r="N340" s="237">
        <f>+IF(H340=0,"",'Ark1'!U1278)</f>
        <v>23.668823529411782</v>
      </c>
      <c r="O340" s="238"/>
      <c r="P340" s="238"/>
      <c r="Q340" s="238"/>
      <c r="R340" s="238"/>
      <c r="S340" s="238"/>
      <c r="T340" s="238">
        <f>+IF(H340=0,"",'Ark1'!T1278)</f>
        <v>6.0509803921568617</v>
      </c>
      <c r="U340" s="239">
        <f>+IF(H340=0,"",'Ark1'!W1278)</f>
        <v>6.0784313725490202</v>
      </c>
      <c r="V340" s="239">
        <f>+IF(H340=0,"",'Ark1'!X1278)</f>
        <v>89.93464052287581</v>
      </c>
      <c r="W340" s="239">
        <f>+IF(H340=0,"",'Ark1'!Y1278)</f>
        <v>56.732026143790861</v>
      </c>
      <c r="X340" s="239">
        <f>+IF(H340=0,"",'Ark1'!Z1278)</f>
        <v>5.5221102153338117</v>
      </c>
      <c r="Y340" s="239">
        <f>+IF(H340=0,"",'Ark1'!Z1278)</f>
        <v>5.5221102153338117</v>
      </c>
      <c r="Z340" s="238">
        <f>+IF(H340=0,"",'Ark1'!AC1278)</f>
        <v>0</v>
      </c>
      <c r="AA340" s="239">
        <f>+IF(H340=0,"",'Ark1'!AE1278)</f>
        <v>0</v>
      </c>
      <c r="AB340" s="239">
        <f t="shared" si="304"/>
        <v>3.3812605042016832</v>
      </c>
      <c r="AC340" s="237">
        <f t="shared" si="292"/>
        <v>0.59607843137254901</v>
      </c>
      <c r="AD340" s="289"/>
      <c r="AE340" s="29"/>
      <c r="AF340" s="29"/>
      <c r="AG340" s="29"/>
      <c r="AH340" s="27"/>
      <c r="AI340" s="29"/>
      <c r="AJ340" s="29"/>
      <c r="AK340" s="28"/>
      <c r="AL340" s="28"/>
      <c r="AM340" s="28"/>
      <c r="AN340" s="29"/>
      <c r="AO340" s="28"/>
      <c r="AP340" s="28"/>
    </row>
    <row r="341" spans="1:70" s="244" customFormat="1" ht="15.6">
      <c r="A341" s="289"/>
      <c r="B341" s="289">
        <f>+'Ark1'!C1279</f>
        <v>2023</v>
      </c>
      <c r="C341" s="236">
        <f>+'Ark1'!L1279</f>
        <v>7</v>
      </c>
      <c r="D341" s="236" t="str">
        <f>VLOOKUP(C341,RNR!$F$16:$G$31,2)</f>
        <v>R-</v>
      </c>
      <c r="E341" s="236">
        <f>+'Ark1'!D1279</f>
        <v>12</v>
      </c>
      <c r="F341" s="236" t="str">
        <f>VLOOKUP(E341,RNR!$D$2:$E$13,2)</f>
        <v>Des</v>
      </c>
      <c r="G341" s="353">
        <f>+'Ark1'!Q1279</f>
        <v>68</v>
      </c>
      <c r="H341" s="338">
        <f>+'Ark1'!R1279</f>
        <v>101</v>
      </c>
      <c r="I341" s="238">
        <f>+IF(H341=0,"",'Ark1'!AG1279)</f>
        <v>16.711414856398981</v>
      </c>
      <c r="J341" s="238">
        <f>+IF(H341=0,"",'Ark1'!AH1279)</f>
        <v>1.98019801980198</v>
      </c>
      <c r="K341" s="238"/>
      <c r="L341" s="238"/>
      <c r="M341" s="238"/>
      <c r="N341" s="237">
        <f>+IF(H341=0,"",'Ark1'!U1279)</f>
        <v>22.370297029702964</v>
      </c>
      <c r="O341" s="238"/>
      <c r="P341" s="238"/>
      <c r="Q341" s="238"/>
      <c r="R341" s="238"/>
      <c r="S341" s="238"/>
      <c r="T341" s="238">
        <f>+IF(H341=0,"",'Ark1'!T1279)</f>
        <v>6.0990099009900991</v>
      </c>
      <c r="U341" s="239">
        <f>+IF(H341=0,"",'Ark1'!W1279)</f>
        <v>3.9603960396039599</v>
      </c>
      <c r="V341" s="239">
        <f>+IF(H341=0,"",'Ark1'!X1279)</f>
        <v>85.148514851485146</v>
      </c>
      <c r="W341" s="239">
        <f>+IF(H341=0,"",'Ark1'!Y1279)</f>
        <v>46.53465346534653</v>
      </c>
      <c r="X341" s="239">
        <f>+IF(H341=0,"",'Ark1'!Z1279)</f>
        <v>5.0825569411752314</v>
      </c>
      <c r="Y341" s="239">
        <f>+IF(H341=0,"",'Ark1'!Z1279)</f>
        <v>5.0825569411752314</v>
      </c>
      <c r="Z341" s="238">
        <f>+IF(H341=0,"",'Ark1'!AC1279)</f>
        <v>0</v>
      </c>
      <c r="AA341" s="239">
        <f>+IF(H341=0,"",'Ark1'!AE1279)</f>
        <v>0</v>
      </c>
      <c r="AB341" s="239">
        <f t="shared" si="304"/>
        <v>3.1957567185289948</v>
      </c>
      <c r="AC341" s="237">
        <f t="shared" si="292"/>
        <v>0.67326732673267331</v>
      </c>
      <c r="AD341" s="289"/>
      <c r="AE341" s="29"/>
      <c r="AF341" s="29"/>
      <c r="AG341" s="29"/>
      <c r="AH341" s="27"/>
      <c r="AI341" s="29"/>
      <c r="AJ341" s="29"/>
      <c r="AK341" s="28"/>
      <c r="AL341" s="28"/>
      <c r="AM341" s="28"/>
      <c r="AN341" s="29"/>
      <c r="AO341" s="28"/>
      <c r="AP341" s="28"/>
    </row>
    <row r="342" spans="1:70" s="532" customFormat="1" ht="15" customHeight="1">
      <c r="A342" s="289"/>
      <c r="B342" s="289"/>
      <c r="C342" s="289"/>
      <c r="D342" s="368"/>
      <c r="E342" s="368"/>
      <c r="F342" s="368"/>
      <c r="G342" s="368"/>
      <c r="H342" s="368"/>
      <c r="I342" s="289"/>
      <c r="J342" s="289"/>
      <c r="K342" s="289"/>
      <c r="L342" s="289"/>
      <c r="M342" s="289"/>
      <c r="N342" s="289"/>
      <c r="O342" s="289"/>
      <c r="P342" s="289"/>
      <c r="Q342" s="289"/>
      <c r="R342" s="289"/>
      <c r="S342" s="289"/>
      <c r="T342" s="289"/>
      <c r="U342" s="289"/>
      <c r="V342" s="289"/>
      <c r="W342" s="289"/>
      <c r="X342" s="289"/>
      <c r="Y342" s="289"/>
      <c r="Z342" s="289"/>
      <c r="AA342" s="289"/>
      <c r="AB342" s="289"/>
      <c r="AC342" s="289"/>
      <c r="AD342" s="289"/>
      <c r="AE342" s="219"/>
      <c r="AF342" s="29"/>
      <c r="AG342" s="29"/>
      <c r="AH342" s="27"/>
      <c r="AI342" s="220"/>
      <c r="BF342" s="232"/>
    </row>
    <row r="343" spans="1:70" s="532" customFormat="1" ht="15" customHeight="1">
      <c r="A343" s="289"/>
      <c r="B343" s="289"/>
      <c r="C343" s="330" t="s">
        <v>0</v>
      </c>
      <c r="D343" s="368"/>
      <c r="E343" s="539" t="str">
        <f>+D348</f>
        <v>R</v>
      </c>
      <c r="F343" s="368"/>
      <c r="G343" s="368"/>
      <c r="H343" s="367">
        <f>SUM(H349:H363)</f>
        <v>22667</v>
      </c>
      <c r="I343" s="290"/>
      <c r="J343" s="290"/>
      <c r="K343" s="290"/>
      <c r="L343" s="290"/>
      <c r="M343" s="290"/>
      <c r="N343" s="265">
        <f>+Klasse!M357</f>
        <v>0</v>
      </c>
      <c r="O343" s="289"/>
      <c r="P343" s="289"/>
      <c r="Q343" s="289"/>
      <c r="R343" s="289"/>
      <c r="S343" s="289"/>
      <c r="T343" s="289"/>
      <c r="U343" s="291"/>
      <c r="V343" s="291"/>
      <c r="W343" s="291"/>
      <c r="X343" s="291"/>
      <c r="Y343" s="291"/>
      <c r="Z343" s="289"/>
      <c r="AA343" s="291"/>
      <c r="AB343" s="265" t="e">
        <f>+N343/#REF!</f>
        <v>#REF!</v>
      </c>
      <c r="AC343" s="290"/>
      <c r="AD343" s="289"/>
      <c r="AE343" s="219"/>
      <c r="AF343" s="29"/>
      <c r="AG343" s="29"/>
      <c r="AH343" s="27"/>
      <c r="AI343" s="220"/>
      <c r="BF343" s="232"/>
    </row>
    <row r="344" spans="1:70" s="532" customFormat="1" ht="15" customHeight="1">
      <c r="A344" s="289"/>
      <c r="B344" s="289"/>
      <c r="C344" s="289"/>
      <c r="D344" s="368"/>
      <c r="E344" s="368"/>
      <c r="F344" s="368"/>
      <c r="G344" s="368"/>
      <c r="H344" s="368"/>
      <c r="I344" s="290"/>
      <c r="J344" s="290"/>
      <c r="K344" s="290"/>
      <c r="L344" s="290"/>
      <c r="M344" s="290"/>
      <c r="N344" s="289"/>
      <c r="O344" s="289"/>
      <c r="P344" s="289"/>
      <c r="Q344" s="289"/>
      <c r="R344" s="289"/>
      <c r="S344" s="289"/>
      <c r="T344" s="289"/>
      <c r="U344" s="291"/>
      <c r="V344" s="291"/>
      <c r="W344" s="291"/>
      <c r="X344" s="291"/>
      <c r="Y344" s="291"/>
      <c r="Z344" s="289"/>
      <c r="AA344" s="291"/>
      <c r="AB344" s="291"/>
      <c r="AC344" s="291"/>
      <c r="AD344" s="289"/>
      <c r="AE344" s="219"/>
      <c r="AF344" s="29"/>
      <c r="AG344" s="29"/>
      <c r="AH344" s="27"/>
      <c r="AI344" s="220"/>
      <c r="BF344" s="232" t="e">
        <f>1+#REF!</f>
        <v>#REF!</v>
      </c>
      <c r="BG344" s="532">
        <v>20.659867330016564</v>
      </c>
      <c r="BH344" s="532">
        <f t="shared" ref="BH344" si="305">+BG344</f>
        <v>20.659867330016564</v>
      </c>
      <c r="BI344" s="532">
        <f t="shared" ref="BI344" si="306">+BH344</f>
        <v>20.659867330016564</v>
      </c>
      <c r="BJ344" s="532">
        <f t="shared" ref="BJ344" si="307">+BI344</f>
        <v>20.659867330016564</v>
      </c>
      <c r="BK344" s="532">
        <f t="shared" ref="BK344" si="308">+BJ344</f>
        <v>20.659867330016564</v>
      </c>
      <c r="BL344" s="532">
        <f t="shared" ref="BL344" si="309">+BK344</f>
        <v>20.659867330016564</v>
      </c>
      <c r="BM344" s="532">
        <f t="shared" ref="BM344" si="310">+BL344</f>
        <v>20.659867330016564</v>
      </c>
      <c r="BN344" s="532">
        <f t="shared" ref="BN344" si="311">+BM344</f>
        <v>20.659867330016564</v>
      </c>
      <c r="BO344" s="532">
        <f t="shared" ref="BO344" si="312">+BN344</f>
        <v>20.659867330016564</v>
      </c>
      <c r="BP344" s="532">
        <f t="shared" ref="BP344" si="313">+BO344</f>
        <v>20.659867330016564</v>
      </c>
      <c r="BQ344" s="532">
        <f t="shared" ref="BQ344" si="314">+BP344</f>
        <v>20.659867330016564</v>
      </c>
      <c r="BR344" s="532">
        <f t="shared" ref="BR344" si="315">+BQ344</f>
        <v>20.659867330016564</v>
      </c>
    </row>
    <row r="345" spans="1:70" s="244" customFormat="1" ht="15.6">
      <c r="A345" s="289"/>
      <c r="B345" s="289">
        <f>+'Ark1'!C1280</f>
        <v>2023</v>
      </c>
      <c r="C345" s="236">
        <f>+'Ark1'!L1280</f>
        <v>8</v>
      </c>
      <c r="D345" s="236" t="str">
        <f>VLOOKUP(C345,RNR!$F$16:$G$31,2)</f>
        <v>R</v>
      </c>
      <c r="E345" s="236">
        <f>+'Ark1'!D1280</f>
        <v>1</v>
      </c>
      <c r="F345" s="236" t="str">
        <f>VLOOKUP(E345,RNR!$D$2:$E$13,2)</f>
        <v>Jan</v>
      </c>
      <c r="G345" s="353">
        <f>+'Ark1'!Q1280</f>
        <v>51</v>
      </c>
      <c r="H345" s="338">
        <f>+'Ark1'!R1280</f>
        <v>76</v>
      </c>
      <c r="I345" s="238">
        <f>+IF(H345=0,"",'Ark1'!AG1280)</f>
        <v>25.956788797732049</v>
      </c>
      <c r="J345" s="238">
        <f>+IF(H345=0,"",'Ark1'!AH1280)</f>
        <v>0</v>
      </c>
      <c r="K345" s="238"/>
      <c r="L345" s="238"/>
      <c r="M345" s="238"/>
      <c r="N345" s="237">
        <f>+IF(H345=0,"",'Ark1'!U1280)</f>
        <v>31.805263157894743</v>
      </c>
      <c r="O345" s="238"/>
      <c r="P345" s="238"/>
      <c r="Q345" s="238"/>
      <c r="R345" s="238"/>
      <c r="S345" s="238"/>
      <c r="T345" s="238">
        <f>+IF(H345=0,"",'Ark1'!T1280)</f>
        <v>7.3026315789473699</v>
      </c>
      <c r="U345" s="239">
        <f>+IF(H345=0,"",'Ark1'!W1280)</f>
        <v>17.10526315789474</v>
      </c>
      <c r="V345" s="239">
        <f>+IF(H345=0,"",'Ark1'!X1280)</f>
        <v>100</v>
      </c>
      <c r="W345" s="239">
        <f>+IF(H345=0,"",'Ark1'!Y1280)</f>
        <v>92.105263157894726</v>
      </c>
      <c r="X345" s="239">
        <f>+IF(H345=0,"",'Ark1'!Z1280)</f>
        <v>6.7422644707772816</v>
      </c>
      <c r="Y345" s="239">
        <f>+IF(H345=0,"",'Ark1'!Z1280)</f>
        <v>6.7422644707772816</v>
      </c>
      <c r="Z345" s="238">
        <f>+IF(H345=0,"",'Ark1'!AC1280)</f>
        <v>0</v>
      </c>
      <c r="AA345" s="239">
        <f>+IF(H345=0,"",'Ark1'!AE1280)</f>
        <v>0</v>
      </c>
      <c r="AB345" s="239">
        <f t="shared" ref="AB345:AB356" si="316">+IF(H345=0,"",+N345/C345)</f>
        <v>3.9756578947368428</v>
      </c>
      <c r="AC345" s="237">
        <f t="shared" si="292"/>
        <v>0.67105263157894735</v>
      </c>
      <c r="AD345" s="289"/>
      <c r="AE345" s="29"/>
      <c r="AF345" s="29"/>
      <c r="AG345" s="29"/>
      <c r="AH345" s="27"/>
      <c r="AI345" s="29"/>
      <c r="AJ345" s="29"/>
      <c r="AK345" s="28"/>
      <c r="AL345" s="28"/>
      <c r="AM345" s="28"/>
      <c r="AN345" s="29"/>
      <c r="AO345" s="28"/>
      <c r="AP345" s="28"/>
    </row>
    <row r="346" spans="1:70" s="244" customFormat="1" ht="15.6">
      <c r="A346" s="289"/>
      <c r="B346" s="289">
        <f>+'Ark1'!C1281</f>
        <v>2023</v>
      </c>
      <c r="C346" s="236">
        <f>+'Ark1'!L1281</f>
        <v>8</v>
      </c>
      <c r="D346" s="236" t="str">
        <f>VLOOKUP(C346,RNR!$F$16:$G$31,2)</f>
        <v>R</v>
      </c>
      <c r="E346" s="236">
        <f>+'Ark1'!D1281</f>
        <v>2</v>
      </c>
      <c r="F346" s="236" t="str">
        <f>VLOOKUP(E346,RNR!$D$2:$E$13,2)</f>
        <v>Feb</v>
      </c>
      <c r="G346" s="353">
        <f>+'Ark1'!Q1281</f>
        <v>108</v>
      </c>
      <c r="H346" s="338">
        <f>+'Ark1'!R1281</f>
        <v>158</v>
      </c>
      <c r="I346" s="238">
        <f>+IF(H346=0,"",'Ark1'!AG1281)</f>
        <v>29.732235712764211</v>
      </c>
      <c r="J346" s="238">
        <f>+IF(H346=0,"",'Ark1'!AH1281)</f>
        <v>0</v>
      </c>
      <c r="K346" s="238"/>
      <c r="L346" s="238"/>
      <c r="M346" s="238"/>
      <c r="N346" s="237">
        <f>+IF(H346=0,"",'Ark1'!U1281)</f>
        <v>30.036708860759475</v>
      </c>
      <c r="O346" s="238"/>
      <c r="P346" s="238"/>
      <c r="Q346" s="238"/>
      <c r="R346" s="238"/>
      <c r="S346" s="238"/>
      <c r="T346" s="238">
        <f>+IF(H346=0,"",'Ark1'!T1281)</f>
        <v>6.8417721518987351</v>
      </c>
      <c r="U346" s="239">
        <f>+IF(H346=0,"",'Ark1'!W1281)</f>
        <v>16.455696202531644</v>
      </c>
      <c r="V346" s="239">
        <f>+IF(H346=0,"",'Ark1'!X1281)</f>
        <v>98.734177215189888</v>
      </c>
      <c r="W346" s="239">
        <f>+IF(H346=0,"",'Ark1'!Y1281)</f>
        <v>93.03797468354432</v>
      </c>
      <c r="X346" s="239">
        <f>+IF(H346=0,"",'Ark1'!Z1281)</f>
        <v>4.9551833803564396</v>
      </c>
      <c r="Y346" s="239">
        <f>+IF(H346=0,"",'Ark1'!Z1281)</f>
        <v>4.9551833803564396</v>
      </c>
      <c r="Z346" s="238">
        <f>+IF(H346=0,"",'Ark1'!AC1281)</f>
        <v>0</v>
      </c>
      <c r="AA346" s="239">
        <f>+IF(H346=0,"",'Ark1'!AE1281)</f>
        <v>0</v>
      </c>
      <c r="AB346" s="239">
        <f t="shared" si="316"/>
        <v>3.7545886075949344</v>
      </c>
      <c r="AC346" s="237">
        <f t="shared" si="292"/>
        <v>0.68354430379746833</v>
      </c>
      <c r="AD346" s="289"/>
      <c r="AE346" s="29"/>
      <c r="AF346" s="29"/>
      <c r="AG346" s="29"/>
      <c r="AH346" s="27"/>
      <c r="AI346" s="29"/>
      <c r="AJ346" s="29"/>
      <c r="AK346" s="28"/>
      <c r="AL346" s="28"/>
      <c r="AM346" s="28"/>
      <c r="AN346" s="29"/>
      <c r="AO346" s="28"/>
      <c r="AP346" s="28"/>
    </row>
    <row r="347" spans="1:70" s="244" customFormat="1" ht="15.6">
      <c r="A347" s="289"/>
      <c r="B347" s="289">
        <f>+'Ark1'!C1282</f>
        <v>2023</v>
      </c>
      <c r="C347" s="236">
        <f>+'Ark1'!L1282</f>
        <v>8</v>
      </c>
      <c r="D347" s="236" t="str">
        <f>VLOOKUP(C347,RNR!$F$16:$G$31,2)</f>
        <v>R</v>
      </c>
      <c r="E347" s="236">
        <f>+'Ark1'!D1282</f>
        <v>3</v>
      </c>
      <c r="F347" s="236" t="str">
        <f>VLOOKUP(E347,RNR!$D$2:$E$13,2)</f>
        <v>Mar</v>
      </c>
      <c r="G347" s="353">
        <f>+'Ark1'!Q1282</f>
        <v>677</v>
      </c>
      <c r="H347" s="338">
        <f>+'Ark1'!R1282</f>
        <v>977</v>
      </c>
      <c r="I347" s="238">
        <f>+IF(H347=0,"",'Ark1'!AG1282)</f>
        <v>30.216655512773677</v>
      </c>
      <c r="J347" s="238">
        <f>+IF(H347=0,"",'Ark1'!AH1282)</f>
        <v>1.9447287615148408</v>
      </c>
      <c r="K347" s="238"/>
      <c r="L347" s="238"/>
      <c r="M347" s="238"/>
      <c r="N347" s="237">
        <f>+IF(H347=0,"",'Ark1'!U1282)</f>
        <v>30.547492323439144</v>
      </c>
      <c r="O347" s="238"/>
      <c r="P347" s="238"/>
      <c r="Q347" s="238"/>
      <c r="R347" s="238"/>
      <c r="S347" s="238"/>
      <c r="T347" s="238">
        <f>+IF(H347=0,"",'Ark1'!T1282)</f>
        <v>6.9713408393039922</v>
      </c>
      <c r="U347" s="239">
        <f>+IF(H347=0,"",'Ark1'!W1282)</f>
        <v>16.069600818833162</v>
      </c>
      <c r="V347" s="239">
        <f>+IF(H347=0,"",'Ark1'!X1282)</f>
        <v>99.897645854657114</v>
      </c>
      <c r="W347" s="239">
        <f>+IF(H347=0,"",'Ark1'!Y1282)</f>
        <v>93.142272262026594</v>
      </c>
      <c r="X347" s="239">
        <f>+IF(H347=0,"",'Ark1'!Z1282)</f>
        <v>5.6624222690569059</v>
      </c>
      <c r="Y347" s="239">
        <f>+IF(H347=0,"",'Ark1'!Z1282)</f>
        <v>5.6624222690569059</v>
      </c>
      <c r="Z347" s="238">
        <f>+IF(H347=0,"",'Ark1'!AC1282)</f>
        <v>0</v>
      </c>
      <c r="AA347" s="239">
        <f>+IF(H347=0,"",'Ark1'!AE1282)</f>
        <v>0</v>
      </c>
      <c r="AB347" s="239">
        <f t="shared" si="316"/>
        <v>3.818436540429893</v>
      </c>
      <c r="AC347" s="237">
        <f t="shared" si="292"/>
        <v>0.69293756397134088</v>
      </c>
      <c r="AD347" s="289"/>
      <c r="AE347" s="29"/>
      <c r="AF347" s="29"/>
      <c r="AG347" s="29"/>
      <c r="AH347" s="27"/>
      <c r="AI347" s="29"/>
      <c r="AJ347" s="29"/>
      <c r="AK347" s="28"/>
      <c r="AL347" s="28"/>
      <c r="AM347" s="28"/>
      <c r="AN347" s="29"/>
      <c r="AO347" s="28"/>
      <c r="AP347" s="28"/>
    </row>
    <row r="348" spans="1:70" ht="15.6">
      <c r="A348" s="289"/>
      <c r="B348" s="289">
        <f>+'Ark1'!C1283</f>
        <v>2023</v>
      </c>
      <c r="C348" s="236">
        <f>+'Ark1'!L1283</f>
        <v>8</v>
      </c>
      <c r="D348" s="236" t="str">
        <f>VLOOKUP(C348,RNR!$F$16:$G$31,2)</f>
        <v>R</v>
      </c>
      <c r="E348" s="236">
        <f>+'Ark1'!D1283</f>
        <v>4</v>
      </c>
      <c r="F348" s="236" t="str">
        <f>VLOOKUP(E348,RNR!$D$2:$E$13,2)</f>
        <v>Apr</v>
      </c>
      <c r="G348" s="353">
        <f>+'Ark1'!Q1283</f>
        <v>86</v>
      </c>
      <c r="H348" s="338">
        <f>+'Ark1'!R1283</f>
        <v>162</v>
      </c>
      <c r="I348" s="238">
        <f>+IF(H348=0,"",'Ark1'!AG1283)</f>
        <v>29.399912664424555</v>
      </c>
      <c r="J348" s="238">
        <f>+IF(H348=0,"",'Ark1'!AH1283)</f>
        <v>1.8518518518518521</v>
      </c>
      <c r="K348" s="238"/>
      <c r="L348" s="238"/>
      <c r="M348" s="238"/>
      <c r="N348" s="237">
        <f>+IF(H348=0,"",'Ark1'!U1283)</f>
        <v>23.688888888888886</v>
      </c>
      <c r="O348" s="238"/>
      <c r="P348" s="238"/>
      <c r="Q348" s="238"/>
      <c r="R348" s="238"/>
      <c r="S348" s="238"/>
      <c r="T348" s="238">
        <f>+IF(H348=0,"",'Ark1'!T1283)</f>
        <v>5.9444444444444438</v>
      </c>
      <c r="U348" s="239">
        <f>+IF(H348=0,"",'Ark1'!W1283)</f>
        <v>10.493827160493828</v>
      </c>
      <c r="V348" s="239">
        <f>+IF(H348=0,"",'Ark1'!X1283)</f>
        <v>84.567901234567884</v>
      </c>
      <c r="W348" s="239">
        <f>+IF(H348=0,"",'Ark1'!Y1283)</f>
        <v>46.296296296296305</v>
      </c>
      <c r="X348" s="239">
        <f>+IF(H348=0,"",'Ark1'!Z1283)</f>
        <v>7.5753987793822812</v>
      </c>
      <c r="Y348" s="239">
        <f>+IF(H348=0,"",'Ark1'!Z1283)</f>
        <v>7.5753987793822812</v>
      </c>
      <c r="Z348" s="238">
        <f>+IF(H348=0,"",'Ark1'!AC1283)</f>
        <v>0</v>
      </c>
      <c r="AA348" s="239">
        <f>+IF(H348=0,"",'Ark1'!AE1283)</f>
        <v>0</v>
      </c>
      <c r="AB348" s="239">
        <f t="shared" si="316"/>
        <v>2.9611111111111108</v>
      </c>
      <c r="AC348" s="237">
        <f t="shared" si="292"/>
        <v>0.53086419753086422</v>
      </c>
      <c r="AD348" s="289"/>
      <c r="AG348" s="29"/>
      <c r="AH348" s="27"/>
    </row>
    <row r="349" spans="1:70" ht="15.6">
      <c r="A349" s="289"/>
      <c r="B349" s="289">
        <f>+'Ark1'!C1284</f>
        <v>2023</v>
      </c>
      <c r="C349" s="236">
        <f>+'Ark1'!L1284</f>
        <v>8</v>
      </c>
      <c r="D349" s="236" t="str">
        <f>VLOOKUP(C349,RNR!$F$16:$G$31,2)</f>
        <v>R</v>
      </c>
      <c r="E349" s="236">
        <f>+'Ark1'!D1284</f>
        <v>5</v>
      </c>
      <c r="F349" s="236" t="str">
        <f>VLOOKUP(E349,RNR!$D$2:$E$13,2)</f>
        <v>Mai</v>
      </c>
      <c r="G349" s="353">
        <f>+'Ark1'!Q1284</f>
        <v>204</v>
      </c>
      <c r="H349" s="338">
        <f>+'Ark1'!R1284</f>
        <v>400</v>
      </c>
      <c r="I349" s="238">
        <f>+IF(H349=0,"",'Ark1'!AG1284)</f>
        <v>30.809947278345781</v>
      </c>
      <c r="J349" s="238">
        <f>+IF(H349=0,"",'Ark1'!AH1284)</f>
        <v>0.75</v>
      </c>
      <c r="K349" s="238"/>
      <c r="L349" s="238"/>
      <c r="M349" s="238"/>
      <c r="N349" s="237">
        <f>+IF(H349=0,"",'Ark1'!U1284)</f>
        <v>25.698500000000003</v>
      </c>
      <c r="O349" s="238"/>
      <c r="P349" s="238"/>
      <c r="Q349" s="238"/>
      <c r="R349" s="238"/>
      <c r="S349" s="238"/>
      <c r="T349" s="238">
        <f>+IF(H349=0,"",'Ark1'!T1284)</f>
        <v>5.9225000000000003</v>
      </c>
      <c r="U349" s="239">
        <f>+IF(H349=0,"",'Ark1'!W1284)</f>
        <v>10.25</v>
      </c>
      <c r="V349" s="239">
        <f>+IF(H349=0,"",'Ark1'!X1284)</f>
        <v>94.75</v>
      </c>
      <c r="W349" s="239">
        <f>+IF(H349=0,"",'Ark1'!Y1284)</f>
        <v>60</v>
      </c>
      <c r="X349" s="239">
        <f>+IF(H349=0,"",'Ark1'!Z1284)</f>
        <v>6.7989041580242686</v>
      </c>
      <c r="Y349" s="239">
        <f>+IF(H349=0,"",'Ark1'!Z1284)</f>
        <v>6.7989041580242686</v>
      </c>
      <c r="Z349" s="238">
        <f>+IF(H349=0,"",'Ark1'!AC1284)</f>
        <v>0</v>
      </c>
      <c r="AA349" s="239">
        <f>+IF(H349=0,"",'Ark1'!AE1284)</f>
        <v>0</v>
      </c>
      <c r="AB349" s="239">
        <f t="shared" si="316"/>
        <v>3.2123125000000003</v>
      </c>
      <c r="AC349" s="237">
        <f t="shared" si="292"/>
        <v>0.51</v>
      </c>
      <c r="AD349" s="289"/>
      <c r="AG349" s="29"/>
      <c r="AH349" s="27"/>
    </row>
    <row r="350" spans="1:70" ht="15.6">
      <c r="A350" s="289"/>
      <c r="B350" s="289">
        <f>+'Ark1'!C1285</f>
        <v>2023</v>
      </c>
      <c r="C350" s="236">
        <f>+'Ark1'!L1285</f>
        <v>8</v>
      </c>
      <c r="D350" s="236" t="str">
        <f>VLOOKUP(C350,RNR!$F$16:$G$31,2)</f>
        <v>R</v>
      </c>
      <c r="E350" s="236">
        <f>+'Ark1'!D1285</f>
        <v>6</v>
      </c>
      <c r="F350" s="236" t="str">
        <f>VLOOKUP(E350,RNR!$D$2:$E$13,2)</f>
        <v>Jun</v>
      </c>
      <c r="G350" s="353">
        <f>+'Ark1'!Q1285</f>
        <v>157</v>
      </c>
      <c r="H350" s="338">
        <f>+'Ark1'!R1285</f>
        <v>284</v>
      </c>
      <c r="I350" s="238">
        <f>+IF(H350=0,"",'Ark1'!AG1285)</f>
        <v>28.514833173041374</v>
      </c>
      <c r="J350" s="238">
        <f>+IF(H350=0,"",'Ark1'!AH1285)</f>
        <v>2.8169014084507031</v>
      </c>
      <c r="K350" s="238"/>
      <c r="L350" s="238"/>
      <c r="M350" s="238"/>
      <c r="N350" s="237">
        <f>+IF(H350=0,"",'Ark1'!U1285)</f>
        <v>27.14330985915494</v>
      </c>
      <c r="O350" s="238"/>
      <c r="P350" s="238"/>
      <c r="Q350" s="238"/>
      <c r="R350" s="238"/>
      <c r="S350" s="238"/>
      <c r="T350" s="238">
        <f>+IF(H350=0,"",'Ark1'!T1285)</f>
        <v>6.4119718309859133</v>
      </c>
      <c r="U350" s="239">
        <f>+IF(H350=0,"",'Ark1'!W1285)</f>
        <v>12.676056338028172</v>
      </c>
      <c r="V350" s="239">
        <f>+IF(H350=0,"",'Ark1'!X1285)</f>
        <v>97.183098591549296</v>
      </c>
      <c r="W350" s="239">
        <f>+IF(H350=0,"",'Ark1'!Y1285)</f>
        <v>70.774647887323923</v>
      </c>
      <c r="X350" s="239">
        <f>+IF(H350=0,"",'Ark1'!Z1285)</f>
        <v>6.7499027871800301</v>
      </c>
      <c r="Y350" s="239">
        <f>+IF(H350=0,"",'Ark1'!Z1285)</f>
        <v>6.7499027871800301</v>
      </c>
      <c r="Z350" s="238">
        <f>+IF(H350=0,"",'Ark1'!AC1285)</f>
        <v>0</v>
      </c>
      <c r="AA350" s="239">
        <f>+IF(H350=0,"",'Ark1'!AE1285)</f>
        <v>0</v>
      </c>
      <c r="AB350" s="239">
        <f t="shared" si="316"/>
        <v>3.3929137323943674</v>
      </c>
      <c r="AC350" s="237">
        <f t="shared" si="292"/>
        <v>0.55281690140845074</v>
      </c>
      <c r="AD350" s="289"/>
      <c r="AG350" s="29"/>
      <c r="AH350" s="27"/>
    </row>
    <row r="351" spans="1:70" ht="15.6">
      <c r="A351" s="289"/>
      <c r="B351" s="289">
        <f>+'Ark1'!C1286</f>
        <v>2023</v>
      </c>
      <c r="C351" s="236">
        <f>+'Ark1'!L1286</f>
        <v>8</v>
      </c>
      <c r="D351" s="236" t="str">
        <f>VLOOKUP(C351,RNR!$F$16:$G$31,2)</f>
        <v>R</v>
      </c>
      <c r="E351" s="236">
        <f>+'Ark1'!D1286</f>
        <v>7</v>
      </c>
      <c r="F351" s="236" t="str">
        <f>VLOOKUP(E351,RNR!$D$2:$E$13,2)</f>
        <v>Jul</v>
      </c>
      <c r="G351" s="353">
        <f>+'Ark1'!Q1286</f>
        <v>36</v>
      </c>
      <c r="H351" s="338">
        <f>+'Ark1'!R1286</f>
        <v>84</v>
      </c>
      <c r="I351" s="238">
        <f>+IF(H351=0,"",'Ark1'!AG1286)</f>
        <v>29.554821223034946</v>
      </c>
      <c r="J351" s="238">
        <f>+IF(H351=0,"",'Ark1'!AH1286)</f>
        <v>0</v>
      </c>
      <c r="K351" s="238"/>
      <c r="L351" s="238"/>
      <c r="M351" s="238"/>
      <c r="N351" s="237">
        <f>+IF(H351=0,"",'Ark1'!U1286)</f>
        <v>28.428571428571423</v>
      </c>
      <c r="O351" s="238"/>
      <c r="P351" s="238"/>
      <c r="Q351" s="238"/>
      <c r="R351" s="238"/>
      <c r="S351" s="238"/>
      <c r="T351" s="238">
        <f>+IF(H351=0,"",'Ark1'!T1286)</f>
        <v>6.1190476190476177</v>
      </c>
      <c r="U351" s="239">
        <f>+IF(H351=0,"",'Ark1'!W1286)</f>
        <v>9.5238095238095273</v>
      </c>
      <c r="V351" s="239">
        <f>+IF(H351=0,"",'Ark1'!X1286)</f>
        <v>98.809523809523824</v>
      </c>
      <c r="W351" s="239">
        <f>+IF(H351=0,"",'Ark1'!Y1286)</f>
        <v>75</v>
      </c>
      <c r="X351" s="239">
        <f>+IF(H351=0,"",'Ark1'!Z1286)</f>
        <v>6.9983258445038476</v>
      </c>
      <c r="Y351" s="239">
        <f>+IF(H351=0,"",'Ark1'!Z1286)</f>
        <v>6.9983258445038476</v>
      </c>
      <c r="Z351" s="238">
        <f>+IF(H351=0,"",'Ark1'!AC1286)</f>
        <v>0</v>
      </c>
      <c r="AA351" s="239">
        <f>+IF(H351=0,"",'Ark1'!AE1286)</f>
        <v>0</v>
      </c>
      <c r="AB351" s="239">
        <f t="shared" si="316"/>
        <v>3.5535714285714279</v>
      </c>
      <c r="AC351" s="237">
        <f t="shared" si="292"/>
        <v>0.42857142857142855</v>
      </c>
      <c r="AD351" s="289"/>
      <c r="AG351" s="29"/>
      <c r="AH351" s="27"/>
    </row>
    <row r="352" spans="1:70" ht="15.6">
      <c r="A352" s="289"/>
      <c r="B352" s="289">
        <f>+'Ark1'!C1287</f>
        <v>2023</v>
      </c>
      <c r="C352" s="236">
        <f>+'Ark1'!L1287</f>
        <v>8</v>
      </c>
      <c r="D352" s="236" t="str">
        <f>VLOOKUP(C352,RNR!$F$16:$G$31,2)</f>
        <v>R</v>
      </c>
      <c r="E352" s="236">
        <f>+'Ark1'!D1287</f>
        <v>8</v>
      </c>
      <c r="F352" s="236" t="str">
        <f>VLOOKUP(E352,RNR!$D$2:$E$13,2)</f>
        <v>Aug</v>
      </c>
      <c r="G352" s="353">
        <f>+'Ark1'!Q1287</f>
        <v>771</v>
      </c>
      <c r="H352" s="338">
        <f>+'Ark1'!R1287</f>
        <v>1425</v>
      </c>
      <c r="I352" s="238">
        <f>+IF(H352=0,"",'Ark1'!AG1287)</f>
        <v>25.102467922358422</v>
      </c>
      <c r="J352" s="238">
        <f>+IF(H352=0,"",'Ark1'!AH1287)</f>
        <v>3.3684210526315783</v>
      </c>
      <c r="K352" s="238"/>
      <c r="L352" s="238"/>
      <c r="M352" s="238"/>
      <c r="N352" s="237">
        <f>+IF(H352=0,"",'Ark1'!U1287)</f>
        <v>28.980561403508808</v>
      </c>
      <c r="O352" s="238"/>
      <c r="P352" s="238"/>
      <c r="Q352" s="238"/>
      <c r="R352" s="238"/>
      <c r="S352" s="238"/>
      <c r="T352" s="238">
        <f>+IF(H352=0,"",'Ark1'!T1287)</f>
        <v>6.3733333333333348</v>
      </c>
      <c r="U352" s="239">
        <f>+IF(H352=0,"",'Ark1'!W1287)</f>
        <v>11.929824561403512</v>
      </c>
      <c r="V352" s="239">
        <f>+IF(H352=0,"",'Ark1'!X1287)</f>
        <v>97.75438596491226</v>
      </c>
      <c r="W352" s="239">
        <f>+IF(H352=0,"",'Ark1'!Y1287)</f>
        <v>82.456140350877206</v>
      </c>
      <c r="X352" s="239">
        <f>+IF(H352=0,"",'Ark1'!Z1287)</f>
        <v>6.2193095770068583</v>
      </c>
      <c r="Y352" s="239">
        <f>+IF(H352=0,"",'Ark1'!Z1287)</f>
        <v>6.2193095770068583</v>
      </c>
      <c r="Z352" s="238">
        <f>+IF(H352=0,"",'Ark1'!AC1287)</f>
        <v>0</v>
      </c>
      <c r="AA352" s="239">
        <f>+IF(H352=0,"",'Ark1'!AE1287)</f>
        <v>0</v>
      </c>
      <c r="AB352" s="239">
        <f t="shared" si="316"/>
        <v>3.622570175438601</v>
      </c>
      <c r="AC352" s="237">
        <f t="shared" si="292"/>
        <v>0.54105263157894734</v>
      </c>
      <c r="AD352" s="289"/>
      <c r="AG352" s="29"/>
      <c r="AH352" s="27"/>
    </row>
    <row r="353" spans="1:70" ht="15.6">
      <c r="A353" s="289"/>
      <c r="B353" s="289">
        <f>+'Ark1'!C1288</f>
        <v>2023</v>
      </c>
      <c r="C353" s="236">
        <f>+'Ark1'!L1288</f>
        <v>8</v>
      </c>
      <c r="D353" s="236" t="str">
        <f>VLOOKUP(C353,RNR!$F$16:$G$31,2)</f>
        <v>R</v>
      </c>
      <c r="E353" s="236">
        <f>+'Ark1'!D1288</f>
        <v>9</v>
      </c>
      <c r="F353" s="236" t="str">
        <f>VLOOKUP(E353,RNR!$D$2:$E$13,2)</f>
        <v>Sep</v>
      </c>
      <c r="G353" s="353">
        <f>+'Ark1'!Q1288</f>
        <v>835</v>
      </c>
      <c r="H353" s="338">
        <f>+'Ark1'!R1288</f>
        <v>1523</v>
      </c>
      <c r="I353" s="238">
        <f>+IF(H353=0,"",'Ark1'!AG1288)</f>
        <v>25.23609789325381</v>
      </c>
      <c r="J353" s="238">
        <f>+IF(H353=0,"",'Ark1'!AH1288)</f>
        <v>3.8739330269205512</v>
      </c>
      <c r="K353" s="238"/>
      <c r="L353" s="238"/>
      <c r="M353" s="238"/>
      <c r="N353" s="237">
        <f>+IF(H353=0,"",'Ark1'!U1288)</f>
        <v>28.850361129349928</v>
      </c>
      <c r="O353" s="238"/>
      <c r="P353" s="238"/>
      <c r="Q353" s="238"/>
      <c r="R353" s="238"/>
      <c r="S353" s="238"/>
      <c r="T353" s="238">
        <f>+IF(H353=0,"",'Ark1'!T1288)</f>
        <v>6.6913985554825999</v>
      </c>
      <c r="U353" s="239">
        <f>+IF(H353=0,"",'Ark1'!W1288)</f>
        <v>18.319107025607352</v>
      </c>
      <c r="V353" s="239">
        <f>+IF(H353=0,"",'Ark1'!X1288)</f>
        <v>98.752462245567941</v>
      </c>
      <c r="W353" s="239">
        <f>+IF(H353=0,"",'Ark1'!Y1288)</f>
        <v>82.928430728824708</v>
      </c>
      <c r="X353" s="239">
        <f>+IF(H353=0,"",'Ark1'!Z1288)</f>
        <v>5.8064122919514389</v>
      </c>
      <c r="Y353" s="239">
        <f>+IF(H353=0,"",'Ark1'!Z1288)</f>
        <v>5.8064122919514389</v>
      </c>
      <c r="Z353" s="238">
        <f>+IF(H353=0,"",'Ark1'!AC1288)</f>
        <v>0</v>
      </c>
      <c r="AA353" s="239">
        <f>+IF(H353=0,"",'Ark1'!AE1288)</f>
        <v>0</v>
      </c>
      <c r="AB353" s="239">
        <f t="shared" si="316"/>
        <v>3.6062951411687409</v>
      </c>
      <c r="AC353" s="237">
        <f t="shared" si="292"/>
        <v>0.54826001313197636</v>
      </c>
      <c r="AD353" s="289"/>
      <c r="AG353" s="29"/>
      <c r="AH353" s="27"/>
    </row>
    <row r="354" spans="1:70" ht="15.6">
      <c r="A354" s="289"/>
      <c r="B354" s="289">
        <f>+'Ark1'!C1289</f>
        <v>2023</v>
      </c>
      <c r="C354" s="236">
        <f>+'Ark1'!L1289</f>
        <v>8</v>
      </c>
      <c r="D354" s="236" t="str">
        <f>VLOOKUP(C354,RNR!$F$16:$G$31,2)</f>
        <v>R</v>
      </c>
      <c r="E354" s="236">
        <f>+'Ark1'!D1289</f>
        <v>10</v>
      </c>
      <c r="F354" s="236" t="str">
        <f>VLOOKUP(E354,RNR!$D$2:$E$13,2)</f>
        <v>Okt</v>
      </c>
      <c r="G354" s="353">
        <f>+'Ark1'!Q1289</f>
        <v>2307</v>
      </c>
      <c r="H354" s="338">
        <f>+'Ark1'!R1289</f>
        <v>4748</v>
      </c>
      <c r="I354" s="238">
        <f>+IF(H354=0,"",'Ark1'!AG1289)</f>
        <v>28.02796673474047</v>
      </c>
      <c r="J354" s="238">
        <f>+IF(H354=0,"",'Ark1'!AH1289)</f>
        <v>2.7801179443976407</v>
      </c>
      <c r="K354" s="238"/>
      <c r="L354" s="238"/>
      <c r="M354" s="238"/>
      <c r="N354" s="237">
        <f>+IF(H354=0,"",'Ark1'!U1289)</f>
        <v>29.104865206402632</v>
      </c>
      <c r="O354" s="238"/>
      <c r="P354" s="238"/>
      <c r="Q354" s="238"/>
      <c r="R354" s="238"/>
      <c r="S354" s="238"/>
      <c r="T354" s="238">
        <f>+IF(H354=0,"",'Ark1'!T1289)</f>
        <v>6.6044650379106988</v>
      </c>
      <c r="U354" s="239">
        <f>+IF(H354=0,"",'Ark1'!W1289)</f>
        <v>14.469250210614996</v>
      </c>
      <c r="V354" s="239">
        <f>+IF(H354=0,"",'Ark1'!X1289)</f>
        <v>99.157540016849183</v>
      </c>
      <c r="W354" s="239">
        <f>+IF(H354=0,"",'Ark1'!Y1289)</f>
        <v>87.657961246840799</v>
      </c>
      <c r="X354" s="239">
        <f>+IF(H354=0,"",'Ark1'!Z1289)</f>
        <v>5.2222568532656624</v>
      </c>
      <c r="Y354" s="239">
        <f>+IF(H354=0,"",'Ark1'!Z1289)</f>
        <v>5.2222568532656624</v>
      </c>
      <c r="Z354" s="238">
        <f>+IF(H354=0,"",'Ark1'!AC1289)</f>
        <v>0</v>
      </c>
      <c r="AA354" s="239">
        <f>+IF(H354=0,"",'Ark1'!AE1289)</f>
        <v>0</v>
      </c>
      <c r="AB354" s="239">
        <f t="shared" si="316"/>
        <v>3.638108150800329</v>
      </c>
      <c r="AC354" s="237">
        <f t="shared" si="292"/>
        <v>0.48588879528222412</v>
      </c>
      <c r="AD354" s="289"/>
      <c r="AG354" s="29"/>
      <c r="AH354" s="27"/>
    </row>
    <row r="355" spans="1:70" ht="15.6">
      <c r="A355" s="289"/>
      <c r="B355" s="289">
        <f>+'Ark1'!C1290</f>
        <v>2023</v>
      </c>
      <c r="C355" s="236">
        <f>+'Ark1'!L1290</f>
        <v>8</v>
      </c>
      <c r="D355" s="236" t="str">
        <f>VLOOKUP(C355,RNR!$F$16:$G$31,2)</f>
        <v>R</v>
      </c>
      <c r="E355" s="236">
        <f>+'Ark1'!D1290</f>
        <v>11</v>
      </c>
      <c r="F355" s="236" t="str">
        <f>VLOOKUP(E355,RNR!$D$2:$E$13,2)</f>
        <v>Nov</v>
      </c>
      <c r="G355" s="353">
        <f>+'Ark1'!Q1290</f>
        <v>1274</v>
      </c>
      <c r="H355" s="338">
        <f>+'Ark1'!R1290</f>
        <v>2592</v>
      </c>
      <c r="I355" s="238">
        <f>+IF(H355=0,"",'Ark1'!AG1290)</f>
        <v>32.298952000745622</v>
      </c>
      <c r="J355" s="238">
        <f>+IF(H355=0,"",'Ark1'!AH1290)</f>
        <v>3.2021604938271606</v>
      </c>
      <c r="K355" s="238"/>
      <c r="L355" s="238"/>
      <c r="M355" s="238"/>
      <c r="N355" s="237">
        <f>+IF(H355=0,"",'Ark1'!U1290)</f>
        <v>28.610416666666644</v>
      </c>
      <c r="O355" s="238"/>
      <c r="P355" s="238"/>
      <c r="Q355" s="238"/>
      <c r="R355" s="238"/>
      <c r="S355" s="238"/>
      <c r="T355" s="238">
        <f>+IF(H355=0,"",'Ark1'!T1290)</f>
        <v>6.5092592592592604</v>
      </c>
      <c r="U355" s="239">
        <f>+IF(H355=0,"",'Ark1'!W1290)</f>
        <v>12.229938271604938</v>
      </c>
      <c r="V355" s="239">
        <f>+IF(H355=0,"",'Ark1'!X1290)</f>
        <v>98.495370370370367</v>
      </c>
      <c r="W355" s="239">
        <f>+IF(H355=0,"",'Ark1'!Y1290)</f>
        <v>84.837962962962976</v>
      </c>
      <c r="X355" s="239">
        <f>+IF(H355=0,"",'Ark1'!Z1290)</f>
        <v>5.2309088048976191</v>
      </c>
      <c r="Y355" s="239">
        <f>+IF(H355=0,"",'Ark1'!Z1290)</f>
        <v>5.2309088048976191</v>
      </c>
      <c r="Z355" s="238">
        <f>+IF(H355=0,"",'Ark1'!AC1290)</f>
        <v>0</v>
      </c>
      <c r="AA355" s="239">
        <f>+IF(H355=0,"",'Ark1'!AE1290)</f>
        <v>0</v>
      </c>
      <c r="AB355" s="239">
        <f t="shared" si="316"/>
        <v>3.5763020833333306</v>
      </c>
      <c r="AC355" s="237">
        <f t="shared" si="292"/>
        <v>0.49151234567901236</v>
      </c>
      <c r="AD355" s="289"/>
      <c r="AG355" s="29"/>
      <c r="AH355" s="27"/>
    </row>
    <row r="356" spans="1:70" ht="15.6">
      <c r="A356" s="289"/>
      <c r="B356" s="289">
        <f>+'Ark1'!C1291</f>
        <v>2023</v>
      </c>
      <c r="C356" s="236">
        <f>+'Ark1'!L1291</f>
        <v>8</v>
      </c>
      <c r="D356" s="236" t="str">
        <f>VLOOKUP(C356,RNR!$F$16:$G$31,2)</f>
        <v>R</v>
      </c>
      <c r="E356" s="236">
        <f>+'Ark1'!D1291</f>
        <v>12</v>
      </c>
      <c r="F356" s="236" t="str">
        <f>VLOOKUP(E356,RNR!$D$2:$E$13,2)</f>
        <v>Des</v>
      </c>
      <c r="G356" s="353">
        <f>+'Ark1'!Q1291</f>
        <v>102</v>
      </c>
      <c r="H356" s="338">
        <f>+'Ark1'!R1291</f>
        <v>170</v>
      </c>
      <c r="I356" s="238">
        <f>+IF(H356=0,"",'Ark1'!AG1291)</f>
        <v>35.098852819135978</v>
      </c>
      <c r="J356" s="238">
        <f>+IF(H356=0,"",'Ark1'!AH1291)</f>
        <v>0</v>
      </c>
      <c r="K356" s="238"/>
      <c r="L356" s="238"/>
      <c r="M356" s="238"/>
      <c r="N356" s="237">
        <f>+IF(H356=0,"",'Ark1'!U1291)</f>
        <v>27.914117647058845</v>
      </c>
      <c r="O356" s="238"/>
      <c r="P356" s="238"/>
      <c r="Q356" s="238"/>
      <c r="R356" s="238"/>
      <c r="S356" s="238"/>
      <c r="T356" s="238">
        <f>+IF(H356=0,"",'Ark1'!T1291)</f>
        <v>6.6470588235294121</v>
      </c>
      <c r="U356" s="239">
        <f>+IF(H356=0,"",'Ark1'!W1291)</f>
        <v>7.6470588235294112</v>
      </c>
      <c r="V356" s="239">
        <f>+IF(H356=0,"",'Ark1'!X1291)</f>
        <v>98.82352941176471</v>
      </c>
      <c r="W356" s="239">
        <f>+IF(H356=0,"",'Ark1'!Y1291)</f>
        <v>82.352941176470608</v>
      </c>
      <c r="X356" s="239">
        <f>+IF(H356=0,"",'Ark1'!Z1291)</f>
        <v>5.3636610179587123</v>
      </c>
      <c r="Y356" s="239">
        <f>+IF(H356=0,"",'Ark1'!Z1291)</f>
        <v>5.3636610179587123</v>
      </c>
      <c r="Z356" s="238">
        <f>+IF(H356=0,"",'Ark1'!AC1291)</f>
        <v>0</v>
      </c>
      <c r="AA356" s="239">
        <f>+IF(H356=0,"",'Ark1'!AE1291)</f>
        <v>0</v>
      </c>
      <c r="AB356" s="239">
        <f t="shared" si="316"/>
        <v>3.4892647058823556</v>
      </c>
      <c r="AC356" s="237">
        <f t="shared" si="292"/>
        <v>0.6</v>
      </c>
      <c r="AD356" s="289"/>
      <c r="AG356" s="29"/>
      <c r="AH356" s="27"/>
    </row>
    <row r="357" spans="1:70" s="532" customFormat="1" ht="15" customHeight="1">
      <c r="A357" s="289"/>
      <c r="B357" s="289"/>
      <c r="C357" s="289"/>
      <c r="D357" s="368"/>
      <c r="E357" s="368"/>
      <c r="F357" s="368"/>
      <c r="G357" s="368"/>
      <c r="H357" s="368"/>
      <c r="I357" s="289"/>
      <c r="J357" s="289"/>
      <c r="K357" s="289"/>
      <c r="L357" s="289"/>
      <c r="M357" s="289"/>
      <c r="N357" s="289"/>
      <c r="O357" s="289"/>
      <c r="P357" s="289"/>
      <c r="Q357" s="289"/>
      <c r="R357" s="289"/>
      <c r="S357" s="289"/>
      <c r="T357" s="289"/>
      <c r="U357" s="289"/>
      <c r="V357" s="289"/>
      <c r="W357" s="289"/>
      <c r="X357" s="289"/>
      <c r="Y357" s="289"/>
      <c r="Z357" s="289"/>
      <c r="AA357" s="289"/>
      <c r="AB357" s="289"/>
      <c r="AC357" s="289"/>
      <c r="AD357" s="289"/>
      <c r="AE357" s="219"/>
      <c r="AF357" s="29"/>
      <c r="AG357" s="29"/>
      <c r="AH357" s="27"/>
      <c r="AI357" s="220"/>
      <c r="BF357" s="232"/>
    </row>
    <row r="358" spans="1:70" s="532" customFormat="1" ht="15" customHeight="1">
      <c r="A358" s="289"/>
      <c r="B358" s="289"/>
      <c r="C358" s="330" t="s">
        <v>0</v>
      </c>
      <c r="D358" s="368"/>
      <c r="E358" s="539" t="str">
        <f>+D363</f>
        <v>R+</v>
      </c>
      <c r="F358" s="368"/>
      <c r="G358" s="368"/>
      <c r="H358" s="367">
        <f>SUM(H364:H378)</f>
        <v>10286</v>
      </c>
      <c r="I358" s="290"/>
      <c r="J358" s="290"/>
      <c r="K358" s="290"/>
      <c r="L358" s="290"/>
      <c r="M358" s="290"/>
      <c r="N358" s="265">
        <f>+Klasse!M372</f>
        <v>0</v>
      </c>
      <c r="O358" s="289"/>
      <c r="P358" s="289"/>
      <c r="Q358" s="289"/>
      <c r="R358" s="289"/>
      <c r="S358" s="289"/>
      <c r="T358" s="289"/>
      <c r="U358" s="291"/>
      <c r="V358" s="291"/>
      <c r="W358" s="291"/>
      <c r="X358" s="291"/>
      <c r="Y358" s="291"/>
      <c r="Z358" s="289"/>
      <c r="AA358" s="291"/>
      <c r="AB358" s="265" t="e">
        <f>+N358/#REF!</f>
        <v>#REF!</v>
      </c>
      <c r="AC358" s="290"/>
      <c r="AD358" s="289"/>
      <c r="AE358" s="219"/>
      <c r="AF358" s="29"/>
      <c r="AG358" s="29"/>
      <c r="AH358" s="27"/>
      <c r="AI358" s="220"/>
      <c r="BF358" s="232"/>
    </row>
    <row r="359" spans="1:70" s="532" customFormat="1" ht="15" customHeight="1">
      <c r="A359" s="289"/>
      <c r="B359" s="289"/>
      <c r="C359" s="289"/>
      <c r="D359" s="368"/>
      <c r="E359" s="368"/>
      <c r="F359" s="368"/>
      <c r="G359" s="368"/>
      <c r="H359" s="368"/>
      <c r="I359" s="290"/>
      <c r="J359" s="290"/>
      <c r="K359" s="290"/>
      <c r="L359" s="290"/>
      <c r="M359" s="290"/>
      <c r="N359" s="289"/>
      <c r="O359" s="289"/>
      <c r="P359" s="289"/>
      <c r="Q359" s="289"/>
      <c r="R359" s="289"/>
      <c r="S359" s="289"/>
      <c r="T359" s="289"/>
      <c r="U359" s="291"/>
      <c r="V359" s="291"/>
      <c r="W359" s="291"/>
      <c r="X359" s="291"/>
      <c r="Y359" s="291"/>
      <c r="Z359" s="289"/>
      <c r="AA359" s="291"/>
      <c r="AB359" s="291"/>
      <c r="AC359" s="291"/>
      <c r="AD359" s="289"/>
      <c r="AE359" s="219"/>
      <c r="AF359" s="29"/>
      <c r="AG359" s="29"/>
      <c r="AH359" s="27"/>
      <c r="AI359" s="220"/>
      <c r="BF359" s="232" t="e">
        <f>1+#REF!</f>
        <v>#REF!</v>
      </c>
      <c r="BG359" s="532">
        <v>20.659867330016564</v>
      </c>
      <c r="BH359" s="532">
        <f t="shared" ref="BH359" si="317">+BG359</f>
        <v>20.659867330016564</v>
      </c>
      <c r="BI359" s="532">
        <f t="shared" ref="BI359" si="318">+BH359</f>
        <v>20.659867330016564</v>
      </c>
      <c r="BJ359" s="532">
        <f t="shared" ref="BJ359" si="319">+BI359</f>
        <v>20.659867330016564</v>
      </c>
      <c r="BK359" s="532">
        <f t="shared" ref="BK359" si="320">+BJ359</f>
        <v>20.659867330016564</v>
      </c>
      <c r="BL359" s="532">
        <f t="shared" ref="BL359" si="321">+BK359</f>
        <v>20.659867330016564</v>
      </c>
      <c r="BM359" s="532">
        <f t="shared" ref="BM359" si="322">+BL359</f>
        <v>20.659867330016564</v>
      </c>
      <c r="BN359" s="532">
        <f t="shared" ref="BN359" si="323">+BM359</f>
        <v>20.659867330016564</v>
      </c>
      <c r="BO359" s="532">
        <f t="shared" ref="BO359" si="324">+BN359</f>
        <v>20.659867330016564</v>
      </c>
      <c r="BP359" s="532">
        <f t="shared" ref="BP359" si="325">+BO359</f>
        <v>20.659867330016564</v>
      </c>
      <c r="BQ359" s="532">
        <f t="shared" ref="BQ359" si="326">+BP359</f>
        <v>20.659867330016564</v>
      </c>
      <c r="BR359" s="532">
        <f t="shared" ref="BR359" si="327">+BQ359</f>
        <v>20.659867330016564</v>
      </c>
    </row>
    <row r="360" spans="1:70" ht="15.6">
      <c r="A360" s="289"/>
      <c r="B360" s="289">
        <f>+'Ark1'!C1292</f>
        <v>2023</v>
      </c>
      <c r="C360" s="236">
        <f>+'Ark1'!L1292</f>
        <v>9</v>
      </c>
      <c r="D360" s="236" t="str">
        <f>VLOOKUP(C360,RNR!$F$16:$G$31,2)</f>
        <v>R+</v>
      </c>
      <c r="E360" s="236">
        <f>+'Ark1'!D1292</f>
        <v>1</v>
      </c>
      <c r="F360" s="236" t="str">
        <f>VLOOKUP(E360,RNR!$D$2:$E$13,2)</f>
        <v>Jan</v>
      </c>
      <c r="G360" s="353">
        <f>+'Ark1'!Q1292</f>
        <v>39</v>
      </c>
      <c r="H360" s="338">
        <f>+'Ark1'!R1292</f>
        <v>65</v>
      </c>
      <c r="I360" s="238">
        <f>+IF(H360=0,"",'Ark1'!AG1292)</f>
        <v>25.464971435934878</v>
      </c>
      <c r="J360" s="238">
        <f>+IF(H360=0,"",'Ark1'!AH1292)</f>
        <v>0</v>
      </c>
      <c r="K360" s="238"/>
      <c r="L360" s="238"/>
      <c r="M360" s="238"/>
      <c r="N360" s="237">
        <f>+IF(H360=0,"",'Ark1'!U1292)</f>
        <v>36.483076923076929</v>
      </c>
      <c r="O360" s="238"/>
      <c r="P360" s="238"/>
      <c r="Q360" s="238"/>
      <c r="R360" s="238"/>
      <c r="S360" s="238"/>
      <c r="T360" s="238">
        <f>+IF(H360=0,"",'Ark1'!T1292)</f>
        <v>7.7384615384615376</v>
      </c>
      <c r="U360" s="239">
        <f>+IF(H360=0,"",'Ark1'!W1292)</f>
        <v>18.461538461538456</v>
      </c>
      <c r="V360" s="239">
        <f>+IF(H360=0,"",'Ark1'!X1292)</f>
        <v>100</v>
      </c>
      <c r="W360" s="239">
        <f>+IF(H360=0,"",'Ark1'!Y1292)</f>
        <v>95.384615384615358</v>
      </c>
      <c r="X360" s="239">
        <f>+IF(H360=0,"",'Ark1'!Z1292)</f>
        <v>6.2487800466176013</v>
      </c>
      <c r="Y360" s="239">
        <f>+IF(H360=0,"",'Ark1'!Z1292)</f>
        <v>6.2487800466176013</v>
      </c>
      <c r="Z360" s="238">
        <f>+IF(H360=0,"",'Ark1'!AC1292)</f>
        <v>0</v>
      </c>
      <c r="AA360" s="239">
        <f>+IF(H360=0,"",'Ark1'!AE1292)</f>
        <v>0</v>
      </c>
      <c r="AB360" s="239">
        <f t="shared" ref="AB360:AB371" si="328">+IF(H360=0,"",+N360/C360)</f>
        <v>4.0536752136752146</v>
      </c>
      <c r="AC360" s="237">
        <f t="shared" si="292"/>
        <v>0.6</v>
      </c>
      <c r="AD360" s="289"/>
      <c r="AG360" s="29"/>
      <c r="AH360" s="27"/>
    </row>
    <row r="361" spans="1:70" ht="15.6">
      <c r="A361" s="289"/>
      <c r="B361" s="289">
        <f>+'Ark1'!C1293</f>
        <v>2023</v>
      </c>
      <c r="C361" s="236">
        <f>+'Ark1'!L1293</f>
        <v>9</v>
      </c>
      <c r="D361" s="236" t="str">
        <f>VLOOKUP(C361,RNR!$F$16:$G$31,2)</f>
        <v>R+</v>
      </c>
      <c r="E361" s="236">
        <f>+'Ark1'!D1293</f>
        <v>2</v>
      </c>
      <c r="F361" s="236" t="str">
        <f>VLOOKUP(E361,RNR!$D$2:$E$13,2)</f>
        <v>Feb</v>
      </c>
      <c r="G361" s="353">
        <f>+'Ark1'!Q1293</f>
        <v>101</v>
      </c>
      <c r="H361" s="338">
        <f>+'Ark1'!R1293</f>
        <v>137</v>
      </c>
      <c r="I361" s="238">
        <f>+IF(H361=0,"",'Ark1'!AG1293)</f>
        <v>30.26037163728401</v>
      </c>
      <c r="J361" s="238">
        <f>+IF(H361=0,"",'Ark1'!AH1293)</f>
        <v>0</v>
      </c>
      <c r="K361" s="238"/>
      <c r="L361" s="238"/>
      <c r="M361" s="238"/>
      <c r="N361" s="237">
        <f>+IF(H361=0,"",'Ark1'!U1293)</f>
        <v>35.25620437956205</v>
      </c>
      <c r="O361" s="238"/>
      <c r="P361" s="238"/>
      <c r="Q361" s="238"/>
      <c r="R361" s="238"/>
      <c r="S361" s="238"/>
      <c r="T361" s="238">
        <f>+IF(H361=0,"",'Ark1'!T1293)</f>
        <v>7.540145985401459</v>
      </c>
      <c r="U361" s="239">
        <f>+IF(H361=0,"",'Ark1'!W1293)</f>
        <v>26.277372262773721</v>
      </c>
      <c r="V361" s="239">
        <f>+IF(H361=0,"",'Ark1'!X1293)</f>
        <v>100</v>
      </c>
      <c r="W361" s="239">
        <f>+IF(H361=0,"",'Ark1'!Y1293)</f>
        <v>99.270072992700761</v>
      </c>
      <c r="X361" s="239">
        <f>+IF(H361=0,"",'Ark1'!Z1293)</f>
        <v>5.9273442966292622</v>
      </c>
      <c r="Y361" s="239">
        <f>+IF(H361=0,"",'Ark1'!Z1293)</f>
        <v>5.9273442966292622</v>
      </c>
      <c r="Z361" s="238">
        <f>+IF(H361=0,"",'Ark1'!AC1293)</f>
        <v>0</v>
      </c>
      <c r="AA361" s="239">
        <f>+IF(H361=0,"",'Ark1'!AE1293)</f>
        <v>0</v>
      </c>
      <c r="AB361" s="239">
        <f t="shared" si="328"/>
        <v>3.9173560421735609</v>
      </c>
      <c r="AC361" s="237">
        <f t="shared" si="292"/>
        <v>0.73722627737226276</v>
      </c>
      <c r="AD361" s="289"/>
      <c r="AG361" s="29"/>
      <c r="AH361" s="27"/>
    </row>
    <row r="362" spans="1:70" ht="15.6">
      <c r="A362" s="289"/>
      <c r="B362" s="289">
        <f>+'Ark1'!C1294</f>
        <v>2023</v>
      </c>
      <c r="C362" s="236">
        <f>+'Ark1'!L1294</f>
        <v>9</v>
      </c>
      <c r="D362" s="236" t="str">
        <f>VLOOKUP(C362,RNR!$F$16:$G$31,2)</f>
        <v>R+</v>
      </c>
      <c r="E362" s="236">
        <f>+'Ark1'!D1294</f>
        <v>3</v>
      </c>
      <c r="F362" s="236" t="str">
        <f>VLOOKUP(E362,RNR!$D$2:$E$13,2)</f>
        <v>Mar</v>
      </c>
      <c r="G362" s="353">
        <f>+'Ark1'!Q1294</f>
        <v>600</v>
      </c>
      <c r="H362" s="338">
        <f>+'Ark1'!R1294</f>
        <v>885</v>
      </c>
      <c r="I362" s="238">
        <f>+IF(H362=0,"",'Ark1'!AG1294)</f>
        <v>31.562817341755625</v>
      </c>
      <c r="J362" s="238">
        <f>+IF(H362=0,"",'Ark1'!AH1294)</f>
        <v>1.8079096045197736</v>
      </c>
      <c r="K362" s="238"/>
      <c r="L362" s="238"/>
      <c r="M362" s="238"/>
      <c r="N362" s="237">
        <f>+IF(H362=0,"",'Ark1'!U1294)</f>
        <v>35.22542372881356</v>
      </c>
      <c r="O362" s="238"/>
      <c r="P362" s="238"/>
      <c r="Q362" s="238"/>
      <c r="R362" s="238"/>
      <c r="S362" s="238"/>
      <c r="T362" s="238">
        <f>+IF(H362=0,"",'Ark1'!T1294)</f>
        <v>7.6497175141242915</v>
      </c>
      <c r="U362" s="239">
        <f>+IF(H362=0,"",'Ark1'!W1294)</f>
        <v>27.344632768361592</v>
      </c>
      <c r="V362" s="239">
        <f>+IF(H362=0,"",'Ark1'!X1294)</f>
        <v>100</v>
      </c>
      <c r="W362" s="239">
        <f>+IF(H362=0,"",'Ark1'!Y1294)</f>
        <v>98.983050847457633</v>
      </c>
      <c r="X362" s="239">
        <f>+IF(H362=0,"",'Ark1'!Z1294)</f>
        <v>5.9912080562266476</v>
      </c>
      <c r="Y362" s="239">
        <f>+IF(H362=0,"",'Ark1'!Z1294)</f>
        <v>5.9912080562266476</v>
      </c>
      <c r="Z362" s="238">
        <f>+IF(H362=0,"",'Ark1'!AC1294)</f>
        <v>0</v>
      </c>
      <c r="AA362" s="239">
        <f>+IF(H362=0,"",'Ark1'!AE1294)</f>
        <v>0</v>
      </c>
      <c r="AB362" s="239">
        <f t="shared" si="328"/>
        <v>3.9139359698681733</v>
      </c>
      <c r="AC362" s="237">
        <f t="shared" si="292"/>
        <v>0.67796610169491522</v>
      </c>
      <c r="AD362" s="289"/>
      <c r="AG362" s="29"/>
      <c r="AH362" s="27"/>
    </row>
    <row r="363" spans="1:70" ht="15.6">
      <c r="A363" s="289"/>
      <c r="B363" s="289">
        <f>+'Ark1'!C1295</f>
        <v>2023</v>
      </c>
      <c r="C363" s="236">
        <f>+'Ark1'!L1295</f>
        <v>9</v>
      </c>
      <c r="D363" s="236" t="str">
        <f>VLOOKUP(C363,RNR!$F$16:$G$31,2)</f>
        <v>R+</v>
      </c>
      <c r="E363" s="236">
        <f>+'Ark1'!D1295</f>
        <v>4</v>
      </c>
      <c r="F363" s="236" t="str">
        <f>VLOOKUP(E363,RNR!$D$2:$E$13,2)</f>
        <v>Apr</v>
      </c>
      <c r="G363" s="353">
        <f>+'Ark1'!Q1295</f>
        <v>48</v>
      </c>
      <c r="H363" s="338">
        <f>+'Ark1'!R1295</f>
        <v>68</v>
      </c>
      <c r="I363" s="238">
        <f>+IF(H363=0,"",'Ark1'!AG1295)</f>
        <v>16.767664386237755</v>
      </c>
      <c r="J363" s="238">
        <f>+IF(H363=0,"",'Ark1'!AH1295)</f>
        <v>4.4117647058823524</v>
      </c>
      <c r="K363" s="238"/>
      <c r="L363" s="238"/>
      <c r="M363" s="238"/>
      <c r="N363" s="237">
        <f>+IF(H363=0,"",'Ark1'!U1295)</f>
        <v>32.186764705882347</v>
      </c>
      <c r="O363" s="238"/>
      <c r="P363" s="238"/>
      <c r="Q363" s="238"/>
      <c r="R363" s="238"/>
      <c r="S363" s="238"/>
      <c r="T363" s="238">
        <f>+IF(H363=0,"",'Ark1'!T1295)</f>
        <v>7.117647058823529</v>
      </c>
      <c r="U363" s="239">
        <f>+IF(H363=0,"",'Ark1'!W1295)</f>
        <v>20.588235294117652</v>
      </c>
      <c r="V363" s="239">
        <f>+IF(H363=0,"",'Ark1'!X1295)</f>
        <v>98.529411764705884</v>
      </c>
      <c r="W363" s="239">
        <f>+IF(H363=0,"",'Ark1'!Y1295)</f>
        <v>85.294117647058812</v>
      </c>
      <c r="X363" s="239">
        <f>+IF(H363=0,"",'Ark1'!Z1295)</f>
        <v>8.230125873023681</v>
      </c>
      <c r="Y363" s="239">
        <f>+IF(H363=0,"",'Ark1'!Z1295)</f>
        <v>8.230125873023681</v>
      </c>
      <c r="Z363" s="238">
        <f>+IF(H363=0,"",'Ark1'!AC1295)</f>
        <v>0</v>
      </c>
      <c r="AA363" s="239">
        <f>+IF(H363=0,"",'Ark1'!AE1295)</f>
        <v>0</v>
      </c>
      <c r="AB363" s="239">
        <f t="shared" si="328"/>
        <v>3.5763071895424829</v>
      </c>
      <c r="AC363" s="237">
        <f t="shared" si="292"/>
        <v>0.70588235294117652</v>
      </c>
      <c r="AD363" s="289"/>
      <c r="AG363" s="29"/>
      <c r="AH363" s="27"/>
    </row>
    <row r="364" spans="1:70">
      <c r="A364" s="289"/>
      <c r="B364" s="289">
        <f>+'Ark1'!C1296</f>
        <v>2023</v>
      </c>
      <c r="C364" s="236">
        <f>+'Ark1'!L1296</f>
        <v>9</v>
      </c>
      <c r="D364" s="236" t="str">
        <f>VLOOKUP(C364,RNR!$F$16:$G$31,2)</f>
        <v>R+</v>
      </c>
      <c r="E364" s="236">
        <f>+'Ark1'!D1296</f>
        <v>5</v>
      </c>
      <c r="F364" s="236" t="str">
        <f>VLOOKUP(E364,RNR!$D$2:$E$13,2)</f>
        <v>Mai</v>
      </c>
      <c r="G364" s="353">
        <f>+'Ark1'!Q1296</f>
        <v>130</v>
      </c>
      <c r="H364" s="353">
        <f>+'Ark1'!R1296</f>
        <v>208</v>
      </c>
      <c r="I364" s="238">
        <f>+IF(H364=0,"",'Ark1'!AG1296)</f>
        <v>19.860388024181841</v>
      </c>
      <c r="J364" s="238">
        <f>+IF(H364=0,"",'Ark1'!AH1296)</f>
        <v>1.4423076923076923</v>
      </c>
      <c r="K364" s="238"/>
      <c r="L364" s="238"/>
      <c r="M364" s="238"/>
      <c r="N364" s="237">
        <f>+IF(H364=0,"",'Ark1'!U1296)</f>
        <v>31.856730769230776</v>
      </c>
      <c r="O364" s="238"/>
      <c r="P364" s="238"/>
      <c r="Q364" s="238"/>
      <c r="R364" s="238"/>
      <c r="S364" s="238"/>
      <c r="T364" s="238">
        <f>+IF(H364=0,"",'Ark1'!T1296)</f>
        <v>7</v>
      </c>
      <c r="U364" s="239">
        <f>+IF(H364=0,"",'Ark1'!W1296)</f>
        <v>17.788461538461544</v>
      </c>
      <c r="V364" s="239">
        <f>+IF(H364=0,"",'Ark1'!X1296)</f>
        <v>99.519230769230788</v>
      </c>
      <c r="W364" s="239">
        <f>+IF(H364=0,"",'Ark1'!Y1296)</f>
        <v>87.5</v>
      </c>
      <c r="X364" s="239">
        <f>+IF(H364=0,"",'Ark1'!Z1296)</f>
        <v>7.0425869976750848</v>
      </c>
      <c r="Y364" s="239">
        <f>+IF(H364=0,"",'Ark1'!Z1296)</f>
        <v>7.0425869976750848</v>
      </c>
      <c r="Z364" s="238">
        <f>+IF(H364=0,"",'Ark1'!AC1296)</f>
        <v>0</v>
      </c>
      <c r="AA364" s="239">
        <f>+IF(H364=0,"",'Ark1'!AE1296)</f>
        <v>0</v>
      </c>
      <c r="AB364" s="239">
        <f t="shared" si="328"/>
        <v>3.5396367521367527</v>
      </c>
      <c r="AC364" s="237">
        <f t="shared" si="292"/>
        <v>0.625</v>
      </c>
      <c r="AD364" s="289"/>
      <c r="AG364" s="29"/>
      <c r="AH364" s="27"/>
    </row>
    <row r="365" spans="1:70">
      <c r="A365" s="289"/>
      <c r="B365" s="289">
        <f>+'Ark1'!C1297</f>
        <v>2023</v>
      </c>
      <c r="C365" s="236">
        <f>+'Ark1'!L1297</f>
        <v>9</v>
      </c>
      <c r="D365" s="236" t="str">
        <f>VLOOKUP(C365,RNR!$F$16:$G$31,2)</f>
        <v>R+</v>
      </c>
      <c r="E365" s="236">
        <f>+'Ark1'!D1297</f>
        <v>6</v>
      </c>
      <c r="F365" s="236" t="str">
        <f>VLOOKUP(E365,RNR!$D$2:$E$13,2)</f>
        <v>Jun</v>
      </c>
      <c r="G365" s="353">
        <f>+'Ark1'!Q1297</f>
        <v>101</v>
      </c>
      <c r="H365" s="353">
        <f>+'Ark1'!R1297</f>
        <v>162</v>
      </c>
      <c r="I365" s="238">
        <f>+IF(H365=0,"",'Ark1'!AG1297)</f>
        <v>19.445513057631128</v>
      </c>
      <c r="J365" s="238">
        <f>+IF(H365=0,"",'Ark1'!AH1297)</f>
        <v>0</v>
      </c>
      <c r="K365" s="238"/>
      <c r="L365" s="238"/>
      <c r="M365" s="238"/>
      <c r="N365" s="237">
        <f>+IF(H365=0,"",'Ark1'!U1297)</f>
        <v>32.450000000000003</v>
      </c>
      <c r="O365" s="238"/>
      <c r="P365" s="238"/>
      <c r="Q365" s="238"/>
      <c r="R365" s="238"/>
      <c r="S365" s="238"/>
      <c r="T365" s="238">
        <f>+IF(H365=0,"",'Ark1'!T1297)</f>
        <v>7.1790123456790118</v>
      </c>
      <c r="U365" s="239">
        <f>+IF(H365=0,"",'Ark1'!W1297)</f>
        <v>24.691358024691361</v>
      </c>
      <c r="V365" s="239">
        <f>+IF(H365=0,"",'Ark1'!X1297)</f>
        <v>100</v>
      </c>
      <c r="W365" s="239">
        <f>+IF(H365=0,"",'Ark1'!Y1297)</f>
        <v>88.8888888888889</v>
      </c>
      <c r="X365" s="239">
        <f>+IF(H365=0,"",'Ark1'!Z1297)</f>
        <v>7.4998292161624702</v>
      </c>
      <c r="Y365" s="239">
        <f>+IF(H365=0,"",'Ark1'!Z1297)</f>
        <v>7.4998292161624702</v>
      </c>
      <c r="Z365" s="238">
        <f>+IF(H365=0,"",'Ark1'!AC1297)</f>
        <v>0</v>
      </c>
      <c r="AA365" s="239">
        <f>+IF(H365=0,"",'Ark1'!AE1297)</f>
        <v>0</v>
      </c>
      <c r="AB365" s="239">
        <f t="shared" si="328"/>
        <v>3.6055555555555561</v>
      </c>
      <c r="AC365" s="237">
        <f t="shared" si="292"/>
        <v>0.62345679012345678</v>
      </c>
      <c r="AD365" s="289"/>
      <c r="AG365" s="29"/>
      <c r="AH365" s="27"/>
    </row>
    <row r="366" spans="1:70">
      <c r="A366" s="289"/>
      <c r="B366" s="289">
        <f>+'Ark1'!C1298</f>
        <v>2023</v>
      </c>
      <c r="C366" s="236">
        <f>+'Ark1'!L1298</f>
        <v>9</v>
      </c>
      <c r="D366" s="236" t="str">
        <f>VLOOKUP(C366,RNR!$F$16:$G$31,2)</f>
        <v>R+</v>
      </c>
      <c r="E366" s="236">
        <f>+'Ark1'!D1298</f>
        <v>7</v>
      </c>
      <c r="F366" s="236" t="str">
        <f>VLOOKUP(E366,RNR!$D$2:$E$13,2)</f>
        <v>Jul</v>
      </c>
      <c r="G366" s="353">
        <f>+'Ark1'!Q1298</f>
        <v>28</v>
      </c>
      <c r="H366" s="353">
        <f>+'Ark1'!R1298</f>
        <v>59</v>
      </c>
      <c r="I366" s="238">
        <f>+IF(H366=0,"",'Ark1'!AG1298)</f>
        <v>27.112959318803441</v>
      </c>
      <c r="J366" s="238">
        <f>+IF(H366=0,"",'Ark1'!AH1298)</f>
        <v>0</v>
      </c>
      <c r="K366" s="238"/>
      <c r="L366" s="238"/>
      <c r="M366" s="238"/>
      <c r="N366" s="237">
        <f>+IF(H366=0,"",'Ark1'!U1298)</f>
        <v>37.130508474576253</v>
      </c>
      <c r="O366" s="238"/>
      <c r="P366" s="238"/>
      <c r="Q366" s="238"/>
      <c r="R366" s="238"/>
      <c r="S366" s="238"/>
      <c r="T366" s="238">
        <f>+IF(H366=0,"",'Ark1'!T1298)</f>
        <v>7.7966101694915277</v>
      </c>
      <c r="U366" s="239">
        <f>+IF(H366=0,"",'Ark1'!W1298)</f>
        <v>30.50847457627118</v>
      </c>
      <c r="V366" s="239">
        <f>+IF(H366=0,"",'Ark1'!X1298)</f>
        <v>100</v>
      </c>
      <c r="W366" s="239">
        <f>+IF(H366=0,"",'Ark1'!Y1298)</f>
        <v>100</v>
      </c>
      <c r="X366" s="239">
        <f>+IF(H366=0,"",'Ark1'!Z1298)</f>
        <v>5.4798012532711606</v>
      </c>
      <c r="Y366" s="239">
        <f>+IF(H366=0,"",'Ark1'!Z1298)</f>
        <v>5.4798012532711606</v>
      </c>
      <c r="Z366" s="238">
        <f>+IF(H366=0,"",'Ark1'!AC1298)</f>
        <v>0</v>
      </c>
      <c r="AA366" s="239">
        <f>+IF(H366=0,"",'Ark1'!AE1298)</f>
        <v>0</v>
      </c>
      <c r="AB366" s="239">
        <f t="shared" si="328"/>
        <v>4.1256120527306948</v>
      </c>
      <c r="AC366" s="237">
        <f t="shared" si="292"/>
        <v>0.47457627118644069</v>
      </c>
      <c r="AD366" s="289"/>
      <c r="AG366" s="29"/>
      <c r="AH366" s="27"/>
    </row>
    <row r="367" spans="1:70">
      <c r="A367" s="289"/>
      <c r="B367" s="289">
        <f>+'Ark1'!C1299</f>
        <v>2023</v>
      </c>
      <c r="C367" s="236">
        <f>+'Ark1'!L1299</f>
        <v>9</v>
      </c>
      <c r="D367" s="236" t="str">
        <f>VLOOKUP(C367,RNR!$F$16:$G$31,2)</f>
        <v>R+</v>
      </c>
      <c r="E367" s="236">
        <f>+'Ark1'!D1299</f>
        <v>8</v>
      </c>
      <c r="F367" s="236" t="str">
        <f>VLOOKUP(E367,RNR!$D$2:$E$13,2)</f>
        <v>Aug</v>
      </c>
      <c r="G367" s="353">
        <f>+'Ark1'!Q1299</f>
        <v>535</v>
      </c>
      <c r="H367" s="353">
        <f>+'Ark1'!R1299</f>
        <v>892</v>
      </c>
      <c r="I367" s="238">
        <f>+IF(H367=0,"",'Ark1'!AG1299)</f>
        <v>18.687669019645021</v>
      </c>
      <c r="J367" s="238">
        <f>+IF(H367=0,"",'Ark1'!AH1299)</f>
        <v>1.1210762331838562</v>
      </c>
      <c r="K367" s="238"/>
      <c r="L367" s="238"/>
      <c r="M367" s="238"/>
      <c r="N367" s="237">
        <f>+IF(H367=0,"",'Ark1'!U1299)</f>
        <v>34.466367713004495</v>
      </c>
      <c r="O367" s="238"/>
      <c r="P367" s="238"/>
      <c r="Q367" s="238"/>
      <c r="R367" s="238"/>
      <c r="S367" s="238"/>
      <c r="T367" s="238">
        <f>+IF(H367=0,"",'Ark1'!T1299)</f>
        <v>7.1502242152466353</v>
      </c>
      <c r="U367" s="239">
        <f>+IF(H367=0,"",'Ark1'!W1299)</f>
        <v>21.748878923766821</v>
      </c>
      <c r="V367" s="239">
        <f>+IF(H367=0,"",'Ark1'!X1299)</f>
        <v>99.887892376681634</v>
      </c>
      <c r="W367" s="239">
        <f>+IF(H367=0,"",'Ark1'!Y1299)</f>
        <v>96.188340807174896</v>
      </c>
      <c r="X367" s="239">
        <f>+IF(H367=0,"",'Ark1'!Z1299)</f>
        <v>6.614023272324399</v>
      </c>
      <c r="Y367" s="239">
        <f>+IF(H367=0,"",'Ark1'!Z1299)</f>
        <v>6.614023272324399</v>
      </c>
      <c r="Z367" s="238">
        <f>+IF(H367=0,"",'Ark1'!AC1299)</f>
        <v>0</v>
      </c>
      <c r="AA367" s="239">
        <f>+IF(H367=0,"",'Ark1'!AE1299)</f>
        <v>0</v>
      </c>
      <c r="AB367" s="239">
        <f t="shared" si="328"/>
        <v>3.8295964125560551</v>
      </c>
      <c r="AC367" s="237">
        <f t="shared" si="292"/>
        <v>0.59977578475336324</v>
      </c>
      <c r="AD367" s="289"/>
      <c r="AG367" s="29"/>
      <c r="AH367" s="27"/>
    </row>
    <row r="368" spans="1:70">
      <c r="A368" s="289"/>
      <c r="B368" s="289">
        <f>+'Ark1'!C1300</f>
        <v>2023</v>
      </c>
      <c r="C368" s="236">
        <f>+'Ark1'!L1300</f>
        <v>9</v>
      </c>
      <c r="D368" s="236" t="str">
        <f>VLOOKUP(C368,RNR!$F$16:$G$31,2)</f>
        <v>R+</v>
      </c>
      <c r="E368" s="236">
        <f>+'Ark1'!D1300</f>
        <v>9</v>
      </c>
      <c r="F368" s="236" t="str">
        <f>VLOOKUP(E368,RNR!$D$2:$E$13,2)</f>
        <v>Sep</v>
      </c>
      <c r="G368" s="353">
        <f>+'Ark1'!Q1300</f>
        <v>521</v>
      </c>
      <c r="H368" s="353">
        <f>+'Ark1'!R1300</f>
        <v>873</v>
      </c>
      <c r="I368" s="238">
        <f>+IF(H368=0,"",'Ark1'!AG1300)</f>
        <v>16.565879108918917</v>
      </c>
      <c r="J368" s="238">
        <f>+IF(H368=0,"",'Ark1'!AH1300)</f>
        <v>2.9782359679266901</v>
      </c>
      <c r="K368" s="238"/>
      <c r="L368" s="238"/>
      <c r="M368" s="238"/>
      <c r="N368" s="237">
        <f>+IF(H368=0,"",'Ark1'!U1300)</f>
        <v>33.039175257731955</v>
      </c>
      <c r="O368" s="238"/>
      <c r="P368" s="238"/>
      <c r="Q368" s="238"/>
      <c r="R368" s="238"/>
      <c r="S368" s="238"/>
      <c r="T368" s="238">
        <f>+IF(H368=0,"",'Ark1'!T1300)</f>
        <v>7.3046964490263457</v>
      </c>
      <c r="U368" s="239">
        <f>+IF(H368=0,"",'Ark1'!W1300)</f>
        <v>25.200458190148922</v>
      </c>
      <c r="V368" s="239">
        <f>+IF(H368=0,"",'Ark1'!X1300)</f>
        <v>99.541809851088246</v>
      </c>
      <c r="W368" s="239">
        <f>+IF(H368=0,"",'Ark1'!Y1300)</f>
        <v>94.272623138602526</v>
      </c>
      <c r="X368" s="239">
        <f>+IF(H368=0,"",'Ark1'!Z1300)</f>
        <v>6.7163287889388199</v>
      </c>
      <c r="Y368" s="239">
        <f>+IF(H368=0,"",'Ark1'!Z1300)</f>
        <v>6.7163287889388199</v>
      </c>
      <c r="Z368" s="238">
        <f>+IF(H368=0,"",'Ark1'!AC1300)</f>
        <v>0</v>
      </c>
      <c r="AA368" s="239">
        <f>+IF(H368=0,"",'Ark1'!AE1300)</f>
        <v>0</v>
      </c>
      <c r="AB368" s="239">
        <f t="shared" si="328"/>
        <v>3.6710194730813281</v>
      </c>
      <c r="AC368" s="237">
        <f t="shared" si="292"/>
        <v>0.5967926689576174</v>
      </c>
      <c r="AD368" s="289"/>
      <c r="AG368" s="29"/>
      <c r="AH368" s="27"/>
    </row>
    <row r="369" spans="1:70">
      <c r="A369" s="289"/>
      <c r="B369" s="289">
        <f>+'Ark1'!C1301</f>
        <v>2023</v>
      </c>
      <c r="C369" s="236">
        <f>+'Ark1'!L1301</f>
        <v>9</v>
      </c>
      <c r="D369" s="236" t="str">
        <f>VLOOKUP(C369,RNR!$F$16:$G$31,2)</f>
        <v>R+</v>
      </c>
      <c r="E369" s="236">
        <f>+'Ark1'!D1301</f>
        <v>10</v>
      </c>
      <c r="F369" s="236" t="str">
        <f>VLOOKUP(E369,RNR!$D$2:$E$13,2)</f>
        <v>Okt</v>
      </c>
      <c r="G369" s="353">
        <f>+'Ark1'!Q1301</f>
        <v>1798</v>
      </c>
      <c r="H369" s="353">
        <f>+'Ark1'!R1301</f>
        <v>3450</v>
      </c>
      <c r="I369" s="238">
        <f>+IF(H369=0,"",'Ark1'!AG1301)</f>
        <v>23.341295453194849</v>
      </c>
      <c r="J369" s="238">
        <f>+IF(H369=0,"",'Ark1'!AH1301)</f>
        <v>1.4782608695652173</v>
      </c>
      <c r="K369" s="238"/>
      <c r="L369" s="238"/>
      <c r="M369" s="238"/>
      <c r="N369" s="237">
        <f>+IF(H369=0,"",'Ark1'!U1301)</f>
        <v>33.357275362318838</v>
      </c>
      <c r="O369" s="238"/>
      <c r="P369" s="238"/>
      <c r="Q369" s="238"/>
      <c r="R369" s="238"/>
      <c r="S369" s="238"/>
      <c r="T369" s="238">
        <f>+IF(H369=0,"",'Ark1'!T1301)</f>
        <v>7.1518840579710146</v>
      </c>
      <c r="U369" s="239">
        <f>+IF(H369=0,"",'Ark1'!W1301)</f>
        <v>21.304347826086957</v>
      </c>
      <c r="V369" s="239">
        <f>+IF(H369=0,"",'Ark1'!X1301)</f>
        <v>99.884057971014499</v>
      </c>
      <c r="W369" s="239">
        <f>+IF(H369=0,"",'Ark1'!Y1301)</f>
        <v>96.898550724637687</v>
      </c>
      <c r="X369" s="239">
        <f>+IF(H369=0,"",'Ark1'!Z1301)</f>
        <v>5.5816381780141118</v>
      </c>
      <c r="Y369" s="239">
        <f>+IF(H369=0,"",'Ark1'!Z1301)</f>
        <v>5.5816381780141118</v>
      </c>
      <c r="Z369" s="238">
        <f>+IF(H369=0,"",'Ark1'!AC1301)</f>
        <v>0</v>
      </c>
      <c r="AA369" s="239">
        <f>+IF(H369=0,"",'Ark1'!AE1301)</f>
        <v>0</v>
      </c>
      <c r="AB369" s="239">
        <f t="shared" si="328"/>
        <v>3.7063639291465376</v>
      </c>
      <c r="AC369" s="237">
        <f t="shared" si="292"/>
        <v>0.52115942028985507</v>
      </c>
      <c r="AD369" s="289"/>
      <c r="AG369" s="29"/>
      <c r="AH369" s="27"/>
    </row>
    <row r="370" spans="1:70">
      <c r="A370" s="289"/>
      <c r="B370" s="289">
        <f>+'Ark1'!C1302</f>
        <v>2023</v>
      </c>
      <c r="C370" s="236">
        <f>+'Ark1'!L1302</f>
        <v>9</v>
      </c>
      <c r="D370" s="236" t="str">
        <f>VLOOKUP(C370,RNR!$F$16:$G$31,2)</f>
        <v>R+</v>
      </c>
      <c r="E370" s="236">
        <f>+'Ark1'!D1302</f>
        <v>11</v>
      </c>
      <c r="F370" s="236" t="str">
        <f>VLOOKUP(E370,RNR!$D$2:$E$13,2)</f>
        <v>Nov</v>
      </c>
      <c r="G370" s="353">
        <f>+'Ark1'!Q1302</f>
        <v>912</v>
      </c>
      <c r="H370" s="353">
        <f>+'Ark1'!R1302</f>
        <v>1583</v>
      </c>
      <c r="I370" s="238">
        <f>+IF(H370=0,"",'Ark1'!AG1302)</f>
        <v>22.99300433711937</v>
      </c>
      <c r="J370" s="238">
        <f>+IF(H370=0,"",'Ark1'!AH1302)</f>
        <v>2.1478205938092234</v>
      </c>
      <c r="K370" s="238"/>
      <c r="L370" s="238"/>
      <c r="M370" s="238"/>
      <c r="N370" s="237">
        <f>+IF(H370=0,"",'Ark1'!U1302)</f>
        <v>33.34921036007583</v>
      </c>
      <c r="O370" s="238"/>
      <c r="P370" s="238"/>
      <c r="Q370" s="238"/>
      <c r="R370" s="238"/>
      <c r="S370" s="238"/>
      <c r="T370" s="238">
        <f>+IF(H370=0,"",'Ark1'!T1302)</f>
        <v>7.1440303221730899</v>
      </c>
      <c r="U370" s="239">
        <f>+IF(H370=0,"",'Ark1'!W1302)</f>
        <v>18.761844598862925</v>
      </c>
      <c r="V370" s="239">
        <f>+IF(H370=0,"",'Ark1'!X1302)</f>
        <v>99.873657612128881</v>
      </c>
      <c r="W370" s="239">
        <f>+IF(H370=0,"",'Ark1'!Y1302)</f>
        <v>96.39924194567277</v>
      </c>
      <c r="X370" s="239">
        <f>+IF(H370=0,"",'Ark1'!Z1302)</f>
        <v>5.5092202341821972</v>
      </c>
      <c r="Y370" s="239">
        <f>+IF(H370=0,"",'Ark1'!Z1302)</f>
        <v>5.5092202341821972</v>
      </c>
      <c r="Z370" s="238">
        <f>+IF(H370=0,"",'Ark1'!AC1302)</f>
        <v>0</v>
      </c>
      <c r="AA370" s="239">
        <f>+IF(H370=0,"",'Ark1'!AE1302)</f>
        <v>0</v>
      </c>
      <c r="AB370" s="239">
        <f t="shared" si="328"/>
        <v>3.7054678177862033</v>
      </c>
      <c r="AC370" s="237">
        <f t="shared" si="292"/>
        <v>0.57612128869235624</v>
      </c>
      <c r="AD370" s="289"/>
      <c r="AG370" s="29"/>
      <c r="AH370" s="27"/>
    </row>
    <row r="371" spans="1:70">
      <c r="A371" s="289"/>
      <c r="B371" s="289">
        <f>+'Ark1'!C1303</f>
        <v>2023</v>
      </c>
      <c r="C371" s="236">
        <f>+'Ark1'!L1303</f>
        <v>9</v>
      </c>
      <c r="D371" s="236" t="str">
        <f>VLOOKUP(C371,RNR!$F$16:$G$31,2)</f>
        <v>R+</v>
      </c>
      <c r="E371" s="236">
        <f>+'Ark1'!D1303</f>
        <v>12</v>
      </c>
      <c r="F371" s="236" t="str">
        <f>VLOOKUP(E371,RNR!$D$2:$E$13,2)</f>
        <v>Des</v>
      </c>
      <c r="G371" s="353">
        <f>+'Ark1'!Q1303</f>
        <v>74</v>
      </c>
      <c r="H371" s="353">
        <f>+'Ark1'!R1303</f>
        <v>103</v>
      </c>
      <c r="I371" s="238">
        <f>+IF(H371=0,"",'Ark1'!AG1303)</f>
        <v>24.43694943084742</v>
      </c>
      <c r="J371" s="238">
        <f>+IF(H371=0,"",'Ark1'!AH1303)</f>
        <v>0.97087378640776723</v>
      </c>
      <c r="K371" s="238"/>
      <c r="L371" s="238"/>
      <c r="M371" s="238"/>
      <c r="N371" s="237">
        <f>+IF(H371=0,"",'Ark1'!U1303)</f>
        <v>32.076699029126246</v>
      </c>
      <c r="O371" s="238"/>
      <c r="P371" s="238"/>
      <c r="Q371" s="238"/>
      <c r="R371" s="238"/>
      <c r="S371" s="238"/>
      <c r="T371" s="238">
        <f>+IF(H371=0,"",'Ark1'!T1303)</f>
        <v>7.0194174757281553</v>
      </c>
      <c r="U371" s="239">
        <f>+IF(H371=0,"",'Ark1'!W1303)</f>
        <v>11.650485436893204</v>
      </c>
      <c r="V371" s="239">
        <f>+IF(H371=0,"",'Ark1'!X1303)</f>
        <v>100</v>
      </c>
      <c r="W371" s="239">
        <f>+IF(H371=0,"",'Ark1'!Y1303)</f>
        <v>93.203883495145632</v>
      </c>
      <c r="X371" s="239">
        <f>+IF(H371=0,"",'Ark1'!Z1303)</f>
        <v>5.5421982930173037</v>
      </c>
      <c r="Y371" s="239">
        <f>+IF(H371=0,"",'Ark1'!Z1303)</f>
        <v>5.5421982930173037</v>
      </c>
      <c r="Z371" s="238">
        <f>+IF(H371=0,"",'Ark1'!AC1303)</f>
        <v>0</v>
      </c>
      <c r="AA371" s="239">
        <f>+IF(H371=0,"",'Ark1'!AE1303)</f>
        <v>0</v>
      </c>
      <c r="AB371" s="239">
        <f t="shared" si="328"/>
        <v>3.5640776699029164</v>
      </c>
      <c r="AC371" s="237">
        <f t="shared" si="292"/>
        <v>0.71844660194174759</v>
      </c>
      <c r="AD371" s="289"/>
      <c r="AG371" s="29"/>
      <c r="AH371" s="27"/>
    </row>
    <row r="372" spans="1:70" s="532" customFormat="1" ht="15" customHeight="1">
      <c r="A372" s="289"/>
      <c r="B372" s="289"/>
      <c r="C372" s="289"/>
      <c r="D372" s="368"/>
      <c r="E372" s="368"/>
      <c r="F372" s="368"/>
      <c r="G372" s="368"/>
      <c r="H372" s="368"/>
      <c r="I372" s="289"/>
      <c r="J372" s="289"/>
      <c r="K372" s="289"/>
      <c r="L372" s="289"/>
      <c r="M372" s="289"/>
      <c r="N372" s="289"/>
      <c r="O372" s="289"/>
      <c r="P372" s="289"/>
      <c r="Q372" s="289"/>
      <c r="R372" s="289"/>
      <c r="S372" s="289"/>
      <c r="T372" s="289"/>
      <c r="U372" s="289"/>
      <c r="V372" s="289"/>
      <c r="W372" s="289"/>
      <c r="X372" s="289"/>
      <c r="Y372" s="289"/>
      <c r="Z372" s="289"/>
      <c r="AA372" s="289"/>
      <c r="AB372" s="289"/>
      <c r="AC372" s="289"/>
      <c r="AD372" s="289"/>
      <c r="AE372" s="219"/>
      <c r="AF372" s="29"/>
      <c r="AG372" s="29"/>
      <c r="AH372" s="27"/>
      <c r="AI372" s="220"/>
      <c r="BF372" s="232"/>
    </row>
    <row r="373" spans="1:70" s="532" customFormat="1" ht="15" customHeight="1">
      <c r="A373" s="289"/>
      <c r="B373" s="289"/>
      <c r="C373" s="330" t="s">
        <v>0</v>
      </c>
      <c r="D373" s="368"/>
      <c r="E373" s="539" t="str">
        <f>+D378</f>
        <v>U-</v>
      </c>
      <c r="F373" s="368"/>
      <c r="G373" s="368"/>
      <c r="H373" s="367">
        <f>SUM(H379:H393)</f>
        <v>2656</v>
      </c>
      <c r="I373" s="290"/>
      <c r="J373" s="290"/>
      <c r="K373" s="290"/>
      <c r="L373" s="290"/>
      <c r="M373" s="290"/>
      <c r="N373" s="265">
        <f>+Klasse!M387</f>
        <v>0</v>
      </c>
      <c r="O373" s="289"/>
      <c r="P373" s="289"/>
      <c r="Q373" s="289"/>
      <c r="R373" s="289"/>
      <c r="S373" s="289"/>
      <c r="T373" s="289"/>
      <c r="U373" s="291"/>
      <c r="V373" s="291"/>
      <c r="W373" s="291"/>
      <c r="X373" s="291"/>
      <c r="Y373" s="291"/>
      <c r="Z373" s="289"/>
      <c r="AA373" s="291"/>
      <c r="AB373" s="265" t="e">
        <f>+N373/#REF!</f>
        <v>#REF!</v>
      </c>
      <c r="AC373" s="290"/>
      <c r="AD373" s="289"/>
      <c r="AE373" s="219"/>
      <c r="AF373" s="29"/>
      <c r="AG373" s="29"/>
      <c r="AH373" s="27"/>
      <c r="AI373" s="220"/>
      <c r="BF373" s="232"/>
    </row>
    <row r="374" spans="1:70" s="532" customFormat="1" ht="15" customHeight="1">
      <c r="A374" s="289"/>
      <c r="B374" s="289"/>
      <c r="C374" s="289"/>
      <c r="D374" s="368"/>
      <c r="E374" s="368"/>
      <c r="F374" s="368"/>
      <c r="G374" s="368"/>
      <c r="H374" s="368"/>
      <c r="I374" s="290"/>
      <c r="J374" s="290"/>
      <c r="K374" s="290"/>
      <c r="L374" s="290"/>
      <c r="M374" s="290"/>
      <c r="N374" s="289"/>
      <c r="O374" s="289"/>
      <c r="P374" s="289"/>
      <c r="Q374" s="289"/>
      <c r="R374" s="289"/>
      <c r="S374" s="289"/>
      <c r="T374" s="289"/>
      <c r="U374" s="291"/>
      <c r="V374" s="291"/>
      <c r="W374" s="291"/>
      <c r="X374" s="291"/>
      <c r="Y374" s="291"/>
      <c r="Z374" s="289"/>
      <c r="AA374" s="291"/>
      <c r="AB374" s="291"/>
      <c r="AC374" s="291"/>
      <c r="AD374" s="289"/>
      <c r="AE374" s="219"/>
      <c r="AF374" s="29"/>
      <c r="AG374" s="29"/>
      <c r="AH374" s="27"/>
      <c r="AI374" s="220"/>
      <c r="BF374" s="232" t="e">
        <f>1+#REF!</f>
        <v>#REF!</v>
      </c>
      <c r="BG374" s="532">
        <v>20.659867330016564</v>
      </c>
      <c r="BH374" s="532">
        <f t="shared" ref="BH374" si="329">+BG374</f>
        <v>20.659867330016564</v>
      </c>
      <c r="BI374" s="532">
        <f t="shared" ref="BI374" si="330">+BH374</f>
        <v>20.659867330016564</v>
      </c>
      <c r="BJ374" s="532">
        <f t="shared" ref="BJ374" si="331">+BI374</f>
        <v>20.659867330016564</v>
      </c>
      <c r="BK374" s="532">
        <f t="shared" ref="BK374" si="332">+BJ374</f>
        <v>20.659867330016564</v>
      </c>
      <c r="BL374" s="532">
        <f t="shared" ref="BL374" si="333">+BK374</f>
        <v>20.659867330016564</v>
      </c>
      <c r="BM374" s="532">
        <f t="shared" ref="BM374" si="334">+BL374</f>
        <v>20.659867330016564</v>
      </c>
      <c r="BN374" s="532">
        <f t="shared" ref="BN374" si="335">+BM374</f>
        <v>20.659867330016564</v>
      </c>
      <c r="BO374" s="532">
        <f t="shared" ref="BO374" si="336">+BN374</f>
        <v>20.659867330016564</v>
      </c>
      <c r="BP374" s="532">
        <f t="shared" ref="BP374" si="337">+BO374</f>
        <v>20.659867330016564</v>
      </c>
      <c r="BQ374" s="532">
        <f t="shared" ref="BQ374" si="338">+BP374</f>
        <v>20.659867330016564</v>
      </c>
      <c r="BR374" s="532">
        <f t="shared" ref="BR374" si="339">+BQ374</f>
        <v>20.659867330016564</v>
      </c>
    </row>
    <row r="375" spans="1:70">
      <c r="A375" s="289"/>
      <c r="B375" s="289">
        <f>+'Ark1'!C1304</f>
        <v>2023</v>
      </c>
      <c r="C375" s="236">
        <f>+'Ark1'!L1304</f>
        <v>10</v>
      </c>
      <c r="D375" s="236" t="str">
        <f>VLOOKUP(C375,RNR!$F$16:$G$31,2)</f>
        <v>U-</v>
      </c>
      <c r="E375" s="236">
        <f>+'Ark1'!D1304</f>
        <v>1</v>
      </c>
      <c r="F375" s="236" t="str">
        <f>VLOOKUP(E375,RNR!$D$2:$E$13,2)</f>
        <v>Jan</v>
      </c>
      <c r="G375" s="353">
        <f>+'Ark1'!Q1304</f>
        <v>7</v>
      </c>
      <c r="H375" s="353">
        <f>+'Ark1'!R1304</f>
        <v>11</v>
      </c>
      <c r="I375" s="238">
        <f>+IF(H375=0,"",'Ark1'!AG1304)</f>
        <v>4.7044800481078992</v>
      </c>
      <c r="J375" s="238">
        <f>+IF(H375=0,"",'Ark1'!AH1304)</f>
        <v>0</v>
      </c>
      <c r="K375" s="238"/>
      <c r="L375" s="238"/>
      <c r="M375" s="238"/>
      <c r="N375" s="237">
        <f>+IF(H375=0,"",'Ark1'!U1304)</f>
        <v>39.827272727272728</v>
      </c>
      <c r="O375" s="238"/>
      <c r="P375" s="238"/>
      <c r="Q375" s="238"/>
      <c r="R375" s="238"/>
      <c r="S375" s="238"/>
      <c r="T375" s="238">
        <f>+IF(H375=0,"",'Ark1'!T1304)</f>
        <v>8.2727272727272734</v>
      </c>
      <c r="U375" s="239">
        <f>+IF(H375=0,"",'Ark1'!W1304)</f>
        <v>54.545454545454554</v>
      </c>
      <c r="V375" s="239">
        <f>+IF(H375=0,"",'Ark1'!X1304)</f>
        <v>100</v>
      </c>
      <c r="W375" s="239">
        <f>+IF(H375=0,"",'Ark1'!Y1304)</f>
        <v>100</v>
      </c>
      <c r="X375" s="239">
        <f>+IF(H375=0,"",'Ark1'!Z1304)</f>
        <v>6.9694255546625596</v>
      </c>
      <c r="Y375" s="239">
        <f>+IF(H375=0,"",'Ark1'!Z1304)</f>
        <v>6.9694255546625596</v>
      </c>
      <c r="Z375" s="238">
        <f>+IF(H375=0,"",'Ark1'!AC1304)</f>
        <v>0</v>
      </c>
      <c r="AA375" s="239">
        <f>+IF(H375=0,"",'Ark1'!AE1304)</f>
        <v>0</v>
      </c>
      <c r="AB375" s="239">
        <f t="shared" ref="AB375:AB386" si="340">+IF(H375=0,"",+N375/C375)</f>
        <v>3.9827272727272729</v>
      </c>
      <c r="AC375" s="237">
        <f t="shared" si="292"/>
        <v>0.63636363636363635</v>
      </c>
      <c r="AD375" s="289"/>
      <c r="AG375" s="29"/>
      <c r="AH375" s="27"/>
    </row>
    <row r="376" spans="1:70">
      <c r="A376" s="289"/>
      <c r="B376" s="289">
        <f>+'Ark1'!C1305</f>
        <v>2023</v>
      </c>
      <c r="C376" s="236">
        <f>+'Ark1'!L1305</f>
        <v>10</v>
      </c>
      <c r="D376" s="236" t="str">
        <f>VLOOKUP(C376,RNR!$F$16:$G$31,2)</f>
        <v>U-</v>
      </c>
      <c r="E376" s="236">
        <f>+'Ark1'!D1305</f>
        <v>2</v>
      </c>
      <c r="F376" s="236" t="str">
        <f>VLOOKUP(E376,RNR!$D$2:$E$13,2)</f>
        <v>Feb</v>
      </c>
      <c r="G376" s="353">
        <f>+'Ark1'!Q1305</f>
        <v>31</v>
      </c>
      <c r="H376" s="353">
        <f>+'Ark1'!R1305</f>
        <v>36</v>
      </c>
      <c r="I376" s="238">
        <f>+IF(H376=0,"",'Ark1'!AG1305)</f>
        <v>8.5986542871104739</v>
      </c>
      <c r="J376" s="238">
        <f>+IF(H376=0,"",'Ark1'!AH1305)</f>
        <v>0</v>
      </c>
      <c r="K376" s="238"/>
      <c r="L376" s="238"/>
      <c r="M376" s="238"/>
      <c r="N376" s="237">
        <f>+IF(H376=0,"",'Ark1'!U1305)</f>
        <v>38.124999999999993</v>
      </c>
      <c r="O376" s="238"/>
      <c r="P376" s="238"/>
      <c r="Q376" s="238"/>
      <c r="R376" s="238"/>
      <c r="S376" s="238"/>
      <c r="T376" s="238">
        <f>+IF(H376=0,"",'Ark1'!T1305)</f>
        <v>7.8611111111111107</v>
      </c>
      <c r="U376" s="239">
        <f>+IF(H376=0,"",'Ark1'!W1305)</f>
        <v>33.333333333333343</v>
      </c>
      <c r="V376" s="239">
        <f>+IF(H376=0,"",'Ark1'!X1305)</f>
        <v>100</v>
      </c>
      <c r="W376" s="239">
        <f>+IF(H376=0,"",'Ark1'!Y1305)</f>
        <v>100</v>
      </c>
      <c r="X376" s="239">
        <f>+IF(H376=0,"",'Ark1'!Z1305)</f>
        <v>6.6389998828472345</v>
      </c>
      <c r="Y376" s="239">
        <f>+IF(H376=0,"",'Ark1'!Z1305)</f>
        <v>6.6389998828472345</v>
      </c>
      <c r="Z376" s="238">
        <f>+IF(H376=0,"",'Ark1'!AC1305)</f>
        <v>0</v>
      </c>
      <c r="AA376" s="239">
        <f>+IF(H376=0,"",'Ark1'!AE1305)</f>
        <v>0</v>
      </c>
      <c r="AB376" s="239">
        <f t="shared" si="340"/>
        <v>3.8124999999999991</v>
      </c>
      <c r="AC376" s="237">
        <f t="shared" si="292"/>
        <v>0.86111111111111116</v>
      </c>
      <c r="AD376" s="289"/>
      <c r="AG376" s="29"/>
      <c r="AH376" s="27"/>
    </row>
    <row r="377" spans="1:70">
      <c r="A377" s="289"/>
      <c r="B377" s="289">
        <f>+'Ark1'!C1306</f>
        <v>2023</v>
      </c>
      <c r="C377" s="236">
        <f>+'Ark1'!L1306</f>
        <v>10</v>
      </c>
      <c r="D377" s="236" t="str">
        <f>VLOOKUP(C377,RNR!$F$16:$G$31,2)</f>
        <v>U-</v>
      </c>
      <c r="E377" s="236">
        <f>+'Ark1'!D1306</f>
        <v>3</v>
      </c>
      <c r="F377" s="236" t="str">
        <f>VLOOKUP(E377,RNR!$D$2:$E$13,2)</f>
        <v>Mar</v>
      </c>
      <c r="G377" s="353">
        <f>+'Ark1'!Q1306</f>
        <v>207</v>
      </c>
      <c r="H377" s="353">
        <f>+'Ark1'!R1306</f>
        <v>235</v>
      </c>
      <c r="I377" s="238">
        <f>+IF(H377=0,"",'Ark1'!AG1306)</f>
        <v>9.6165119464775</v>
      </c>
      <c r="J377" s="238">
        <f>+IF(H377=0,"",'Ark1'!AH1306)</f>
        <v>0</v>
      </c>
      <c r="K377" s="238"/>
      <c r="L377" s="238"/>
      <c r="M377" s="238"/>
      <c r="N377" s="237">
        <f>+IF(H377=0,"",'Ark1'!U1306)</f>
        <v>40.417872340425504</v>
      </c>
      <c r="O377" s="238"/>
      <c r="P377" s="238"/>
      <c r="Q377" s="238"/>
      <c r="R377" s="238"/>
      <c r="S377" s="238"/>
      <c r="T377" s="238">
        <f>+IF(H377=0,"",'Ark1'!T1306)</f>
        <v>8.3744680851063826</v>
      </c>
      <c r="U377" s="239">
        <f>+IF(H377=0,"",'Ark1'!W1306)</f>
        <v>42.978723404255319</v>
      </c>
      <c r="V377" s="239">
        <f>+IF(H377=0,"",'Ark1'!X1306)</f>
        <v>100</v>
      </c>
      <c r="W377" s="239">
        <f>+IF(H377=0,"",'Ark1'!Y1306)</f>
        <v>100</v>
      </c>
      <c r="X377" s="239">
        <f>+IF(H377=0,"",'Ark1'!Z1306)</f>
        <v>5.5960643222357342</v>
      </c>
      <c r="Y377" s="239">
        <f>+IF(H377=0,"",'Ark1'!Z1306)</f>
        <v>5.5960643222357342</v>
      </c>
      <c r="Z377" s="238">
        <f>+IF(H377=0,"",'Ark1'!AC1306)</f>
        <v>0</v>
      </c>
      <c r="AA377" s="239">
        <f>+IF(H377=0,"",'Ark1'!AE1306)</f>
        <v>0</v>
      </c>
      <c r="AB377" s="239">
        <f t="shared" si="340"/>
        <v>4.04178723404255</v>
      </c>
      <c r="AC377" s="237">
        <f t="shared" si="292"/>
        <v>0.88085106382978728</v>
      </c>
      <c r="AD377" s="289"/>
      <c r="AG377" s="29"/>
      <c r="AH377" s="27"/>
    </row>
    <row r="378" spans="1:70">
      <c r="A378" s="289"/>
      <c r="B378" s="289">
        <f>+'Ark1'!C1307</f>
        <v>2023</v>
      </c>
      <c r="C378" s="236">
        <f>+'Ark1'!L1307</f>
        <v>10</v>
      </c>
      <c r="D378" s="236" t="str">
        <f>VLOOKUP(C378,RNR!$F$16:$G$31,2)</f>
        <v>U-</v>
      </c>
      <c r="E378" s="236">
        <f>+'Ark1'!D1307</f>
        <v>4</v>
      </c>
      <c r="F378" s="236" t="str">
        <f>VLOOKUP(E378,RNR!$D$2:$E$13,2)</f>
        <v>Apr</v>
      </c>
      <c r="G378" s="353">
        <f>+'Ark1'!Q1307</f>
        <v>14</v>
      </c>
      <c r="H378" s="353">
        <f>+'Ark1'!R1307</f>
        <v>18</v>
      </c>
      <c r="I378" s="238">
        <f>+IF(H378=0,"",'Ark1'!AG1307)</f>
        <v>5.0585684626640433</v>
      </c>
      <c r="J378" s="238">
        <f>+IF(H378=0,"",'Ark1'!AH1307)</f>
        <v>5.5555555555555562</v>
      </c>
      <c r="K378" s="238"/>
      <c r="L378" s="238"/>
      <c r="M378" s="238"/>
      <c r="N378" s="237">
        <f>+IF(H378=0,"",'Ark1'!U1307)</f>
        <v>36.683333333333344</v>
      </c>
      <c r="O378" s="238"/>
      <c r="P378" s="238"/>
      <c r="Q378" s="238"/>
      <c r="R378" s="238"/>
      <c r="S378" s="238"/>
      <c r="T378" s="238">
        <f>+IF(H378=0,"",'Ark1'!T1307)</f>
        <v>7.4444444444444446</v>
      </c>
      <c r="U378" s="239">
        <f>+IF(H378=0,"",'Ark1'!W1307)</f>
        <v>27.777777777777779</v>
      </c>
      <c r="V378" s="239">
        <f>+IF(H378=0,"",'Ark1'!X1307)</f>
        <v>100</v>
      </c>
      <c r="W378" s="239">
        <f>+IF(H378=0,"",'Ark1'!Y1307)</f>
        <v>88.8888888888889</v>
      </c>
      <c r="X378" s="239">
        <f>+IF(H378=0,"",'Ark1'!Z1307)</f>
        <v>9.5202853598688346</v>
      </c>
      <c r="Y378" s="239">
        <f>+IF(H378=0,"",'Ark1'!Z1307)</f>
        <v>9.5202853598688346</v>
      </c>
      <c r="Z378" s="238">
        <f>+IF(H378=0,"",'Ark1'!AC1307)</f>
        <v>0</v>
      </c>
      <c r="AA378" s="239">
        <f>+IF(H378=0,"",'Ark1'!AE1307)</f>
        <v>0</v>
      </c>
      <c r="AB378" s="239">
        <f t="shared" si="340"/>
        <v>3.6683333333333343</v>
      </c>
      <c r="AC378" s="237">
        <f t="shared" si="292"/>
        <v>0.77777777777777779</v>
      </c>
      <c r="AD378" s="289"/>
      <c r="AG378" s="29"/>
      <c r="AH378" s="27"/>
    </row>
    <row r="379" spans="1:70">
      <c r="A379" s="289"/>
      <c r="B379" s="289">
        <f>+'Ark1'!C1308</f>
        <v>2023</v>
      </c>
      <c r="C379" s="236">
        <f>+'Ark1'!L1308</f>
        <v>10</v>
      </c>
      <c r="D379" s="236" t="str">
        <f>VLOOKUP(C379,RNR!$F$16:$G$31,2)</f>
        <v>U-</v>
      </c>
      <c r="E379" s="236">
        <f>+'Ark1'!D1308</f>
        <v>5</v>
      </c>
      <c r="F379" s="236" t="str">
        <f>VLOOKUP(E379,RNR!$D$2:$E$13,2)</f>
        <v>Mai</v>
      </c>
      <c r="G379" s="353">
        <f>+'Ark1'!Q1308</f>
        <v>41</v>
      </c>
      <c r="H379" s="353">
        <f>+'Ark1'!R1308</f>
        <v>53</v>
      </c>
      <c r="I379" s="238">
        <f>+IF(H379=0,"",'Ark1'!AG1308)</f>
        <v>5.838945686805201</v>
      </c>
      <c r="J379" s="238">
        <f>+IF(H379=0,"",'Ark1'!AH1308)</f>
        <v>0</v>
      </c>
      <c r="K379" s="238"/>
      <c r="L379" s="238"/>
      <c r="M379" s="238"/>
      <c r="N379" s="237">
        <f>+IF(H379=0,"",'Ark1'!U1308)</f>
        <v>36.756603773584906</v>
      </c>
      <c r="O379" s="238"/>
      <c r="P379" s="238"/>
      <c r="Q379" s="238"/>
      <c r="R379" s="238"/>
      <c r="S379" s="238"/>
      <c r="T379" s="238">
        <f>+IF(H379=0,"",'Ark1'!T1308)</f>
        <v>8.1320754716981138</v>
      </c>
      <c r="U379" s="239">
        <f>+IF(H379=0,"",'Ark1'!W1308)</f>
        <v>33.962264150943383</v>
      </c>
      <c r="V379" s="239">
        <f>+IF(H379=0,"",'Ark1'!X1308)</f>
        <v>100</v>
      </c>
      <c r="W379" s="239">
        <f>+IF(H379=0,"",'Ark1'!Y1308)</f>
        <v>98.113207547169822</v>
      </c>
      <c r="X379" s="239">
        <f>+IF(H379=0,"",'Ark1'!Z1308)</f>
        <v>6.2604933627383508</v>
      </c>
      <c r="Y379" s="239">
        <f>+IF(H379=0,"",'Ark1'!Z1308)</f>
        <v>6.2604933627383508</v>
      </c>
      <c r="Z379" s="238">
        <f>+IF(H379=0,"",'Ark1'!AC1308)</f>
        <v>0</v>
      </c>
      <c r="AA379" s="239">
        <f>+IF(H379=0,"",'Ark1'!AE1308)</f>
        <v>0</v>
      </c>
      <c r="AB379" s="239">
        <f t="shared" si="340"/>
        <v>3.6756603773584908</v>
      </c>
      <c r="AC379" s="237">
        <f t="shared" si="292"/>
        <v>0.77358490566037741</v>
      </c>
      <c r="AD379" s="289"/>
      <c r="AG379" s="29"/>
      <c r="AH379" s="27"/>
    </row>
    <row r="380" spans="1:70">
      <c r="A380" s="289"/>
      <c r="B380" s="289">
        <f>+'Ark1'!C1309</f>
        <v>2023</v>
      </c>
      <c r="C380" s="236">
        <f>+'Ark1'!L1309</f>
        <v>10</v>
      </c>
      <c r="D380" s="236" t="str">
        <f>VLOOKUP(C380,RNR!$F$16:$G$31,2)</f>
        <v>U-</v>
      </c>
      <c r="E380" s="236">
        <f>+'Ark1'!D1309</f>
        <v>6</v>
      </c>
      <c r="F380" s="236" t="str">
        <f>VLOOKUP(E380,RNR!$D$2:$E$13,2)</f>
        <v>Jun</v>
      </c>
      <c r="G380" s="353">
        <f>+'Ark1'!Q1309</f>
        <v>23</v>
      </c>
      <c r="H380" s="353">
        <f>+'Ark1'!R1309</f>
        <v>29</v>
      </c>
      <c r="I380" s="238">
        <f>+IF(H380=0,"",'Ark1'!AG1309)</f>
        <v>4.0626618332470228</v>
      </c>
      <c r="J380" s="238">
        <f>+IF(H380=0,"",'Ark1'!AH1309)</f>
        <v>0</v>
      </c>
      <c r="K380" s="238"/>
      <c r="L380" s="238"/>
      <c r="M380" s="238"/>
      <c r="N380" s="237">
        <f>+IF(H380=0,"",'Ark1'!U1309)</f>
        <v>37.872413793103448</v>
      </c>
      <c r="O380" s="238"/>
      <c r="P380" s="238"/>
      <c r="Q380" s="238"/>
      <c r="R380" s="238"/>
      <c r="S380" s="238"/>
      <c r="T380" s="238">
        <f>+IF(H380=0,"",'Ark1'!T1309)</f>
        <v>7.9310344827586237</v>
      </c>
      <c r="U380" s="239">
        <f>+IF(H380=0,"",'Ark1'!W1309)</f>
        <v>48.275862068965509</v>
      </c>
      <c r="V380" s="239">
        <f>+IF(H380=0,"",'Ark1'!X1309)</f>
        <v>100</v>
      </c>
      <c r="W380" s="239">
        <f>+IF(H380=0,"",'Ark1'!Y1309)</f>
        <v>100</v>
      </c>
      <c r="X380" s="239">
        <f>+IF(H380=0,"",'Ark1'!Z1309)</f>
        <v>8.7839154160130306</v>
      </c>
      <c r="Y380" s="239">
        <f>+IF(H380=0,"",'Ark1'!Z1309)</f>
        <v>8.7839154160130306</v>
      </c>
      <c r="Z380" s="238">
        <f>+IF(H380=0,"",'Ark1'!AC1309)</f>
        <v>0</v>
      </c>
      <c r="AA380" s="239">
        <f>+IF(H380=0,"",'Ark1'!AE1309)</f>
        <v>0</v>
      </c>
      <c r="AB380" s="239">
        <f t="shared" si="340"/>
        <v>3.7872413793103448</v>
      </c>
      <c r="AC380" s="237">
        <f t="shared" si="292"/>
        <v>0.7931034482758621</v>
      </c>
      <c r="AD380" s="289"/>
      <c r="AG380" s="29"/>
      <c r="AH380" s="27"/>
    </row>
    <row r="381" spans="1:70">
      <c r="A381" s="289"/>
      <c r="B381" s="289">
        <f>+'Ark1'!C1310</f>
        <v>2023</v>
      </c>
      <c r="C381" s="236">
        <f>+'Ark1'!L1310</f>
        <v>10</v>
      </c>
      <c r="D381" s="236" t="str">
        <f>VLOOKUP(C381,RNR!$F$16:$G$31,2)</f>
        <v>U-</v>
      </c>
      <c r="E381" s="236">
        <f>+'Ark1'!D1310</f>
        <v>7</v>
      </c>
      <c r="F381" s="236" t="str">
        <f>VLOOKUP(E381,RNR!$D$2:$E$13,2)</f>
        <v>Jul</v>
      </c>
      <c r="G381" s="353">
        <f>+'Ark1'!Q1310</f>
        <v>7</v>
      </c>
      <c r="H381" s="353">
        <f>+'Ark1'!R1310</f>
        <v>8</v>
      </c>
      <c r="I381" s="238">
        <f>+IF(H381=0,"",'Ark1'!AG1310)</f>
        <v>4.0817336848228312</v>
      </c>
      <c r="J381" s="238">
        <f>+IF(H381=0,"",'Ark1'!AH1310)</f>
        <v>0</v>
      </c>
      <c r="K381" s="238"/>
      <c r="L381" s="238"/>
      <c r="M381" s="238"/>
      <c r="N381" s="237">
        <f>+IF(H381=0,"",'Ark1'!U1310)</f>
        <v>41.224999999999994</v>
      </c>
      <c r="O381" s="238"/>
      <c r="P381" s="238"/>
      <c r="Q381" s="238"/>
      <c r="R381" s="238"/>
      <c r="S381" s="238"/>
      <c r="T381" s="238">
        <f>+IF(H381=0,"",'Ark1'!T1310)</f>
        <v>9.125</v>
      </c>
      <c r="U381" s="239">
        <f>+IF(H381=0,"",'Ark1'!W1310)</f>
        <v>62.5</v>
      </c>
      <c r="V381" s="239">
        <f>+IF(H381=0,"",'Ark1'!X1310)</f>
        <v>100</v>
      </c>
      <c r="W381" s="239">
        <f>+IF(H381=0,"",'Ark1'!Y1310)</f>
        <v>100</v>
      </c>
      <c r="X381" s="239">
        <f>+IF(H381=0,"",'Ark1'!Z1310)</f>
        <v>2.5058681130499529</v>
      </c>
      <c r="Y381" s="239">
        <f>+IF(H381=0,"",'Ark1'!Z1310)</f>
        <v>2.5058681130499529</v>
      </c>
      <c r="Z381" s="238">
        <f>+IF(H381=0,"",'Ark1'!AC1310)</f>
        <v>0</v>
      </c>
      <c r="AA381" s="239">
        <f>+IF(H381=0,"",'Ark1'!AE1310)</f>
        <v>0</v>
      </c>
      <c r="AB381" s="239">
        <f t="shared" si="340"/>
        <v>4.1224999999999996</v>
      </c>
      <c r="AC381" s="237">
        <f t="shared" si="292"/>
        <v>0.875</v>
      </c>
      <c r="AD381" s="289"/>
      <c r="AG381" s="29"/>
      <c r="AH381" s="27"/>
    </row>
    <row r="382" spans="1:70">
      <c r="A382" s="289"/>
      <c r="B382" s="289">
        <f>+'Ark1'!C1311</f>
        <v>2023</v>
      </c>
      <c r="C382" s="236">
        <f>+'Ark1'!L1311</f>
        <v>10</v>
      </c>
      <c r="D382" s="236" t="str">
        <f>VLOOKUP(C382,RNR!$F$16:$G$31,2)</f>
        <v>U-</v>
      </c>
      <c r="E382" s="236">
        <f>+'Ark1'!D1311</f>
        <v>8</v>
      </c>
      <c r="F382" s="236" t="str">
        <f>VLOOKUP(E382,RNR!$D$2:$E$13,2)</f>
        <v>Aug</v>
      </c>
      <c r="G382" s="353">
        <f>+'Ark1'!Q1311</f>
        <v>166</v>
      </c>
      <c r="H382" s="353">
        <f>+'Ark1'!R1311</f>
        <v>192</v>
      </c>
      <c r="I382" s="238">
        <f>+IF(H382=0,"",'Ark1'!AG1311)</f>
        <v>4.4449469318584498</v>
      </c>
      <c r="J382" s="238">
        <f>+IF(H382=0,"",'Ark1'!AH1311)</f>
        <v>1.5625</v>
      </c>
      <c r="K382" s="238"/>
      <c r="L382" s="238"/>
      <c r="M382" s="238"/>
      <c r="N382" s="237">
        <f>+IF(H382=0,"",'Ark1'!U1311)</f>
        <v>38.086458333333354</v>
      </c>
      <c r="O382" s="238"/>
      <c r="P382" s="238"/>
      <c r="Q382" s="238"/>
      <c r="R382" s="238"/>
      <c r="S382" s="238"/>
      <c r="T382" s="238">
        <f>+IF(H382=0,"",'Ark1'!T1311)</f>
        <v>8.2395833333333357</v>
      </c>
      <c r="U382" s="239">
        <f>+IF(H382=0,"",'Ark1'!W1311)</f>
        <v>41.145833333333343</v>
      </c>
      <c r="V382" s="239">
        <f>+IF(H382=0,"",'Ark1'!X1311)</f>
        <v>100</v>
      </c>
      <c r="W382" s="239">
        <f>+IF(H382=0,"",'Ark1'!Y1311)</f>
        <v>97.916666666666686</v>
      </c>
      <c r="X382" s="239">
        <f>+IF(H382=0,"",'Ark1'!Z1311)</f>
        <v>7.5463859974999981</v>
      </c>
      <c r="Y382" s="239">
        <f>+IF(H382=0,"",'Ark1'!Z1311)</f>
        <v>7.5463859974999981</v>
      </c>
      <c r="Z382" s="238">
        <f>+IF(H382=0,"",'Ark1'!AC1311)</f>
        <v>0</v>
      </c>
      <c r="AA382" s="239">
        <f>+IF(H382=0,"",'Ark1'!AE1311)</f>
        <v>0</v>
      </c>
      <c r="AB382" s="239">
        <f t="shared" si="340"/>
        <v>3.8086458333333355</v>
      </c>
      <c r="AC382" s="237">
        <f t="shared" si="292"/>
        <v>0.86458333333333337</v>
      </c>
      <c r="AD382" s="289"/>
      <c r="AG382" s="29"/>
      <c r="AH382" s="27"/>
    </row>
    <row r="383" spans="1:70">
      <c r="A383" s="289"/>
      <c r="B383" s="289">
        <f>+'Ark1'!C1312</f>
        <v>2023</v>
      </c>
      <c r="C383" s="236">
        <f>+'Ark1'!L1312</f>
        <v>10</v>
      </c>
      <c r="D383" s="236" t="str">
        <f>VLOOKUP(C383,RNR!$F$16:$G$31,2)</f>
        <v>U-</v>
      </c>
      <c r="E383" s="236">
        <f>+'Ark1'!D1312</f>
        <v>9</v>
      </c>
      <c r="F383" s="236" t="str">
        <f>VLOOKUP(E383,RNR!$D$2:$E$13,2)</f>
        <v>Sep</v>
      </c>
      <c r="G383" s="353">
        <f>+'Ark1'!Q1312</f>
        <v>150</v>
      </c>
      <c r="H383" s="353">
        <f>+'Ark1'!R1312</f>
        <v>217</v>
      </c>
      <c r="I383" s="238">
        <f>+IF(H383=0,"",'Ark1'!AG1312)</f>
        <v>4.433580434673984</v>
      </c>
      <c r="J383" s="238">
        <f>+IF(H383=0,"",'Ark1'!AH1312)</f>
        <v>3.6866359447004609</v>
      </c>
      <c r="K383" s="238"/>
      <c r="L383" s="238"/>
      <c r="M383" s="238"/>
      <c r="N383" s="237">
        <f>+IF(H383=0,"",'Ark1'!U1312)</f>
        <v>35.573271889400907</v>
      </c>
      <c r="O383" s="238"/>
      <c r="P383" s="238"/>
      <c r="Q383" s="238"/>
      <c r="R383" s="238"/>
      <c r="S383" s="238"/>
      <c r="T383" s="238">
        <f>+IF(H383=0,"",'Ark1'!T1312)</f>
        <v>8.1244239631336406</v>
      </c>
      <c r="U383" s="239">
        <f>+IF(H383=0,"",'Ark1'!W1312)</f>
        <v>41.013824884792626</v>
      </c>
      <c r="V383" s="239">
        <f>+IF(H383=0,"",'Ark1'!X1312)</f>
        <v>100</v>
      </c>
      <c r="W383" s="239">
        <f>+IF(H383=0,"",'Ark1'!Y1312)</f>
        <v>95.852534562211986</v>
      </c>
      <c r="X383" s="239">
        <f>+IF(H383=0,"",'Ark1'!Z1312)</f>
        <v>7.9009726336327057</v>
      </c>
      <c r="Y383" s="239">
        <f>+IF(H383=0,"",'Ark1'!Z1312)</f>
        <v>7.9009726336327057</v>
      </c>
      <c r="Z383" s="238">
        <f>+IF(H383=0,"",'Ark1'!AC1312)</f>
        <v>0</v>
      </c>
      <c r="AA383" s="239">
        <f>+IF(H383=0,"",'Ark1'!AE1312)</f>
        <v>0</v>
      </c>
      <c r="AB383" s="239">
        <f t="shared" si="340"/>
        <v>3.5573271889400906</v>
      </c>
      <c r="AC383" s="237">
        <f t="shared" si="292"/>
        <v>0.69124423963133641</v>
      </c>
      <c r="AD383" s="289"/>
      <c r="AG383" s="29"/>
      <c r="AH383" s="27"/>
    </row>
    <row r="384" spans="1:70">
      <c r="A384" s="289"/>
      <c r="B384" s="289">
        <f>+'Ark1'!C1313</f>
        <v>2023</v>
      </c>
      <c r="C384" s="236">
        <f>+'Ark1'!L1313</f>
        <v>10</v>
      </c>
      <c r="D384" s="236" t="str">
        <f>VLOOKUP(C384,RNR!$F$16:$G$31,2)</f>
        <v>U-</v>
      </c>
      <c r="E384" s="236">
        <f>+'Ark1'!D1313</f>
        <v>10</v>
      </c>
      <c r="F384" s="236" t="str">
        <f>VLOOKUP(E384,RNR!$D$2:$E$13,2)</f>
        <v>Okt</v>
      </c>
      <c r="G384" s="353">
        <f>+'Ark1'!Q1313</f>
        <v>635</v>
      </c>
      <c r="H384" s="353">
        <f>+'Ark1'!R1313</f>
        <v>862</v>
      </c>
      <c r="I384" s="238">
        <f>+IF(H384=0,"",'Ark1'!AG1313)</f>
        <v>6.4791927842384531</v>
      </c>
      <c r="J384" s="238">
        <f>+IF(H384=0,"",'Ark1'!AH1313)</f>
        <v>1.160092807424594</v>
      </c>
      <c r="K384" s="238"/>
      <c r="L384" s="238"/>
      <c r="M384" s="238"/>
      <c r="N384" s="237">
        <f>+IF(H384=0,"",'Ark1'!U1313)</f>
        <v>37.059396751740131</v>
      </c>
      <c r="O384" s="238"/>
      <c r="P384" s="238"/>
      <c r="Q384" s="238"/>
      <c r="R384" s="238"/>
      <c r="S384" s="238"/>
      <c r="T384" s="238">
        <f>+IF(H384=0,"",'Ark1'!T1313)</f>
        <v>8.0475638051044101</v>
      </c>
      <c r="U384" s="239">
        <f>+IF(H384=0,"",'Ark1'!W1313)</f>
        <v>34.570765661252885</v>
      </c>
      <c r="V384" s="239">
        <f>+IF(H384=0,"",'Ark1'!X1313)</f>
        <v>100</v>
      </c>
      <c r="W384" s="239">
        <f>+IF(H384=0,"",'Ark1'!Y1313)</f>
        <v>99.071925754060317</v>
      </c>
      <c r="X384" s="239">
        <f>+IF(H384=0,"",'Ark1'!Z1313)</f>
        <v>6.2731704043071375</v>
      </c>
      <c r="Y384" s="239">
        <f>+IF(H384=0,"",'Ark1'!Z1313)</f>
        <v>6.2731704043071375</v>
      </c>
      <c r="Z384" s="238">
        <f>+IF(H384=0,"",'Ark1'!AC1313)</f>
        <v>0</v>
      </c>
      <c r="AA384" s="239">
        <f>+IF(H384=0,"",'Ark1'!AE1313)</f>
        <v>0</v>
      </c>
      <c r="AB384" s="239">
        <f t="shared" si="340"/>
        <v>3.705939675174013</v>
      </c>
      <c r="AC384" s="237">
        <f t="shared" si="292"/>
        <v>0.73665893271461713</v>
      </c>
      <c r="AD384" s="289"/>
      <c r="AG384" s="29"/>
      <c r="AH384" s="27"/>
    </row>
    <row r="385" spans="1:70">
      <c r="A385" s="289"/>
      <c r="B385" s="289">
        <f>+'Ark1'!C1314</f>
        <v>2023</v>
      </c>
      <c r="C385" s="236">
        <f>+'Ark1'!L1314</f>
        <v>10</v>
      </c>
      <c r="D385" s="236" t="str">
        <f>VLOOKUP(C385,RNR!$F$16:$G$31,2)</f>
        <v>U-</v>
      </c>
      <c r="E385" s="236">
        <f>+'Ark1'!D1314</f>
        <v>11</v>
      </c>
      <c r="F385" s="236" t="str">
        <f>VLOOKUP(E385,RNR!$D$2:$E$13,2)</f>
        <v>Nov</v>
      </c>
      <c r="G385" s="353">
        <f>+'Ark1'!Q1314</f>
        <v>292</v>
      </c>
      <c r="H385" s="353">
        <f>+'Ark1'!R1314</f>
        <v>368</v>
      </c>
      <c r="I385" s="238">
        <f>+IF(H385=0,"",'Ark1'!AG1314)</f>
        <v>5.9815922863909972</v>
      </c>
      <c r="J385" s="238">
        <f>+IF(H385=0,"",'Ark1'!AH1314)</f>
        <v>3.2608695652173911</v>
      </c>
      <c r="K385" s="238"/>
      <c r="L385" s="238"/>
      <c r="M385" s="238"/>
      <c r="N385" s="237">
        <f>+IF(H385=0,"",'Ark1'!U1314)</f>
        <v>37.319836956521755</v>
      </c>
      <c r="O385" s="238"/>
      <c r="P385" s="238"/>
      <c r="Q385" s="238"/>
      <c r="R385" s="238"/>
      <c r="S385" s="238"/>
      <c r="T385" s="238">
        <f>+IF(H385=0,"",'Ark1'!T1314)</f>
        <v>8.1059782608695645</v>
      </c>
      <c r="U385" s="239">
        <f>+IF(H385=0,"",'Ark1'!W1314)</f>
        <v>35.054347826086953</v>
      </c>
      <c r="V385" s="239">
        <f>+IF(H385=0,"",'Ark1'!X1314)</f>
        <v>100</v>
      </c>
      <c r="W385" s="239">
        <f>+IF(H385=0,"",'Ark1'!Y1314)</f>
        <v>99.456521739130437</v>
      </c>
      <c r="X385" s="239">
        <f>+IF(H385=0,"",'Ark1'!Z1314)</f>
        <v>6.1190999067728278</v>
      </c>
      <c r="Y385" s="239">
        <f>+IF(H385=0,"",'Ark1'!Z1314)</f>
        <v>6.1190999067728278</v>
      </c>
      <c r="Z385" s="238">
        <f>+IF(H385=0,"",'Ark1'!AC1314)</f>
        <v>0</v>
      </c>
      <c r="AA385" s="239">
        <f>+IF(H385=0,"",'Ark1'!AE1314)</f>
        <v>0</v>
      </c>
      <c r="AB385" s="239">
        <f t="shared" si="340"/>
        <v>3.7319836956521755</v>
      </c>
      <c r="AC385" s="237">
        <f t="shared" si="292"/>
        <v>0.79347826086956519</v>
      </c>
      <c r="AD385" s="289"/>
      <c r="AG385" s="29"/>
      <c r="AH385" s="27"/>
    </row>
    <row r="386" spans="1:70">
      <c r="A386" s="289"/>
      <c r="B386" s="289">
        <f>+'Ark1'!C1315</f>
        <v>2023</v>
      </c>
      <c r="C386" s="236">
        <f>+'Ark1'!L1315</f>
        <v>10</v>
      </c>
      <c r="D386" s="236" t="str">
        <f>VLOOKUP(C386,RNR!$F$16:$G$31,2)</f>
        <v>U-</v>
      </c>
      <c r="E386" s="236">
        <f>+'Ark1'!D1315</f>
        <v>12</v>
      </c>
      <c r="F386" s="236" t="str">
        <f>VLOOKUP(E386,RNR!$D$2:$E$13,2)</f>
        <v>Des</v>
      </c>
      <c r="G386" s="353">
        <f>+'Ark1'!Q1315</f>
        <v>14</v>
      </c>
      <c r="H386" s="353">
        <f>+'Ark1'!R1315</f>
        <v>17</v>
      </c>
      <c r="I386" s="238">
        <f>+IF(H386=0,"",'Ark1'!AG1315)</f>
        <v>4.5539603997011842</v>
      </c>
      <c r="J386" s="238">
        <f>+IF(H386=0,"",'Ark1'!AH1315)</f>
        <v>0</v>
      </c>
      <c r="K386" s="238"/>
      <c r="L386" s="238"/>
      <c r="M386" s="238"/>
      <c r="N386" s="237">
        <f>+IF(H386=0,"",'Ark1'!U1315)</f>
        <v>36.21764705882353</v>
      </c>
      <c r="O386" s="238"/>
      <c r="P386" s="238"/>
      <c r="Q386" s="238"/>
      <c r="R386" s="238"/>
      <c r="S386" s="238"/>
      <c r="T386" s="238">
        <f>+IF(H386=0,"",'Ark1'!T1315)</f>
        <v>6.9411764705882355</v>
      </c>
      <c r="U386" s="239">
        <f>+IF(H386=0,"",'Ark1'!W1315)</f>
        <v>5.882352941176471</v>
      </c>
      <c r="V386" s="239">
        <f>+IF(H386=0,"",'Ark1'!X1315)</f>
        <v>100</v>
      </c>
      <c r="W386" s="239">
        <f>+IF(H386=0,"",'Ark1'!Y1315)</f>
        <v>100</v>
      </c>
      <c r="X386" s="239">
        <f>+IF(H386=0,"",'Ark1'!Z1315)</f>
        <v>4.5387527820546874</v>
      </c>
      <c r="Y386" s="239">
        <f>+IF(H386=0,"",'Ark1'!Z1315)</f>
        <v>4.5387527820546874</v>
      </c>
      <c r="Z386" s="238">
        <f>+IF(H386=0,"",'Ark1'!AC1315)</f>
        <v>0</v>
      </c>
      <c r="AA386" s="239">
        <f>+IF(H386=0,"",'Ark1'!AE1315)</f>
        <v>0</v>
      </c>
      <c r="AB386" s="239">
        <f t="shared" si="340"/>
        <v>3.6217647058823532</v>
      </c>
      <c r="AC386" s="237">
        <f t="shared" si="292"/>
        <v>0.82352941176470584</v>
      </c>
      <c r="AD386" s="289"/>
      <c r="AG386" s="29"/>
      <c r="AH386" s="27"/>
    </row>
    <row r="387" spans="1:70" s="532" customFormat="1" ht="15" customHeight="1">
      <c r="A387" s="289"/>
      <c r="B387" s="289"/>
      <c r="C387" s="289"/>
      <c r="D387" s="368"/>
      <c r="E387" s="368"/>
      <c r="F387" s="368"/>
      <c r="G387" s="368"/>
      <c r="H387" s="368"/>
      <c r="I387" s="289"/>
      <c r="J387" s="289"/>
      <c r="K387" s="289"/>
      <c r="L387" s="289"/>
      <c r="M387" s="289"/>
      <c r="N387" s="289"/>
      <c r="O387" s="289"/>
      <c r="P387" s="289"/>
      <c r="Q387" s="289"/>
      <c r="R387" s="289"/>
      <c r="S387" s="289"/>
      <c r="T387" s="289"/>
      <c r="U387" s="289"/>
      <c r="V387" s="289"/>
      <c r="W387" s="289"/>
      <c r="X387" s="289"/>
      <c r="Y387" s="289"/>
      <c r="Z387" s="289"/>
      <c r="AA387" s="289"/>
      <c r="AB387" s="289"/>
      <c r="AC387" s="289"/>
      <c r="AD387" s="289"/>
      <c r="AE387" s="219"/>
      <c r="AF387" s="29"/>
      <c r="AG387" s="29"/>
      <c r="AH387" s="27"/>
      <c r="AI387" s="220"/>
      <c r="BF387" s="232"/>
    </row>
    <row r="388" spans="1:70" s="532" customFormat="1" ht="15" customHeight="1">
      <c r="A388" s="289"/>
      <c r="B388" s="289"/>
      <c r="C388" s="330" t="s">
        <v>0</v>
      </c>
      <c r="D388" s="368"/>
      <c r="E388" s="539" t="str">
        <f>+D393</f>
        <v>U</v>
      </c>
      <c r="F388" s="368"/>
      <c r="G388" s="368"/>
      <c r="H388" s="367">
        <f>SUM(H394:H408)</f>
        <v>805</v>
      </c>
      <c r="I388" s="290"/>
      <c r="J388" s="290"/>
      <c r="K388" s="290"/>
      <c r="L388" s="290"/>
      <c r="M388" s="290"/>
      <c r="N388" s="265">
        <f>+Klasse!M402</f>
        <v>0</v>
      </c>
      <c r="O388" s="289"/>
      <c r="P388" s="289"/>
      <c r="Q388" s="289"/>
      <c r="R388" s="289"/>
      <c r="S388" s="289"/>
      <c r="T388" s="289"/>
      <c r="U388" s="291"/>
      <c r="V388" s="291"/>
      <c r="W388" s="291"/>
      <c r="X388" s="291"/>
      <c r="Y388" s="291"/>
      <c r="Z388" s="289"/>
      <c r="AA388" s="291"/>
      <c r="AB388" s="265" t="e">
        <f>+N388/#REF!</f>
        <v>#REF!</v>
      </c>
      <c r="AC388" s="290"/>
      <c r="AD388" s="289"/>
      <c r="AE388" s="219"/>
      <c r="AF388" s="29"/>
      <c r="AG388" s="29"/>
      <c r="AH388" s="27"/>
      <c r="AI388" s="220"/>
      <c r="BF388" s="232"/>
    </row>
    <row r="389" spans="1:70" s="532" customFormat="1" ht="15" customHeight="1">
      <c r="A389" s="289"/>
      <c r="B389" s="289"/>
      <c r="C389" s="289"/>
      <c r="D389" s="368"/>
      <c r="E389" s="368"/>
      <c r="F389" s="368"/>
      <c r="G389" s="368"/>
      <c r="H389" s="368"/>
      <c r="I389" s="290"/>
      <c r="J389" s="290"/>
      <c r="K389" s="290"/>
      <c r="L389" s="290"/>
      <c r="M389" s="290"/>
      <c r="N389" s="289"/>
      <c r="O389" s="289"/>
      <c r="P389" s="289"/>
      <c r="Q389" s="289"/>
      <c r="R389" s="289"/>
      <c r="S389" s="289"/>
      <c r="T389" s="289"/>
      <c r="U389" s="291"/>
      <c r="V389" s="291"/>
      <c r="W389" s="291"/>
      <c r="X389" s="291"/>
      <c r="Y389" s="291"/>
      <c r="Z389" s="289"/>
      <c r="AA389" s="291"/>
      <c r="AB389" s="291"/>
      <c r="AC389" s="291"/>
      <c r="AD389" s="289"/>
      <c r="AE389" s="219"/>
      <c r="AF389" s="29"/>
      <c r="AG389" s="29"/>
      <c r="AH389" s="27"/>
      <c r="AI389" s="220"/>
      <c r="BF389" s="232" t="e">
        <f>1+#REF!</f>
        <v>#REF!</v>
      </c>
      <c r="BG389" s="532">
        <v>20.659867330016564</v>
      </c>
      <c r="BH389" s="532">
        <f t="shared" ref="BH389" si="341">+BG389</f>
        <v>20.659867330016564</v>
      </c>
      <c r="BI389" s="532">
        <f t="shared" ref="BI389" si="342">+BH389</f>
        <v>20.659867330016564</v>
      </c>
      <c r="BJ389" s="532">
        <f t="shared" ref="BJ389" si="343">+BI389</f>
        <v>20.659867330016564</v>
      </c>
      <c r="BK389" s="532">
        <f t="shared" ref="BK389" si="344">+BJ389</f>
        <v>20.659867330016564</v>
      </c>
      <c r="BL389" s="532">
        <f t="shared" ref="BL389" si="345">+BK389</f>
        <v>20.659867330016564</v>
      </c>
      <c r="BM389" s="532">
        <f t="shared" ref="BM389" si="346">+BL389</f>
        <v>20.659867330016564</v>
      </c>
      <c r="BN389" s="532">
        <f t="shared" ref="BN389" si="347">+BM389</f>
        <v>20.659867330016564</v>
      </c>
      <c r="BO389" s="532">
        <f t="shared" ref="BO389" si="348">+BN389</f>
        <v>20.659867330016564</v>
      </c>
      <c r="BP389" s="532">
        <f t="shared" ref="BP389" si="349">+BO389</f>
        <v>20.659867330016564</v>
      </c>
      <c r="BQ389" s="532">
        <f t="shared" ref="BQ389" si="350">+BP389</f>
        <v>20.659867330016564</v>
      </c>
      <c r="BR389" s="532">
        <f t="shared" ref="BR389" si="351">+BQ389</f>
        <v>20.659867330016564</v>
      </c>
    </row>
    <row r="390" spans="1:70">
      <c r="A390" s="289"/>
      <c r="B390" s="289">
        <f>+'Ark1'!C1316</f>
        <v>2023</v>
      </c>
      <c r="C390" s="236">
        <f>+'Ark1'!L1316</f>
        <v>11</v>
      </c>
      <c r="D390" s="236" t="str">
        <f>VLOOKUP(C390,RNR!$F$16:$G$31,2)</f>
        <v>U</v>
      </c>
      <c r="E390" s="236">
        <f>+'Ark1'!D1316</f>
        <v>1</v>
      </c>
      <c r="F390" s="236" t="str">
        <f>VLOOKUP(E390,RNR!$D$2:$E$13,2)</f>
        <v>Jan</v>
      </c>
      <c r="G390" s="353">
        <f>+'Ark1'!Q1316</f>
        <v>3</v>
      </c>
      <c r="H390" s="353">
        <f>+'Ark1'!R1316</f>
        <v>4</v>
      </c>
      <c r="I390" s="238">
        <f>+IF(H390=0,"",'Ark1'!AG1316)</f>
        <v>1.8061938920149476</v>
      </c>
      <c r="J390" s="238">
        <f>+IF(H390=0,"",'Ark1'!AH1316)</f>
        <v>0</v>
      </c>
      <c r="K390" s="238"/>
      <c r="L390" s="238"/>
      <c r="M390" s="238"/>
      <c r="N390" s="237">
        <f>+IF(H390=0,"",'Ark1'!U1316)</f>
        <v>42.050000000000011</v>
      </c>
      <c r="O390" s="238"/>
      <c r="P390" s="238"/>
      <c r="Q390" s="238"/>
      <c r="R390" s="238"/>
      <c r="S390" s="238"/>
      <c r="T390" s="238">
        <f>+IF(H390=0,"",'Ark1'!T1316)</f>
        <v>9.25</v>
      </c>
      <c r="U390" s="239">
        <f>+IF(H390=0,"",'Ark1'!W1316)</f>
        <v>50</v>
      </c>
      <c r="V390" s="239">
        <f>+IF(H390=0,"",'Ark1'!X1316)</f>
        <v>100</v>
      </c>
      <c r="W390" s="239">
        <f>+IF(H390=0,"",'Ark1'!Y1316)</f>
        <v>100</v>
      </c>
      <c r="X390" s="239">
        <f>+IF(H390=0,"",'Ark1'!Z1316)</f>
        <v>6.9632966330610788</v>
      </c>
      <c r="Y390" s="239">
        <f>+IF(H390=0,"",'Ark1'!Z1316)</f>
        <v>6.9632966330610788</v>
      </c>
      <c r="Z390" s="238">
        <f>+IF(H390=0,"",'Ark1'!AC1316)</f>
        <v>0</v>
      </c>
      <c r="AA390" s="239">
        <f>+IF(H390=0,"",'Ark1'!AE1316)</f>
        <v>0</v>
      </c>
      <c r="AB390" s="239">
        <f t="shared" ref="AB390:AB401" si="352">+IF(H390=0,"",+N390/C390)</f>
        <v>3.8227272727272736</v>
      </c>
      <c r="AC390" s="237">
        <f t="shared" si="292"/>
        <v>0.75</v>
      </c>
      <c r="AD390" s="289"/>
      <c r="AG390" s="29"/>
      <c r="AH390" s="27"/>
    </row>
    <row r="391" spans="1:70">
      <c r="A391" s="289"/>
      <c r="B391" s="289">
        <f>+'Ark1'!C1317</f>
        <v>2023</v>
      </c>
      <c r="C391" s="236">
        <f>+'Ark1'!L1317</f>
        <v>11</v>
      </c>
      <c r="D391" s="236" t="str">
        <f>VLOOKUP(C391,RNR!$F$16:$G$31,2)</f>
        <v>U</v>
      </c>
      <c r="E391" s="236">
        <f>+'Ark1'!D1317</f>
        <v>2</v>
      </c>
      <c r="F391" s="236" t="str">
        <f>VLOOKUP(E391,RNR!$D$2:$E$13,2)</f>
        <v>Feb</v>
      </c>
      <c r="G391" s="353">
        <f>+'Ark1'!Q1317</f>
        <v>13</v>
      </c>
      <c r="H391" s="353">
        <f>+'Ark1'!R1317</f>
        <v>14</v>
      </c>
      <c r="I391" s="238">
        <f>+IF(H391=0,"",'Ark1'!AG1317)</f>
        <v>3.8466839579496042</v>
      </c>
      <c r="J391" s="238">
        <f>+IF(H391=0,"",'Ark1'!AH1317)</f>
        <v>0</v>
      </c>
      <c r="K391" s="238"/>
      <c r="L391" s="238"/>
      <c r="M391" s="238"/>
      <c r="N391" s="237">
        <f>+IF(H391=0,"",'Ark1'!U1317)</f>
        <v>43.857142857142826</v>
      </c>
      <c r="O391" s="238"/>
      <c r="P391" s="238"/>
      <c r="Q391" s="238"/>
      <c r="R391" s="238"/>
      <c r="S391" s="238"/>
      <c r="T391" s="238">
        <f>+IF(H391=0,"",'Ark1'!T1317)</f>
        <v>9.2857142857142883</v>
      </c>
      <c r="U391" s="239">
        <f>+IF(H391=0,"",'Ark1'!W1317)</f>
        <v>78.571428571428555</v>
      </c>
      <c r="V391" s="239">
        <f>+IF(H391=0,"",'Ark1'!X1317)</f>
        <v>100</v>
      </c>
      <c r="W391" s="239">
        <f>+IF(H391=0,"",'Ark1'!Y1317)</f>
        <v>100</v>
      </c>
      <c r="X391" s="239">
        <f>+IF(H391=0,"",'Ark1'!Z1317)</f>
        <v>3.8601839863100369</v>
      </c>
      <c r="Y391" s="239">
        <f>+IF(H391=0,"",'Ark1'!Z1317)</f>
        <v>3.8601839863100369</v>
      </c>
      <c r="Z391" s="238">
        <f>+IF(H391=0,"",'Ark1'!AC1317)</f>
        <v>0</v>
      </c>
      <c r="AA391" s="239">
        <f>+IF(H391=0,"",'Ark1'!AE1317)</f>
        <v>0</v>
      </c>
      <c r="AB391" s="239">
        <f t="shared" si="352"/>
        <v>3.9870129870129842</v>
      </c>
      <c r="AC391" s="237">
        <f t="shared" si="292"/>
        <v>0.9285714285714286</v>
      </c>
      <c r="AD391" s="289"/>
      <c r="AG391" s="29"/>
      <c r="AH391" s="27"/>
    </row>
    <row r="392" spans="1:70">
      <c r="A392" s="289"/>
      <c r="B392" s="289">
        <f>+'Ark1'!C1318</f>
        <v>2023</v>
      </c>
      <c r="C392" s="236">
        <f>+'Ark1'!L1318</f>
        <v>11</v>
      </c>
      <c r="D392" s="236" t="str">
        <f>VLOOKUP(C392,RNR!$F$16:$G$31,2)</f>
        <v>U</v>
      </c>
      <c r="E392" s="236">
        <f>+'Ark1'!D1318</f>
        <v>3</v>
      </c>
      <c r="F392" s="236" t="str">
        <f>VLOOKUP(E392,RNR!$D$2:$E$13,2)</f>
        <v>Mar</v>
      </c>
      <c r="G392" s="353">
        <f>+'Ark1'!Q1318</f>
        <v>71</v>
      </c>
      <c r="H392" s="353">
        <f>+'Ark1'!R1318</f>
        <v>80</v>
      </c>
      <c r="I392" s="238">
        <f>+IF(H392=0,"",'Ark1'!AG1318)</f>
        <v>3.3512301849656301</v>
      </c>
      <c r="J392" s="238">
        <f>+IF(H392=0,"",'Ark1'!AH1318)</f>
        <v>0</v>
      </c>
      <c r="K392" s="238"/>
      <c r="L392" s="238"/>
      <c r="M392" s="238"/>
      <c r="N392" s="237">
        <f>+IF(H392=0,"",'Ark1'!U1318)</f>
        <v>41.375000000000007</v>
      </c>
      <c r="O392" s="238"/>
      <c r="P392" s="238"/>
      <c r="Q392" s="238"/>
      <c r="R392" s="238"/>
      <c r="S392" s="238"/>
      <c r="T392" s="238">
        <f>+IF(H392=0,"",'Ark1'!T1318)</f>
        <v>8.65</v>
      </c>
      <c r="U392" s="239">
        <f>+IF(H392=0,"",'Ark1'!W1318)</f>
        <v>53.75</v>
      </c>
      <c r="V392" s="239">
        <f>+IF(H392=0,"",'Ark1'!X1318)</f>
        <v>100</v>
      </c>
      <c r="W392" s="239">
        <f>+IF(H392=0,"",'Ark1'!Y1318)</f>
        <v>100</v>
      </c>
      <c r="X392" s="239">
        <f>+IF(H392=0,"",'Ark1'!Z1318)</f>
        <v>5.7445517666741557</v>
      </c>
      <c r="Y392" s="239">
        <f>+IF(H392=0,"",'Ark1'!Z1318)</f>
        <v>5.7445517666741557</v>
      </c>
      <c r="Z392" s="238">
        <f>+IF(H392=0,"",'Ark1'!AC1318)</f>
        <v>0</v>
      </c>
      <c r="AA392" s="239">
        <f>+IF(H392=0,"",'Ark1'!AE1318)</f>
        <v>0</v>
      </c>
      <c r="AB392" s="239">
        <f t="shared" si="352"/>
        <v>3.7613636363636371</v>
      </c>
      <c r="AC392" s="237">
        <f t="shared" si="292"/>
        <v>0.88749999999999996</v>
      </c>
      <c r="AD392" s="289"/>
      <c r="AG392" s="29"/>
      <c r="AH392" s="27"/>
    </row>
    <row r="393" spans="1:70">
      <c r="A393" s="289"/>
      <c r="B393" s="289">
        <f>+'Ark1'!C1319</f>
        <v>2023</v>
      </c>
      <c r="C393" s="236">
        <f>+'Ark1'!L1319</f>
        <v>11</v>
      </c>
      <c r="D393" s="236" t="str">
        <f>VLOOKUP(C393,RNR!$F$16:$G$31,2)</f>
        <v>U</v>
      </c>
      <c r="E393" s="236">
        <f>+'Ark1'!D1319</f>
        <v>4</v>
      </c>
      <c r="F393" s="236" t="str">
        <f>VLOOKUP(E393,RNR!$D$2:$E$13,2)</f>
        <v>Apr</v>
      </c>
      <c r="G393" s="353">
        <f>+'Ark1'!Q1319</f>
        <v>6</v>
      </c>
      <c r="H393" s="353">
        <f>+'Ark1'!R1319</f>
        <v>7</v>
      </c>
      <c r="I393" s="238">
        <f>+IF(H393=0,"",'Ark1'!AG1319)</f>
        <v>2.3519317250308358</v>
      </c>
      <c r="J393" s="238">
        <f>+IF(H393=0,"",'Ark1'!AH1319)</f>
        <v>0</v>
      </c>
      <c r="K393" s="238"/>
      <c r="L393" s="238"/>
      <c r="M393" s="238"/>
      <c r="N393" s="237">
        <f>+IF(H393=0,"",'Ark1'!U1319)</f>
        <v>43.857142857142875</v>
      </c>
      <c r="O393" s="238"/>
      <c r="P393" s="238"/>
      <c r="Q393" s="238"/>
      <c r="R393" s="238"/>
      <c r="S393" s="238"/>
      <c r="T393" s="238">
        <f>+IF(H393=0,"",'Ark1'!T1319)</f>
        <v>8.8571428571428612</v>
      </c>
      <c r="U393" s="239">
        <f>+IF(H393=0,"",'Ark1'!W1319)</f>
        <v>71.428571428571445</v>
      </c>
      <c r="V393" s="239">
        <f>+IF(H393=0,"",'Ark1'!X1319)</f>
        <v>100</v>
      </c>
      <c r="W393" s="239">
        <f>+IF(H393=0,"",'Ark1'!Y1319)</f>
        <v>100</v>
      </c>
      <c r="X393" s="239">
        <f>+IF(H393=0,"",'Ark1'!Z1319)</f>
        <v>6.0763845319063403</v>
      </c>
      <c r="Y393" s="239">
        <f>+IF(H393=0,"",'Ark1'!Z1319)</f>
        <v>6.0763845319063403</v>
      </c>
      <c r="Z393" s="238">
        <f>+IF(H393=0,"",'Ark1'!AC1319)</f>
        <v>0</v>
      </c>
      <c r="AA393" s="239">
        <f>+IF(H393=0,"",'Ark1'!AE1319)</f>
        <v>0</v>
      </c>
      <c r="AB393" s="239">
        <f t="shared" si="352"/>
        <v>3.9870129870129887</v>
      </c>
      <c r="AC393" s="237">
        <f t="shared" si="292"/>
        <v>0.8571428571428571</v>
      </c>
      <c r="AD393" s="289"/>
      <c r="AG393" s="29"/>
      <c r="AH393" s="27"/>
    </row>
    <row r="394" spans="1:70">
      <c r="A394" s="289"/>
      <c r="B394" s="289">
        <f>+'Ark1'!C1320</f>
        <v>2023</v>
      </c>
      <c r="C394" s="236">
        <f>+'Ark1'!L1320</f>
        <v>11</v>
      </c>
      <c r="D394" s="236" t="str">
        <f>VLOOKUP(C394,RNR!$F$16:$G$31,2)</f>
        <v>U</v>
      </c>
      <c r="E394" s="236">
        <f>+'Ark1'!D1320</f>
        <v>5</v>
      </c>
      <c r="F394" s="236" t="str">
        <f>VLOOKUP(E394,RNR!$D$2:$E$13,2)</f>
        <v>Mai</v>
      </c>
      <c r="G394" s="353">
        <f>+'Ark1'!Q1320</f>
        <v>10</v>
      </c>
      <c r="H394" s="353">
        <f>+'Ark1'!R1320</f>
        <v>10</v>
      </c>
      <c r="I394" s="238">
        <f>+IF(H394=0,"",'Ark1'!AG1320)</f>
        <v>1.3202892947167453</v>
      </c>
      <c r="J394" s="238">
        <f>+IF(H394=0,"",'Ark1'!AH1320)</f>
        <v>0</v>
      </c>
      <c r="K394" s="238"/>
      <c r="L394" s="238"/>
      <c r="M394" s="238"/>
      <c r="N394" s="237">
        <f>+IF(H394=0,"",'Ark1'!U1320)</f>
        <v>44.05</v>
      </c>
      <c r="O394" s="238"/>
      <c r="P394" s="238"/>
      <c r="Q394" s="238"/>
      <c r="R394" s="238"/>
      <c r="S394" s="238"/>
      <c r="T394" s="238">
        <f>+IF(H394=0,"",'Ark1'!T1320)</f>
        <v>9.3000000000000007</v>
      </c>
      <c r="U394" s="239">
        <f>+IF(H394=0,"",'Ark1'!W1320)</f>
        <v>60</v>
      </c>
      <c r="V394" s="239">
        <f>+IF(H394=0,"",'Ark1'!X1320)</f>
        <v>100</v>
      </c>
      <c r="W394" s="239">
        <f>+IF(H394=0,"",'Ark1'!Y1320)</f>
        <v>100</v>
      </c>
      <c r="X394" s="239">
        <f>+IF(H394=0,"",'Ark1'!Z1320)</f>
        <v>8.7487427668208539</v>
      </c>
      <c r="Y394" s="239">
        <f>+IF(H394=0,"",'Ark1'!Z1320)</f>
        <v>8.7487427668208539</v>
      </c>
      <c r="Z394" s="238">
        <f>+IF(H394=0,"",'Ark1'!AC1320)</f>
        <v>0</v>
      </c>
      <c r="AA394" s="239">
        <f>+IF(H394=0,"",'Ark1'!AE1320)</f>
        <v>0</v>
      </c>
      <c r="AB394" s="239">
        <f t="shared" si="352"/>
        <v>4.004545454545454</v>
      </c>
      <c r="AC394" s="237">
        <f t="shared" si="292"/>
        <v>1</v>
      </c>
      <c r="AD394" s="289"/>
      <c r="AG394" s="29"/>
      <c r="AH394" s="27"/>
    </row>
    <row r="395" spans="1:70">
      <c r="A395" s="289"/>
      <c r="B395" s="289">
        <f>+'Ark1'!C1321</f>
        <v>2023</v>
      </c>
      <c r="C395" s="236">
        <f>+'Ark1'!L1321</f>
        <v>11</v>
      </c>
      <c r="D395" s="236" t="str">
        <f>VLOOKUP(C395,RNR!$F$16:$G$31,2)</f>
        <v>U</v>
      </c>
      <c r="E395" s="236">
        <f>+'Ark1'!D1321</f>
        <v>6</v>
      </c>
      <c r="F395" s="236" t="str">
        <f>VLOOKUP(E395,RNR!$D$2:$E$13,2)</f>
        <v>Jun</v>
      </c>
      <c r="G395" s="353">
        <f>+'Ark1'!Q1321</f>
        <v>12</v>
      </c>
      <c r="H395" s="353">
        <f>+'Ark1'!R1321</f>
        <v>19</v>
      </c>
      <c r="I395" s="238">
        <f>+IF(H395=0,"",'Ark1'!AG1321)</f>
        <v>2.6107864171043871</v>
      </c>
      <c r="J395" s="238">
        <f>+IF(H395=0,"",'Ark1'!AH1321)</f>
        <v>0</v>
      </c>
      <c r="K395" s="238"/>
      <c r="L395" s="238"/>
      <c r="M395" s="238"/>
      <c r="N395" s="237">
        <f>+IF(H395=0,"",'Ark1'!U1321)</f>
        <v>37.147368421052626</v>
      </c>
      <c r="O395" s="238"/>
      <c r="P395" s="238"/>
      <c r="Q395" s="238"/>
      <c r="R395" s="238"/>
      <c r="S395" s="238"/>
      <c r="T395" s="238">
        <f>+IF(H395=0,"",'Ark1'!T1321)</f>
        <v>7.9473684210526301</v>
      </c>
      <c r="U395" s="239">
        <f>+IF(H395=0,"",'Ark1'!W1321)</f>
        <v>36.84210526315789</v>
      </c>
      <c r="V395" s="239">
        <f>+IF(H395=0,"",'Ark1'!X1321)</f>
        <v>100</v>
      </c>
      <c r="W395" s="239">
        <f>+IF(H395=0,"",'Ark1'!Y1321)</f>
        <v>100</v>
      </c>
      <c r="X395" s="239">
        <f>+IF(H395=0,"",'Ark1'!Z1321)</f>
        <v>6.1085245372480363</v>
      </c>
      <c r="Y395" s="239">
        <f>+IF(H395=0,"",'Ark1'!Z1321)</f>
        <v>6.1085245372480363</v>
      </c>
      <c r="Z395" s="238">
        <f>+IF(H395=0,"",'Ark1'!AC1321)</f>
        <v>0</v>
      </c>
      <c r="AA395" s="239">
        <f>+IF(H395=0,"",'Ark1'!AE1321)</f>
        <v>0</v>
      </c>
      <c r="AB395" s="239">
        <f t="shared" si="352"/>
        <v>3.3770334928229659</v>
      </c>
      <c r="AC395" s="237">
        <f t="shared" si="292"/>
        <v>0.63157894736842102</v>
      </c>
      <c r="AD395" s="289"/>
      <c r="AG395" s="29"/>
      <c r="AH395" s="27"/>
    </row>
    <row r="396" spans="1:70">
      <c r="A396" s="289"/>
      <c r="B396" s="289">
        <f>+'Ark1'!C1322</f>
        <v>2023</v>
      </c>
      <c r="C396" s="236">
        <f>+'Ark1'!L1322</f>
        <v>11</v>
      </c>
      <c r="D396" s="236" t="str">
        <f>VLOOKUP(C396,RNR!$F$16:$G$31,2)</f>
        <v>U</v>
      </c>
      <c r="E396" s="236">
        <f>+'Ark1'!D1322</f>
        <v>7</v>
      </c>
      <c r="F396" s="236" t="str">
        <f>VLOOKUP(E396,RNR!$D$2:$E$13,2)</f>
        <v>Jul</v>
      </c>
      <c r="G396" s="353">
        <f>+'Ark1'!Q1322</f>
        <v>3</v>
      </c>
      <c r="H396" s="353">
        <f>+'Ark1'!R1322</f>
        <v>3</v>
      </c>
      <c r="I396" s="238">
        <f>+IF(H396=0,"",'Ark1'!AG1322)</f>
        <v>1.5718016312083067</v>
      </c>
      <c r="J396" s="238">
        <f>+IF(H396=0,"",'Ark1'!AH1322)</f>
        <v>0</v>
      </c>
      <c r="K396" s="238"/>
      <c r="L396" s="238"/>
      <c r="M396" s="238"/>
      <c r="N396" s="237">
        <f>+IF(H396=0,"",'Ark1'!U1322)</f>
        <v>42.333333333333343</v>
      </c>
      <c r="O396" s="238"/>
      <c r="P396" s="238"/>
      <c r="Q396" s="238"/>
      <c r="R396" s="238"/>
      <c r="S396" s="238"/>
      <c r="T396" s="238">
        <f>+IF(H396=0,"",'Ark1'!T1322)</f>
        <v>8.6666666666666643</v>
      </c>
      <c r="U396" s="239">
        <f>+IF(H396=0,"",'Ark1'!W1322)</f>
        <v>66.666666666666686</v>
      </c>
      <c r="V396" s="239">
        <f>+IF(H396=0,"",'Ark1'!X1322)</f>
        <v>100</v>
      </c>
      <c r="W396" s="239">
        <f>+IF(H396=0,"",'Ark1'!Y1322)</f>
        <v>100</v>
      </c>
      <c r="X396" s="239">
        <f>+IF(H396=0,"",'Ark1'!Z1322)</f>
        <v>6.94086129781856</v>
      </c>
      <c r="Y396" s="239">
        <f>+IF(H396=0,"",'Ark1'!Z1322)</f>
        <v>6.94086129781856</v>
      </c>
      <c r="Z396" s="238">
        <f>+IF(H396=0,"",'Ark1'!AC1322)</f>
        <v>0</v>
      </c>
      <c r="AA396" s="239">
        <f>+IF(H396=0,"",'Ark1'!AE1322)</f>
        <v>0</v>
      </c>
      <c r="AB396" s="239">
        <f t="shared" si="352"/>
        <v>3.8484848484848495</v>
      </c>
      <c r="AC396" s="237">
        <f t="shared" si="292"/>
        <v>1</v>
      </c>
      <c r="AD396" s="289"/>
      <c r="AG396" s="29"/>
      <c r="AH396" s="27"/>
    </row>
    <row r="397" spans="1:70">
      <c r="A397" s="289"/>
      <c r="B397" s="289">
        <f>+'Ark1'!C1323</f>
        <v>2023</v>
      </c>
      <c r="C397" s="236">
        <f>+'Ark1'!L1323</f>
        <v>11</v>
      </c>
      <c r="D397" s="236" t="str">
        <f>VLOOKUP(C397,RNR!$F$16:$G$31,2)</f>
        <v>U</v>
      </c>
      <c r="E397" s="236">
        <f>+'Ark1'!D1323</f>
        <v>8</v>
      </c>
      <c r="F397" s="236" t="str">
        <f>VLOOKUP(E397,RNR!$D$2:$E$13,2)</f>
        <v>Aug</v>
      </c>
      <c r="G397" s="353">
        <f>+'Ark1'!Q1323</f>
        <v>62</v>
      </c>
      <c r="H397" s="353">
        <f>+'Ark1'!R1323</f>
        <v>76</v>
      </c>
      <c r="I397" s="238">
        <f>+IF(H397=0,"",'Ark1'!AG1323)</f>
        <v>1.9211025870605027</v>
      </c>
      <c r="J397" s="238">
        <f>+IF(H397=0,"",'Ark1'!AH1323)</f>
        <v>0</v>
      </c>
      <c r="K397" s="238"/>
      <c r="L397" s="238"/>
      <c r="M397" s="238"/>
      <c r="N397" s="237">
        <f>+IF(H397=0,"",'Ark1'!U1323)</f>
        <v>41.585526315789494</v>
      </c>
      <c r="O397" s="238"/>
      <c r="P397" s="238"/>
      <c r="Q397" s="238"/>
      <c r="R397" s="238"/>
      <c r="S397" s="238"/>
      <c r="T397" s="238">
        <f>+IF(H397=0,"",'Ark1'!T1323)</f>
        <v>8.8289473684210549</v>
      </c>
      <c r="U397" s="239">
        <f>+IF(H397=0,"",'Ark1'!W1323)</f>
        <v>51.315789473684198</v>
      </c>
      <c r="V397" s="239">
        <f>+IF(H397=0,"",'Ark1'!X1323)</f>
        <v>100</v>
      </c>
      <c r="W397" s="239">
        <f>+IF(H397=0,"",'Ark1'!Y1323)</f>
        <v>100</v>
      </c>
      <c r="X397" s="239">
        <f>+IF(H397=0,"",'Ark1'!Z1323)</f>
        <v>6.3678614097290316</v>
      </c>
      <c r="Y397" s="239">
        <f>+IF(H397=0,"",'Ark1'!Z1323)</f>
        <v>6.3678614097290316</v>
      </c>
      <c r="Z397" s="238">
        <f>+IF(H397=0,"",'Ark1'!AC1323)</f>
        <v>0</v>
      </c>
      <c r="AA397" s="239">
        <f>+IF(H397=0,"",'Ark1'!AE1323)</f>
        <v>0</v>
      </c>
      <c r="AB397" s="239">
        <f t="shared" si="352"/>
        <v>3.7805023923444994</v>
      </c>
      <c r="AC397" s="237">
        <f t="shared" si="292"/>
        <v>0.81578947368421051</v>
      </c>
      <c r="AD397" s="289"/>
      <c r="AG397" s="29"/>
      <c r="AH397" s="27"/>
    </row>
    <row r="398" spans="1:70">
      <c r="A398" s="289"/>
      <c r="B398" s="289">
        <f>+'Ark1'!C1324</f>
        <v>2023</v>
      </c>
      <c r="C398" s="236">
        <f>+'Ark1'!L1324</f>
        <v>11</v>
      </c>
      <c r="D398" s="236" t="str">
        <f>VLOOKUP(C398,RNR!$F$16:$G$31,2)</f>
        <v>U</v>
      </c>
      <c r="E398" s="236">
        <f>+'Ark1'!D1324</f>
        <v>9</v>
      </c>
      <c r="F398" s="236" t="str">
        <f>VLOOKUP(E398,RNR!$D$2:$E$13,2)</f>
        <v>Sep</v>
      </c>
      <c r="G398" s="353">
        <f>+'Ark1'!Q1324</f>
        <v>57</v>
      </c>
      <c r="H398" s="353">
        <f>+'Ark1'!R1324</f>
        <v>70</v>
      </c>
      <c r="I398" s="238">
        <f>+IF(H398=0,"",'Ark1'!AG1324)</f>
        <v>1.5790976043594909</v>
      </c>
      <c r="J398" s="238">
        <f>+IF(H398=0,"",'Ark1'!AH1324)</f>
        <v>0</v>
      </c>
      <c r="K398" s="238"/>
      <c r="L398" s="238"/>
      <c r="M398" s="238"/>
      <c r="N398" s="237">
        <f>+IF(H398=0,"",'Ark1'!U1324)</f>
        <v>39.277142857142849</v>
      </c>
      <c r="O398" s="238"/>
      <c r="P398" s="238"/>
      <c r="Q398" s="238"/>
      <c r="R398" s="238"/>
      <c r="S398" s="238"/>
      <c r="T398" s="238">
        <f>+IF(H398=0,"",'Ark1'!T1324)</f>
        <v>9.0142857142857125</v>
      </c>
      <c r="U398" s="239">
        <f>+IF(H398=0,"",'Ark1'!W1324)</f>
        <v>61.428571428571438</v>
      </c>
      <c r="V398" s="239">
        <f>+IF(H398=0,"",'Ark1'!X1324)</f>
        <v>100</v>
      </c>
      <c r="W398" s="239">
        <f>+IF(H398=0,"",'Ark1'!Y1324)</f>
        <v>100</v>
      </c>
      <c r="X398" s="239">
        <f>+IF(H398=0,"",'Ark1'!Z1324)</f>
        <v>6.921337018412629</v>
      </c>
      <c r="Y398" s="239">
        <f>+IF(H398=0,"",'Ark1'!Z1324)</f>
        <v>6.921337018412629</v>
      </c>
      <c r="Z398" s="238">
        <f>+IF(H398=0,"",'Ark1'!AC1324)</f>
        <v>0</v>
      </c>
      <c r="AA398" s="239">
        <f>+IF(H398=0,"",'Ark1'!AE1324)</f>
        <v>0</v>
      </c>
      <c r="AB398" s="239">
        <f t="shared" si="352"/>
        <v>3.57064935064935</v>
      </c>
      <c r="AC398" s="237">
        <f t="shared" si="292"/>
        <v>0.81428571428571428</v>
      </c>
      <c r="AD398" s="289"/>
      <c r="AG398" s="29"/>
      <c r="AH398" s="27"/>
    </row>
    <row r="399" spans="1:70">
      <c r="A399" s="289"/>
      <c r="B399" s="289">
        <f>+'Ark1'!C1325</f>
        <v>2023</v>
      </c>
      <c r="C399" s="236">
        <f>+'Ark1'!L1325</f>
        <v>11</v>
      </c>
      <c r="D399" s="236" t="str">
        <f>VLOOKUP(C399,RNR!$F$16:$G$31,2)</f>
        <v>U</v>
      </c>
      <c r="E399" s="236">
        <f>+'Ark1'!D1325</f>
        <v>10</v>
      </c>
      <c r="F399" s="236" t="str">
        <f>VLOOKUP(E399,RNR!$D$2:$E$13,2)</f>
        <v>Okt</v>
      </c>
      <c r="G399" s="353">
        <f>+'Ark1'!Q1325</f>
        <v>246</v>
      </c>
      <c r="H399" s="353">
        <f>+'Ark1'!R1325</f>
        <v>306</v>
      </c>
      <c r="I399" s="238">
        <f>+IF(H399=0,"",'Ark1'!AG1325)</f>
        <v>2.4867410117861954</v>
      </c>
      <c r="J399" s="238">
        <f>+IF(H399=0,"",'Ark1'!AH1325)</f>
        <v>2.2875816993464055</v>
      </c>
      <c r="K399" s="238"/>
      <c r="L399" s="238"/>
      <c r="M399" s="238"/>
      <c r="N399" s="237">
        <f>+IF(H399=0,"",'Ark1'!U1325)</f>
        <v>40.067647058823511</v>
      </c>
      <c r="O399" s="238"/>
      <c r="P399" s="238"/>
      <c r="Q399" s="238"/>
      <c r="R399" s="238"/>
      <c r="S399" s="238"/>
      <c r="T399" s="238">
        <f>+IF(H399=0,"",'Ark1'!T1325)</f>
        <v>8.7287581699346379</v>
      </c>
      <c r="U399" s="239">
        <f>+IF(H399=0,"",'Ark1'!W1325)</f>
        <v>49.019607843137265</v>
      </c>
      <c r="V399" s="239">
        <f>+IF(H399=0,"",'Ark1'!X1325)</f>
        <v>100</v>
      </c>
      <c r="W399" s="239">
        <f>+IF(H399=0,"",'Ark1'!Y1325)</f>
        <v>99.673202614379107</v>
      </c>
      <c r="X399" s="239">
        <f>+IF(H399=0,"",'Ark1'!Z1325)</f>
        <v>6.8288722180796757</v>
      </c>
      <c r="Y399" s="239">
        <f>+IF(H399=0,"",'Ark1'!Z1325)</f>
        <v>6.8288722180796757</v>
      </c>
      <c r="Z399" s="238">
        <f>+IF(H399=0,"",'Ark1'!AC1325)</f>
        <v>0</v>
      </c>
      <c r="AA399" s="239">
        <f>+IF(H399=0,"",'Ark1'!AE1325)</f>
        <v>0</v>
      </c>
      <c r="AB399" s="239">
        <f t="shared" si="352"/>
        <v>3.6425133689839555</v>
      </c>
      <c r="AC399" s="237">
        <f t="shared" si="292"/>
        <v>0.80392156862745101</v>
      </c>
      <c r="AD399" s="289"/>
      <c r="AG399" s="29"/>
      <c r="AH399" s="27"/>
    </row>
    <row r="400" spans="1:70">
      <c r="A400" s="289"/>
      <c r="B400" s="289">
        <f>+'Ark1'!C1326</f>
        <v>2023</v>
      </c>
      <c r="C400" s="236">
        <f>+'Ark1'!L1326</f>
        <v>11</v>
      </c>
      <c r="D400" s="236" t="str">
        <f>VLOOKUP(C400,RNR!$F$16:$G$31,2)</f>
        <v>U</v>
      </c>
      <c r="E400" s="236">
        <f>+'Ark1'!D1326</f>
        <v>11</v>
      </c>
      <c r="F400" s="236" t="str">
        <f>VLOOKUP(E400,RNR!$D$2:$E$13,2)</f>
        <v>Nov</v>
      </c>
      <c r="G400" s="353">
        <f>+'Ark1'!Q1326</f>
        <v>102</v>
      </c>
      <c r="H400" s="353">
        <f>+'Ark1'!R1326</f>
        <v>123</v>
      </c>
      <c r="I400" s="238">
        <f>+IF(H400=0,"",'Ark1'!AG1326)</f>
        <v>2.0918173131114455</v>
      </c>
      <c r="J400" s="238">
        <f>+IF(H400=0,"",'Ark1'!AH1326)</f>
        <v>5.6910569105691051</v>
      </c>
      <c r="K400" s="238"/>
      <c r="L400" s="238"/>
      <c r="M400" s="238"/>
      <c r="N400" s="237">
        <f>+IF(H400=0,"",'Ark1'!U1326)</f>
        <v>39.047154471544722</v>
      </c>
      <c r="O400" s="238"/>
      <c r="P400" s="238"/>
      <c r="Q400" s="238"/>
      <c r="R400" s="238"/>
      <c r="S400" s="238"/>
      <c r="T400" s="238">
        <f>+IF(H400=0,"",'Ark1'!T1326)</f>
        <v>8.1056910569105689</v>
      </c>
      <c r="U400" s="239">
        <f>+IF(H400=0,"",'Ark1'!W1326)</f>
        <v>36.585365853658544</v>
      </c>
      <c r="V400" s="239">
        <f>+IF(H400=0,"",'Ark1'!X1326)</f>
        <v>100</v>
      </c>
      <c r="W400" s="239">
        <f>+IF(H400=0,"",'Ark1'!Y1326)</f>
        <v>100</v>
      </c>
      <c r="X400" s="239">
        <f>+IF(H400=0,"",'Ark1'!Z1326)</f>
        <v>7.0697836951681001</v>
      </c>
      <c r="Y400" s="239">
        <f>+IF(H400=0,"",'Ark1'!Z1326)</f>
        <v>7.0697836951681001</v>
      </c>
      <c r="Z400" s="238">
        <f>+IF(H400=0,"",'Ark1'!AC1326)</f>
        <v>0</v>
      </c>
      <c r="AA400" s="239">
        <f>+IF(H400=0,"",'Ark1'!AE1326)</f>
        <v>0</v>
      </c>
      <c r="AB400" s="239">
        <f t="shared" si="352"/>
        <v>3.5497413155949746</v>
      </c>
      <c r="AC400" s="237">
        <f t="shared" si="292"/>
        <v>0.82926829268292679</v>
      </c>
      <c r="AD400" s="289"/>
      <c r="AG400" s="29"/>
      <c r="AH400" s="27"/>
    </row>
    <row r="401" spans="1:70">
      <c r="A401" s="289"/>
      <c r="B401" s="289">
        <f>+'Ark1'!C1327</f>
        <v>2023</v>
      </c>
      <c r="C401" s="236">
        <f>+'Ark1'!L1327</f>
        <v>11</v>
      </c>
      <c r="D401" s="236" t="str">
        <f>VLOOKUP(C401,RNR!$F$16:$G$31,2)</f>
        <v>U</v>
      </c>
      <c r="E401" s="236">
        <f>+'Ark1'!D1327</f>
        <v>12</v>
      </c>
      <c r="F401" s="236" t="str">
        <f>VLOOKUP(E401,RNR!$D$2:$E$13,2)</f>
        <v>Des</v>
      </c>
      <c r="G401" s="353">
        <f>+'Ark1'!Q1327</f>
        <v>3</v>
      </c>
      <c r="H401" s="353">
        <f>+'Ark1'!R1327</f>
        <v>4</v>
      </c>
      <c r="I401" s="238">
        <f>+IF(H401=0,"",'Ark1'!AG1327)</f>
        <v>1.2100502215220297</v>
      </c>
      <c r="J401" s="238">
        <f>+IF(H401=0,"",'Ark1'!AH1327)</f>
        <v>0</v>
      </c>
      <c r="K401" s="238"/>
      <c r="L401" s="238"/>
      <c r="M401" s="238"/>
      <c r="N401" s="237">
        <f>+IF(H401=0,"",'Ark1'!U1327)</f>
        <v>40.9</v>
      </c>
      <c r="O401" s="238"/>
      <c r="P401" s="238"/>
      <c r="Q401" s="238"/>
      <c r="R401" s="238"/>
      <c r="S401" s="238"/>
      <c r="T401" s="238">
        <f>+IF(H401=0,"",'Ark1'!T1327)</f>
        <v>7.25</v>
      </c>
      <c r="U401" s="239">
        <f>+IF(H401=0,"",'Ark1'!W1327)</f>
        <v>50</v>
      </c>
      <c r="V401" s="239">
        <f>+IF(H401=0,"",'Ark1'!X1327)</f>
        <v>100</v>
      </c>
      <c r="W401" s="239">
        <f>+IF(H401=0,"",'Ark1'!Y1327)</f>
        <v>100</v>
      </c>
      <c r="X401" s="239">
        <f>+IF(H401=0,"",'Ark1'!Z1327)</f>
        <v>5.140038910358566</v>
      </c>
      <c r="Y401" s="239">
        <f>+IF(H401=0,"",'Ark1'!Z1327)</f>
        <v>5.140038910358566</v>
      </c>
      <c r="Z401" s="238">
        <f>+IF(H401=0,"",'Ark1'!AC1327)</f>
        <v>0</v>
      </c>
      <c r="AA401" s="239">
        <f>+IF(H401=0,"",'Ark1'!AE1327)</f>
        <v>0</v>
      </c>
      <c r="AB401" s="239">
        <f t="shared" si="352"/>
        <v>3.7181818181818183</v>
      </c>
      <c r="AC401" s="237">
        <f t="shared" si="292"/>
        <v>0.75</v>
      </c>
      <c r="AD401" s="289"/>
      <c r="AG401" s="29"/>
      <c r="AH401" s="27"/>
    </row>
    <row r="402" spans="1:70" s="532" customFormat="1" ht="15" customHeight="1">
      <c r="A402" s="289"/>
      <c r="B402" s="289"/>
      <c r="C402" s="289"/>
      <c r="D402" s="368"/>
      <c r="E402" s="368"/>
      <c r="F402" s="368"/>
      <c r="G402" s="368"/>
      <c r="H402" s="368"/>
      <c r="I402" s="289"/>
      <c r="J402" s="289"/>
      <c r="K402" s="289"/>
      <c r="L402" s="289"/>
      <c r="M402" s="289"/>
      <c r="N402" s="289"/>
      <c r="O402" s="289"/>
      <c r="P402" s="289"/>
      <c r="Q402" s="289"/>
      <c r="R402" s="289"/>
      <c r="S402" s="289"/>
      <c r="T402" s="289"/>
      <c r="U402" s="289"/>
      <c r="V402" s="289"/>
      <c r="W402" s="289"/>
      <c r="X402" s="289"/>
      <c r="Y402" s="289"/>
      <c r="Z402" s="289"/>
      <c r="AA402" s="289"/>
      <c r="AB402" s="289"/>
      <c r="AC402" s="289"/>
      <c r="AD402" s="289"/>
      <c r="AE402" s="219"/>
      <c r="AF402" s="29"/>
      <c r="AG402" s="29"/>
      <c r="AH402" s="27"/>
      <c r="AI402" s="220"/>
      <c r="BF402" s="232"/>
    </row>
    <row r="403" spans="1:70" s="532" customFormat="1" ht="15" customHeight="1">
      <c r="A403" s="289"/>
      <c r="B403" s="289"/>
      <c r="C403" s="330" t="s">
        <v>0</v>
      </c>
      <c r="D403" s="368"/>
      <c r="E403" s="539" t="str">
        <f>+D408</f>
        <v>U+</v>
      </c>
      <c r="F403" s="368"/>
      <c r="G403" s="368"/>
      <c r="H403" s="367">
        <f>SUM(H409:H423)</f>
        <v>180</v>
      </c>
      <c r="I403" s="290"/>
      <c r="J403" s="290"/>
      <c r="K403" s="290"/>
      <c r="L403" s="290"/>
      <c r="M403" s="290"/>
      <c r="N403" s="265">
        <f>+Klasse!M417</f>
        <v>0</v>
      </c>
      <c r="O403" s="289"/>
      <c r="P403" s="289"/>
      <c r="Q403" s="289"/>
      <c r="R403" s="289"/>
      <c r="S403" s="289"/>
      <c r="T403" s="289"/>
      <c r="U403" s="291"/>
      <c r="V403" s="291"/>
      <c r="W403" s="291"/>
      <c r="X403" s="291"/>
      <c r="Y403" s="291"/>
      <c r="Z403" s="289"/>
      <c r="AA403" s="291"/>
      <c r="AB403" s="265" t="e">
        <f>+N403/#REF!</f>
        <v>#REF!</v>
      </c>
      <c r="AC403" s="290"/>
      <c r="AD403" s="289"/>
      <c r="AE403" s="219"/>
      <c r="AF403" s="29"/>
      <c r="AG403" s="29"/>
      <c r="AH403" s="27"/>
      <c r="AI403" s="220"/>
      <c r="BF403" s="232"/>
    </row>
    <row r="404" spans="1:70" s="532" customFormat="1" ht="15" customHeight="1">
      <c r="A404" s="289"/>
      <c r="B404" s="289"/>
      <c r="C404" s="289"/>
      <c r="D404" s="368"/>
      <c r="E404" s="368"/>
      <c r="F404" s="368"/>
      <c r="G404" s="368"/>
      <c r="H404" s="368"/>
      <c r="I404" s="290"/>
      <c r="J404" s="290"/>
      <c r="K404" s="290"/>
      <c r="L404" s="290"/>
      <c r="M404" s="290"/>
      <c r="N404" s="289"/>
      <c r="O404" s="289"/>
      <c r="P404" s="289"/>
      <c r="Q404" s="289"/>
      <c r="R404" s="289"/>
      <c r="S404" s="289"/>
      <c r="T404" s="289"/>
      <c r="U404" s="291"/>
      <c r="V404" s="291"/>
      <c r="W404" s="291"/>
      <c r="X404" s="291"/>
      <c r="Y404" s="291"/>
      <c r="Z404" s="289"/>
      <c r="AA404" s="291"/>
      <c r="AB404" s="291"/>
      <c r="AC404" s="291"/>
      <c r="AD404" s="289"/>
      <c r="AE404" s="219"/>
      <c r="AF404" s="29"/>
      <c r="AG404" s="29"/>
      <c r="AH404" s="27"/>
      <c r="AI404" s="220"/>
      <c r="BF404" s="232" t="e">
        <f>1+#REF!</f>
        <v>#REF!</v>
      </c>
      <c r="BG404" s="532">
        <v>20.659867330016564</v>
      </c>
      <c r="BH404" s="532">
        <f t="shared" ref="BH404" si="353">+BG404</f>
        <v>20.659867330016564</v>
      </c>
      <c r="BI404" s="532">
        <f t="shared" ref="BI404" si="354">+BH404</f>
        <v>20.659867330016564</v>
      </c>
      <c r="BJ404" s="532">
        <f t="shared" ref="BJ404" si="355">+BI404</f>
        <v>20.659867330016564</v>
      </c>
      <c r="BK404" s="532">
        <f t="shared" ref="BK404" si="356">+BJ404</f>
        <v>20.659867330016564</v>
      </c>
      <c r="BL404" s="532">
        <f t="shared" ref="BL404" si="357">+BK404</f>
        <v>20.659867330016564</v>
      </c>
      <c r="BM404" s="532">
        <f t="shared" ref="BM404" si="358">+BL404</f>
        <v>20.659867330016564</v>
      </c>
      <c r="BN404" s="532">
        <f t="shared" ref="BN404" si="359">+BM404</f>
        <v>20.659867330016564</v>
      </c>
      <c r="BO404" s="532">
        <f t="shared" ref="BO404" si="360">+BN404</f>
        <v>20.659867330016564</v>
      </c>
      <c r="BP404" s="532">
        <f t="shared" ref="BP404" si="361">+BO404</f>
        <v>20.659867330016564</v>
      </c>
      <c r="BQ404" s="532">
        <f t="shared" ref="BQ404" si="362">+BP404</f>
        <v>20.659867330016564</v>
      </c>
      <c r="BR404" s="532">
        <f t="shared" ref="BR404" si="363">+BQ404</f>
        <v>20.659867330016564</v>
      </c>
    </row>
    <row r="405" spans="1:70">
      <c r="A405" s="289"/>
      <c r="B405" s="289">
        <f>+'Ark1'!C1328</f>
        <v>2023</v>
      </c>
      <c r="C405" s="236">
        <f>+'Ark1'!L1328</f>
        <v>12</v>
      </c>
      <c r="D405" s="236" t="str">
        <f>VLOOKUP(C405,RNR!$F$16:$G$31,2)</f>
        <v>U+</v>
      </c>
      <c r="E405" s="236">
        <f>+'Ark1'!D1328</f>
        <v>1</v>
      </c>
      <c r="F405" s="236" t="str">
        <f>VLOOKUP(E405,RNR!$D$2:$E$13,2)</f>
        <v>Jan</v>
      </c>
      <c r="G405" s="353">
        <f>+'Ark1'!Q1328</f>
        <v>1</v>
      </c>
      <c r="H405" s="353">
        <f>+'Ark1'!R1328</f>
        <v>3</v>
      </c>
      <c r="I405" s="238">
        <f>+IF(H405=0,"",'Ark1'!AG1328)</f>
        <v>1.4507538335982133</v>
      </c>
      <c r="J405" s="238">
        <f>+IF(H405=0,"",'Ark1'!AH1328)</f>
        <v>0</v>
      </c>
      <c r="K405" s="238"/>
      <c r="L405" s="238"/>
      <c r="M405" s="238"/>
      <c r="N405" s="237">
        <f>+IF(H405=0,"",'Ark1'!U1328)</f>
        <v>45.033333333333317</v>
      </c>
      <c r="O405" s="238"/>
      <c r="P405" s="238"/>
      <c r="Q405" s="238"/>
      <c r="R405" s="238"/>
      <c r="S405" s="238"/>
      <c r="T405" s="238">
        <f>+IF(H405=0,"",'Ark1'!T1328)</f>
        <v>8.6666666666666643</v>
      </c>
      <c r="U405" s="239">
        <f>+IF(H405=0,"",'Ark1'!W1328)</f>
        <v>33.333333333333343</v>
      </c>
      <c r="V405" s="239">
        <f>+IF(H405=0,"",'Ark1'!X1328)</f>
        <v>100</v>
      </c>
      <c r="W405" s="239">
        <f>+IF(H405=0,"",'Ark1'!Y1328)</f>
        <v>100</v>
      </c>
      <c r="X405" s="239">
        <f>+IF(H405=0,"",'Ark1'!Z1328)</f>
        <v>2.8170118131729174</v>
      </c>
      <c r="Y405" s="239">
        <f>+IF(H405=0,"",'Ark1'!Z1328)</f>
        <v>2.8170118131729174</v>
      </c>
      <c r="Z405" s="238">
        <f>+IF(H405=0,"",'Ark1'!AC1328)</f>
        <v>0</v>
      </c>
      <c r="AA405" s="239">
        <f>+IF(H405=0,"",'Ark1'!AE1328)</f>
        <v>0</v>
      </c>
      <c r="AB405" s="239">
        <f t="shared" ref="AB405:AB416" si="364">+IF(H405=0,"",+N405/C405)</f>
        <v>3.7527777777777764</v>
      </c>
      <c r="AC405" s="237">
        <f t="shared" si="292"/>
        <v>0.33333333333333331</v>
      </c>
      <c r="AD405" s="289"/>
      <c r="AG405" s="29"/>
      <c r="AH405" s="27"/>
    </row>
    <row r="406" spans="1:70">
      <c r="A406" s="289"/>
      <c r="B406" s="289">
        <f>+'Ark1'!C1329</f>
        <v>2023</v>
      </c>
      <c r="C406" s="236">
        <f>+'Ark1'!L1329</f>
        <v>12</v>
      </c>
      <c r="D406" s="236" t="str">
        <f>VLOOKUP(C406,RNR!$F$16:$G$31,2)</f>
        <v>U+</v>
      </c>
      <c r="E406" s="236">
        <f>+'Ark1'!D1329</f>
        <v>2</v>
      </c>
      <c r="F406" s="236" t="str">
        <f>VLOOKUP(E406,RNR!$D$2:$E$13,2)</f>
        <v>Feb</v>
      </c>
      <c r="G406" s="353">
        <f>+'Ark1'!Q1329</f>
        <v>1</v>
      </c>
      <c r="H406" s="353">
        <f>+'Ark1'!R1329</f>
        <v>1</v>
      </c>
      <c r="I406" s="238">
        <f>+IF(H406=0,"",'Ark1'!AG1329)</f>
        <v>0.29633249382901683</v>
      </c>
      <c r="J406" s="238">
        <f>+IF(H406=0,"",'Ark1'!AH1329)</f>
        <v>0</v>
      </c>
      <c r="K406" s="238"/>
      <c r="L406" s="238"/>
      <c r="M406" s="238"/>
      <c r="N406" s="237">
        <f>+IF(H406=0,"",'Ark1'!U1329)</f>
        <v>47.300000000000011</v>
      </c>
      <c r="O406" s="238"/>
      <c r="P406" s="238"/>
      <c r="Q406" s="238"/>
      <c r="R406" s="238"/>
      <c r="S406" s="238"/>
      <c r="T406" s="238">
        <f>+IF(H406=0,"",'Ark1'!T1329)</f>
        <v>12</v>
      </c>
      <c r="U406" s="239">
        <f>+IF(H406=0,"",'Ark1'!W1329)</f>
        <v>100</v>
      </c>
      <c r="V406" s="239">
        <f>+IF(H406=0,"",'Ark1'!X1329)</f>
        <v>100</v>
      </c>
      <c r="W406" s="239">
        <f>+IF(H406=0,"",'Ark1'!Y1329)</f>
        <v>100</v>
      </c>
      <c r="X406" s="239">
        <f>+IF(H406=0,"",'Ark1'!Z1329)</f>
        <v>0</v>
      </c>
      <c r="Y406" s="239">
        <f>+IF(H406=0,"",'Ark1'!Z1329)</f>
        <v>0</v>
      </c>
      <c r="Z406" s="238">
        <f>+IF(H406=0,"",'Ark1'!AC1329)</f>
        <v>0</v>
      </c>
      <c r="AA406" s="239">
        <f>+IF(H406=0,"",'Ark1'!AE1329)</f>
        <v>0</v>
      </c>
      <c r="AB406" s="239">
        <f t="shared" si="364"/>
        <v>3.9416666666666678</v>
      </c>
      <c r="AC406" s="237">
        <f t="shared" ref="AC406:AC461" si="365">+IF(H406=0,"",G406/H406)</f>
        <v>1</v>
      </c>
      <c r="AD406" s="289"/>
      <c r="AG406" s="29"/>
      <c r="AH406" s="27"/>
    </row>
    <row r="407" spans="1:70">
      <c r="A407" s="289"/>
      <c r="B407" s="289">
        <f>+'Ark1'!C1330</f>
        <v>2023</v>
      </c>
      <c r="C407" s="236">
        <f>+'Ark1'!L1330</f>
        <v>12</v>
      </c>
      <c r="D407" s="236" t="str">
        <f>VLOOKUP(C407,RNR!$F$16:$G$31,2)</f>
        <v>U+</v>
      </c>
      <c r="E407" s="236">
        <f>+'Ark1'!D1330</f>
        <v>3</v>
      </c>
      <c r="F407" s="236" t="str">
        <f>VLOOKUP(E407,RNR!$D$2:$E$13,2)</f>
        <v>Mar</v>
      </c>
      <c r="G407" s="353">
        <f>+'Ark1'!Q1330</f>
        <v>9</v>
      </c>
      <c r="H407" s="353">
        <f>+'Ark1'!R1330</f>
        <v>10</v>
      </c>
      <c r="I407" s="238">
        <f>+IF(H407=0,"",'Ark1'!AG1330)</f>
        <v>0.47362703339181911</v>
      </c>
      <c r="J407" s="238">
        <f>+IF(H407=0,"",'Ark1'!AH1330)</f>
        <v>0</v>
      </c>
      <c r="K407" s="238"/>
      <c r="L407" s="238"/>
      <c r="M407" s="238"/>
      <c r="N407" s="237">
        <f>+IF(H407=0,"",'Ark1'!U1330)</f>
        <v>46.78</v>
      </c>
      <c r="O407" s="238"/>
      <c r="P407" s="238"/>
      <c r="Q407" s="238"/>
      <c r="R407" s="238"/>
      <c r="S407" s="238"/>
      <c r="T407" s="238">
        <f>+IF(H407=0,"",'Ark1'!T1330)</f>
        <v>10.3</v>
      </c>
      <c r="U407" s="239">
        <f>+IF(H407=0,"",'Ark1'!W1330)</f>
        <v>80</v>
      </c>
      <c r="V407" s="239">
        <f>+IF(H407=0,"",'Ark1'!X1330)</f>
        <v>100</v>
      </c>
      <c r="W407" s="239">
        <f>+IF(H407=0,"",'Ark1'!Y1330)</f>
        <v>100</v>
      </c>
      <c r="X407" s="239">
        <f>+IF(H407=0,"",'Ark1'!Z1330)</f>
        <v>4.2085151775893825</v>
      </c>
      <c r="Y407" s="239">
        <f>+IF(H407=0,"",'Ark1'!Z1330)</f>
        <v>4.2085151775893825</v>
      </c>
      <c r="Z407" s="238">
        <f>+IF(H407=0,"",'Ark1'!AC1330)</f>
        <v>0</v>
      </c>
      <c r="AA407" s="239">
        <f>+IF(H407=0,"",'Ark1'!AE1330)</f>
        <v>0</v>
      </c>
      <c r="AB407" s="239">
        <f t="shared" si="364"/>
        <v>3.8983333333333334</v>
      </c>
      <c r="AC407" s="237">
        <f t="shared" si="365"/>
        <v>0.9</v>
      </c>
      <c r="AD407" s="289"/>
      <c r="AG407" s="29"/>
      <c r="AH407" s="27"/>
    </row>
    <row r="408" spans="1:70">
      <c r="A408" s="289"/>
      <c r="B408" s="289">
        <f>+'Ark1'!C1331</f>
        <v>2023</v>
      </c>
      <c r="C408" s="236">
        <f>+'Ark1'!L1331</f>
        <v>12</v>
      </c>
      <c r="D408" s="236" t="str">
        <f>VLOOKUP(C408,RNR!$F$16:$G$31,2)</f>
        <v>U+</v>
      </c>
      <c r="E408" s="236">
        <f>+'Ark1'!D1331</f>
        <v>4</v>
      </c>
      <c r="F408" s="236" t="str">
        <f>VLOOKUP(E408,RNR!$D$2:$E$13,2)</f>
        <v>Apr</v>
      </c>
      <c r="G408" s="353">
        <f>+'Ark1'!Q1331</f>
        <v>0</v>
      </c>
      <c r="H408" s="353">
        <f>+'Ark1'!R1331</f>
        <v>0</v>
      </c>
      <c r="I408" s="238" t="str">
        <f>+IF(H408=0,"",'Ark1'!AG1331)</f>
        <v/>
      </c>
      <c r="J408" s="238" t="str">
        <f>+IF(H408=0,"",'Ark1'!AH1331)</f>
        <v/>
      </c>
      <c r="K408" s="238"/>
      <c r="L408" s="238"/>
      <c r="M408" s="238"/>
      <c r="N408" s="237" t="str">
        <f>+IF(H408=0,"",'Ark1'!U1331)</f>
        <v/>
      </c>
      <c r="O408" s="238"/>
      <c r="P408" s="238"/>
      <c r="Q408" s="238"/>
      <c r="R408" s="238"/>
      <c r="S408" s="238"/>
      <c r="T408" s="238" t="str">
        <f>+IF(H408=0,"",'Ark1'!T1331)</f>
        <v/>
      </c>
      <c r="U408" s="239" t="str">
        <f>+IF(H408=0,"",'Ark1'!W1331)</f>
        <v/>
      </c>
      <c r="V408" s="239" t="str">
        <f>+IF(H408=0,"",'Ark1'!X1331)</f>
        <v/>
      </c>
      <c r="W408" s="239" t="str">
        <f>+IF(H408=0,"",'Ark1'!Y1331)</f>
        <v/>
      </c>
      <c r="X408" s="239" t="str">
        <f>+IF(H408=0,"",'Ark1'!Z1331)</f>
        <v/>
      </c>
      <c r="Y408" s="239" t="str">
        <f>+IF(H408=0,"",'Ark1'!Z1331)</f>
        <v/>
      </c>
      <c r="Z408" s="238" t="str">
        <f>+IF(H408=0,"",'Ark1'!AC1331)</f>
        <v/>
      </c>
      <c r="AA408" s="239" t="str">
        <f>+IF(H408=0,"",'Ark1'!AE1331)</f>
        <v/>
      </c>
      <c r="AB408" s="239" t="str">
        <f t="shared" si="364"/>
        <v/>
      </c>
      <c r="AC408" s="237" t="str">
        <f t="shared" si="365"/>
        <v/>
      </c>
      <c r="AD408" s="289"/>
      <c r="AG408" s="29"/>
      <c r="AH408" s="27"/>
    </row>
    <row r="409" spans="1:70">
      <c r="A409" s="289"/>
      <c r="B409" s="289">
        <f>+'Ark1'!C1332</f>
        <v>2023</v>
      </c>
      <c r="C409" s="236">
        <f>+'Ark1'!L1332</f>
        <v>12</v>
      </c>
      <c r="D409" s="236" t="str">
        <f>VLOOKUP(C409,RNR!$F$16:$G$31,2)</f>
        <v>U+</v>
      </c>
      <c r="E409" s="236">
        <f>+'Ark1'!D1332</f>
        <v>5</v>
      </c>
      <c r="F409" s="236" t="str">
        <f>VLOOKUP(E409,RNR!$D$2:$E$13,2)</f>
        <v>Mai</v>
      </c>
      <c r="G409" s="353">
        <f>+'Ark1'!Q1332</f>
        <v>6</v>
      </c>
      <c r="H409" s="353">
        <f>+'Ark1'!R1332</f>
        <v>6</v>
      </c>
      <c r="I409" s="238">
        <f>+IF(H409=0,"",'Ark1'!AG1332)</f>
        <v>0.69835960424290955</v>
      </c>
      <c r="J409" s="238">
        <f>+IF(H409=0,"",'Ark1'!AH1332)</f>
        <v>0</v>
      </c>
      <c r="K409" s="238"/>
      <c r="L409" s="238"/>
      <c r="M409" s="238"/>
      <c r="N409" s="237">
        <f>+IF(H409=0,"",'Ark1'!U1332)</f>
        <v>38.833333333333343</v>
      </c>
      <c r="O409" s="238"/>
      <c r="P409" s="238"/>
      <c r="Q409" s="238"/>
      <c r="R409" s="238"/>
      <c r="S409" s="238"/>
      <c r="T409" s="238">
        <f>+IF(H409=0,"",'Ark1'!T1332)</f>
        <v>8</v>
      </c>
      <c r="U409" s="239">
        <f>+IF(H409=0,"",'Ark1'!W1332)</f>
        <v>33.333333333333343</v>
      </c>
      <c r="V409" s="239">
        <f>+IF(H409=0,"",'Ark1'!X1332)</f>
        <v>100</v>
      </c>
      <c r="W409" s="239">
        <f>+IF(H409=0,"",'Ark1'!Y1332)</f>
        <v>100</v>
      </c>
      <c r="X409" s="239">
        <f>+IF(H409=0,"",'Ark1'!Z1332)</f>
        <v>5.8687496302212709</v>
      </c>
      <c r="Y409" s="239">
        <f>+IF(H409=0,"",'Ark1'!Z1332)</f>
        <v>5.8687496302212709</v>
      </c>
      <c r="Z409" s="238">
        <f>+IF(H409=0,"",'Ark1'!AC1332)</f>
        <v>0</v>
      </c>
      <c r="AA409" s="239">
        <f>+IF(H409=0,"",'Ark1'!AE1332)</f>
        <v>0</v>
      </c>
      <c r="AB409" s="239">
        <f t="shared" si="364"/>
        <v>3.236111111111112</v>
      </c>
      <c r="AC409" s="237">
        <f t="shared" si="365"/>
        <v>1</v>
      </c>
      <c r="AD409" s="289"/>
      <c r="AG409" s="29"/>
      <c r="AH409" s="27"/>
    </row>
    <row r="410" spans="1:70">
      <c r="A410" s="289"/>
      <c r="B410" s="289">
        <f>+'Ark1'!C1333</f>
        <v>2023</v>
      </c>
      <c r="C410" s="236">
        <f>+'Ark1'!L1333</f>
        <v>12</v>
      </c>
      <c r="D410" s="236" t="str">
        <f>VLOOKUP(C410,RNR!$F$16:$G$31,2)</f>
        <v>U+</v>
      </c>
      <c r="E410" s="236">
        <f>+'Ark1'!D1333</f>
        <v>6</v>
      </c>
      <c r="F410" s="236" t="str">
        <f>VLOOKUP(E410,RNR!$D$2:$E$13,2)</f>
        <v>Jun</v>
      </c>
      <c r="G410" s="353">
        <f>+'Ark1'!Q1333</f>
        <v>2</v>
      </c>
      <c r="H410" s="353">
        <f>+'Ark1'!R1333</f>
        <v>3</v>
      </c>
      <c r="I410" s="238">
        <f>+IF(H410=0,"",'Ark1'!AG1333)</f>
        <v>0.40060664348598057</v>
      </c>
      <c r="J410" s="238">
        <f>+IF(H410=0,"",'Ark1'!AH1333)</f>
        <v>0</v>
      </c>
      <c r="K410" s="238"/>
      <c r="L410" s="238"/>
      <c r="M410" s="238"/>
      <c r="N410" s="237">
        <f>+IF(H410=0,"",'Ark1'!U1333)</f>
        <v>36.1</v>
      </c>
      <c r="O410" s="238"/>
      <c r="P410" s="238"/>
      <c r="Q410" s="238"/>
      <c r="R410" s="238"/>
      <c r="S410" s="238"/>
      <c r="T410" s="238">
        <f>+IF(H410=0,"",'Ark1'!T1333)</f>
        <v>9</v>
      </c>
      <c r="U410" s="239">
        <f>+IF(H410=0,"",'Ark1'!W1333)</f>
        <v>66.666666666666686</v>
      </c>
      <c r="V410" s="239">
        <f>+IF(H410=0,"",'Ark1'!X1333)</f>
        <v>100</v>
      </c>
      <c r="W410" s="239">
        <f>+IF(H410=0,"",'Ark1'!Y1333)</f>
        <v>100</v>
      </c>
      <c r="X410" s="239">
        <f>+IF(H410=0,"",'Ark1'!Z1333)</f>
        <v>8.6671794720081721</v>
      </c>
      <c r="Y410" s="239">
        <f>+IF(H410=0,"",'Ark1'!Z1333)</f>
        <v>8.6671794720081721</v>
      </c>
      <c r="Z410" s="238">
        <f>+IF(H410=0,"",'Ark1'!AC1333)</f>
        <v>0</v>
      </c>
      <c r="AA410" s="239">
        <f>+IF(H410=0,"",'Ark1'!AE1333)</f>
        <v>0</v>
      </c>
      <c r="AB410" s="239">
        <f t="shared" si="364"/>
        <v>3.0083333333333333</v>
      </c>
      <c r="AC410" s="237">
        <f t="shared" si="365"/>
        <v>0.66666666666666663</v>
      </c>
      <c r="AD410" s="289"/>
      <c r="AG410" s="29"/>
      <c r="AH410" s="27"/>
    </row>
    <row r="411" spans="1:70">
      <c r="A411" s="289"/>
      <c r="B411" s="289">
        <f>+'Ark1'!C1334</f>
        <v>2023</v>
      </c>
      <c r="C411" s="236">
        <f>+'Ark1'!L1334</f>
        <v>12</v>
      </c>
      <c r="D411" s="236" t="str">
        <f>VLOOKUP(C411,RNR!$F$16:$G$31,2)</f>
        <v>U+</v>
      </c>
      <c r="E411" s="236">
        <f>+'Ark1'!D1334</f>
        <v>7</v>
      </c>
      <c r="F411" s="236" t="str">
        <f>VLOOKUP(E411,RNR!$D$2:$E$13,2)</f>
        <v>Jul</v>
      </c>
      <c r="G411" s="353">
        <f>+'Ark1'!Q1334</f>
        <v>1</v>
      </c>
      <c r="H411" s="353">
        <f>+'Ark1'!R1334</f>
        <v>2</v>
      </c>
      <c r="I411" s="238">
        <f>+IF(H411=0,"",'Ark1'!AG1334)</f>
        <v>0.92080347529053597</v>
      </c>
      <c r="J411" s="238">
        <f>+IF(H411=0,"",'Ark1'!AH1334)</f>
        <v>0</v>
      </c>
      <c r="K411" s="238"/>
      <c r="L411" s="238"/>
      <c r="M411" s="238"/>
      <c r="N411" s="237">
        <f>+IF(H411=0,"",'Ark1'!U1334)</f>
        <v>37.200000000000003</v>
      </c>
      <c r="O411" s="238"/>
      <c r="P411" s="238"/>
      <c r="Q411" s="238"/>
      <c r="R411" s="238"/>
      <c r="S411" s="238"/>
      <c r="T411" s="238">
        <f>+IF(H411=0,"",'Ark1'!T1334)</f>
        <v>8.5</v>
      </c>
      <c r="U411" s="239">
        <f>+IF(H411=0,"",'Ark1'!W1334)</f>
        <v>50</v>
      </c>
      <c r="V411" s="239">
        <f>+IF(H411=0,"",'Ark1'!X1334)</f>
        <v>100</v>
      </c>
      <c r="W411" s="239">
        <f>+IF(H411=0,"",'Ark1'!Y1334)</f>
        <v>100</v>
      </c>
      <c r="X411" s="239">
        <f>+IF(H411=0,"",'Ark1'!Z1334)</f>
        <v>4.0999999999999925</v>
      </c>
      <c r="Y411" s="239">
        <f>+IF(H411=0,"",'Ark1'!Z1334)</f>
        <v>4.0999999999999925</v>
      </c>
      <c r="Z411" s="238">
        <f>+IF(H411=0,"",'Ark1'!AC1334)</f>
        <v>0</v>
      </c>
      <c r="AA411" s="239">
        <f>+IF(H411=0,"",'Ark1'!AE1334)</f>
        <v>0</v>
      </c>
      <c r="AB411" s="239">
        <f t="shared" si="364"/>
        <v>3.1</v>
      </c>
      <c r="AC411" s="237">
        <f t="shared" si="365"/>
        <v>0.5</v>
      </c>
      <c r="AD411" s="289"/>
      <c r="AG411" s="29"/>
      <c r="AH411" s="27"/>
    </row>
    <row r="412" spans="1:70">
      <c r="A412" s="289"/>
      <c r="B412" s="289">
        <f>+'Ark1'!C1335</f>
        <v>2023</v>
      </c>
      <c r="C412" s="236">
        <f>+'Ark1'!L1335</f>
        <v>12</v>
      </c>
      <c r="D412" s="236" t="str">
        <f>VLOOKUP(C412,RNR!$F$16:$G$31,2)</f>
        <v>U+</v>
      </c>
      <c r="E412" s="236">
        <f>+'Ark1'!D1335</f>
        <v>8</v>
      </c>
      <c r="F412" s="236" t="str">
        <f>VLOOKUP(E412,RNR!$D$2:$E$13,2)</f>
        <v>Aug</v>
      </c>
      <c r="G412" s="353">
        <f>+'Ark1'!Q1335</f>
        <v>23</v>
      </c>
      <c r="H412" s="353">
        <f>+'Ark1'!R1335</f>
        <v>25</v>
      </c>
      <c r="I412" s="238">
        <f>+IF(H412=0,"",'Ark1'!AG1335)</f>
        <v>0.67428542946565906</v>
      </c>
      <c r="J412" s="238">
        <f>+IF(H412=0,"",'Ark1'!AH1335)</f>
        <v>0</v>
      </c>
      <c r="K412" s="238"/>
      <c r="L412" s="238"/>
      <c r="M412" s="238"/>
      <c r="N412" s="237">
        <f>+IF(H412=0,"",'Ark1'!U1335)</f>
        <v>44.372000000000007</v>
      </c>
      <c r="O412" s="238"/>
      <c r="P412" s="238"/>
      <c r="Q412" s="238"/>
      <c r="R412" s="238"/>
      <c r="S412" s="238"/>
      <c r="T412" s="238">
        <f>+IF(H412=0,"",'Ark1'!T1335)</f>
        <v>9</v>
      </c>
      <c r="U412" s="239">
        <f>+IF(H412=0,"",'Ark1'!W1335)</f>
        <v>44</v>
      </c>
      <c r="V412" s="239">
        <f>+IF(H412=0,"",'Ark1'!X1335)</f>
        <v>100</v>
      </c>
      <c r="W412" s="239">
        <f>+IF(H412=0,"",'Ark1'!Y1335)</f>
        <v>100</v>
      </c>
      <c r="X412" s="239">
        <f>+IF(H412=0,"",'Ark1'!Z1335)</f>
        <v>7.2427906224051188</v>
      </c>
      <c r="Y412" s="239">
        <f>+IF(H412=0,"",'Ark1'!Z1335)</f>
        <v>7.2427906224051188</v>
      </c>
      <c r="Z412" s="238">
        <f>+IF(H412=0,"",'Ark1'!AC1335)</f>
        <v>0</v>
      </c>
      <c r="AA412" s="239">
        <f>+IF(H412=0,"",'Ark1'!AE1335)</f>
        <v>0</v>
      </c>
      <c r="AB412" s="239">
        <f t="shared" si="364"/>
        <v>3.6976666666666671</v>
      </c>
      <c r="AC412" s="237">
        <f t="shared" si="365"/>
        <v>0.92</v>
      </c>
      <c r="AD412" s="289"/>
      <c r="AG412" s="29"/>
      <c r="AH412" s="27"/>
    </row>
    <row r="413" spans="1:70">
      <c r="A413" s="289"/>
      <c r="B413" s="289">
        <f>+'Ark1'!C1336</f>
        <v>2023</v>
      </c>
      <c r="C413" s="236">
        <f>+'Ark1'!L1336</f>
        <v>12</v>
      </c>
      <c r="D413" s="236" t="str">
        <f>VLOOKUP(C413,RNR!$F$16:$G$31,2)</f>
        <v>U+</v>
      </c>
      <c r="E413" s="236">
        <f>+'Ark1'!D1336</f>
        <v>9</v>
      </c>
      <c r="F413" s="236" t="str">
        <f>VLOOKUP(E413,RNR!$D$2:$E$13,2)</f>
        <v>Sep</v>
      </c>
      <c r="G413" s="353">
        <f>+'Ark1'!Q1336</f>
        <v>14</v>
      </c>
      <c r="H413" s="353">
        <f>+'Ark1'!R1336</f>
        <v>23</v>
      </c>
      <c r="I413" s="238">
        <f>+IF(H413=0,"",'Ark1'!AG1336)</f>
        <v>0.53792929957194247</v>
      </c>
      <c r="J413" s="238">
        <f>+IF(H413=0,"",'Ark1'!AH1336)</f>
        <v>0</v>
      </c>
      <c r="K413" s="238"/>
      <c r="L413" s="238"/>
      <c r="M413" s="238"/>
      <c r="N413" s="237">
        <f>+IF(H413=0,"",'Ark1'!U1336)</f>
        <v>40.721739130434791</v>
      </c>
      <c r="O413" s="238"/>
      <c r="P413" s="238"/>
      <c r="Q413" s="238"/>
      <c r="R413" s="238"/>
      <c r="S413" s="238"/>
      <c r="T413" s="238">
        <f>+IF(H413=0,"",'Ark1'!T1336)</f>
        <v>9.4347826086956506</v>
      </c>
      <c r="U413" s="239">
        <f>+IF(H413=0,"",'Ark1'!W1336)</f>
        <v>65.217391304347828</v>
      </c>
      <c r="V413" s="239">
        <f>+IF(H413=0,"",'Ark1'!X1336)</f>
        <v>100</v>
      </c>
      <c r="W413" s="239">
        <f>+IF(H413=0,"",'Ark1'!Y1336)</f>
        <v>100</v>
      </c>
      <c r="X413" s="239">
        <f>+IF(H413=0,"",'Ark1'!Z1336)</f>
        <v>5.7068956399245749</v>
      </c>
      <c r="Y413" s="239">
        <f>+IF(H413=0,"",'Ark1'!Z1336)</f>
        <v>5.7068956399245749</v>
      </c>
      <c r="Z413" s="238">
        <f>+IF(H413=0,"",'Ark1'!AC1336)</f>
        <v>0</v>
      </c>
      <c r="AA413" s="239">
        <f>+IF(H413=0,"",'Ark1'!AE1336)</f>
        <v>0</v>
      </c>
      <c r="AB413" s="239">
        <f t="shared" si="364"/>
        <v>3.3934782608695659</v>
      </c>
      <c r="AC413" s="237">
        <f t="shared" si="365"/>
        <v>0.60869565217391308</v>
      </c>
      <c r="AD413" s="289"/>
      <c r="AG413" s="29"/>
      <c r="AH413" s="27"/>
    </row>
    <row r="414" spans="1:70">
      <c r="A414" s="289"/>
      <c r="B414" s="289">
        <f>+'Ark1'!C1337</f>
        <v>2023</v>
      </c>
      <c r="C414" s="236">
        <f>+'Ark1'!L1337</f>
        <v>12</v>
      </c>
      <c r="D414" s="236" t="str">
        <f>VLOOKUP(C414,RNR!$F$16:$G$31,2)</f>
        <v>U+</v>
      </c>
      <c r="E414" s="236">
        <f>+'Ark1'!D1337</f>
        <v>10</v>
      </c>
      <c r="F414" s="236" t="str">
        <f>VLOOKUP(E414,RNR!$D$2:$E$13,2)</f>
        <v>Okt</v>
      </c>
      <c r="G414" s="353">
        <f>+'Ark1'!Q1337</f>
        <v>71</v>
      </c>
      <c r="H414" s="353">
        <f>+'Ark1'!R1337</f>
        <v>81</v>
      </c>
      <c r="I414" s="238">
        <f>+IF(H414=0,"",'Ark1'!AG1337)</f>
        <v>0.72780685007328993</v>
      </c>
      <c r="J414" s="238">
        <f>+IF(H414=0,"",'Ark1'!AH1337)</f>
        <v>1.2345679012345681</v>
      </c>
      <c r="K414" s="238"/>
      <c r="L414" s="238"/>
      <c r="M414" s="238"/>
      <c r="N414" s="237">
        <f>+IF(H414=0,"",'Ark1'!U1337)</f>
        <v>44.30123456790124</v>
      </c>
      <c r="O414" s="238"/>
      <c r="P414" s="238"/>
      <c r="Q414" s="238"/>
      <c r="R414" s="238"/>
      <c r="S414" s="238"/>
      <c r="T414" s="238">
        <f>+IF(H414=0,"",'Ark1'!T1337)</f>
        <v>10.012345679012345</v>
      </c>
      <c r="U414" s="239">
        <f>+IF(H414=0,"",'Ark1'!W1337)</f>
        <v>71.604938271604951</v>
      </c>
      <c r="V414" s="239">
        <f>+IF(H414=0,"",'Ark1'!X1337)</f>
        <v>100</v>
      </c>
      <c r="W414" s="239">
        <f>+IF(H414=0,"",'Ark1'!Y1337)</f>
        <v>98.765432098765444</v>
      </c>
      <c r="X414" s="239">
        <f>+IF(H414=0,"",'Ark1'!Z1337)</f>
        <v>8.4080721624036894</v>
      </c>
      <c r="Y414" s="239">
        <f>+IF(H414=0,"",'Ark1'!Z1337)</f>
        <v>8.4080721624036894</v>
      </c>
      <c r="Z414" s="238">
        <f>+IF(H414=0,"",'Ark1'!AC1337)</f>
        <v>0</v>
      </c>
      <c r="AA414" s="239">
        <f>+IF(H414=0,"",'Ark1'!AE1337)</f>
        <v>0</v>
      </c>
      <c r="AB414" s="239">
        <f t="shared" si="364"/>
        <v>3.6917695473251033</v>
      </c>
      <c r="AC414" s="237">
        <f t="shared" si="365"/>
        <v>0.87654320987654322</v>
      </c>
      <c r="AD414" s="289"/>
      <c r="AG414" s="29"/>
      <c r="AH414" s="27"/>
    </row>
    <row r="415" spans="1:70">
      <c r="A415" s="289"/>
      <c r="B415" s="289">
        <f>+'Ark1'!C1338</f>
        <v>2023</v>
      </c>
      <c r="C415" s="236">
        <f>+'Ark1'!L1338</f>
        <v>12</v>
      </c>
      <c r="D415" s="236" t="str">
        <f>VLOOKUP(C415,RNR!$F$16:$G$31,2)</f>
        <v>U+</v>
      </c>
      <c r="E415" s="236">
        <f>+'Ark1'!D1338</f>
        <v>11</v>
      </c>
      <c r="F415" s="236" t="str">
        <f>VLOOKUP(E415,RNR!$D$2:$E$13,2)</f>
        <v>Nov</v>
      </c>
      <c r="G415" s="353">
        <f>+'Ark1'!Q1338</f>
        <v>21</v>
      </c>
      <c r="H415" s="353">
        <f>+'Ark1'!R1338</f>
        <v>21</v>
      </c>
      <c r="I415" s="238">
        <f>+IF(H415=0,"",'Ark1'!AG1338)</f>
        <v>0.39107245053776302</v>
      </c>
      <c r="J415" s="238">
        <f>+IF(H415=0,"",'Ark1'!AH1338)</f>
        <v>0</v>
      </c>
      <c r="K415" s="238"/>
      <c r="L415" s="238"/>
      <c r="M415" s="238"/>
      <c r="N415" s="237">
        <f>+IF(H415=0,"",'Ark1'!U1338)</f>
        <v>42.757142857142874</v>
      </c>
      <c r="O415" s="238"/>
      <c r="P415" s="238"/>
      <c r="Q415" s="238"/>
      <c r="R415" s="238"/>
      <c r="S415" s="238"/>
      <c r="T415" s="238">
        <f>+IF(H415=0,"",'Ark1'!T1338)</f>
        <v>9.190476190476188</v>
      </c>
      <c r="U415" s="239">
        <f>+IF(H415=0,"",'Ark1'!W1338)</f>
        <v>66.666666666666686</v>
      </c>
      <c r="V415" s="239">
        <f>+IF(H415=0,"",'Ark1'!X1338)</f>
        <v>100</v>
      </c>
      <c r="W415" s="239">
        <f>+IF(H415=0,"",'Ark1'!Y1338)</f>
        <v>100</v>
      </c>
      <c r="X415" s="239">
        <f>+IF(H415=0,"",'Ark1'!Z1338)</f>
        <v>7.5706558455640289</v>
      </c>
      <c r="Y415" s="239">
        <f>+IF(H415=0,"",'Ark1'!Z1338)</f>
        <v>7.5706558455640289</v>
      </c>
      <c r="Z415" s="238">
        <f>+IF(H415=0,"",'Ark1'!AC1338)</f>
        <v>0</v>
      </c>
      <c r="AA415" s="239">
        <f>+IF(H415=0,"",'Ark1'!AE1338)</f>
        <v>0</v>
      </c>
      <c r="AB415" s="239">
        <f t="shared" si="364"/>
        <v>3.5630952380952396</v>
      </c>
      <c r="AC415" s="237">
        <f t="shared" si="365"/>
        <v>1</v>
      </c>
      <c r="AD415" s="289"/>
      <c r="AG415" s="29"/>
      <c r="AH415" s="27"/>
    </row>
    <row r="416" spans="1:70">
      <c r="A416" s="289"/>
      <c r="B416" s="289">
        <f>+'Ark1'!C1339</f>
        <v>2023</v>
      </c>
      <c r="C416" s="236">
        <f>+'Ark1'!L1339</f>
        <v>12</v>
      </c>
      <c r="D416" s="236" t="str">
        <f>VLOOKUP(C416,RNR!$F$16:$G$31,2)</f>
        <v>U+</v>
      </c>
      <c r="E416" s="236">
        <f>+'Ark1'!D1339</f>
        <v>12</v>
      </c>
      <c r="F416" s="236" t="str">
        <f>VLOOKUP(E416,RNR!$D$2:$E$13,2)</f>
        <v>Des</v>
      </c>
      <c r="G416" s="353">
        <f>+'Ark1'!Q1339</f>
        <v>3</v>
      </c>
      <c r="H416" s="353">
        <f>+'Ark1'!R1339</f>
        <v>3</v>
      </c>
      <c r="I416" s="238">
        <f>+IF(H416=0,"",'Ark1'!AG1339)</f>
        <v>1.0029511616038336</v>
      </c>
      <c r="J416" s="238">
        <f>+IF(H416=0,"",'Ark1'!AH1339)</f>
        <v>0</v>
      </c>
      <c r="K416" s="238"/>
      <c r="L416" s="238"/>
      <c r="M416" s="238"/>
      <c r="N416" s="237">
        <f>+IF(H416=0,"",'Ark1'!U1339)</f>
        <v>45.199999999999989</v>
      </c>
      <c r="O416" s="238"/>
      <c r="P416" s="238"/>
      <c r="Q416" s="238"/>
      <c r="R416" s="238"/>
      <c r="S416" s="238"/>
      <c r="T416" s="238">
        <f>+IF(H416=0,"",'Ark1'!T1339)</f>
        <v>6.333333333333333</v>
      </c>
      <c r="U416" s="239">
        <f>+IF(H416=0,"",'Ark1'!W1339)</f>
        <v>0</v>
      </c>
      <c r="V416" s="239">
        <f>+IF(H416=0,"",'Ark1'!X1339)</f>
        <v>100</v>
      </c>
      <c r="W416" s="239">
        <f>+IF(H416=0,"",'Ark1'!Y1339)</f>
        <v>100</v>
      </c>
      <c r="X416" s="239">
        <f>+IF(H416=0,"",'Ark1'!Z1339)</f>
        <v>4.0008332465459526</v>
      </c>
      <c r="Y416" s="239">
        <f>+IF(H416=0,"",'Ark1'!Z1339)</f>
        <v>4.0008332465459526</v>
      </c>
      <c r="Z416" s="238">
        <f>+IF(H416=0,"",'Ark1'!AC1339)</f>
        <v>0</v>
      </c>
      <c r="AA416" s="239">
        <f>+IF(H416=0,"",'Ark1'!AE1339)</f>
        <v>0</v>
      </c>
      <c r="AB416" s="239">
        <f t="shared" si="364"/>
        <v>3.7666666666666657</v>
      </c>
      <c r="AC416" s="237">
        <f t="shared" si="365"/>
        <v>1</v>
      </c>
      <c r="AD416" s="289"/>
      <c r="AG416" s="29"/>
      <c r="AH416" s="27"/>
    </row>
    <row r="417" spans="1:70" s="532" customFormat="1" ht="15" customHeight="1">
      <c r="A417" s="289"/>
      <c r="B417" s="289"/>
      <c r="C417" s="289"/>
      <c r="D417" s="368"/>
      <c r="E417" s="368"/>
      <c r="F417" s="368"/>
      <c r="G417" s="368"/>
      <c r="H417" s="368"/>
      <c r="I417" s="289"/>
      <c r="J417" s="289"/>
      <c r="K417" s="289"/>
      <c r="L417" s="289"/>
      <c r="M417" s="289"/>
      <c r="N417" s="289"/>
      <c r="O417" s="289"/>
      <c r="P417" s="289"/>
      <c r="Q417" s="289"/>
      <c r="R417" s="289"/>
      <c r="S417" s="289"/>
      <c r="T417" s="289"/>
      <c r="U417" s="289"/>
      <c r="V417" s="289"/>
      <c r="W417" s="289"/>
      <c r="X417" s="289"/>
      <c r="Y417" s="289"/>
      <c r="Z417" s="289"/>
      <c r="AA417" s="289"/>
      <c r="AB417" s="289"/>
      <c r="AC417" s="289"/>
      <c r="AD417" s="289"/>
      <c r="AE417" s="219"/>
      <c r="AF417" s="29"/>
      <c r="AG417" s="29"/>
      <c r="AH417" s="27"/>
      <c r="AI417" s="220"/>
      <c r="BF417" s="232"/>
    </row>
    <row r="418" spans="1:70" s="532" customFormat="1" ht="15" customHeight="1">
      <c r="A418" s="289"/>
      <c r="B418" s="289"/>
      <c r="C418" s="330" t="s">
        <v>0</v>
      </c>
      <c r="D418" s="368"/>
      <c r="E418" s="539" t="str">
        <f>+D423</f>
        <v>E-</v>
      </c>
      <c r="F418" s="368"/>
      <c r="G418" s="368"/>
      <c r="H418" s="367">
        <f>SUM(H424:H438)</f>
        <v>14</v>
      </c>
      <c r="I418" s="290"/>
      <c r="J418" s="290"/>
      <c r="K418" s="290"/>
      <c r="L418" s="290"/>
      <c r="M418" s="290"/>
      <c r="N418" s="265">
        <f>+Klasse!M432</f>
        <v>0</v>
      </c>
      <c r="O418" s="289"/>
      <c r="P418" s="289"/>
      <c r="Q418" s="289"/>
      <c r="R418" s="289"/>
      <c r="S418" s="289"/>
      <c r="T418" s="289"/>
      <c r="U418" s="291"/>
      <c r="V418" s="291"/>
      <c r="W418" s="291"/>
      <c r="X418" s="291"/>
      <c r="Y418" s="291"/>
      <c r="Z418" s="289"/>
      <c r="AA418" s="291"/>
      <c r="AB418" s="265" t="e">
        <f>+N418/#REF!</f>
        <v>#REF!</v>
      </c>
      <c r="AC418" s="290"/>
      <c r="AD418" s="289"/>
      <c r="AE418" s="219"/>
      <c r="AF418" s="29"/>
      <c r="AG418" s="29"/>
      <c r="AH418" s="27"/>
      <c r="AI418" s="220"/>
      <c r="BF418" s="232"/>
    </row>
    <row r="419" spans="1:70" s="532" customFormat="1" ht="15" customHeight="1">
      <c r="A419" s="289"/>
      <c r="B419" s="289"/>
      <c r="C419" s="289"/>
      <c r="D419" s="368"/>
      <c r="E419" s="368"/>
      <c r="F419" s="368"/>
      <c r="G419" s="368"/>
      <c r="H419" s="368"/>
      <c r="I419" s="290"/>
      <c r="J419" s="290"/>
      <c r="K419" s="290"/>
      <c r="L419" s="290"/>
      <c r="M419" s="290"/>
      <c r="N419" s="289"/>
      <c r="O419" s="289"/>
      <c r="P419" s="289"/>
      <c r="Q419" s="289"/>
      <c r="R419" s="289"/>
      <c r="S419" s="289"/>
      <c r="T419" s="289"/>
      <c r="U419" s="291"/>
      <c r="V419" s="291"/>
      <c r="W419" s="291"/>
      <c r="X419" s="291"/>
      <c r="Y419" s="291"/>
      <c r="Z419" s="289"/>
      <c r="AA419" s="291"/>
      <c r="AB419" s="291"/>
      <c r="AC419" s="291"/>
      <c r="AD419" s="289"/>
      <c r="AE419" s="219"/>
      <c r="AF419" s="29"/>
      <c r="AG419" s="29"/>
      <c r="AH419" s="27"/>
      <c r="AI419" s="220"/>
      <c r="BF419" s="232" t="e">
        <f>1+#REF!</f>
        <v>#REF!</v>
      </c>
      <c r="BG419" s="532">
        <v>20.659867330016564</v>
      </c>
      <c r="BH419" s="532">
        <f t="shared" ref="BH419" si="366">+BG419</f>
        <v>20.659867330016564</v>
      </c>
      <c r="BI419" s="532">
        <f t="shared" ref="BI419" si="367">+BH419</f>
        <v>20.659867330016564</v>
      </c>
      <c r="BJ419" s="532">
        <f t="shared" ref="BJ419" si="368">+BI419</f>
        <v>20.659867330016564</v>
      </c>
      <c r="BK419" s="532">
        <f t="shared" ref="BK419" si="369">+BJ419</f>
        <v>20.659867330016564</v>
      </c>
      <c r="BL419" s="532">
        <f t="shared" ref="BL419" si="370">+BK419</f>
        <v>20.659867330016564</v>
      </c>
      <c r="BM419" s="532">
        <f t="shared" ref="BM419" si="371">+BL419</f>
        <v>20.659867330016564</v>
      </c>
      <c r="BN419" s="532">
        <f t="shared" ref="BN419" si="372">+BM419</f>
        <v>20.659867330016564</v>
      </c>
      <c r="BO419" s="532">
        <f t="shared" ref="BO419" si="373">+BN419</f>
        <v>20.659867330016564</v>
      </c>
      <c r="BP419" s="532">
        <f t="shared" ref="BP419" si="374">+BO419</f>
        <v>20.659867330016564</v>
      </c>
      <c r="BQ419" s="532">
        <f t="shared" ref="BQ419" si="375">+BP419</f>
        <v>20.659867330016564</v>
      </c>
      <c r="BR419" s="532">
        <f t="shared" ref="BR419" si="376">+BQ419</f>
        <v>20.659867330016564</v>
      </c>
    </row>
    <row r="420" spans="1:70">
      <c r="A420" s="289"/>
      <c r="B420" s="289">
        <f>+'Ark1'!C1340</f>
        <v>2023</v>
      </c>
      <c r="C420" s="236">
        <f>+'Ark1'!L1340</f>
        <v>13</v>
      </c>
      <c r="D420" s="236" t="str">
        <f>VLOOKUP(C420,RNR!$F$16:$G$31,2)</f>
        <v>E-</v>
      </c>
      <c r="E420" s="236">
        <f>+'Ark1'!D1340</f>
        <v>1</v>
      </c>
      <c r="F420" s="236" t="str">
        <f>VLOOKUP(E420,RNR!$D$2:$E$13,2)</f>
        <v>Jan</v>
      </c>
      <c r="G420" s="353">
        <f>+'Ark1'!Q1340</f>
        <v>0</v>
      </c>
      <c r="H420" s="353">
        <f>+'Ark1'!R1340</f>
        <v>0</v>
      </c>
      <c r="I420" s="238" t="str">
        <f>+IF(H420=0,"",'Ark1'!AG1340)</f>
        <v/>
      </c>
      <c r="J420" s="238" t="str">
        <f>+IF(H420=0,"",'Ark1'!AH1340)</f>
        <v/>
      </c>
      <c r="K420" s="238"/>
      <c r="L420" s="238"/>
      <c r="M420" s="238"/>
      <c r="N420" s="237" t="str">
        <f>+IF(H420=0,"",'Ark1'!U1340)</f>
        <v/>
      </c>
      <c r="O420" s="238"/>
      <c r="P420" s="238"/>
      <c r="Q420" s="238"/>
      <c r="R420" s="238"/>
      <c r="S420" s="238"/>
      <c r="T420" s="238" t="str">
        <f>+IF(H420=0,"",'Ark1'!T1340)</f>
        <v/>
      </c>
      <c r="U420" s="239" t="str">
        <f>+IF(H420=0,"",'Ark1'!W1340)</f>
        <v/>
      </c>
      <c r="V420" s="239" t="str">
        <f>+IF(H420=0,"",'Ark1'!X1340)</f>
        <v/>
      </c>
      <c r="W420" s="239" t="str">
        <f>+IF(H420=0,"",'Ark1'!Y1340)</f>
        <v/>
      </c>
      <c r="X420" s="239" t="str">
        <f>+IF(H420=0,"",'Ark1'!Z1340)</f>
        <v/>
      </c>
      <c r="Y420" s="239" t="str">
        <f>+IF(H420=0,"",'Ark1'!Z1340)</f>
        <v/>
      </c>
      <c r="Z420" s="238" t="str">
        <f>+IF(H420=0,"",'Ark1'!AC1340)</f>
        <v/>
      </c>
      <c r="AA420" s="239" t="str">
        <f>+IF(H420=0,"",'Ark1'!AE1340)</f>
        <v/>
      </c>
      <c r="AB420" s="239" t="str">
        <f t="shared" ref="AB420:AB431" si="377">+IF(H420=0,"",+N420/C420)</f>
        <v/>
      </c>
      <c r="AC420" s="237" t="str">
        <f t="shared" si="365"/>
        <v/>
      </c>
      <c r="AD420" s="289"/>
      <c r="AG420" s="29"/>
      <c r="AH420" s="27"/>
    </row>
    <row r="421" spans="1:70">
      <c r="A421" s="289"/>
      <c r="B421" s="289">
        <f>+'Ark1'!C1341</f>
        <v>2023</v>
      </c>
      <c r="C421" s="236">
        <f>+'Ark1'!L1341</f>
        <v>13</v>
      </c>
      <c r="D421" s="236" t="str">
        <f>VLOOKUP(C421,RNR!$F$16:$G$31,2)</f>
        <v>E-</v>
      </c>
      <c r="E421" s="236">
        <f>+'Ark1'!D1341</f>
        <v>2</v>
      </c>
      <c r="F421" s="236" t="str">
        <f>VLOOKUP(E421,RNR!$D$2:$E$13,2)</f>
        <v>Feb</v>
      </c>
      <c r="G421" s="353">
        <f>+'Ark1'!Q1341</f>
        <v>1</v>
      </c>
      <c r="H421" s="353">
        <f>+'Ark1'!R1341</f>
        <v>1</v>
      </c>
      <c r="I421" s="238">
        <f>+IF(H421=0,"",'Ark1'!AG1341)</f>
        <v>0.21551454096655764</v>
      </c>
      <c r="J421" s="238">
        <f>+IF(H421=0,"",'Ark1'!AH1341)</f>
        <v>0</v>
      </c>
      <c r="K421" s="238"/>
      <c r="L421" s="238"/>
      <c r="M421" s="238"/>
      <c r="N421" s="237">
        <f>+IF(H421=0,"",'Ark1'!U1341)</f>
        <v>34.4</v>
      </c>
      <c r="O421" s="238"/>
      <c r="P421" s="238"/>
      <c r="Q421" s="238"/>
      <c r="R421" s="238"/>
      <c r="S421" s="238"/>
      <c r="T421" s="238">
        <f>+IF(H421=0,"",'Ark1'!T1341)</f>
        <v>8</v>
      </c>
      <c r="U421" s="239">
        <f>+IF(H421=0,"",'Ark1'!W1341)</f>
        <v>0</v>
      </c>
      <c r="V421" s="239">
        <f>+IF(H421=0,"",'Ark1'!X1341)</f>
        <v>100</v>
      </c>
      <c r="W421" s="239">
        <f>+IF(H421=0,"",'Ark1'!Y1341)</f>
        <v>100</v>
      </c>
      <c r="X421" s="239">
        <f>+IF(H421=0,"",'Ark1'!Z1341)</f>
        <v>0</v>
      </c>
      <c r="Y421" s="239">
        <f>+IF(H421=0,"",'Ark1'!Z1341)</f>
        <v>0</v>
      </c>
      <c r="Z421" s="238">
        <f>+IF(H421=0,"",'Ark1'!AC1341)</f>
        <v>0</v>
      </c>
      <c r="AA421" s="239">
        <f>+IF(H421=0,"",'Ark1'!AE1341)</f>
        <v>0</v>
      </c>
      <c r="AB421" s="239">
        <f t="shared" si="377"/>
        <v>2.6461538461538461</v>
      </c>
      <c r="AC421" s="237">
        <f t="shared" si="365"/>
        <v>1</v>
      </c>
      <c r="AD421" s="289"/>
      <c r="AG421" s="29"/>
      <c r="AH421" s="27"/>
    </row>
    <row r="422" spans="1:70">
      <c r="A422" s="289"/>
      <c r="B422" s="289">
        <f>+'Ark1'!C1342</f>
        <v>2023</v>
      </c>
      <c r="C422" s="236">
        <f>+'Ark1'!L1342</f>
        <v>13</v>
      </c>
      <c r="D422" s="236" t="str">
        <f>VLOOKUP(C422,RNR!$F$16:$G$31,2)</f>
        <v>E-</v>
      </c>
      <c r="E422" s="236">
        <f>+'Ark1'!D1342</f>
        <v>3</v>
      </c>
      <c r="F422" s="236" t="str">
        <f>VLOOKUP(E422,RNR!$D$2:$E$13,2)</f>
        <v>Mar</v>
      </c>
      <c r="G422" s="353">
        <f>+'Ark1'!Q1342</f>
        <v>1</v>
      </c>
      <c r="H422" s="353">
        <f>+'Ark1'!R1342</f>
        <v>1</v>
      </c>
      <c r="I422" s="238">
        <f>+IF(H422=0,"",'Ark1'!AG1342)</f>
        <v>6.9656989947321835E-2</v>
      </c>
      <c r="J422" s="238">
        <f>+IF(H422=0,"",'Ark1'!AH1342)</f>
        <v>0</v>
      </c>
      <c r="K422" s="238"/>
      <c r="L422" s="238"/>
      <c r="M422" s="238"/>
      <c r="N422" s="237">
        <f>+IF(H422=0,"",'Ark1'!U1342)</f>
        <v>68.8</v>
      </c>
      <c r="O422" s="238"/>
      <c r="P422" s="238"/>
      <c r="Q422" s="238"/>
      <c r="R422" s="238"/>
      <c r="S422" s="238"/>
      <c r="T422" s="238">
        <f>+IF(H422=0,"",'Ark1'!T1342)</f>
        <v>14</v>
      </c>
      <c r="U422" s="239">
        <f>+IF(H422=0,"",'Ark1'!W1342)</f>
        <v>100</v>
      </c>
      <c r="V422" s="239">
        <f>+IF(H422=0,"",'Ark1'!X1342)</f>
        <v>100</v>
      </c>
      <c r="W422" s="239">
        <f>+IF(H422=0,"",'Ark1'!Y1342)</f>
        <v>100</v>
      </c>
      <c r="X422" s="239">
        <f>+IF(H422=0,"",'Ark1'!Z1342)</f>
        <v>0</v>
      </c>
      <c r="Y422" s="239">
        <f>+IF(H422=0,"",'Ark1'!Z1342)</f>
        <v>0</v>
      </c>
      <c r="Z422" s="238">
        <f>+IF(H422=0,"",'Ark1'!AC1342)</f>
        <v>0</v>
      </c>
      <c r="AA422" s="239">
        <f>+IF(H422=0,"",'Ark1'!AE1342)</f>
        <v>0</v>
      </c>
      <c r="AB422" s="239">
        <f t="shared" si="377"/>
        <v>5.2923076923076922</v>
      </c>
      <c r="AC422" s="237">
        <f t="shared" si="365"/>
        <v>1</v>
      </c>
      <c r="AD422" s="289"/>
      <c r="AG422" s="29"/>
      <c r="AH422" s="27"/>
    </row>
    <row r="423" spans="1:70">
      <c r="A423" s="289"/>
      <c r="B423" s="289">
        <f>+'Ark1'!C1343</f>
        <v>2023</v>
      </c>
      <c r="C423" s="236">
        <f>+'Ark1'!L1343</f>
        <v>13</v>
      </c>
      <c r="D423" s="236" t="str">
        <f>VLOOKUP(C423,RNR!$F$16:$G$31,2)</f>
        <v>E-</v>
      </c>
      <c r="E423" s="236">
        <f>+'Ark1'!D1343</f>
        <v>4</v>
      </c>
      <c r="F423" s="236" t="str">
        <f>VLOOKUP(E423,RNR!$D$2:$E$13,2)</f>
        <v>Apr</v>
      </c>
      <c r="G423" s="353">
        <f>+'Ark1'!Q1343</f>
        <v>0</v>
      </c>
      <c r="H423" s="353">
        <f>+'Ark1'!R1343</f>
        <v>0</v>
      </c>
      <c r="I423" s="238" t="str">
        <f>+IF(H423=0,"",'Ark1'!AG1343)</f>
        <v/>
      </c>
      <c r="J423" s="238" t="str">
        <f>+IF(H423=0,"",'Ark1'!AH1343)</f>
        <v/>
      </c>
      <c r="K423" s="238"/>
      <c r="L423" s="238"/>
      <c r="M423" s="238"/>
      <c r="N423" s="237" t="str">
        <f>+IF(H423=0,"",'Ark1'!U1343)</f>
        <v/>
      </c>
      <c r="O423" s="238"/>
      <c r="P423" s="238"/>
      <c r="Q423" s="238"/>
      <c r="R423" s="238"/>
      <c r="S423" s="238"/>
      <c r="T423" s="238" t="str">
        <f>+IF(H423=0,"",'Ark1'!T1343)</f>
        <v/>
      </c>
      <c r="U423" s="239" t="str">
        <f>+IF(H423=0,"",'Ark1'!W1343)</f>
        <v/>
      </c>
      <c r="V423" s="239" t="str">
        <f>+IF(H423=0,"",'Ark1'!X1343)</f>
        <v/>
      </c>
      <c r="W423" s="239" t="str">
        <f>+IF(H423=0,"",'Ark1'!Y1343)</f>
        <v/>
      </c>
      <c r="X423" s="239" t="str">
        <f>+IF(H423=0,"",'Ark1'!Z1343)</f>
        <v/>
      </c>
      <c r="Y423" s="239" t="str">
        <f>+IF(H423=0,"",'Ark1'!Z1343)</f>
        <v/>
      </c>
      <c r="Z423" s="238" t="str">
        <f>+IF(H423=0,"",'Ark1'!AC1343)</f>
        <v/>
      </c>
      <c r="AA423" s="239" t="str">
        <f>+IF(H423=0,"",'Ark1'!AE1343)</f>
        <v/>
      </c>
      <c r="AB423" s="239" t="str">
        <f t="shared" si="377"/>
        <v/>
      </c>
      <c r="AC423" s="237" t="str">
        <f t="shared" si="365"/>
        <v/>
      </c>
      <c r="AD423" s="289"/>
      <c r="AG423" s="29"/>
      <c r="AH423" s="27"/>
    </row>
    <row r="424" spans="1:70">
      <c r="A424" s="289"/>
      <c r="B424" s="289">
        <f>+'Ark1'!C1344</f>
        <v>2023</v>
      </c>
      <c r="C424" s="236">
        <f>+'Ark1'!L1344</f>
        <v>13</v>
      </c>
      <c r="D424" s="236" t="str">
        <f>VLOOKUP(C424,RNR!$F$16:$G$31,2)</f>
        <v>E-</v>
      </c>
      <c r="E424" s="236">
        <f>+'Ark1'!D1344</f>
        <v>5</v>
      </c>
      <c r="F424" s="236" t="str">
        <f>VLOOKUP(E424,RNR!$D$2:$E$13,2)</f>
        <v>Mai</v>
      </c>
      <c r="G424" s="353">
        <f>+'Ark1'!Q1344</f>
        <v>0</v>
      </c>
      <c r="H424" s="353">
        <f>+'Ark1'!R1344</f>
        <v>0</v>
      </c>
      <c r="I424" s="238" t="str">
        <f>+IF(H424=0,"",'Ark1'!AG1344)</f>
        <v/>
      </c>
      <c r="J424" s="238" t="str">
        <f>+IF(H424=0,"",'Ark1'!AH1344)</f>
        <v/>
      </c>
      <c r="K424" s="238"/>
      <c r="L424" s="238"/>
      <c r="M424" s="238"/>
      <c r="N424" s="237" t="str">
        <f>+IF(H424=0,"",'Ark1'!U1344)</f>
        <v/>
      </c>
      <c r="O424" s="238"/>
      <c r="P424" s="238"/>
      <c r="Q424" s="238"/>
      <c r="R424" s="238"/>
      <c r="S424" s="238"/>
      <c r="T424" s="238" t="str">
        <f>+IF(H424=0,"",'Ark1'!T1344)</f>
        <v/>
      </c>
      <c r="U424" s="239" t="str">
        <f>+IF(H424=0,"",'Ark1'!W1344)</f>
        <v/>
      </c>
      <c r="V424" s="239" t="str">
        <f>+IF(H424=0,"",'Ark1'!X1344)</f>
        <v/>
      </c>
      <c r="W424" s="239" t="str">
        <f>+IF(H424=0,"",'Ark1'!Y1344)</f>
        <v/>
      </c>
      <c r="X424" s="239" t="str">
        <f>+IF(H424=0,"",'Ark1'!Z1344)</f>
        <v/>
      </c>
      <c r="Y424" s="239" t="str">
        <f>+IF(H424=0,"",'Ark1'!Z1344)</f>
        <v/>
      </c>
      <c r="Z424" s="238" t="str">
        <f>+IF(H424=0,"",'Ark1'!AC1344)</f>
        <v/>
      </c>
      <c r="AA424" s="239" t="str">
        <f>+IF(H424=0,"",'Ark1'!AE1344)</f>
        <v/>
      </c>
      <c r="AB424" s="239" t="str">
        <f t="shared" si="377"/>
        <v/>
      </c>
      <c r="AC424" s="237" t="str">
        <f t="shared" si="365"/>
        <v/>
      </c>
      <c r="AD424" s="289"/>
      <c r="AG424" s="29"/>
      <c r="AH424" s="27"/>
    </row>
    <row r="425" spans="1:70">
      <c r="A425" s="289"/>
      <c r="B425" s="289">
        <f>+'Ark1'!C1345</f>
        <v>2023</v>
      </c>
      <c r="C425" s="236">
        <f>+'Ark1'!L1345</f>
        <v>13</v>
      </c>
      <c r="D425" s="236" t="str">
        <f>VLOOKUP(C425,RNR!$F$16:$G$31,2)</f>
        <v>E-</v>
      </c>
      <c r="E425" s="236">
        <f>+'Ark1'!D1345</f>
        <v>6</v>
      </c>
      <c r="F425" s="236" t="str">
        <f>VLOOKUP(E425,RNR!$D$2:$E$13,2)</f>
        <v>Jun</v>
      </c>
      <c r="G425" s="353">
        <f>+'Ark1'!Q1345</f>
        <v>0</v>
      </c>
      <c r="H425" s="353">
        <f>+'Ark1'!R1345</f>
        <v>0</v>
      </c>
      <c r="I425" s="238" t="str">
        <f>+IF(H425=0,"",'Ark1'!AG1345)</f>
        <v/>
      </c>
      <c r="J425" s="238" t="str">
        <f>+IF(H425=0,"",'Ark1'!AH1345)</f>
        <v/>
      </c>
      <c r="K425" s="238"/>
      <c r="L425" s="238"/>
      <c r="M425" s="238"/>
      <c r="N425" s="237" t="str">
        <f>+IF(H425=0,"",'Ark1'!U1345)</f>
        <v/>
      </c>
      <c r="O425" s="238"/>
      <c r="P425" s="238"/>
      <c r="Q425" s="238"/>
      <c r="R425" s="238"/>
      <c r="S425" s="238"/>
      <c r="T425" s="238" t="str">
        <f>+IF(H425=0,"",'Ark1'!T1345)</f>
        <v/>
      </c>
      <c r="U425" s="239" t="str">
        <f>+IF(H425=0,"",'Ark1'!W1345)</f>
        <v/>
      </c>
      <c r="V425" s="239" t="str">
        <f>+IF(H425=0,"",'Ark1'!X1345)</f>
        <v/>
      </c>
      <c r="W425" s="239" t="str">
        <f>+IF(H425=0,"",'Ark1'!Y1345)</f>
        <v/>
      </c>
      <c r="X425" s="239" t="str">
        <f>+IF(H425=0,"",'Ark1'!Z1345)</f>
        <v/>
      </c>
      <c r="Y425" s="239" t="str">
        <f>+IF(H425=0,"",'Ark1'!Z1345)</f>
        <v/>
      </c>
      <c r="Z425" s="238" t="str">
        <f>+IF(H425=0,"",'Ark1'!AC1345)</f>
        <v/>
      </c>
      <c r="AA425" s="239" t="str">
        <f>+IF(H425=0,"",'Ark1'!AE1345)</f>
        <v/>
      </c>
      <c r="AB425" s="239" t="str">
        <f t="shared" si="377"/>
        <v/>
      </c>
      <c r="AC425" s="237" t="str">
        <f t="shared" si="365"/>
        <v/>
      </c>
      <c r="AD425" s="289"/>
      <c r="AG425" s="29"/>
      <c r="AH425" s="27"/>
    </row>
    <row r="426" spans="1:70">
      <c r="A426" s="289"/>
      <c r="B426" s="289">
        <f>+'Ark1'!C1346</f>
        <v>2023</v>
      </c>
      <c r="C426" s="236">
        <f>+'Ark1'!L1346</f>
        <v>13</v>
      </c>
      <c r="D426" s="236" t="str">
        <f>VLOOKUP(C426,RNR!$F$16:$G$31,2)</f>
        <v>E-</v>
      </c>
      <c r="E426" s="236">
        <f>+'Ark1'!D1346</f>
        <v>7</v>
      </c>
      <c r="F426" s="236" t="str">
        <f>VLOOKUP(E426,RNR!$D$2:$E$13,2)</f>
        <v>Jul</v>
      </c>
      <c r="G426" s="353">
        <f>+'Ark1'!Q1346</f>
        <v>0</v>
      </c>
      <c r="H426" s="353">
        <f>+'Ark1'!R1346</f>
        <v>0</v>
      </c>
      <c r="I426" s="238" t="str">
        <f>+IF(H426=0,"",'Ark1'!AG1346)</f>
        <v/>
      </c>
      <c r="J426" s="238" t="str">
        <f>+IF(H426=0,"",'Ark1'!AH1346)</f>
        <v/>
      </c>
      <c r="K426" s="238"/>
      <c r="L426" s="238"/>
      <c r="M426" s="238"/>
      <c r="N426" s="237" t="str">
        <f>+IF(H426=0,"",'Ark1'!U1346)</f>
        <v/>
      </c>
      <c r="O426" s="238"/>
      <c r="P426" s="238"/>
      <c r="Q426" s="238"/>
      <c r="R426" s="238"/>
      <c r="S426" s="238"/>
      <c r="T426" s="238" t="str">
        <f>+IF(H426=0,"",'Ark1'!T1346)</f>
        <v/>
      </c>
      <c r="U426" s="239" t="str">
        <f>+IF(H426=0,"",'Ark1'!W1346)</f>
        <v/>
      </c>
      <c r="V426" s="239" t="str">
        <f>+IF(H426=0,"",'Ark1'!X1346)</f>
        <v/>
      </c>
      <c r="W426" s="239" t="str">
        <f>+IF(H426=0,"",'Ark1'!Y1346)</f>
        <v/>
      </c>
      <c r="X426" s="239" t="str">
        <f>+IF(H426=0,"",'Ark1'!Z1346)</f>
        <v/>
      </c>
      <c r="Y426" s="239" t="str">
        <f>+IF(H426=0,"",'Ark1'!Z1346)</f>
        <v/>
      </c>
      <c r="Z426" s="238" t="str">
        <f>+IF(H426=0,"",'Ark1'!AC1346)</f>
        <v/>
      </c>
      <c r="AA426" s="239" t="str">
        <f>+IF(H426=0,"",'Ark1'!AE1346)</f>
        <v/>
      </c>
      <c r="AB426" s="239" t="str">
        <f t="shared" si="377"/>
        <v/>
      </c>
      <c r="AC426" s="237" t="str">
        <f t="shared" si="365"/>
        <v/>
      </c>
      <c r="AD426" s="289"/>
      <c r="AG426" s="29"/>
      <c r="AH426" s="27"/>
    </row>
    <row r="427" spans="1:70">
      <c r="A427" s="289"/>
      <c r="B427" s="289">
        <f>+'Ark1'!C1347</f>
        <v>2023</v>
      </c>
      <c r="C427" s="236">
        <f>+'Ark1'!L1347</f>
        <v>13</v>
      </c>
      <c r="D427" s="236" t="str">
        <f>VLOOKUP(C427,RNR!$F$16:$G$31,2)</f>
        <v>E-</v>
      </c>
      <c r="E427" s="236">
        <f>+'Ark1'!D1347</f>
        <v>8</v>
      </c>
      <c r="F427" s="236" t="str">
        <f>VLOOKUP(E427,RNR!$D$2:$E$13,2)</f>
        <v>Aug</v>
      </c>
      <c r="G427" s="353">
        <f>+'Ark1'!Q1347</f>
        <v>2</v>
      </c>
      <c r="H427" s="353">
        <f>+'Ark1'!R1347</f>
        <v>2</v>
      </c>
      <c r="I427" s="238">
        <f>+IF(H427=0,"",'Ark1'!AG1347)</f>
        <v>6.74710922840423E-2</v>
      </c>
      <c r="J427" s="238">
        <f>+IF(H427=0,"",'Ark1'!AH1347)</f>
        <v>0</v>
      </c>
      <c r="K427" s="238"/>
      <c r="L427" s="238"/>
      <c r="M427" s="238"/>
      <c r="N427" s="237">
        <f>+IF(H427=0,"",'Ark1'!U1347)</f>
        <v>55.5</v>
      </c>
      <c r="O427" s="238"/>
      <c r="P427" s="238"/>
      <c r="Q427" s="238"/>
      <c r="R427" s="238"/>
      <c r="S427" s="238"/>
      <c r="T427" s="238">
        <f>+IF(H427=0,"",'Ark1'!T1347)</f>
        <v>12</v>
      </c>
      <c r="U427" s="239">
        <f>+IF(H427=0,"",'Ark1'!W1347)</f>
        <v>100</v>
      </c>
      <c r="V427" s="239">
        <f>+IF(H427=0,"",'Ark1'!X1347)</f>
        <v>100</v>
      </c>
      <c r="W427" s="239">
        <f>+IF(H427=0,"",'Ark1'!Y1347)</f>
        <v>100</v>
      </c>
      <c r="X427" s="239">
        <f>+IF(H427=0,"",'Ark1'!Z1347)</f>
        <v>7.30000000000003</v>
      </c>
      <c r="Y427" s="239">
        <f>+IF(H427=0,"",'Ark1'!Z1347)</f>
        <v>7.30000000000003</v>
      </c>
      <c r="Z427" s="238">
        <f>+IF(H427=0,"",'Ark1'!AC1347)</f>
        <v>0</v>
      </c>
      <c r="AA427" s="239">
        <f>+IF(H427=0,"",'Ark1'!AE1347)</f>
        <v>0</v>
      </c>
      <c r="AB427" s="239">
        <f t="shared" si="377"/>
        <v>4.2692307692307692</v>
      </c>
      <c r="AC427" s="237">
        <f t="shared" si="365"/>
        <v>1</v>
      </c>
      <c r="AD427" s="289"/>
      <c r="AG427" s="29"/>
      <c r="AH427" s="27"/>
    </row>
    <row r="428" spans="1:70">
      <c r="A428" s="289"/>
      <c r="B428" s="289">
        <f>+'Ark1'!C1348</f>
        <v>2023</v>
      </c>
      <c r="C428" s="236">
        <f>+'Ark1'!L1348</f>
        <v>13</v>
      </c>
      <c r="D428" s="236" t="str">
        <f>VLOOKUP(C428,RNR!$F$16:$G$31,2)</f>
        <v>E-</v>
      </c>
      <c r="E428" s="236">
        <f>+'Ark1'!D1348</f>
        <v>9</v>
      </c>
      <c r="F428" s="236" t="str">
        <f>VLOOKUP(E428,RNR!$D$2:$E$13,2)</f>
        <v>Sep</v>
      </c>
      <c r="G428" s="353">
        <f>+'Ark1'!Q1348</f>
        <v>1</v>
      </c>
      <c r="H428" s="353">
        <f>+'Ark1'!R1348</f>
        <v>1</v>
      </c>
      <c r="I428" s="238">
        <f>+IF(H428=0,"",'Ark1'!AG1348)</f>
        <v>2.4639298474948043E-2</v>
      </c>
      <c r="J428" s="238">
        <f>+IF(H428=0,"",'Ark1'!AH1348)</f>
        <v>0</v>
      </c>
      <c r="K428" s="238"/>
      <c r="L428" s="238"/>
      <c r="M428" s="238"/>
      <c r="N428" s="237">
        <f>+IF(H428=0,"",'Ark1'!U1348)</f>
        <v>42.9</v>
      </c>
      <c r="O428" s="238"/>
      <c r="P428" s="238"/>
      <c r="Q428" s="238"/>
      <c r="R428" s="238"/>
      <c r="S428" s="238"/>
      <c r="T428" s="238">
        <f>+IF(H428=0,"",'Ark1'!T1348)</f>
        <v>9</v>
      </c>
      <c r="U428" s="239">
        <f>+IF(H428=0,"",'Ark1'!W1348)</f>
        <v>100</v>
      </c>
      <c r="V428" s="239">
        <f>+IF(H428=0,"",'Ark1'!X1348)</f>
        <v>100</v>
      </c>
      <c r="W428" s="239">
        <f>+IF(H428=0,"",'Ark1'!Y1348)</f>
        <v>100</v>
      </c>
      <c r="X428" s="239">
        <f>+IF(H428=0,"",'Ark1'!Z1348)</f>
        <v>0</v>
      </c>
      <c r="Y428" s="239">
        <f>+IF(H428=0,"",'Ark1'!Z1348)</f>
        <v>0</v>
      </c>
      <c r="Z428" s="238">
        <f>+IF(H428=0,"",'Ark1'!AC1348)</f>
        <v>0</v>
      </c>
      <c r="AA428" s="239">
        <f>+IF(H428=0,"",'Ark1'!AE1348)</f>
        <v>0</v>
      </c>
      <c r="AB428" s="239">
        <f t="shared" si="377"/>
        <v>3.3</v>
      </c>
      <c r="AC428" s="237">
        <f t="shared" si="365"/>
        <v>1</v>
      </c>
      <c r="AD428" s="289"/>
      <c r="AG428" s="29"/>
      <c r="AH428" s="27"/>
    </row>
    <row r="429" spans="1:70">
      <c r="A429" s="289"/>
      <c r="B429" s="289">
        <f>+'Ark1'!C1349</f>
        <v>2023</v>
      </c>
      <c r="C429" s="236">
        <f>+'Ark1'!L1349</f>
        <v>13</v>
      </c>
      <c r="D429" s="236" t="str">
        <f>VLOOKUP(C429,RNR!$F$16:$G$31,2)</f>
        <v>E-</v>
      </c>
      <c r="E429" s="236">
        <f>+'Ark1'!D1349</f>
        <v>10</v>
      </c>
      <c r="F429" s="236" t="str">
        <f>VLOOKUP(E429,RNR!$D$2:$E$13,2)</f>
        <v>Okt</v>
      </c>
      <c r="G429" s="353">
        <f>+'Ark1'!Q1349</f>
        <v>2</v>
      </c>
      <c r="H429" s="353">
        <f>+'Ark1'!R1349</f>
        <v>2</v>
      </c>
      <c r="I429" s="238">
        <f>+IF(H429=0,"",'Ark1'!AG1349)</f>
        <v>1.7686087762342796E-2</v>
      </c>
      <c r="J429" s="238">
        <f>+IF(H429=0,"",'Ark1'!AH1349)</f>
        <v>0</v>
      </c>
      <c r="K429" s="238"/>
      <c r="L429" s="238"/>
      <c r="M429" s="238"/>
      <c r="N429" s="237">
        <f>+IF(H429=0,"",'Ark1'!U1349)</f>
        <v>43.6</v>
      </c>
      <c r="O429" s="238"/>
      <c r="P429" s="238"/>
      <c r="Q429" s="238"/>
      <c r="R429" s="238"/>
      <c r="S429" s="238"/>
      <c r="T429" s="238">
        <f>+IF(H429=0,"",'Ark1'!T1349)</f>
        <v>8</v>
      </c>
      <c r="U429" s="239">
        <f>+IF(H429=0,"",'Ark1'!W1349)</f>
        <v>0</v>
      </c>
      <c r="V429" s="239">
        <f>+IF(H429=0,"",'Ark1'!X1349)</f>
        <v>100</v>
      </c>
      <c r="W429" s="239">
        <f>+IF(H429=0,"",'Ark1'!Y1349)</f>
        <v>100</v>
      </c>
      <c r="X429" s="239">
        <f>+IF(H429=0,"",'Ark1'!Z1349)</f>
        <v>5.7000000000000011</v>
      </c>
      <c r="Y429" s="239">
        <f>+IF(H429=0,"",'Ark1'!Z1349)</f>
        <v>5.7000000000000011</v>
      </c>
      <c r="Z429" s="238">
        <f>+IF(H429=0,"",'Ark1'!AC1349)</f>
        <v>0</v>
      </c>
      <c r="AA429" s="239">
        <f>+IF(H429=0,"",'Ark1'!AE1349)</f>
        <v>0</v>
      </c>
      <c r="AB429" s="239">
        <f t="shared" si="377"/>
        <v>3.3538461538461539</v>
      </c>
      <c r="AC429" s="237">
        <f t="shared" si="365"/>
        <v>1</v>
      </c>
      <c r="AD429" s="289"/>
      <c r="AG429" s="29"/>
      <c r="AH429" s="27"/>
    </row>
    <row r="430" spans="1:70">
      <c r="A430" s="289"/>
      <c r="B430" s="289">
        <f>+'Ark1'!C1350</f>
        <v>2023</v>
      </c>
      <c r="C430" s="236">
        <f>+'Ark1'!L1350</f>
        <v>13</v>
      </c>
      <c r="D430" s="236" t="str">
        <f>VLOOKUP(C430,RNR!$F$16:$G$31,2)</f>
        <v>E-</v>
      </c>
      <c r="E430" s="236">
        <f>+'Ark1'!D1350</f>
        <v>11</v>
      </c>
      <c r="F430" s="236" t="str">
        <f>VLOOKUP(E430,RNR!$D$2:$E$13,2)</f>
        <v>Nov</v>
      </c>
      <c r="G430" s="353">
        <f>+'Ark1'!Q1350</f>
        <v>4</v>
      </c>
      <c r="H430" s="353">
        <f>+'Ark1'!R1350</f>
        <v>4</v>
      </c>
      <c r="I430" s="238">
        <f>+IF(H430=0,"",'Ark1'!AG1350)</f>
        <v>8.3667466029963555E-2</v>
      </c>
      <c r="J430" s="238">
        <f>+IF(H430=0,"",'Ark1'!AH1350)</f>
        <v>0</v>
      </c>
      <c r="K430" s="238"/>
      <c r="L430" s="238"/>
      <c r="M430" s="238"/>
      <c r="N430" s="237">
        <f>+IF(H430=0,"",'Ark1'!U1350)</f>
        <v>48.025000000000006</v>
      </c>
      <c r="O430" s="238"/>
      <c r="P430" s="238"/>
      <c r="Q430" s="238"/>
      <c r="R430" s="238"/>
      <c r="S430" s="238"/>
      <c r="T430" s="238">
        <f>+IF(H430=0,"",'Ark1'!T1350)</f>
        <v>10.25</v>
      </c>
      <c r="U430" s="239">
        <f>+IF(H430=0,"",'Ark1'!W1350)</f>
        <v>50</v>
      </c>
      <c r="V430" s="239">
        <f>+IF(H430=0,"",'Ark1'!X1350)</f>
        <v>100</v>
      </c>
      <c r="W430" s="239">
        <f>+IF(H430=0,"",'Ark1'!Y1350)</f>
        <v>100</v>
      </c>
      <c r="X430" s="239">
        <f>+IF(H430=0,"",'Ark1'!Z1350)</f>
        <v>11.57721361122786</v>
      </c>
      <c r="Y430" s="239">
        <f>+IF(H430=0,"",'Ark1'!Z1350)</f>
        <v>11.57721361122786</v>
      </c>
      <c r="Z430" s="238">
        <f>+IF(H430=0,"",'Ark1'!AC1350)</f>
        <v>0</v>
      </c>
      <c r="AA430" s="239">
        <f>+IF(H430=0,"",'Ark1'!AE1350)</f>
        <v>0</v>
      </c>
      <c r="AB430" s="239">
        <f t="shared" si="377"/>
        <v>3.6942307692307699</v>
      </c>
      <c r="AC430" s="237">
        <f t="shared" si="365"/>
        <v>1</v>
      </c>
      <c r="AD430" s="289"/>
      <c r="AG430" s="29"/>
      <c r="AH430" s="27"/>
    </row>
    <row r="431" spans="1:70">
      <c r="A431" s="289"/>
      <c r="B431" s="289">
        <f>+'Ark1'!C1351</f>
        <v>2023</v>
      </c>
      <c r="C431" s="236">
        <f>+'Ark1'!L1351</f>
        <v>13</v>
      </c>
      <c r="D431" s="236" t="str">
        <f>VLOOKUP(C431,RNR!$F$16:$G$31,2)</f>
        <v>E-</v>
      </c>
      <c r="E431" s="236">
        <f>+'Ark1'!D1351</f>
        <v>12</v>
      </c>
      <c r="F431" s="236" t="str">
        <f>VLOOKUP(E431,RNR!$D$2:$E$13,2)</f>
        <v>Des</v>
      </c>
      <c r="G431" s="353">
        <f>+'Ark1'!Q1351</f>
        <v>0</v>
      </c>
      <c r="H431" s="353">
        <f>+'Ark1'!R1351</f>
        <v>0</v>
      </c>
      <c r="I431" s="238" t="str">
        <f>+IF(H431=0,"",'Ark1'!AG1351)</f>
        <v/>
      </c>
      <c r="J431" s="238" t="str">
        <f>+IF(H431=0,"",'Ark1'!AH1351)</f>
        <v/>
      </c>
      <c r="K431" s="238"/>
      <c r="L431" s="238"/>
      <c r="M431" s="238"/>
      <c r="N431" s="237" t="str">
        <f>+IF(H431=0,"",'Ark1'!U1351)</f>
        <v/>
      </c>
      <c r="O431" s="238"/>
      <c r="P431" s="238"/>
      <c r="Q431" s="238"/>
      <c r="R431" s="238"/>
      <c r="S431" s="238"/>
      <c r="T431" s="238" t="str">
        <f>+IF(H431=0,"",'Ark1'!T1351)</f>
        <v/>
      </c>
      <c r="U431" s="239" t="str">
        <f>+IF(H431=0,"",'Ark1'!W1351)</f>
        <v/>
      </c>
      <c r="V431" s="239" t="str">
        <f>+IF(H431=0,"",'Ark1'!X1351)</f>
        <v/>
      </c>
      <c r="W431" s="239" t="str">
        <f>+IF(H431=0,"",'Ark1'!Y1351)</f>
        <v/>
      </c>
      <c r="X431" s="239" t="str">
        <f>+IF(H431=0,"",'Ark1'!Z1351)</f>
        <v/>
      </c>
      <c r="Y431" s="239" t="str">
        <f>+IF(H431=0,"",'Ark1'!Z1351)</f>
        <v/>
      </c>
      <c r="Z431" s="238" t="str">
        <f>+IF(H431=0,"",'Ark1'!AC1351)</f>
        <v/>
      </c>
      <c r="AA431" s="239" t="str">
        <f>+IF(H431=0,"",'Ark1'!AE1351)</f>
        <v/>
      </c>
      <c r="AB431" s="239" t="str">
        <f t="shared" si="377"/>
        <v/>
      </c>
      <c r="AC431" s="237" t="str">
        <f t="shared" si="365"/>
        <v/>
      </c>
      <c r="AD431" s="289"/>
      <c r="AG431" s="29"/>
      <c r="AH431" s="27"/>
    </row>
    <row r="432" spans="1:70" s="532" customFormat="1" ht="15" customHeight="1">
      <c r="A432" s="289"/>
      <c r="B432" s="289"/>
      <c r="C432" s="289"/>
      <c r="D432" s="368"/>
      <c r="E432" s="368"/>
      <c r="F432" s="368"/>
      <c r="G432" s="368"/>
      <c r="H432" s="368"/>
      <c r="I432" s="289"/>
      <c r="J432" s="289"/>
      <c r="K432" s="289"/>
      <c r="L432" s="289"/>
      <c r="M432" s="289"/>
      <c r="N432" s="289"/>
      <c r="O432" s="289"/>
      <c r="P432" s="289"/>
      <c r="Q432" s="289"/>
      <c r="R432" s="289"/>
      <c r="S432" s="289"/>
      <c r="T432" s="289"/>
      <c r="U432" s="289"/>
      <c r="V432" s="289"/>
      <c r="W432" s="289"/>
      <c r="X432" s="289"/>
      <c r="Y432" s="289"/>
      <c r="Z432" s="289"/>
      <c r="AA432" s="289"/>
      <c r="AB432" s="289"/>
      <c r="AC432" s="289"/>
      <c r="AD432" s="289"/>
      <c r="AE432" s="219"/>
      <c r="AF432" s="29"/>
      <c r="AG432" s="29"/>
      <c r="AH432" s="27"/>
      <c r="AI432" s="220"/>
      <c r="BF432" s="232"/>
    </row>
    <row r="433" spans="1:70" s="532" customFormat="1" ht="15" customHeight="1">
      <c r="A433" s="289"/>
      <c r="B433" s="289"/>
      <c r="C433" s="330" t="s">
        <v>0</v>
      </c>
      <c r="D433" s="368"/>
      <c r="E433" s="539" t="str">
        <f>+D438</f>
        <v>E</v>
      </c>
      <c r="F433" s="368"/>
      <c r="G433" s="368"/>
      <c r="H433" s="367">
        <f>SUM(H439:H453)</f>
        <v>5</v>
      </c>
      <c r="I433" s="290"/>
      <c r="J433" s="290"/>
      <c r="K433" s="290"/>
      <c r="L433" s="290"/>
      <c r="M433" s="290"/>
      <c r="N433" s="265">
        <f>+Klasse!M447</f>
        <v>0</v>
      </c>
      <c r="O433" s="289"/>
      <c r="P433" s="289"/>
      <c r="Q433" s="289"/>
      <c r="R433" s="289"/>
      <c r="S433" s="289"/>
      <c r="T433" s="289"/>
      <c r="U433" s="291"/>
      <c r="V433" s="291"/>
      <c r="W433" s="291"/>
      <c r="X433" s="291"/>
      <c r="Y433" s="291"/>
      <c r="Z433" s="289"/>
      <c r="AA433" s="291"/>
      <c r="AB433" s="265" t="e">
        <f>+N433/#REF!</f>
        <v>#REF!</v>
      </c>
      <c r="AC433" s="290"/>
      <c r="AD433" s="289"/>
      <c r="AE433" s="219"/>
      <c r="AF433" s="29"/>
      <c r="AG433" s="29"/>
      <c r="AH433" s="27"/>
      <c r="AI433" s="220"/>
      <c r="BF433" s="232"/>
    </row>
    <row r="434" spans="1:70" s="532" customFormat="1" ht="15" customHeight="1">
      <c r="A434" s="289"/>
      <c r="B434" s="289"/>
      <c r="C434" s="289"/>
      <c r="D434" s="368"/>
      <c r="E434" s="368"/>
      <c r="F434" s="368"/>
      <c r="G434" s="368"/>
      <c r="H434" s="368"/>
      <c r="I434" s="290"/>
      <c r="J434" s="290"/>
      <c r="K434" s="290"/>
      <c r="L434" s="290"/>
      <c r="M434" s="290"/>
      <c r="N434" s="289"/>
      <c r="O434" s="289"/>
      <c r="P434" s="289"/>
      <c r="Q434" s="289"/>
      <c r="R434" s="289"/>
      <c r="S434" s="289"/>
      <c r="T434" s="289"/>
      <c r="U434" s="291"/>
      <c r="V434" s="291"/>
      <c r="W434" s="291"/>
      <c r="X434" s="291"/>
      <c r="Y434" s="291"/>
      <c r="Z434" s="289"/>
      <c r="AA434" s="291"/>
      <c r="AB434" s="291"/>
      <c r="AC434" s="291"/>
      <c r="AD434" s="289"/>
      <c r="AE434" s="219"/>
      <c r="AF434" s="29"/>
      <c r="AG434" s="29"/>
      <c r="AH434" s="27"/>
      <c r="AI434" s="220"/>
      <c r="BF434" s="232" t="e">
        <f>1+#REF!</f>
        <v>#REF!</v>
      </c>
      <c r="BG434" s="532">
        <v>20.659867330016564</v>
      </c>
      <c r="BH434" s="532">
        <f t="shared" ref="BH434" si="378">+BG434</f>
        <v>20.659867330016564</v>
      </c>
      <c r="BI434" s="532">
        <f t="shared" ref="BI434" si="379">+BH434</f>
        <v>20.659867330016564</v>
      </c>
      <c r="BJ434" s="532">
        <f t="shared" ref="BJ434" si="380">+BI434</f>
        <v>20.659867330016564</v>
      </c>
      <c r="BK434" s="532">
        <f t="shared" ref="BK434" si="381">+BJ434</f>
        <v>20.659867330016564</v>
      </c>
      <c r="BL434" s="532">
        <f t="shared" ref="BL434" si="382">+BK434</f>
        <v>20.659867330016564</v>
      </c>
      <c r="BM434" s="532">
        <f t="shared" ref="BM434" si="383">+BL434</f>
        <v>20.659867330016564</v>
      </c>
      <c r="BN434" s="532">
        <f t="shared" ref="BN434" si="384">+BM434</f>
        <v>20.659867330016564</v>
      </c>
      <c r="BO434" s="532">
        <f t="shared" ref="BO434" si="385">+BN434</f>
        <v>20.659867330016564</v>
      </c>
      <c r="BP434" s="532">
        <f t="shared" ref="BP434" si="386">+BO434</f>
        <v>20.659867330016564</v>
      </c>
      <c r="BQ434" s="532">
        <f t="shared" ref="BQ434" si="387">+BP434</f>
        <v>20.659867330016564</v>
      </c>
      <c r="BR434" s="532">
        <f t="shared" ref="BR434" si="388">+BQ434</f>
        <v>20.659867330016564</v>
      </c>
    </row>
    <row r="435" spans="1:70">
      <c r="A435" s="289"/>
      <c r="B435" s="289">
        <f>+'Ark1'!C1352</f>
        <v>2023</v>
      </c>
      <c r="C435" s="236">
        <f>+'Ark1'!L1352</f>
        <v>14</v>
      </c>
      <c r="D435" s="236" t="str">
        <f>VLOOKUP(C435,RNR!$F$16:$G$31,2)</f>
        <v>E</v>
      </c>
      <c r="E435" s="236">
        <f>+'Ark1'!D1352</f>
        <v>1</v>
      </c>
      <c r="F435" s="236" t="str">
        <f>VLOOKUP(E435,RNR!$D$2:$E$13,2)</f>
        <v>Jan</v>
      </c>
      <c r="G435" s="353">
        <f>+'Ark1'!Q1352</f>
        <v>0</v>
      </c>
      <c r="H435" s="353">
        <f>+'Ark1'!R1352</f>
        <v>0</v>
      </c>
      <c r="I435" s="238" t="str">
        <f>+IF(H435=0,"",'Ark1'!AG1352)</f>
        <v/>
      </c>
      <c r="J435" s="238" t="str">
        <f>+IF(H435=0,"",'Ark1'!AH1352)</f>
        <v/>
      </c>
      <c r="K435" s="238"/>
      <c r="L435" s="238"/>
      <c r="M435" s="238"/>
      <c r="N435" s="237" t="str">
        <f>+IF(H435=0,"",'Ark1'!U1352)</f>
        <v/>
      </c>
      <c r="O435" s="238"/>
      <c r="P435" s="238"/>
      <c r="Q435" s="238"/>
      <c r="R435" s="238"/>
      <c r="S435" s="238"/>
      <c r="T435" s="238" t="str">
        <f>+IF(H435=0,"",'Ark1'!T1352)</f>
        <v/>
      </c>
      <c r="U435" s="239" t="str">
        <f>+IF(H435=0,"",'Ark1'!W1352)</f>
        <v/>
      </c>
      <c r="V435" s="239" t="str">
        <f>+IF(H435=0,"",'Ark1'!X1352)</f>
        <v/>
      </c>
      <c r="W435" s="239" t="str">
        <f>+IF(H435=0,"",'Ark1'!Y1352)</f>
        <v/>
      </c>
      <c r="X435" s="239" t="str">
        <f>+IF(H435=0,"",'Ark1'!Z1352)</f>
        <v/>
      </c>
      <c r="Y435" s="239" t="str">
        <f>+IF(H435=0,"",'Ark1'!Z1352)</f>
        <v/>
      </c>
      <c r="Z435" s="238" t="str">
        <f>+IF(H435=0,"",'Ark1'!AC1352)</f>
        <v/>
      </c>
      <c r="AA435" s="239" t="str">
        <f>+IF(H435=0,"",'Ark1'!AE1352)</f>
        <v/>
      </c>
      <c r="AB435" s="239" t="str">
        <f t="shared" ref="AB435:AB446" si="389">+IF(H435=0,"",+N435/C435)</f>
        <v/>
      </c>
      <c r="AC435" s="237" t="str">
        <f t="shared" si="365"/>
        <v/>
      </c>
      <c r="AD435" s="289"/>
      <c r="AG435" s="29"/>
      <c r="AH435" s="27"/>
    </row>
    <row r="436" spans="1:70">
      <c r="A436" s="289"/>
      <c r="B436" s="289">
        <f>+'Ark1'!C1353</f>
        <v>2023</v>
      </c>
      <c r="C436" s="236">
        <f>+'Ark1'!L1353</f>
        <v>14</v>
      </c>
      <c r="D436" s="236" t="str">
        <f>VLOOKUP(C436,RNR!$F$16:$G$31,2)</f>
        <v>E</v>
      </c>
      <c r="E436" s="236">
        <f>+'Ark1'!D1353</f>
        <v>2</v>
      </c>
      <c r="F436" s="236" t="str">
        <f>VLOOKUP(E436,RNR!$D$2:$E$13,2)</f>
        <v>Feb</v>
      </c>
      <c r="G436" s="353">
        <f>+'Ark1'!Q1353</f>
        <v>0</v>
      </c>
      <c r="H436" s="353">
        <f>+'Ark1'!R1353</f>
        <v>0</v>
      </c>
      <c r="I436" s="238" t="str">
        <f>+IF(H436=0,"",'Ark1'!AG1353)</f>
        <v/>
      </c>
      <c r="J436" s="238" t="str">
        <f>+IF(H436=0,"",'Ark1'!AH1353)</f>
        <v/>
      </c>
      <c r="K436" s="238"/>
      <c r="L436" s="238"/>
      <c r="M436" s="238"/>
      <c r="N436" s="237" t="str">
        <f>+IF(H436=0,"",'Ark1'!U1353)</f>
        <v/>
      </c>
      <c r="O436" s="238"/>
      <c r="P436" s="238"/>
      <c r="Q436" s="238"/>
      <c r="R436" s="238"/>
      <c r="S436" s="238"/>
      <c r="T436" s="238" t="str">
        <f>+IF(H436=0,"",'Ark1'!T1353)</f>
        <v/>
      </c>
      <c r="U436" s="239" t="str">
        <f>+IF(H436=0,"",'Ark1'!W1353)</f>
        <v/>
      </c>
      <c r="V436" s="239" t="str">
        <f>+IF(H436=0,"",'Ark1'!X1353)</f>
        <v/>
      </c>
      <c r="W436" s="239" t="str">
        <f>+IF(H436=0,"",'Ark1'!Y1353)</f>
        <v/>
      </c>
      <c r="X436" s="239" t="str">
        <f>+IF(H436=0,"",'Ark1'!Z1353)</f>
        <v/>
      </c>
      <c r="Y436" s="239" t="str">
        <f>+IF(H436=0,"",'Ark1'!Z1353)</f>
        <v/>
      </c>
      <c r="Z436" s="238" t="str">
        <f>+IF(H436=0,"",'Ark1'!AC1353)</f>
        <v/>
      </c>
      <c r="AA436" s="239" t="str">
        <f>+IF(H436=0,"",'Ark1'!AE1353)</f>
        <v/>
      </c>
      <c r="AB436" s="239" t="str">
        <f t="shared" si="389"/>
        <v/>
      </c>
      <c r="AC436" s="237" t="str">
        <f t="shared" si="365"/>
        <v/>
      </c>
      <c r="AD436" s="289"/>
      <c r="AG436" s="29"/>
      <c r="AH436" s="27"/>
    </row>
    <row r="437" spans="1:70">
      <c r="A437" s="289"/>
      <c r="B437" s="289">
        <f>+'Ark1'!C1354</f>
        <v>2023</v>
      </c>
      <c r="C437" s="236">
        <f>+'Ark1'!L1354</f>
        <v>14</v>
      </c>
      <c r="D437" s="236" t="str">
        <f>VLOOKUP(C437,RNR!$F$16:$G$31,2)</f>
        <v>E</v>
      </c>
      <c r="E437" s="236">
        <f>+'Ark1'!D1354</f>
        <v>3</v>
      </c>
      <c r="F437" s="236" t="str">
        <f>VLOOKUP(E437,RNR!$D$2:$E$13,2)</f>
        <v>Mar</v>
      </c>
      <c r="G437" s="353">
        <f>+'Ark1'!Q1354</f>
        <v>0</v>
      </c>
      <c r="H437" s="353">
        <f>+'Ark1'!R1354</f>
        <v>0</v>
      </c>
      <c r="I437" s="238" t="str">
        <f>+IF(H437=0,"",'Ark1'!AG1354)</f>
        <v/>
      </c>
      <c r="J437" s="238" t="str">
        <f>+IF(H437=0,"",'Ark1'!AH1354)</f>
        <v/>
      </c>
      <c r="K437" s="238"/>
      <c r="L437" s="238"/>
      <c r="M437" s="238"/>
      <c r="N437" s="237" t="str">
        <f>+IF(H437=0,"",'Ark1'!U1354)</f>
        <v/>
      </c>
      <c r="O437" s="238"/>
      <c r="P437" s="238"/>
      <c r="Q437" s="238"/>
      <c r="R437" s="238"/>
      <c r="S437" s="238"/>
      <c r="T437" s="238" t="str">
        <f>+IF(H437=0,"",'Ark1'!T1354)</f>
        <v/>
      </c>
      <c r="U437" s="239" t="str">
        <f>+IF(H437=0,"",'Ark1'!W1354)</f>
        <v/>
      </c>
      <c r="V437" s="239" t="str">
        <f>+IF(H437=0,"",'Ark1'!X1354)</f>
        <v/>
      </c>
      <c r="W437" s="239" t="str">
        <f>+IF(H437=0,"",'Ark1'!Y1354)</f>
        <v/>
      </c>
      <c r="X437" s="239" t="str">
        <f>+IF(H437=0,"",'Ark1'!Z1354)</f>
        <v/>
      </c>
      <c r="Y437" s="239" t="str">
        <f>+IF(H437=0,"",'Ark1'!Z1354)</f>
        <v/>
      </c>
      <c r="Z437" s="238" t="str">
        <f>+IF(H437=0,"",'Ark1'!AC1354)</f>
        <v/>
      </c>
      <c r="AA437" s="239" t="str">
        <f>+IF(H437=0,"",'Ark1'!AE1354)</f>
        <v/>
      </c>
      <c r="AB437" s="239" t="str">
        <f t="shared" si="389"/>
        <v/>
      </c>
      <c r="AC437" s="237" t="str">
        <f t="shared" si="365"/>
        <v/>
      </c>
      <c r="AD437" s="289"/>
      <c r="AG437" s="29"/>
      <c r="AH437" s="27"/>
    </row>
    <row r="438" spans="1:70">
      <c r="A438" s="289"/>
      <c r="B438" s="289">
        <f>+'Ark1'!C1355</f>
        <v>2023</v>
      </c>
      <c r="C438" s="236">
        <f>+'Ark1'!L1355</f>
        <v>14</v>
      </c>
      <c r="D438" s="236" t="str">
        <f>VLOOKUP(C438,RNR!$F$16:$G$31,2)</f>
        <v>E</v>
      </c>
      <c r="E438" s="236">
        <f>+'Ark1'!D1355</f>
        <v>4</v>
      </c>
      <c r="F438" s="236" t="str">
        <f>VLOOKUP(E438,RNR!$D$2:$E$13,2)</f>
        <v>Apr</v>
      </c>
      <c r="G438" s="353">
        <f>+'Ark1'!Q1355</f>
        <v>0</v>
      </c>
      <c r="H438" s="353">
        <f>+'Ark1'!R1355</f>
        <v>0</v>
      </c>
      <c r="I438" s="238" t="str">
        <f>+IF(H438=0,"",'Ark1'!AG1355)</f>
        <v/>
      </c>
      <c r="J438" s="238" t="str">
        <f>+IF(H438=0,"",'Ark1'!AH1355)</f>
        <v/>
      </c>
      <c r="K438" s="238"/>
      <c r="L438" s="238"/>
      <c r="M438" s="238"/>
      <c r="N438" s="237" t="str">
        <f>+IF(H438=0,"",'Ark1'!U1355)</f>
        <v/>
      </c>
      <c r="O438" s="238"/>
      <c r="P438" s="238"/>
      <c r="Q438" s="238"/>
      <c r="R438" s="238"/>
      <c r="S438" s="238"/>
      <c r="T438" s="238" t="str">
        <f>+IF(H438=0,"",'Ark1'!T1355)</f>
        <v/>
      </c>
      <c r="U438" s="239" t="str">
        <f>+IF(H438=0,"",'Ark1'!W1355)</f>
        <v/>
      </c>
      <c r="V438" s="239" t="str">
        <f>+IF(H438=0,"",'Ark1'!X1355)</f>
        <v/>
      </c>
      <c r="W438" s="239" t="str">
        <f>+IF(H438=0,"",'Ark1'!Y1355)</f>
        <v/>
      </c>
      <c r="X438" s="239" t="str">
        <f>+IF(H438=0,"",'Ark1'!Z1355)</f>
        <v/>
      </c>
      <c r="Y438" s="239" t="str">
        <f>+IF(H438=0,"",'Ark1'!Z1355)</f>
        <v/>
      </c>
      <c r="Z438" s="238" t="str">
        <f>+IF(H438=0,"",'Ark1'!AC1355)</f>
        <v/>
      </c>
      <c r="AA438" s="239" t="str">
        <f>+IF(H438=0,"",'Ark1'!AE1355)</f>
        <v/>
      </c>
      <c r="AB438" s="239" t="str">
        <f t="shared" si="389"/>
        <v/>
      </c>
      <c r="AC438" s="237" t="str">
        <f t="shared" si="365"/>
        <v/>
      </c>
      <c r="AD438" s="289"/>
      <c r="AG438" s="29"/>
      <c r="AH438" s="27"/>
    </row>
    <row r="439" spans="1:70">
      <c r="A439" s="289"/>
      <c r="B439" s="289">
        <f>+'Ark1'!C1356</f>
        <v>2023</v>
      </c>
      <c r="C439" s="236">
        <f>+'Ark1'!L1356</f>
        <v>14</v>
      </c>
      <c r="D439" s="236" t="str">
        <f>VLOOKUP(C439,RNR!$F$16:$G$31,2)</f>
        <v>E</v>
      </c>
      <c r="E439" s="236">
        <f>+'Ark1'!D1356</f>
        <v>5</v>
      </c>
      <c r="F439" s="236" t="str">
        <f>VLOOKUP(E439,RNR!$D$2:$E$13,2)</f>
        <v>Mai</v>
      </c>
      <c r="G439" s="353">
        <f>+'Ark1'!Q1356</f>
        <v>0</v>
      </c>
      <c r="H439" s="353">
        <f>+'Ark1'!R1356</f>
        <v>0</v>
      </c>
      <c r="I439" s="238" t="str">
        <f>+IF(H439=0,"",'Ark1'!AG1356)</f>
        <v/>
      </c>
      <c r="J439" s="238" t="str">
        <f>+IF(H439=0,"",'Ark1'!AH1356)</f>
        <v/>
      </c>
      <c r="K439" s="238"/>
      <c r="L439" s="238"/>
      <c r="M439" s="238"/>
      <c r="N439" s="237" t="str">
        <f>+IF(H439=0,"",'Ark1'!U1356)</f>
        <v/>
      </c>
      <c r="O439" s="238"/>
      <c r="P439" s="238"/>
      <c r="Q439" s="238"/>
      <c r="R439" s="238"/>
      <c r="S439" s="238"/>
      <c r="T439" s="238" t="str">
        <f>+IF(H439=0,"",'Ark1'!T1356)</f>
        <v/>
      </c>
      <c r="U439" s="239" t="str">
        <f>+IF(H439=0,"",'Ark1'!W1356)</f>
        <v/>
      </c>
      <c r="V439" s="239" t="str">
        <f>+IF(H439=0,"",'Ark1'!X1356)</f>
        <v/>
      </c>
      <c r="W439" s="239" t="str">
        <f>+IF(H439=0,"",'Ark1'!Y1356)</f>
        <v/>
      </c>
      <c r="X439" s="239" t="str">
        <f>+IF(H439=0,"",'Ark1'!Z1356)</f>
        <v/>
      </c>
      <c r="Y439" s="239" t="str">
        <f>+IF(H439=0,"",'Ark1'!Z1356)</f>
        <v/>
      </c>
      <c r="Z439" s="238" t="str">
        <f>+IF(H439=0,"",'Ark1'!AC1356)</f>
        <v/>
      </c>
      <c r="AA439" s="239" t="str">
        <f>+IF(H439=0,"",'Ark1'!AE1356)</f>
        <v/>
      </c>
      <c r="AB439" s="239" t="str">
        <f t="shared" si="389"/>
        <v/>
      </c>
      <c r="AC439" s="237" t="str">
        <f t="shared" si="365"/>
        <v/>
      </c>
      <c r="AD439" s="289"/>
      <c r="AG439" s="29"/>
      <c r="AH439" s="27"/>
    </row>
    <row r="440" spans="1:70">
      <c r="A440" s="289"/>
      <c r="B440" s="289">
        <f>+'Ark1'!C1357</f>
        <v>2023</v>
      </c>
      <c r="C440" s="236">
        <f>+'Ark1'!L1357</f>
        <v>14</v>
      </c>
      <c r="D440" s="236" t="str">
        <f>VLOOKUP(C440,RNR!$F$16:$G$31,2)</f>
        <v>E</v>
      </c>
      <c r="E440" s="236">
        <f>+'Ark1'!D1357</f>
        <v>6</v>
      </c>
      <c r="F440" s="236" t="str">
        <f>VLOOKUP(E440,RNR!$D$2:$E$13,2)</f>
        <v>Jun</v>
      </c>
      <c r="G440" s="353">
        <f>+'Ark1'!Q1357</f>
        <v>0</v>
      </c>
      <c r="H440" s="353">
        <f>+'Ark1'!R1357</f>
        <v>0</v>
      </c>
      <c r="I440" s="238" t="str">
        <f>+IF(H440=0,"",'Ark1'!AG1357)</f>
        <v/>
      </c>
      <c r="J440" s="238" t="str">
        <f>+IF(H440=0,"",'Ark1'!AH1357)</f>
        <v/>
      </c>
      <c r="K440" s="238"/>
      <c r="L440" s="238"/>
      <c r="M440" s="238"/>
      <c r="N440" s="237" t="str">
        <f>+IF(H440=0,"",'Ark1'!U1357)</f>
        <v/>
      </c>
      <c r="O440" s="238"/>
      <c r="P440" s="238"/>
      <c r="Q440" s="238"/>
      <c r="R440" s="238"/>
      <c r="S440" s="238"/>
      <c r="T440" s="238" t="str">
        <f>+IF(H440=0,"",'Ark1'!T1357)</f>
        <v/>
      </c>
      <c r="U440" s="239" t="str">
        <f>+IF(H440=0,"",'Ark1'!W1357)</f>
        <v/>
      </c>
      <c r="V440" s="239" t="str">
        <f>+IF(H440=0,"",'Ark1'!X1357)</f>
        <v/>
      </c>
      <c r="W440" s="239" t="str">
        <f>+IF(H440=0,"",'Ark1'!Y1357)</f>
        <v/>
      </c>
      <c r="X440" s="239" t="str">
        <f>+IF(H440=0,"",'Ark1'!Z1357)</f>
        <v/>
      </c>
      <c r="Y440" s="239" t="str">
        <f>+IF(H440=0,"",'Ark1'!Z1357)</f>
        <v/>
      </c>
      <c r="Z440" s="238" t="str">
        <f>+IF(H440=0,"",'Ark1'!AC1357)</f>
        <v/>
      </c>
      <c r="AA440" s="239" t="str">
        <f>+IF(H440=0,"",'Ark1'!AE1357)</f>
        <v/>
      </c>
      <c r="AB440" s="239" t="str">
        <f t="shared" si="389"/>
        <v/>
      </c>
      <c r="AC440" s="237" t="str">
        <f t="shared" si="365"/>
        <v/>
      </c>
      <c r="AD440" s="289"/>
      <c r="AG440" s="29"/>
      <c r="AH440" s="27"/>
    </row>
    <row r="441" spans="1:70">
      <c r="A441" s="289"/>
      <c r="B441" s="289">
        <f>+'Ark1'!C1358</f>
        <v>2023</v>
      </c>
      <c r="C441" s="236">
        <f>+'Ark1'!L1358</f>
        <v>14</v>
      </c>
      <c r="D441" s="236" t="str">
        <f>VLOOKUP(C441,RNR!$F$16:$G$31,2)</f>
        <v>E</v>
      </c>
      <c r="E441" s="236">
        <f>+'Ark1'!D1358</f>
        <v>7</v>
      </c>
      <c r="F441" s="236" t="str">
        <f>VLOOKUP(E441,RNR!$D$2:$E$13,2)</f>
        <v>Jul</v>
      </c>
      <c r="G441" s="353">
        <f>+'Ark1'!Q1358</f>
        <v>0</v>
      </c>
      <c r="H441" s="353">
        <f>+'Ark1'!R1358</f>
        <v>0</v>
      </c>
      <c r="I441" s="238" t="str">
        <f>+IF(H441=0,"",'Ark1'!AG1358)</f>
        <v/>
      </c>
      <c r="J441" s="238" t="str">
        <f>+IF(H441=0,"",'Ark1'!AH1358)</f>
        <v/>
      </c>
      <c r="K441" s="238"/>
      <c r="L441" s="238"/>
      <c r="M441" s="238"/>
      <c r="N441" s="237" t="str">
        <f>+IF(H441=0,"",'Ark1'!U1358)</f>
        <v/>
      </c>
      <c r="O441" s="238"/>
      <c r="P441" s="238"/>
      <c r="Q441" s="238"/>
      <c r="R441" s="238"/>
      <c r="S441" s="238"/>
      <c r="T441" s="238" t="str">
        <f>+IF(H441=0,"",'Ark1'!T1358)</f>
        <v/>
      </c>
      <c r="U441" s="239" t="str">
        <f>+IF(H441=0,"",'Ark1'!W1358)</f>
        <v/>
      </c>
      <c r="V441" s="239" t="str">
        <f>+IF(H441=0,"",'Ark1'!X1358)</f>
        <v/>
      </c>
      <c r="W441" s="239" t="str">
        <f>+IF(H441=0,"",'Ark1'!Y1358)</f>
        <v/>
      </c>
      <c r="X441" s="239" t="str">
        <f>+IF(H441=0,"",'Ark1'!Z1358)</f>
        <v/>
      </c>
      <c r="Y441" s="239" t="str">
        <f>+IF(H441=0,"",'Ark1'!Z1358)</f>
        <v/>
      </c>
      <c r="Z441" s="238" t="str">
        <f>+IF(H441=0,"",'Ark1'!AC1358)</f>
        <v/>
      </c>
      <c r="AA441" s="239" t="str">
        <f>+IF(H441=0,"",'Ark1'!AE1358)</f>
        <v/>
      </c>
      <c r="AB441" s="239" t="str">
        <f t="shared" si="389"/>
        <v/>
      </c>
      <c r="AC441" s="237" t="str">
        <f t="shared" si="365"/>
        <v/>
      </c>
      <c r="AD441" s="289"/>
      <c r="AG441" s="29"/>
      <c r="AH441" s="27"/>
    </row>
    <row r="442" spans="1:70">
      <c r="A442" s="289"/>
      <c r="B442" s="289">
        <f>+'Ark1'!C1359</f>
        <v>2023</v>
      </c>
      <c r="C442" s="236">
        <f>+'Ark1'!L1359</f>
        <v>14</v>
      </c>
      <c r="D442" s="236" t="str">
        <f>VLOOKUP(C442,RNR!$F$16:$G$31,2)</f>
        <v>E</v>
      </c>
      <c r="E442" s="236">
        <f>+'Ark1'!D1359</f>
        <v>8</v>
      </c>
      <c r="F442" s="236" t="str">
        <f>VLOOKUP(E442,RNR!$D$2:$E$13,2)</f>
        <v>Aug</v>
      </c>
      <c r="G442" s="353">
        <f>+'Ark1'!Q1359</f>
        <v>0</v>
      </c>
      <c r="H442" s="353">
        <f>+'Ark1'!R1359</f>
        <v>0</v>
      </c>
      <c r="I442" s="238" t="str">
        <f>+IF(H442=0,"",'Ark1'!AG1359)</f>
        <v/>
      </c>
      <c r="J442" s="238" t="str">
        <f>+IF(H442=0,"",'Ark1'!AH1359)</f>
        <v/>
      </c>
      <c r="K442" s="238"/>
      <c r="L442" s="238"/>
      <c r="M442" s="238"/>
      <c r="N442" s="237" t="str">
        <f>+IF(H442=0,"",'Ark1'!U1359)</f>
        <v/>
      </c>
      <c r="O442" s="238"/>
      <c r="P442" s="238"/>
      <c r="Q442" s="238"/>
      <c r="R442" s="238"/>
      <c r="S442" s="238"/>
      <c r="T442" s="238" t="str">
        <f>+IF(H442=0,"",'Ark1'!T1359)</f>
        <v/>
      </c>
      <c r="U442" s="239" t="str">
        <f>+IF(H442=0,"",'Ark1'!W1359)</f>
        <v/>
      </c>
      <c r="V442" s="239" t="str">
        <f>+IF(H442=0,"",'Ark1'!X1359)</f>
        <v/>
      </c>
      <c r="W442" s="239" t="str">
        <f>+IF(H442=0,"",'Ark1'!Y1359)</f>
        <v/>
      </c>
      <c r="X442" s="239" t="str">
        <f>+IF(H442=0,"",'Ark1'!Z1359)</f>
        <v/>
      </c>
      <c r="Y442" s="239" t="str">
        <f>+IF(H442=0,"",'Ark1'!Z1359)</f>
        <v/>
      </c>
      <c r="Z442" s="238" t="str">
        <f>+IF(H442=0,"",'Ark1'!AC1359)</f>
        <v/>
      </c>
      <c r="AA442" s="239" t="str">
        <f>+IF(H442=0,"",'Ark1'!AE1359)</f>
        <v/>
      </c>
      <c r="AB442" s="239" t="str">
        <f t="shared" si="389"/>
        <v/>
      </c>
      <c r="AC442" s="237" t="str">
        <f t="shared" si="365"/>
        <v/>
      </c>
      <c r="AD442" s="289"/>
      <c r="AG442" s="29"/>
      <c r="AH442" s="27"/>
    </row>
    <row r="443" spans="1:70">
      <c r="A443" s="289"/>
      <c r="B443" s="289">
        <f>+'Ark1'!C1360</f>
        <v>2023</v>
      </c>
      <c r="C443" s="236">
        <f>+'Ark1'!L1360</f>
        <v>14</v>
      </c>
      <c r="D443" s="236" t="str">
        <f>VLOOKUP(C443,RNR!$F$16:$G$31,2)</f>
        <v>E</v>
      </c>
      <c r="E443" s="236">
        <f>+'Ark1'!D1360</f>
        <v>9</v>
      </c>
      <c r="F443" s="236" t="str">
        <f>VLOOKUP(E443,RNR!$D$2:$E$13,2)</f>
        <v>Sep</v>
      </c>
      <c r="G443" s="353">
        <f>+'Ark1'!Q1360</f>
        <v>1</v>
      </c>
      <c r="H443" s="353">
        <f>+'Ark1'!R1360</f>
        <v>1</v>
      </c>
      <c r="I443" s="238">
        <f>+IF(H443=0,"",'Ark1'!AG1360)</f>
        <v>2.8085354205710004E-2</v>
      </c>
      <c r="J443" s="238">
        <f>+IF(H443=0,"",'Ark1'!AH1360)</f>
        <v>0</v>
      </c>
      <c r="K443" s="238"/>
      <c r="L443" s="238"/>
      <c r="M443" s="238"/>
      <c r="N443" s="237">
        <f>+IF(H443=0,"",'Ark1'!U1360)</f>
        <v>48.9</v>
      </c>
      <c r="O443" s="238"/>
      <c r="P443" s="238"/>
      <c r="Q443" s="238"/>
      <c r="R443" s="238"/>
      <c r="S443" s="238"/>
      <c r="T443" s="238">
        <f>+IF(H443=0,"",'Ark1'!T1360)</f>
        <v>14</v>
      </c>
      <c r="U443" s="239">
        <f>+IF(H443=0,"",'Ark1'!W1360)</f>
        <v>100</v>
      </c>
      <c r="V443" s="239">
        <f>+IF(H443=0,"",'Ark1'!X1360)</f>
        <v>100</v>
      </c>
      <c r="W443" s="239">
        <f>+IF(H443=0,"",'Ark1'!Y1360)</f>
        <v>100</v>
      </c>
      <c r="X443" s="239">
        <f>+IF(H443=0,"",'Ark1'!Z1360)</f>
        <v>0</v>
      </c>
      <c r="Y443" s="239">
        <f>+IF(H443=0,"",'Ark1'!Z1360)</f>
        <v>0</v>
      </c>
      <c r="Z443" s="238">
        <f>+IF(H443=0,"",'Ark1'!AC1360)</f>
        <v>0</v>
      </c>
      <c r="AA443" s="239">
        <f>+IF(H443=0,"",'Ark1'!AE1360)</f>
        <v>0</v>
      </c>
      <c r="AB443" s="239">
        <f t="shared" si="389"/>
        <v>3.4928571428571429</v>
      </c>
      <c r="AC443" s="237">
        <f t="shared" si="365"/>
        <v>1</v>
      </c>
      <c r="AD443" s="289"/>
      <c r="AG443" s="29"/>
      <c r="AH443" s="27"/>
    </row>
    <row r="444" spans="1:70">
      <c r="A444" s="289"/>
      <c r="B444" s="289">
        <f>+'Ark1'!C1361</f>
        <v>2023</v>
      </c>
      <c r="C444" s="236">
        <f>+'Ark1'!L1361</f>
        <v>14</v>
      </c>
      <c r="D444" s="236" t="str">
        <f>VLOOKUP(C444,RNR!$F$16:$G$31,2)</f>
        <v>E</v>
      </c>
      <c r="E444" s="236">
        <f>+'Ark1'!D1361</f>
        <v>10</v>
      </c>
      <c r="F444" s="236" t="str">
        <f>VLOOKUP(E444,RNR!$D$2:$E$13,2)</f>
        <v>Okt</v>
      </c>
      <c r="G444" s="353">
        <f>+'Ark1'!Q1361</f>
        <v>2</v>
      </c>
      <c r="H444" s="353">
        <f>+'Ark1'!R1361</f>
        <v>2</v>
      </c>
      <c r="I444" s="238">
        <f>+IF(H444=0,"",'Ark1'!AG1361)</f>
        <v>2.413583077659166E-2</v>
      </c>
      <c r="J444" s="238">
        <f>+IF(H444=0,"",'Ark1'!AH1361)</f>
        <v>0</v>
      </c>
      <c r="K444" s="238"/>
      <c r="L444" s="238"/>
      <c r="M444" s="238"/>
      <c r="N444" s="237">
        <f>+IF(H444=0,"",'Ark1'!U1361)</f>
        <v>59.5</v>
      </c>
      <c r="O444" s="238"/>
      <c r="P444" s="238"/>
      <c r="Q444" s="238"/>
      <c r="R444" s="238"/>
      <c r="S444" s="238"/>
      <c r="T444" s="238">
        <f>+IF(H444=0,"",'Ark1'!T1361)</f>
        <v>11.5</v>
      </c>
      <c r="U444" s="239">
        <f>+IF(H444=0,"",'Ark1'!W1361)</f>
        <v>100</v>
      </c>
      <c r="V444" s="239">
        <f>+IF(H444=0,"",'Ark1'!X1361)</f>
        <v>100</v>
      </c>
      <c r="W444" s="239">
        <f>+IF(H444=0,"",'Ark1'!Y1361)</f>
        <v>100</v>
      </c>
      <c r="X444" s="239">
        <f>+IF(H444=0,"",'Ark1'!Z1361)</f>
        <v>1</v>
      </c>
      <c r="Y444" s="239">
        <f>+IF(H444=0,"",'Ark1'!Z1361)</f>
        <v>1</v>
      </c>
      <c r="Z444" s="238">
        <f>+IF(H444=0,"",'Ark1'!AC1361)</f>
        <v>0</v>
      </c>
      <c r="AA444" s="239">
        <f>+IF(H444=0,"",'Ark1'!AE1361)</f>
        <v>0</v>
      </c>
      <c r="AB444" s="239">
        <f t="shared" si="389"/>
        <v>4.25</v>
      </c>
      <c r="AC444" s="237">
        <f t="shared" si="365"/>
        <v>1</v>
      </c>
      <c r="AD444" s="289"/>
      <c r="AG444" s="29"/>
      <c r="AH444" s="27"/>
    </row>
    <row r="445" spans="1:70">
      <c r="A445" s="289"/>
      <c r="B445" s="289">
        <f>+'Ark1'!C1362</f>
        <v>2023</v>
      </c>
      <c r="C445" s="236">
        <f>+'Ark1'!L1362</f>
        <v>14</v>
      </c>
      <c r="D445" s="236" t="str">
        <f>VLOOKUP(C445,RNR!$F$16:$G$31,2)</f>
        <v>E</v>
      </c>
      <c r="E445" s="236">
        <f>+'Ark1'!D1362</f>
        <v>11</v>
      </c>
      <c r="F445" s="236" t="str">
        <f>VLOOKUP(E445,RNR!$D$2:$E$13,2)</f>
        <v>Nov</v>
      </c>
      <c r="G445" s="353">
        <f>+'Ark1'!Q1362</f>
        <v>0</v>
      </c>
      <c r="H445" s="353">
        <f>+'Ark1'!R1362</f>
        <v>0</v>
      </c>
      <c r="I445" s="238" t="str">
        <f>+IF(H445=0,"",'Ark1'!AG1362)</f>
        <v/>
      </c>
      <c r="J445" s="238" t="str">
        <f>+IF(H445=0,"",'Ark1'!AH1362)</f>
        <v/>
      </c>
      <c r="K445" s="238"/>
      <c r="L445" s="238"/>
      <c r="M445" s="238"/>
      <c r="N445" s="237" t="str">
        <f>+IF(H445=0,"",'Ark1'!U1362)</f>
        <v/>
      </c>
      <c r="O445" s="238"/>
      <c r="P445" s="238"/>
      <c r="Q445" s="238"/>
      <c r="R445" s="238"/>
      <c r="S445" s="238"/>
      <c r="T445" s="238" t="str">
        <f>+IF(H445=0,"",'Ark1'!T1362)</f>
        <v/>
      </c>
      <c r="U445" s="239" t="str">
        <f>+IF(H445=0,"",'Ark1'!W1362)</f>
        <v/>
      </c>
      <c r="V445" s="239" t="str">
        <f>+IF(H445=0,"",'Ark1'!X1362)</f>
        <v/>
      </c>
      <c r="W445" s="239" t="str">
        <f>+IF(H445=0,"",'Ark1'!Y1362)</f>
        <v/>
      </c>
      <c r="X445" s="239" t="str">
        <f>+IF(H445=0,"",'Ark1'!Z1362)</f>
        <v/>
      </c>
      <c r="Y445" s="239" t="str">
        <f>+IF(H445=0,"",'Ark1'!Z1362)</f>
        <v/>
      </c>
      <c r="Z445" s="238" t="str">
        <f>+IF(H445=0,"",'Ark1'!AC1362)</f>
        <v/>
      </c>
      <c r="AA445" s="239" t="str">
        <f>+IF(H445=0,"",'Ark1'!AE1362)</f>
        <v/>
      </c>
      <c r="AB445" s="239" t="str">
        <f t="shared" si="389"/>
        <v/>
      </c>
      <c r="AC445" s="237" t="str">
        <f t="shared" si="365"/>
        <v/>
      </c>
      <c r="AD445" s="289"/>
      <c r="AG445" s="29"/>
      <c r="AH445" s="27"/>
    </row>
    <row r="446" spans="1:70">
      <c r="A446" s="289"/>
      <c r="B446" s="289">
        <f>+'Ark1'!C1363</f>
        <v>2023</v>
      </c>
      <c r="C446" s="236">
        <f>+'Ark1'!L1363</f>
        <v>14</v>
      </c>
      <c r="D446" s="236" t="str">
        <f>VLOOKUP(C446,RNR!$F$16:$G$31,2)</f>
        <v>E</v>
      </c>
      <c r="E446" s="236">
        <f>+'Ark1'!D1363</f>
        <v>12</v>
      </c>
      <c r="F446" s="236" t="str">
        <f>VLOOKUP(E446,RNR!$D$2:$E$13,2)</f>
        <v>Des</v>
      </c>
      <c r="G446" s="353">
        <f>+'Ark1'!Q1363</f>
        <v>0</v>
      </c>
      <c r="H446" s="353">
        <f>+'Ark1'!R1363</f>
        <v>0</v>
      </c>
      <c r="I446" s="238" t="str">
        <f>+IF(H446=0,"",'Ark1'!AG1363)</f>
        <v/>
      </c>
      <c r="J446" s="238" t="str">
        <f>+IF(H446=0,"",'Ark1'!AH1363)</f>
        <v/>
      </c>
      <c r="K446" s="238"/>
      <c r="L446" s="238"/>
      <c r="M446" s="238"/>
      <c r="N446" s="237" t="str">
        <f>+IF(H446=0,"",'Ark1'!U1363)</f>
        <v/>
      </c>
      <c r="O446" s="238"/>
      <c r="P446" s="238"/>
      <c r="Q446" s="238"/>
      <c r="R446" s="238"/>
      <c r="S446" s="238"/>
      <c r="T446" s="238" t="str">
        <f>+IF(H446=0,"",'Ark1'!T1363)</f>
        <v/>
      </c>
      <c r="U446" s="239" t="str">
        <f>+IF(H446=0,"",'Ark1'!W1363)</f>
        <v/>
      </c>
      <c r="V446" s="239" t="str">
        <f>+IF(H446=0,"",'Ark1'!X1363)</f>
        <v/>
      </c>
      <c r="W446" s="239" t="str">
        <f>+IF(H446=0,"",'Ark1'!Y1363)</f>
        <v/>
      </c>
      <c r="X446" s="239" t="str">
        <f>+IF(H446=0,"",'Ark1'!Z1363)</f>
        <v/>
      </c>
      <c r="Y446" s="239" t="str">
        <f>+IF(H446=0,"",'Ark1'!Z1363)</f>
        <v/>
      </c>
      <c r="Z446" s="238" t="str">
        <f>+IF(H446=0,"",'Ark1'!AC1363)</f>
        <v/>
      </c>
      <c r="AA446" s="239" t="str">
        <f>+IF(H446=0,"",'Ark1'!AE1363)</f>
        <v/>
      </c>
      <c r="AB446" s="239" t="str">
        <f t="shared" si="389"/>
        <v/>
      </c>
      <c r="AC446" s="237" t="str">
        <f t="shared" si="365"/>
        <v/>
      </c>
      <c r="AD446" s="289"/>
      <c r="AG446" s="29"/>
      <c r="AH446" s="27"/>
    </row>
    <row r="447" spans="1:70" s="532" customFormat="1" ht="15" customHeight="1">
      <c r="A447" s="289"/>
      <c r="B447" s="289"/>
      <c r="C447" s="289"/>
      <c r="D447" s="368"/>
      <c r="E447" s="368"/>
      <c r="F447" s="368"/>
      <c r="G447" s="368"/>
      <c r="H447" s="368"/>
      <c r="I447" s="289"/>
      <c r="J447" s="289"/>
      <c r="K447" s="289"/>
      <c r="L447" s="289"/>
      <c r="M447" s="289"/>
      <c r="N447" s="289"/>
      <c r="O447" s="289"/>
      <c r="P447" s="289"/>
      <c r="Q447" s="289"/>
      <c r="R447" s="289"/>
      <c r="S447" s="289"/>
      <c r="T447" s="289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19"/>
      <c r="AF447" s="29"/>
      <c r="AG447" s="29"/>
      <c r="AH447" s="27"/>
      <c r="AI447" s="220"/>
      <c r="BF447" s="232"/>
    </row>
    <row r="448" spans="1:70" s="532" customFormat="1" ht="15" customHeight="1">
      <c r="A448" s="289"/>
      <c r="B448" s="289"/>
      <c r="C448" s="330" t="s">
        <v>0</v>
      </c>
      <c r="D448" s="368"/>
      <c r="E448" s="539" t="str">
        <f>+D453</f>
        <v>E+</v>
      </c>
      <c r="F448" s="368"/>
      <c r="G448" s="368"/>
      <c r="H448" s="367">
        <f>SUM(H454:H461)</f>
        <v>2</v>
      </c>
      <c r="I448" s="290"/>
      <c r="J448" s="290"/>
      <c r="K448" s="290"/>
      <c r="L448" s="290"/>
      <c r="M448" s="290"/>
      <c r="N448" s="265">
        <f>+Klasse!M462</f>
        <v>0</v>
      </c>
      <c r="O448" s="289"/>
      <c r="P448" s="289"/>
      <c r="Q448" s="289"/>
      <c r="R448" s="289"/>
      <c r="S448" s="289"/>
      <c r="T448" s="289"/>
      <c r="U448" s="291"/>
      <c r="V448" s="291"/>
      <c r="W448" s="291"/>
      <c r="X448" s="291"/>
      <c r="Y448" s="291"/>
      <c r="Z448" s="289"/>
      <c r="AA448" s="291"/>
      <c r="AB448" s="265" t="e">
        <f>+N448/#REF!</f>
        <v>#REF!</v>
      </c>
      <c r="AC448" s="290"/>
      <c r="AD448" s="289"/>
      <c r="AE448" s="219"/>
      <c r="AF448" s="29"/>
      <c r="AG448" s="29"/>
      <c r="AH448" s="27"/>
      <c r="AI448" s="220"/>
      <c r="BF448" s="232"/>
    </row>
    <row r="449" spans="1:70" s="532" customFormat="1" ht="15" customHeight="1">
      <c r="A449" s="289"/>
      <c r="B449" s="289"/>
      <c r="C449" s="289"/>
      <c r="D449" s="368"/>
      <c r="E449" s="368"/>
      <c r="F449" s="368"/>
      <c r="G449" s="368"/>
      <c r="H449" s="368"/>
      <c r="I449" s="290"/>
      <c r="J449" s="290"/>
      <c r="K449" s="290"/>
      <c r="L449" s="290"/>
      <c r="M449" s="290"/>
      <c r="N449" s="289"/>
      <c r="O449" s="289"/>
      <c r="P449" s="289"/>
      <c r="Q449" s="289"/>
      <c r="R449" s="289"/>
      <c r="S449" s="289"/>
      <c r="T449" s="289"/>
      <c r="U449" s="291"/>
      <c r="V449" s="291"/>
      <c r="W449" s="291"/>
      <c r="X449" s="291"/>
      <c r="Y449" s="291"/>
      <c r="Z449" s="289"/>
      <c r="AA449" s="291"/>
      <c r="AB449" s="291"/>
      <c r="AC449" s="291"/>
      <c r="AD449" s="289"/>
      <c r="AE449" s="219"/>
      <c r="AF449" s="29"/>
      <c r="AG449" s="29"/>
      <c r="AH449" s="27"/>
      <c r="AI449" s="220"/>
      <c r="BF449" s="232" t="e">
        <f>1+#REF!</f>
        <v>#REF!</v>
      </c>
      <c r="BG449" s="532">
        <v>20.659867330016564</v>
      </c>
      <c r="BH449" s="532">
        <f t="shared" ref="BH449" si="390">+BG449</f>
        <v>20.659867330016564</v>
      </c>
      <c r="BI449" s="532">
        <f t="shared" ref="BI449" si="391">+BH449</f>
        <v>20.659867330016564</v>
      </c>
      <c r="BJ449" s="532">
        <f t="shared" ref="BJ449" si="392">+BI449</f>
        <v>20.659867330016564</v>
      </c>
      <c r="BK449" s="532">
        <f t="shared" ref="BK449" si="393">+BJ449</f>
        <v>20.659867330016564</v>
      </c>
      <c r="BL449" s="532">
        <f t="shared" ref="BL449" si="394">+BK449</f>
        <v>20.659867330016564</v>
      </c>
      <c r="BM449" s="532">
        <f t="shared" ref="BM449" si="395">+BL449</f>
        <v>20.659867330016564</v>
      </c>
      <c r="BN449" s="532">
        <f t="shared" ref="BN449" si="396">+BM449</f>
        <v>20.659867330016564</v>
      </c>
      <c r="BO449" s="532">
        <f t="shared" ref="BO449" si="397">+BN449</f>
        <v>20.659867330016564</v>
      </c>
      <c r="BP449" s="532">
        <f t="shared" ref="BP449" si="398">+BO449</f>
        <v>20.659867330016564</v>
      </c>
      <c r="BQ449" s="532">
        <f t="shared" ref="BQ449" si="399">+BP449</f>
        <v>20.659867330016564</v>
      </c>
      <c r="BR449" s="532">
        <f t="shared" ref="BR449" si="400">+BQ449</f>
        <v>20.659867330016564</v>
      </c>
    </row>
    <row r="450" spans="1:70">
      <c r="A450" s="289"/>
      <c r="B450" s="289">
        <f>+'Ark1'!C1364</f>
        <v>2023</v>
      </c>
      <c r="C450" s="236">
        <f>+'Ark1'!L1364</f>
        <v>15</v>
      </c>
      <c r="D450" s="236" t="str">
        <f>VLOOKUP(C450,RNR!$F$16:$G$31,2)</f>
        <v>E+</v>
      </c>
      <c r="E450" s="236">
        <f>+'Ark1'!D1364</f>
        <v>1</v>
      </c>
      <c r="F450" s="236" t="str">
        <f>VLOOKUP(E450,RNR!$D$2:$E$13,2)</f>
        <v>Jan</v>
      </c>
      <c r="G450" s="353">
        <f>+'Ark1'!Q1364</f>
        <v>0</v>
      </c>
      <c r="H450" s="353">
        <f>+'Ark1'!R1364</f>
        <v>0</v>
      </c>
      <c r="I450" s="238" t="str">
        <f>+IF(H450=0,"",'Ark1'!AG1364)</f>
        <v/>
      </c>
      <c r="J450" s="238" t="str">
        <f>+IF(H450=0,"",'Ark1'!AH1364)</f>
        <v/>
      </c>
      <c r="K450" s="238"/>
      <c r="L450" s="238"/>
      <c r="M450" s="238"/>
      <c r="N450" s="237" t="str">
        <f>+IF(H450=0,"",'Ark1'!U1364)</f>
        <v/>
      </c>
      <c r="O450" s="238"/>
      <c r="P450" s="238"/>
      <c r="Q450" s="238"/>
      <c r="R450" s="238"/>
      <c r="S450" s="238"/>
      <c r="T450" s="238" t="str">
        <f>+IF(H450=0,"",'Ark1'!T1364)</f>
        <v/>
      </c>
      <c r="U450" s="239" t="str">
        <f>+IF(H450=0,"",'Ark1'!W1364)</f>
        <v/>
      </c>
      <c r="V450" s="239" t="str">
        <f>+IF(H450=0,"",'Ark1'!X1364)</f>
        <v/>
      </c>
      <c r="W450" s="239" t="str">
        <f>+IF(H450=0,"",'Ark1'!Y1364)</f>
        <v/>
      </c>
      <c r="X450" s="239" t="str">
        <f>+IF(H450=0,"",'Ark1'!Z1364)</f>
        <v/>
      </c>
      <c r="Y450" s="239" t="str">
        <f>+IF(H450=0,"",'Ark1'!Z1364)</f>
        <v/>
      </c>
      <c r="Z450" s="238" t="str">
        <f>+IF(H450=0,"",'Ark1'!AC1364)</f>
        <v/>
      </c>
      <c r="AA450" s="239" t="str">
        <f>+IF(H450=0,"",'Ark1'!AE1364)</f>
        <v/>
      </c>
      <c r="AB450" s="239" t="str">
        <f t="shared" ref="AB450:AB461" si="401">+IF(H450=0,"",+N450/C450)</f>
        <v/>
      </c>
      <c r="AC450" s="237" t="str">
        <f t="shared" si="365"/>
        <v/>
      </c>
      <c r="AD450" s="289"/>
      <c r="AG450" s="29"/>
      <c r="AH450" s="27"/>
    </row>
    <row r="451" spans="1:70">
      <c r="A451" s="289"/>
      <c r="B451" s="289">
        <f>+'Ark1'!C1365</f>
        <v>2023</v>
      </c>
      <c r="C451" s="236">
        <f>+'Ark1'!L1365</f>
        <v>15</v>
      </c>
      <c r="D451" s="236" t="str">
        <f>VLOOKUP(C451,RNR!$F$16:$G$31,2)</f>
        <v>E+</v>
      </c>
      <c r="E451" s="236">
        <f>+'Ark1'!D1365</f>
        <v>2</v>
      </c>
      <c r="F451" s="236" t="str">
        <f>VLOOKUP(E451,RNR!$D$2:$E$13,2)</f>
        <v>Feb</v>
      </c>
      <c r="G451" s="353">
        <f>+'Ark1'!Q1365</f>
        <v>0</v>
      </c>
      <c r="H451" s="353">
        <f>+'Ark1'!R1365</f>
        <v>0</v>
      </c>
      <c r="I451" s="238" t="str">
        <f>+IF(H451=0,"",'Ark1'!AG1365)</f>
        <v/>
      </c>
      <c r="J451" s="238" t="str">
        <f>+IF(H451=0,"",'Ark1'!AH1365)</f>
        <v/>
      </c>
      <c r="K451" s="238"/>
      <c r="L451" s="238"/>
      <c r="M451" s="238"/>
      <c r="N451" s="237" t="str">
        <f>+IF(H451=0,"",'Ark1'!U1365)</f>
        <v/>
      </c>
      <c r="O451" s="238"/>
      <c r="P451" s="238"/>
      <c r="Q451" s="238"/>
      <c r="R451" s="238"/>
      <c r="S451" s="238"/>
      <c r="T451" s="238" t="str">
        <f>+IF(H451=0,"",'Ark1'!T1365)</f>
        <v/>
      </c>
      <c r="U451" s="239" t="str">
        <f>+IF(H451=0,"",'Ark1'!W1365)</f>
        <v/>
      </c>
      <c r="V451" s="239" t="str">
        <f>+IF(H451=0,"",'Ark1'!X1365)</f>
        <v/>
      </c>
      <c r="W451" s="239" t="str">
        <f>+IF(H451=0,"",'Ark1'!Y1365)</f>
        <v/>
      </c>
      <c r="X451" s="239" t="str">
        <f>+IF(H451=0,"",'Ark1'!Z1365)</f>
        <v/>
      </c>
      <c r="Y451" s="239" t="str">
        <f>+IF(H451=0,"",'Ark1'!Z1365)</f>
        <v/>
      </c>
      <c r="Z451" s="238" t="str">
        <f>+IF(H451=0,"",'Ark1'!AC1365)</f>
        <v/>
      </c>
      <c r="AA451" s="239" t="str">
        <f>+IF(H451=0,"",'Ark1'!AE1365)</f>
        <v/>
      </c>
      <c r="AB451" s="239" t="str">
        <f t="shared" si="401"/>
        <v/>
      </c>
      <c r="AC451" s="237" t="str">
        <f t="shared" si="365"/>
        <v/>
      </c>
      <c r="AD451" s="289"/>
      <c r="AG451" s="29"/>
      <c r="AH451" s="27"/>
    </row>
    <row r="452" spans="1:70">
      <c r="A452" s="289"/>
      <c r="B452" s="289">
        <f>+'Ark1'!C1366</f>
        <v>2023</v>
      </c>
      <c r="C452" s="236">
        <f>+'Ark1'!L1366</f>
        <v>15</v>
      </c>
      <c r="D452" s="236" t="str">
        <f>VLOOKUP(C452,RNR!$F$16:$G$31,2)</f>
        <v>E+</v>
      </c>
      <c r="E452" s="236">
        <f>+'Ark1'!D1366</f>
        <v>3</v>
      </c>
      <c r="F452" s="236" t="str">
        <f>VLOOKUP(E452,RNR!$D$2:$E$13,2)</f>
        <v>Mar</v>
      </c>
      <c r="G452" s="353">
        <f>+'Ark1'!Q1366</f>
        <v>0</v>
      </c>
      <c r="H452" s="353">
        <f>+'Ark1'!R1366</f>
        <v>0</v>
      </c>
      <c r="I452" s="238" t="str">
        <f>+IF(H452=0,"",'Ark1'!AG1366)</f>
        <v/>
      </c>
      <c r="J452" s="238" t="str">
        <f>+IF(H452=0,"",'Ark1'!AH1366)</f>
        <v/>
      </c>
      <c r="K452" s="238"/>
      <c r="L452" s="238"/>
      <c r="M452" s="238"/>
      <c r="N452" s="237" t="str">
        <f>+IF(H452=0,"",'Ark1'!U1366)</f>
        <v/>
      </c>
      <c r="O452" s="238"/>
      <c r="P452" s="238"/>
      <c r="Q452" s="238"/>
      <c r="R452" s="238"/>
      <c r="S452" s="238"/>
      <c r="T452" s="238" t="str">
        <f>+IF(H452=0,"",'Ark1'!T1366)</f>
        <v/>
      </c>
      <c r="U452" s="239" t="str">
        <f>+IF(H452=0,"",'Ark1'!W1366)</f>
        <v/>
      </c>
      <c r="V452" s="239" t="str">
        <f>+IF(H452=0,"",'Ark1'!X1366)</f>
        <v/>
      </c>
      <c r="W452" s="239" t="str">
        <f>+IF(H452=0,"",'Ark1'!Y1366)</f>
        <v/>
      </c>
      <c r="X452" s="239" t="str">
        <f>+IF(H452=0,"",'Ark1'!Z1366)</f>
        <v/>
      </c>
      <c r="Y452" s="239" t="str">
        <f>+IF(H452=0,"",'Ark1'!Z1366)</f>
        <v/>
      </c>
      <c r="Z452" s="238" t="str">
        <f>+IF(H452=0,"",'Ark1'!AC1366)</f>
        <v/>
      </c>
      <c r="AA452" s="239" t="str">
        <f>+IF(H452=0,"",'Ark1'!AE1366)</f>
        <v/>
      </c>
      <c r="AB452" s="239" t="str">
        <f t="shared" si="401"/>
        <v/>
      </c>
      <c r="AC452" s="237" t="str">
        <f t="shared" si="365"/>
        <v/>
      </c>
      <c r="AD452" s="289"/>
      <c r="AG452" s="29"/>
      <c r="AH452" s="27"/>
    </row>
    <row r="453" spans="1:70">
      <c r="A453" s="289"/>
      <c r="B453" s="289">
        <f>+'Ark1'!C1367</f>
        <v>2023</v>
      </c>
      <c r="C453" s="236">
        <f>+'Ark1'!L1367</f>
        <v>15</v>
      </c>
      <c r="D453" s="236" t="str">
        <f>VLOOKUP(C453,RNR!$F$16:$G$31,2)</f>
        <v>E+</v>
      </c>
      <c r="E453" s="236">
        <f>+'Ark1'!D1367</f>
        <v>4</v>
      </c>
      <c r="F453" s="236" t="str">
        <f>VLOOKUP(E453,RNR!$D$2:$E$13,2)</f>
        <v>Apr</v>
      </c>
      <c r="G453" s="353">
        <f>+'Ark1'!Q1367</f>
        <v>0</v>
      </c>
      <c r="H453" s="353">
        <f>+'Ark1'!R1367</f>
        <v>0</v>
      </c>
      <c r="I453" s="238" t="str">
        <f>+IF(H453=0,"",'Ark1'!AG1367)</f>
        <v/>
      </c>
      <c r="J453" s="238" t="str">
        <f>+IF(H453=0,"",'Ark1'!AH1367)</f>
        <v/>
      </c>
      <c r="K453" s="238"/>
      <c r="L453" s="238"/>
      <c r="M453" s="238"/>
      <c r="N453" s="237" t="str">
        <f>+IF(H453=0,"",'Ark1'!U1367)</f>
        <v/>
      </c>
      <c r="O453" s="238"/>
      <c r="P453" s="238"/>
      <c r="Q453" s="238"/>
      <c r="R453" s="238"/>
      <c r="S453" s="238"/>
      <c r="T453" s="238" t="str">
        <f>+IF(H453=0,"",'Ark1'!T1367)</f>
        <v/>
      </c>
      <c r="U453" s="239" t="str">
        <f>+IF(H453=0,"",'Ark1'!W1367)</f>
        <v/>
      </c>
      <c r="V453" s="239" t="str">
        <f>+IF(H453=0,"",'Ark1'!X1367)</f>
        <v/>
      </c>
      <c r="W453" s="239" t="str">
        <f>+IF(H453=0,"",'Ark1'!Y1367)</f>
        <v/>
      </c>
      <c r="X453" s="239" t="str">
        <f>+IF(H453=0,"",'Ark1'!Z1367)</f>
        <v/>
      </c>
      <c r="Y453" s="239" t="str">
        <f>+IF(H453=0,"",'Ark1'!Z1367)</f>
        <v/>
      </c>
      <c r="Z453" s="238" t="str">
        <f>+IF(H453=0,"",'Ark1'!AC1367)</f>
        <v/>
      </c>
      <c r="AA453" s="239" t="str">
        <f>+IF(H453=0,"",'Ark1'!AE1367)</f>
        <v/>
      </c>
      <c r="AB453" s="239" t="str">
        <f t="shared" si="401"/>
        <v/>
      </c>
      <c r="AC453" s="237" t="str">
        <f t="shared" si="365"/>
        <v/>
      </c>
      <c r="AD453" s="289"/>
      <c r="AG453" s="29"/>
      <c r="AH453" s="27"/>
    </row>
    <row r="454" spans="1:70">
      <c r="A454" s="289"/>
      <c r="B454" s="289">
        <f>+'Ark1'!C1368</f>
        <v>2023</v>
      </c>
      <c r="C454" s="236">
        <f>+'Ark1'!L1368</f>
        <v>15</v>
      </c>
      <c r="D454" s="236" t="str">
        <f>VLOOKUP(C454,RNR!$F$16:$G$31,2)</f>
        <v>E+</v>
      </c>
      <c r="E454" s="236">
        <f>+'Ark1'!D1368</f>
        <v>5</v>
      </c>
      <c r="F454" s="236" t="str">
        <f>VLOOKUP(E454,RNR!$D$2:$E$13,2)</f>
        <v>Mai</v>
      </c>
      <c r="G454" s="353">
        <f>+'Ark1'!Q1368</f>
        <v>0</v>
      </c>
      <c r="H454" s="353">
        <f>+'Ark1'!R1368</f>
        <v>0</v>
      </c>
      <c r="I454" s="238" t="str">
        <f>+IF(H454=0,"",'Ark1'!AG1368)</f>
        <v/>
      </c>
      <c r="J454" s="238" t="str">
        <f>+IF(H454=0,"",'Ark1'!AH1368)</f>
        <v/>
      </c>
      <c r="K454" s="238"/>
      <c r="L454" s="238"/>
      <c r="M454" s="238"/>
      <c r="N454" s="237" t="str">
        <f>+IF(H454=0,"",'Ark1'!U1368)</f>
        <v/>
      </c>
      <c r="O454" s="238"/>
      <c r="P454" s="238"/>
      <c r="Q454" s="238"/>
      <c r="R454" s="238"/>
      <c r="S454" s="238"/>
      <c r="T454" s="238" t="str">
        <f>+IF(H454=0,"",'Ark1'!T1368)</f>
        <v/>
      </c>
      <c r="U454" s="239" t="str">
        <f>+IF(H454=0,"",'Ark1'!W1368)</f>
        <v/>
      </c>
      <c r="V454" s="239" t="str">
        <f>+IF(H454=0,"",'Ark1'!X1368)</f>
        <v/>
      </c>
      <c r="W454" s="239" t="str">
        <f>+IF(H454=0,"",'Ark1'!Y1368)</f>
        <v/>
      </c>
      <c r="X454" s="239" t="str">
        <f>+IF(H454=0,"",'Ark1'!Z1368)</f>
        <v/>
      </c>
      <c r="Y454" s="239" t="str">
        <f>+IF(H454=0,"",'Ark1'!Z1368)</f>
        <v/>
      </c>
      <c r="Z454" s="238" t="str">
        <f>+IF(H454=0,"",'Ark1'!AC1368)</f>
        <v/>
      </c>
      <c r="AA454" s="239" t="str">
        <f>+IF(H454=0,"",'Ark1'!AE1368)</f>
        <v/>
      </c>
      <c r="AB454" s="239" t="str">
        <f t="shared" si="401"/>
        <v/>
      </c>
      <c r="AC454" s="237" t="str">
        <f t="shared" si="365"/>
        <v/>
      </c>
      <c r="AD454" s="289"/>
      <c r="AG454" s="29"/>
      <c r="AH454" s="27"/>
    </row>
    <row r="455" spans="1:70">
      <c r="A455" s="289"/>
      <c r="B455" s="289">
        <f>+'Ark1'!C1369</f>
        <v>2023</v>
      </c>
      <c r="C455" s="236">
        <f>+'Ark1'!L1369</f>
        <v>15</v>
      </c>
      <c r="D455" s="236" t="str">
        <f>VLOOKUP(C455,RNR!$F$16:$G$31,2)</f>
        <v>E+</v>
      </c>
      <c r="E455" s="236">
        <f>+'Ark1'!D1369</f>
        <v>6</v>
      </c>
      <c r="F455" s="236" t="str">
        <f>VLOOKUP(E455,RNR!$D$2:$E$13,2)</f>
        <v>Jun</v>
      </c>
      <c r="G455" s="353">
        <f>+'Ark1'!Q1369</f>
        <v>0</v>
      </c>
      <c r="H455" s="353">
        <f>+'Ark1'!R1369</f>
        <v>0</v>
      </c>
      <c r="I455" s="238" t="str">
        <f>+IF(H455=0,"",'Ark1'!AG1369)</f>
        <v/>
      </c>
      <c r="J455" s="238" t="str">
        <f>+IF(H455=0,"",'Ark1'!AH1369)</f>
        <v/>
      </c>
      <c r="K455" s="238"/>
      <c r="L455" s="238"/>
      <c r="M455" s="238"/>
      <c r="N455" s="237" t="str">
        <f>+IF(H455=0,"",'Ark1'!U1369)</f>
        <v/>
      </c>
      <c r="O455" s="238"/>
      <c r="P455" s="238"/>
      <c r="Q455" s="238"/>
      <c r="R455" s="238"/>
      <c r="S455" s="238"/>
      <c r="T455" s="238" t="str">
        <f>+IF(H455=0,"",'Ark1'!T1369)</f>
        <v/>
      </c>
      <c r="U455" s="239" t="str">
        <f>+IF(H455=0,"",'Ark1'!W1369)</f>
        <v/>
      </c>
      <c r="V455" s="239" t="str">
        <f>+IF(H455=0,"",'Ark1'!X1369)</f>
        <v/>
      </c>
      <c r="W455" s="239" t="str">
        <f>+IF(H455=0,"",'Ark1'!Y1369)</f>
        <v/>
      </c>
      <c r="X455" s="239" t="str">
        <f>+IF(H455=0,"",'Ark1'!Z1369)</f>
        <v/>
      </c>
      <c r="Y455" s="239" t="str">
        <f>+IF(H455=0,"",'Ark1'!Z1369)</f>
        <v/>
      </c>
      <c r="Z455" s="238" t="str">
        <f>+IF(H455=0,"",'Ark1'!AC1369)</f>
        <v/>
      </c>
      <c r="AA455" s="239" t="str">
        <f>+IF(H455=0,"",'Ark1'!AE1369)</f>
        <v/>
      </c>
      <c r="AB455" s="239" t="str">
        <f t="shared" si="401"/>
        <v/>
      </c>
      <c r="AC455" s="237" t="str">
        <f t="shared" si="365"/>
        <v/>
      </c>
      <c r="AD455" s="289"/>
      <c r="AG455" s="29"/>
      <c r="AH455" s="27"/>
    </row>
    <row r="456" spans="1:70">
      <c r="A456" s="289"/>
      <c r="B456" s="289">
        <f>+'Ark1'!C1370</f>
        <v>2023</v>
      </c>
      <c r="C456" s="236">
        <f>+'Ark1'!L1370</f>
        <v>15</v>
      </c>
      <c r="D456" s="236" t="str">
        <f>VLOOKUP(C456,RNR!$F$16:$G$31,2)</f>
        <v>E+</v>
      </c>
      <c r="E456" s="236">
        <f>+'Ark1'!D1370</f>
        <v>7</v>
      </c>
      <c r="F456" s="236" t="str">
        <f>VLOOKUP(E456,RNR!$D$2:$E$13,2)</f>
        <v>Jul</v>
      </c>
      <c r="G456" s="353">
        <f>+'Ark1'!Q1370</f>
        <v>0</v>
      </c>
      <c r="H456" s="353">
        <f>+'Ark1'!R1370</f>
        <v>0</v>
      </c>
      <c r="I456" s="238" t="str">
        <f>+IF(H456=0,"",'Ark1'!AG1370)</f>
        <v/>
      </c>
      <c r="J456" s="238" t="str">
        <f>+IF(H456=0,"",'Ark1'!AH1370)</f>
        <v/>
      </c>
      <c r="K456" s="238"/>
      <c r="L456" s="238"/>
      <c r="M456" s="238"/>
      <c r="N456" s="237" t="str">
        <f>+IF(H456=0,"",'Ark1'!U1370)</f>
        <v/>
      </c>
      <c r="O456" s="238"/>
      <c r="P456" s="238"/>
      <c r="Q456" s="238"/>
      <c r="R456" s="238"/>
      <c r="S456" s="238"/>
      <c r="T456" s="238" t="str">
        <f>+IF(H456=0,"",'Ark1'!T1370)</f>
        <v/>
      </c>
      <c r="U456" s="239" t="str">
        <f>+IF(H456=0,"",'Ark1'!W1370)</f>
        <v/>
      </c>
      <c r="V456" s="239" t="str">
        <f>+IF(H456=0,"",'Ark1'!X1370)</f>
        <v/>
      </c>
      <c r="W456" s="239" t="str">
        <f>+IF(H456=0,"",'Ark1'!Y1370)</f>
        <v/>
      </c>
      <c r="X456" s="239" t="str">
        <f>+IF(H456=0,"",'Ark1'!Z1370)</f>
        <v/>
      </c>
      <c r="Y456" s="239" t="str">
        <f>+IF(H456=0,"",'Ark1'!Z1370)</f>
        <v/>
      </c>
      <c r="Z456" s="238" t="str">
        <f>+IF(H456=0,"",'Ark1'!AC1370)</f>
        <v/>
      </c>
      <c r="AA456" s="239" t="str">
        <f>+IF(H456=0,"",'Ark1'!AE1370)</f>
        <v/>
      </c>
      <c r="AB456" s="239" t="str">
        <f t="shared" si="401"/>
        <v/>
      </c>
      <c r="AC456" s="237" t="str">
        <f t="shared" si="365"/>
        <v/>
      </c>
      <c r="AD456" s="289"/>
      <c r="AG456" s="29"/>
      <c r="AH456" s="27"/>
    </row>
    <row r="457" spans="1:70">
      <c r="A457" s="289"/>
      <c r="B457" s="289">
        <f>+'Ark1'!C1371</f>
        <v>2023</v>
      </c>
      <c r="C457" s="236">
        <f>+'Ark1'!L1371</f>
        <v>15</v>
      </c>
      <c r="D457" s="236" t="str">
        <f>VLOOKUP(C457,RNR!$F$16:$G$31,2)</f>
        <v>E+</v>
      </c>
      <c r="E457" s="236">
        <f>+'Ark1'!D1371</f>
        <v>8</v>
      </c>
      <c r="F457" s="236" t="str">
        <f>VLOOKUP(E457,RNR!$D$2:$E$13,2)</f>
        <v>Aug</v>
      </c>
      <c r="G457" s="353">
        <f>+'Ark1'!Q1371</f>
        <v>0</v>
      </c>
      <c r="H457" s="353">
        <f>+'Ark1'!R1371</f>
        <v>0</v>
      </c>
      <c r="I457" s="238" t="str">
        <f>+IF(H457=0,"",'Ark1'!AG1371)</f>
        <v/>
      </c>
      <c r="J457" s="238" t="str">
        <f>+IF(H457=0,"",'Ark1'!AH1371)</f>
        <v/>
      </c>
      <c r="K457" s="238"/>
      <c r="L457" s="238"/>
      <c r="M457" s="238"/>
      <c r="N457" s="237" t="str">
        <f>+IF(H457=0,"",'Ark1'!U1371)</f>
        <v/>
      </c>
      <c r="O457" s="238"/>
      <c r="P457" s="238"/>
      <c r="Q457" s="238"/>
      <c r="R457" s="238"/>
      <c r="S457" s="238"/>
      <c r="T457" s="238" t="str">
        <f>+IF(H457=0,"",'Ark1'!T1371)</f>
        <v/>
      </c>
      <c r="U457" s="239" t="str">
        <f>+IF(H457=0,"",'Ark1'!W1371)</f>
        <v/>
      </c>
      <c r="V457" s="239" t="str">
        <f>+IF(H457=0,"",'Ark1'!X1371)</f>
        <v/>
      </c>
      <c r="W457" s="239" t="str">
        <f>+IF(H457=0,"",'Ark1'!Y1371)</f>
        <v/>
      </c>
      <c r="X457" s="239" t="str">
        <f>+IF(H457=0,"",'Ark1'!Z1371)</f>
        <v/>
      </c>
      <c r="Y457" s="239" t="str">
        <f>+IF(H457=0,"",'Ark1'!Z1371)</f>
        <v/>
      </c>
      <c r="Z457" s="238" t="str">
        <f>+IF(H457=0,"",'Ark1'!AC1371)</f>
        <v/>
      </c>
      <c r="AA457" s="239" t="str">
        <f>+IF(H457=0,"",'Ark1'!AE1371)</f>
        <v/>
      </c>
      <c r="AB457" s="239" t="str">
        <f t="shared" si="401"/>
        <v/>
      </c>
      <c r="AC457" s="237" t="str">
        <f t="shared" si="365"/>
        <v/>
      </c>
      <c r="AD457" s="289"/>
      <c r="AG457" s="29"/>
      <c r="AH457" s="27"/>
    </row>
    <row r="458" spans="1:70">
      <c r="A458" s="289"/>
      <c r="B458" s="289">
        <f>+'Ark1'!C1372</f>
        <v>2023</v>
      </c>
      <c r="C458" s="236">
        <f>+'Ark1'!L1372</f>
        <v>15</v>
      </c>
      <c r="D458" s="236" t="str">
        <f>VLOOKUP(C458,RNR!$F$16:$G$31,2)</f>
        <v>E+</v>
      </c>
      <c r="E458" s="236">
        <f>+'Ark1'!D1372</f>
        <v>9</v>
      </c>
      <c r="F458" s="236" t="str">
        <f>VLOOKUP(E458,RNR!$D$2:$E$13,2)</f>
        <v>Sep</v>
      </c>
      <c r="G458" s="353">
        <f>+'Ark1'!Q1372</f>
        <v>1</v>
      </c>
      <c r="H458" s="353">
        <f>+'Ark1'!R1372</f>
        <v>1</v>
      </c>
      <c r="I458" s="238">
        <f>+IF(H458=0,"",'Ark1'!AG1372)</f>
        <v>3.2852397966597391E-2</v>
      </c>
      <c r="J458" s="238">
        <f>+IF(H458=0,"",'Ark1'!AH1372)</f>
        <v>0</v>
      </c>
      <c r="K458" s="238"/>
      <c r="L458" s="238"/>
      <c r="M458" s="238"/>
      <c r="N458" s="237">
        <f>+IF(H458=0,"",'Ark1'!U1372)</f>
        <v>57.2</v>
      </c>
      <c r="O458" s="238"/>
      <c r="P458" s="238"/>
      <c r="Q458" s="238"/>
      <c r="R458" s="238"/>
      <c r="S458" s="238"/>
      <c r="T458" s="238">
        <f>+IF(H458=0,"",'Ark1'!T1372)</f>
        <v>10</v>
      </c>
      <c r="U458" s="239">
        <f>+IF(H458=0,"",'Ark1'!W1372)</f>
        <v>100</v>
      </c>
      <c r="V458" s="239">
        <f>+IF(H458=0,"",'Ark1'!X1372)</f>
        <v>100</v>
      </c>
      <c r="W458" s="239">
        <f>+IF(H458=0,"",'Ark1'!Y1372)</f>
        <v>100</v>
      </c>
      <c r="X458" s="239">
        <f>+IF(H458=0,"",'Ark1'!Z1372)</f>
        <v>0</v>
      </c>
      <c r="Y458" s="239">
        <f>+IF(H458=0,"",'Ark1'!Z1372)</f>
        <v>0</v>
      </c>
      <c r="Z458" s="238">
        <f>+IF(H458=0,"",'Ark1'!AC1372)</f>
        <v>0</v>
      </c>
      <c r="AA458" s="239">
        <f>+IF(H458=0,"",'Ark1'!AE1372)</f>
        <v>0</v>
      </c>
      <c r="AB458" s="239">
        <f t="shared" si="401"/>
        <v>3.8133333333333335</v>
      </c>
      <c r="AC458" s="237">
        <f t="shared" si="365"/>
        <v>1</v>
      </c>
      <c r="AD458" s="289"/>
      <c r="AG458" s="29"/>
      <c r="AH458" s="27"/>
    </row>
    <row r="459" spans="1:70">
      <c r="A459" s="289"/>
      <c r="B459" s="289">
        <f>+'Ark1'!C1373</f>
        <v>2023</v>
      </c>
      <c r="C459" s="236">
        <f>+'Ark1'!L1373</f>
        <v>15</v>
      </c>
      <c r="D459" s="236" t="str">
        <f>VLOOKUP(C459,RNR!$F$16:$G$31,2)</f>
        <v>E+</v>
      </c>
      <c r="E459" s="236">
        <f>+'Ark1'!D1373</f>
        <v>10</v>
      </c>
      <c r="F459" s="236" t="str">
        <f>VLOOKUP(E459,RNR!$D$2:$E$13,2)</f>
        <v>Okt</v>
      </c>
      <c r="G459" s="353">
        <f>+'Ark1'!Q1373</f>
        <v>1</v>
      </c>
      <c r="H459" s="353">
        <f>+'Ark1'!R1373</f>
        <v>1</v>
      </c>
      <c r="I459" s="238">
        <f>+IF(H459=0,"",'Ark1'!AG1373)</f>
        <v>1.2432995181555204E-2</v>
      </c>
      <c r="J459" s="238">
        <f>+IF(H459=0,"",'Ark1'!AH1373)</f>
        <v>0</v>
      </c>
      <c r="K459" s="238"/>
      <c r="L459" s="238"/>
      <c r="M459" s="238"/>
      <c r="N459" s="237">
        <f>+IF(H459=0,"",'Ark1'!U1373)</f>
        <v>61.3</v>
      </c>
      <c r="O459" s="238"/>
      <c r="P459" s="238"/>
      <c r="Q459" s="238"/>
      <c r="R459" s="238"/>
      <c r="S459" s="238"/>
      <c r="T459" s="238">
        <f>+IF(H459=0,"",'Ark1'!T1373)</f>
        <v>14</v>
      </c>
      <c r="U459" s="239">
        <f>+IF(H459=0,"",'Ark1'!W1373)</f>
        <v>100</v>
      </c>
      <c r="V459" s="239">
        <f>+IF(H459=0,"",'Ark1'!X1373)</f>
        <v>100</v>
      </c>
      <c r="W459" s="239">
        <f>+IF(H459=0,"",'Ark1'!Y1373)</f>
        <v>100</v>
      </c>
      <c r="X459" s="239">
        <f>+IF(H459=0,"",'Ark1'!Z1373)</f>
        <v>0</v>
      </c>
      <c r="Y459" s="239">
        <f>+IF(H459=0,"",'Ark1'!Z1373)</f>
        <v>0</v>
      </c>
      <c r="Z459" s="238">
        <f>+IF(H459=0,"",'Ark1'!AC1373)</f>
        <v>0</v>
      </c>
      <c r="AA459" s="239">
        <f>+IF(H459=0,"",'Ark1'!AE1373)</f>
        <v>0</v>
      </c>
      <c r="AB459" s="239">
        <f t="shared" si="401"/>
        <v>4.0866666666666669</v>
      </c>
      <c r="AC459" s="237">
        <f t="shared" si="365"/>
        <v>1</v>
      </c>
      <c r="AD459" s="289"/>
      <c r="AG459" s="29"/>
      <c r="AH459" s="27"/>
    </row>
    <row r="460" spans="1:70">
      <c r="A460" s="289"/>
      <c r="B460" s="289">
        <f>+'Ark1'!C1374</f>
        <v>2023</v>
      </c>
      <c r="C460" s="236">
        <f>+'Ark1'!L1374</f>
        <v>15</v>
      </c>
      <c r="D460" s="236" t="str">
        <f>VLOOKUP(C460,RNR!$F$16:$G$31,2)</f>
        <v>E+</v>
      </c>
      <c r="E460" s="236">
        <f>+'Ark1'!D1374</f>
        <v>11</v>
      </c>
      <c r="F460" s="236" t="str">
        <f>VLOOKUP(E460,RNR!$D$2:$E$13,2)</f>
        <v>Nov</v>
      </c>
      <c r="G460" s="353">
        <f>+'Ark1'!Q1374</f>
        <v>0</v>
      </c>
      <c r="H460" s="353">
        <f>+'Ark1'!R1374</f>
        <v>0</v>
      </c>
      <c r="I460" s="238" t="str">
        <f>+IF(H460=0,"",'Ark1'!AG1374)</f>
        <v/>
      </c>
      <c r="J460" s="238" t="str">
        <f>+IF(H460=0,"",'Ark1'!AH1374)</f>
        <v/>
      </c>
      <c r="K460" s="238"/>
      <c r="L460" s="238"/>
      <c r="M460" s="238"/>
      <c r="N460" s="237" t="str">
        <f>+IF(H460=0,"",'Ark1'!U1374)</f>
        <v/>
      </c>
      <c r="O460" s="238"/>
      <c r="P460" s="238"/>
      <c r="Q460" s="238"/>
      <c r="R460" s="238"/>
      <c r="S460" s="238"/>
      <c r="T460" s="238" t="str">
        <f>+IF(H460=0,"",'Ark1'!T1374)</f>
        <v/>
      </c>
      <c r="U460" s="239" t="str">
        <f>+IF(H460=0,"",'Ark1'!W1374)</f>
        <v/>
      </c>
      <c r="V460" s="239" t="str">
        <f>+IF(H460=0,"",'Ark1'!X1374)</f>
        <v/>
      </c>
      <c r="W460" s="239" t="str">
        <f>+IF(H460=0,"",'Ark1'!Y1374)</f>
        <v/>
      </c>
      <c r="X460" s="239" t="str">
        <f>+IF(H460=0,"",'Ark1'!Z1374)</f>
        <v/>
      </c>
      <c r="Y460" s="239" t="str">
        <f>+IF(H460=0,"",'Ark1'!Z1374)</f>
        <v/>
      </c>
      <c r="Z460" s="238" t="str">
        <f>+IF(H460=0,"",'Ark1'!AC1374)</f>
        <v/>
      </c>
      <c r="AA460" s="239" t="str">
        <f>+IF(H460=0,"",'Ark1'!AE1374)</f>
        <v/>
      </c>
      <c r="AB460" s="239" t="str">
        <f t="shared" si="401"/>
        <v/>
      </c>
      <c r="AC460" s="237" t="str">
        <f t="shared" si="365"/>
        <v/>
      </c>
      <c r="AD460" s="289"/>
      <c r="AG460" s="29"/>
      <c r="AH460" s="27"/>
    </row>
    <row r="461" spans="1:70">
      <c r="A461" s="289"/>
      <c r="B461" s="289">
        <f>+'Ark1'!C1375</f>
        <v>2023</v>
      </c>
      <c r="C461" s="236">
        <f>+'Ark1'!L1375</f>
        <v>15</v>
      </c>
      <c r="D461" s="236" t="str">
        <f>VLOOKUP(C461,RNR!$F$16:$G$31,2)</f>
        <v>E+</v>
      </c>
      <c r="E461" s="236">
        <f>+'Ark1'!D1375</f>
        <v>12</v>
      </c>
      <c r="F461" s="236" t="str">
        <f>VLOOKUP(E461,RNR!$D$2:$E$13,2)</f>
        <v>Des</v>
      </c>
      <c r="G461" s="353">
        <f>+'Ark1'!Q1375</f>
        <v>0</v>
      </c>
      <c r="H461" s="353">
        <f>+'Ark1'!R1375</f>
        <v>0</v>
      </c>
      <c r="I461" s="238" t="str">
        <f>+IF(H461=0,"",'Ark1'!AG1375)</f>
        <v/>
      </c>
      <c r="J461" s="238" t="str">
        <f>+IF(H461=0,"",'Ark1'!AH1375)</f>
        <v/>
      </c>
      <c r="K461" s="238"/>
      <c r="L461" s="238"/>
      <c r="M461" s="238"/>
      <c r="N461" s="237" t="str">
        <f>+IF(H461=0,"",'Ark1'!U1375)</f>
        <v/>
      </c>
      <c r="O461" s="238"/>
      <c r="P461" s="238"/>
      <c r="Q461" s="238"/>
      <c r="R461" s="238"/>
      <c r="S461" s="238"/>
      <c r="T461" s="238" t="str">
        <f>+IF(H461=0,"",'Ark1'!T1375)</f>
        <v/>
      </c>
      <c r="U461" s="239" t="str">
        <f>+IF(H461=0,"",'Ark1'!W1375)</f>
        <v/>
      </c>
      <c r="V461" s="239" t="str">
        <f>+IF(H461=0,"",'Ark1'!X1375)</f>
        <v/>
      </c>
      <c r="W461" s="239" t="str">
        <f>+IF(H461=0,"",'Ark1'!Y1375)</f>
        <v/>
      </c>
      <c r="X461" s="239" t="str">
        <f>+IF(H461=0,"",'Ark1'!Z1375)</f>
        <v/>
      </c>
      <c r="Y461" s="239" t="str">
        <f>+IF(H461=0,"",'Ark1'!Z1375)</f>
        <v/>
      </c>
      <c r="Z461" s="238" t="str">
        <f>+IF(H461=0,"",'Ark1'!AC1375)</f>
        <v/>
      </c>
      <c r="AA461" s="239" t="str">
        <f>+IF(H461=0,"",'Ark1'!AE1375)</f>
        <v/>
      </c>
      <c r="AB461" s="239" t="str">
        <f t="shared" si="401"/>
        <v/>
      </c>
      <c r="AC461" s="237" t="str">
        <f t="shared" si="365"/>
        <v/>
      </c>
      <c r="AD461" s="289"/>
      <c r="AG461" s="29"/>
      <c r="AH461" s="27"/>
    </row>
    <row r="462" spans="1:70">
      <c r="A462" s="289"/>
      <c r="B462" s="289"/>
      <c r="C462" s="289"/>
      <c r="D462" s="289"/>
      <c r="E462" s="289"/>
      <c r="F462" s="289"/>
      <c r="G462" s="368"/>
      <c r="H462" s="368"/>
      <c r="I462" s="289"/>
      <c r="J462" s="289"/>
      <c r="K462" s="289"/>
      <c r="L462" s="289"/>
      <c r="M462" s="289"/>
      <c r="N462" s="289"/>
      <c r="O462" s="289"/>
      <c r="P462" s="289"/>
      <c r="Q462" s="289"/>
      <c r="R462" s="289"/>
      <c r="S462" s="289"/>
      <c r="T462" s="289"/>
      <c r="U462" s="289"/>
      <c r="V462" s="289"/>
      <c r="W462" s="289"/>
      <c r="X462" s="289"/>
      <c r="Y462" s="289"/>
      <c r="Z462" s="289"/>
      <c r="AA462" s="289"/>
      <c r="AB462" s="289"/>
      <c r="AC462" s="289"/>
      <c r="AD462" s="289"/>
      <c r="AG462" s="29"/>
      <c r="AH462" s="27"/>
    </row>
    <row r="463" spans="1:70">
      <c r="A463" s="289"/>
      <c r="B463" s="289"/>
      <c r="C463" s="289"/>
      <c r="D463" s="289"/>
      <c r="E463" s="289"/>
      <c r="F463" s="289"/>
      <c r="G463" s="368"/>
      <c r="H463" s="368"/>
      <c r="I463" s="289"/>
      <c r="J463" s="289"/>
      <c r="K463" s="289"/>
      <c r="L463" s="289"/>
      <c r="M463" s="289"/>
      <c r="N463" s="289"/>
      <c r="O463" s="289"/>
      <c r="P463" s="289"/>
      <c r="Q463" s="289"/>
      <c r="R463" s="289"/>
      <c r="S463" s="289"/>
      <c r="T463" s="289"/>
      <c r="U463" s="289"/>
      <c r="V463" s="289"/>
      <c r="W463" s="289"/>
      <c r="X463" s="289"/>
      <c r="Y463" s="289"/>
      <c r="Z463" s="289"/>
      <c r="AA463" s="289"/>
      <c r="AB463" s="289"/>
      <c r="AC463" s="289"/>
      <c r="AD463" s="289"/>
      <c r="AG463" s="29"/>
      <c r="AH463" s="27"/>
    </row>
    <row r="464" spans="1:70">
      <c r="H464" s="369"/>
      <c r="I464" s="245"/>
      <c r="J464" s="245"/>
      <c r="K464" s="245"/>
      <c r="L464" s="245"/>
      <c r="M464" s="245"/>
      <c r="N464" s="241"/>
      <c r="O464" s="241"/>
      <c r="P464" s="241"/>
      <c r="Q464" s="241"/>
      <c r="R464" s="241"/>
      <c r="S464" s="241"/>
      <c r="T464" s="241"/>
      <c r="AG464" s="29"/>
      <c r="AH464" s="27"/>
    </row>
    <row r="465" spans="1:34">
      <c r="H465" s="369"/>
      <c r="I465" s="245"/>
      <c r="J465" s="245"/>
      <c r="K465" s="245"/>
      <c r="L465" s="245"/>
      <c r="M465" s="245"/>
      <c r="N465" s="241"/>
      <c r="O465" s="241"/>
      <c r="P465" s="241"/>
      <c r="Q465" s="241"/>
      <c r="R465" s="241"/>
      <c r="S465" s="241"/>
      <c r="T465" s="241"/>
      <c r="AG465" s="29"/>
      <c r="AH465" s="27"/>
    </row>
    <row r="466" spans="1:34">
      <c r="A466" s="31"/>
      <c r="B466" s="31"/>
      <c r="C466" s="31"/>
      <c r="D466" s="31"/>
      <c r="E466" s="31"/>
      <c r="F466" s="31"/>
      <c r="G466" s="342"/>
      <c r="H466" s="342"/>
      <c r="I466" s="160"/>
      <c r="J466" s="160"/>
      <c r="K466" s="160"/>
      <c r="L466" s="160"/>
      <c r="M466" s="160"/>
      <c r="N466" s="31"/>
      <c r="O466" s="31"/>
      <c r="P466" s="31"/>
      <c r="Q466" s="31"/>
      <c r="R466" s="31"/>
      <c r="S466" s="31"/>
      <c r="T466" s="31"/>
      <c r="AG466" s="29"/>
      <c r="AH466" s="27"/>
    </row>
    <row r="467" spans="1:34">
      <c r="A467" s="35"/>
      <c r="B467" s="35"/>
      <c r="C467" s="35"/>
      <c r="D467" s="35"/>
      <c r="E467" s="35"/>
      <c r="F467" s="35"/>
      <c r="G467" s="343"/>
      <c r="H467" s="343"/>
      <c r="I467" s="161"/>
      <c r="J467" s="161"/>
      <c r="K467" s="161"/>
      <c r="L467" s="161"/>
      <c r="M467" s="161"/>
      <c r="N467" s="35"/>
      <c r="O467" s="35"/>
      <c r="P467" s="35"/>
      <c r="Q467" s="35"/>
      <c r="R467" s="35"/>
      <c r="S467" s="35"/>
      <c r="T467" s="35"/>
      <c r="AG467" s="29"/>
      <c r="AH467" s="27"/>
    </row>
    <row r="468" spans="1:34">
      <c r="A468" s="35"/>
      <c r="B468" s="35"/>
      <c r="C468" s="35"/>
      <c r="D468" s="35"/>
      <c r="E468" s="35"/>
      <c r="F468" s="35"/>
      <c r="G468" s="343"/>
      <c r="H468" s="343"/>
      <c r="I468" s="161"/>
      <c r="J468" s="161"/>
      <c r="K468" s="161"/>
      <c r="L468" s="161"/>
      <c r="M468" s="161"/>
      <c r="N468" s="35"/>
      <c r="O468" s="35"/>
      <c r="P468" s="35"/>
      <c r="Q468" s="35"/>
      <c r="R468" s="35"/>
      <c r="S468" s="35"/>
      <c r="T468" s="35"/>
      <c r="AG468" s="29"/>
      <c r="AH468" s="27"/>
    </row>
    <row r="469" spans="1:34">
      <c r="A469" s="35"/>
      <c r="B469" s="35"/>
      <c r="C469" s="35"/>
      <c r="D469" s="35"/>
      <c r="E469" s="35"/>
      <c r="F469" s="35"/>
      <c r="G469" s="343"/>
      <c r="H469" s="343"/>
      <c r="I469" s="161"/>
      <c r="J469" s="161"/>
      <c r="K469" s="161"/>
      <c r="L469" s="161"/>
      <c r="M469" s="161"/>
      <c r="N469" s="35"/>
      <c r="O469" s="35"/>
      <c r="P469" s="35"/>
      <c r="Q469" s="35"/>
      <c r="R469" s="35"/>
      <c r="S469" s="35"/>
      <c r="T469" s="35"/>
      <c r="AG469" s="29"/>
      <c r="AH469" s="27"/>
    </row>
    <row r="470" spans="1:34">
      <c r="A470" s="35"/>
      <c r="B470" s="35"/>
      <c r="C470" s="35"/>
      <c r="D470" s="35"/>
      <c r="E470" s="35"/>
      <c r="F470" s="35"/>
      <c r="G470" s="343"/>
      <c r="H470" s="343"/>
      <c r="I470" s="161"/>
      <c r="J470" s="161"/>
      <c r="K470" s="161"/>
      <c r="L470" s="161"/>
      <c r="M470" s="161"/>
      <c r="N470" s="35"/>
      <c r="O470" s="35"/>
      <c r="P470" s="35"/>
      <c r="Q470" s="35"/>
      <c r="R470" s="35"/>
      <c r="S470" s="35"/>
      <c r="T470" s="35"/>
      <c r="AG470" s="29"/>
      <c r="AH470" s="27"/>
    </row>
    <row r="471" spans="1:34">
      <c r="A471" s="35"/>
      <c r="B471" s="35"/>
      <c r="C471" s="35"/>
      <c r="D471" s="35"/>
      <c r="E471" s="35"/>
      <c r="F471" s="35"/>
      <c r="G471" s="343"/>
      <c r="H471" s="343"/>
      <c r="I471" s="161"/>
      <c r="J471" s="161"/>
      <c r="K471" s="161"/>
      <c r="L471" s="161"/>
      <c r="M471" s="161"/>
      <c r="N471" s="35"/>
      <c r="O471" s="35"/>
      <c r="P471" s="35"/>
      <c r="Q471" s="35"/>
      <c r="R471" s="35"/>
      <c r="S471" s="35"/>
      <c r="T471" s="35"/>
      <c r="AG471" s="29"/>
      <c r="AH471" s="27"/>
    </row>
    <row r="472" spans="1:34">
      <c r="A472" s="35"/>
      <c r="B472" s="35"/>
      <c r="C472" s="35"/>
      <c r="D472" s="35"/>
      <c r="E472" s="35"/>
      <c r="F472" s="35"/>
      <c r="G472" s="343"/>
      <c r="H472" s="343"/>
      <c r="I472" s="161"/>
      <c r="J472" s="161"/>
      <c r="K472" s="161"/>
      <c r="L472" s="161"/>
      <c r="M472" s="161"/>
      <c r="N472" s="35"/>
      <c r="O472" s="35"/>
      <c r="P472" s="35"/>
      <c r="Q472" s="35"/>
      <c r="R472" s="35"/>
      <c r="S472" s="35"/>
      <c r="T472" s="35"/>
      <c r="AG472" s="29"/>
      <c r="AH472" s="27"/>
    </row>
    <row r="473" spans="1:34">
      <c r="A473" s="35"/>
      <c r="B473" s="35"/>
      <c r="C473" s="35"/>
      <c r="D473" s="35"/>
      <c r="E473" s="35"/>
      <c r="F473" s="35"/>
      <c r="G473" s="343"/>
      <c r="H473" s="343"/>
      <c r="I473" s="161"/>
      <c r="J473" s="161"/>
      <c r="K473" s="161"/>
      <c r="L473" s="161"/>
      <c r="M473" s="161"/>
      <c r="N473" s="35"/>
      <c r="O473" s="35"/>
      <c r="P473" s="35"/>
      <c r="Q473" s="35"/>
      <c r="R473" s="35"/>
      <c r="S473" s="35"/>
      <c r="T473" s="35"/>
      <c r="AG473" s="29"/>
      <c r="AH473" s="27"/>
    </row>
    <row r="474" spans="1:34">
      <c r="A474" s="35"/>
      <c r="B474" s="35"/>
      <c r="C474" s="35"/>
      <c r="D474" s="35"/>
      <c r="E474" s="35"/>
      <c r="F474" s="35"/>
      <c r="G474" s="343"/>
      <c r="H474" s="343"/>
      <c r="I474" s="161"/>
      <c r="J474" s="161"/>
      <c r="K474" s="161"/>
      <c r="L474" s="161"/>
      <c r="M474" s="161"/>
      <c r="N474" s="35"/>
      <c r="O474" s="35"/>
      <c r="P474" s="35"/>
      <c r="Q474" s="35"/>
      <c r="R474" s="35"/>
      <c r="S474" s="35"/>
      <c r="T474" s="35"/>
      <c r="AG474" s="29"/>
      <c r="AH474" s="27"/>
    </row>
    <row r="475" spans="1:34">
      <c r="A475" s="35"/>
      <c r="B475" s="35"/>
      <c r="C475" s="35"/>
      <c r="D475" s="35"/>
      <c r="E475" s="35"/>
      <c r="F475" s="35"/>
      <c r="G475" s="343"/>
      <c r="H475" s="343"/>
      <c r="I475" s="161"/>
      <c r="J475" s="161"/>
      <c r="K475" s="161"/>
      <c r="L475" s="161"/>
      <c r="M475" s="161"/>
      <c r="N475" s="35"/>
      <c r="O475" s="35"/>
      <c r="P475" s="35"/>
      <c r="Q475" s="35"/>
      <c r="R475" s="35"/>
      <c r="S475" s="35"/>
      <c r="T475" s="35"/>
      <c r="AG475" s="29"/>
      <c r="AH475" s="27"/>
    </row>
    <row r="476" spans="1:34">
      <c r="A476" s="35"/>
      <c r="B476" s="35"/>
      <c r="C476" s="35"/>
      <c r="D476" s="35"/>
      <c r="E476" s="35"/>
      <c r="F476" s="35"/>
      <c r="G476" s="343"/>
      <c r="H476" s="343"/>
      <c r="I476" s="161"/>
      <c r="J476" s="161"/>
      <c r="K476" s="161"/>
      <c r="L476" s="161"/>
      <c r="M476" s="161"/>
      <c r="N476" s="35"/>
      <c r="O476" s="35"/>
      <c r="P476" s="35"/>
      <c r="Q476" s="35"/>
      <c r="R476" s="35"/>
      <c r="S476" s="35"/>
      <c r="T476" s="35"/>
      <c r="AG476" s="29"/>
      <c r="AH476" s="27"/>
    </row>
    <row r="477" spans="1:34">
      <c r="A477" s="35"/>
      <c r="B477" s="35"/>
      <c r="C477" s="35"/>
      <c r="D477" s="35"/>
      <c r="E477" s="35"/>
      <c r="F477" s="35"/>
      <c r="G477" s="343"/>
      <c r="H477" s="343"/>
      <c r="I477" s="161"/>
      <c r="J477" s="161"/>
      <c r="K477" s="161"/>
      <c r="L477" s="161"/>
      <c r="M477" s="161"/>
      <c r="N477" s="35"/>
      <c r="O477" s="35"/>
      <c r="P477" s="35"/>
      <c r="Q477" s="35"/>
      <c r="R477" s="35"/>
      <c r="S477" s="35"/>
      <c r="T477" s="35"/>
      <c r="AG477" s="29"/>
      <c r="AH477" s="27"/>
    </row>
    <row r="478" spans="1:34">
      <c r="A478" s="35"/>
      <c r="B478" s="35"/>
      <c r="C478" s="35"/>
      <c r="D478" s="35"/>
      <c r="E478" s="35"/>
      <c r="F478" s="35"/>
      <c r="G478" s="343"/>
      <c r="H478" s="343"/>
      <c r="I478" s="161"/>
      <c r="J478" s="161"/>
      <c r="K478" s="161"/>
      <c r="L478" s="161"/>
      <c r="M478" s="161"/>
      <c r="N478" s="35"/>
      <c r="O478" s="35"/>
      <c r="P478" s="35"/>
      <c r="Q478" s="35"/>
      <c r="R478" s="35"/>
      <c r="S478" s="35"/>
      <c r="T478" s="35"/>
      <c r="AG478" s="29"/>
      <c r="AH478" s="27"/>
    </row>
    <row r="479" spans="1:34">
      <c r="A479" s="35"/>
      <c r="B479" s="35"/>
      <c r="C479" s="35"/>
      <c r="D479" s="35"/>
      <c r="E479" s="35"/>
      <c r="F479" s="35"/>
      <c r="G479" s="343"/>
      <c r="H479" s="343"/>
      <c r="I479" s="161"/>
      <c r="J479" s="161"/>
      <c r="K479" s="161"/>
      <c r="L479" s="161"/>
      <c r="M479" s="161"/>
      <c r="N479" s="35"/>
      <c r="O479" s="35"/>
      <c r="P479" s="35"/>
      <c r="Q479" s="35"/>
      <c r="R479" s="35"/>
      <c r="S479" s="35"/>
      <c r="T479" s="35"/>
      <c r="AG479" s="29"/>
      <c r="AH479" s="27"/>
    </row>
    <row r="480" spans="1:34">
      <c r="A480" s="35"/>
      <c r="B480" s="35"/>
      <c r="C480" s="35"/>
      <c r="D480" s="35"/>
      <c r="E480" s="35"/>
      <c r="F480" s="35"/>
      <c r="G480" s="343"/>
      <c r="H480" s="343"/>
      <c r="I480" s="161"/>
      <c r="J480" s="161"/>
      <c r="K480" s="161"/>
      <c r="L480" s="161"/>
      <c r="M480" s="161"/>
      <c r="N480" s="35"/>
      <c r="O480" s="35"/>
      <c r="P480" s="35"/>
      <c r="Q480" s="35"/>
      <c r="R480" s="35"/>
      <c r="S480" s="35"/>
      <c r="T480" s="35"/>
    </row>
    <row r="481" spans="1:20">
      <c r="A481" s="35"/>
      <c r="B481" s="35"/>
      <c r="C481" s="35"/>
      <c r="D481" s="35"/>
      <c r="E481" s="35"/>
      <c r="F481" s="35"/>
      <c r="G481" s="343"/>
      <c r="H481" s="343"/>
      <c r="I481" s="161"/>
      <c r="J481" s="161"/>
      <c r="K481" s="161"/>
      <c r="L481" s="161"/>
      <c r="M481" s="161"/>
      <c r="N481" s="35"/>
      <c r="O481" s="35"/>
      <c r="P481" s="35"/>
      <c r="Q481" s="35"/>
      <c r="R481" s="35"/>
      <c r="S481" s="35"/>
      <c r="T481" s="35"/>
    </row>
    <row r="482" spans="1:20">
      <c r="A482" s="35"/>
      <c r="B482" s="35"/>
      <c r="C482" s="35"/>
      <c r="D482" s="35"/>
      <c r="E482" s="35"/>
      <c r="F482" s="35"/>
      <c r="G482" s="343"/>
      <c r="H482" s="343"/>
      <c r="I482" s="161"/>
      <c r="J482" s="161"/>
      <c r="K482" s="161"/>
      <c r="L482" s="161"/>
      <c r="M482" s="161"/>
      <c r="N482" s="35"/>
      <c r="O482" s="35"/>
      <c r="P482" s="35"/>
      <c r="Q482" s="35"/>
      <c r="R482" s="35"/>
      <c r="S482" s="35"/>
      <c r="T482" s="35"/>
    </row>
    <row r="483" spans="1:20">
      <c r="A483" s="35"/>
      <c r="B483" s="35"/>
      <c r="C483" s="35"/>
      <c r="D483" s="35"/>
      <c r="E483" s="35"/>
      <c r="F483" s="35"/>
      <c r="G483" s="343"/>
      <c r="H483" s="343"/>
      <c r="I483" s="161"/>
      <c r="J483" s="161"/>
      <c r="K483" s="161"/>
      <c r="L483" s="161"/>
      <c r="M483" s="161"/>
      <c r="N483" s="35"/>
      <c r="O483" s="35"/>
      <c r="P483" s="35"/>
      <c r="Q483" s="35"/>
      <c r="R483" s="35"/>
      <c r="S483" s="35"/>
      <c r="T483" s="35"/>
    </row>
    <row r="484" spans="1:20">
      <c r="A484" s="35"/>
      <c r="B484" s="35"/>
      <c r="C484" s="35"/>
      <c r="D484" s="35"/>
      <c r="E484" s="35"/>
      <c r="F484" s="35"/>
      <c r="G484" s="343"/>
      <c r="H484" s="343"/>
      <c r="I484" s="161"/>
      <c r="J484" s="161"/>
      <c r="K484" s="161"/>
      <c r="L484" s="161"/>
      <c r="M484" s="161"/>
      <c r="N484" s="35"/>
      <c r="O484" s="35"/>
      <c r="P484" s="35"/>
      <c r="Q484" s="35"/>
      <c r="R484" s="35"/>
      <c r="S484" s="35"/>
      <c r="T484" s="35"/>
    </row>
    <row r="485" spans="1:20">
      <c r="A485" s="35"/>
      <c r="B485" s="35"/>
      <c r="C485" s="35"/>
      <c r="D485" s="35"/>
      <c r="E485" s="35"/>
      <c r="F485" s="35"/>
      <c r="G485" s="343"/>
      <c r="H485" s="343"/>
      <c r="I485" s="161"/>
      <c r="J485" s="161"/>
      <c r="K485" s="161"/>
      <c r="L485" s="161"/>
      <c r="M485" s="161"/>
      <c r="N485" s="35"/>
      <c r="O485" s="35"/>
      <c r="P485" s="35"/>
      <c r="Q485" s="35"/>
      <c r="R485" s="35"/>
      <c r="S485" s="35"/>
      <c r="T485" s="35"/>
    </row>
    <row r="486" spans="1:20">
      <c r="A486" s="35"/>
      <c r="B486" s="35"/>
      <c r="C486" s="35"/>
      <c r="D486" s="35"/>
      <c r="E486" s="35"/>
      <c r="F486" s="35"/>
      <c r="G486" s="343"/>
      <c r="H486" s="343"/>
      <c r="I486" s="161"/>
      <c r="J486" s="161"/>
      <c r="K486" s="161"/>
      <c r="L486" s="161"/>
      <c r="M486" s="161"/>
      <c r="N486" s="35"/>
      <c r="O486" s="35"/>
      <c r="P486" s="35"/>
      <c r="Q486" s="35"/>
      <c r="R486" s="35"/>
      <c r="S486" s="35"/>
      <c r="T486" s="35"/>
    </row>
    <row r="487" spans="1:20">
      <c r="A487" s="35"/>
      <c r="B487" s="35"/>
      <c r="C487" s="35"/>
      <c r="D487" s="35"/>
      <c r="E487" s="35"/>
      <c r="F487" s="35"/>
      <c r="G487" s="343"/>
      <c r="H487" s="343"/>
      <c r="I487" s="161"/>
      <c r="J487" s="161"/>
      <c r="K487" s="161"/>
      <c r="L487" s="161"/>
      <c r="M487" s="161"/>
      <c r="N487" s="35"/>
      <c r="O487" s="35"/>
      <c r="P487" s="35"/>
      <c r="Q487" s="35"/>
      <c r="R487" s="35"/>
      <c r="S487" s="35"/>
      <c r="T487" s="35"/>
    </row>
    <row r="488" spans="1:20">
      <c r="A488" s="35"/>
      <c r="B488" s="35"/>
      <c r="C488" s="35"/>
      <c r="D488" s="35"/>
      <c r="E488" s="35"/>
      <c r="F488" s="35"/>
      <c r="G488" s="343"/>
      <c r="H488" s="343"/>
      <c r="I488" s="161"/>
      <c r="J488" s="161"/>
      <c r="K488" s="161"/>
      <c r="L488" s="161"/>
      <c r="M488" s="161"/>
      <c r="N488" s="35"/>
      <c r="O488" s="35"/>
      <c r="P488" s="35"/>
      <c r="Q488" s="35"/>
      <c r="R488" s="35"/>
      <c r="S488" s="35"/>
      <c r="T488" s="35"/>
    </row>
    <row r="489" spans="1:20">
      <c r="A489" s="35"/>
      <c r="B489" s="35"/>
      <c r="C489" s="35"/>
      <c r="D489" s="35"/>
      <c r="E489" s="35"/>
      <c r="F489" s="35"/>
      <c r="G489" s="343"/>
      <c r="H489" s="343"/>
      <c r="I489" s="161"/>
      <c r="J489" s="161"/>
      <c r="K489" s="161"/>
      <c r="L489" s="161"/>
      <c r="M489" s="161"/>
      <c r="N489" s="35"/>
      <c r="O489" s="35"/>
      <c r="P489" s="35"/>
      <c r="Q489" s="35"/>
      <c r="R489" s="35"/>
      <c r="S489" s="35"/>
      <c r="T489" s="35"/>
    </row>
    <row r="490" spans="1:20">
      <c r="A490" s="35"/>
      <c r="B490" s="35"/>
      <c r="C490" s="35"/>
      <c r="D490" s="35"/>
      <c r="E490" s="35"/>
      <c r="F490" s="35"/>
      <c r="G490" s="343"/>
      <c r="H490" s="343"/>
      <c r="I490" s="161"/>
      <c r="J490" s="161"/>
      <c r="K490" s="161"/>
      <c r="L490" s="161"/>
      <c r="M490" s="161"/>
      <c r="N490" s="35"/>
      <c r="O490" s="35"/>
      <c r="P490" s="35"/>
      <c r="Q490" s="35"/>
      <c r="R490" s="35"/>
      <c r="S490" s="35"/>
      <c r="T490" s="35"/>
    </row>
    <row r="491" spans="1:20">
      <c r="A491" s="35"/>
      <c r="B491" s="35"/>
      <c r="C491" s="35"/>
      <c r="D491" s="35"/>
      <c r="E491" s="35"/>
      <c r="F491" s="35"/>
      <c r="G491" s="343"/>
      <c r="H491" s="343"/>
      <c r="I491" s="161"/>
      <c r="J491" s="161"/>
      <c r="K491" s="161"/>
      <c r="L491" s="161"/>
      <c r="M491" s="161"/>
      <c r="N491" s="35"/>
      <c r="O491" s="35"/>
      <c r="P491" s="35"/>
      <c r="Q491" s="35"/>
      <c r="R491" s="35"/>
      <c r="S491" s="35"/>
      <c r="T491" s="35"/>
    </row>
    <row r="492" spans="1:20">
      <c r="A492" s="35"/>
      <c r="B492" s="35"/>
      <c r="C492" s="35"/>
      <c r="D492" s="35"/>
      <c r="E492" s="35"/>
      <c r="F492" s="35"/>
      <c r="G492" s="343"/>
      <c r="H492" s="343"/>
      <c r="I492" s="161"/>
      <c r="J492" s="161"/>
      <c r="K492" s="161"/>
      <c r="L492" s="161"/>
      <c r="M492" s="161"/>
      <c r="N492" s="35"/>
      <c r="O492" s="35"/>
      <c r="P492" s="35"/>
      <c r="Q492" s="35"/>
      <c r="R492" s="35"/>
      <c r="S492" s="35"/>
      <c r="T492" s="35"/>
    </row>
    <row r="493" spans="1:20">
      <c r="A493" s="35"/>
      <c r="B493" s="35"/>
      <c r="C493" s="35"/>
      <c r="D493" s="35"/>
      <c r="E493" s="35"/>
      <c r="F493" s="35"/>
      <c r="G493" s="343"/>
      <c r="H493" s="343"/>
      <c r="I493" s="161"/>
      <c r="J493" s="161"/>
      <c r="K493" s="161"/>
      <c r="L493" s="161"/>
      <c r="M493" s="161"/>
      <c r="N493" s="35"/>
      <c r="O493" s="35"/>
      <c r="P493" s="35"/>
      <c r="Q493" s="35"/>
      <c r="R493" s="35"/>
      <c r="S493" s="35"/>
      <c r="T493" s="35"/>
    </row>
    <row r="494" spans="1:20">
      <c r="A494" s="35"/>
      <c r="B494" s="35"/>
      <c r="C494" s="35"/>
      <c r="D494" s="35"/>
      <c r="E494" s="35"/>
      <c r="F494" s="35"/>
      <c r="G494" s="343"/>
      <c r="H494" s="343"/>
      <c r="I494" s="161"/>
      <c r="J494" s="161"/>
      <c r="K494" s="161"/>
      <c r="L494" s="161"/>
      <c r="M494" s="161"/>
      <c r="N494" s="35"/>
      <c r="O494" s="35"/>
      <c r="P494" s="35"/>
      <c r="Q494" s="35"/>
      <c r="R494" s="35"/>
      <c r="S494" s="35"/>
      <c r="T494" s="35"/>
    </row>
    <row r="495" spans="1:20">
      <c r="A495" s="35"/>
      <c r="B495" s="35"/>
      <c r="C495" s="35"/>
      <c r="D495" s="35"/>
      <c r="E495" s="35"/>
      <c r="F495" s="35"/>
      <c r="G495" s="343"/>
      <c r="H495" s="343"/>
      <c r="I495" s="161"/>
      <c r="J495" s="161"/>
      <c r="K495" s="161"/>
      <c r="L495" s="161"/>
      <c r="M495" s="161"/>
      <c r="N495" s="35"/>
      <c r="O495" s="35"/>
      <c r="P495" s="35"/>
      <c r="Q495" s="35"/>
      <c r="R495" s="35"/>
      <c r="S495" s="35"/>
      <c r="T495" s="35"/>
    </row>
    <row r="496" spans="1:20">
      <c r="A496" s="35"/>
      <c r="B496" s="35"/>
      <c r="C496" s="35"/>
      <c r="D496" s="35"/>
      <c r="E496" s="35"/>
      <c r="F496" s="35"/>
      <c r="G496" s="343"/>
      <c r="H496" s="343"/>
      <c r="I496" s="161"/>
      <c r="J496" s="161"/>
      <c r="K496" s="161"/>
      <c r="L496" s="161"/>
      <c r="M496" s="161"/>
      <c r="N496" s="35"/>
      <c r="O496" s="35"/>
      <c r="P496" s="35"/>
      <c r="Q496" s="35"/>
      <c r="R496" s="35"/>
      <c r="S496" s="35"/>
      <c r="T496" s="35"/>
    </row>
    <row r="497" spans="1:20">
      <c r="A497" s="35"/>
      <c r="B497" s="35"/>
      <c r="C497" s="35"/>
      <c r="D497" s="35"/>
      <c r="E497" s="35"/>
      <c r="F497" s="35"/>
      <c r="G497" s="343"/>
      <c r="H497" s="343"/>
      <c r="I497" s="161"/>
      <c r="J497" s="161"/>
      <c r="K497" s="161"/>
      <c r="L497" s="161"/>
      <c r="M497" s="161"/>
      <c r="N497" s="35"/>
      <c r="O497" s="35"/>
      <c r="P497" s="35"/>
      <c r="Q497" s="35"/>
      <c r="R497" s="35"/>
      <c r="S497" s="35"/>
      <c r="T497" s="35"/>
    </row>
    <row r="498" spans="1:20">
      <c r="A498" s="35"/>
      <c r="B498" s="35"/>
      <c r="C498" s="35"/>
      <c r="D498" s="35"/>
      <c r="E498" s="35"/>
      <c r="F498" s="35"/>
      <c r="G498" s="343"/>
      <c r="H498" s="343"/>
      <c r="I498" s="161"/>
      <c r="J498" s="161"/>
      <c r="K498" s="161"/>
      <c r="L498" s="161"/>
      <c r="M498" s="161"/>
      <c r="N498" s="35"/>
      <c r="O498" s="35"/>
      <c r="P498" s="35"/>
      <c r="Q498" s="35"/>
      <c r="R498" s="35"/>
      <c r="S498" s="35"/>
      <c r="T498" s="35"/>
    </row>
    <row r="499" spans="1:20">
      <c r="A499" s="35"/>
      <c r="B499" s="35"/>
      <c r="C499" s="35"/>
      <c r="D499" s="35"/>
      <c r="E499" s="35"/>
      <c r="F499" s="35"/>
      <c r="G499" s="343"/>
      <c r="H499" s="343"/>
      <c r="I499" s="161"/>
      <c r="J499" s="161"/>
      <c r="K499" s="161"/>
      <c r="L499" s="161"/>
      <c r="M499" s="161"/>
      <c r="N499" s="35"/>
      <c r="O499" s="35"/>
      <c r="P499" s="35"/>
      <c r="Q499" s="35"/>
      <c r="R499" s="35"/>
      <c r="S499" s="35"/>
      <c r="T499" s="35"/>
    </row>
    <row r="500" spans="1:20">
      <c r="A500" s="35"/>
      <c r="B500" s="35"/>
      <c r="C500" s="35"/>
      <c r="D500" s="35"/>
      <c r="E500" s="35"/>
      <c r="F500" s="35"/>
      <c r="G500" s="343"/>
      <c r="H500" s="343"/>
      <c r="I500" s="161"/>
      <c r="J500" s="161"/>
      <c r="K500" s="161"/>
      <c r="L500" s="161"/>
      <c r="M500" s="161"/>
      <c r="N500" s="35"/>
      <c r="O500" s="35"/>
      <c r="P500" s="35"/>
      <c r="Q500" s="35"/>
      <c r="R500" s="35"/>
      <c r="S500" s="35"/>
      <c r="T500" s="35"/>
    </row>
  </sheetData>
  <mergeCells count="1">
    <mergeCell ref="Y4:Z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226"/>
  <sheetViews>
    <sheetView topLeftCell="A65" workbookViewId="0">
      <selection activeCell="A80" sqref="A80"/>
    </sheetView>
  </sheetViews>
  <sheetFormatPr baseColWidth="10" defaultRowHeight="15"/>
  <sheetData>
    <row r="226" ht="15.6" customHeight="1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851"/>
  <sheetViews>
    <sheetView zoomScale="82" zoomScaleNormal="82" workbookViewId="0">
      <pane ySplit="9" topLeftCell="A30" activePane="bottomLeft" state="frozen"/>
      <selection pane="bottomLeft" activeCell="T39" sqref="T39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8.54296875" style="339" customWidth="1"/>
    <col min="10" max="12" width="6.36328125" style="29" customWidth="1"/>
    <col min="13" max="13" width="2" style="29" customWidth="1"/>
    <col min="14" max="14" width="6.36328125" style="34" customWidth="1"/>
    <col min="15" max="15" width="2.26953125" style="34" customWidth="1"/>
    <col min="16" max="16" width="6.54296875" style="28" customWidth="1"/>
    <col min="17" max="17" width="2.453125" style="532" customWidth="1"/>
    <col min="18" max="18" width="6.36328125" style="29" customWidth="1"/>
    <col min="19" max="19" width="2" style="29" customWidth="1"/>
    <col min="20" max="20" width="6.36328125" style="29" customWidth="1"/>
    <col min="21" max="21" width="1.90625" style="29" customWidth="1"/>
    <col min="22" max="22" width="7.54296875" style="28" customWidth="1"/>
    <col min="23" max="23" width="1.7265625" style="28" customWidth="1"/>
    <col min="24" max="24" width="5.08984375" style="34" customWidth="1"/>
    <col min="25" max="27" width="6.54296875" style="34" customWidth="1"/>
    <col min="28" max="28" width="5.453125" style="34" customWidth="1"/>
    <col min="29" max="29" width="7" style="27" customWidth="1"/>
    <col min="30" max="30" width="5.6328125" style="34" customWidth="1"/>
    <col min="31" max="31" width="8.0898437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75" ht="15.6">
      <c r="A1" s="216"/>
      <c r="B1" s="216"/>
      <c r="C1" s="216"/>
      <c r="D1" s="216"/>
      <c r="E1" s="216"/>
      <c r="F1" s="216"/>
      <c r="G1" s="216"/>
      <c r="H1" s="216"/>
      <c r="I1" s="349"/>
      <c r="J1" s="217"/>
      <c r="K1" s="217"/>
      <c r="L1" s="217"/>
      <c r="M1" s="217"/>
      <c r="N1" s="218"/>
      <c r="O1" s="218"/>
      <c r="P1" s="216"/>
      <c r="Q1" s="531"/>
      <c r="R1" s="217"/>
      <c r="S1" s="217"/>
      <c r="T1" s="217"/>
      <c r="U1" s="217"/>
      <c r="V1" s="216"/>
      <c r="W1" s="216"/>
      <c r="X1" s="218"/>
      <c r="Y1" s="218"/>
      <c r="Z1" s="218"/>
      <c r="AA1" s="218"/>
      <c r="AB1" s="218"/>
      <c r="AC1" s="216"/>
      <c r="AD1" s="218"/>
      <c r="AE1" s="218"/>
      <c r="AF1" s="217"/>
      <c r="AG1" s="216"/>
      <c r="AH1" s="219"/>
      <c r="AJ1" s="29"/>
      <c r="AK1" s="27"/>
      <c r="AL1" s="220"/>
      <c r="AM1" s="28"/>
      <c r="AQ1" s="28"/>
    </row>
    <row r="2" spans="1:75" s="225" customFormat="1" ht="31.8">
      <c r="A2" s="221"/>
      <c r="B2" s="221"/>
      <c r="C2" s="221"/>
      <c r="D2" s="222" t="s">
        <v>657</v>
      </c>
      <c r="E2" s="222"/>
      <c r="F2" s="221"/>
      <c r="G2" s="221"/>
      <c r="H2" s="221"/>
      <c r="I2" s="350"/>
      <c r="J2" s="223"/>
      <c r="K2" s="223"/>
      <c r="L2" s="223"/>
      <c r="M2" s="223"/>
      <c r="N2" s="224"/>
      <c r="O2" s="224"/>
      <c r="P2" s="221"/>
      <c r="Q2" s="221"/>
      <c r="R2" s="223"/>
      <c r="S2" s="223"/>
      <c r="T2" s="223"/>
      <c r="U2" s="223"/>
      <c r="V2" s="221"/>
      <c r="W2" s="221"/>
      <c r="X2" s="224"/>
      <c r="Y2" s="224"/>
      <c r="Z2" s="224"/>
      <c r="AA2" s="224"/>
      <c r="AB2" s="224"/>
      <c r="AC2" s="221"/>
      <c r="AD2" s="224"/>
      <c r="AE2" s="224"/>
      <c r="AF2" s="223"/>
      <c r="AG2" s="221"/>
      <c r="AH2" s="219"/>
      <c r="AI2" s="29"/>
      <c r="AJ2" s="29"/>
      <c r="AK2" s="27"/>
      <c r="AL2" s="220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I2" s="232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</row>
    <row r="3" spans="1:75" ht="19.8">
      <c r="A3" s="216"/>
      <c r="B3" s="216"/>
      <c r="C3" s="216"/>
      <c r="D3" s="216"/>
      <c r="E3" s="216"/>
      <c r="F3" s="216"/>
      <c r="G3" s="216"/>
      <c r="H3" s="216"/>
      <c r="I3" s="349"/>
      <c r="J3" s="217"/>
      <c r="K3" s="217"/>
      <c r="L3" s="217"/>
      <c r="M3" s="217"/>
      <c r="N3" s="218"/>
      <c r="O3" s="218"/>
      <c r="P3" s="216"/>
      <c r="Q3" s="531"/>
      <c r="R3" s="217"/>
      <c r="S3" s="217"/>
      <c r="T3" s="217"/>
      <c r="U3" s="217"/>
      <c r="V3" s="216"/>
      <c r="W3" s="216"/>
      <c r="X3" s="218"/>
      <c r="Y3" s="218"/>
      <c r="Z3" s="218"/>
      <c r="AA3" s="218"/>
      <c r="AB3" s="218"/>
      <c r="AC3" s="216"/>
      <c r="AD3" s="218"/>
      <c r="AE3" s="218"/>
      <c r="AF3" s="217"/>
      <c r="AG3" s="216"/>
      <c r="AH3" s="219"/>
      <c r="AJ3" s="29"/>
      <c r="AK3" s="27"/>
      <c r="AL3" s="220"/>
      <c r="AM3" s="28"/>
      <c r="AQ3" s="28"/>
      <c r="BI3" s="232"/>
    </row>
    <row r="4" spans="1:75" s="232" customFormat="1" ht="19.8">
      <c r="A4" s="226"/>
      <c r="B4" s="226"/>
      <c r="C4" s="226"/>
      <c r="D4" s="226"/>
      <c r="E4" s="226"/>
      <c r="F4" s="226"/>
      <c r="G4" s="227" t="s">
        <v>5</v>
      </c>
      <c r="H4" s="227"/>
      <c r="I4" s="351">
        <f>+År!Q2</f>
        <v>52</v>
      </c>
      <c r="J4" s="229"/>
      <c r="K4" s="229"/>
      <c r="L4" s="229"/>
      <c r="M4" s="229"/>
      <c r="N4" s="230"/>
      <c r="O4" s="230"/>
      <c r="P4" s="226"/>
      <c r="Q4" s="226"/>
      <c r="R4" s="229"/>
      <c r="S4" s="229"/>
      <c r="T4" s="229"/>
      <c r="U4" s="229"/>
      <c r="V4" s="227" t="s">
        <v>425</v>
      </c>
      <c r="W4" s="226"/>
      <c r="X4" s="230"/>
      <c r="Y4" s="230"/>
      <c r="Z4" s="230"/>
      <c r="AA4" s="578">
        <f>+I11+I39+I67+I95+I123+I151+I179+I206+I234+I262+I290+I318+I346+I374+I402</f>
        <v>43930</v>
      </c>
      <c r="AB4" s="562"/>
      <c r="AC4" s="218"/>
      <c r="AD4" s="230"/>
      <c r="AE4" s="230"/>
      <c r="AF4" s="230"/>
      <c r="AG4" s="217"/>
      <c r="AH4" s="219"/>
      <c r="AI4" s="29"/>
      <c r="AJ4" s="27"/>
      <c r="AK4" s="219"/>
      <c r="AL4" s="29"/>
      <c r="AM4" s="29"/>
      <c r="AN4" s="27"/>
      <c r="AO4" s="220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31"/>
      <c r="BE4" s="231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</row>
    <row r="5" spans="1:75" ht="19.8">
      <c r="A5" s="216"/>
      <c r="B5" s="216"/>
      <c r="C5" s="216"/>
      <c r="D5" s="216"/>
      <c r="E5" s="216"/>
      <c r="F5" s="216"/>
      <c r="G5" s="216"/>
      <c r="H5" s="216"/>
      <c r="I5" s="349"/>
      <c r="J5" s="217" t="s">
        <v>454</v>
      </c>
      <c r="K5" s="217"/>
      <c r="L5" s="217"/>
      <c r="M5" s="217"/>
      <c r="N5" s="218"/>
      <c r="O5" s="218"/>
      <c r="P5" s="216"/>
      <c r="Q5" s="531"/>
      <c r="R5" s="217"/>
      <c r="S5" s="217"/>
      <c r="T5" s="217"/>
      <c r="U5" s="217"/>
      <c r="V5" s="216"/>
      <c r="W5" s="216"/>
      <c r="X5" s="218"/>
      <c r="Y5" s="218"/>
      <c r="Z5" s="218"/>
      <c r="AA5" s="218"/>
      <c r="AB5" s="218"/>
      <c r="AC5" s="216"/>
      <c r="AD5" s="218"/>
      <c r="AE5" s="218"/>
      <c r="AF5" s="217"/>
      <c r="AG5" s="216"/>
      <c r="AH5" s="219"/>
      <c r="AJ5" s="29"/>
      <c r="AK5" s="27"/>
      <c r="AL5" s="220"/>
      <c r="AM5" s="28"/>
      <c r="AQ5" s="28"/>
      <c r="BI5" s="232"/>
    </row>
    <row r="6" spans="1:75" ht="19.8">
      <c r="A6" s="216"/>
      <c r="B6" s="216"/>
      <c r="C6" s="216"/>
      <c r="D6" s="216"/>
      <c r="E6" s="216"/>
      <c r="F6" s="216"/>
      <c r="G6" s="216"/>
      <c r="H6" s="216"/>
      <c r="I6" s="349"/>
      <c r="J6" s="217"/>
      <c r="K6" s="217"/>
      <c r="L6" s="217"/>
      <c r="M6" s="217"/>
      <c r="N6" s="218"/>
      <c r="O6" s="218"/>
      <c r="P6" s="216"/>
      <c r="Q6" s="531"/>
      <c r="R6" s="217"/>
      <c r="S6" s="217"/>
      <c r="T6" s="217"/>
      <c r="U6" s="217"/>
      <c r="V6" s="216"/>
      <c r="W6" s="216"/>
      <c r="X6" s="218"/>
      <c r="Y6" s="218"/>
      <c r="Z6" s="218"/>
      <c r="AA6" s="218"/>
      <c r="AB6" s="218"/>
      <c r="AC6" s="216"/>
      <c r="AD6" s="218"/>
      <c r="AE6" s="218"/>
      <c r="AF6" s="217"/>
      <c r="AG6" s="216"/>
      <c r="AH6" s="219"/>
      <c r="AJ6" s="29"/>
      <c r="AK6" s="27"/>
      <c r="AL6" s="220"/>
      <c r="AM6" s="28"/>
      <c r="AQ6" s="28"/>
      <c r="BI6" s="232"/>
    </row>
    <row r="7" spans="1:75" ht="19.8">
      <c r="A7" s="216"/>
      <c r="B7" s="216"/>
      <c r="C7" s="216"/>
      <c r="D7" s="216"/>
      <c r="E7" s="216"/>
      <c r="F7" s="216"/>
      <c r="G7" s="216"/>
      <c r="H7" s="234" t="s">
        <v>2</v>
      </c>
      <c r="I7" s="349"/>
      <c r="J7" s="217"/>
      <c r="K7" s="233" t="s">
        <v>569</v>
      </c>
      <c r="L7" s="217"/>
      <c r="M7" s="217"/>
      <c r="N7" s="218"/>
      <c r="O7" s="218"/>
      <c r="P7" s="217"/>
      <c r="Q7" s="217"/>
      <c r="R7" s="217"/>
      <c r="S7" s="217"/>
      <c r="T7" s="217"/>
      <c r="U7" s="217"/>
      <c r="V7" s="234" t="s">
        <v>22</v>
      </c>
      <c r="W7" s="217"/>
      <c r="X7" s="218" t="s">
        <v>403</v>
      </c>
      <c r="Y7" s="218" t="s">
        <v>403</v>
      </c>
      <c r="Z7" s="218" t="s">
        <v>403</v>
      </c>
      <c r="AA7" s="218" t="s">
        <v>403</v>
      </c>
      <c r="AB7" s="235" t="s">
        <v>426</v>
      </c>
      <c r="AC7" s="216"/>
      <c r="AD7" s="235" t="s">
        <v>538</v>
      </c>
      <c r="AE7" s="235" t="s">
        <v>43</v>
      </c>
      <c r="AF7" s="233" t="s">
        <v>8</v>
      </c>
      <c r="AG7" s="216"/>
      <c r="AH7" s="219"/>
      <c r="AJ7" s="29"/>
      <c r="AK7" s="27"/>
      <c r="AL7" s="220"/>
      <c r="AM7" s="28"/>
      <c r="AQ7" s="28"/>
      <c r="BI7" s="232"/>
    </row>
    <row r="8" spans="1:75" ht="19.8">
      <c r="A8" s="216"/>
      <c r="B8" s="216"/>
      <c r="C8" s="216"/>
      <c r="D8" s="216"/>
      <c r="E8" s="216"/>
      <c r="F8" s="234"/>
      <c r="G8" s="234"/>
      <c r="H8" s="234" t="s">
        <v>484</v>
      </c>
      <c r="I8" s="352" t="s">
        <v>2</v>
      </c>
      <c r="J8" s="233" t="s">
        <v>2</v>
      </c>
      <c r="K8" s="233" t="s">
        <v>570</v>
      </c>
      <c r="L8" s="233" t="s">
        <v>1</v>
      </c>
      <c r="M8" s="233"/>
      <c r="N8" s="235" t="s">
        <v>2</v>
      </c>
      <c r="O8" s="235"/>
      <c r="P8" s="233" t="s">
        <v>22</v>
      </c>
      <c r="Q8" s="233"/>
      <c r="R8" s="233" t="s">
        <v>22</v>
      </c>
      <c r="S8" s="233"/>
      <c r="T8" s="233" t="s">
        <v>22</v>
      </c>
      <c r="U8" s="233"/>
      <c r="V8" s="234" t="s">
        <v>486</v>
      </c>
      <c r="W8" s="233"/>
      <c r="X8" s="235" t="s">
        <v>488</v>
      </c>
      <c r="Y8" s="235" t="s">
        <v>477</v>
      </c>
      <c r="Z8" s="235" t="s">
        <v>477</v>
      </c>
      <c r="AA8" s="235" t="s">
        <v>477</v>
      </c>
      <c r="AB8" s="235"/>
      <c r="AC8" s="234" t="s">
        <v>413</v>
      </c>
      <c r="AD8" s="235" t="s">
        <v>1</v>
      </c>
      <c r="AE8" s="235" t="s">
        <v>558</v>
      </c>
      <c r="AF8" s="233" t="s">
        <v>69</v>
      </c>
      <c r="AG8" s="216"/>
      <c r="AH8" s="219"/>
      <c r="AJ8" s="29"/>
      <c r="AK8" s="27"/>
      <c r="AL8" s="220"/>
      <c r="AM8" s="28"/>
      <c r="AQ8" s="28"/>
      <c r="BI8" s="232"/>
    </row>
    <row r="9" spans="1:75" ht="19.8">
      <c r="A9" s="216"/>
      <c r="B9" s="216"/>
      <c r="C9" s="234" t="s">
        <v>0</v>
      </c>
      <c r="D9" s="234"/>
      <c r="E9" s="234" t="s">
        <v>437</v>
      </c>
      <c r="F9" s="234"/>
      <c r="G9" s="234"/>
      <c r="H9" s="53" t="s">
        <v>485</v>
      </c>
      <c r="I9" s="327" t="s">
        <v>8</v>
      </c>
      <c r="J9" s="95" t="s">
        <v>403</v>
      </c>
      <c r="K9" s="95" t="s">
        <v>571</v>
      </c>
      <c r="L9" s="95" t="s">
        <v>403</v>
      </c>
      <c r="M9" s="95"/>
      <c r="N9" s="73" t="s">
        <v>658</v>
      </c>
      <c r="O9" s="73"/>
      <c r="P9" s="95" t="s">
        <v>44</v>
      </c>
      <c r="Q9" s="95"/>
      <c r="R9" s="95" t="s">
        <v>658</v>
      </c>
      <c r="S9" s="95"/>
      <c r="T9" s="95" t="s">
        <v>662</v>
      </c>
      <c r="U9" s="95"/>
      <c r="V9" s="53" t="s">
        <v>414</v>
      </c>
      <c r="W9" s="95"/>
      <c r="X9" s="73" t="s">
        <v>489</v>
      </c>
      <c r="Y9" s="73" t="s">
        <v>559</v>
      </c>
      <c r="Z9" s="73" t="s">
        <v>560</v>
      </c>
      <c r="AA9" s="73" t="s">
        <v>561</v>
      </c>
      <c r="AB9" s="73" t="s">
        <v>1</v>
      </c>
      <c r="AC9" s="53" t="s">
        <v>414</v>
      </c>
      <c r="AD9" s="73" t="s">
        <v>509</v>
      </c>
      <c r="AE9" s="73" t="s">
        <v>44</v>
      </c>
      <c r="AF9" s="95" t="s">
        <v>540</v>
      </c>
      <c r="AG9" s="216"/>
      <c r="AH9" s="219"/>
      <c r="AJ9" s="29"/>
      <c r="AK9" s="27"/>
      <c r="AL9" s="220"/>
      <c r="AM9" s="28"/>
      <c r="AQ9" s="28"/>
      <c r="BI9" s="232"/>
    </row>
    <row r="10" spans="1:75" ht="19.05" customHeight="1">
      <c r="A10" s="216"/>
      <c r="B10" s="216"/>
      <c r="C10" s="234"/>
      <c r="D10" s="234"/>
      <c r="E10" s="234"/>
      <c r="F10" s="234"/>
      <c r="G10" s="234"/>
      <c r="H10" s="53"/>
      <c r="I10" s="327"/>
      <c r="J10" s="95"/>
      <c r="K10" s="95"/>
      <c r="L10" s="95"/>
      <c r="M10" s="95"/>
      <c r="N10" s="73"/>
      <c r="O10" s="73"/>
      <c r="P10" s="95"/>
      <c r="Q10" s="95"/>
      <c r="R10" s="95"/>
      <c r="S10" s="95"/>
      <c r="T10" s="95"/>
      <c r="U10" s="95"/>
      <c r="V10" s="53"/>
      <c r="W10" s="95"/>
      <c r="X10" s="73"/>
      <c r="Y10" s="73"/>
      <c r="Z10" s="73"/>
      <c r="AA10" s="73"/>
      <c r="AB10" s="73"/>
      <c r="AC10" s="53"/>
      <c r="AD10" s="73"/>
      <c r="AE10" s="73"/>
      <c r="AF10" s="95"/>
      <c r="AG10" s="216"/>
      <c r="AH10" s="219"/>
      <c r="AJ10" s="29"/>
      <c r="AK10" s="27"/>
      <c r="AL10" s="220"/>
      <c r="AM10" s="28"/>
      <c r="AQ10" s="28"/>
      <c r="BI10" s="232"/>
    </row>
    <row r="11" spans="1:75" ht="19.05" customHeight="1">
      <c r="A11" s="216"/>
      <c r="B11" s="216"/>
      <c r="C11" s="216"/>
      <c r="D11" s="258" t="str">
        <f>+D22</f>
        <v>P-</v>
      </c>
      <c r="E11" s="216"/>
      <c r="F11" s="216"/>
      <c r="G11" s="216"/>
      <c r="H11" s="216"/>
      <c r="I11" s="340">
        <f>SUM(I13:I37)</f>
        <v>103</v>
      </c>
      <c r="J11" s="260"/>
      <c r="K11" s="260"/>
      <c r="L11" s="260"/>
      <c r="M11" s="95"/>
      <c r="N11" s="536">
        <f>SUM(N13:N37)</f>
        <v>103</v>
      </c>
      <c r="O11" s="501"/>
      <c r="P11" s="262">
        <f>+Klasse!M11</f>
        <v>7.4466019417475708</v>
      </c>
      <c r="Q11" s="95"/>
      <c r="R11" s="262">
        <f>+Klasse!P11</f>
        <v>90.546601941747582</v>
      </c>
      <c r="S11" s="95"/>
      <c r="T11" s="546">
        <f>+Klasse!R11</f>
        <v>9.8974577355092404</v>
      </c>
      <c r="U11" s="95"/>
      <c r="V11" s="261"/>
      <c r="W11" s="95"/>
      <c r="X11" s="218"/>
      <c r="Y11" s="218"/>
      <c r="Z11" s="218"/>
      <c r="AA11" s="218"/>
      <c r="AB11" s="218"/>
      <c r="AC11" s="216"/>
      <c r="AD11" s="218"/>
      <c r="AE11" s="218"/>
      <c r="AF11" s="218"/>
      <c r="AG11" s="218"/>
      <c r="AH11" s="219"/>
      <c r="AJ11" s="29"/>
      <c r="AK11" s="27"/>
      <c r="AL11" s="220"/>
      <c r="AM11" s="28"/>
      <c r="AQ11" s="28"/>
      <c r="BI11" s="232"/>
    </row>
    <row r="12" spans="1:75" s="532" customFormat="1" ht="19.05" customHeight="1">
      <c r="A12" s="531"/>
      <c r="B12" s="531"/>
      <c r="C12" s="531"/>
      <c r="D12" s="258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  <c r="Z12" s="531"/>
      <c r="AA12" s="531"/>
      <c r="AB12" s="531"/>
      <c r="AC12" s="531"/>
      <c r="AD12" s="531"/>
      <c r="AE12" s="531"/>
      <c r="AF12" s="218"/>
      <c r="AG12" s="218"/>
      <c r="AH12" s="219"/>
      <c r="AI12" s="29"/>
      <c r="AJ12" s="29"/>
      <c r="AK12" s="27"/>
      <c r="AL12" s="220"/>
      <c r="BI12" s="232"/>
    </row>
    <row r="13" spans="1:75" ht="15" customHeight="1">
      <c r="A13" s="216"/>
      <c r="B13" s="287">
        <f>+'Ark1'!C1736</f>
        <v>2024</v>
      </c>
      <c r="C13" s="236">
        <f>+'Ark1'!L1736</f>
        <v>1</v>
      </c>
      <c r="D13" s="236" t="str">
        <f>VLOOKUP(C13,Klasse!$C$11:$D$27,2)</f>
        <v>P-</v>
      </c>
      <c r="E13" s="236">
        <f>+'Ark1'!H1736</f>
        <v>1</v>
      </c>
      <c r="F13" s="236">
        <f>+'Ark1'!J1736</f>
        <v>103</v>
      </c>
      <c r="G13" s="236" t="str">
        <f>VLOOKUP(F13,RNR!$A$1:$B$25,2)</f>
        <v>Rudshøgda</v>
      </c>
      <c r="H13" s="236" t="str">
        <f>+IF(I13=0,"",'Ark1'!Q1736)</f>
        <v/>
      </c>
      <c r="I13" s="353">
        <f>+'Ark1'!R1736</f>
        <v>0</v>
      </c>
      <c r="J13" s="237" t="str">
        <f>+IF(I13=0,"",'Ark1'!AG1736)</f>
        <v/>
      </c>
      <c r="K13" s="264">
        <f t="shared" ref="K13:K20" si="0">100*I13/$I$11</f>
        <v>0</v>
      </c>
      <c r="L13" s="237" t="str">
        <f>+IF(I13=0,"",'Ark1'!AH1736)</f>
        <v/>
      </c>
      <c r="M13" s="95"/>
      <c r="N13" s="502">
        <f>+'Ark1'!AI1736</f>
        <v>0</v>
      </c>
      <c r="O13" s="234"/>
      <c r="P13" s="32" t="str">
        <f>+IF(I13=0,"",'Ark1'!U1736)</f>
        <v/>
      </c>
      <c r="Q13" s="95"/>
      <c r="R13" s="503" t="str">
        <f>+IF(N13=0,"",'Ark1'!AJ1736)</f>
        <v/>
      </c>
      <c r="S13" s="95"/>
      <c r="T13" s="503" t="str">
        <f>+IF(N13=0,"",'Ark1'!AK1736)</f>
        <v/>
      </c>
      <c r="U13" s="95"/>
      <c r="V13" s="238" t="str">
        <f>+IF(I13=0,"",'Ark1'!T1736)</f>
        <v/>
      </c>
      <c r="W13" s="95"/>
      <c r="X13" s="239" t="str">
        <f>+IF(I13=0,"",'Ark1'!W1736)</f>
        <v/>
      </c>
      <c r="Y13" s="239" t="str">
        <f>+IF(I13=0,"",'Ark1'!X1736)</f>
        <v/>
      </c>
      <c r="Z13" s="239" t="str">
        <f>+IF(I13=0,"",'Ark1'!Y1736)</f>
        <v/>
      </c>
      <c r="AA13" s="239" t="str">
        <f>+IF(I13=0,"",'Ark1'!Z1736)</f>
        <v/>
      </c>
      <c r="AB13" s="237" t="str">
        <f>+IF(I13=0,"",'Ark1'!AA1736)</f>
        <v/>
      </c>
      <c r="AC13" s="238" t="str">
        <f>+IF(I13=0,"",'Ark1'!AC1736)</f>
        <v/>
      </c>
      <c r="AD13" s="239" t="str">
        <f>+IF(I13=0,"",'Ark1'!AE1736)</f>
        <v/>
      </c>
      <c r="AE13" s="239" t="str">
        <f t="shared" ref="AE13:AE20" si="1">IF(I13=0,"",P13/C13)</f>
        <v/>
      </c>
      <c r="AF13" s="237" t="str">
        <f t="shared" ref="AF13:AF20" si="2">IF(I13=0,"",I13/H13)</f>
        <v/>
      </c>
      <c r="AG13" s="216"/>
      <c r="AH13" s="219"/>
      <c r="AJ13" s="29"/>
      <c r="AK13" s="27"/>
      <c r="AL13" s="220"/>
      <c r="AM13" s="28"/>
      <c r="AQ13" s="28"/>
      <c r="BI13" s="232"/>
    </row>
    <row r="14" spans="1:75" ht="15" customHeight="1">
      <c r="A14" s="216"/>
      <c r="B14" s="287">
        <f>+'Ark1'!C1737</f>
        <v>2024</v>
      </c>
      <c r="C14" s="236">
        <f>+'Ark1'!L1737</f>
        <v>1</v>
      </c>
      <c r="D14" s="236" t="str">
        <f>VLOOKUP(C14,Klasse!$C$11:$D$27,2)</f>
        <v>P-</v>
      </c>
      <c r="E14" s="236">
        <f>+'Ark1'!H1737</f>
        <v>2</v>
      </c>
      <c r="F14" s="236">
        <f>+'Ark1'!J1737</f>
        <v>106</v>
      </c>
      <c r="G14" s="236" t="str">
        <f>VLOOKUP(F14,RNR!$A$1:$B$25,2)</f>
        <v>Furuseth</v>
      </c>
      <c r="H14" s="236" t="str">
        <f>+IF(I14=0,"",'Ark1'!Q1737)</f>
        <v/>
      </c>
      <c r="I14" s="353">
        <f>+'Ark1'!R1737</f>
        <v>0</v>
      </c>
      <c r="J14" s="237" t="str">
        <f>+IF(I14=0,"",'Ark1'!AG1737)</f>
        <v/>
      </c>
      <c r="K14" s="264">
        <f t="shared" si="0"/>
        <v>0</v>
      </c>
      <c r="L14" s="237" t="str">
        <f>+IF(I14=0,"",'Ark1'!AH1737)</f>
        <v/>
      </c>
      <c r="M14" s="95"/>
      <c r="N14" s="502">
        <f>+'Ark1'!AI1737</f>
        <v>0</v>
      </c>
      <c r="O14" s="234"/>
      <c r="P14" s="32" t="str">
        <f>+IF(I14=0,"",'Ark1'!U1737)</f>
        <v/>
      </c>
      <c r="Q14" s="95"/>
      <c r="R14" s="503" t="str">
        <f>+IF(N14=0,"",'Ark1'!AJ1737)</f>
        <v/>
      </c>
      <c r="S14" s="95"/>
      <c r="T14" s="503" t="str">
        <f>+IF(N14=0,"",'Ark1'!AK1737)</f>
        <v/>
      </c>
      <c r="U14" s="95"/>
      <c r="V14" s="238" t="str">
        <f>+IF(I14=0,"",'Ark1'!T1737)</f>
        <v/>
      </c>
      <c r="W14" s="95"/>
      <c r="X14" s="239" t="str">
        <f>+IF(I14=0,"",'Ark1'!W1737)</f>
        <v/>
      </c>
      <c r="Y14" s="239" t="str">
        <f>+IF(I14=0,"",'Ark1'!X1737)</f>
        <v/>
      </c>
      <c r="Z14" s="239" t="str">
        <f>+IF(I14=0,"",'Ark1'!Y1737)</f>
        <v/>
      </c>
      <c r="AA14" s="239" t="str">
        <f>+IF(I14=0,"",'Ark1'!Z1737)</f>
        <v/>
      </c>
      <c r="AB14" s="237" t="str">
        <f>+IF(I14=0,"",'Ark1'!AA1737)</f>
        <v/>
      </c>
      <c r="AC14" s="238" t="str">
        <f>+IF(I14=0,"",'Ark1'!AC1737)</f>
        <v/>
      </c>
      <c r="AD14" s="239" t="str">
        <f>+IF(I14=0,"",'Ark1'!AE1737)</f>
        <v/>
      </c>
      <c r="AE14" s="239" t="str">
        <f t="shared" si="1"/>
        <v/>
      </c>
      <c r="AF14" s="237" t="str">
        <f t="shared" si="2"/>
        <v/>
      </c>
      <c r="AG14" s="216"/>
      <c r="AH14" s="219"/>
      <c r="AJ14" s="29"/>
      <c r="AK14" s="27"/>
      <c r="AL14" s="220"/>
      <c r="AM14" s="28"/>
      <c r="AQ14" s="28"/>
      <c r="BI14" s="232"/>
    </row>
    <row r="15" spans="1:75" ht="15" customHeight="1">
      <c r="A15" s="216"/>
      <c r="B15" s="287">
        <f>+'Ark1'!C1738</f>
        <v>2024</v>
      </c>
      <c r="C15" s="236">
        <f>+'Ark1'!L1738</f>
        <v>1</v>
      </c>
      <c r="D15" s="236" t="str">
        <f>VLOOKUP(C15,Klasse!$C$11:$D$27,2)</f>
        <v>P-</v>
      </c>
      <c r="E15" s="236">
        <f>+'Ark1'!H1738</f>
        <v>1</v>
      </c>
      <c r="F15" s="236">
        <f>+'Ark1'!J1738</f>
        <v>110</v>
      </c>
      <c r="G15" s="236" t="str">
        <f>VLOOKUP(F15,RNR!$A$1:$B$25,2)</f>
        <v>Gol</v>
      </c>
      <c r="H15" s="236">
        <f>+IF(I15=0,"",'Ark1'!Q1738)</f>
        <v>1</v>
      </c>
      <c r="I15" s="353">
        <f>+'Ark1'!R1738</f>
        <v>1</v>
      </c>
      <c r="J15" s="237">
        <f>+IF(I15=0,"",'Ark1'!AG1738)</f>
        <v>9.0976722218386701E-3</v>
      </c>
      <c r="K15" s="264">
        <f t="shared" si="0"/>
        <v>0.970873786407767</v>
      </c>
      <c r="L15" s="237">
        <f>+IF(I15=0,"",'Ark1'!AH1738)</f>
        <v>0</v>
      </c>
      <c r="M15" s="95"/>
      <c r="N15" s="502">
        <f>+'Ark1'!AI1738</f>
        <v>1</v>
      </c>
      <c r="O15" s="234"/>
      <c r="P15" s="32">
        <f>+IF(I15=0,"",'Ark1'!U1738)</f>
        <v>14.1</v>
      </c>
      <c r="Q15" s="95"/>
      <c r="R15" s="503">
        <f>+IF(N15=0,"",'Ark1'!AJ1738)</f>
        <v>103.9</v>
      </c>
      <c r="S15" s="95"/>
      <c r="T15" s="503">
        <f>+IF(N15=0,"",'Ark1'!AK1738)</f>
        <v>12.571076521168976</v>
      </c>
      <c r="U15" s="95"/>
      <c r="V15" s="238">
        <f>+IF(I15=0,"",'Ark1'!T1738)</f>
        <v>2</v>
      </c>
      <c r="W15" s="95"/>
      <c r="X15" s="239">
        <f>+IF(I15=0,"",'Ark1'!W1738)</f>
        <v>0</v>
      </c>
      <c r="Y15" s="239">
        <f>+IF(I15=0,"",'Ark1'!X1738)</f>
        <v>0</v>
      </c>
      <c r="Z15" s="239">
        <f>+IF(I15=0,"",'Ark1'!Y1738)</f>
        <v>0</v>
      </c>
      <c r="AA15" s="239">
        <f>+IF(I15=0,"",'Ark1'!Z1738)</f>
        <v>0</v>
      </c>
      <c r="AB15" s="237">
        <f>+IF(I15=0,"",'Ark1'!AA1738)</f>
        <v>0</v>
      </c>
      <c r="AC15" s="238">
        <f>+IF(I15=0,"",'Ark1'!AC1738)</f>
        <v>0</v>
      </c>
      <c r="AD15" s="239">
        <f>+IF(I15=0,"",'Ark1'!AE1738)</f>
        <v>0</v>
      </c>
      <c r="AE15" s="239">
        <f t="shared" si="1"/>
        <v>14.1</v>
      </c>
      <c r="AF15" s="237">
        <f t="shared" si="2"/>
        <v>1</v>
      </c>
      <c r="AG15" s="216"/>
      <c r="AH15" s="219"/>
      <c r="AJ15" s="29"/>
      <c r="AK15" s="27"/>
      <c r="AL15" s="220"/>
      <c r="AM15" s="28"/>
      <c r="AQ15" s="28"/>
      <c r="BI15" s="232"/>
    </row>
    <row r="16" spans="1:75" s="535" customFormat="1" ht="15" customHeight="1">
      <c r="A16" s="534"/>
      <c r="B16" s="287">
        <f>+'Ark1'!C1739</f>
        <v>2024</v>
      </c>
      <c r="C16" s="236">
        <f>+'Ark1'!L1739</f>
        <v>1</v>
      </c>
      <c r="D16" s="236" t="str">
        <f>VLOOKUP(C16,Klasse!$C$11:$D$27,2)</f>
        <v>P-</v>
      </c>
      <c r="E16" s="236">
        <f>+'Ark1'!H1739</f>
        <v>1</v>
      </c>
      <c r="F16" s="236">
        <f>+'Ark1'!J1739</f>
        <v>111</v>
      </c>
      <c r="G16" s="236" t="str">
        <f>VLOOKUP(F16,RNR!$A$1:$B$25,2)</f>
        <v>Forus</v>
      </c>
      <c r="H16" s="236">
        <f>+IF(I16=0,"",'Ark1'!Q1739)</f>
        <v>2</v>
      </c>
      <c r="I16" s="353">
        <f>+'Ark1'!R1739</f>
        <v>2</v>
      </c>
      <c r="J16" s="237">
        <f>+IF(I16=0,"",'Ark1'!AG1739)</f>
        <v>1.8389129747569795E-2</v>
      </c>
      <c r="K16" s="264">
        <f t="shared" si="0"/>
        <v>1.941747572815534</v>
      </c>
      <c r="L16" s="237">
        <f>+IF(I16=0,"",'Ark1'!AH1739)</f>
        <v>0</v>
      </c>
      <c r="M16" s="95"/>
      <c r="N16" s="502">
        <f>+'Ark1'!AI1739</f>
        <v>2</v>
      </c>
      <c r="O16" s="234"/>
      <c r="P16" s="32">
        <f>+IF(I16=0,"",'Ark1'!U1739)</f>
        <v>10.5</v>
      </c>
      <c r="Q16" s="95"/>
      <c r="R16" s="503">
        <f>+IF(N16=0,"",'Ark1'!AJ1739)</f>
        <v>100</v>
      </c>
      <c r="S16" s="95"/>
      <c r="T16" s="503">
        <f>+IF(N16=0,"",'Ark1'!AK1739)</f>
        <v>10.342008215815149</v>
      </c>
      <c r="U16" s="95"/>
      <c r="V16" s="238">
        <f>+IF(I16=0,"",'Ark1'!T1739)</f>
        <v>2.5</v>
      </c>
      <c r="W16" s="95"/>
      <c r="X16" s="239">
        <f>+IF(I16=0,"",'Ark1'!W1739)</f>
        <v>0</v>
      </c>
      <c r="Y16" s="239">
        <f>+IF(I16=0,"",'Ark1'!X1739)</f>
        <v>0</v>
      </c>
      <c r="Z16" s="239">
        <f>+IF(I16=0,"",'Ark1'!Y1739)</f>
        <v>0</v>
      </c>
      <c r="AA16" s="239">
        <f>+IF(I16=0,"",'Ark1'!Z1739)</f>
        <v>2.0999999999999996</v>
      </c>
      <c r="AB16" s="237">
        <f>+IF(I16=0,"",'Ark1'!AA1739)</f>
        <v>0</v>
      </c>
      <c r="AC16" s="238">
        <f>+IF(I16=0,"",'Ark1'!AC1739)</f>
        <v>0</v>
      </c>
      <c r="AD16" s="239">
        <f>+IF(I16=0,"",'Ark1'!AE1739)</f>
        <v>0</v>
      </c>
      <c r="AE16" s="239">
        <f t="shared" si="1"/>
        <v>10.5</v>
      </c>
      <c r="AF16" s="237">
        <f t="shared" si="2"/>
        <v>1</v>
      </c>
      <c r="AG16" s="534"/>
      <c r="AH16" s="219"/>
      <c r="AI16" s="29"/>
      <c r="AJ16" s="29"/>
      <c r="AK16" s="27"/>
      <c r="AL16" s="220"/>
      <c r="BI16" s="232"/>
    </row>
    <row r="17" spans="1:61" s="535" customFormat="1" ht="15" customHeight="1">
      <c r="A17" s="534"/>
      <c r="B17" s="287">
        <f>+'Ark1'!C1740</f>
        <v>2024</v>
      </c>
      <c r="C17" s="236">
        <f>+'Ark1'!L1740</f>
        <v>1</v>
      </c>
      <c r="D17" s="236" t="str">
        <f>VLOOKUP(C17,Klasse!$C$11:$D$27,2)</f>
        <v>P-</v>
      </c>
      <c r="E17" s="236">
        <f>+'Ark1'!H1740</f>
        <v>1</v>
      </c>
      <c r="F17" s="236">
        <f>+'Ark1'!J1740</f>
        <v>116</v>
      </c>
      <c r="G17" s="236" t="str">
        <f>VLOOKUP(F17,RNR!$A$1:$B$25,2)</f>
        <v>Sandeid</v>
      </c>
      <c r="H17" s="236">
        <f>+IF(I17=0,"",'Ark1'!Q1740)</f>
        <v>1</v>
      </c>
      <c r="I17" s="353">
        <f>+'Ark1'!R1740</f>
        <v>1</v>
      </c>
      <c r="J17" s="237">
        <f>+IF(I17=0,"",'Ark1'!AG1740)</f>
        <v>1.0800080229167414E-2</v>
      </c>
      <c r="K17" s="264">
        <f t="shared" si="0"/>
        <v>0.970873786407767</v>
      </c>
      <c r="L17" s="237">
        <f>+IF(I17=0,"",'Ark1'!AH1740)</f>
        <v>0</v>
      </c>
      <c r="M17" s="95"/>
      <c r="N17" s="502">
        <f>+'Ark1'!AI1740</f>
        <v>1</v>
      </c>
      <c r="O17" s="234"/>
      <c r="P17" s="32">
        <f>+IF(I17=0,"",'Ark1'!U1740)</f>
        <v>8.4</v>
      </c>
      <c r="Q17" s="95"/>
      <c r="R17" s="503">
        <f>+IF(N17=0,"",'Ark1'!AJ1740)</f>
        <v>94.2</v>
      </c>
      <c r="S17" s="95"/>
      <c r="T17" s="503">
        <f>+IF(N17=0,"",'Ark1'!AK1740)</f>
        <v>10.04908634137659</v>
      </c>
      <c r="U17" s="95"/>
      <c r="V17" s="238">
        <f>+IF(I17=0,"",'Ark1'!T1740)</f>
        <v>3</v>
      </c>
      <c r="W17" s="95"/>
      <c r="X17" s="239">
        <f>+IF(I17=0,"",'Ark1'!W1740)</f>
        <v>0</v>
      </c>
      <c r="Y17" s="239">
        <f>+IF(I17=0,"",'Ark1'!X1740)</f>
        <v>0</v>
      </c>
      <c r="Z17" s="239">
        <f>+IF(I17=0,"",'Ark1'!Y1740)</f>
        <v>0</v>
      </c>
      <c r="AA17" s="239">
        <f>+IF(I17=0,"",'Ark1'!Z1740)</f>
        <v>0</v>
      </c>
      <c r="AB17" s="237">
        <f>+IF(I17=0,"",'Ark1'!AA1740)</f>
        <v>0</v>
      </c>
      <c r="AC17" s="238">
        <f>+IF(I17=0,"",'Ark1'!AC1740)</f>
        <v>0</v>
      </c>
      <c r="AD17" s="239">
        <f>+IF(I17=0,"",'Ark1'!AE1740)</f>
        <v>0</v>
      </c>
      <c r="AE17" s="239">
        <f t="shared" si="1"/>
        <v>8.4</v>
      </c>
      <c r="AF17" s="237">
        <f t="shared" si="2"/>
        <v>1</v>
      </c>
      <c r="AG17" s="534"/>
      <c r="AH17" s="219"/>
      <c r="AI17" s="29"/>
      <c r="AJ17" s="29"/>
      <c r="AK17" s="27"/>
      <c r="AL17" s="220"/>
      <c r="BI17" s="232"/>
    </row>
    <row r="18" spans="1:61" s="535" customFormat="1" ht="15" customHeight="1">
      <c r="A18" s="534"/>
      <c r="B18" s="287">
        <f>+'Ark1'!C1741</f>
        <v>2024</v>
      </c>
      <c r="C18" s="236">
        <f>+'Ark1'!L1741</f>
        <v>1</v>
      </c>
      <c r="D18" s="236" t="str">
        <f>VLOOKUP(C18,Klasse!$C$11:$D$27,2)</f>
        <v>P-</v>
      </c>
      <c r="E18" s="236">
        <f>+'Ark1'!H1741</f>
        <v>2</v>
      </c>
      <c r="F18" s="236">
        <f>+'Ark1'!J1741</f>
        <v>117</v>
      </c>
      <c r="G18" s="236" t="str">
        <f>VLOOKUP(F18,RNR!$A$1:$B$25,2)</f>
        <v>Jæren</v>
      </c>
      <c r="H18" s="236">
        <f>+IF(I18=0,"",'Ark1'!Q1741)</f>
        <v>4</v>
      </c>
      <c r="I18" s="353">
        <f>+'Ark1'!R1741</f>
        <v>6</v>
      </c>
      <c r="J18" s="237">
        <f>+IF(I18=0,"",'Ark1'!AG1741)</f>
        <v>8.3509787067513649E-2</v>
      </c>
      <c r="K18" s="264">
        <f t="shared" si="0"/>
        <v>5.825242718446602</v>
      </c>
      <c r="L18" s="237">
        <f>+IF(I18=0,"",'Ark1'!AH1741)</f>
        <v>16.666666666666671</v>
      </c>
      <c r="M18" s="95"/>
      <c r="N18" s="502">
        <f>+'Ark1'!AI1741</f>
        <v>6</v>
      </c>
      <c r="O18" s="234"/>
      <c r="P18" s="32">
        <f>+IF(I18=0,"",'Ark1'!U1741)</f>
        <v>7.9666666666666659</v>
      </c>
      <c r="Q18" s="95"/>
      <c r="R18" s="503">
        <f>+IF(N18=0,"",'Ark1'!AJ1741)</f>
        <v>92.21666666666664</v>
      </c>
      <c r="S18" s="95"/>
      <c r="T18" s="503">
        <f>+IF(N18=0,"",'Ark1'!AK1741)</f>
        <v>10.002289698189102</v>
      </c>
      <c r="U18" s="95"/>
      <c r="V18" s="238">
        <f>+IF(I18=0,"",'Ark1'!T1741)</f>
        <v>1.8333333333333328</v>
      </c>
      <c r="W18" s="95"/>
      <c r="X18" s="239">
        <f>+IF(I18=0,"",'Ark1'!W1741)</f>
        <v>0</v>
      </c>
      <c r="Y18" s="239">
        <f>+IF(I18=0,"",'Ark1'!X1741)</f>
        <v>0</v>
      </c>
      <c r="Z18" s="239">
        <f>+IF(I18=0,"",'Ark1'!Y1741)</f>
        <v>0</v>
      </c>
      <c r="AA18" s="239">
        <f>+IF(I18=0,"",'Ark1'!Z1741)</f>
        <v>1.9232495649002299</v>
      </c>
      <c r="AB18" s="237">
        <f>+IF(I18=0,"",'Ark1'!AA1741)</f>
        <v>0</v>
      </c>
      <c r="AC18" s="238">
        <f>+IF(I18=0,"",'Ark1'!AC1741)</f>
        <v>0</v>
      </c>
      <c r="AD18" s="239">
        <f>+IF(I18=0,"",'Ark1'!AE1741)</f>
        <v>0</v>
      </c>
      <c r="AE18" s="239">
        <f t="shared" si="1"/>
        <v>7.9666666666666659</v>
      </c>
      <c r="AF18" s="237">
        <f t="shared" si="2"/>
        <v>1.5</v>
      </c>
      <c r="AG18" s="534"/>
      <c r="AH18" s="219"/>
      <c r="AI18" s="29"/>
      <c r="AJ18" s="29"/>
      <c r="AK18" s="27"/>
      <c r="AL18" s="220"/>
      <c r="BI18" s="232"/>
    </row>
    <row r="19" spans="1:61" s="535" customFormat="1" ht="15" customHeight="1">
      <c r="A19" s="534"/>
      <c r="B19" s="287">
        <f>+'Ark1'!C1742</f>
        <v>2024</v>
      </c>
      <c r="C19" s="236">
        <f>+'Ark1'!L1742</f>
        <v>1</v>
      </c>
      <c r="D19" s="236" t="str">
        <f>VLOOKUP(C19,Klasse!$C$11:$D$27,2)</f>
        <v>P-</v>
      </c>
      <c r="E19" s="236">
        <f>+'Ark1'!H1742</f>
        <v>1</v>
      </c>
      <c r="F19" s="236">
        <f>+'Ark1'!J1742</f>
        <v>134</v>
      </c>
      <c r="G19" s="236" t="str">
        <f>VLOOKUP(F19,RNR!$A$1:$B$25,2)</f>
        <v>Førde</v>
      </c>
      <c r="H19" s="236">
        <f>+IF(I19=0,"",'Ark1'!Q1742)</f>
        <v>5</v>
      </c>
      <c r="I19" s="353">
        <f>+'Ark1'!R1742</f>
        <v>9</v>
      </c>
      <c r="J19" s="237">
        <f>+IF(I19=0,"",'Ark1'!AG1742)</f>
        <v>5.4983310306800655E-2</v>
      </c>
      <c r="K19" s="264">
        <f t="shared" si="0"/>
        <v>8.7378640776699026</v>
      </c>
      <c r="L19" s="237">
        <f>+IF(I19=0,"",'Ark1'!AH1742)</f>
        <v>0</v>
      </c>
      <c r="M19" s="95"/>
      <c r="N19" s="502">
        <f>+'Ark1'!AI1742</f>
        <v>9</v>
      </c>
      <c r="O19" s="234"/>
      <c r="P19" s="32">
        <f>+IF(I19=0,"",'Ark1'!U1742)</f>
        <v>7.844444444444445</v>
      </c>
      <c r="Q19" s="95"/>
      <c r="R19" s="503">
        <f>+IF(N19=0,"",'Ark1'!AJ1742)</f>
        <v>92.188888888888883</v>
      </c>
      <c r="S19" s="95"/>
      <c r="T19" s="503">
        <f>+IF(N19=0,"",'Ark1'!AK1742)</f>
        <v>9.8943183014543763</v>
      </c>
      <c r="U19" s="95"/>
      <c r="V19" s="238">
        <f>+IF(I19=0,"",'Ark1'!T1742)</f>
        <v>2.3333333333333339</v>
      </c>
      <c r="W19" s="95"/>
      <c r="X19" s="239">
        <f>+IF(I19=0,"",'Ark1'!W1742)</f>
        <v>0</v>
      </c>
      <c r="Y19" s="239">
        <f>+IF(I19=0,"",'Ark1'!X1742)</f>
        <v>0</v>
      </c>
      <c r="Z19" s="239">
        <f>+IF(I19=0,"",'Ark1'!Y1742)</f>
        <v>0</v>
      </c>
      <c r="AA19" s="239">
        <f>+IF(I19=0,"",'Ark1'!Z1742)</f>
        <v>1.6007714189735067</v>
      </c>
      <c r="AB19" s="237">
        <f>+IF(I19=0,"",'Ark1'!AA1742)</f>
        <v>0</v>
      </c>
      <c r="AC19" s="238">
        <f>+IF(I19=0,"",'Ark1'!AC1742)</f>
        <v>0</v>
      </c>
      <c r="AD19" s="239">
        <f>+IF(I19=0,"",'Ark1'!AE1742)</f>
        <v>0</v>
      </c>
      <c r="AE19" s="239">
        <f t="shared" si="1"/>
        <v>7.844444444444445</v>
      </c>
      <c r="AF19" s="237">
        <f t="shared" si="2"/>
        <v>1.8</v>
      </c>
      <c r="AG19" s="534"/>
      <c r="AH19" s="219"/>
      <c r="AI19" s="29"/>
      <c r="AJ19" s="29"/>
      <c r="AK19" s="27"/>
      <c r="AL19" s="220"/>
      <c r="BI19" s="232"/>
    </row>
    <row r="20" spans="1:61" s="535" customFormat="1" ht="15" customHeight="1">
      <c r="A20" s="534"/>
      <c r="B20" s="287">
        <f>+'Ark1'!C1743</f>
        <v>2024</v>
      </c>
      <c r="C20" s="236">
        <f>+'Ark1'!L1743</f>
        <v>1</v>
      </c>
      <c r="D20" s="236" t="str">
        <f>VLOOKUP(C20,Klasse!$C$11:$D$27,2)</f>
        <v>P-</v>
      </c>
      <c r="E20" s="236">
        <f>+'Ark1'!H1743</f>
        <v>2</v>
      </c>
      <c r="F20" s="236">
        <f>+'Ark1'!J1743</f>
        <v>141</v>
      </c>
      <c r="G20" s="236" t="str">
        <f>VLOOKUP(F20,RNR!$A$1:$B$25,2)</f>
        <v>Ølen</v>
      </c>
      <c r="H20" s="236">
        <f>+IF(I20=0,"",'Ark1'!Q1743)</f>
        <v>13</v>
      </c>
      <c r="I20" s="353">
        <f>+'Ark1'!R1743</f>
        <v>21</v>
      </c>
      <c r="J20" s="237">
        <f>+IF(I20=0,"",'Ark1'!AG1743)</f>
        <v>0.13866320199900972</v>
      </c>
      <c r="K20" s="264">
        <f t="shared" si="0"/>
        <v>20.388349514563107</v>
      </c>
      <c r="L20" s="237">
        <f>+IF(I20=0,"",'Ark1'!AH1743)</f>
        <v>4.7619047619047636</v>
      </c>
      <c r="M20" s="95"/>
      <c r="N20" s="502">
        <f>+'Ark1'!AI1743</f>
        <v>21</v>
      </c>
      <c r="O20" s="234"/>
      <c r="P20" s="32">
        <f>+IF(I20=0,"",'Ark1'!U1743)</f>
        <v>7.4809523809523775</v>
      </c>
      <c r="Q20" s="95"/>
      <c r="R20" s="503">
        <f>+IF(N20=0,"",'Ark1'!AJ1743)</f>
        <v>90.909523809523819</v>
      </c>
      <c r="S20" s="95"/>
      <c r="T20" s="503">
        <f>+IF(N20=0,"",'Ark1'!AK1743)</f>
        <v>9.8748297664171485</v>
      </c>
      <c r="U20" s="95"/>
      <c r="V20" s="238">
        <f>+IF(I20=0,"",'Ark1'!T1743)</f>
        <v>2.2380952380952386</v>
      </c>
      <c r="W20" s="95"/>
      <c r="X20" s="239">
        <f>+IF(I20=0,"",'Ark1'!W1743)</f>
        <v>0</v>
      </c>
      <c r="Y20" s="239">
        <f>+IF(I20=0,"",'Ark1'!X1743)</f>
        <v>0</v>
      </c>
      <c r="Z20" s="239">
        <f>+IF(I20=0,"",'Ark1'!Y1743)</f>
        <v>0</v>
      </c>
      <c r="AA20" s="239">
        <f>+IF(I20=0,"",'Ark1'!Z1743)</f>
        <v>1.3293818999172771</v>
      </c>
      <c r="AB20" s="237">
        <f>+IF(I20=0,"",'Ark1'!AA1743)</f>
        <v>0</v>
      </c>
      <c r="AC20" s="238">
        <f>+IF(I20=0,"",'Ark1'!AC1743)</f>
        <v>0</v>
      </c>
      <c r="AD20" s="239">
        <f>+IF(I20=0,"",'Ark1'!AE1743)</f>
        <v>0</v>
      </c>
      <c r="AE20" s="239">
        <f t="shared" si="1"/>
        <v>7.4809523809523775</v>
      </c>
      <c r="AF20" s="237">
        <f t="shared" si="2"/>
        <v>1.6153846153846154</v>
      </c>
      <c r="AG20" s="534"/>
      <c r="AH20" s="219"/>
      <c r="AI20" s="29"/>
      <c r="AJ20" s="29"/>
      <c r="AK20" s="27"/>
      <c r="AL20" s="220"/>
      <c r="BI20" s="232"/>
    </row>
    <row r="21" spans="1:61" ht="15" customHeight="1">
      <c r="A21" s="216"/>
      <c r="B21" s="287">
        <f>+'Ark1'!C1744</f>
        <v>2024</v>
      </c>
      <c r="C21" s="236">
        <f>+'Ark1'!L1744</f>
        <v>1</v>
      </c>
      <c r="D21" s="236" t="str">
        <f>VLOOKUP(C21,Klasse!$C$11:$D$27,2)</f>
        <v>P-</v>
      </c>
      <c r="E21" s="236">
        <f>+'Ark1'!H1744</f>
        <v>2</v>
      </c>
      <c r="F21" s="236">
        <f>+'Ark1'!J1744</f>
        <v>143</v>
      </c>
      <c r="G21" s="236" t="str">
        <f>VLOOKUP(F21,RNR!$A$1:$B$25,2)</f>
        <v>Nordfjord</v>
      </c>
      <c r="H21" s="236" t="str">
        <f>+IF(I21=0,"",'Ark1'!Q1744)</f>
        <v/>
      </c>
      <c r="I21" s="353">
        <f>+'Ark1'!R1744</f>
        <v>0</v>
      </c>
      <c r="J21" s="237" t="str">
        <f>+IF(I21=0,"",'Ark1'!AG1744)</f>
        <v/>
      </c>
      <c r="K21" s="264">
        <f t="shared" ref="K21:K37" si="3">100*I21/$I$11</f>
        <v>0</v>
      </c>
      <c r="L21" s="237" t="str">
        <f>+IF(I21=0,"",'Ark1'!AH1744)</f>
        <v/>
      </c>
      <c r="M21" s="95"/>
      <c r="N21" s="502">
        <f>+'Ark1'!AI1744</f>
        <v>0</v>
      </c>
      <c r="O21" s="234"/>
      <c r="P21" s="32" t="str">
        <f>+IF(I21=0,"",'Ark1'!U1744)</f>
        <v/>
      </c>
      <c r="Q21" s="95"/>
      <c r="R21" s="503" t="str">
        <f>+IF(N21=0,"",'Ark1'!AJ1744)</f>
        <v/>
      </c>
      <c r="S21" s="95"/>
      <c r="T21" s="503" t="str">
        <f>+IF(N21=0,"",'Ark1'!AK1744)</f>
        <v/>
      </c>
      <c r="U21" s="95"/>
      <c r="V21" s="238" t="str">
        <f>+IF(I21=0,"",'Ark1'!T1744)</f>
        <v/>
      </c>
      <c r="W21" s="95"/>
      <c r="X21" s="239" t="str">
        <f>+IF(I21=0,"",'Ark1'!W1744)</f>
        <v/>
      </c>
      <c r="Y21" s="239" t="str">
        <f>+IF(I21=0,"",'Ark1'!X1744)</f>
        <v/>
      </c>
      <c r="Z21" s="239" t="str">
        <f>+IF(I21=0,"",'Ark1'!Y1744)</f>
        <v/>
      </c>
      <c r="AA21" s="239" t="str">
        <f>+IF(I21=0,"",'Ark1'!Z1744)</f>
        <v/>
      </c>
      <c r="AB21" s="237" t="str">
        <f>+IF(I21=0,"",'Ark1'!AA1744)</f>
        <v/>
      </c>
      <c r="AC21" s="238" t="str">
        <f>+IF(I21=0,"",'Ark1'!AC1744)</f>
        <v/>
      </c>
      <c r="AD21" s="239" t="str">
        <f>+IF(I21=0,"",'Ark1'!AE1744)</f>
        <v/>
      </c>
      <c r="AE21" s="239" t="str">
        <f t="shared" ref="AE21:AE37" si="4">IF(I21=0,"",P21/C21)</f>
        <v/>
      </c>
      <c r="AF21" s="237" t="str">
        <f t="shared" ref="AF21:AF37" si="5">IF(I21=0,"",I21/H21)</f>
        <v/>
      </c>
      <c r="AG21" s="216"/>
      <c r="AH21" s="219"/>
      <c r="AJ21" s="29"/>
      <c r="AK21" s="27"/>
      <c r="AL21" s="220"/>
      <c r="AM21" s="28"/>
      <c r="AQ21" s="28"/>
      <c r="BI21" s="232"/>
    </row>
    <row r="22" spans="1:61" ht="15" customHeight="1">
      <c r="A22" s="216"/>
      <c r="B22" s="287">
        <f>+'Ark1'!C1745</f>
        <v>2024</v>
      </c>
      <c r="C22" s="236">
        <f>+'Ark1'!L1745</f>
        <v>1</v>
      </c>
      <c r="D22" s="236" t="str">
        <f>VLOOKUP(C22,Klasse!$C$11:$D$27,2)</f>
        <v>P-</v>
      </c>
      <c r="E22" s="236">
        <f>+'Ark1'!H1745</f>
        <v>2</v>
      </c>
      <c r="F22" s="236">
        <f>+'Ark1'!J1745</f>
        <v>147</v>
      </c>
      <c r="G22" s="236" t="str">
        <f>VLOOKUP(F22,RNR!$A$1:$B$25,2)</f>
        <v>Midt-Norge</v>
      </c>
      <c r="H22" s="236">
        <f>+IF(I22=0,"",'Ark1'!Q1745)</f>
        <v>1</v>
      </c>
      <c r="I22" s="353">
        <f>+'Ark1'!R1745</f>
        <v>32</v>
      </c>
      <c r="J22" s="237">
        <f>+IF(I22=0,"",'Ark1'!AG1745)</f>
        <v>1.3058821421960556</v>
      </c>
      <c r="K22" s="264">
        <f t="shared" si="3"/>
        <v>31.067961165048544</v>
      </c>
      <c r="L22" s="237">
        <f>+IF(I22=0,"",'Ark1'!AH1745)</f>
        <v>0</v>
      </c>
      <c r="M22" s="95"/>
      <c r="N22" s="502">
        <f>+'Ark1'!AI1745</f>
        <v>32</v>
      </c>
      <c r="O22" s="234"/>
      <c r="P22" s="32">
        <f>+IF(I22=0,"",'Ark1'!U1745)</f>
        <v>6.8343749999999996</v>
      </c>
      <c r="Q22" s="95"/>
      <c r="R22" s="503">
        <f>+IF(N22=0,"",'Ark1'!AJ1745)</f>
        <v>88.346874999999983</v>
      </c>
      <c r="S22" s="95"/>
      <c r="T22" s="503">
        <f>+IF(N22=0,"",'Ark1'!AK1745)</f>
        <v>9.845140137253976</v>
      </c>
      <c r="U22" s="95"/>
      <c r="V22" s="238">
        <f>+IF(I22=0,"",'Ark1'!T1745)</f>
        <v>2.625</v>
      </c>
      <c r="W22" s="95"/>
      <c r="X22" s="239">
        <f>+IF(I22=0,"",'Ark1'!W1745)</f>
        <v>0</v>
      </c>
      <c r="Y22" s="239">
        <f>+IF(I22=0,"",'Ark1'!X1745)</f>
        <v>0</v>
      </c>
      <c r="Z22" s="239">
        <f>+IF(I22=0,"",'Ark1'!Y1745)</f>
        <v>0</v>
      </c>
      <c r="AA22" s="239">
        <f>+IF(I22=0,"",'Ark1'!Z1745)</f>
        <v>1.2320230758289417</v>
      </c>
      <c r="AB22" s="237">
        <f>+IF(I22=0,"",'Ark1'!AA1745)</f>
        <v>0</v>
      </c>
      <c r="AC22" s="238">
        <f>+IF(I22=0,"",'Ark1'!AC1745)</f>
        <v>0</v>
      </c>
      <c r="AD22" s="239">
        <f>+IF(I22=0,"",'Ark1'!AE1745)</f>
        <v>0</v>
      </c>
      <c r="AE22" s="239">
        <f t="shared" si="4"/>
        <v>6.8343749999999996</v>
      </c>
      <c r="AF22" s="237">
        <f t="shared" si="5"/>
        <v>32</v>
      </c>
      <c r="AG22" s="216"/>
      <c r="AH22" s="219"/>
      <c r="AJ22" s="29"/>
      <c r="AK22" s="27"/>
      <c r="AL22" s="220"/>
      <c r="AM22" s="28"/>
      <c r="AQ22" s="28"/>
      <c r="BI22" s="232"/>
    </row>
    <row r="23" spans="1:61" ht="15" customHeight="1">
      <c r="A23" s="216"/>
      <c r="B23" s="287">
        <f>+'Ark1'!C1746</f>
        <v>2024</v>
      </c>
      <c r="C23" s="236">
        <f>+'Ark1'!L1746</f>
        <v>1</v>
      </c>
      <c r="D23" s="236" t="str">
        <f>VLOOKUP(C23,Klasse!$C$11:$D$27,2)</f>
        <v>P-</v>
      </c>
      <c r="E23" s="236">
        <f>+'Ark1'!H1746</f>
        <v>1</v>
      </c>
      <c r="F23" s="236">
        <f>+'Ark1'!J1746</f>
        <v>155</v>
      </c>
      <c r="G23" s="236" t="str">
        <f>VLOOKUP(F23,RNR!$A$1:$B$25,2)</f>
        <v>Målselv</v>
      </c>
      <c r="H23" s="236" t="str">
        <f>+IF(I23=0,"",'Ark1'!Q1746)</f>
        <v/>
      </c>
      <c r="I23" s="353">
        <f>+'Ark1'!R1746</f>
        <v>0</v>
      </c>
      <c r="J23" s="237" t="str">
        <f>+IF(I23=0,"",'Ark1'!AG1746)</f>
        <v/>
      </c>
      <c r="K23" s="264">
        <f t="shared" si="3"/>
        <v>0</v>
      </c>
      <c r="L23" s="237" t="str">
        <f>+IF(I23=0,"",'Ark1'!AH1746)</f>
        <v/>
      </c>
      <c r="M23" s="95"/>
      <c r="N23" s="502">
        <f>+'Ark1'!AI1746</f>
        <v>0</v>
      </c>
      <c r="O23" s="234"/>
      <c r="P23" s="32" t="str">
        <f>+IF(I23=0,"",'Ark1'!U1746)</f>
        <v/>
      </c>
      <c r="Q23" s="95"/>
      <c r="R23" s="503" t="str">
        <f>+IF(N23=0,"",'Ark1'!AJ1746)</f>
        <v/>
      </c>
      <c r="S23" s="95"/>
      <c r="T23" s="503" t="str">
        <f>+IF(N23=0,"",'Ark1'!AK1746)</f>
        <v/>
      </c>
      <c r="U23" s="95"/>
      <c r="V23" s="238" t="str">
        <f>+IF(I23=0,"",'Ark1'!T1746)</f>
        <v/>
      </c>
      <c r="W23" s="95"/>
      <c r="X23" s="239" t="str">
        <f>+IF(I23=0,"",'Ark1'!W1746)</f>
        <v/>
      </c>
      <c r="Y23" s="239" t="str">
        <f>+IF(I23=0,"",'Ark1'!X1746)</f>
        <v/>
      </c>
      <c r="Z23" s="239" t="str">
        <f>+IF(I23=0,"",'Ark1'!Y1746)</f>
        <v/>
      </c>
      <c r="AA23" s="239" t="str">
        <f>+IF(I23=0,"",'Ark1'!Z1746)</f>
        <v/>
      </c>
      <c r="AB23" s="237" t="str">
        <f>+IF(I23=0,"",'Ark1'!AA1746)</f>
        <v/>
      </c>
      <c r="AC23" s="238" t="str">
        <f>+IF(I23=0,"",'Ark1'!AC1746)</f>
        <v/>
      </c>
      <c r="AD23" s="239" t="str">
        <f>+IF(I23=0,"",'Ark1'!AE1746)</f>
        <v/>
      </c>
      <c r="AE23" s="239" t="str">
        <f t="shared" si="4"/>
        <v/>
      </c>
      <c r="AF23" s="237" t="str">
        <f t="shared" si="5"/>
        <v/>
      </c>
      <c r="AG23" s="216"/>
      <c r="AH23" s="219"/>
      <c r="AJ23" s="29"/>
      <c r="AK23" s="27"/>
      <c r="AL23" s="220"/>
      <c r="AM23" s="28"/>
      <c r="AQ23" s="28"/>
      <c r="BI23" s="232"/>
    </row>
    <row r="24" spans="1:61" ht="15" customHeight="1">
      <c r="A24" s="216"/>
      <c r="B24" s="287">
        <f>+'Ark1'!C1747</f>
        <v>2024</v>
      </c>
      <c r="C24" s="236">
        <f>+'Ark1'!L1747</f>
        <v>1</v>
      </c>
      <c r="D24" s="236" t="str">
        <f>VLOOKUP(C24,Klasse!$C$11:$D$27,2)</f>
        <v>P-</v>
      </c>
      <c r="E24" s="236">
        <f>+'Ark1'!H1747</f>
        <v>2</v>
      </c>
      <c r="F24" s="236">
        <f>+'Ark1'!J1747</f>
        <v>160</v>
      </c>
      <c r="G24" s="236" t="str">
        <f>VLOOKUP(F24,RNR!$A$1:$B$25,2)</f>
        <v>Oslo</v>
      </c>
      <c r="H24" s="236" t="str">
        <f>+IF(I24=0,"",'Ark1'!Q1747)</f>
        <v/>
      </c>
      <c r="I24" s="353">
        <f>+'Ark1'!R1747</f>
        <v>0</v>
      </c>
      <c r="J24" s="237" t="str">
        <f>+IF(I24=0,"",'Ark1'!AG1747)</f>
        <v/>
      </c>
      <c r="K24" s="264">
        <f t="shared" si="3"/>
        <v>0</v>
      </c>
      <c r="L24" s="237" t="str">
        <f>+IF(I24=0,"",'Ark1'!AH1747)</f>
        <v/>
      </c>
      <c r="M24" s="95"/>
      <c r="N24" s="502">
        <f>+'Ark1'!AI1747</f>
        <v>0</v>
      </c>
      <c r="O24" s="234"/>
      <c r="P24" s="32" t="str">
        <f>+IF(I24=0,"",'Ark1'!U1747)</f>
        <v/>
      </c>
      <c r="Q24" s="95"/>
      <c r="R24" s="503" t="str">
        <f>+IF(N24=0,"",'Ark1'!AJ1747)</f>
        <v/>
      </c>
      <c r="S24" s="95"/>
      <c r="T24" s="503" t="str">
        <f>+IF(N24=0,"",'Ark1'!AK1747)</f>
        <v/>
      </c>
      <c r="U24" s="95"/>
      <c r="V24" s="238" t="str">
        <f>+IF(I24=0,"",'Ark1'!T1747)</f>
        <v/>
      </c>
      <c r="W24" s="95"/>
      <c r="X24" s="239" t="str">
        <f>+IF(I24=0,"",'Ark1'!W1747)</f>
        <v/>
      </c>
      <c r="Y24" s="239" t="str">
        <f>+IF(I24=0,"",'Ark1'!X1747)</f>
        <v/>
      </c>
      <c r="Z24" s="239" t="str">
        <f>+IF(I24=0,"",'Ark1'!Y1747)</f>
        <v/>
      </c>
      <c r="AA24" s="239" t="str">
        <f>+IF(I24=0,"",'Ark1'!Z1747)</f>
        <v/>
      </c>
      <c r="AB24" s="237" t="str">
        <f>+IF(I24=0,"",'Ark1'!AA1747)</f>
        <v/>
      </c>
      <c r="AC24" s="238" t="str">
        <f>+IF(I24=0,"",'Ark1'!AC1747)</f>
        <v/>
      </c>
      <c r="AD24" s="239" t="str">
        <f>+IF(I24=0,"",'Ark1'!AE1747)</f>
        <v/>
      </c>
      <c r="AE24" s="239" t="str">
        <f t="shared" si="4"/>
        <v/>
      </c>
      <c r="AF24" s="237" t="str">
        <f t="shared" si="5"/>
        <v/>
      </c>
      <c r="AG24" s="216"/>
      <c r="AH24" s="219"/>
      <c r="AJ24" s="29"/>
      <c r="AK24" s="27"/>
      <c r="AL24" s="220"/>
      <c r="AM24" s="28"/>
      <c r="AQ24" s="28"/>
      <c r="BI24" s="232"/>
    </row>
    <row r="25" spans="1:61" ht="15" customHeight="1">
      <c r="A25" s="216"/>
      <c r="B25" s="287">
        <f>+'Ark1'!C1748</f>
        <v>2024</v>
      </c>
      <c r="C25" s="236">
        <f>+'Ark1'!L1748</f>
        <v>1</v>
      </c>
      <c r="D25" s="236" t="str">
        <f>VLOOKUP(C25,Klasse!$C$11:$D$27,2)</f>
        <v>P-</v>
      </c>
      <c r="E25" s="236">
        <f>+'Ark1'!H1748</f>
        <v>1</v>
      </c>
      <c r="F25" s="236">
        <f>+'Ark1'!J1748</f>
        <v>171</v>
      </c>
      <c r="G25" s="236" t="str">
        <f>VLOOKUP(F25,RNR!$A$1:$B$25,2)</f>
        <v>Prima</v>
      </c>
      <c r="H25" s="236" t="str">
        <f>+IF(I25=0,"",'Ark1'!Q1748)</f>
        <v/>
      </c>
      <c r="I25" s="353">
        <f>+'Ark1'!R1748</f>
        <v>0</v>
      </c>
      <c r="J25" s="237" t="str">
        <f>+IF(I25=0,"",'Ark1'!AG1748)</f>
        <v/>
      </c>
      <c r="K25" s="264">
        <f t="shared" si="3"/>
        <v>0</v>
      </c>
      <c r="L25" s="237" t="str">
        <f>+IF(I25=0,"",'Ark1'!AH1748)</f>
        <v/>
      </c>
      <c r="M25" s="95"/>
      <c r="N25" s="502">
        <f>+'Ark1'!AI1748</f>
        <v>0</v>
      </c>
      <c r="O25" s="234"/>
      <c r="P25" s="32" t="str">
        <f>+IF(I25=0,"",'Ark1'!U1748)</f>
        <v/>
      </c>
      <c r="Q25" s="95"/>
      <c r="R25" s="503" t="str">
        <f>+IF(N25=0,"",'Ark1'!AJ1748)</f>
        <v/>
      </c>
      <c r="S25" s="95"/>
      <c r="T25" s="503" t="str">
        <f>+IF(N25=0,"",'Ark1'!AK1748)</f>
        <v/>
      </c>
      <c r="U25" s="95"/>
      <c r="V25" s="238" t="str">
        <f>+IF(I25=0,"",'Ark1'!T1748)</f>
        <v/>
      </c>
      <c r="W25" s="95"/>
      <c r="X25" s="239" t="str">
        <f>+IF(I25=0,"",'Ark1'!W1748)</f>
        <v/>
      </c>
      <c r="Y25" s="239" t="str">
        <f>+IF(I25=0,"",'Ark1'!X1748)</f>
        <v/>
      </c>
      <c r="Z25" s="239" t="str">
        <f>+IF(I25=0,"",'Ark1'!Y1748)</f>
        <v/>
      </c>
      <c r="AA25" s="239" t="str">
        <f>+IF(I25=0,"",'Ark1'!Z1748)</f>
        <v/>
      </c>
      <c r="AB25" s="237" t="str">
        <f>+IF(I25=0,"",'Ark1'!AA1748)</f>
        <v/>
      </c>
      <c r="AC25" s="238" t="str">
        <f>+IF(I25=0,"",'Ark1'!AC1748)</f>
        <v/>
      </c>
      <c r="AD25" s="239" t="str">
        <f>+IF(I25=0,"",'Ark1'!AE1748)</f>
        <v/>
      </c>
      <c r="AE25" s="239" t="str">
        <f t="shared" si="4"/>
        <v/>
      </c>
      <c r="AF25" s="237" t="str">
        <f t="shared" si="5"/>
        <v/>
      </c>
      <c r="AG25" s="216"/>
      <c r="AH25" s="219"/>
      <c r="AJ25" s="29"/>
      <c r="AK25" s="27"/>
      <c r="AL25" s="220"/>
      <c r="AM25" s="28"/>
      <c r="AQ25" s="28"/>
      <c r="BI25" s="232"/>
    </row>
    <row r="26" spans="1:61" ht="15" customHeight="1">
      <c r="A26" s="216"/>
      <c r="B26" s="287">
        <f>+'Ark1'!C1749</f>
        <v>2024</v>
      </c>
      <c r="C26" s="236">
        <f>+'Ark1'!L1749</f>
        <v>1</v>
      </c>
      <c r="D26" s="236" t="str">
        <f>VLOOKUP(C26,Klasse!$C$11:$D$27,2)</f>
        <v>P-</v>
      </c>
      <c r="E26" s="236">
        <f>+'Ark1'!H1749</f>
        <v>2</v>
      </c>
      <c r="F26" s="236">
        <f>+'Ark1'!J1749</f>
        <v>175</v>
      </c>
      <c r="G26" s="236" t="str">
        <f>VLOOKUP(F26,RNR!$A$1:$B$25,2)</f>
        <v>Ole Ringdal</v>
      </c>
      <c r="H26" s="236">
        <f>+IF(I26=0,"",'Ark1'!Q1749)</f>
        <v>1</v>
      </c>
      <c r="I26" s="353">
        <f>+'Ark1'!R1749</f>
        <v>2</v>
      </c>
      <c r="J26" s="237">
        <f>+IF(I26=0,"",'Ark1'!AG1749)</f>
        <v>6.9508804448563485E-2</v>
      </c>
      <c r="K26" s="264">
        <f t="shared" si="3"/>
        <v>1.941747572815534</v>
      </c>
      <c r="L26" s="237">
        <f>+IF(I26=0,"",'Ark1'!AH1749)</f>
        <v>0</v>
      </c>
      <c r="M26" s="95"/>
      <c r="N26" s="502">
        <f>+'Ark1'!AI1749</f>
        <v>2</v>
      </c>
      <c r="O26" s="234"/>
      <c r="P26" s="32">
        <f>+IF(I26=0,"",'Ark1'!U1749)</f>
        <v>7.2</v>
      </c>
      <c r="Q26" s="95"/>
      <c r="R26" s="503">
        <f>+IF(N26=0,"",'Ark1'!AJ1749)</f>
        <v>87.95</v>
      </c>
      <c r="S26" s="95"/>
      <c r="T26" s="503">
        <f>+IF(N26=0,"",'Ark1'!AK1749)</f>
        <v>10.555813697702868</v>
      </c>
      <c r="U26" s="95"/>
      <c r="V26" s="238">
        <f>+IF(I26=0,"",'Ark1'!T1749)</f>
        <v>2</v>
      </c>
      <c r="W26" s="95"/>
      <c r="X26" s="239">
        <f>+IF(I26=0,"",'Ark1'!W1749)</f>
        <v>0</v>
      </c>
      <c r="Y26" s="239">
        <f>+IF(I26=0,"",'Ark1'!X1749)</f>
        <v>0</v>
      </c>
      <c r="Z26" s="239">
        <f>+IF(I26=0,"",'Ark1'!Y1749)</f>
        <v>0</v>
      </c>
      <c r="AA26" s="239">
        <f>+IF(I26=0,"",'Ark1'!Z1749)</f>
        <v>0.69999999999999618</v>
      </c>
      <c r="AB26" s="237">
        <f>+IF(I26=0,"",'Ark1'!AA1749)</f>
        <v>0</v>
      </c>
      <c r="AC26" s="238">
        <f>+IF(I26=0,"",'Ark1'!AC1749)</f>
        <v>0</v>
      </c>
      <c r="AD26" s="239">
        <f>+IF(I26=0,"",'Ark1'!AE1749)</f>
        <v>0</v>
      </c>
      <c r="AE26" s="239">
        <f t="shared" si="4"/>
        <v>7.2</v>
      </c>
      <c r="AF26" s="237">
        <f t="shared" si="5"/>
        <v>2</v>
      </c>
      <c r="AG26" s="216"/>
      <c r="AH26" s="219"/>
      <c r="AJ26" s="29"/>
      <c r="AK26" s="27"/>
      <c r="AL26" s="220"/>
      <c r="AM26" s="28"/>
      <c r="AQ26" s="28"/>
      <c r="BI26" s="232"/>
    </row>
    <row r="27" spans="1:61" ht="15" customHeight="1">
      <c r="A27" s="216"/>
      <c r="B27" s="287">
        <f>+'Ark1'!C1750</f>
        <v>2024</v>
      </c>
      <c r="C27" s="236">
        <f>+'Ark1'!L1750</f>
        <v>1</v>
      </c>
      <c r="D27" s="236" t="str">
        <f>VLOOKUP(C27,Klasse!$C$11:$D$27,2)</f>
        <v>P-</v>
      </c>
      <c r="E27" s="236">
        <f>+'Ark1'!H1750</f>
        <v>2</v>
      </c>
      <c r="F27" s="236">
        <f>+'Ark1'!J1750</f>
        <v>177</v>
      </c>
      <c r="G27" s="236" t="str">
        <f>VLOOKUP(F27,RNR!$A$1:$B$25,2)</f>
        <v>Slakthuset</v>
      </c>
      <c r="H27" s="236" t="str">
        <f>+IF(I27=0,"",'Ark1'!Q1750)</f>
        <v/>
      </c>
      <c r="I27" s="353">
        <f>+'Ark1'!R1750</f>
        <v>0</v>
      </c>
      <c r="J27" s="237" t="str">
        <f>+IF(I27=0,"",'Ark1'!AG1750)</f>
        <v/>
      </c>
      <c r="K27" s="264">
        <f t="shared" si="3"/>
        <v>0</v>
      </c>
      <c r="L27" s="237" t="str">
        <f>+IF(I27=0,"",'Ark1'!AH1750)</f>
        <v/>
      </c>
      <c r="M27" s="95"/>
      <c r="N27" s="502">
        <f>+'Ark1'!AI1750</f>
        <v>0</v>
      </c>
      <c r="O27" s="234"/>
      <c r="P27" s="32" t="str">
        <f>+IF(I27=0,"",'Ark1'!U1750)</f>
        <v/>
      </c>
      <c r="Q27" s="95"/>
      <c r="R27" s="503" t="str">
        <f>+IF(N27=0,"",'Ark1'!AJ1750)</f>
        <v/>
      </c>
      <c r="S27" s="95"/>
      <c r="T27" s="503" t="str">
        <f>+IF(N27=0,"",'Ark1'!AK1750)</f>
        <v/>
      </c>
      <c r="U27" s="95"/>
      <c r="V27" s="238" t="str">
        <f>+IF(I27=0,"",'Ark1'!T1750)</f>
        <v/>
      </c>
      <c r="W27" s="95"/>
      <c r="X27" s="239" t="str">
        <f>+IF(I27=0,"",'Ark1'!W1750)</f>
        <v/>
      </c>
      <c r="Y27" s="239" t="str">
        <f>+IF(I27=0,"",'Ark1'!X1750)</f>
        <v/>
      </c>
      <c r="Z27" s="239" t="str">
        <f>+IF(I27=0,"",'Ark1'!Y1750)</f>
        <v/>
      </c>
      <c r="AA27" s="239" t="str">
        <f>+IF(I27=0,"",'Ark1'!Z1750)</f>
        <v/>
      </c>
      <c r="AB27" s="237" t="str">
        <f>+IF(I27=0,"",'Ark1'!AA1750)</f>
        <v/>
      </c>
      <c r="AC27" s="238" t="str">
        <f>+IF(I27=0,"",'Ark1'!AC1750)</f>
        <v/>
      </c>
      <c r="AD27" s="239" t="str">
        <f>+IF(I27=0,"",'Ark1'!AE1750)</f>
        <v/>
      </c>
      <c r="AE27" s="239" t="str">
        <f t="shared" si="4"/>
        <v/>
      </c>
      <c r="AF27" s="237" t="str">
        <f t="shared" si="5"/>
        <v/>
      </c>
      <c r="AG27" s="216"/>
      <c r="AH27" s="219"/>
      <c r="AJ27" s="29"/>
      <c r="AK27" s="27"/>
      <c r="AL27" s="220"/>
      <c r="AM27" s="28"/>
      <c r="AQ27" s="28"/>
      <c r="BI27" s="232"/>
    </row>
    <row r="28" spans="1:61" ht="15" customHeight="1">
      <c r="A28" s="216"/>
      <c r="B28" s="287">
        <f>+'Ark1'!C1751</f>
        <v>2024</v>
      </c>
      <c r="C28" s="236">
        <f>+'Ark1'!L1751</f>
        <v>1</v>
      </c>
      <c r="D28" s="236" t="str">
        <f>VLOOKUP(C28,Klasse!$C$11:$D$27,2)</f>
        <v>P-</v>
      </c>
      <c r="E28" s="236">
        <f>+'Ark1'!H1751</f>
        <v>2</v>
      </c>
      <c r="F28" s="236">
        <f>+'Ark1'!J1751</f>
        <v>178</v>
      </c>
      <c r="G28" s="236" t="str">
        <f>VLOOKUP(F28,RNR!$A$1:$B$25,2)</f>
        <v>Røros</v>
      </c>
      <c r="H28" s="236" t="str">
        <f>+IF(I28=0,"",'Ark1'!Q1751)</f>
        <v/>
      </c>
      <c r="I28" s="353">
        <f>+'Ark1'!R1751</f>
        <v>0</v>
      </c>
      <c r="J28" s="237" t="str">
        <f>+IF(I28=0,"",'Ark1'!AG1751)</f>
        <v/>
      </c>
      <c r="K28" s="264">
        <f t="shared" si="3"/>
        <v>0</v>
      </c>
      <c r="L28" s="237" t="str">
        <f>+IF(I28=0,"",'Ark1'!AH1751)</f>
        <v/>
      </c>
      <c r="M28" s="95"/>
      <c r="N28" s="502">
        <f>+'Ark1'!AI1751</f>
        <v>0</v>
      </c>
      <c r="O28" s="234"/>
      <c r="P28" s="32" t="str">
        <f>+IF(I28=0,"",'Ark1'!U1751)</f>
        <v/>
      </c>
      <c r="Q28" s="95"/>
      <c r="R28" s="503" t="str">
        <f>+IF(N28=0,"",'Ark1'!AJ1751)</f>
        <v/>
      </c>
      <c r="S28" s="95"/>
      <c r="T28" s="503" t="str">
        <f>+IF(N28=0,"",'Ark1'!AK1751)</f>
        <v/>
      </c>
      <c r="U28" s="95"/>
      <c r="V28" s="238" t="str">
        <f>+IF(I28=0,"",'Ark1'!T1751)</f>
        <v/>
      </c>
      <c r="W28" s="95"/>
      <c r="X28" s="239" t="str">
        <f>+IF(I28=0,"",'Ark1'!W1751)</f>
        <v/>
      </c>
      <c r="Y28" s="239" t="str">
        <f>+IF(I28=0,"",'Ark1'!X1751)</f>
        <v/>
      </c>
      <c r="Z28" s="239" t="str">
        <f>+IF(I28=0,"",'Ark1'!Y1751)</f>
        <v/>
      </c>
      <c r="AA28" s="239" t="str">
        <f>+IF(I28=0,"",'Ark1'!Z1751)</f>
        <v/>
      </c>
      <c r="AB28" s="237" t="str">
        <f>+IF(I28=0,"",'Ark1'!AA1751)</f>
        <v/>
      </c>
      <c r="AC28" s="238" t="str">
        <f>+IF(I28=0,"",'Ark1'!AC1751)</f>
        <v/>
      </c>
      <c r="AD28" s="239" t="str">
        <f>+IF(I28=0,"",'Ark1'!AE1751)</f>
        <v/>
      </c>
      <c r="AE28" s="239" t="str">
        <f t="shared" si="4"/>
        <v/>
      </c>
      <c r="AF28" s="237" t="str">
        <f t="shared" si="5"/>
        <v/>
      </c>
      <c r="AG28" s="216"/>
      <c r="AH28" s="219"/>
      <c r="AJ28" s="29"/>
      <c r="AK28" s="27"/>
      <c r="AL28" s="220"/>
      <c r="AM28" s="28"/>
      <c r="AQ28" s="28"/>
      <c r="BI28" s="232"/>
    </row>
    <row r="29" spans="1:61" ht="15" customHeight="1">
      <c r="A29" s="216"/>
      <c r="B29" s="287">
        <f>+'Ark1'!C1752</f>
        <v>2024</v>
      </c>
      <c r="C29" s="236">
        <f>+'Ark1'!L1752</f>
        <v>1</v>
      </c>
      <c r="D29" s="236" t="str">
        <f>VLOOKUP(C29,Klasse!$C$11:$D$27,2)</f>
        <v>P-</v>
      </c>
      <c r="E29" s="236">
        <f>+'Ark1'!H1752</f>
        <v>2</v>
      </c>
      <c r="F29" s="236">
        <f>+'Ark1'!J1752</f>
        <v>181</v>
      </c>
      <c r="G29" s="236" t="str">
        <f>VLOOKUP(F29,RNR!$A$1:$B$25,2)</f>
        <v>Horns</v>
      </c>
      <c r="H29" s="236">
        <f>+IF(I29=0,"",'Ark1'!Q1752)</f>
        <v>1</v>
      </c>
      <c r="I29" s="353">
        <f>+'Ark1'!R1752</f>
        <v>1</v>
      </c>
      <c r="J29" s="237">
        <f>+IF(I29=0,"",'Ark1'!AG1752)</f>
        <v>2.6983469852441089E-2</v>
      </c>
      <c r="K29" s="264">
        <f t="shared" si="3"/>
        <v>0.970873786407767</v>
      </c>
      <c r="L29" s="237">
        <f>+IF(I29=0,"",'Ark1'!AH1752)</f>
        <v>0</v>
      </c>
      <c r="M29" s="95"/>
      <c r="N29" s="502">
        <f>+'Ark1'!AI1752</f>
        <v>1</v>
      </c>
      <c r="O29" s="234"/>
      <c r="P29" s="32">
        <f>+IF(I29=0,"",'Ark1'!U1752)</f>
        <v>7.3</v>
      </c>
      <c r="Q29" s="95"/>
      <c r="R29" s="503">
        <f>+IF(N29=0,"",'Ark1'!AJ1752)</f>
        <v>88.7</v>
      </c>
      <c r="S29" s="95"/>
      <c r="T29" s="503">
        <f>+IF(N29=0,"",'Ark1'!AK1752)</f>
        <v>10.460489325383739</v>
      </c>
      <c r="U29" s="95"/>
      <c r="V29" s="238">
        <f>+IF(I29=0,"",'Ark1'!T1752)</f>
        <v>2</v>
      </c>
      <c r="W29" s="95"/>
      <c r="X29" s="239">
        <f>+IF(I29=0,"",'Ark1'!W1752)</f>
        <v>0</v>
      </c>
      <c r="Y29" s="239">
        <f>+IF(I29=0,"",'Ark1'!X1752)</f>
        <v>0</v>
      </c>
      <c r="Z29" s="239">
        <f>+IF(I29=0,"",'Ark1'!Y1752)</f>
        <v>0</v>
      </c>
      <c r="AA29" s="239">
        <f>+IF(I29=0,"",'Ark1'!Z1752)</f>
        <v>0</v>
      </c>
      <c r="AB29" s="237">
        <f>+IF(I29=0,"",'Ark1'!AA1752)</f>
        <v>0</v>
      </c>
      <c r="AC29" s="238">
        <f>+IF(I29=0,"",'Ark1'!AC1752)</f>
        <v>0</v>
      </c>
      <c r="AD29" s="239">
        <f>+IF(I29=0,"",'Ark1'!AE1752)</f>
        <v>0</v>
      </c>
      <c r="AE29" s="239">
        <f t="shared" si="4"/>
        <v>7.3</v>
      </c>
      <c r="AF29" s="237">
        <f t="shared" si="5"/>
        <v>1</v>
      </c>
      <c r="AG29" s="216"/>
      <c r="AH29" s="219"/>
      <c r="AJ29" s="29"/>
      <c r="AK29" s="27"/>
      <c r="AL29" s="220"/>
      <c r="AM29" s="28"/>
      <c r="AQ29" s="28"/>
      <c r="BI29" s="232"/>
    </row>
    <row r="30" spans="1:61" ht="15" customHeight="1">
      <c r="A30" s="216"/>
      <c r="B30" s="287">
        <f>+'Ark1'!C1753</f>
        <v>2024</v>
      </c>
      <c r="C30" s="236">
        <f>+'Ark1'!L1753</f>
        <v>1</v>
      </c>
      <c r="D30" s="236" t="str">
        <f>VLOOKUP(C30,Klasse!$C$11:$D$27,2)</f>
        <v>P-</v>
      </c>
      <c r="E30" s="236">
        <f>+'Ark1'!H1753</f>
        <v>1</v>
      </c>
      <c r="F30" s="236">
        <f>+'Ark1'!J1753</f>
        <v>262</v>
      </c>
      <c r="G30" s="236" t="str">
        <f>VLOOKUP(F30,RNR!$A$1:$B$25,2)</f>
        <v>Strilalam</v>
      </c>
      <c r="H30" s="236" t="str">
        <f>+IF(I30=0,"",'Ark1'!Q1753)</f>
        <v/>
      </c>
      <c r="I30" s="353">
        <f>+'Ark1'!R1753</f>
        <v>0</v>
      </c>
      <c r="J30" s="237" t="str">
        <f>+IF(I30=0,"",'Ark1'!AG1753)</f>
        <v/>
      </c>
      <c r="K30" s="264">
        <f t="shared" si="3"/>
        <v>0</v>
      </c>
      <c r="L30" s="237" t="str">
        <f>+IF(I30=0,"",'Ark1'!AH1753)</f>
        <v/>
      </c>
      <c r="M30" s="95"/>
      <c r="N30" s="502">
        <f>+'Ark1'!AI1753</f>
        <v>0</v>
      </c>
      <c r="O30" s="234"/>
      <c r="P30" s="32" t="str">
        <f>+IF(I30=0,"",'Ark1'!U1753)</f>
        <v/>
      </c>
      <c r="Q30" s="95"/>
      <c r="R30" s="503" t="str">
        <f>+IF(N30=0,"",'Ark1'!AJ1753)</f>
        <v/>
      </c>
      <c r="S30" s="95"/>
      <c r="T30" s="503" t="str">
        <f>+IF(N30=0,"",'Ark1'!AK1753)</f>
        <v/>
      </c>
      <c r="U30" s="95"/>
      <c r="V30" s="238" t="str">
        <f>+IF(I30=0,"",'Ark1'!T1753)</f>
        <v/>
      </c>
      <c r="W30" s="95"/>
      <c r="X30" s="239" t="str">
        <f>+IF(I30=0,"",'Ark1'!W1753)</f>
        <v/>
      </c>
      <c r="Y30" s="239" t="str">
        <f>+IF(I30=0,"",'Ark1'!X1753)</f>
        <v/>
      </c>
      <c r="Z30" s="239" t="str">
        <f>+IF(I30=0,"",'Ark1'!Y1753)</f>
        <v/>
      </c>
      <c r="AA30" s="239" t="str">
        <f>+IF(I30=0,"",'Ark1'!Z1753)</f>
        <v/>
      </c>
      <c r="AB30" s="237" t="str">
        <f>+IF(I30=0,"",'Ark1'!AA1753)</f>
        <v/>
      </c>
      <c r="AC30" s="238" t="str">
        <f>+IF(I30=0,"",'Ark1'!AC1753)</f>
        <v/>
      </c>
      <c r="AD30" s="239" t="str">
        <f>+IF(I30=0,"",'Ark1'!AE1753)</f>
        <v/>
      </c>
      <c r="AE30" s="239" t="str">
        <f t="shared" si="4"/>
        <v/>
      </c>
      <c r="AF30" s="237" t="str">
        <f t="shared" si="5"/>
        <v/>
      </c>
      <c r="AG30" s="216"/>
      <c r="AH30" s="219"/>
      <c r="AJ30" s="29"/>
      <c r="AK30" s="27"/>
      <c r="AL30" s="220"/>
      <c r="AM30" s="28"/>
      <c r="AQ30" s="28"/>
      <c r="BI30" s="232"/>
    </row>
    <row r="31" spans="1:61" ht="15" customHeight="1">
      <c r="A31" s="216"/>
      <c r="B31" s="287">
        <f>+'Ark1'!C1754</f>
        <v>2024</v>
      </c>
      <c r="C31" s="236">
        <f>+'Ark1'!L1754</f>
        <v>1</v>
      </c>
      <c r="D31" s="236" t="str">
        <f>VLOOKUP(C31,Klasse!$C$11:$D$27,2)</f>
        <v>P-</v>
      </c>
      <c r="E31" s="236">
        <f>+'Ark1'!H1754</f>
        <v>2</v>
      </c>
      <c r="F31" s="236">
        <f>+'Ark1'!J1754</f>
        <v>267</v>
      </c>
      <c r="G31" s="236" t="str">
        <f>VLOOKUP(F31,RNR!$A$1:$B$25,2)</f>
        <v>Dalpro</v>
      </c>
      <c r="H31" s="236" t="str">
        <f>+IF(I31=0,"",'Ark1'!Q1754)</f>
        <v/>
      </c>
      <c r="I31" s="353">
        <f>+'Ark1'!R1754</f>
        <v>0</v>
      </c>
      <c r="J31" s="237" t="str">
        <f>+IF(I31=0,"",'Ark1'!AG1754)</f>
        <v/>
      </c>
      <c r="K31" s="264">
        <f t="shared" si="3"/>
        <v>0</v>
      </c>
      <c r="L31" s="237" t="str">
        <f>+IF(I31=0,"",'Ark1'!AH1754)</f>
        <v/>
      </c>
      <c r="M31" s="95"/>
      <c r="N31" s="502">
        <f>+'Ark1'!AI1754</f>
        <v>0</v>
      </c>
      <c r="O31" s="234"/>
      <c r="P31" s="32" t="str">
        <f>+IF(I31=0,"",'Ark1'!U1754)</f>
        <v/>
      </c>
      <c r="Q31" s="95"/>
      <c r="R31" s="503" t="str">
        <f>+IF(N31=0,"",'Ark1'!AJ1754)</f>
        <v/>
      </c>
      <c r="S31" s="95"/>
      <c r="T31" s="503" t="str">
        <f>+IF(N31=0,"",'Ark1'!AK1754)</f>
        <v/>
      </c>
      <c r="U31" s="95"/>
      <c r="V31" s="238" t="str">
        <f>+IF(I31=0,"",'Ark1'!T1754)</f>
        <v/>
      </c>
      <c r="W31" s="95"/>
      <c r="X31" s="239" t="str">
        <f>+IF(I31=0,"",'Ark1'!W1754)</f>
        <v/>
      </c>
      <c r="Y31" s="239" t="str">
        <f>+IF(I31=0,"",'Ark1'!X1754)</f>
        <v/>
      </c>
      <c r="Z31" s="239" t="str">
        <f>+IF(I31=0,"",'Ark1'!Y1754)</f>
        <v/>
      </c>
      <c r="AA31" s="239" t="str">
        <f>+IF(I31=0,"",'Ark1'!Z1754)</f>
        <v/>
      </c>
      <c r="AB31" s="237" t="str">
        <f>+IF(I31=0,"",'Ark1'!AA1754)</f>
        <v/>
      </c>
      <c r="AC31" s="238" t="str">
        <f>+IF(I31=0,"",'Ark1'!AC1754)</f>
        <v/>
      </c>
      <c r="AD31" s="239" t="str">
        <f>+IF(I31=0,"",'Ark1'!AE1754)</f>
        <v/>
      </c>
      <c r="AE31" s="239" t="str">
        <f t="shared" si="4"/>
        <v/>
      </c>
      <c r="AF31" s="237" t="str">
        <f t="shared" si="5"/>
        <v/>
      </c>
      <c r="AG31" s="216"/>
      <c r="AH31" s="219"/>
      <c r="AJ31" s="29"/>
      <c r="AK31" s="27"/>
      <c r="AL31" s="220"/>
      <c r="AM31" s="28"/>
      <c r="AQ31" s="28"/>
      <c r="BI31" s="232"/>
    </row>
    <row r="32" spans="1:61" ht="15" customHeight="1">
      <c r="A32" s="216"/>
      <c r="B32" s="287">
        <f>+'Ark1'!C1755</f>
        <v>2024</v>
      </c>
      <c r="C32" s="236">
        <f>+'Ark1'!L1755</f>
        <v>1</v>
      </c>
      <c r="D32" s="236" t="str">
        <f>VLOOKUP(C32,Klasse!$C$11:$D$27,2)</f>
        <v>P-</v>
      </c>
      <c r="E32" s="236">
        <f>+'Ark1'!H1755</f>
        <v>1</v>
      </c>
      <c r="F32" s="236">
        <f>+'Ark1'!J1755</f>
        <v>309</v>
      </c>
      <c r="G32" s="236" t="str">
        <f>VLOOKUP(F32,RNR!$A$1:$B$25,2)</f>
        <v>Malvik</v>
      </c>
      <c r="H32" s="236">
        <f>+IF(I32=0,"",'Ark1'!Q1755)</f>
        <v>6</v>
      </c>
      <c r="I32" s="353">
        <f>+'Ark1'!R1755</f>
        <v>7</v>
      </c>
      <c r="J32" s="237">
        <f>+IF(I32=0,"",'Ark1'!AG1755)</f>
        <v>6.5001620501293197E-2</v>
      </c>
      <c r="K32" s="264">
        <f t="shared" si="3"/>
        <v>6.7961165048543686</v>
      </c>
      <c r="L32" s="237">
        <f>+IF(I32=0,"",'Ark1'!AH1755)</f>
        <v>0</v>
      </c>
      <c r="M32" s="95"/>
      <c r="N32" s="502">
        <f>+'Ark1'!AI1755</f>
        <v>7</v>
      </c>
      <c r="O32" s="234"/>
      <c r="P32" s="32">
        <f>+IF(I32=0,"",'Ark1'!U1755)</f>
        <v>10.228571428571424</v>
      </c>
      <c r="Q32" s="95"/>
      <c r="R32" s="503">
        <f>+IF(N32=0,"",'Ark1'!AJ1755)</f>
        <v>97.914285714285754</v>
      </c>
      <c r="S32" s="95"/>
      <c r="T32" s="503">
        <f>+IF(N32=0,"",'Ark1'!AK1755)</f>
        <v>10.709548723286659</v>
      </c>
      <c r="U32" s="95"/>
      <c r="V32" s="238">
        <f>+IF(I32=0,"",'Ark1'!T1755)</f>
        <v>2.7142857142857153</v>
      </c>
      <c r="W32" s="95"/>
      <c r="X32" s="239">
        <f>+IF(I32=0,"",'Ark1'!W1755)</f>
        <v>0</v>
      </c>
      <c r="Y32" s="239">
        <f>+IF(I32=0,"",'Ark1'!X1755)</f>
        <v>0</v>
      </c>
      <c r="Z32" s="239">
        <f>+IF(I32=0,"",'Ark1'!Y1755)</f>
        <v>0</v>
      </c>
      <c r="AA32" s="239">
        <f>+IF(I32=0,"",'Ark1'!Z1755)</f>
        <v>2.4341113284284472</v>
      </c>
      <c r="AB32" s="237">
        <f>+IF(I32=0,"",'Ark1'!AA1755)</f>
        <v>0</v>
      </c>
      <c r="AC32" s="238">
        <f>+IF(I32=0,"",'Ark1'!AC1755)</f>
        <v>0</v>
      </c>
      <c r="AD32" s="239">
        <f>+IF(I32=0,"",'Ark1'!AE1755)</f>
        <v>0</v>
      </c>
      <c r="AE32" s="239">
        <f t="shared" si="4"/>
        <v>10.228571428571424</v>
      </c>
      <c r="AF32" s="237">
        <f t="shared" si="5"/>
        <v>1.1666666666666667</v>
      </c>
      <c r="AG32" s="216"/>
      <c r="AH32" s="219"/>
      <c r="AJ32" s="29"/>
      <c r="AK32" s="27"/>
      <c r="AL32" s="220"/>
      <c r="AM32" s="28"/>
      <c r="AQ32" s="28"/>
      <c r="BI32" s="232"/>
    </row>
    <row r="33" spans="1:61" ht="15" customHeight="1">
      <c r="A33" s="216"/>
      <c r="B33" s="287">
        <f>+'Ark1'!C1756</f>
        <v>2024</v>
      </c>
      <c r="C33" s="236">
        <f>+'Ark1'!L1756</f>
        <v>1</v>
      </c>
      <c r="D33" s="236" t="str">
        <f>VLOOKUP(C33,Klasse!$C$11:$D$27,2)</f>
        <v>P-</v>
      </c>
      <c r="E33" s="236">
        <f>+'Ark1'!H1756</f>
        <v>2</v>
      </c>
      <c r="F33" s="236">
        <f>+'Ark1'!J1756</f>
        <v>470</v>
      </c>
      <c r="G33" s="236" t="str">
        <f>VLOOKUP(F33,RNR!$A$1:$B$25,2)</f>
        <v>Jens Eide</v>
      </c>
      <c r="H33" s="236">
        <f>+IF(I33=0,"",'Ark1'!Q1756)</f>
        <v>1</v>
      </c>
      <c r="I33" s="353">
        <f>+'Ark1'!R1756</f>
        <v>2</v>
      </c>
      <c r="J33" s="237">
        <f>+IF(I33=0,"",'Ark1'!AG1756)</f>
        <v>0.13095625158050647</v>
      </c>
      <c r="K33" s="264">
        <f t="shared" si="3"/>
        <v>1.941747572815534</v>
      </c>
      <c r="L33" s="237">
        <f>+IF(I33=0,"",'Ark1'!AH1756)</f>
        <v>100</v>
      </c>
      <c r="M33" s="95"/>
      <c r="N33" s="502">
        <f>+'Ark1'!AI1756</f>
        <v>2</v>
      </c>
      <c r="O33" s="234"/>
      <c r="P33" s="32">
        <f>+IF(I33=0,"",'Ark1'!U1756)</f>
        <v>7.25</v>
      </c>
      <c r="Q33" s="95"/>
      <c r="R33" s="503">
        <f>+IF(N33=0,"",'Ark1'!AJ1756)</f>
        <v>89.35</v>
      </c>
      <c r="S33" s="95"/>
      <c r="T33" s="503">
        <f>+IF(N33=0,"",'Ark1'!AK1756)</f>
        <v>10.164130592281889</v>
      </c>
      <c r="U33" s="95"/>
      <c r="V33" s="238">
        <f>+IF(I33=0,"",'Ark1'!T1756)</f>
        <v>2</v>
      </c>
      <c r="W33" s="95"/>
      <c r="X33" s="239">
        <f>+IF(I33=0,"",'Ark1'!W1756)</f>
        <v>0</v>
      </c>
      <c r="Y33" s="239">
        <f>+IF(I33=0,"",'Ark1'!X1756)</f>
        <v>0</v>
      </c>
      <c r="Z33" s="239">
        <f>+IF(I33=0,"",'Ark1'!Y1756)</f>
        <v>0</v>
      </c>
      <c r="AA33" s="239">
        <f>+IF(I33=0,"",'Ark1'!Z1756)</f>
        <v>0.15000000000002656</v>
      </c>
      <c r="AB33" s="237">
        <f>+IF(I33=0,"",'Ark1'!AA1756)</f>
        <v>0</v>
      </c>
      <c r="AC33" s="238">
        <f>+IF(I33=0,"",'Ark1'!AC1756)</f>
        <v>0</v>
      </c>
      <c r="AD33" s="239">
        <f>+IF(I33=0,"",'Ark1'!AE1756)</f>
        <v>0</v>
      </c>
      <c r="AE33" s="239">
        <f t="shared" si="4"/>
        <v>7.25</v>
      </c>
      <c r="AF33" s="237">
        <f t="shared" si="5"/>
        <v>2</v>
      </c>
      <c r="AG33" s="216"/>
      <c r="AH33" s="219"/>
      <c r="AJ33" s="29"/>
      <c r="AK33" s="27"/>
      <c r="AL33" s="220"/>
      <c r="AM33" s="28"/>
      <c r="AQ33" s="28"/>
      <c r="BI33" s="232"/>
    </row>
    <row r="34" spans="1:61" ht="15" customHeight="1">
      <c r="A34" s="216"/>
      <c r="B34" s="287">
        <f>+'Ark1'!C1757</f>
        <v>2024</v>
      </c>
      <c r="C34" s="236">
        <f>+'Ark1'!L1757</f>
        <v>1</v>
      </c>
      <c r="D34" s="236" t="str">
        <f>VLOOKUP(C34,Klasse!$C$11:$D$27,2)</f>
        <v>P-</v>
      </c>
      <c r="E34" s="236">
        <f>+'Ark1'!H1757</f>
        <v>2</v>
      </c>
      <c r="F34" s="236">
        <f>+'Ark1'!J1757</f>
        <v>629</v>
      </c>
      <c r="G34" s="236" t="str">
        <f>VLOOKUP(F34,RNR!$A$1:$B$25,2)</f>
        <v>Bø</v>
      </c>
      <c r="H34" s="236" t="str">
        <f>+IF(I34=0,"",'Ark1'!Q1757)</f>
        <v/>
      </c>
      <c r="I34" s="353">
        <f>+'Ark1'!R1757</f>
        <v>0</v>
      </c>
      <c r="J34" s="237" t="str">
        <f>+IF(I34=0,"",'Ark1'!AG1757)</f>
        <v/>
      </c>
      <c r="K34" s="264">
        <f t="shared" si="3"/>
        <v>0</v>
      </c>
      <c r="L34" s="237" t="str">
        <f>+IF(I34=0,"",'Ark1'!AH1757)</f>
        <v/>
      </c>
      <c r="M34" s="95"/>
      <c r="N34" s="502">
        <f>+'Ark1'!AI1757</f>
        <v>0</v>
      </c>
      <c r="O34" s="234"/>
      <c r="P34" s="32" t="str">
        <f>+IF(I34=0,"",'Ark1'!U1757)</f>
        <v/>
      </c>
      <c r="Q34" s="95"/>
      <c r="R34" s="503" t="str">
        <f>+IF(N34=0,"",'Ark1'!AJ1757)</f>
        <v/>
      </c>
      <c r="S34" s="95"/>
      <c r="T34" s="503" t="str">
        <f>+IF(N34=0,"",'Ark1'!AK1757)</f>
        <v/>
      </c>
      <c r="U34" s="95"/>
      <c r="V34" s="238" t="str">
        <f>+IF(I34=0,"",'Ark1'!T1757)</f>
        <v/>
      </c>
      <c r="W34" s="95"/>
      <c r="X34" s="239" t="str">
        <f>+IF(I34=0,"",'Ark1'!W1757)</f>
        <v/>
      </c>
      <c r="Y34" s="239" t="str">
        <f>+IF(I34=0,"",'Ark1'!X1757)</f>
        <v/>
      </c>
      <c r="Z34" s="239" t="str">
        <f>+IF(I34=0,"",'Ark1'!Y1757)</f>
        <v/>
      </c>
      <c r="AA34" s="239" t="str">
        <f>+IF(I34=0,"",'Ark1'!Z1757)</f>
        <v/>
      </c>
      <c r="AB34" s="237" t="str">
        <f>+IF(I34=0,"",'Ark1'!AA1757)</f>
        <v/>
      </c>
      <c r="AC34" s="238" t="str">
        <f>+IF(I34=0,"",'Ark1'!AC1757)</f>
        <v/>
      </c>
      <c r="AD34" s="239" t="str">
        <f>+IF(I34=0,"",'Ark1'!AE1757)</f>
        <v/>
      </c>
      <c r="AE34" s="239" t="str">
        <f t="shared" si="4"/>
        <v/>
      </c>
      <c r="AF34" s="237" t="str">
        <f t="shared" si="5"/>
        <v/>
      </c>
      <c r="AG34" s="216"/>
      <c r="AH34" s="219"/>
      <c r="AJ34" s="29"/>
      <c r="AK34" s="27"/>
      <c r="AL34" s="220"/>
      <c r="AM34" s="28"/>
      <c r="AQ34" s="28"/>
      <c r="BI34" s="232"/>
    </row>
    <row r="35" spans="1:61" ht="15" customHeight="1">
      <c r="A35" s="216"/>
      <c r="B35" s="287">
        <f>+'Ark1'!C1758</f>
        <v>2024</v>
      </c>
      <c r="C35" s="236">
        <f>+'Ark1'!L1758</f>
        <v>1</v>
      </c>
      <c r="D35" s="236" t="str">
        <f>VLOOKUP(C35,Klasse!$C$11:$D$27,2)</f>
        <v>P-</v>
      </c>
      <c r="E35" s="236">
        <f>+'Ark1'!H1758</f>
        <v>1</v>
      </c>
      <c r="F35" s="236">
        <f>+'Ark1'!J1758</f>
        <v>643</v>
      </c>
      <c r="G35" s="236" t="str">
        <f>VLOOKUP(F35,RNR!$A$1:$B$25,2)</f>
        <v>Bjerka</v>
      </c>
      <c r="H35" s="236">
        <f>+IF(I35=0,"",'Ark1'!Q1758)</f>
        <v>2</v>
      </c>
      <c r="I35" s="353">
        <f>+'Ark1'!R1758</f>
        <v>2</v>
      </c>
      <c r="J35" s="237">
        <f>+IF(I35=0,"",'Ark1'!AG1758)</f>
        <v>2.5035103569134982E-2</v>
      </c>
      <c r="K35" s="264">
        <f t="shared" si="3"/>
        <v>1.941747572815534</v>
      </c>
      <c r="L35" s="237">
        <f>+IF(I35=0,"",'Ark1'!AH1758)</f>
        <v>0</v>
      </c>
      <c r="M35" s="95"/>
      <c r="N35" s="502">
        <f>+'Ark1'!AI1758</f>
        <v>2</v>
      </c>
      <c r="O35" s="234"/>
      <c r="P35" s="32">
        <f>+IF(I35=0,"",'Ark1'!U1758)</f>
        <v>6.9</v>
      </c>
      <c r="Q35" s="95"/>
      <c r="R35" s="503">
        <f>+IF(N35=0,"",'Ark1'!AJ1758)</f>
        <v>90.55</v>
      </c>
      <c r="S35" s="95"/>
      <c r="T35" s="503">
        <f>+IF(N35=0,"",'Ark1'!AK1758)</f>
        <v>9.3714722274031672</v>
      </c>
      <c r="U35" s="95"/>
      <c r="V35" s="238">
        <f>+IF(I35=0,"",'Ark1'!T1758)</f>
        <v>2.5</v>
      </c>
      <c r="W35" s="95"/>
      <c r="X35" s="239">
        <f>+IF(I35=0,"",'Ark1'!W1758)</f>
        <v>0</v>
      </c>
      <c r="Y35" s="239">
        <f>+IF(I35=0,"",'Ark1'!X1758)</f>
        <v>0</v>
      </c>
      <c r="Z35" s="239">
        <f>+IF(I35=0,"",'Ark1'!Y1758)</f>
        <v>0</v>
      </c>
      <c r="AA35" s="239">
        <f>+IF(I35=0,"",'Ark1'!Z1758)</f>
        <v>0.89999999999999691</v>
      </c>
      <c r="AB35" s="237">
        <f>+IF(I35=0,"",'Ark1'!AA1758)</f>
        <v>0</v>
      </c>
      <c r="AC35" s="238">
        <f>+IF(I35=0,"",'Ark1'!AC1758)</f>
        <v>0</v>
      </c>
      <c r="AD35" s="239">
        <f>+IF(I35=0,"",'Ark1'!AE1758)</f>
        <v>0</v>
      </c>
      <c r="AE35" s="239">
        <f t="shared" si="4"/>
        <v>6.9</v>
      </c>
      <c r="AF35" s="237">
        <f t="shared" si="5"/>
        <v>1</v>
      </c>
      <c r="AG35" s="216"/>
      <c r="AH35" s="219"/>
      <c r="AJ35" s="29"/>
      <c r="AK35" s="27"/>
      <c r="AL35" s="220"/>
      <c r="AM35" s="28"/>
      <c r="AQ35" s="28"/>
      <c r="BI35" s="232"/>
    </row>
    <row r="36" spans="1:61" ht="15" customHeight="1">
      <c r="A36" s="216"/>
      <c r="B36" s="287">
        <f>+'Ark1'!C1759</f>
        <v>2024</v>
      </c>
      <c r="C36" s="236">
        <f>+'Ark1'!L1759</f>
        <v>1</v>
      </c>
      <c r="D36" s="236" t="str">
        <f>VLOOKUP(C36,Klasse!$C$11:$D$27,2)</f>
        <v>P-</v>
      </c>
      <c r="E36" s="236">
        <f>+'Ark1'!H1759</f>
        <v>2</v>
      </c>
      <c r="F36" s="236">
        <f>+'Ark1'!J1759</f>
        <v>704</v>
      </c>
      <c r="G36" s="236" t="str">
        <f>VLOOKUP(F36,RNR!$A$1:$B$25,2)</f>
        <v>Øre Vilt</v>
      </c>
      <c r="H36" s="236" t="str">
        <f>+IF(I36=0,"",'Ark1'!Q1759)</f>
        <v/>
      </c>
      <c r="I36" s="353">
        <f>+'Ark1'!R1759</f>
        <v>0</v>
      </c>
      <c r="J36" s="237" t="str">
        <f>+IF(I36=0,"",'Ark1'!AG1759)</f>
        <v/>
      </c>
      <c r="K36" s="264">
        <f t="shared" si="3"/>
        <v>0</v>
      </c>
      <c r="L36" s="237" t="str">
        <f>+IF(I36=0,"",'Ark1'!AH1759)</f>
        <v/>
      </c>
      <c r="M36" s="95"/>
      <c r="N36" s="502">
        <f>+'Ark1'!AI1759</f>
        <v>0</v>
      </c>
      <c r="O36" s="234"/>
      <c r="P36" s="32" t="str">
        <f>+IF(I36=0,"",'Ark1'!U1759)</f>
        <v/>
      </c>
      <c r="Q36" s="95"/>
      <c r="R36" s="503" t="str">
        <f>+IF(N36=0,"",'Ark1'!AJ1759)</f>
        <v/>
      </c>
      <c r="S36" s="95"/>
      <c r="T36" s="503" t="str">
        <f>+IF(N36=0,"",'Ark1'!AK1759)</f>
        <v/>
      </c>
      <c r="U36" s="95"/>
      <c r="V36" s="238" t="str">
        <f>+IF(I36=0,"",'Ark1'!T1759)</f>
        <v/>
      </c>
      <c r="W36" s="95"/>
      <c r="X36" s="239" t="str">
        <f>+IF(I36=0,"",'Ark1'!W1759)</f>
        <v/>
      </c>
      <c r="Y36" s="239" t="str">
        <f>+IF(I36=0,"",'Ark1'!X1759)</f>
        <v/>
      </c>
      <c r="Z36" s="239" t="str">
        <f>+IF(I36=0,"",'Ark1'!Y1759)</f>
        <v/>
      </c>
      <c r="AA36" s="239" t="str">
        <f>+IF(I36=0,"",'Ark1'!Z1759)</f>
        <v/>
      </c>
      <c r="AB36" s="237" t="str">
        <f>+IF(I36=0,"",'Ark1'!AA1759)</f>
        <v/>
      </c>
      <c r="AC36" s="238" t="str">
        <f>+IF(I36=0,"",'Ark1'!AC1759)</f>
        <v/>
      </c>
      <c r="AD36" s="239" t="str">
        <f>+IF(I36=0,"",'Ark1'!AE1759)</f>
        <v/>
      </c>
      <c r="AE36" s="239" t="str">
        <f t="shared" si="4"/>
        <v/>
      </c>
      <c r="AF36" s="237" t="str">
        <f t="shared" si="5"/>
        <v/>
      </c>
      <c r="AG36" s="216"/>
      <c r="AH36" s="219"/>
      <c r="AJ36" s="29"/>
      <c r="AK36" s="27"/>
      <c r="AL36" s="220"/>
      <c r="AM36" s="28"/>
      <c r="AQ36" s="28"/>
      <c r="BI36" s="232"/>
    </row>
    <row r="37" spans="1:61" ht="15" customHeight="1">
      <c r="A37" s="216"/>
      <c r="B37" s="287">
        <f>+'Ark1'!C1760</f>
        <v>2024</v>
      </c>
      <c r="C37" s="236">
        <f>+'Ark1'!L1760</f>
        <v>1</v>
      </c>
      <c r="D37" s="236" t="str">
        <f>VLOOKUP(C37,Klasse!$C$11:$D$27,2)</f>
        <v>P-</v>
      </c>
      <c r="E37" s="236">
        <f>+'Ark1'!H1760</f>
        <v>1</v>
      </c>
      <c r="F37" s="236">
        <f>+'Ark1'!J1760</f>
        <v>802</v>
      </c>
      <c r="G37" s="236" t="str">
        <f>VLOOKUP(F37,RNR!$A$1:$B$25,2)</f>
        <v>Karasjok</v>
      </c>
      <c r="H37" s="236">
        <f>+IF(I37=0,"",'Ark1'!Q1760)</f>
        <v>2</v>
      </c>
      <c r="I37" s="353">
        <f>+'Ark1'!R1760</f>
        <v>17</v>
      </c>
      <c r="J37" s="237">
        <f>+IF(I37=0,"",'Ark1'!AG1760)</f>
        <v>0.76167441071011854</v>
      </c>
      <c r="K37" s="264">
        <f t="shared" si="3"/>
        <v>16.50485436893204</v>
      </c>
      <c r="L37" s="237">
        <f>+IF(I37=0,"",'Ark1'!AH1760)</f>
        <v>0</v>
      </c>
      <c r="M37" s="95"/>
      <c r="N37" s="502">
        <f>+'Ark1'!AI1760</f>
        <v>17</v>
      </c>
      <c r="O37" s="234"/>
      <c r="P37" s="32">
        <f>+IF(I37=0,"",'Ark1'!U1760)</f>
        <v>6.3352941176470594</v>
      </c>
      <c r="Q37" s="95"/>
      <c r="R37" s="503">
        <f>+IF(N37=0,"",'Ark1'!AJ1760)</f>
        <v>88.188235294117618</v>
      </c>
      <c r="S37" s="95"/>
      <c r="T37" s="503">
        <f>+IF(N37=0,"",'Ark1'!AK1760)</f>
        <v>9.355605391235212</v>
      </c>
      <c r="U37" s="95"/>
      <c r="V37" s="238">
        <f>+IF(I37=0,"",'Ark1'!T1760)</f>
        <v>2.0588235294117654</v>
      </c>
      <c r="W37" s="95"/>
      <c r="X37" s="239">
        <f>+IF(I37=0,"",'Ark1'!W1760)</f>
        <v>0</v>
      </c>
      <c r="Y37" s="239">
        <f>+IF(I37=0,"",'Ark1'!X1760)</f>
        <v>0</v>
      </c>
      <c r="Z37" s="239">
        <f>+IF(I37=0,"",'Ark1'!Y1760)</f>
        <v>0</v>
      </c>
      <c r="AA37" s="239">
        <f>+IF(I37=0,"",'Ark1'!Z1760)</f>
        <v>0.71615080277712972</v>
      </c>
      <c r="AB37" s="237">
        <f>+IF(I37=0,"",'Ark1'!AA1760)</f>
        <v>0</v>
      </c>
      <c r="AC37" s="238">
        <f>+IF(I37=0,"",'Ark1'!AC1760)</f>
        <v>0</v>
      </c>
      <c r="AD37" s="239">
        <f>+IF(I37=0,"",'Ark1'!AE1760)</f>
        <v>0</v>
      </c>
      <c r="AE37" s="239">
        <f t="shared" si="4"/>
        <v>6.3352941176470594</v>
      </c>
      <c r="AF37" s="237">
        <f t="shared" si="5"/>
        <v>8.5</v>
      </c>
      <c r="AG37" s="216"/>
      <c r="AH37" s="219"/>
      <c r="AJ37" s="29"/>
      <c r="AK37" s="27"/>
      <c r="AL37" s="220"/>
      <c r="AM37" s="28"/>
      <c r="AQ37" s="28"/>
      <c r="BI37" s="232"/>
    </row>
    <row r="38" spans="1:61" ht="19.8">
      <c r="A38" s="216"/>
      <c r="B38" s="216"/>
      <c r="C38" s="216"/>
      <c r="D38" s="216"/>
      <c r="E38" s="216"/>
      <c r="F38" s="216"/>
      <c r="G38" s="534"/>
      <c r="H38" s="216"/>
      <c r="I38" s="349"/>
      <c r="J38" s="217"/>
      <c r="K38" s="217"/>
      <c r="L38" s="217"/>
      <c r="M38" s="95"/>
      <c r="N38" s="95"/>
      <c r="O38" s="95"/>
      <c r="P38" s="216"/>
      <c r="Q38" s="95"/>
      <c r="R38" s="95"/>
      <c r="S38" s="95"/>
      <c r="T38" s="95"/>
      <c r="U38" s="95"/>
      <c r="V38" s="216"/>
      <c r="W38" s="95"/>
      <c r="X38" s="218"/>
      <c r="Y38" s="218"/>
      <c r="Z38" s="218"/>
      <c r="AA38" s="218"/>
      <c r="AB38" s="218"/>
      <c r="AC38" s="216"/>
      <c r="AD38" s="218"/>
      <c r="AE38" s="218"/>
      <c r="AF38" s="218"/>
      <c r="AG38" s="216"/>
      <c r="AH38" s="219"/>
      <c r="AJ38" s="29"/>
      <c r="AK38" s="27"/>
      <c r="AL38" s="220"/>
      <c r="AM38" s="28"/>
      <c r="AQ38" s="28"/>
      <c r="BI38" s="232"/>
    </row>
    <row r="39" spans="1:61" ht="21">
      <c r="A39" s="216"/>
      <c r="B39" s="216"/>
      <c r="C39" s="216"/>
      <c r="D39" s="263" t="s">
        <v>29</v>
      </c>
      <c r="E39" s="216"/>
      <c r="F39" s="216"/>
      <c r="G39" s="534"/>
      <c r="H39" s="216"/>
      <c r="I39" s="340">
        <f>SUM(I41:I65)</f>
        <v>335</v>
      </c>
      <c r="J39" s="217"/>
      <c r="K39" s="217"/>
      <c r="L39" s="217"/>
      <c r="M39" s="95"/>
      <c r="N39" s="536">
        <f>SUM(N41:N65)</f>
        <v>334</v>
      </c>
      <c r="O39" s="95"/>
      <c r="P39" s="262">
        <f>+Klasse!M12</f>
        <v>9.5856716417910537</v>
      </c>
      <c r="Q39" s="95"/>
      <c r="R39" s="262">
        <f>+Klasse!P12</f>
        <v>93.166467065868318</v>
      </c>
      <c r="S39" s="95"/>
      <c r="T39" s="546">
        <f>+Klasse!R12</f>
        <v>11.64340917402494</v>
      </c>
      <c r="U39" s="95"/>
      <c r="V39" s="216"/>
      <c r="W39" s="95"/>
      <c r="X39" s="218"/>
      <c r="Y39" s="218"/>
      <c r="Z39" s="218"/>
      <c r="AA39" s="218"/>
      <c r="AB39" s="218"/>
      <c r="AC39" s="216"/>
      <c r="AD39" s="218"/>
      <c r="AE39" s="235"/>
      <c r="AF39" s="233"/>
      <c r="AG39" s="216"/>
      <c r="AH39" s="219"/>
      <c r="AJ39" s="29"/>
      <c r="AK39" s="27"/>
      <c r="AL39" s="220"/>
      <c r="AM39" s="28"/>
      <c r="AQ39" s="28"/>
      <c r="BI39" s="232"/>
    </row>
    <row r="40" spans="1:61" ht="15" customHeight="1">
      <c r="A40" s="216"/>
      <c r="B40" s="216"/>
      <c r="C40" s="216"/>
      <c r="D40" s="216"/>
      <c r="E40" s="216"/>
      <c r="F40" s="216"/>
      <c r="G40" s="534"/>
      <c r="H40" s="234"/>
      <c r="I40" s="349"/>
      <c r="J40" s="217"/>
      <c r="K40" s="233"/>
      <c r="L40" s="217"/>
      <c r="M40" s="95"/>
      <c r="N40" s="95"/>
      <c r="O40" s="95"/>
      <c r="P40" s="217"/>
      <c r="Q40" s="95"/>
      <c r="R40" s="95"/>
      <c r="S40" s="95"/>
      <c r="T40" s="95"/>
      <c r="U40" s="95"/>
      <c r="V40" s="234"/>
      <c r="W40" s="95"/>
      <c r="X40" s="218"/>
      <c r="Y40" s="218"/>
      <c r="Z40" s="218"/>
      <c r="AA40" s="218"/>
      <c r="AB40" s="235"/>
      <c r="AC40" s="216"/>
      <c r="AD40" s="235"/>
      <c r="AE40" s="235"/>
      <c r="AF40" s="233"/>
      <c r="AG40" s="216"/>
      <c r="AH40" s="219"/>
      <c r="AJ40" s="29"/>
      <c r="AK40" s="27"/>
      <c r="AL40" s="220"/>
      <c r="AM40" s="28"/>
      <c r="AQ40" s="28"/>
      <c r="BI40" s="232"/>
    </row>
    <row r="41" spans="1:61" ht="15" customHeight="1">
      <c r="A41" s="216"/>
      <c r="B41" s="287">
        <f>+'Ark1'!C1761</f>
        <v>2024</v>
      </c>
      <c r="C41" s="535">
        <f>+'Ark1'!L1761</f>
        <v>2</v>
      </c>
      <c r="D41" s="236" t="str">
        <f>VLOOKUP(C41,Klasse!$C$11:$D$27,2)</f>
        <v>P</v>
      </c>
      <c r="E41" s="535">
        <f>+'Ark1'!H1761</f>
        <v>1</v>
      </c>
      <c r="F41" s="535">
        <f>+'Ark1'!J1761</f>
        <v>103</v>
      </c>
      <c r="G41" s="236" t="str">
        <f>VLOOKUP(F41,RNR!$A$1:$B$25,2)</f>
        <v>Rudshøgda</v>
      </c>
      <c r="H41" s="535" t="str">
        <f>+IF(I41=0,"",'Ark1'!Q1761)</f>
        <v/>
      </c>
      <c r="I41" s="538">
        <f>+'Ark1'!R1761</f>
        <v>0</v>
      </c>
      <c r="J41" s="29" t="str">
        <f>+IF(I41=0,"",'Ark1'!AG1761)</f>
        <v/>
      </c>
      <c r="K41" s="265">
        <f t="shared" ref="K41:K44" si="6">100*I41/$I$39</f>
        <v>0</v>
      </c>
      <c r="L41" s="29" t="str">
        <f>+IF(I41=0,"",'Ark1'!AH1761)</f>
        <v/>
      </c>
      <c r="M41" s="95"/>
      <c r="N41" s="502">
        <f>+'Ark1'!AI1761</f>
        <v>0</v>
      </c>
      <c r="O41" s="95"/>
      <c r="P41" s="32" t="str">
        <f>+IF(I41=0,"",'Ark1'!U1761)</f>
        <v/>
      </c>
      <c r="Q41" s="95"/>
      <c r="R41" s="503" t="str">
        <f>+IF(N41=0,"",'Ark1'!AJ1761)</f>
        <v/>
      </c>
      <c r="S41" s="95"/>
      <c r="T41" s="503" t="str">
        <f>+IF(N41=0,"",'Ark1'!AK1761)</f>
        <v/>
      </c>
      <c r="U41" s="95"/>
      <c r="V41" s="27" t="str">
        <f>+IF(I41=0,"",'Ark1'!T1761)</f>
        <v/>
      </c>
      <c r="W41" s="95"/>
      <c r="X41" s="34" t="str">
        <f>+IF(I41=0,"",'Ark1'!W1761)</f>
        <v/>
      </c>
      <c r="Y41" s="34" t="str">
        <f>+IF(I41=0,"",'Ark1'!X1761)</f>
        <v/>
      </c>
      <c r="Z41" s="34" t="str">
        <f>+IF(I41=0,"",'Ark1'!Y1761)</f>
        <v/>
      </c>
      <c r="AA41" s="34" t="str">
        <f>+IF(I41=0,"",'Ark1'!Z1761)</f>
        <v/>
      </c>
      <c r="AB41" s="29" t="str">
        <f>+IF(I41=0,"",'Ark1'!AA1761)</f>
        <v/>
      </c>
      <c r="AC41" s="27" t="str">
        <f>+IF(I41=0,"",'Ark1'!AC1761)</f>
        <v/>
      </c>
      <c r="AD41" s="34" t="str">
        <f>+IF(I41=0,"",'Ark1'!AE1761)</f>
        <v/>
      </c>
      <c r="AE41" s="34" t="str">
        <f t="shared" ref="AE41:AE44" si="7">IF(I41=0,"",P41/C41)</f>
        <v/>
      </c>
      <c r="AF41" s="29" t="str">
        <f t="shared" ref="AF41:AF44" si="8">IF(I41=0,"",I41/H41)</f>
        <v/>
      </c>
      <c r="AG41" s="216"/>
      <c r="AH41" s="219"/>
      <c r="AJ41" s="29"/>
      <c r="AK41" s="27"/>
      <c r="AL41" s="220"/>
      <c r="AM41" s="28"/>
      <c r="AQ41" s="28"/>
      <c r="BI41" s="232"/>
    </row>
    <row r="42" spans="1:61" ht="15" customHeight="1">
      <c r="A42" s="216"/>
      <c r="B42" s="287">
        <f>+'Ark1'!C1762</f>
        <v>2024</v>
      </c>
      <c r="C42" s="535">
        <f>+'Ark1'!L1762</f>
        <v>2</v>
      </c>
      <c r="D42" s="236" t="str">
        <f>VLOOKUP(C42,Klasse!$C$11:$D$27,2)</f>
        <v>P</v>
      </c>
      <c r="E42" s="535">
        <f>+'Ark1'!H1762</f>
        <v>2</v>
      </c>
      <c r="F42" s="535">
        <f>+'Ark1'!J1762</f>
        <v>106</v>
      </c>
      <c r="G42" s="236" t="str">
        <f>VLOOKUP(F42,RNR!$A$1:$B$25,2)</f>
        <v>Furuseth</v>
      </c>
      <c r="H42" s="535">
        <f>+IF(I42=0,"",'Ark1'!Q1762)</f>
        <v>5</v>
      </c>
      <c r="I42" s="538">
        <f>+'Ark1'!R1762</f>
        <v>5</v>
      </c>
      <c r="J42" s="29">
        <f>+IF(I42=0,"",'Ark1'!AG1762)</f>
        <v>0.14168325683717745</v>
      </c>
      <c r="K42" s="265">
        <f t="shared" si="6"/>
        <v>1.4925373134328359</v>
      </c>
      <c r="L42" s="29">
        <f>+IF(I42=0,"",'Ark1'!AH1762)</f>
        <v>0</v>
      </c>
      <c r="M42" s="95"/>
      <c r="N42" s="502">
        <f>+'Ark1'!AI1762</f>
        <v>5</v>
      </c>
      <c r="O42" s="95"/>
      <c r="P42" s="32">
        <f>+IF(I42=0,"",'Ark1'!U1762)</f>
        <v>13.28</v>
      </c>
      <c r="Q42" s="95"/>
      <c r="R42" s="503">
        <f>+IF(N42=0,"",'Ark1'!AJ1762)</f>
        <v>101.72</v>
      </c>
      <c r="S42" s="95"/>
      <c r="T42" s="503">
        <f>+IF(N42=0,"",'Ark1'!AK1762)</f>
        <v>12.428311404592248</v>
      </c>
      <c r="U42" s="95"/>
      <c r="V42" s="27">
        <f>+IF(I42=0,"",'Ark1'!T1762)</f>
        <v>3</v>
      </c>
      <c r="W42" s="95"/>
      <c r="X42" s="34">
        <f>+IF(I42=0,"",'Ark1'!W1762)</f>
        <v>0</v>
      </c>
      <c r="Y42" s="34">
        <f>+IF(I42=0,"",'Ark1'!X1762)</f>
        <v>20</v>
      </c>
      <c r="Z42" s="34">
        <f>+IF(I42=0,"",'Ark1'!Y1762)</f>
        <v>0</v>
      </c>
      <c r="AA42" s="34">
        <f>+IF(I42=0,"",'Ark1'!Z1762)</f>
        <v>2.728662676110766</v>
      </c>
      <c r="AB42" s="29">
        <f>+IF(I42=0,"",'Ark1'!AA1762)</f>
        <v>0</v>
      </c>
      <c r="AC42" s="27">
        <f>+IF(I42=0,"",'Ark1'!AC1762)</f>
        <v>0</v>
      </c>
      <c r="AD42" s="34">
        <f>+IF(I42=0,"",'Ark1'!AE1762)</f>
        <v>0</v>
      </c>
      <c r="AE42" s="34">
        <f t="shared" si="7"/>
        <v>6.64</v>
      </c>
      <c r="AF42" s="29">
        <f t="shared" si="8"/>
        <v>1</v>
      </c>
      <c r="AG42" s="216"/>
      <c r="AH42" s="219"/>
      <c r="AJ42" s="29"/>
      <c r="AK42" s="27"/>
      <c r="AL42" s="220"/>
      <c r="AM42" s="28"/>
      <c r="AQ42" s="28"/>
      <c r="BI42" s="232"/>
    </row>
    <row r="43" spans="1:61" ht="15" customHeight="1">
      <c r="A43" s="216"/>
      <c r="B43" s="287">
        <f>+'Ark1'!C1763</f>
        <v>2024</v>
      </c>
      <c r="C43" s="535">
        <f>+'Ark1'!L1763</f>
        <v>2</v>
      </c>
      <c r="D43" s="236" t="str">
        <f>VLOOKUP(C43,Klasse!$C$11:$D$27,2)</f>
        <v>P</v>
      </c>
      <c r="E43" s="535">
        <f>+'Ark1'!H1763</f>
        <v>1</v>
      </c>
      <c r="F43" s="535">
        <f>+'Ark1'!J1763</f>
        <v>110</v>
      </c>
      <c r="G43" s="236" t="str">
        <f>VLOOKUP(F43,RNR!$A$1:$B$25,2)</f>
        <v>Gol</v>
      </c>
      <c r="H43" s="535">
        <f>+IF(I43=0,"",'Ark1'!Q1763)</f>
        <v>6</v>
      </c>
      <c r="I43" s="538">
        <f>+'Ark1'!R1763</f>
        <v>6</v>
      </c>
      <c r="J43" s="29">
        <f>+IF(I43=0,"",'Ark1'!AG1763)</f>
        <v>4.5230271117084463E-2</v>
      </c>
      <c r="K43" s="265">
        <f t="shared" si="6"/>
        <v>1.791044776119403</v>
      </c>
      <c r="L43" s="29">
        <f>+IF(I43=0,"",'Ark1'!AH1763)</f>
        <v>0</v>
      </c>
      <c r="M43" s="95"/>
      <c r="N43" s="502">
        <f>+'Ark1'!AI1763</f>
        <v>6</v>
      </c>
      <c r="O43" s="95"/>
      <c r="P43" s="32">
        <f>+IF(I43=0,"",'Ark1'!U1763)</f>
        <v>11.68333333333333</v>
      </c>
      <c r="Q43" s="95"/>
      <c r="R43" s="503">
        <f>+IF(N43=0,"",'Ark1'!AJ1763)</f>
        <v>98.100000000000023</v>
      </c>
      <c r="S43" s="95"/>
      <c r="T43" s="503">
        <f>+IF(N43=0,"",'Ark1'!AK1763)</f>
        <v>12.177340492163696</v>
      </c>
      <c r="U43" s="95"/>
      <c r="V43" s="27">
        <f>+IF(I43=0,"",'Ark1'!T1763)</f>
        <v>2.3333333333333339</v>
      </c>
      <c r="W43" s="95"/>
      <c r="X43" s="34">
        <f>+IF(I43=0,"",'Ark1'!W1763)</f>
        <v>0</v>
      </c>
      <c r="Y43" s="34">
        <f>+IF(I43=0,"",'Ark1'!X1763)</f>
        <v>16.666666666666671</v>
      </c>
      <c r="Z43" s="34">
        <f>+IF(I43=0,"",'Ark1'!Y1763)</f>
        <v>0</v>
      </c>
      <c r="AA43" s="34">
        <f>+IF(I43=0,"",'Ark1'!Z1763)</f>
        <v>2.7703289014523622</v>
      </c>
      <c r="AB43" s="29">
        <f>+IF(I43=0,"",'Ark1'!AA1763)</f>
        <v>0</v>
      </c>
      <c r="AC43" s="27">
        <f>+IF(I43=0,"",'Ark1'!AC1763)</f>
        <v>0</v>
      </c>
      <c r="AD43" s="34">
        <f>+IF(I43=0,"",'Ark1'!AE1763)</f>
        <v>0</v>
      </c>
      <c r="AE43" s="34">
        <f t="shared" si="7"/>
        <v>5.841666666666665</v>
      </c>
      <c r="AF43" s="29">
        <f t="shared" si="8"/>
        <v>1</v>
      </c>
      <c r="AG43" s="216"/>
      <c r="AH43" s="219"/>
      <c r="AJ43" s="29"/>
      <c r="AK43" s="27"/>
      <c r="AL43" s="220"/>
      <c r="AM43" s="28"/>
      <c r="AQ43" s="28"/>
      <c r="BI43" s="232"/>
    </row>
    <row r="44" spans="1:61" ht="15" customHeight="1">
      <c r="A44" s="216"/>
      <c r="B44" s="287">
        <f>+'Ark1'!C1764</f>
        <v>2024</v>
      </c>
      <c r="C44" s="535">
        <f>+'Ark1'!L1764</f>
        <v>2</v>
      </c>
      <c r="D44" s="236" t="str">
        <f>VLOOKUP(C44,Klasse!$C$11:$D$27,2)</f>
        <v>P</v>
      </c>
      <c r="E44" s="535">
        <f>+'Ark1'!H1764</f>
        <v>1</v>
      </c>
      <c r="F44" s="535">
        <f>+'Ark1'!J1764</f>
        <v>111</v>
      </c>
      <c r="G44" s="236" t="str">
        <f>VLOOKUP(F44,RNR!$A$1:$B$25,2)</f>
        <v>Forus</v>
      </c>
      <c r="H44" s="535">
        <f>+IF(I44=0,"",'Ark1'!Q1764)</f>
        <v>8</v>
      </c>
      <c r="I44" s="538">
        <f>+'Ark1'!R1764</f>
        <v>14</v>
      </c>
      <c r="J44" s="29">
        <f>+IF(I44=0,"",'Ark1'!AG1764)</f>
        <v>0.14676276884250938</v>
      </c>
      <c r="K44" s="265">
        <f t="shared" si="6"/>
        <v>4.1791044776119399</v>
      </c>
      <c r="L44" s="29">
        <f>+IF(I44=0,"",'Ark1'!AH1764)</f>
        <v>0</v>
      </c>
      <c r="M44" s="95"/>
      <c r="N44" s="502">
        <f>+'Ark1'!AI1764</f>
        <v>14</v>
      </c>
      <c r="O44" s="95"/>
      <c r="P44" s="32">
        <f>+IF(I44=0,"",'Ark1'!U1764)</f>
        <v>11.971428571428577</v>
      </c>
      <c r="Q44" s="95"/>
      <c r="R44" s="503">
        <f>+IF(N44=0,"",'Ark1'!AJ1764)</f>
        <v>100.67142857142861</v>
      </c>
      <c r="S44" s="95"/>
      <c r="T44" s="503">
        <f>+IF(N44=0,"",'Ark1'!AK1764)</f>
        <v>11.568863451447783</v>
      </c>
      <c r="U44" s="95"/>
      <c r="V44" s="27">
        <f>+IF(I44=0,"",'Ark1'!T1764)</f>
        <v>2.6428571428571423</v>
      </c>
      <c r="W44" s="95"/>
      <c r="X44" s="34">
        <f>+IF(I44=0,"",'Ark1'!W1764)</f>
        <v>0</v>
      </c>
      <c r="Y44" s="34">
        <f>+IF(I44=0,"",'Ark1'!X1764)</f>
        <v>7.1428571428571441</v>
      </c>
      <c r="Z44" s="34">
        <f>+IF(I44=0,"",'Ark1'!Y1764)</f>
        <v>0</v>
      </c>
      <c r="AA44" s="34">
        <f>+IF(I44=0,"",'Ark1'!Z1764)</f>
        <v>2.6086199338316209</v>
      </c>
      <c r="AB44" s="29">
        <f>+IF(I44=0,"",'Ark1'!AA1764)</f>
        <v>0</v>
      </c>
      <c r="AC44" s="27">
        <f>+IF(I44=0,"",'Ark1'!AC1764)</f>
        <v>0</v>
      </c>
      <c r="AD44" s="34">
        <f>+IF(I44=0,"",'Ark1'!AE1764)</f>
        <v>0</v>
      </c>
      <c r="AE44" s="34">
        <f t="shared" si="7"/>
        <v>5.9857142857142884</v>
      </c>
      <c r="AF44" s="29">
        <f t="shared" si="8"/>
        <v>1.75</v>
      </c>
      <c r="AG44" s="216"/>
      <c r="AH44" s="219"/>
      <c r="AJ44" s="29"/>
      <c r="AK44" s="27"/>
      <c r="AL44" s="220"/>
      <c r="AM44" s="28"/>
      <c r="AQ44" s="28"/>
      <c r="BI44" s="232"/>
    </row>
    <row r="45" spans="1:61" ht="15" customHeight="1">
      <c r="A45" s="216"/>
      <c r="B45" s="287">
        <f>+'Ark1'!C1772</f>
        <v>2024</v>
      </c>
      <c r="C45" s="28">
        <f>+'Ark1'!L1765</f>
        <v>2</v>
      </c>
      <c r="D45" s="236" t="str">
        <f>VLOOKUP(C45,Klasse!$C$11:$D$27,2)</f>
        <v>P</v>
      </c>
      <c r="E45" s="28">
        <f>+'Ark1'!H1765</f>
        <v>1</v>
      </c>
      <c r="F45" s="28">
        <f>+'Ark1'!J1765</f>
        <v>116</v>
      </c>
      <c r="G45" s="236" t="str">
        <f>VLOOKUP(F45,RNR!$A$1:$B$25,2)</f>
        <v>Sandeid</v>
      </c>
      <c r="H45" s="28">
        <f>+IF(I45=0,"",'Ark1'!Q1765)</f>
        <v>12</v>
      </c>
      <c r="I45" s="339">
        <f>+'Ark1'!R1765</f>
        <v>14</v>
      </c>
      <c r="J45" s="29">
        <f>+IF(I45=0,"",'Ark1'!AG1765)</f>
        <v>0.19273000313716612</v>
      </c>
      <c r="K45" s="265">
        <f t="shared" ref="K45:K65" si="9">100*I45/$I$39</f>
        <v>4.1791044776119399</v>
      </c>
      <c r="L45" s="29">
        <f>+IF(I45=0,"",'Ark1'!AH1765)</f>
        <v>7.1428571428571441</v>
      </c>
      <c r="M45" s="95"/>
      <c r="N45" s="502">
        <f>+'Ark1'!AI1765</f>
        <v>14</v>
      </c>
      <c r="O45" s="95"/>
      <c r="P45" s="32">
        <f>+IF(I45=0,"",'Ark1'!U1765)</f>
        <v>10.707142857142861</v>
      </c>
      <c r="Q45" s="95"/>
      <c r="R45" s="503">
        <f>+IF(N45=0,"",'Ark1'!AJ1765)</f>
        <v>96.214285714285694</v>
      </c>
      <c r="S45" s="95"/>
      <c r="T45" s="503">
        <f>+IF(N45=0,"",'Ark1'!AK1765)</f>
        <v>11.748357117542891</v>
      </c>
      <c r="U45" s="95"/>
      <c r="V45" s="27">
        <f>+IF(I45=0,"",'Ark1'!T1765)</f>
        <v>2.7142857142857153</v>
      </c>
      <c r="W45" s="95"/>
      <c r="X45" s="34">
        <f>+IF(I45=0,"",'Ark1'!W1765)</f>
        <v>0</v>
      </c>
      <c r="Y45" s="34">
        <f>+IF(I45=0,"",'Ark1'!X1765)</f>
        <v>7.1428571428571441</v>
      </c>
      <c r="Z45" s="34">
        <f>+IF(I45=0,"",'Ark1'!Y1765)</f>
        <v>0</v>
      </c>
      <c r="AA45" s="34">
        <f>+IF(I45=0,"",'Ark1'!Z1765)</f>
        <v>3.0825463235342774</v>
      </c>
      <c r="AB45" s="29">
        <f>+IF(I45=0,"",'Ark1'!AA1765)</f>
        <v>0</v>
      </c>
      <c r="AC45" s="27">
        <f>+IF(I45=0,"",'Ark1'!AC1765)</f>
        <v>0</v>
      </c>
      <c r="AD45" s="34">
        <f>+IF(I45=0,"",'Ark1'!AE1765)</f>
        <v>0</v>
      </c>
      <c r="AE45" s="34">
        <f t="shared" ref="AE45:AE65" si="10">IF(I45=0,"",P45/C45)</f>
        <v>5.3535714285714304</v>
      </c>
      <c r="AF45" s="29">
        <f t="shared" ref="AF45:AF46" si="11">IF(I45=0,"",I45/H45)</f>
        <v>1.1666666666666667</v>
      </c>
      <c r="AG45" s="216"/>
      <c r="AH45" s="219"/>
      <c r="AJ45" s="29"/>
      <c r="AK45" s="27"/>
      <c r="AL45" s="220"/>
      <c r="AM45" s="28"/>
      <c r="AQ45" s="28"/>
    </row>
    <row r="46" spans="1:61" ht="15" customHeight="1">
      <c r="A46" s="216"/>
      <c r="B46" s="287">
        <f>+'Ark1'!C1773</f>
        <v>2024</v>
      </c>
      <c r="C46" s="28">
        <f>+'Ark1'!L1766</f>
        <v>2</v>
      </c>
      <c r="D46" s="236" t="str">
        <f>VLOOKUP(C46,Klasse!$C$11:$D$27,2)</f>
        <v>P</v>
      </c>
      <c r="E46" s="28">
        <f>+'Ark1'!H1766</f>
        <v>2</v>
      </c>
      <c r="F46" s="28">
        <f>+'Ark1'!J1766</f>
        <v>117</v>
      </c>
      <c r="G46" s="236" t="str">
        <f>VLOOKUP(F46,RNR!$A$1:$B$25,2)</f>
        <v>Jæren</v>
      </c>
      <c r="H46" s="28">
        <f>+IF(I46=0,"",'Ark1'!Q1766)</f>
        <v>13</v>
      </c>
      <c r="I46" s="339">
        <f>+'Ark1'!R1766</f>
        <v>21</v>
      </c>
      <c r="J46" s="29">
        <f>+IF(I46=0,"",'Ark1'!AG1766)</f>
        <v>0.38120994849647438</v>
      </c>
      <c r="K46" s="265">
        <f t="shared" si="9"/>
        <v>6.2686567164179108</v>
      </c>
      <c r="L46" s="29">
        <f>+IF(I46=0,"",'Ark1'!AH1766)</f>
        <v>9.5238095238095273</v>
      </c>
      <c r="M46" s="95"/>
      <c r="N46" s="502">
        <f>+'Ark1'!AI1766</f>
        <v>21</v>
      </c>
      <c r="O46" s="95"/>
      <c r="P46" s="32">
        <f>+IF(I46=0,"",'Ark1'!U1766)</f>
        <v>10.390476190476187</v>
      </c>
      <c r="Q46" s="95"/>
      <c r="R46" s="503">
        <f>+IF(N46=0,"",'Ark1'!AJ1766)</f>
        <v>95.776190476190436</v>
      </c>
      <c r="S46" s="95"/>
      <c r="T46" s="503">
        <f>+IF(N46=0,"",'Ark1'!AK1766)</f>
        <v>11.605214596448191</v>
      </c>
      <c r="U46" s="95"/>
      <c r="V46" s="27">
        <f>+IF(I46=0,"",'Ark1'!T1766)</f>
        <v>2.3809523809523818</v>
      </c>
      <c r="W46" s="95"/>
      <c r="X46" s="34">
        <f>+IF(I46=0,"",'Ark1'!W1766)</f>
        <v>0</v>
      </c>
      <c r="Y46" s="34">
        <f>+IF(I46=0,"",'Ark1'!X1766)</f>
        <v>4.7619047619047636</v>
      </c>
      <c r="Z46" s="34">
        <f>+IF(I46=0,"",'Ark1'!Y1766)</f>
        <v>0</v>
      </c>
      <c r="AA46" s="34">
        <f>+IF(I46=0,"",'Ark1'!Z1766)</f>
        <v>2.6720608707610225</v>
      </c>
      <c r="AB46" s="29">
        <f>+IF(I46=0,"",'Ark1'!AA1766)</f>
        <v>0</v>
      </c>
      <c r="AC46" s="27">
        <f>+IF(I46=0,"",'Ark1'!AC1766)</f>
        <v>0</v>
      </c>
      <c r="AD46" s="34">
        <f>+IF(I46=0,"",'Ark1'!AE1766)</f>
        <v>0</v>
      </c>
      <c r="AE46" s="34">
        <f t="shared" si="10"/>
        <v>5.1952380952380937</v>
      </c>
      <c r="AF46" s="29">
        <f t="shared" si="11"/>
        <v>1.6153846153846154</v>
      </c>
      <c r="AG46" s="216"/>
      <c r="AH46" s="219"/>
      <c r="AJ46" s="29"/>
      <c r="AK46" s="27"/>
      <c r="AL46" s="220"/>
      <c r="AM46" s="28"/>
      <c r="AQ46" s="28"/>
    </row>
    <row r="47" spans="1:61" ht="15" customHeight="1">
      <c r="A47" s="216"/>
      <c r="B47" s="287">
        <f>+'Ark1'!C1774</f>
        <v>2024</v>
      </c>
      <c r="C47" s="28">
        <f>+'Ark1'!L1767</f>
        <v>2</v>
      </c>
      <c r="D47" s="236" t="str">
        <f>VLOOKUP(C47,Klasse!$C$11:$D$27,2)</f>
        <v>P</v>
      </c>
      <c r="E47" s="28">
        <f>+'Ark1'!H1767</f>
        <v>1</v>
      </c>
      <c r="F47" s="28">
        <f>+'Ark1'!J1767</f>
        <v>134</v>
      </c>
      <c r="G47" s="236" t="str">
        <f>VLOOKUP(F47,RNR!$A$1:$B$25,2)</f>
        <v>Førde</v>
      </c>
      <c r="H47" s="28">
        <f>+IF(I47=0,"",'Ark1'!Q1767)</f>
        <v>17</v>
      </c>
      <c r="I47" s="339">
        <f>+'Ark1'!R1767</f>
        <v>31</v>
      </c>
      <c r="J47" s="29">
        <f>+IF(I47=0,"",'Ark1'!AG1767)</f>
        <v>0.22694244509067579</v>
      </c>
      <c r="K47" s="265">
        <f t="shared" si="9"/>
        <v>9.2537313432835813</v>
      </c>
      <c r="L47" s="29">
        <f>+IF(I47=0,"",'Ark1'!AH1767)</f>
        <v>12.90322580645161</v>
      </c>
      <c r="M47" s="95"/>
      <c r="N47" s="502">
        <f>+'Ark1'!AI1767</f>
        <v>31</v>
      </c>
      <c r="O47" s="95"/>
      <c r="P47" s="32">
        <f>+IF(I47=0,"",'Ark1'!U1767)</f>
        <v>9.4</v>
      </c>
      <c r="Q47" s="95"/>
      <c r="R47" s="503">
        <f>+IF(N47=0,"",'Ark1'!AJ1767)</f>
        <v>92.88709677419358</v>
      </c>
      <c r="S47" s="95"/>
      <c r="T47" s="503">
        <f>+IF(N47=0,"",'Ark1'!AK1767)</f>
        <v>11.678028822813118</v>
      </c>
      <c r="U47" s="95"/>
      <c r="V47" s="27">
        <f>+IF(I47=0,"",'Ark1'!T1767)</f>
        <v>2.5806451612903221</v>
      </c>
      <c r="W47" s="95"/>
      <c r="X47" s="34">
        <f>+IF(I47=0,"",'Ark1'!W1767)</f>
        <v>0</v>
      </c>
      <c r="Y47" s="34">
        <f>+IF(I47=0,"",'Ark1'!X1767)</f>
        <v>0</v>
      </c>
      <c r="Z47" s="34">
        <f>+IF(I47=0,"",'Ark1'!Y1767)</f>
        <v>0</v>
      </c>
      <c r="AA47" s="34">
        <f>+IF(I47=0,"",'Ark1'!Z1767)</f>
        <v>1.2881594772036884</v>
      </c>
      <c r="AB47" s="29">
        <f>+IF(I47=0,"",'Ark1'!AA1767)</f>
        <v>0</v>
      </c>
      <c r="AC47" s="27">
        <f>+IF(I47=0,"",'Ark1'!AC1767)</f>
        <v>0</v>
      </c>
      <c r="AD47" s="34">
        <f>+IF(I47=0,"",'Ark1'!AE1767)</f>
        <v>0</v>
      </c>
      <c r="AE47" s="34">
        <f t="shared" si="10"/>
        <v>4.7</v>
      </c>
      <c r="AF47" s="29">
        <f t="shared" ref="AF47:AF65" si="12">IF(I47=0,"",I47/H47)</f>
        <v>1.8235294117647058</v>
      </c>
      <c r="AG47" s="216"/>
      <c r="AH47" s="219"/>
      <c r="AJ47" s="29"/>
      <c r="AK47" s="27"/>
      <c r="AL47" s="220"/>
      <c r="AM47" s="28"/>
      <c r="AQ47" s="28"/>
    </row>
    <row r="48" spans="1:61" ht="15" customHeight="1">
      <c r="A48" s="216"/>
      <c r="B48" s="287">
        <f>+'Ark1'!C1775</f>
        <v>2024</v>
      </c>
      <c r="C48" s="28">
        <f>+'Ark1'!L1768</f>
        <v>2</v>
      </c>
      <c r="D48" s="236" t="str">
        <f>VLOOKUP(C48,Klasse!$C$11:$D$27,2)</f>
        <v>P</v>
      </c>
      <c r="E48" s="28">
        <f>+'Ark1'!H1768</f>
        <v>2</v>
      </c>
      <c r="F48" s="28">
        <f>+'Ark1'!J1768</f>
        <v>141</v>
      </c>
      <c r="G48" s="236" t="str">
        <f>VLOOKUP(F48,RNR!$A$1:$B$25,2)</f>
        <v>Ølen</v>
      </c>
      <c r="H48" s="28">
        <f>+IF(I48=0,"",'Ark1'!Q1768)</f>
        <v>44</v>
      </c>
      <c r="I48" s="339">
        <f>+'Ark1'!R1768</f>
        <v>91</v>
      </c>
      <c r="J48" s="29">
        <f>+IF(I48=0,"",'Ark1'!AG1768)</f>
        <v>0.71891265453974118</v>
      </c>
      <c r="K48" s="265">
        <f t="shared" si="9"/>
        <v>27.164179104477611</v>
      </c>
      <c r="L48" s="29">
        <f>+IF(I48=0,"",'Ark1'!AH1768)</f>
        <v>7.6923076923076898</v>
      </c>
      <c r="M48" s="95"/>
      <c r="N48" s="502">
        <f>+'Ark1'!AI1768</f>
        <v>91</v>
      </c>
      <c r="O48" s="95"/>
      <c r="P48" s="32">
        <f>+IF(I48=0,"",'Ark1'!U1768)</f>
        <v>8.9505494505494489</v>
      </c>
      <c r="Q48" s="95"/>
      <c r="R48" s="503">
        <f>+IF(N48=0,"",'Ark1'!AJ1768)</f>
        <v>91.081318681318692</v>
      </c>
      <c r="S48" s="95"/>
      <c r="T48" s="503">
        <f>+IF(N48=0,"",'Ark1'!AK1768)</f>
        <v>11.737898088274839</v>
      </c>
      <c r="U48" s="95"/>
      <c r="V48" s="27">
        <f>+IF(I48=0,"",'Ark1'!T1768)</f>
        <v>2.6373626373626369</v>
      </c>
      <c r="W48" s="95"/>
      <c r="X48" s="34">
        <f>+IF(I48=0,"",'Ark1'!W1768)</f>
        <v>0</v>
      </c>
      <c r="Y48" s="34">
        <f>+IF(I48=0,"",'Ark1'!X1768)</f>
        <v>0</v>
      </c>
      <c r="Z48" s="34">
        <f>+IF(I48=0,"",'Ark1'!Y1768)</f>
        <v>0</v>
      </c>
      <c r="AA48" s="34">
        <f>+IF(I48=0,"",'Ark1'!Z1768)</f>
        <v>1.5806782259992314</v>
      </c>
      <c r="AB48" s="29">
        <f>+IF(I48=0,"",'Ark1'!AA1768)</f>
        <v>0</v>
      </c>
      <c r="AC48" s="27">
        <f>+IF(I48=0,"",'Ark1'!AC1768)</f>
        <v>0</v>
      </c>
      <c r="AD48" s="34">
        <f>+IF(I48=0,"",'Ark1'!AE1768)</f>
        <v>0</v>
      </c>
      <c r="AE48" s="34">
        <f t="shared" si="10"/>
        <v>4.4752747252747245</v>
      </c>
      <c r="AF48" s="29">
        <f t="shared" si="12"/>
        <v>2.0681818181818183</v>
      </c>
      <c r="AG48" s="216"/>
      <c r="AH48" s="219"/>
      <c r="AJ48" s="29"/>
      <c r="AK48" s="27"/>
      <c r="AL48" s="220"/>
      <c r="AM48" s="28"/>
      <c r="AQ48" s="28"/>
    </row>
    <row r="49" spans="1:43" ht="15" customHeight="1">
      <c r="A49" s="216"/>
      <c r="B49" s="287">
        <f>+'Ark1'!C1776</f>
        <v>2024</v>
      </c>
      <c r="C49" s="28">
        <f>+'Ark1'!L1769</f>
        <v>2</v>
      </c>
      <c r="D49" s="236" t="str">
        <f>VLOOKUP(C49,Klasse!$C$11:$D$27,2)</f>
        <v>P</v>
      </c>
      <c r="E49" s="28">
        <f>+'Ark1'!H1769</f>
        <v>2</v>
      </c>
      <c r="F49" s="28">
        <f>+'Ark1'!J1769</f>
        <v>143</v>
      </c>
      <c r="G49" s="236" t="str">
        <f>VLOOKUP(F49,RNR!$A$1:$B$25,2)</f>
        <v>Nordfjord</v>
      </c>
      <c r="H49" s="28" t="str">
        <f>+IF(I49=0,"",'Ark1'!Q1769)</f>
        <v/>
      </c>
      <c r="I49" s="339">
        <f>+'Ark1'!R1769</f>
        <v>0</v>
      </c>
      <c r="J49" s="29" t="str">
        <f>+IF(I49=0,"",'Ark1'!AG1769)</f>
        <v/>
      </c>
      <c r="K49" s="265">
        <f t="shared" si="9"/>
        <v>0</v>
      </c>
      <c r="L49" s="29" t="str">
        <f>+IF(I49=0,"",'Ark1'!AH1769)</f>
        <v/>
      </c>
      <c r="M49" s="95"/>
      <c r="N49" s="502">
        <f>+'Ark1'!AI1769</f>
        <v>0</v>
      </c>
      <c r="O49" s="95"/>
      <c r="P49" s="32" t="str">
        <f>+IF(I49=0,"",'Ark1'!U1769)</f>
        <v/>
      </c>
      <c r="Q49" s="95"/>
      <c r="R49" s="503" t="str">
        <f>+IF(N49=0,"",'Ark1'!AJ1769)</f>
        <v/>
      </c>
      <c r="S49" s="95"/>
      <c r="T49" s="503" t="str">
        <f>+IF(N49=0,"",'Ark1'!AK1769)</f>
        <v/>
      </c>
      <c r="U49" s="95"/>
      <c r="V49" s="27" t="str">
        <f>+IF(I49=0,"",'Ark1'!T1769)</f>
        <v/>
      </c>
      <c r="W49" s="95"/>
      <c r="X49" s="34" t="str">
        <f>+IF(I49=0,"",'Ark1'!W1769)</f>
        <v/>
      </c>
      <c r="Y49" s="34" t="str">
        <f>+IF(I49=0,"",'Ark1'!X1769)</f>
        <v/>
      </c>
      <c r="Z49" s="34" t="str">
        <f>+IF(I49=0,"",'Ark1'!Y1769)</f>
        <v/>
      </c>
      <c r="AA49" s="34" t="str">
        <f>+IF(I49=0,"",'Ark1'!Z1769)</f>
        <v/>
      </c>
      <c r="AB49" s="29" t="str">
        <f>+IF(I49=0,"",'Ark1'!AA1769)</f>
        <v/>
      </c>
      <c r="AC49" s="27" t="str">
        <f>+IF(I49=0,"",'Ark1'!AC1769)</f>
        <v/>
      </c>
      <c r="AD49" s="34" t="str">
        <f>+IF(I49=0,"",'Ark1'!AE1769)</f>
        <v/>
      </c>
      <c r="AE49" s="34" t="str">
        <f t="shared" si="10"/>
        <v/>
      </c>
      <c r="AF49" s="29" t="str">
        <f t="shared" si="12"/>
        <v/>
      </c>
      <c r="AG49" s="216"/>
      <c r="AH49" s="219"/>
      <c r="AJ49" s="29"/>
      <c r="AK49" s="27"/>
      <c r="AL49" s="220"/>
      <c r="AM49" s="28"/>
      <c r="AQ49" s="28"/>
    </row>
    <row r="50" spans="1:43" ht="15" customHeight="1">
      <c r="A50" s="216"/>
      <c r="B50" s="287">
        <f>+'Ark1'!C1777</f>
        <v>2024</v>
      </c>
      <c r="C50" s="28">
        <f>+'Ark1'!L1770</f>
        <v>2</v>
      </c>
      <c r="D50" s="236" t="str">
        <f>VLOOKUP(C50,Klasse!$C$11:$D$27,2)</f>
        <v>P</v>
      </c>
      <c r="E50" s="28">
        <f>+'Ark1'!H1770</f>
        <v>2</v>
      </c>
      <c r="F50" s="28">
        <f>+'Ark1'!J1770</f>
        <v>147</v>
      </c>
      <c r="G50" s="236" t="str">
        <f>VLOOKUP(F50,RNR!$A$1:$B$25,2)</f>
        <v>Midt-Norge</v>
      </c>
      <c r="H50" s="28">
        <f>+IF(I50=0,"",'Ark1'!Q1770)</f>
        <v>3</v>
      </c>
      <c r="I50" s="339">
        <f>+'Ark1'!R1770</f>
        <v>29</v>
      </c>
      <c r="J50" s="29">
        <f>+IF(I50=0,"",'Ark1'!AG1770)</f>
        <v>1.3452914798206277</v>
      </c>
      <c r="K50" s="265">
        <f t="shared" si="9"/>
        <v>8.656716417910447</v>
      </c>
      <c r="L50" s="29">
        <f>+IF(I50=0,"",'Ark1'!AH1770)</f>
        <v>10.344827586206899</v>
      </c>
      <c r="M50" s="95"/>
      <c r="N50" s="502">
        <f>+'Ark1'!AI1770</f>
        <v>29</v>
      </c>
      <c r="O50" s="95"/>
      <c r="P50" s="32">
        <f>+IF(I50=0,"",'Ark1'!U1770)</f>
        <v>7.768965517241381</v>
      </c>
      <c r="Q50" s="95"/>
      <c r="R50" s="503">
        <f>+IF(N50=0,"",'Ark1'!AJ1770)</f>
        <v>87.524137931034502</v>
      </c>
      <c r="S50" s="95"/>
      <c r="T50" s="503">
        <f>+IF(N50=0,"",'Ark1'!AK1770)</f>
        <v>11.492568232622464</v>
      </c>
      <c r="U50" s="95"/>
      <c r="V50" s="27">
        <f>+IF(I50=0,"",'Ark1'!T1770)</f>
        <v>2.8965517241379319</v>
      </c>
      <c r="W50" s="95"/>
      <c r="X50" s="34">
        <f>+IF(I50=0,"",'Ark1'!W1770)</f>
        <v>0</v>
      </c>
      <c r="Y50" s="34">
        <f>+IF(I50=0,"",'Ark1'!X1770)</f>
        <v>0</v>
      </c>
      <c r="Z50" s="34">
        <f>+IF(I50=0,"",'Ark1'!Y1770)</f>
        <v>0</v>
      </c>
      <c r="AA50" s="34">
        <f>+IF(I50=0,"",'Ark1'!Z1770)</f>
        <v>1.5261182329295098</v>
      </c>
      <c r="AB50" s="29">
        <f>+IF(I50=0,"",'Ark1'!AA1770)</f>
        <v>0</v>
      </c>
      <c r="AC50" s="27">
        <f>+IF(I50=0,"",'Ark1'!AC1770)</f>
        <v>0</v>
      </c>
      <c r="AD50" s="34">
        <f>+IF(I50=0,"",'Ark1'!AE1770)</f>
        <v>0</v>
      </c>
      <c r="AE50" s="34">
        <f t="shared" si="10"/>
        <v>3.8844827586206905</v>
      </c>
      <c r="AF50" s="29">
        <f t="shared" si="12"/>
        <v>9.6666666666666661</v>
      </c>
      <c r="AG50" s="216"/>
      <c r="AH50" s="219"/>
      <c r="AJ50" s="29"/>
      <c r="AK50" s="27"/>
      <c r="AL50" s="220"/>
      <c r="AM50" s="28"/>
      <c r="AQ50" s="28"/>
    </row>
    <row r="51" spans="1:43" ht="15" customHeight="1">
      <c r="A51" s="216"/>
      <c r="B51" s="287">
        <f>+'Ark1'!C1778</f>
        <v>2024</v>
      </c>
      <c r="C51" s="28">
        <f>+'Ark1'!L1771</f>
        <v>2</v>
      </c>
      <c r="D51" s="236" t="str">
        <f>VLOOKUP(C51,Klasse!$C$11:$D$27,2)</f>
        <v>P</v>
      </c>
      <c r="E51" s="28">
        <f>+'Ark1'!H1771</f>
        <v>1</v>
      </c>
      <c r="F51" s="28">
        <f>+'Ark1'!J1771</f>
        <v>155</v>
      </c>
      <c r="G51" s="236" t="str">
        <f>VLOOKUP(F51,RNR!$A$1:$B$25,2)</f>
        <v>Målselv</v>
      </c>
      <c r="H51" s="28">
        <f>+IF(I51=0,"",'Ark1'!Q1771)</f>
        <v>5</v>
      </c>
      <c r="I51" s="339">
        <f>+'Ark1'!R1771</f>
        <v>7</v>
      </c>
      <c r="J51" s="29">
        <f>+IF(I51=0,"",'Ark1'!AG1771)</f>
        <v>0.10812633435515702</v>
      </c>
      <c r="K51" s="265">
        <f t="shared" si="9"/>
        <v>2.08955223880597</v>
      </c>
      <c r="L51" s="29">
        <f>+IF(I51=0,"",'Ark1'!AH1771)</f>
        <v>0</v>
      </c>
      <c r="M51" s="95"/>
      <c r="N51" s="502">
        <f>+'Ark1'!AI1771</f>
        <v>7</v>
      </c>
      <c r="O51" s="95"/>
      <c r="P51" s="32">
        <f>+IF(I51=0,"",'Ark1'!U1771)</f>
        <v>9.5285714285714231</v>
      </c>
      <c r="Q51" s="95"/>
      <c r="R51" s="503">
        <f>+IF(N51=0,"",'Ark1'!AJ1771)</f>
        <v>92.985714285714238</v>
      </c>
      <c r="S51" s="95"/>
      <c r="T51" s="503">
        <f>+IF(N51=0,"",'Ark1'!AK1771)</f>
        <v>11.566552024635545</v>
      </c>
      <c r="U51" s="95"/>
      <c r="V51" s="27">
        <f>+IF(I51=0,"",'Ark1'!T1771)</f>
        <v>2.7142857142857153</v>
      </c>
      <c r="W51" s="95"/>
      <c r="X51" s="34">
        <f>+IF(I51=0,"",'Ark1'!W1771)</f>
        <v>0</v>
      </c>
      <c r="Y51" s="34">
        <f>+IF(I51=0,"",'Ark1'!X1771)</f>
        <v>0</v>
      </c>
      <c r="Z51" s="34">
        <f>+IF(I51=0,"",'Ark1'!Y1771)</f>
        <v>0</v>
      </c>
      <c r="AA51" s="34">
        <f>+IF(I51=0,"",'Ark1'!Z1771)</f>
        <v>2.5588581637208478</v>
      </c>
      <c r="AB51" s="29">
        <f>+IF(I51=0,"",'Ark1'!AA1771)</f>
        <v>0</v>
      </c>
      <c r="AC51" s="27">
        <f>+IF(I51=0,"",'Ark1'!AC1771)</f>
        <v>0</v>
      </c>
      <c r="AD51" s="34">
        <f>+IF(I51=0,"",'Ark1'!AE1771)</f>
        <v>0</v>
      </c>
      <c r="AE51" s="34">
        <f t="shared" si="10"/>
        <v>4.7642857142857116</v>
      </c>
      <c r="AF51" s="29">
        <f t="shared" si="12"/>
        <v>1.4</v>
      </c>
      <c r="AG51" s="216"/>
      <c r="AH51" s="219"/>
      <c r="AJ51" s="29"/>
      <c r="AK51" s="27"/>
      <c r="AL51" s="220"/>
      <c r="AM51" s="28"/>
      <c r="AQ51" s="28"/>
    </row>
    <row r="52" spans="1:43" ht="15" customHeight="1">
      <c r="A52" s="216"/>
      <c r="B52" s="287">
        <f>+'Ark1'!C1779</f>
        <v>2024</v>
      </c>
      <c r="C52" s="28">
        <f>+'Ark1'!L1772</f>
        <v>2</v>
      </c>
      <c r="D52" s="236" t="str">
        <f>VLOOKUP(C52,Klasse!$C$11:$D$27,2)</f>
        <v>P</v>
      </c>
      <c r="E52" s="28">
        <f>+'Ark1'!H1772</f>
        <v>2</v>
      </c>
      <c r="F52" s="28">
        <f>+'Ark1'!J1772</f>
        <v>160</v>
      </c>
      <c r="G52" s="236" t="str">
        <f>VLOOKUP(F52,RNR!$A$1:$B$25,2)</f>
        <v>Oslo</v>
      </c>
      <c r="H52" s="28">
        <f>+IF(I52=0,"",'Ark1'!Q1772)</f>
        <v>4</v>
      </c>
      <c r="I52" s="339">
        <f>+'Ark1'!R1772</f>
        <v>5</v>
      </c>
      <c r="J52" s="29">
        <f>+IF(I52=0,"",'Ark1'!AG1772)</f>
        <v>0.14235610150734229</v>
      </c>
      <c r="K52" s="265">
        <f t="shared" si="9"/>
        <v>1.4925373134328359</v>
      </c>
      <c r="L52" s="29">
        <f>+IF(I52=0,"",'Ark1'!AH1772)</f>
        <v>0</v>
      </c>
      <c r="M52" s="95"/>
      <c r="N52" s="502">
        <f>+'Ark1'!AI1772</f>
        <v>5</v>
      </c>
      <c r="O52" s="95"/>
      <c r="P52" s="32">
        <f>+IF(I52=0,"",'Ark1'!U1772)</f>
        <v>11.86</v>
      </c>
      <c r="Q52" s="95"/>
      <c r="R52" s="503">
        <f>+IF(N52=0,"",'Ark1'!AJ1772)</f>
        <v>101.76</v>
      </c>
      <c r="S52" s="95"/>
      <c r="T52" s="503">
        <f>+IF(N52=0,"",'Ark1'!AK1772)</f>
        <v>11.170006424508189</v>
      </c>
      <c r="U52" s="95"/>
      <c r="V52" s="27">
        <f>+IF(I52=0,"",'Ark1'!T1772)</f>
        <v>2.6</v>
      </c>
      <c r="W52" s="95"/>
      <c r="X52" s="34">
        <f>+IF(I52=0,"",'Ark1'!W1772)</f>
        <v>0</v>
      </c>
      <c r="Y52" s="34">
        <f>+IF(I52=0,"",'Ark1'!X1772)</f>
        <v>0</v>
      </c>
      <c r="Z52" s="34">
        <f>+IF(I52=0,"",'Ark1'!Y1772)</f>
        <v>0</v>
      </c>
      <c r="AA52" s="34">
        <f>+IF(I52=0,"",'Ark1'!Z1772)</f>
        <v>2.2321290285285844</v>
      </c>
      <c r="AB52" s="29">
        <f>+IF(I52=0,"",'Ark1'!AA1772)</f>
        <v>0</v>
      </c>
      <c r="AC52" s="27">
        <f>+IF(I52=0,"",'Ark1'!AC1772)</f>
        <v>0</v>
      </c>
      <c r="AD52" s="34">
        <f>+IF(I52=0,"",'Ark1'!AE1772)</f>
        <v>0</v>
      </c>
      <c r="AE52" s="34">
        <f t="shared" si="10"/>
        <v>5.93</v>
      </c>
      <c r="AF52" s="29">
        <f t="shared" si="12"/>
        <v>1.25</v>
      </c>
      <c r="AG52" s="216"/>
      <c r="AH52" s="219"/>
      <c r="AJ52" s="29"/>
      <c r="AK52" s="27"/>
      <c r="AL52" s="220"/>
      <c r="AM52" s="28"/>
      <c r="AQ52" s="28"/>
    </row>
    <row r="53" spans="1:43" ht="15" customHeight="1">
      <c r="A53" s="216"/>
      <c r="B53" s="287">
        <f>+'Ark1'!C1780</f>
        <v>2024</v>
      </c>
      <c r="C53" s="28">
        <f>+'Ark1'!L1773</f>
        <v>2</v>
      </c>
      <c r="D53" s="236" t="str">
        <f>VLOOKUP(C53,Klasse!$C$11:$D$27,2)</f>
        <v>P</v>
      </c>
      <c r="E53" s="28">
        <f>+'Ark1'!H1773</f>
        <v>1</v>
      </c>
      <c r="F53" s="28">
        <f>+'Ark1'!J1773</f>
        <v>171</v>
      </c>
      <c r="G53" s="236" t="str">
        <f>VLOOKUP(F53,RNR!$A$1:$B$25,2)</f>
        <v>Prima</v>
      </c>
      <c r="H53" s="28">
        <f>+IF(I53=0,"",'Ark1'!Q1773)</f>
        <v>1</v>
      </c>
      <c r="I53" s="339">
        <f>+'Ark1'!R1773</f>
        <v>2</v>
      </c>
      <c r="J53" s="29">
        <f>+IF(I53=0,"",'Ark1'!AG1773)</f>
        <v>7.4244489056264629E-2</v>
      </c>
      <c r="K53" s="265">
        <f t="shared" si="9"/>
        <v>0.59701492537313428</v>
      </c>
      <c r="L53" s="29">
        <f>+IF(I53=0,"",'Ark1'!AH1773)</f>
        <v>0</v>
      </c>
      <c r="M53" s="95"/>
      <c r="N53" s="502">
        <f>+'Ark1'!AI1773</f>
        <v>2</v>
      </c>
      <c r="O53" s="95"/>
      <c r="P53" s="32">
        <f>+IF(I53=0,"",'Ark1'!U1773)</f>
        <v>7.6</v>
      </c>
      <c r="Q53" s="95"/>
      <c r="R53" s="503">
        <f>+IF(N53=0,"",'Ark1'!AJ1773)</f>
        <v>86.1</v>
      </c>
      <c r="S53" s="95"/>
      <c r="T53" s="503">
        <f>+IF(N53=0,"",'Ark1'!AK1773)</f>
        <v>11.909140961708813</v>
      </c>
      <c r="U53" s="95"/>
      <c r="V53" s="27">
        <f>+IF(I53=0,"",'Ark1'!T1773)</f>
        <v>2.5</v>
      </c>
      <c r="W53" s="95"/>
      <c r="X53" s="34">
        <f>+IF(I53=0,"",'Ark1'!W1773)</f>
        <v>0</v>
      </c>
      <c r="Y53" s="34">
        <f>+IF(I53=0,"",'Ark1'!X1773)</f>
        <v>0</v>
      </c>
      <c r="Z53" s="34">
        <f>+IF(I53=0,"",'Ark1'!Y1773)</f>
        <v>0</v>
      </c>
      <c r="AA53" s="34">
        <f>+IF(I53=0,"",'Ark1'!Z1773)</f>
        <v>0.19999999999999785</v>
      </c>
      <c r="AB53" s="29">
        <f>+IF(I53=0,"",'Ark1'!AA1773)</f>
        <v>0</v>
      </c>
      <c r="AC53" s="27">
        <f>+IF(I53=0,"",'Ark1'!AC1773)</f>
        <v>0</v>
      </c>
      <c r="AD53" s="34">
        <f>+IF(I53=0,"",'Ark1'!AE1773)</f>
        <v>0</v>
      </c>
      <c r="AE53" s="34">
        <f t="shared" si="10"/>
        <v>3.8</v>
      </c>
      <c r="AF53" s="29">
        <f t="shared" si="12"/>
        <v>2</v>
      </c>
      <c r="AG53" s="216"/>
      <c r="AH53" s="219"/>
      <c r="AJ53" s="29"/>
      <c r="AK53" s="27"/>
      <c r="AL53" s="220"/>
      <c r="AM53" s="28"/>
      <c r="AQ53" s="28"/>
    </row>
    <row r="54" spans="1:43" ht="15" customHeight="1">
      <c r="A54" s="216"/>
      <c r="B54" s="287">
        <f>+'Ark1'!C1781</f>
        <v>2024</v>
      </c>
      <c r="C54" s="28">
        <f>+'Ark1'!L1774</f>
        <v>2</v>
      </c>
      <c r="D54" s="236" t="str">
        <f>VLOOKUP(C54,Klasse!$C$11:$D$27,2)</f>
        <v>P</v>
      </c>
      <c r="E54" s="28">
        <f>+'Ark1'!H1774</f>
        <v>2</v>
      </c>
      <c r="F54" s="28">
        <f>+'Ark1'!J1774</f>
        <v>175</v>
      </c>
      <c r="G54" s="236" t="str">
        <f>VLOOKUP(F54,RNR!$A$1:$B$25,2)</f>
        <v>Ole Ringdal</v>
      </c>
      <c r="H54" s="28">
        <f>+IF(I54=0,"",'Ark1'!Q1774)</f>
        <v>6</v>
      </c>
      <c r="I54" s="339">
        <f>+'Ark1'!R1774</f>
        <v>11</v>
      </c>
      <c r="J54" s="29">
        <f>+IF(I54=0,"",'Ark1'!AG1774)</f>
        <v>0.43732622798887871</v>
      </c>
      <c r="K54" s="265">
        <f t="shared" si="9"/>
        <v>3.283582089552239</v>
      </c>
      <c r="L54" s="29">
        <f>+IF(I54=0,"",'Ark1'!AH1774)</f>
        <v>0</v>
      </c>
      <c r="M54" s="95"/>
      <c r="N54" s="502">
        <f>+'Ark1'!AI1774</f>
        <v>11</v>
      </c>
      <c r="O54" s="95"/>
      <c r="P54" s="32">
        <f>+IF(I54=0,"",'Ark1'!U1774)</f>
        <v>8.2363636363636381</v>
      </c>
      <c r="Q54" s="95"/>
      <c r="R54" s="503">
        <f>+IF(N54=0,"",'Ark1'!AJ1774)</f>
        <v>88.072727272727263</v>
      </c>
      <c r="S54" s="95"/>
      <c r="T54" s="503">
        <f>+IF(N54=0,"",'Ark1'!AK1774)</f>
        <v>12.011320958615416</v>
      </c>
      <c r="U54" s="95"/>
      <c r="V54" s="27">
        <f>+IF(I54=0,"",'Ark1'!T1774)</f>
        <v>2.8181818181818179</v>
      </c>
      <c r="W54" s="95"/>
      <c r="X54" s="34">
        <f>+IF(I54=0,"",'Ark1'!W1774)</f>
        <v>0</v>
      </c>
      <c r="Y54" s="34">
        <f>+IF(I54=0,"",'Ark1'!X1774)</f>
        <v>0</v>
      </c>
      <c r="Z54" s="34">
        <f>+IF(I54=0,"",'Ark1'!Y1774)</f>
        <v>0</v>
      </c>
      <c r="AA54" s="34">
        <f>+IF(I54=0,"",'Ark1'!Z1774)</f>
        <v>0.88036431226739131</v>
      </c>
      <c r="AB54" s="29">
        <f>+IF(I54=0,"",'Ark1'!AA1774)</f>
        <v>0</v>
      </c>
      <c r="AC54" s="27">
        <f>+IF(I54=0,"",'Ark1'!AC1774)</f>
        <v>0</v>
      </c>
      <c r="AD54" s="34">
        <f>+IF(I54=0,"",'Ark1'!AE1774)</f>
        <v>0</v>
      </c>
      <c r="AE54" s="34">
        <f t="shared" si="10"/>
        <v>4.1181818181818191</v>
      </c>
      <c r="AF54" s="29">
        <f t="shared" si="12"/>
        <v>1.8333333333333333</v>
      </c>
      <c r="AG54" s="216"/>
      <c r="AH54" s="219"/>
      <c r="AJ54" s="29"/>
      <c r="AK54" s="27"/>
      <c r="AL54" s="220"/>
      <c r="AM54" s="28"/>
      <c r="AQ54" s="28"/>
    </row>
    <row r="55" spans="1:43" ht="15" customHeight="1">
      <c r="A55" s="216"/>
      <c r="B55" s="287">
        <f>+'Ark1'!C1782</f>
        <v>2024</v>
      </c>
      <c r="C55" s="28">
        <f>+'Ark1'!L1775</f>
        <v>2</v>
      </c>
      <c r="D55" s="236" t="str">
        <f>VLOOKUP(C55,Klasse!$C$11:$D$27,2)</f>
        <v>P</v>
      </c>
      <c r="E55" s="28">
        <f>+'Ark1'!H1775</f>
        <v>2</v>
      </c>
      <c r="F55" s="28">
        <f>+'Ark1'!J1775</f>
        <v>177</v>
      </c>
      <c r="G55" s="236" t="str">
        <f>VLOOKUP(F55,RNR!$A$1:$B$25,2)</f>
        <v>Slakthuset</v>
      </c>
      <c r="H55" s="28">
        <f>+IF(I55=0,"",'Ark1'!Q1775)</f>
        <v>1</v>
      </c>
      <c r="I55" s="339">
        <f>+'Ark1'!R1775</f>
        <v>1</v>
      </c>
      <c r="J55" s="29">
        <f>+IF(I55=0,"",'Ark1'!AG1775)</f>
        <v>2.1536473556287111E-2</v>
      </c>
      <c r="K55" s="265">
        <f t="shared" si="9"/>
        <v>0.29850746268656714</v>
      </c>
      <c r="L55" s="29">
        <f>+IF(I55=0,"",'Ark1'!AH1775)</f>
        <v>0</v>
      </c>
      <c r="M55" s="95"/>
      <c r="N55" s="502">
        <f>+'Ark1'!AI1775</f>
        <v>1</v>
      </c>
      <c r="O55" s="95"/>
      <c r="P55" s="32">
        <f>+IF(I55=0,"",'Ark1'!U1775)</f>
        <v>6.3</v>
      </c>
      <c r="Q55" s="95"/>
      <c r="R55" s="503">
        <f>+IF(N55=0,"",'Ark1'!AJ1775)</f>
        <v>82.9</v>
      </c>
      <c r="S55" s="95"/>
      <c r="T55" s="503">
        <f>+IF(N55=0,"",'Ark1'!AK1775)</f>
        <v>11.058009476956345</v>
      </c>
      <c r="U55" s="95"/>
      <c r="V55" s="27">
        <f>+IF(I55=0,"",'Ark1'!T1775)</f>
        <v>3</v>
      </c>
      <c r="W55" s="95"/>
      <c r="X55" s="34">
        <f>+IF(I55=0,"",'Ark1'!W1775)</f>
        <v>0</v>
      </c>
      <c r="Y55" s="34">
        <f>+IF(I55=0,"",'Ark1'!X1775)</f>
        <v>0</v>
      </c>
      <c r="Z55" s="34">
        <f>+IF(I55=0,"",'Ark1'!Y1775)</f>
        <v>0</v>
      </c>
      <c r="AA55" s="34">
        <f>+IF(I55=0,"",'Ark1'!Z1775)</f>
        <v>0</v>
      </c>
      <c r="AB55" s="29">
        <f>+IF(I55=0,"",'Ark1'!AA1775)</f>
        <v>0</v>
      </c>
      <c r="AC55" s="27">
        <f>+IF(I55=0,"",'Ark1'!AC1775)</f>
        <v>0</v>
      </c>
      <c r="AD55" s="34">
        <f>+IF(I55=0,"",'Ark1'!AE1775)</f>
        <v>0</v>
      </c>
      <c r="AE55" s="34">
        <f t="shared" si="10"/>
        <v>3.15</v>
      </c>
      <c r="AF55" s="29">
        <f t="shared" si="12"/>
        <v>1</v>
      </c>
      <c r="AG55" s="216"/>
      <c r="AH55" s="219"/>
      <c r="AJ55" s="29"/>
      <c r="AK55" s="27"/>
      <c r="AL55" s="220"/>
      <c r="AM55" s="28"/>
      <c r="AQ55" s="28"/>
    </row>
    <row r="56" spans="1:43" ht="15" customHeight="1">
      <c r="A56" s="216"/>
      <c r="B56" s="287">
        <f>+'Ark1'!C1783</f>
        <v>2024</v>
      </c>
      <c r="C56" s="28">
        <f>+'Ark1'!L1776</f>
        <v>2</v>
      </c>
      <c r="D56" s="236" t="str">
        <f>VLOOKUP(C56,Klasse!$C$11:$D$27,2)</f>
        <v>P</v>
      </c>
      <c r="E56" s="28">
        <f>+'Ark1'!H1776</f>
        <v>2</v>
      </c>
      <c r="F56" s="28">
        <f>+'Ark1'!J1776</f>
        <v>178</v>
      </c>
      <c r="G56" s="236" t="str">
        <f>VLOOKUP(F56,RNR!$A$1:$B$25,2)</f>
        <v>Røros</v>
      </c>
      <c r="H56" s="28" t="str">
        <f>+IF(I56=0,"",'Ark1'!Q1776)</f>
        <v/>
      </c>
      <c r="I56" s="339">
        <f>+'Ark1'!R1776</f>
        <v>0</v>
      </c>
      <c r="J56" s="29" t="str">
        <f>+IF(I56=0,"",'Ark1'!AG1776)</f>
        <v/>
      </c>
      <c r="K56" s="265">
        <f t="shared" si="9"/>
        <v>0</v>
      </c>
      <c r="L56" s="29" t="str">
        <f>+IF(I56=0,"",'Ark1'!AH1776)</f>
        <v/>
      </c>
      <c r="M56" s="95"/>
      <c r="N56" s="502">
        <f>+'Ark1'!AI1776</f>
        <v>0</v>
      </c>
      <c r="O56" s="95"/>
      <c r="P56" s="32" t="str">
        <f>+IF(I56=0,"",'Ark1'!U1776)</f>
        <v/>
      </c>
      <c r="Q56" s="95"/>
      <c r="R56" s="503" t="str">
        <f>+IF(N56=0,"",'Ark1'!AJ1776)</f>
        <v/>
      </c>
      <c r="S56" s="95"/>
      <c r="T56" s="503" t="str">
        <f>+IF(N56=0,"",'Ark1'!AK1776)</f>
        <v/>
      </c>
      <c r="U56" s="95"/>
      <c r="V56" s="27" t="str">
        <f>+IF(I56=0,"",'Ark1'!T1776)</f>
        <v/>
      </c>
      <c r="W56" s="95"/>
      <c r="X56" s="34" t="str">
        <f>+IF(I56=0,"",'Ark1'!W1776)</f>
        <v/>
      </c>
      <c r="Y56" s="34" t="str">
        <f>+IF(I56=0,"",'Ark1'!X1776)</f>
        <v/>
      </c>
      <c r="Z56" s="34" t="str">
        <f>+IF(I56=0,"",'Ark1'!Y1776)</f>
        <v/>
      </c>
      <c r="AA56" s="34" t="str">
        <f>+IF(I56=0,"",'Ark1'!Z1776)</f>
        <v/>
      </c>
      <c r="AB56" s="29" t="str">
        <f>+IF(I56=0,"",'Ark1'!AA1776)</f>
        <v/>
      </c>
      <c r="AC56" s="27" t="str">
        <f>+IF(I56=0,"",'Ark1'!AC1776)</f>
        <v/>
      </c>
      <c r="AD56" s="34" t="str">
        <f>+IF(I56=0,"",'Ark1'!AE1776)</f>
        <v/>
      </c>
      <c r="AE56" s="34" t="str">
        <f t="shared" si="10"/>
        <v/>
      </c>
      <c r="AF56" s="29" t="str">
        <f t="shared" si="12"/>
        <v/>
      </c>
      <c r="AG56" s="216"/>
      <c r="AH56" s="219"/>
      <c r="AJ56" s="29"/>
      <c r="AK56" s="27"/>
      <c r="AL56" s="220"/>
      <c r="AM56" s="28"/>
      <c r="AQ56" s="28"/>
    </row>
    <row r="57" spans="1:43" ht="15" customHeight="1">
      <c r="A57" s="216"/>
      <c r="B57" s="287">
        <f>+'Ark1'!C1784</f>
        <v>2024</v>
      </c>
      <c r="C57" s="28">
        <f>+'Ark1'!L1777</f>
        <v>2</v>
      </c>
      <c r="D57" s="236" t="str">
        <f>VLOOKUP(C57,Klasse!$C$11:$D$27,2)</f>
        <v>P</v>
      </c>
      <c r="E57" s="28">
        <f>+'Ark1'!H1777</f>
        <v>2</v>
      </c>
      <c r="F57" s="28">
        <f>+'Ark1'!J1777</f>
        <v>181</v>
      </c>
      <c r="G57" s="236" t="str">
        <f>VLOOKUP(F57,RNR!$A$1:$B$25,2)</f>
        <v>Horns</v>
      </c>
      <c r="H57" s="28">
        <f>+IF(I57=0,"",'Ark1'!Q1777)</f>
        <v>7</v>
      </c>
      <c r="I57" s="339">
        <f>+'Ark1'!R1777</f>
        <v>11</v>
      </c>
      <c r="J57" s="29">
        <f>+IF(I57=0,"",'Ark1'!AG1777)</f>
        <v>0.39181476772037754</v>
      </c>
      <c r="K57" s="265">
        <f t="shared" si="9"/>
        <v>3.283582089552239</v>
      </c>
      <c r="L57" s="29">
        <f>+IF(I57=0,"",'Ark1'!AH1777)</f>
        <v>0</v>
      </c>
      <c r="M57" s="95"/>
      <c r="N57" s="502">
        <f>+'Ark1'!AI1777</f>
        <v>11</v>
      </c>
      <c r="O57" s="95"/>
      <c r="P57" s="32">
        <f>+IF(I57=0,"",'Ark1'!U1777)</f>
        <v>9.6363636363636385</v>
      </c>
      <c r="Q57" s="95"/>
      <c r="R57" s="503">
        <f>+IF(N57=0,"",'Ark1'!AJ1777)</f>
        <v>93.118181818181824</v>
      </c>
      <c r="S57" s="95"/>
      <c r="T57" s="503">
        <f>+IF(N57=0,"",'Ark1'!AK1777)</f>
        <v>11.891596166774718</v>
      </c>
      <c r="U57" s="95"/>
      <c r="V57" s="27">
        <f>+IF(I57=0,"",'Ark1'!T1777)</f>
        <v>3.0909090909090904</v>
      </c>
      <c r="W57" s="95"/>
      <c r="X57" s="34">
        <f>+IF(I57=0,"",'Ark1'!W1777)</f>
        <v>0</v>
      </c>
      <c r="Y57" s="34">
        <f>+IF(I57=0,"",'Ark1'!X1777)</f>
        <v>0</v>
      </c>
      <c r="Z57" s="34">
        <f>+IF(I57=0,"",'Ark1'!Y1777)</f>
        <v>0</v>
      </c>
      <c r="AA57" s="34">
        <f>+IF(I57=0,"",'Ark1'!Z1777)</f>
        <v>1.0772631376634738</v>
      </c>
      <c r="AB57" s="29">
        <f>+IF(I57=0,"",'Ark1'!AA1777)</f>
        <v>0</v>
      </c>
      <c r="AC57" s="27">
        <f>+IF(I57=0,"",'Ark1'!AC1777)</f>
        <v>0</v>
      </c>
      <c r="AD57" s="34">
        <f>+IF(I57=0,"",'Ark1'!AE1777)</f>
        <v>0</v>
      </c>
      <c r="AE57" s="34">
        <f t="shared" si="10"/>
        <v>4.8181818181818192</v>
      </c>
      <c r="AF57" s="29">
        <f t="shared" si="12"/>
        <v>1.5714285714285714</v>
      </c>
      <c r="AG57" s="216"/>
      <c r="AH57" s="219"/>
      <c r="AJ57" s="29"/>
      <c r="AK57" s="27"/>
      <c r="AL57" s="220"/>
      <c r="AM57" s="28"/>
      <c r="AQ57" s="28"/>
    </row>
    <row r="58" spans="1:43" ht="15" customHeight="1">
      <c r="A58" s="216"/>
      <c r="B58" s="287">
        <f>+'Ark1'!C1785</f>
        <v>2024</v>
      </c>
      <c r="C58" s="28">
        <f>+'Ark1'!L1778</f>
        <v>2</v>
      </c>
      <c r="D58" s="236" t="str">
        <f>VLOOKUP(C58,Klasse!$C$11:$D$27,2)</f>
        <v>P</v>
      </c>
      <c r="E58" s="28">
        <f>+'Ark1'!H1778</f>
        <v>1</v>
      </c>
      <c r="F58" s="28">
        <f>+'Ark1'!J1778</f>
        <v>262</v>
      </c>
      <c r="G58" s="236" t="str">
        <f>VLOOKUP(F58,RNR!$A$1:$B$25,2)</f>
        <v>Strilalam</v>
      </c>
      <c r="H58" s="28" t="str">
        <f>+IF(I58=0,"",'Ark1'!Q1778)</f>
        <v/>
      </c>
      <c r="I58" s="339">
        <f>+'Ark1'!R1778</f>
        <v>0</v>
      </c>
      <c r="J58" s="29" t="str">
        <f>+IF(I58=0,"",'Ark1'!AG1778)</f>
        <v/>
      </c>
      <c r="K58" s="265">
        <f t="shared" si="9"/>
        <v>0</v>
      </c>
      <c r="L58" s="29" t="str">
        <f>+IF(I58=0,"",'Ark1'!AH1778)</f>
        <v/>
      </c>
      <c r="M58" s="95"/>
      <c r="N58" s="502">
        <f>+'Ark1'!AI1778</f>
        <v>0</v>
      </c>
      <c r="O58" s="95"/>
      <c r="P58" s="32" t="str">
        <f>+IF(I58=0,"",'Ark1'!U1778)</f>
        <v/>
      </c>
      <c r="Q58" s="95"/>
      <c r="R58" s="503" t="str">
        <f>+IF(N58=0,"",'Ark1'!AJ1778)</f>
        <v/>
      </c>
      <c r="S58" s="95"/>
      <c r="T58" s="503" t="str">
        <f>+IF(N58=0,"",'Ark1'!AK1778)</f>
        <v/>
      </c>
      <c r="U58" s="95"/>
      <c r="V58" s="27" t="str">
        <f>+IF(I58=0,"",'Ark1'!T1778)</f>
        <v/>
      </c>
      <c r="W58" s="95"/>
      <c r="X58" s="34" t="str">
        <f>+IF(I58=0,"",'Ark1'!W1778)</f>
        <v/>
      </c>
      <c r="Y58" s="34" t="str">
        <f>+IF(I58=0,"",'Ark1'!X1778)</f>
        <v/>
      </c>
      <c r="Z58" s="34" t="str">
        <f>+IF(I58=0,"",'Ark1'!Y1778)</f>
        <v/>
      </c>
      <c r="AA58" s="34" t="str">
        <f>+IF(I58=0,"",'Ark1'!Z1778)</f>
        <v/>
      </c>
      <c r="AB58" s="29" t="str">
        <f>+IF(I58=0,"",'Ark1'!AA1778)</f>
        <v/>
      </c>
      <c r="AC58" s="27" t="str">
        <f>+IF(I58=0,"",'Ark1'!AC1778)</f>
        <v/>
      </c>
      <c r="AD58" s="34" t="str">
        <f>+IF(I58=0,"",'Ark1'!AE1778)</f>
        <v/>
      </c>
      <c r="AE58" s="34" t="str">
        <f t="shared" si="10"/>
        <v/>
      </c>
      <c r="AF58" s="29" t="str">
        <f t="shared" si="12"/>
        <v/>
      </c>
      <c r="AG58" s="216"/>
      <c r="AH58" s="219"/>
      <c r="AJ58" s="29"/>
      <c r="AK58" s="27"/>
      <c r="AL58" s="220"/>
      <c r="AM58" s="28"/>
      <c r="AQ58" s="28"/>
    </row>
    <row r="59" spans="1:43" ht="15" customHeight="1">
      <c r="A59" s="216"/>
      <c r="B59" s="287">
        <f>+'Ark1'!C1786</f>
        <v>2024</v>
      </c>
      <c r="C59" s="28">
        <f>+'Ark1'!L1779</f>
        <v>2</v>
      </c>
      <c r="D59" s="236" t="str">
        <f>VLOOKUP(C59,Klasse!$C$11:$D$27,2)</f>
        <v>P</v>
      </c>
      <c r="E59" s="28">
        <f>+'Ark1'!H1779</f>
        <v>2</v>
      </c>
      <c r="F59" s="28">
        <f>+'Ark1'!J1779</f>
        <v>267</v>
      </c>
      <c r="G59" s="236" t="str">
        <f>VLOOKUP(F59,RNR!$A$1:$B$25,2)</f>
        <v>Dalpro</v>
      </c>
      <c r="H59" s="28" t="str">
        <f>+IF(I59=0,"",'Ark1'!Q1779)</f>
        <v/>
      </c>
      <c r="I59" s="339">
        <f>+'Ark1'!R1779</f>
        <v>0</v>
      </c>
      <c r="J59" s="29" t="str">
        <f>+IF(I59=0,"",'Ark1'!AG1779)</f>
        <v/>
      </c>
      <c r="K59" s="265">
        <f t="shared" si="9"/>
        <v>0</v>
      </c>
      <c r="L59" s="29" t="str">
        <f>+IF(I59=0,"",'Ark1'!AH1779)</f>
        <v/>
      </c>
      <c r="M59" s="95"/>
      <c r="N59" s="502">
        <f>+'Ark1'!AI1779</f>
        <v>0</v>
      </c>
      <c r="O59" s="95"/>
      <c r="P59" s="32" t="str">
        <f>+IF(I59=0,"",'Ark1'!U1779)</f>
        <v/>
      </c>
      <c r="Q59" s="95"/>
      <c r="R59" s="503" t="str">
        <f>+IF(N59=0,"",'Ark1'!AJ1779)</f>
        <v/>
      </c>
      <c r="S59" s="95"/>
      <c r="T59" s="503" t="str">
        <f>+IF(N59=0,"",'Ark1'!AK1779)</f>
        <v/>
      </c>
      <c r="U59" s="95"/>
      <c r="V59" s="27" t="str">
        <f>+IF(I59=0,"",'Ark1'!T1779)</f>
        <v/>
      </c>
      <c r="W59" s="95"/>
      <c r="X59" s="34" t="str">
        <f>+IF(I59=0,"",'Ark1'!W1779)</f>
        <v/>
      </c>
      <c r="Y59" s="34" t="str">
        <f>+IF(I59=0,"",'Ark1'!X1779)</f>
        <v/>
      </c>
      <c r="Z59" s="34" t="str">
        <f>+IF(I59=0,"",'Ark1'!Y1779)</f>
        <v/>
      </c>
      <c r="AA59" s="34" t="str">
        <f>+IF(I59=0,"",'Ark1'!Z1779)</f>
        <v/>
      </c>
      <c r="AB59" s="29" t="str">
        <f>+IF(I59=0,"",'Ark1'!AA1779)</f>
        <v/>
      </c>
      <c r="AC59" s="27" t="str">
        <f>+IF(I59=0,"",'Ark1'!AC1779)</f>
        <v/>
      </c>
      <c r="AD59" s="34" t="str">
        <f>+IF(I59=0,"",'Ark1'!AE1779)</f>
        <v/>
      </c>
      <c r="AE59" s="34" t="str">
        <f t="shared" si="10"/>
        <v/>
      </c>
      <c r="AF59" s="29" t="str">
        <f t="shared" si="12"/>
        <v/>
      </c>
      <c r="AG59" s="216"/>
      <c r="AH59" s="219"/>
      <c r="AJ59" s="29"/>
      <c r="AK59" s="27"/>
      <c r="AL59" s="220"/>
      <c r="AM59" s="28"/>
      <c r="AQ59" s="28"/>
    </row>
    <row r="60" spans="1:43" ht="15" customHeight="1">
      <c r="A60" s="216"/>
      <c r="B60" s="287">
        <f>+'Ark1'!C1787</f>
        <v>2024</v>
      </c>
      <c r="C60" s="28">
        <f>+'Ark1'!L1780</f>
        <v>2</v>
      </c>
      <c r="D60" s="236" t="str">
        <f>VLOOKUP(C60,Klasse!$C$11:$D$27,2)</f>
        <v>P</v>
      </c>
      <c r="E60" s="28">
        <f>+'Ark1'!H1780</f>
        <v>1</v>
      </c>
      <c r="F60" s="28">
        <f>+'Ark1'!J1780</f>
        <v>309</v>
      </c>
      <c r="G60" s="236" t="str">
        <f>VLOOKUP(F60,RNR!$A$1:$B$25,2)</f>
        <v>Malvik</v>
      </c>
      <c r="H60" s="28">
        <f>+IF(I60=0,"",'Ark1'!Q1780)</f>
        <v>17</v>
      </c>
      <c r="I60" s="339">
        <f>+'Ark1'!R1780</f>
        <v>34</v>
      </c>
      <c r="J60" s="29">
        <f>+IF(I60=0,"",'Ark1'!AG1780)</f>
        <v>0.3229200616244412</v>
      </c>
      <c r="K60" s="265">
        <f t="shared" si="9"/>
        <v>10.149253731343284</v>
      </c>
      <c r="L60" s="29">
        <f>+IF(I60=0,"",'Ark1'!AH1780)</f>
        <v>2.9411764705882355</v>
      </c>
      <c r="M60" s="95"/>
      <c r="N60" s="502">
        <f>+'Ark1'!AI1780</f>
        <v>34</v>
      </c>
      <c r="O60" s="95"/>
      <c r="P60" s="32">
        <f>+IF(I60=0,"",'Ark1'!U1780)</f>
        <v>10.461764705882349</v>
      </c>
      <c r="Q60" s="95"/>
      <c r="R60" s="503">
        <f>+IF(N60=0,"",'Ark1'!AJ1780)</f>
        <v>96.476470588235301</v>
      </c>
      <c r="S60" s="95"/>
      <c r="T60" s="503">
        <f>+IF(N60=0,"",'Ark1'!AK1780)</f>
        <v>11.477162133659204</v>
      </c>
      <c r="U60" s="95"/>
      <c r="V60" s="27">
        <f>+IF(I60=0,"",'Ark1'!T1780)</f>
        <v>2.9705882352941178</v>
      </c>
      <c r="W60" s="95"/>
      <c r="X60" s="34">
        <f>+IF(I60=0,"",'Ark1'!W1780)</f>
        <v>0</v>
      </c>
      <c r="Y60" s="34">
        <f>+IF(I60=0,"",'Ark1'!X1780)</f>
        <v>0</v>
      </c>
      <c r="Z60" s="34">
        <f>+IF(I60=0,"",'Ark1'!Y1780)</f>
        <v>0</v>
      </c>
      <c r="AA60" s="34">
        <f>+IF(I60=0,"",'Ark1'!Z1780)</f>
        <v>2.1733702082902902</v>
      </c>
      <c r="AB60" s="29">
        <f>+IF(I60=0,"",'Ark1'!AA1780)</f>
        <v>0</v>
      </c>
      <c r="AC60" s="27">
        <f>+IF(I60=0,"",'Ark1'!AC1780)</f>
        <v>0</v>
      </c>
      <c r="AD60" s="34">
        <f>+IF(I60=0,"",'Ark1'!AE1780)</f>
        <v>0</v>
      </c>
      <c r="AE60" s="34">
        <f t="shared" si="10"/>
        <v>5.2308823529411743</v>
      </c>
      <c r="AF60" s="29">
        <f t="shared" si="12"/>
        <v>2</v>
      </c>
      <c r="AG60" s="216"/>
      <c r="AH60" s="219"/>
      <c r="AJ60" s="29"/>
      <c r="AK60" s="27"/>
      <c r="AL60" s="220"/>
      <c r="AM60" s="28"/>
      <c r="AQ60" s="28"/>
    </row>
    <row r="61" spans="1:43" ht="15" customHeight="1">
      <c r="A61" s="216"/>
      <c r="B61" s="287">
        <f>+'Ark1'!C1788</f>
        <v>2024</v>
      </c>
      <c r="C61" s="28">
        <f>+'Ark1'!L1781</f>
        <v>2</v>
      </c>
      <c r="D61" s="236" t="str">
        <f>VLOOKUP(C61,Klasse!$C$11:$D$27,2)</f>
        <v>P</v>
      </c>
      <c r="E61" s="28">
        <f>+'Ark1'!H1781</f>
        <v>2</v>
      </c>
      <c r="F61" s="28">
        <f>+'Ark1'!J1781</f>
        <v>470</v>
      </c>
      <c r="G61" s="236" t="str">
        <f>VLOOKUP(F61,RNR!$A$1:$B$25,2)</f>
        <v>Jens Eide</v>
      </c>
      <c r="H61" s="28">
        <f>+IF(I61=0,"",'Ark1'!Q1781)</f>
        <v>9</v>
      </c>
      <c r="I61" s="339">
        <f>+'Ark1'!R1781</f>
        <v>16</v>
      </c>
      <c r="J61" s="29">
        <f>+IF(I61=0,"",'Ark1'!AG1781)</f>
        <v>1.6003757089700512</v>
      </c>
      <c r="K61" s="265">
        <f t="shared" si="9"/>
        <v>4.7761194029850742</v>
      </c>
      <c r="L61" s="29">
        <f>+IF(I61=0,"",'Ark1'!AH1781)</f>
        <v>43.75</v>
      </c>
      <c r="M61" s="95"/>
      <c r="N61" s="502">
        <f>+'Ark1'!AI1781</f>
        <v>16</v>
      </c>
      <c r="O61" s="95"/>
      <c r="P61" s="32">
        <f>+IF(I61=0,"",'Ark1'!U1781)</f>
        <v>11.074999999999999</v>
      </c>
      <c r="Q61" s="95"/>
      <c r="R61" s="503">
        <f>+IF(N61=0,"",'Ark1'!AJ1781)</f>
        <v>95.337500000000006</v>
      </c>
      <c r="S61" s="95"/>
      <c r="T61" s="503">
        <f>+IF(N61=0,"",'Ark1'!AK1781)</f>
        <v>12.24625351574536</v>
      </c>
      <c r="U61" s="95"/>
      <c r="V61" s="27">
        <f>+IF(I61=0,"",'Ark1'!T1781)</f>
        <v>2.625</v>
      </c>
      <c r="W61" s="95"/>
      <c r="X61" s="34">
        <f>+IF(I61=0,"",'Ark1'!W1781)</f>
        <v>0</v>
      </c>
      <c r="Y61" s="34">
        <f>+IF(I61=0,"",'Ark1'!X1781)</f>
        <v>12.5</v>
      </c>
      <c r="Z61" s="34">
        <f>+IF(I61=0,"",'Ark1'!Y1781)</f>
        <v>0</v>
      </c>
      <c r="AA61" s="34">
        <f>+IF(I61=0,"",'Ark1'!Z1781)</f>
        <v>4.1139245253164347</v>
      </c>
      <c r="AB61" s="29">
        <f>+IF(I61=0,"",'Ark1'!AA1781)</f>
        <v>0</v>
      </c>
      <c r="AC61" s="27">
        <f>+IF(I61=0,"",'Ark1'!AC1781)</f>
        <v>0</v>
      </c>
      <c r="AD61" s="34">
        <f>+IF(I61=0,"",'Ark1'!AE1781)</f>
        <v>0</v>
      </c>
      <c r="AE61" s="34">
        <f t="shared" si="10"/>
        <v>5.5374999999999996</v>
      </c>
      <c r="AF61" s="29">
        <f t="shared" si="12"/>
        <v>1.7777777777777777</v>
      </c>
      <c r="AG61" s="216"/>
      <c r="AH61" s="219"/>
      <c r="AJ61" s="29"/>
      <c r="AK61" s="27"/>
      <c r="AL61" s="220"/>
      <c r="AM61" s="28"/>
      <c r="AQ61" s="28"/>
    </row>
    <row r="62" spans="1:43" ht="15" customHeight="1">
      <c r="A62" s="216"/>
      <c r="B62" s="287">
        <f>+'Ark1'!C1789</f>
        <v>2024</v>
      </c>
      <c r="C62" s="28">
        <f>+'Ark1'!L1782</f>
        <v>2</v>
      </c>
      <c r="D62" s="236" t="str">
        <f>VLOOKUP(C62,Klasse!$C$11:$D$27,2)</f>
        <v>P</v>
      </c>
      <c r="E62" s="28">
        <f>+'Ark1'!H1782</f>
        <v>2</v>
      </c>
      <c r="F62" s="28">
        <f>+'Ark1'!J1782</f>
        <v>629</v>
      </c>
      <c r="G62" s="236" t="str">
        <f>VLOOKUP(F62,RNR!$A$1:$B$25,2)</f>
        <v>Bø</v>
      </c>
      <c r="H62" s="28" t="str">
        <f>+IF(I62=0,"",'Ark1'!Q1782)</f>
        <v/>
      </c>
      <c r="I62" s="339">
        <f>+'Ark1'!R1782</f>
        <v>0</v>
      </c>
      <c r="J62" s="29" t="str">
        <f>+IF(I62=0,"",'Ark1'!AG1782)</f>
        <v/>
      </c>
      <c r="K62" s="265">
        <f t="shared" si="9"/>
        <v>0</v>
      </c>
      <c r="L62" s="29" t="str">
        <f>+IF(I62=0,"",'Ark1'!AH1782)</f>
        <v/>
      </c>
      <c r="M62" s="95"/>
      <c r="N62" s="502">
        <f>+'Ark1'!AI1782</f>
        <v>0</v>
      </c>
      <c r="O62" s="95"/>
      <c r="P62" s="32" t="str">
        <f>+IF(I62=0,"",'Ark1'!U1782)</f>
        <v/>
      </c>
      <c r="Q62" s="95"/>
      <c r="R62" s="503" t="str">
        <f>+IF(N62=0,"",'Ark1'!AJ1782)</f>
        <v/>
      </c>
      <c r="S62" s="95"/>
      <c r="T62" s="503" t="str">
        <f>+IF(N62=0,"",'Ark1'!AK1782)</f>
        <v/>
      </c>
      <c r="U62" s="95"/>
      <c r="V62" s="27" t="str">
        <f>+IF(I62=0,"",'Ark1'!T1782)</f>
        <v/>
      </c>
      <c r="W62" s="95"/>
      <c r="X62" s="34" t="str">
        <f>+IF(I62=0,"",'Ark1'!W1782)</f>
        <v/>
      </c>
      <c r="Y62" s="34" t="str">
        <f>+IF(I62=0,"",'Ark1'!X1782)</f>
        <v/>
      </c>
      <c r="Z62" s="34" t="str">
        <f>+IF(I62=0,"",'Ark1'!Y1782)</f>
        <v/>
      </c>
      <c r="AA62" s="34" t="str">
        <f>+IF(I62=0,"",'Ark1'!Z1782)</f>
        <v/>
      </c>
      <c r="AB62" s="29" t="str">
        <f>+IF(I62=0,"",'Ark1'!AA1782)</f>
        <v/>
      </c>
      <c r="AC62" s="27" t="str">
        <f>+IF(I62=0,"",'Ark1'!AC1782)</f>
        <v/>
      </c>
      <c r="AD62" s="34" t="str">
        <f>+IF(I62=0,"",'Ark1'!AE1782)</f>
        <v/>
      </c>
      <c r="AE62" s="34" t="str">
        <f t="shared" si="10"/>
        <v/>
      </c>
      <c r="AF62" s="29" t="str">
        <f t="shared" si="12"/>
        <v/>
      </c>
      <c r="AG62" s="216"/>
      <c r="AH62" s="219"/>
      <c r="AJ62" s="29"/>
      <c r="AK62" s="27"/>
      <c r="AL62" s="220"/>
      <c r="AM62" s="28"/>
      <c r="AQ62" s="28"/>
    </row>
    <row r="63" spans="1:43" ht="15" customHeight="1">
      <c r="A63" s="216"/>
      <c r="B63" s="287">
        <f>+'Ark1'!C1790</f>
        <v>2024</v>
      </c>
      <c r="C63" s="28">
        <f>+'Ark1'!L1783</f>
        <v>2</v>
      </c>
      <c r="D63" s="236" t="str">
        <f>VLOOKUP(C63,Klasse!$C$11:$D$27,2)</f>
        <v>P</v>
      </c>
      <c r="E63" s="28">
        <f>+'Ark1'!H1783</f>
        <v>1</v>
      </c>
      <c r="F63" s="28">
        <f>+'Ark1'!J1783</f>
        <v>643</v>
      </c>
      <c r="G63" s="236" t="str">
        <f>VLOOKUP(F63,RNR!$A$1:$B$25,2)</f>
        <v>Bjerka</v>
      </c>
      <c r="H63" s="28">
        <f>+IF(I63=0,"",'Ark1'!Q1783)</f>
        <v>7</v>
      </c>
      <c r="I63" s="339">
        <f>+'Ark1'!R1783</f>
        <v>11</v>
      </c>
      <c r="J63" s="29">
        <f>+IF(I63=0,"",'Ark1'!AG1783)</f>
        <v>0.19846669061328737</v>
      </c>
      <c r="K63" s="265">
        <f t="shared" si="9"/>
        <v>3.283582089552239</v>
      </c>
      <c r="L63" s="29">
        <f>+IF(I63=0,"",'Ark1'!AH1783)</f>
        <v>27.272727272727277</v>
      </c>
      <c r="M63" s="95"/>
      <c r="N63" s="502">
        <f>+'Ark1'!AI1783</f>
        <v>11</v>
      </c>
      <c r="O63" s="95"/>
      <c r="P63" s="32">
        <f>+IF(I63=0,"",'Ark1'!U1783)</f>
        <v>9.9454545454545435</v>
      </c>
      <c r="Q63" s="95"/>
      <c r="R63" s="503">
        <f>+IF(N63=0,"",'Ark1'!AJ1783)</f>
        <v>94.890909090909105</v>
      </c>
      <c r="S63" s="95"/>
      <c r="T63" s="503">
        <f>+IF(N63=0,"",'Ark1'!AK1783)</f>
        <v>11.444261869076909</v>
      </c>
      <c r="U63" s="95"/>
      <c r="V63" s="27">
        <f>+IF(I63=0,"",'Ark1'!T1783)</f>
        <v>2.6363636363636358</v>
      </c>
      <c r="W63" s="95"/>
      <c r="X63" s="34">
        <f>+IF(I63=0,"",'Ark1'!W1783)</f>
        <v>0</v>
      </c>
      <c r="Y63" s="34">
        <f>+IF(I63=0,"",'Ark1'!X1783)</f>
        <v>0</v>
      </c>
      <c r="Z63" s="34">
        <f>+IF(I63=0,"",'Ark1'!Y1783)</f>
        <v>0</v>
      </c>
      <c r="AA63" s="34">
        <f>+IF(I63=0,"",'Ark1'!Z1783)</f>
        <v>2.4253823077698455</v>
      </c>
      <c r="AB63" s="29">
        <f>+IF(I63=0,"",'Ark1'!AA1783)</f>
        <v>0</v>
      </c>
      <c r="AC63" s="27">
        <f>+IF(I63=0,"",'Ark1'!AC1783)</f>
        <v>0</v>
      </c>
      <c r="AD63" s="34">
        <f>+IF(I63=0,"",'Ark1'!AE1783)</f>
        <v>0</v>
      </c>
      <c r="AE63" s="34">
        <f t="shared" si="10"/>
        <v>4.9727272727272718</v>
      </c>
      <c r="AF63" s="29">
        <f t="shared" si="12"/>
        <v>1.5714285714285714</v>
      </c>
      <c r="AG63" s="216"/>
      <c r="AH63" s="219"/>
      <c r="AJ63" s="29"/>
      <c r="AK63" s="27"/>
      <c r="AL63" s="220"/>
      <c r="AM63" s="28"/>
      <c r="AQ63" s="28"/>
    </row>
    <row r="64" spans="1:43" ht="15" customHeight="1">
      <c r="A64" s="216"/>
      <c r="B64" s="287">
        <f>+'Ark1'!C1791</f>
        <v>2024</v>
      </c>
      <c r="C64" s="28">
        <f>+'Ark1'!L1784</f>
        <v>2</v>
      </c>
      <c r="D64" s="236" t="str">
        <f>VLOOKUP(C64,Klasse!$C$11:$D$27,2)</f>
        <v>P</v>
      </c>
      <c r="E64" s="28">
        <f>+'Ark1'!H1784</f>
        <v>2</v>
      </c>
      <c r="F64" s="28">
        <f>+'Ark1'!J1784</f>
        <v>704</v>
      </c>
      <c r="G64" s="236" t="str">
        <f>VLOOKUP(F64,RNR!$A$1:$B$25,2)</f>
        <v>Øre Vilt</v>
      </c>
      <c r="H64" s="28" t="str">
        <f>+IF(I64=0,"",'Ark1'!Q1784)</f>
        <v/>
      </c>
      <c r="I64" s="339">
        <f>+'Ark1'!R1784</f>
        <v>0</v>
      </c>
      <c r="J64" s="29" t="str">
        <f>+IF(I64=0,"",'Ark1'!AG1784)</f>
        <v/>
      </c>
      <c r="K64" s="265">
        <f t="shared" si="9"/>
        <v>0</v>
      </c>
      <c r="L64" s="29" t="str">
        <f>+IF(I64=0,"",'Ark1'!AH1784)</f>
        <v/>
      </c>
      <c r="M64" s="95"/>
      <c r="N64" s="502">
        <f>+'Ark1'!AI1784</f>
        <v>0</v>
      </c>
      <c r="O64" s="95"/>
      <c r="P64" s="32" t="str">
        <f>+IF(I64=0,"",'Ark1'!U1784)</f>
        <v/>
      </c>
      <c r="Q64" s="95"/>
      <c r="R64" s="503" t="str">
        <f>+IF(N64=0,"",'Ark1'!AJ1784)</f>
        <v/>
      </c>
      <c r="S64" s="95"/>
      <c r="T64" s="503" t="str">
        <f>+IF(N64=0,"",'Ark1'!AK1784)</f>
        <v/>
      </c>
      <c r="U64" s="95"/>
      <c r="V64" s="27" t="str">
        <f>+IF(I64=0,"",'Ark1'!T1784)</f>
        <v/>
      </c>
      <c r="W64" s="95"/>
      <c r="X64" s="34" t="str">
        <f>+IF(I64=0,"",'Ark1'!W1784)</f>
        <v/>
      </c>
      <c r="Y64" s="34" t="str">
        <f>+IF(I64=0,"",'Ark1'!X1784)</f>
        <v/>
      </c>
      <c r="Z64" s="34" t="str">
        <f>+IF(I64=0,"",'Ark1'!Y1784)</f>
        <v/>
      </c>
      <c r="AA64" s="34" t="str">
        <f>+IF(I64=0,"",'Ark1'!Z1784)</f>
        <v/>
      </c>
      <c r="AB64" s="29" t="str">
        <f>+IF(I64=0,"",'Ark1'!AA1784)</f>
        <v/>
      </c>
      <c r="AC64" s="27" t="str">
        <f>+IF(I64=0,"",'Ark1'!AC1784)</f>
        <v/>
      </c>
      <c r="AD64" s="34" t="str">
        <f>+IF(I64=0,"",'Ark1'!AE1784)</f>
        <v/>
      </c>
      <c r="AE64" s="34" t="str">
        <f t="shared" si="10"/>
        <v/>
      </c>
      <c r="AF64" s="29" t="str">
        <f t="shared" si="12"/>
        <v/>
      </c>
      <c r="AG64" s="216"/>
      <c r="AH64" s="219"/>
      <c r="AJ64" s="29"/>
      <c r="AK64" s="27"/>
      <c r="AL64" s="220"/>
      <c r="AM64" s="28"/>
      <c r="AN64" s="240"/>
      <c r="AO64" s="240"/>
      <c r="AP64" s="240"/>
      <c r="AQ64" s="28"/>
    </row>
    <row r="65" spans="1:61" ht="15" customHeight="1">
      <c r="A65" s="216"/>
      <c r="B65" s="287">
        <f>+'Ark1'!C1792</f>
        <v>2024</v>
      </c>
      <c r="C65" s="28">
        <f>+'Ark1'!L1785</f>
        <v>2</v>
      </c>
      <c r="D65" s="236" t="str">
        <f>VLOOKUP(C65,Klasse!$C$11:$D$27,2)</f>
        <v>P</v>
      </c>
      <c r="E65" s="28">
        <f>+'Ark1'!H1785</f>
        <v>1</v>
      </c>
      <c r="F65" s="28">
        <f>+'Ark1'!J1785</f>
        <v>802</v>
      </c>
      <c r="G65" s="236" t="str">
        <f>VLOOKUP(F65,RNR!$A$1:$B$25,2)</f>
        <v>Karasjok</v>
      </c>
      <c r="H65" s="28">
        <f>+IF(I65=0,"",'Ark1'!Q1785)</f>
        <v>3</v>
      </c>
      <c r="I65" s="339">
        <f>+'Ark1'!R1785</f>
        <v>26</v>
      </c>
      <c r="J65" s="29">
        <f>+IF(I65=0,"",'Ark1'!AG1785)</f>
        <v>1.5657819362230299</v>
      </c>
      <c r="K65" s="265">
        <f t="shared" si="9"/>
        <v>7.7611940298507465</v>
      </c>
      <c r="L65" s="29">
        <f>+IF(I65=0,"",'Ark1'!AH1785)</f>
        <v>0</v>
      </c>
      <c r="M65" s="95"/>
      <c r="N65" s="502">
        <f>+'Ark1'!AI1785</f>
        <v>25</v>
      </c>
      <c r="O65" s="95"/>
      <c r="P65" s="32">
        <f>+IF(I65=0,"",'Ark1'!U1785)</f>
        <v>8.5153846153846171</v>
      </c>
      <c r="Q65" s="95"/>
      <c r="R65" s="503">
        <f>+IF(N65=0,"",'Ark1'!AJ1785)</f>
        <v>91.572000000000003</v>
      </c>
      <c r="S65" s="95"/>
      <c r="T65" s="503">
        <f>+IF(N65=0,"",'Ark1'!AK1785)</f>
        <v>10.93662583759993</v>
      </c>
      <c r="U65" s="95"/>
      <c r="V65" s="27">
        <f>+IF(I65=0,"",'Ark1'!T1785)</f>
        <v>2.3461538461538471</v>
      </c>
      <c r="W65" s="95"/>
      <c r="X65" s="34">
        <f>+IF(I65=0,"",'Ark1'!W1785)</f>
        <v>0</v>
      </c>
      <c r="Y65" s="34">
        <f>+IF(I65=0,"",'Ark1'!X1785)</f>
        <v>3.8461538461538449</v>
      </c>
      <c r="Z65" s="34">
        <f>+IF(I65=0,"",'Ark1'!Y1785)</f>
        <v>0</v>
      </c>
      <c r="AA65" s="34">
        <f>+IF(I65=0,"",'Ark1'!Z1785)</f>
        <v>2.5131488534830684</v>
      </c>
      <c r="AB65" s="29">
        <f>+IF(I65=0,"",'Ark1'!AA1785)</f>
        <v>0</v>
      </c>
      <c r="AC65" s="27">
        <f>+IF(I65=0,"",'Ark1'!AC1785)</f>
        <v>0</v>
      </c>
      <c r="AD65" s="34">
        <f>+IF(I65=0,"",'Ark1'!AE1785)</f>
        <v>0</v>
      </c>
      <c r="AE65" s="34">
        <f t="shared" si="10"/>
        <v>4.2576923076923086</v>
      </c>
      <c r="AF65" s="29">
        <f t="shared" si="12"/>
        <v>8.6666666666666661</v>
      </c>
      <c r="AG65" s="216"/>
      <c r="AH65" s="219"/>
      <c r="AJ65" s="29"/>
      <c r="AK65" s="27"/>
      <c r="AL65" s="220"/>
      <c r="AM65" s="28"/>
      <c r="AN65" s="240"/>
      <c r="AO65" s="240"/>
      <c r="AP65" s="240"/>
      <c r="AQ65" s="28"/>
    </row>
    <row r="66" spans="1:61" ht="19.05" customHeight="1">
      <c r="A66" s="216"/>
      <c r="B66" s="216"/>
      <c r="C66" s="216"/>
      <c r="D66" s="216"/>
      <c r="E66" s="216"/>
      <c r="F66" s="216"/>
      <c r="G66" s="534"/>
      <c r="H66" s="216"/>
      <c r="I66" s="349"/>
      <c r="J66" s="217"/>
      <c r="K66" s="217"/>
      <c r="L66" s="217"/>
      <c r="M66" s="95"/>
      <c r="N66" s="95"/>
      <c r="O66" s="95"/>
      <c r="P66" s="216"/>
      <c r="Q66" s="95"/>
      <c r="R66" s="95"/>
      <c r="S66" s="95"/>
      <c r="T66" s="95"/>
      <c r="U66" s="95"/>
      <c r="V66" s="95"/>
      <c r="W66" s="95"/>
      <c r="X66" s="218"/>
      <c r="Y66" s="218"/>
      <c r="Z66" s="218"/>
      <c r="AA66" s="218"/>
      <c r="AB66" s="218"/>
      <c r="AC66" s="216"/>
      <c r="AD66" s="218"/>
      <c r="AE66" s="218"/>
      <c r="AF66" s="218"/>
      <c r="AG66" s="233"/>
      <c r="AH66" s="219"/>
      <c r="AJ66" s="29"/>
      <c r="AK66" s="27"/>
      <c r="AL66" s="220"/>
      <c r="AM66" s="28"/>
      <c r="AQ66" s="28"/>
      <c r="BI66" s="232"/>
    </row>
    <row r="67" spans="1:61" ht="19.05" customHeight="1">
      <c r="A67" s="216"/>
      <c r="B67" s="216"/>
      <c r="C67" s="216"/>
      <c r="D67" s="272" t="s">
        <v>30</v>
      </c>
      <c r="E67" s="216"/>
      <c r="F67" s="216"/>
      <c r="G67" s="534"/>
      <c r="H67" s="216"/>
      <c r="I67" s="340">
        <f>SUM(I69:I93)</f>
        <v>636</v>
      </c>
      <c r="J67" s="260"/>
      <c r="K67" s="260"/>
      <c r="L67" s="260"/>
      <c r="M67" s="95"/>
      <c r="N67" s="536">
        <f>SUM(N69:N93)</f>
        <v>630</v>
      </c>
      <c r="O67" s="95"/>
      <c r="P67" s="262">
        <f>+Klasse!M13</f>
        <v>12.593867924528299</v>
      </c>
      <c r="Q67" s="95"/>
      <c r="R67" s="95"/>
      <c r="S67" s="95"/>
      <c r="T67" s="95"/>
      <c r="U67" s="95"/>
      <c r="V67" s="95"/>
      <c r="W67" s="95"/>
      <c r="X67" s="218"/>
      <c r="Y67" s="218"/>
      <c r="Z67" s="218"/>
      <c r="AA67" s="218"/>
      <c r="AB67" s="218"/>
      <c r="AC67" s="216"/>
      <c r="AD67" s="218"/>
      <c r="AE67" s="218"/>
      <c r="AF67" s="218"/>
      <c r="AG67" s="233"/>
      <c r="AH67" s="219"/>
      <c r="AJ67" s="29"/>
      <c r="AK67" s="27"/>
      <c r="AL67" s="220"/>
      <c r="AM67" s="28"/>
      <c r="AQ67" s="28"/>
      <c r="BI67" s="232"/>
    </row>
    <row r="68" spans="1:61" ht="19.05" customHeight="1">
      <c r="A68" s="216"/>
      <c r="B68" s="216"/>
      <c r="C68" s="216"/>
      <c r="D68" s="216"/>
      <c r="E68" s="216"/>
      <c r="F68" s="216"/>
      <c r="G68" s="534"/>
      <c r="H68" s="234"/>
      <c r="I68" s="349"/>
      <c r="J68" s="217"/>
      <c r="K68" s="217"/>
      <c r="L68" s="217"/>
      <c r="M68" s="95"/>
      <c r="N68" s="95"/>
      <c r="O68" s="95"/>
      <c r="P68" s="217"/>
      <c r="Q68" s="95"/>
      <c r="R68" s="95"/>
      <c r="S68" s="95"/>
      <c r="T68" s="95"/>
      <c r="U68" s="95"/>
      <c r="V68" s="95"/>
      <c r="W68" s="95"/>
      <c r="X68" s="218"/>
      <c r="Y68" s="218"/>
      <c r="Z68" s="218"/>
      <c r="AA68" s="218"/>
      <c r="AB68" s="235"/>
      <c r="AC68" s="216"/>
      <c r="AD68" s="235"/>
      <c r="AE68" s="235"/>
      <c r="AF68" s="233"/>
      <c r="AG68" s="233"/>
      <c r="AH68" s="219"/>
      <c r="AJ68" s="29"/>
      <c r="AK68" s="27"/>
      <c r="AL68" s="220"/>
      <c r="AM68" s="28"/>
      <c r="AQ68" s="28"/>
      <c r="BI68" s="232"/>
    </row>
    <row r="69" spans="1:61" ht="15" customHeight="1">
      <c r="A69" s="216"/>
      <c r="B69" s="287">
        <f>+'Ark1'!C1793</f>
        <v>2024</v>
      </c>
      <c r="C69" s="236">
        <f>+'Ark1'!L1786</f>
        <v>3</v>
      </c>
      <c r="D69" s="236" t="str">
        <f>VLOOKUP(C69,Klasse!$C$11:$D$27,2)</f>
        <v>P+</v>
      </c>
      <c r="E69" s="236">
        <f>+'Ark1'!H1786</f>
        <v>1</v>
      </c>
      <c r="F69" s="236">
        <f>+'Ark1'!J1786</f>
        <v>103</v>
      </c>
      <c r="G69" s="236" t="str">
        <f>VLOOKUP(F69,RNR!$A$1:$B$25,2)</f>
        <v>Rudshøgda</v>
      </c>
      <c r="H69" s="236" t="str">
        <f>+IF(I69=0,"",'Ark1'!Q1786)</f>
        <v/>
      </c>
      <c r="I69" s="353">
        <f>+'Ark1'!R1786</f>
        <v>0</v>
      </c>
      <c r="J69" s="237" t="str">
        <f>+IF(I69=0,"",'Ark1'!AG1786)</f>
        <v/>
      </c>
      <c r="K69" s="237"/>
      <c r="L69" s="237" t="str">
        <f>+IF(I69=0,"",'Ark1'!AH1786)</f>
        <v/>
      </c>
      <c r="M69" s="95"/>
      <c r="N69" s="502">
        <f>+'Ark1'!AI1786</f>
        <v>0</v>
      </c>
      <c r="O69" s="95"/>
      <c r="P69" s="32" t="str">
        <f>+IF(I69=0,"",'Ark1'!U1786)</f>
        <v/>
      </c>
      <c r="Q69" s="95"/>
      <c r="R69" s="503" t="str">
        <f>+IF(N69=0,"",'Ark1'!AJ1786)</f>
        <v/>
      </c>
      <c r="S69" s="95"/>
      <c r="T69" s="503" t="str">
        <f>+IF(N69=0,"",'Ark1'!AK1786)</f>
        <v/>
      </c>
      <c r="U69" s="95"/>
      <c r="V69" s="238" t="str">
        <f>+IF(I69=0,"",'Ark1'!T1786)</f>
        <v/>
      </c>
      <c r="W69" s="95"/>
      <c r="X69" s="239" t="str">
        <f>+IF(I69=0,"",'Ark1'!W1786)</f>
        <v/>
      </c>
      <c r="Y69" s="239" t="str">
        <f>+IF(I69=0,"",'Ark1'!X1786)</f>
        <v/>
      </c>
      <c r="Z69" s="239" t="str">
        <f>+IF(I69=0,"",'Ark1'!Y1786)</f>
        <v/>
      </c>
      <c r="AA69" s="239" t="str">
        <f>+IF(I69=0,"",'Ark1'!Z1786)</f>
        <v/>
      </c>
      <c r="AB69" s="237" t="str">
        <f>+IF(I69=0,"",'Ark1'!AA1786)</f>
        <v/>
      </c>
      <c r="AC69" s="238" t="str">
        <f>+IF(I69=0,"",'Ark1'!AC1786)</f>
        <v/>
      </c>
      <c r="AD69" s="239" t="str">
        <f>+IF(I69=0,"",'Ark1'!AE1786)</f>
        <v/>
      </c>
      <c r="AE69" s="239" t="str">
        <f t="shared" ref="AE69:AE72" si="13">IF(I69=0,"",P69/C69)</f>
        <v/>
      </c>
      <c r="AF69" s="237" t="str">
        <f t="shared" ref="AF69:AF72" si="14">IF(I69=0,"",I69/H69)</f>
        <v/>
      </c>
      <c r="AG69" s="216"/>
      <c r="AH69" s="219"/>
      <c r="AJ69" s="29"/>
      <c r="AK69" s="27"/>
      <c r="AL69" s="220"/>
      <c r="AM69" s="28"/>
      <c r="AN69" s="240"/>
      <c r="AO69" s="240"/>
      <c r="AP69" s="240"/>
      <c r="AQ69" s="28"/>
    </row>
    <row r="70" spans="1:61" ht="15" customHeight="1">
      <c r="A70" s="216"/>
      <c r="B70" s="287">
        <f>+'Ark1'!C1794</f>
        <v>2024</v>
      </c>
      <c r="C70" s="236">
        <f>+'Ark1'!L1787</f>
        <v>3</v>
      </c>
      <c r="D70" s="236" t="str">
        <f>VLOOKUP(C70,Klasse!$C$11:$D$27,2)</f>
        <v>P+</v>
      </c>
      <c r="E70" s="236">
        <f>+'Ark1'!H1787</f>
        <v>2</v>
      </c>
      <c r="F70" s="236">
        <f>+'Ark1'!J1787</f>
        <v>106</v>
      </c>
      <c r="G70" s="236" t="str">
        <f>VLOOKUP(F70,RNR!$A$1:$B$25,2)</f>
        <v>Furuseth</v>
      </c>
      <c r="H70" s="236">
        <f>+IF(I70=0,"",'Ark1'!Q1787)</f>
        <v>8</v>
      </c>
      <c r="I70" s="353">
        <f>+'Ark1'!R1787</f>
        <v>11</v>
      </c>
      <c r="J70" s="237">
        <f>+IF(I70=0,"",'Ark1'!AG1787)</f>
        <v>0.31195921912041158</v>
      </c>
      <c r="K70" s="237"/>
      <c r="L70" s="237">
        <f>+IF(I70=0,"",'Ark1'!AH1787)</f>
        <v>0</v>
      </c>
      <c r="M70" s="95"/>
      <c r="N70" s="502">
        <f>+'Ark1'!AI1787</f>
        <v>11</v>
      </c>
      <c r="O70" s="95"/>
      <c r="P70" s="32">
        <f>+IF(I70=0,"",'Ark1'!U1787)</f>
        <v>13.290909090909098</v>
      </c>
      <c r="Q70" s="95"/>
      <c r="R70" s="503">
        <f>+IF(N70=0,"",'Ark1'!AJ1787)</f>
        <v>97.927272727272666</v>
      </c>
      <c r="S70" s="95"/>
      <c r="T70" s="503">
        <f>+IF(N70=0,"",'Ark1'!AK1787)</f>
        <v>13.996633237549648</v>
      </c>
      <c r="U70" s="95"/>
      <c r="V70" s="238">
        <f>+IF(I70=0,"",'Ark1'!T1787)</f>
        <v>2.5454545454545454</v>
      </c>
      <c r="W70" s="95"/>
      <c r="X70" s="239">
        <f>+IF(I70=0,"",'Ark1'!W1787)</f>
        <v>0</v>
      </c>
      <c r="Y70" s="239">
        <f>+IF(I70=0,"",'Ark1'!X1787)</f>
        <v>18.181818181818183</v>
      </c>
      <c r="Z70" s="239">
        <f>+IF(I70=0,"",'Ark1'!Y1787)</f>
        <v>0</v>
      </c>
      <c r="AA70" s="239">
        <f>+IF(I70=0,"",'Ark1'!Z1787)</f>
        <v>2.5684995780892352</v>
      </c>
      <c r="AB70" s="237">
        <f>+IF(I70=0,"",'Ark1'!AA1787)</f>
        <v>0</v>
      </c>
      <c r="AC70" s="238">
        <f>+IF(I70=0,"",'Ark1'!AC1787)</f>
        <v>0</v>
      </c>
      <c r="AD70" s="239">
        <f>+IF(I70=0,"",'Ark1'!AE1787)</f>
        <v>0</v>
      </c>
      <c r="AE70" s="239">
        <f t="shared" si="13"/>
        <v>4.4303030303030324</v>
      </c>
      <c r="AF70" s="237">
        <f t="shared" si="14"/>
        <v>1.375</v>
      </c>
      <c r="AG70" s="216"/>
      <c r="AH70" s="219"/>
      <c r="AJ70" s="29"/>
      <c r="AK70" s="27"/>
      <c r="AL70" s="220"/>
      <c r="AM70" s="28"/>
      <c r="AN70" s="240"/>
      <c r="AO70" s="240"/>
      <c r="AP70" s="240"/>
      <c r="AQ70" s="28"/>
    </row>
    <row r="71" spans="1:61" ht="15" customHeight="1">
      <c r="A71" s="216"/>
      <c r="B71" s="287">
        <f>+'Ark1'!C1795</f>
        <v>2024</v>
      </c>
      <c r="C71" s="236">
        <f>+'Ark1'!L1788</f>
        <v>3</v>
      </c>
      <c r="D71" s="236" t="str">
        <f>VLOOKUP(C71,Klasse!$C$11:$D$27,2)</f>
        <v>P+</v>
      </c>
      <c r="E71" s="236">
        <f>+'Ark1'!H1788</f>
        <v>1</v>
      </c>
      <c r="F71" s="236">
        <f>+'Ark1'!J1788</f>
        <v>110</v>
      </c>
      <c r="G71" s="236" t="str">
        <f>VLOOKUP(F71,RNR!$A$1:$B$25,2)</f>
        <v>Gol</v>
      </c>
      <c r="H71" s="236">
        <f>+IF(I71=0,"",'Ark1'!Q1788)</f>
        <v>41</v>
      </c>
      <c r="I71" s="353">
        <f>+'Ark1'!R1788</f>
        <v>58</v>
      </c>
      <c r="J71" s="237">
        <f>+IF(I71=0,"",'Ark1'!AG1788)</f>
        <v>0.58805804702012521</v>
      </c>
      <c r="K71" s="237"/>
      <c r="L71" s="237">
        <f>+IF(I71=0,"",'Ark1'!AH1788)</f>
        <v>1.7241379310344827</v>
      </c>
      <c r="M71" s="95"/>
      <c r="N71" s="502">
        <f>+'Ark1'!AI1788</f>
        <v>58</v>
      </c>
      <c r="O71" s="95"/>
      <c r="P71" s="32">
        <f>+IF(I71=0,"",'Ark1'!U1788)</f>
        <v>15.713793103448278</v>
      </c>
      <c r="Q71" s="95"/>
      <c r="R71" s="503">
        <f>+IF(N71=0,"",'Ark1'!AJ1788)</f>
        <v>104.51896551724138</v>
      </c>
      <c r="S71" s="95"/>
      <c r="T71" s="503">
        <f>+IF(N71=0,"",'Ark1'!AK1788)</f>
        <v>13.608978149141876</v>
      </c>
      <c r="U71" s="95"/>
      <c r="V71" s="238">
        <f>+IF(I71=0,"",'Ark1'!T1788)</f>
        <v>2.7068965517241392</v>
      </c>
      <c r="W71" s="95"/>
      <c r="X71" s="239">
        <f>+IF(I71=0,"",'Ark1'!W1788)</f>
        <v>0</v>
      </c>
      <c r="Y71" s="239">
        <f>+IF(I71=0,"",'Ark1'!X1788)</f>
        <v>51.724137931034491</v>
      </c>
      <c r="Z71" s="239">
        <f>+IF(I71=0,"",'Ark1'!Y1788)</f>
        <v>1.7241379310344827</v>
      </c>
      <c r="AA71" s="239">
        <f>+IF(I71=0,"",'Ark1'!Z1788)</f>
        <v>3.161047855284786</v>
      </c>
      <c r="AB71" s="237">
        <f>+IF(I71=0,"",'Ark1'!AA1788)</f>
        <v>0</v>
      </c>
      <c r="AC71" s="238">
        <f>+IF(I71=0,"",'Ark1'!AC1788)</f>
        <v>0</v>
      </c>
      <c r="AD71" s="239">
        <f>+IF(I71=0,"",'Ark1'!AE1788)</f>
        <v>0</v>
      </c>
      <c r="AE71" s="239">
        <f t="shared" si="13"/>
        <v>5.2379310344827594</v>
      </c>
      <c r="AF71" s="237">
        <f t="shared" si="14"/>
        <v>1.4146341463414633</v>
      </c>
      <c r="AG71" s="216"/>
      <c r="AH71" s="219"/>
      <c r="AJ71" s="29"/>
      <c r="AK71" s="27"/>
      <c r="AL71" s="220"/>
      <c r="AM71" s="28"/>
      <c r="AN71" s="240"/>
      <c r="AO71" s="240"/>
      <c r="AP71" s="240"/>
      <c r="AQ71" s="28"/>
    </row>
    <row r="72" spans="1:61" ht="15" customHeight="1">
      <c r="A72" s="216"/>
      <c r="B72" s="287">
        <f>+'Ark1'!C1789</f>
        <v>2024</v>
      </c>
      <c r="C72" s="236">
        <f>+'Ark1'!L1789</f>
        <v>3</v>
      </c>
      <c r="D72" s="236" t="str">
        <f>VLOOKUP(C72,Klasse!$C$11:$D$27,2)</f>
        <v>P+</v>
      </c>
      <c r="E72" s="236">
        <f>+'Ark1'!H1789</f>
        <v>1</v>
      </c>
      <c r="F72" s="236">
        <f>+'Ark1'!J1789</f>
        <v>111</v>
      </c>
      <c r="G72" s="236" t="str">
        <f>VLOOKUP(F72,RNR!$A$1:$B$25,2)</f>
        <v>Forus</v>
      </c>
      <c r="H72" s="236">
        <f>+IF(I72=0,"",'Ark1'!Q1789)</f>
        <v>19</v>
      </c>
      <c r="I72" s="353">
        <f>+'Ark1'!R1789</f>
        <v>33</v>
      </c>
      <c r="J72" s="237">
        <f>+IF(I72=0,"",'Ark1'!AG1789)</f>
        <v>0.4192721582445913</v>
      </c>
      <c r="K72" s="237"/>
      <c r="L72" s="237">
        <f>+IF(I72=0,"",'Ark1'!AH1789)</f>
        <v>3.0303030303030303</v>
      </c>
      <c r="M72" s="95"/>
      <c r="N72" s="502">
        <f>+'Ark1'!AI1789</f>
        <v>33</v>
      </c>
      <c r="O72" s="95"/>
      <c r="P72" s="32">
        <f>+IF(I72=0,"",'Ark1'!U1789)</f>
        <v>14.509090909090908</v>
      </c>
      <c r="Q72" s="95"/>
      <c r="R72" s="503">
        <f>+IF(N72=0,"",'Ark1'!AJ1789)</f>
        <v>102.73636363636363</v>
      </c>
      <c r="S72" s="95"/>
      <c r="T72" s="503">
        <f>+IF(N72=0,"",'Ark1'!AK1789)</f>
        <v>13.200682350588378</v>
      </c>
      <c r="U72" s="95"/>
      <c r="V72" s="238">
        <f>+IF(I72=0,"",'Ark1'!T1789)</f>
        <v>2.6969696969696968</v>
      </c>
      <c r="W72" s="95"/>
      <c r="X72" s="239">
        <f>+IF(I72=0,"",'Ark1'!W1789)</f>
        <v>0</v>
      </c>
      <c r="Y72" s="239">
        <f>+IF(I72=0,"",'Ark1'!X1789)</f>
        <v>30.303030303030305</v>
      </c>
      <c r="Z72" s="239">
        <f>+IF(I72=0,"",'Ark1'!Y1789)</f>
        <v>0</v>
      </c>
      <c r="AA72" s="239">
        <f>+IF(I72=0,"",'Ark1'!Z1789)</f>
        <v>3.1564617356630911</v>
      </c>
      <c r="AB72" s="237">
        <f>+IF(I72=0,"",'Ark1'!AA1789)</f>
        <v>0</v>
      </c>
      <c r="AC72" s="238">
        <f>+IF(I72=0,"",'Ark1'!AC1789)</f>
        <v>0</v>
      </c>
      <c r="AD72" s="239">
        <f>+IF(I72=0,"",'Ark1'!AE1789)</f>
        <v>0</v>
      </c>
      <c r="AE72" s="239">
        <f t="shared" si="13"/>
        <v>4.836363636363636</v>
      </c>
      <c r="AF72" s="237">
        <f t="shared" si="14"/>
        <v>1.736842105263158</v>
      </c>
      <c r="AG72" s="216"/>
      <c r="AH72" s="219"/>
      <c r="AJ72" s="29"/>
      <c r="AK72" s="27"/>
      <c r="AL72" s="220"/>
      <c r="AM72" s="28"/>
      <c r="AN72" s="240"/>
      <c r="AO72" s="240"/>
      <c r="AP72" s="240"/>
      <c r="AQ72" s="28"/>
    </row>
    <row r="73" spans="1:61" ht="15.6">
      <c r="A73" s="216"/>
      <c r="B73" s="287">
        <f>+'Ark1'!C1790</f>
        <v>2024</v>
      </c>
      <c r="C73" s="236">
        <f>+'Ark1'!L1790</f>
        <v>3</v>
      </c>
      <c r="D73" s="236" t="str">
        <f>VLOOKUP(C73,Klasse!$C$11:$D$27,2)</f>
        <v>P+</v>
      </c>
      <c r="E73" s="236">
        <f>+'Ark1'!H1790</f>
        <v>1</v>
      </c>
      <c r="F73" s="236">
        <f>+'Ark1'!J1790</f>
        <v>116</v>
      </c>
      <c r="G73" s="236" t="str">
        <f>VLOOKUP(F73,RNR!$A$1:$B$25,2)</f>
        <v>Sandeid</v>
      </c>
      <c r="H73" s="236">
        <f>+IF(I73=0,"",'Ark1'!Q1790)</f>
        <v>32</v>
      </c>
      <c r="I73" s="353">
        <f>+'Ark1'!R1790</f>
        <v>55</v>
      </c>
      <c r="J73" s="237">
        <f>+IF(I73=0,"",'Ark1'!AG1790)</f>
        <v>0.88020653867714405</v>
      </c>
      <c r="K73" s="237"/>
      <c r="L73" s="237">
        <f>+IF(I73=0,"",'Ark1'!AH1790)</f>
        <v>3.6363636363636358</v>
      </c>
      <c r="M73" s="95"/>
      <c r="N73" s="502">
        <f>+'Ark1'!AI1790</f>
        <v>54</v>
      </c>
      <c r="O73" s="95"/>
      <c r="P73" s="32">
        <f>+IF(I73=0,"",'Ark1'!U1790)</f>
        <v>12.447272727272724</v>
      </c>
      <c r="Q73" s="95"/>
      <c r="R73" s="503">
        <f>+IF(N73=0,"",'Ark1'!AJ1790)</f>
        <v>98.048148148148158</v>
      </c>
      <c r="S73" s="95"/>
      <c r="T73" s="503">
        <f>+IF(N73=0,"",'Ark1'!AK1790)</f>
        <v>13.128696392125825</v>
      </c>
      <c r="U73" s="95"/>
      <c r="V73" s="238">
        <f>+IF(I73=0,"",'Ark1'!T1790)</f>
        <v>3.2727272727272725</v>
      </c>
      <c r="W73" s="95"/>
      <c r="X73" s="239">
        <f>+IF(I73=0,"",'Ark1'!W1790)</f>
        <v>0</v>
      </c>
      <c r="Y73" s="239">
        <f>+IF(I73=0,"",'Ark1'!X1790)</f>
        <v>12.727272727272728</v>
      </c>
      <c r="Z73" s="239">
        <f>+IF(I73=0,"",'Ark1'!Y1790)</f>
        <v>0</v>
      </c>
      <c r="AA73" s="239">
        <f>+IF(I73=0,"",'Ark1'!Z1790)</f>
        <v>3.1045921732143009</v>
      </c>
      <c r="AB73" s="237">
        <f>+IF(I73=0,"",'Ark1'!AA1790)</f>
        <v>0</v>
      </c>
      <c r="AC73" s="238">
        <f>+IF(I73=0,"",'Ark1'!AC1790)</f>
        <v>0</v>
      </c>
      <c r="AD73" s="239">
        <f>+IF(I73=0,"",'Ark1'!AE1790)</f>
        <v>0</v>
      </c>
      <c r="AE73" s="239">
        <f t="shared" ref="AE73:AE93" si="15">IF(I73=0,"",P73/C73)</f>
        <v>4.1490909090909076</v>
      </c>
      <c r="AF73" s="237">
        <f>IF(I73=0,"",I73/H73)</f>
        <v>1.71875</v>
      </c>
      <c r="AG73" s="216"/>
      <c r="AH73" s="219"/>
      <c r="AJ73" s="29"/>
      <c r="AK73" s="27"/>
      <c r="AL73" s="220"/>
      <c r="AM73" s="28"/>
      <c r="AN73" s="27"/>
      <c r="AO73" s="27"/>
      <c r="AP73" s="34"/>
      <c r="AQ73" s="34"/>
      <c r="AR73" s="34"/>
    </row>
    <row r="74" spans="1:61" ht="15.6">
      <c r="A74" s="216"/>
      <c r="B74" s="287">
        <f>+'Ark1'!C1791</f>
        <v>2024</v>
      </c>
      <c r="C74" s="236">
        <f>+'Ark1'!L1791</f>
        <v>3</v>
      </c>
      <c r="D74" s="236" t="str">
        <f>VLOOKUP(C74,Klasse!$C$11:$D$27,2)</f>
        <v>P+</v>
      </c>
      <c r="E74" s="236">
        <f>+'Ark1'!H1791</f>
        <v>2</v>
      </c>
      <c r="F74" s="236">
        <f>+'Ark1'!J1791</f>
        <v>117</v>
      </c>
      <c r="G74" s="236" t="str">
        <f>VLOOKUP(F74,RNR!$A$1:$B$25,2)</f>
        <v>Jæren</v>
      </c>
      <c r="H74" s="236">
        <f>+IF(I74=0,"",'Ark1'!Q1791)</f>
        <v>35</v>
      </c>
      <c r="I74" s="353">
        <f>+'Ark1'!R1791</f>
        <v>47</v>
      </c>
      <c r="J74" s="237">
        <f>+IF(I74=0,"",'Ark1'!AG1791)</f>
        <v>1.1022243652906769</v>
      </c>
      <c r="K74" s="237"/>
      <c r="L74" s="237">
        <f>+IF(I74=0,"",'Ark1'!AH1791)</f>
        <v>14.893617021276597</v>
      </c>
      <c r="M74" s="95"/>
      <c r="N74" s="502">
        <f>+'Ark1'!AI1791</f>
        <v>47</v>
      </c>
      <c r="O74" s="95"/>
      <c r="P74" s="32">
        <f>+IF(I74=0,"",'Ark1'!U1791)</f>
        <v>13.423404255319152</v>
      </c>
      <c r="Q74" s="95"/>
      <c r="R74" s="503">
        <f>+IF(N74=0,"",'Ark1'!AJ1791)</f>
        <v>99.17021276595743</v>
      </c>
      <c r="S74" s="95"/>
      <c r="T74" s="503">
        <f>+IF(N74=0,"",'Ark1'!AK1791)</f>
        <v>13.461048263384111</v>
      </c>
      <c r="U74" s="95"/>
      <c r="V74" s="238">
        <f>+IF(I74=0,"",'Ark1'!T1791)</f>
        <v>2.5531914893617031</v>
      </c>
      <c r="W74" s="95"/>
      <c r="X74" s="239">
        <f>+IF(I74=0,"",'Ark1'!W1791)</f>
        <v>0</v>
      </c>
      <c r="Y74" s="239">
        <f>+IF(I74=0,"",'Ark1'!X1791)</f>
        <v>27.659574468085101</v>
      </c>
      <c r="Z74" s="239">
        <f>+IF(I74=0,"",'Ark1'!Y1791)</f>
        <v>0</v>
      </c>
      <c r="AA74" s="239">
        <f>+IF(I74=0,"",'Ark1'!Z1791)</f>
        <v>3.6883492684315242</v>
      </c>
      <c r="AB74" s="237">
        <f>+IF(I74=0,"",'Ark1'!AA1791)</f>
        <v>0</v>
      </c>
      <c r="AC74" s="238">
        <f>+IF(I74=0,"",'Ark1'!AC1791)</f>
        <v>0</v>
      </c>
      <c r="AD74" s="239">
        <f>+IF(I74=0,"",'Ark1'!AE1791)</f>
        <v>0</v>
      </c>
      <c r="AE74" s="239">
        <f t="shared" si="15"/>
        <v>4.4744680851063841</v>
      </c>
      <c r="AF74" s="237">
        <f t="shared" ref="AF74:AF93" si="16">IF(I74=0,"",I74/H74)</f>
        <v>1.3428571428571427</v>
      </c>
      <c r="AG74" s="216"/>
      <c r="AH74" s="219"/>
      <c r="AJ74" s="29"/>
      <c r="AK74" s="27"/>
      <c r="AL74" s="220"/>
      <c r="AM74" s="28"/>
      <c r="AN74" s="27"/>
      <c r="AO74" s="27"/>
      <c r="AP74" s="34"/>
      <c r="AQ74" s="34"/>
      <c r="AR74" s="34"/>
    </row>
    <row r="75" spans="1:61" ht="15.6">
      <c r="A75" s="216"/>
      <c r="B75" s="287">
        <f>+'Ark1'!C1792</f>
        <v>2024</v>
      </c>
      <c r="C75" s="236">
        <f>+'Ark1'!L1792</f>
        <v>3</v>
      </c>
      <c r="D75" s="236" t="str">
        <f>VLOOKUP(C75,Klasse!$C$11:$D$27,2)</f>
        <v>P+</v>
      </c>
      <c r="E75" s="236">
        <f>+'Ark1'!H1792</f>
        <v>1</v>
      </c>
      <c r="F75" s="236">
        <f>+'Ark1'!J1792</f>
        <v>134</v>
      </c>
      <c r="G75" s="236" t="str">
        <f>VLOOKUP(F75,RNR!$A$1:$B$25,2)</f>
        <v>Førde</v>
      </c>
      <c r="H75" s="236">
        <f>+IF(I75=0,"",'Ark1'!Q1792)</f>
        <v>49</v>
      </c>
      <c r="I75" s="353">
        <f>+'Ark1'!R1792</f>
        <v>71</v>
      </c>
      <c r="J75" s="237">
        <f>+IF(I75=0,"",'Ark1'!AG1792)</f>
        <v>0.63737027131849366</v>
      </c>
      <c r="K75" s="237"/>
      <c r="L75" s="237">
        <f>+IF(I75=0,"",'Ark1'!AH1792)</f>
        <v>4.2253521126760551</v>
      </c>
      <c r="M75" s="95"/>
      <c r="N75" s="502">
        <f>+'Ark1'!AI1792</f>
        <v>69</v>
      </c>
      <c r="O75" s="95"/>
      <c r="P75" s="32">
        <f>+IF(I75=0,"",'Ark1'!U1792)</f>
        <v>11.526760563380279</v>
      </c>
      <c r="Q75" s="95"/>
      <c r="R75" s="503">
        <f>+IF(N75=0,"",'Ark1'!AJ1792)</f>
        <v>94.85362318840582</v>
      </c>
      <c r="S75" s="95"/>
      <c r="T75" s="503">
        <f>+IF(N75=0,"",'Ark1'!AK1792)</f>
        <v>13.254221283568201</v>
      </c>
      <c r="U75" s="95"/>
      <c r="V75" s="238">
        <f>+IF(I75=0,"",'Ark1'!T1792)</f>
        <v>3.1690140845070434</v>
      </c>
      <c r="W75" s="95"/>
      <c r="X75" s="239">
        <f>+IF(I75=0,"",'Ark1'!W1792)</f>
        <v>0</v>
      </c>
      <c r="Y75" s="239">
        <f>+IF(I75=0,"",'Ark1'!X1792)</f>
        <v>5.6338028169014063</v>
      </c>
      <c r="Z75" s="239">
        <f>+IF(I75=0,"",'Ark1'!Y1792)</f>
        <v>0</v>
      </c>
      <c r="AA75" s="239">
        <f>+IF(I75=0,"",'Ark1'!Z1792)</f>
        <v>2.9028862638725399</v>
      </c>
      <c r="AB75" s="237">
        <f>+IF(I75=0,"",'Ark1'!AA1792)</f>
        <v>0</v>
      </c>
      <c r="AC75" s="238">
        <f>+IF(I75=0,"",'Ark1'!AC1792)</f>
        <v>0</v>
      </c>
      <c r="AD75" s="239">
        <f>+IF(I75=0,"",'Ark1'!AE1792)</f>
        <v>0</v>
      </c>
      <c r="AE75" s="239">
        <f t="shared" si="15"/>
        <v>3.8422535211267594</v>
      </c>
      <c r="AF75" s="237">
        <f t="shared" si="16"/>
        <v>1.4489795918367347</v>
      </c>
      <c r="AG75" s="216"/>
      <c r="AH75" s="219"/>
      <c r="AJ75" s="29"/>
      <c r="AK75" s="27"/>
      <c r="AL75" s="220"/>
      <c r="AM75" s="28"/>
      <c r="AN75" s="27"/>
      <c r="AO75" s="27"/>
      <c r="AP75" s="34"/>
      <c r="AQ75" s="34"/>
      <c r="AR75" s="34"/>
    </row>
    <row r="76" spans="1:61" ht="15.6">
      <c r="A76" s="216"/>
      <c r="B76" s="287">
        <f>+'Ark1'!C1793</f>
        <v>2024</v>
      </c>
      <c r="C76" s="236">
        <f>+'Ark1'!L1793</f>
        <v>3</v>
      </c>
      <c r="D76" s="236" t="str">
        <f>VLOOKUP(C76,Klasse!$C$11:$D$27,2)</f>
        <v>P+</v>
      </c>
      <c r="E76" s="236">
        <f>+'Ark1'!H1793</f>
        <v>2</v>
      </c>
      <c r="F76" s="236">
        <f>+'Ark1'!J1793</f>
        <v>141</v>
      </c>
      <c r="G76" s="236" t="str">
        <f>VLOOKUP(F76,RNR!$A$1:$B$25,2)</f>
        <v>Ølen</v>
      </c>
      <c r="H76" s="236">
        <f>+IF(I76=0,"",'Ark1'!Q1793)</f>
        <v>76</v>
      </c>
      <c r="I76" s="353">
        <f>+'Ark1'!R1793</f>
        <v>128</v>
      </c>
      <c r="J76" s="237">
        <f>+IF(I76=0,"",'Ark1'!AG1793)</f>
        <v>1.31222522222742</v>
      </c>
      <c r="K76" s="237"/>
      <c r="L76" s="237">
        <f>+IF(I76=0,"",'Ark1'!AH1793)</f>
        <v>4.6875</v>
      </c>
      <c r="M76" s="95"/>
      <c r="N76" s="502">
        <f>+'Ark1'!AI1793</f>
        <v>128</v>
      </c>
      <c r="O76" s="95"/>
      <c r="P76" s="32">
        <f>+IF(I76=0,"",'Ark1'!U1793)</f>
        <v>11.614843749999999</v>
      </c>
      <c r="Q76" s="95"/>
      <c r="R76" s="503">
        <f>+IF(N76=0,"",'Ark1'!AJ1793)</f>
        <v>95.460156250000011</v>
      </c>
      <c r="S76" s="95"/>
      <c r="T76" s="503">
        <f>+IF(N76=0,"",'Ark1'!AK1793)</f>
        <v>13.126401256490116</v>
      </c>
      <c r="U76" s="95"/>
      <c r="V76" s="238">
        <f>+IF(I76=0,"",'Ark1'!T1793)</f>
        <v>3.203125</v>
      </c>
      <c r="W76" s="95"/>
      <c r="X76" s="239">
        <f>+IF(I76=0,"",'Ark1'!W1793)</f>
        <v>0</v>
      </c>
      <c r="Y76" s="239">
        <f>+IF(I76=0,"",'Ark1'!X1793)</f>
        <v>10.15625</v>
      </c>
      <c r="Z76" s="239">
        <f>+IF(I76=0,"",'Ark1'!Y1793)</f>
        <v>0.78125</v>
      </c>
      <c r="AA76" s="239">
        <f>+IF(I76=0,"",'Ark1'!Z1793)</f>
        <v>3.2911360558454761</v>
      </c>
      <c r="AB76" s="237">
        <f>+IF(I76=0,"",'Ark1'!AA1793)</f>
        <v>0</v>
      </c>
      <c r="AC76" s="238">
        <f>+IF(I76=0,"",'Ark1'!AC1793)</f>
        <v>0</v>
      </c>
      <c r="AD76" s="239">
        <f>+IF(I76=0,"",'Ark1'!AE1793)</f>
        <v>0</v>
      </c>
      <c r="AE76" s="239">
        <f t="shared" si="15"/>
        <v>3.8716145833333329</v>
      </c>
      <c r="AF76" s="237">
        <f t="shared" si="16"/>
        <v>1.6842105263157894</v>
      </c>
      <c r="AG76" s="216"/>
      <c r="AH76" s="219"/>
      <c r="AJ76" s="29"/>
      <c r="AK76" s="27"/>
      <c r="AL76" s="220"/>
      <c r="AM76" s="28"/>
      <c r="AN76" s="27"/>
      <c r="AO76" s="27"/>
      <c r="AP76" s="34"/>
      <c r="AQ76" s="34"/>
      <c r="AR76" s="34"/>
    </row>
    <row r="77" spans="1:61" ht="15.6">
      <c r="A77" s="216"/>
      <c r="B77" s="287">
        <f>+'Ark1'!C1794</f>
        <v>2024</v>
      </c>
      <c r="C77" s="236">
        <f>+'Ark1'!L1794</f>
        <v>3</v>
      </c>
      <c r="D77" s="236" t="str">
        <f>VLOOKUP(C77,Klasse!$C$11:$D$27,2)</f>
        <v>P+</v>
      </c>
      <c r="E77" s="236">
        <f>+'Ark1'!H1794</f>
        <v>2</v>
      </c>
      <c r="F77" s="236">
        <f>+'Ark1'!J1794</f>
        <v>143</v>
      </c>
      <c r="G77" s="236" t="str">
        <f>VLOOKUP(F77,RNR!$A$1:$B$25,2)</f>
        <v>Nordfjord</v>
      </c>
      <c r="H77" s="236" t="str">
        <f>+IF(I77=0,"",'Ark1'!Q1794)</f>
        <v/>
      </c>
      <c r="I77" s="353">
        <f>+'Ark1'!R1794</f>
        <v>0</v>
      </c>
      <c r="J77" s="237" t="str">
        <f>+IF(I77=0,"",'Ark1'!AG1794)</f>
        <v/>
      </c>
      <c r="K77" s="237"/>
      <c r="L77" s="237" t="str">
        <f>+IF(I77=0,"",'Ark1'!AH1794)</f>
        <v/>
      </c>
      <c r="M77" s="95"/>
      <c r="N77" s="502">
        <f>+'Ark1'!AI1794</f>
        <v>0</v>
      </c>
      <c r="O77" s="95"/>
      <c r="P77" s="32" t="str">
        <f>+IF(I77=0,"",'Ark1'!U1794)</f>
        <v/>
      </c>
      <c r="Q77" s="95"/>
      <c r="R77" s="503" t="str">
        <f>+IF(N77=0,"",'Ark1'!AJ1794)</f>
        <v/>
      </c>
      <c r="S77" s="95"/>
      <c r="T77" s="503" t="str">
        <f>+IF(N77=0,"",'Ark1'!AK1794)</f>
        <v/>
      </c>
      <c r="U77" s="95"/>
      <c r="V77" s="238" t="str">
        <f>+IF(I77=0,"",'Ark1'!T1794)</f>
        <v/>
      </c>
      <c r="W77" s="95"/>
      <c r="X77" s="239" t="str">
        <f>+IF(I77=0,"",'Ark1'!W1794)</f>
        <v/>
      </c>
      <c r="Y77" s="239" t="str">
        <f>+IF(I77=0,"",'Ark1'!X1794)</f>
        <v/>
      </c>
      <c r="Z77" s="239" t="str">
        <f>+IF(I77=0,"",'Ark1'!Y1794)</f>
        <v/>
      </c>
      <c r="AA77" s="239" t="str">
        <f>+IF(I77=0,"",'Ark1'!Z1794)</f>
        <v/>
      </c>
      <c r="AB77" s="237" t="str">
        <f>+IF(I77=0,"",'Ark1'!AA1794)</f>
        <v/>
      </c>
      <c r="AC77" s="238" t="str">
        <f>+IF(I77=0,"",'Ark1'!AC1794)</f>
        <v/>
      </c>
      <c r="AD77" s="239" t="str">
        <f>+IF(I77=0,"",'Ark1'!AE1794)</f>
        <v/>
      </c>
      <c r="AE77" s="239" t="str">
        <f t="shared" si="15"/>
        <v/>
      </c>
      <c r="AF77" s="237" t="str">
        <f t="shared" si="16"/>
        <v/>
      </c>
      <c r="AG77" s="216"/>
      <c r="AH77" s="219"/>
      <c r="AJ77" s="29"/>
      <c r="AK77" s="27"/>
      <c r="AL77" s="220"/>
      <c r="AM77" s="28"/>
      <c r="AN77" s="27"/>
      <c r="AO77" s="27"/>
      <c r="AP77" s="34"/>
      <c r="AQ77" s="34"/>
      <c r="AR77" s="34"/>
    </row>
    <row r="78" spans="1:61" ht="15.6">
      <c r="A78" s="216"/>
      <c r="B78" s="287">
        <f>+'Ark1'!C1795</f>
        <v>2024</v>
      </c>
      <c r="C78" s="236">
        <f>+'Ark1'!L1795</f>
        <v>3</v>
      </c>
      <c r="D78" s="236" t="str">
        <f>VLOOKUP(C78,Klasse!$C$11:$D$27,2)</f>
        <v>P+</v>
      </c>
      <c r="E78" s="236">
        <f>+'Ark1'!H1795</f>
        <v>2</v>
      </c>
      <c r="F78" s="236">
        <f>+'Ark1'!J1795</f>
        <v>147</v>
      </c>
      <c r="G78" s="236" t="str">
        <f>VLOOKUP(F78,RNR!$A$1:$B$25,2)</f>
        <v>Midt-Norge</v>
      </c>
      <c r="H78" s="236">
        <f>+IF(I78=0,"",'Ark1'!Q1795)</f>
        <v>6</v>
      </c>
      <c r="I78" s="353">
        <f>+'Ark1'!R1795</f>
        <v>22</v>
      </c>
      <c r="J78" s="237">
        <f>+IF(I78=0,"",'Ark1'!AG1795)</f>
        <v>1.4055997086097465</v>
      </c>
      <c r="K78" s="237"/>
      <c r="L78" s="237">
        <f>+IF(I78=0,"",'Ark1'!AH1795)</f>
        <v>9.0909090909090917</v>
      </c>
      <c r="M78" s="95"/>
      <c r="N78" s="502">
        <f>+'Ark1'!AI1795</f>
        <v>22</v>
      </c>
      <c r="O78" s="95"/>
      <c r="P78" s="32">
        <f>+IF(I78=0,"",'Ark1'!U1795)</f>
        <v>10.700000000000003</v>
      </c>
      <c r="Q78" s="95"/>
      <c r="R78" s="503">
        <f>+IF(N78=0,"",'Ark1'!AJ1795)</f>
        <v>93.754545454545479</v>
      </c>
      <c r="S78" s="95"/>
      <c r="T78" s="503">
        <f>+IF(N78=0,"",'Ark1'!AK1795)</f>
        <v>12.33861835301248</v>
      </c>
      <c r="U78" s="95"/>
      <c r="V78" s="238">
        <f>+IF(I78=0,"",'Ark1'!T1795)</f>
        <v>3.7272727272727271</v>
      </c>
      <c r="W78" s="95"/>
      <c r="X78" s="239">
        <f>+IF(I78=0,"",'Ark1'!W1795)</f>
        <v>0</v>
      </c>
      <c r="Y78" s="239">
        <f>+IF(I78=0,"",'Ark1'!X1795)</f>
        <v>18.181818181818183</v>
      </c>
      <c r="Z78" s="239">
        <f>+IF(I78=0,"",'Ark1'!Y1795)</f>
        <v>0</v>
      </c>
      <c r="AA78" s="239">
        <f>+IF(I78=0,"",'Ark1'!Z1795)</f>
        <v>4.21178001670207</v>
      </c>
      <c r="AB78" s="237">
        <f>+IF(I78=0,"",'Ark1'!AA1795)</f>
        <v>0</v>
      </c>
      <c r="AC78" s="238">
        <f>+IF(I78=0,"",'Ark1'!AC1795)</f>
        <v>0</v>
      </c>
      <c r="AD78" s="239">
        <f>+IF(I78=0,"",'Ark1'!AE1795)</f>
        <v>0</v>
      </c>
      <c r="AE78" s="239">
        <f t="shared" si="15"/>
        <v>3.5666666666666678</v>
      </c>
      <c r="AF78" s="237">
        <f t="shared" si="16"/>
        <v>3.6666666666666665</v>
      </c>
      <c r="AG78" s="216"/>
      <c r="AH78" s="219"/>
      <c r="AJ78" s="29"/>
      <c r="AK78" s="27"/>
      <c r="AL78" s="220"/>
      <c r="AM78" s="28"/>
      <c r="AN78" s="27"/>
      <c r="AO78" s="27"/>
      <c r="AP78" s="34"/>
      <c r="AQ78" s="34"/>
      <c r="AR78" s="34"/>
    </row>
    <row r="79" spans="1:61" ht="15.6">
      <c r="A79" s="216"/>
      <c r="B79" s="287">
        <f>+'Ark1'!C1796</f>
        <v>2024</v>
      </c>
      <c r="C79" s="236">
        <f>+'Ark1'!L1796</f>
        <v>3</v>
      </c>
      <c r="D79" s="236" t="str">
        <f>VLOOKUP(C79,Klasse!$C$11:$D$27,2)</f>
        <v>P+</v>
      </c>
      <c r="E79" s="236">
        <f>+'Ark1'!H1796</f>
        <v>1</v>
      </c>
      <c r="F79" s="236">
        <f>+'Ark1'!J1796</f>
        <v>155</v>
      </c>
      <c r="G79" s="236" t="str">
        <f>VLOOKUP(F79,RNR!$A$1:$B$25,2)</f>
        <v>Målselv</v>
      </c>
      <c r="H79" s="236">
        <f>+IF(I79=0,"",'Ark1'!Q1796)</f>
        <v>11</v>
      </c>
      <c r="I79" s="353">
        <f>+'Ark1'!R1796</f>
        <v>31</v>
      </c>
      <c r="J79" s="237">
        <f>+IF(I79=0,"",'Ark1'!AG1796)</f>
        <v>0.53836215351345773</v>
      </c>
      <c r="K79" s="237"/>
      <c r="L79" s="237">
        <f>+IF(I79=0,"",'Ark1'!AH1796)</f>
        <v>35.483870967741943</v>
      </c>
      <c r="M79" s="95"/>
      <c r="N79" s="502">
        <f>+'Ark1'!AI1796</f>
        <v>30</v>
      </c>
      <c r="O79" s="95"/>
      <c r="P79" s="32">
        <f>+IF(I79=0,"",'Ark1'!U1796)</f>
        <v>10.712903225806448</v>
      </c>
      <c r="Q79" s="95"/>
      <c r="R79" s="503">
        <f>+IF(N79=0,"",'Ark1'!AJ1796)</f>
        <v>93.773333333333355</v>
      </c>
      <c r="S79" s="95"/>
      <c r="T79" s="503">
        <f>+IF(N79=0,"",'Ark1'!AK1796)</f>
        <v>12.542666949790371</v>
      </c>
      <c r="U79" s="95"/>
      <c r="V79" s="238">
        <f>+IF(I79=0,"",'Ark1'!T1796)</f>
        <v>3.9677419354838719</v>
      </c>
      <c r="W79" s="95"/>
      <c r="X79" s="239">
        <f>+IF(I79=0,"",'Ark1'!W1796)</f>
        <v>0</v>
      </c>
      <c r="Y79" s="239">
        <f>+IF(I79=0,"",'Ark1'!X1796)</f>
        <v>12.90322580645161</v>
      </c>
      <c r="Z79" s="239">
        <f>+IF(I79=0,"",'Ark1'!Y1796)</f>
        <v>0</v>
      </c>
      <c r="AA79" s="239">
        <f>+IF(I79=0,"",'Ark1'!Z1796)</f>
        <v>3.466777060063599</v>
      </c>
      <c r="AB79" s="237">
        <f>+IF(I79=0,"",'Ark1'!AA1796)</f>
        <v>0</v>
      </c>
      <c r="AC79" s="238">
        <f>+IF(I79=0,"",'Ark1'!AC1796)</f>
        <v>0</v>
      </c>
      <c r="AD79" s="239">
        <f>+IF(I79=0,"",'Ark1'!AE1796)</f>
        <v>0</v>
      </c>
      <c r="AE79" s="239">
        <f t="shared" si="15"/>
        <v>3.5709677419354828</v>
      </c>
      <c r="AF79" s="237">
        <f t="shared" si="16"/>
        <v>2.8181818181818183</v>
      </c>
      <c r="AG79" s="216"/>
      <c r="AH79" s="219"/>
      <c r="AJ79" s="29"/>
      <c r="AK79" s="27"/>
      <c r="AL79" s="220"/>
      <c r="AM79" s="28"/>
      <c r="AN79" s="27"/>
      <c r="AO79" s="27"/>
      <c r="AP79" s="34"/>
      <c r="AQ79" s="34"/>
      <c r="AR79" s="34"/>
    </row>
    <row r="80" spans="1:61" ht="15.6">
      <c r="A80" s="216"/>
      <c r="B80" s="287">
        <f>+'Ark1'!C1797</f>
        <v>2024</v>
      </c>
      <c r="C80" s="236">
        <f>+'Ark1'!L1797</f>
        <v>3</v>
      </c>
      <c r="D80" s="236" t="str">
        <f>VLOOKUP(C80,Klasse!$C$11:$D$27,2)</f>
        <v>P+</v>
      </c>
      <c r="E80" s="236">
        <f>+'Ark1'!H1797</f>
        <v>2</v>
      </c>
      <c r="F80" s="236">
        <f>+'Ark1'!J1797</f>
        <v>160</v>
      </c>
      <c r="G80" s="236" t="str">
        <f>VLOOKUP(F80,RNR!$A$1:$B$25,2)</f>
        <v>Oslo</v>
      </c>
      <c r="H80" s="236">
        <f>+IF(I80=0,"",'Ark1'!Q1797)</f>
        <v>9</v>
      </c>
      <c r="I80" s="353">
        <f>+'Ark1'!R1797</f>
        <v>20</v>
      </c>
      <c r="J80" s="237">
        <f>+IF(I80=0,"",'Ark1'!AG1797)</f>
        <v>0.63496102611622296</v>
      </c>
      <c r="K80" s="237"/>
      <c r="L80" s="237">
        <f>+IF(I80=0,"",'Ark1'!AH1797)</f>
        <v>0</v>
      </c>
      <c r="M80" s="95"/>
      <c r="N80" s="502">
        <f>+'Ark1'!AI1797</f>
        <v>20</v>
      </c>
      <c r="O80" s="95"/>
      <c r="P80" s="32">
        <f>+IF(I80=0,"",'Ark1'!U1797)</f>
        <v>13.225</v>
      </c>
      <c r="Q80" s="95"/>
      <c r="R80" s="503">
        <f>+IF(N80=0,"",'Ark1'!AJ1797)</f>
        <v>98.094999999999999</v>
      </c>
      <c r="S80" s="95"/>
      <c r="T80" s="503">
        <f>+IF(N80=0,"",'Ark1'!AK1797)</f>
        <v>13.733678193744852</v>
      </c>
      <c r="U80" s="95"/>
      <c r="V80" s="238">
        <f>+IF(I80=0,"",'Ark1'!T1797)</f>
        <v>2.9</v>
      </c>
      <c r="W80" s="95"/>
      <c r="X80" s="239">
        <f>+IF(I80=0,"",'Ark1'!W1797)</f>
        <v>0</v>
      </c>
      <c r="Y80" s="239">
        <f>+IF(I80=0,"",'Ark1'!X1797)</f>
        <v>25</v>
      </c>
      <c r="Z80" s="239">
        <f>+IF(I80=0,"",'Ark1'!Y1797)</f>
        <v>0</v>
      </c>
      <c r="AA80" s="239">
        <f>+IF(I80=0,"",'Ark1'!Z1797)</f>
        <v>3.3484138035792488</v>
      </c>
      <c r="AB80" s="237">
        <f>+IF(I80=0,"",'Ark1'!AA1797)</f>
        <v>0</v>
      </c>
      <c r="AC80" s="238">
        <f>+IF(I80=0,"",'Ark1'!AC1797)</f>
        <v>0</v>
      </c>
      <c r="AD80" s="239">
        <f>+IF(I80=0,"",'Ark1'!AE1797)</f>
        <v>0</v>
      </c>
      <c r="AE80" s="239">
        <f t="shared" si="15"/>
        <v>4.4083333333333332</v>
      </c>
      <c r="AF80" s="237">
        <f t="shared" si="16"/>
        <v>2.2222222222222223</v>
      </c>
      <c r="AG80" s="216"/>
      <c r="AH80" s="219"/>
      <c r="AJ80" s="29"/>
      <c r="AK80" s="27"/>
      <c r="AL80" s="220"/>
      <c r="AM80" s="28"/>
      <c r="AN80" s="27"/>
      <c r="AO80" s="27"/>
      <c r="AP80" s="34"/>
      <c r="AQ80" s="34"/>
      <c r="AR80" s="34"/>
    </row>
    <row r="81" spans="1:61" ht="15.6">
      <c r="A81" s="216"/>
      <c r="B81" s="287">
        <f>+'Ark1'!C1798</f>
        <v>2024</v>
      </c>
      <c r="C81" s="236">
        <f>+'Ark1'!L1798</f>
        <v>3</v>
      </c>
      <c r="D81" s="236" t="str">
        <f>VLOOKUP(C81,Klasse!$C$11:$D$27,2)</f>
        <v>P+</v>
      </c>
      <c r="E81" s="236">
        <f>+'Ark1'!H1798</f>
        <v>1</v>
      </c>
      <c r="F81" s="236">
        <f>+'Ark1'!J1798</f>
        <v>171</v>
      </c>
      <c r="G81" s="236" t="str">
        <f>VLOOKUP(F81,RNR!$A$1:$B$25,2)</f>
        <v>Prima</v>
      </c>
      <c r="H81" s="236">
        <f>+IF(I81=0,"",'Ark1'!Q1798)</f>
        <v>7</v>
      </c>
      <c r="I81" s="353">
        <f>+'Ark1'!R1798</f>
        <v>7</v>
      </c>
      <c r="J81" s="237">
        <f>+IF(I81=0,"",'Ark1'!AG1798)</f>
        <v>0.57930239487322277</v>
      </c>
      <c r="K81" s="237"/>
      <c r="L81" s="237">
        <f>+IF(I81=0,"",'Ark1'!AH1798)</f>
        <v>0</v>
      </c>
      <c r="M81" s="95"/>
      <c r="N81" s="502">
        <f>+'Ark1'!AI1798</f>
        <v>7</v>
      </c>
      <c r="O81" s="95"/>
      <c r="P81" s="32">
        <f>+IF(I81=0,"",'Ark1'!U1798)</f>
        <v>16.942857142857147</v>
      </c>
      <c r="Q81" s="95"/>
      <c r="R81" s="503">
        <f>+IF(N81=0,"",'Ark1'!AJ1798)</f>
        <v>108.3857142857143</v>
      </c>
      <c r="S81" s="95"/>
      <c r="T81" s="503">
        <f>+IF(N81=0,"",'Ark1'!AK1798)</f>
        <v>12.986215058993595</v>
      </c>
      <c r="U81" s="95"/>
      <c r="V81" s="238">
        <f>+IF(I81=0,"",'Ark1'!T1798)</f>
        <v>2.7142857142857153</v>
      </c>
      <c r="W81" s="95"/>
      <c r="X81" s="239">
        <f>+IF(I81=0,"",'Ark1'!W1798)</f>
        <v>0</v>
      </c>
      <c r="Y81" s="239">
        <f>+IF(I81=0,"",'Ark1'!X1798)</f>
        <v>71.428571428571445</v>
      </c>
      <c r="Z81" s="239">
        <f>+IF(I81=0,"",'Ark1'!Y1798)</f>
        <v>0</v>
      </c>
      <c r="AA81" s="239">
        <f>+IF(I81=0,"",'Ark1'!Z1798)</f>
        <v>4.104651418245659</v>
      </c>
      <c r="AB81" s="237">
        <f>+IF(I81=0,"",'Ark1'!AA1798)</f>
        <v>0</v>
      </c>
      <c r="AC81" s="238">
        <f>+IF(I81=0,"",'Ark1'!AC1798)</f>
        <v>0</v>
      </c>
      <c r="AD81" s="239">
        <f>+IF(I81=0,"",'Ark1'!AE1798)</f>
        <v>0</v>
      </c>
      <c r="AE81" s="239">
        <f t="shared" si="15"/>
        <v>5.6476190476190489</v>
      </c>
      <c r="AF81" s="237">
        <f t="shared" si="16"/>
        <v>1</v>
      </c>
      <c r="AG81" s="216"/>
      <c r="AH81" s="219"/>
      <c r="AJ81" s="29"/>
      <c r="AK81" s="27"/>
      <c r="AL81" s="220"/>
      <c r="AM81" s="28"/>
      <c r="AN81" s="27"/>
      <c r="AO81" s="27"/>
      <c r="AP81" s="34"/>
      <c r="AQ81" s="34"/>
      <c r="AR81" s="34"/>
    </row>
    <row r="82" spans="1:61" ht="15.6">
      <c r="A82" s="216"/>
      <c r="B82" s="287">
        <f>+'Ark1'!C1799</f>
        <v>2024</v>
      </c>
      <c r="C82" s="236">
        <f>+'Ark1'!L1799</f>
        <v>3</v>
      </c>
      <c r="D82" s="236" t="str">
        <f>VLOOKUP(C82,Klasse!$C$11:$D$27,2)</f>
        <v>P+</v>
      </c>
      <c r="E82" s="236">
        <f>+'Ark1'!H1799</f>
        <v>2</v>
      </c>
      <c r="F82" s="236">
        <f>+'Ark1'!J1799</f>
        <v>175</v>
      </c>
      <c r="G82" s="236" t="str">
        <f>VLOOKUP(F82,RNR!$A$1:$B$25,2)</f>
        <v>Ole Ringdal</v>
      </c>
      <c r="H82" s="236">
        <f>+IF(I82=0,"",'Ark1'!Q1799)</f>
        <v>11</v>
      </c>
      <c r="I82" s="353">
        <f>+'Ark1'!R1799</f>
        <v>15</v>
      </c>
      <c r="J82" s="237">
        <f>+IF(I82=0,"",'Ark1'!AG1799)</f>
        <v>0.80562635156008611</v>
      </c>
      <c r="K82" s="237"/>
      <c r="L82" s="237">
        <f>+IF(I82=0,"",'Ark1'!AH1799)</f>
        <v>0</v>
      </c>
      <c r="M82" s="95"/>
      <c r="N82" s="502">
        <f>+'Ark1'!AI1799</f>
        <v>14</v>
      </c>
      <c r="O82" s="95"/>
      <c r="P82" s="32">
        <f>+IF(I82=0,"",'Ark1'!U1799)</f>
        <v>11.126666666666663</v>
      </c>
      <c r="Q82" s="95"/>
      <c r="R82" s="503">
        <f>+IF(N82=0,"",'Ark1'!AJ1799)</f>
        <v>93.271428571428615</v>
      </c>
      <c r="S82" s="95"/>
      <c r="T82" s="503">
        <f>+IF(N82=0,"",'Ark1'!AK1799)</f>
        <v>13.410576636158188</v>
      </c>
      <c r="U82" s="95"/>
      <c r="V82" s="238">
        <f>+IF(I82=0,"",'Ark1'!T1799)</f>
        <v>3.2</v>
      </c>
      <c r="W82" s="95"/>
      <c r="X82" s="239">
        <f>+IF(I82=0,"",'Ark1'!W1799)</f>
        <v>0</v>
      </c>
      <c r="Y82" s="239">
        <f>+IF(I82=0,"",'Ark1'!X1799)</f>
        <v>13.333333333333337</v>
      </c>
      <c r="Z82" s="239">
        <f>+IF(I82=0,"",'Ark1'!Y1799)</f>
        <v>0</v>
      </c>
      <c r="AA82" s="239">
        <f>+IF(I82=0,"",'Ark1'!Z1799)</f>
        <v>3.6710519231171679</v>
      </c>
      <c r="AB82" s="237">
        <f>+IF(I82=0,"",'Ark1'!AA1799)</f>
        <v>0</v>
      </c>
      <c r="AC82" s="238">
        <f>+IF(I82=0,"",'Ark1'!AC1799)</f>
        <v>0</v>
      </c>
      <c r="AD82" s="239">
        <f>+IF(I82=0,"",'Ark1'!AE1799)</f>
        <v>0</v>
      </c>
      <c r="AE82" s="239">
        <f t="shared" si="15"/>
        <v>3.7088888888888878</v>
      </c>
      <c r="AF82" s="237">
        <f t="shared" si="16"/>
        <v>1.3636363636363635</v>
      </c>
      <c r="AG82" s="216"/>
      <c r="AH82" s="219"/>
      <c r="AJ82" s="29"/>
      <c r="AK82" s="27"/>
      <c r="AL82" s="220"/>
      <c r="AM82" s="28"/>
      <c r="AN82" s="27"/>
      <c r="AO82" s="27"/>
      <c r="AP82" s="34"/>
      <c r="AQ82" s="34"/>
      <c r="AR82" s="34"/>
    </row>
    <row r="83" spans="1:61" ht="15.6">
      <c r="A83" s="216"/>
      <c r="B83" s="287">
        <f>+'Ark1'!C1800</f>
        <v>2024</v>
      </c>
      <c r="C83" s="236">
        <f>+'Ark1'!L1800</f>
        <v>3</v>
      </c>
      <c r="D83" s="236" t="str">
        <f>VLOOKUP(C83,Klasse!$C$11:$D$27,2)</f>
        <v>P+</v>
      </c>
      <c r="E83" s="236">
        <f>+'Ark1'!H1800</f>
        <v>2</v>
      </c>
      <c r="F83" s="236">
        <f>+'Ark1'!J1800</f>
        <v>177</v>
      </c>
      <c r="G83" s="236" t="str">
        <f>VLOOKUP(F83,RNR!$A$1:$B$25,2)</f>
        <v>Slakthuset</v>
      </c>
      <c r="H83" s="236">
        <f>+IF(I83=0,"",'Ark1'!Q1800)</f>
        <v>4</v>
      </c>
      <c r="I83" s="353">
        <f>+'Ark1'!R1800</f>
        <v>4</v>
      </c>
      <c r="J83" s="237">
        <f>+IF(I83=0,"",'Ark1'!AG1800)</f>
        <v>0.17400103238333556</v>
      </c>
      <c r="K83" s="237"/>
      <c r="L83" s="237">
        <f>+IF(I83=0,"",'Ark1'!AH1800)</f>
        <v>0</v>
      </c>
      <c r="M83" s="95"/>
      <c r="N83" s="502">
        <f>+'Ark1'!AI1800</f>
        <v>4</v>
      </c>
      <c r="O83" s="95"/>
      <c r="P83" s="32">
        <f>+IF(I83=0,"",'Ark1'!U1800)</f>
        <v>12.725000000000001</v>
      </c>
      <c r="Q83" s="95"/>
      <c r="R83" s="503">
        <f>+IF(N83=0,"",'Ark1'!AJ1800)</f>
        <v>100.45</v>
      </c>
      <c r="S83" s="95"/>
      <c r="T83" s="503">
        <f>+IF(N83=0,"",'Ark1'!AK1800)</f>
        <v>12.268663708802762</v>
      </c>
      <c r="U83" s="95"/>
      <c r="V83" s="238">
        <f>+IF(I83=0,"",'Ark1'!T1800)</f>
        <v>3.25</v>
      </c>
      <c r="W83" s="95"/>
      <c r="X83" s="239">
        <f>+IF(I83=0,"",'Ark1'!W1800)</f>
        <v>0</v>
      </c>
      <c r="Y83" s="239">
        <f>+IF(I83=0,"",'Ark1'!X1800)</f>
        <v>25</v>
      </c>
      <c r="Z83" s="239">
        <f>+IF(I83=0,"",'Ark1'!Y1800)</f>
        <v>0</v>
      </c>
      <c r="AA83" s="239">
        <f>+IF(I83=0,"",'Ark1'!Z1800)</f>
        <v>3.0638007441738071</v>
      </c>
      <c r="AB83" s="237">
        <f>+IF(I83=0,"",'Ark1'!AA1800)</f>
        <v>0</v>
      </c>
      <c r="AC83" s="238">
        <f>+IF(I83=0,"",'Ark1'!AC1800)</f>
        <v>0</v>
      </c>
      <c r="AD83" s="239">
        <f>+IF(I83=0,"",'Ark1'!AE1800)</f>
        <v>0</v>
      </c>
      <c r="AE83" s="239">
        <f t="shared" si="15"/>
        <v>4.2416666666666671</v>
      </c>
      <c r="AF83" s="237">
        <f t="shared" si="16"/>
        <v>1</v>
      </c>
      <c r="AG83" s="216"/>
      <c r="AH83" s="219"/>
      <c r="AJ83" s="29"/>
      <c r="AK83" s="27"/>
      <c r="AL83" s="220"/>
      <c r="AM83" s="28"/>
      <c r="AN83" s="27"/>
      <c r="AO83" s="27"/>
      <c r="AP83" s="34"/>
      <c r="AQ83" s="34"/>
      <c r="AR83" s="34"/>
    </row>
    <row r="84" spans="1:61" ht="15.6">
      <c r="A84" s="216"/>
      <c r="B84" s="287">
        <f>+'Ark1'!C1801</f>
        <v>2024</v>
      </c>
      <c r="C84" s="236">
        <f>+'Ark1'!L1801</f>
        <v>3</v>
      </c>
      <c r="D84" s="236" t="str">
        <f>VLOOKUP(C84,Klasse!$C$11:$D$27,2)</f>
        <v>P+</v>
      </c>
      <c r="E84" s="236">
        <f>+'Ark1'!H1801</f>
        <v>2</v>
      </c>
      <c r="F84" s="236">
        <f>+'Ark1'!J1801</f>
        <v>178</v>
      </c>
      <c r="G84" s="236" t="str">
        <f>VLOOKUP(F84,RNR!$A$1:$B$25,2)</f>
        <v>Røros</v>
      </c>
      <c r="H84" s="236">
        <f>+IF(I84=0,"",'Ark1'!Q1801)</f>
        <v>2</v>
      </c>
      <c r="I84" s="353">
        <f>+'Ark1'!R1801</f>
        <v>2</v>
      </c>
      <c r="J84" s="237">
        <f>+IF(I84=0,"",'Ark1'!AG1801)</f>
        <v>0.20595776364695356</v>
      </c>
      <c r="K84" s="237"/>
      <c r="L84" s="237">
        <f>+IF(I84=0,"",'Ark1'!AH1801)</f>
        <v>0</v>
      </c>
      <c r="M84" s="95"/>
      <c r="N84" s="502">
        <f>+'Ark1'!AI1801</f>
        <v>2</v>
      </c>
      <c r="O84" s="95"/>
      <c r="P84" s="32">
        <f>+IF(I84=0,"",'Ark1'!U1801)</f>
        <v>17.150000000000006</v>
      </c>
      <c r="Q84" s="95"/>
      <c r="R84" s="503">
        <f>+IF(N84=0,"",'Ark1'!AJ1801)</f>
        <v>109.8</v>
      </c>
      <c r="S84" s="95"/>
      <c r="T84" s="503">
        <f>+IF(N84=0,"",'Ark1'!AK1801)</f>
        <v>12.935767574108905</v>
      </c>
      <c r="U84" s="95"/>
      <c r="V84" s="238">
        <f>+IF(I84=0,"",'Ark1'!T1801)</f>
        <v>3</v>
      </c>
      <c r="W84" s="95"/>
      <c r="X84" s="239">
        <f>+IF(I84=0,"",'Ark1'!W1801)</f>
        <v>0</v>
      </c>
      <c r="Y84" s="239">
        <f>+IF(I84=0,"",'Ark1'!X1801)</f>
        <v>50</v>
      </c>
      <c r="Z84" s="239">
        <f>+IF(I84=0,"",'Ark1'!Y1801)</f>
        <v>0</v>
      </c>
      <c r="AA84" s="239">
        <f>+IF(I84=0,"",'Ark1'!Z1801)</f>
        <v>1.4499999999999875</v>
      </c>
      <c r="AB84" s="237">
        <f>+IF(I84=0,"",'Ark1'!AA1801)</f>
        <v>0</v>
      </c>
      <c r="AC84" s="238">
        <f>+IF(I84=0,"",'Ark1'!AC1801)</f>
        <v>0</v>
      </c>
      <c r="AD84" s="239">
        <f>+IF(I84=0,"",'Ark1'!AE1801)</f>
        <v>0</v>
      </c>
      <c r="AE84" s="239">
        <f t="shared" si="15"/>
        <v>5.7166666666666686</v>
      </c>
      <c r="AF84" s="237">
        <f t="shared" si="16"/>
        <v>1</v>
      </c>
      <c r="AG84" s="216"/>
      <c r="AH84" s="219"/>
      <c r="AJ84" s="29"/>
      <c r="AK84" s="27"/>
      <c r="AL84" s="220"/>
      <c r="AM84" s="28"/>
      <c r="AN84" s="27"/>
      <c r="AO84" s="27"/>
      <c r="AP84" s="34"/>
      <c r="AQ84" s="34"/>
      <c r="AR84" s="34"/>
    </row>
    <row r="85" spans="1:61" ht="15.6">
      <c r="A85" s="216"/>
      <c r="B85" s="287">
        <f>+'Ark1'!C1802</f>
        <v>2024</v>
      </c>
      <c r="C85" s="236">
        <f>+'Ark1'!L1802</f>
        <v>3</v>
      </c>
      <c r="D85" s="236" t="str">
        <f>VLOOKUP(C85,Klasse!$C$11:$D$27,2)</f>
        <v>P+</v>
      </c>
      <c r="E85" s="236">
        <f>+'Ark1'!H1802</f>
        <v>2</v>
      </c>
      <c r="F85" s="236">
        <f>+'Ark1'!J1802</f>
        <v>181</v>
      </c>
      <c r="G85" s="236" t="str">
        <f>VLOOKUP(F85,RNR!$A$1:$B$25,2)</f>
        <v>Horns</v>
      </c>
      <c r="H85" s="236">
        <f>+IF(I85=0,"",'Ark1'!Q1802)</f>
        <v>12</v>
      </c>
      <c r="I85" s="353">
        <f>+'Ark1'!R1802</f>
        <v>17</v>
      </c>
      <c r="J85" s="237">
        <f>+IF(I85=0,"",'Ark1'!AG1802)</f>
        <v>0.84351066031877509</v>
      </c>
      <c r="K85" s="237"/>
      <c r="L85" s="237">
        <f>+IF(I85=0,"",'Ark1'!AH1802)</f>
        <v>0</v>
      </c>
      <c r="M85" s="95"/>
      <c r="N85" s="502">
        <f>+'Ark1'!AI1802</f>
        <v>17</v>
      </c>
      <c r="O85" s="95"/>
      <c r="P85" s="32">
        <f>+IF(I85=0,"",'Ark1'!U1802)</f>
        <v>13.423529411764704</v>
      </c>
      <c r="Q85" s="95"/>
      <c r="R85" s="503">
        <f>+IF(N85=0,"",'Ark1'!AJ1802)</f>
        <v>99.747058823529414</v>
      </c>
      <c r="S85" s="95"/>
      <c r="T85" s="503">
        <f>+IF(N85=0,"",'Ark1'!AK1802)</f>
        <v>13.34122674690466</v>
      </c>
      <c r="U85" s="95"/>
      <c r="V85" s="238">
        <f>+IF(I85=0,"",'Ark1'!T1802)</f>
        <v>2.9411764705882355</v>
      </c>
      <c r="W85" s="95"/>
      <c r="X85" s="239">
        <f>+IF(I85=0,"",'Ark1'!W1802)</f>
        <v>0</v>
      </c>
      <c r="Y85" s="239">
        <f>+IF(I85=0,"",'Ark1'!X1802)</f>
        <v>17.647058823529413</v>
      </c>
      <c r="Z85" s="239">
        <f>+IF(I85=0,"",'Ark1'!Y1802)</f>
        <v>0</v>
      </c>
      <c r="AA85" s="239">
        <f>+IF(I85=0,"",'Ark1'!Z1802)</f>
        <v>2.8179110769096849</v>
      </c>
      <c r="AB85" s="237">
        <f>+IF(I85=0,"",'Ark1'!AA1802)</f>
        <v>0</v>
      </c>
      <c r="AC85" s="238">
        <f>+IF(I85=0,"",'Ark1'!AC1802)</f>
        <v>0</v>
      </c>
      <c r="AD85" s="239">
        <f>+IF(I85=0,"",'Ark1'!AE1802)</f>
        <v>0</v>
      </c>
      <c r="AE85" s="239">
        <f t="shared" si="15"/>
        <v>4.4745098039215678</v>
      </c>
      <c r="AF85" s="237">
        <f t="shared" si="16"/>
        <v>1.4166666666666667</v>
      </c>
      <c r="AG85" s="216"/>
      <c r="AH85" s="219"/>
      <c r="AJ85" s="29"/>
      <c r="AK85" s="27"/>
      <c r="AL85" s="220"/>
      <c r="AM85" s="28"/>
      <c r="AN85" s="27"/>
      <c r="AO85" s="27"/>
      <c r="AP85" s="34"/>
      <c r="AQ85" s="34"/>
      <c r="AR85" s="34"/>
    </row>
    <row r="86" spans="1:61" ht="15.6">
      <c r="A86" s="216"/>
      <c r="B86" s="287">
        <f>+'Ark1'!C1803</f>
        <v>2024</v>
      </c>
      <c r="C86" s="236">
        <f>+'Ark1'!L1803</f>
        <v>3</v>
      </c>
      <c r="D86" s="236" t="str">
        <f>VLOOKUP(C86,Klasse!$C$11:$D$27,2)</f>
        <v>P+</v>
      </c>
      <c r="E86" s="236">
        <f>+'Ark1'!H1803</f>
        <v>1</v>
      </c>
      <c r="F86" s="236">
        <f>+'Ark1'!J1803</f>
        <v>262</v>
      </c>
      <c r="G86" s="236" t="str">
        <f>VLOOKUP(F86,RNR!$A$1:$B$25,2)</f>
        <v>Strilalam</v>
      </c>
      <c r="H86" s="236" t="str">
        <f>+IF(I86=0,"",'Ark1'!Q1803)</f>
        <v/>
      </c>
      <c r="I86" s="353">
        <f>+'Ark1'!R1803</f>
        <v>0</v>
      </c>
      <c r="J86" s="237" t="str">
        <f>+IF(I86=0,"",'Ark1'!AG1803)</f>
        <v/>
      </c>
      <c r="K86" s="237"/>
      <c r="L86" s="237" t="str">
        <f>+IF(I86=0,"",'Ark1'!AH1803)</f>
        <v/>
      </c>
      <c r="M86" s="95"/>
      <c r="N86" s="502">
        <f>+'Ark1'!AI1803</f>
        <v>0</v>
      </c>
      <c r="O86" s="95"/>
      <c r="P86" s="32" t="str">
        <f>+IF(I86=0,"",'Ark1'!U1803)</f>
        <v/>
      </c>
      <c r="Q86" s="95"/>
      <c r="R86" s="503" t="str">
        <f>+IF(N86=0,"",'Ark1'!AJ1803)</f>
        <v/>
      </c>
      <c r="S86" s="95"/>
      <c r="T86" s="503" t="str">
        <f>+IF(N86=0,"",'Ark1'!AK1803)</f>
        <v/>
      </c>
      <c r="U86" s="95"/>
      <c r="V86" s="238" t="str">
        <f>+IF(I86=0,"",'Ark1'!T1803)</f>
        <v/>
      </c>
      <c r="W86" s="95"/>
      <c r="X86" s="239" t="str">
        <f>+IF(I86=0,"",'Ark1'!W1803)</f>
        <v/>
      </c>
      <c r="Y86" s="239" t="str">
        <f>+IF(I86=0,"",'Ark1'!X1803)</f>
        <v/>
      </c>
      <c r="Z86" s="239" t="str">
        <f>+IF(I86=0,"",'Ark1'!Y1803)</f>
        <v/>
      </c>
      <c r="AA86" s="239" t="str">
        <f>+IF(I86=0,"",'Ark1'!Z1803)</f>
        <v/>
      </c>
      <c r="AB86" s="237" t="str">
        <f>+IF(I86=0,"",'Ark1'!AA1803)</f>
        <v/>
      </c>
      <c r="AC86" s="238" t="str">
        <f>+IF(I86=0,"",'Ark1'!AC1803)</f>
        <v/>
      </c>
      <c r="AD86" s="239" t="str">
        <f>+IF(I86=0,"",'Ark1'!AE1803)</f>
        <v/>
      </c>
      <c r="AE86" s="239" t="str">
        <f t="shared" si="15"/>
        <v/>
      </c>
      <c r="AF86" s="237" t="str">
        <f t="shared" si="16"/>
        <v/>
      </c>
      <c r="AG86" s="216"/>
      <c r="AH86" s="219"/>
      <c r="AJ86" s="29"/>
      <c r="AK86" s="27"/>
      <c r="AL86" s="220"/>
      <c r="AM86" s="28"/>
      <c r="AN86" s="27"/>
      <c r="AO86" s="27"/>
      <c r="AP86" s="34"/>
      <c r="AQ86" s="34"/>
      <c r="AR86" s="34"/>
    </row>
    <row r="87" spans="1:61" ht="15.6">
      <c r="A87" s="216"/>
      <c r="B87" s="287">
        <f>+'Ark1'!C1804</f>
        <v>2024</v>
      </c>
      <c r="C87" s="236">
        <f>+'Ark1'!L1804</f>
        <v>3</v>
      </c>
      <c r="D87" s="236" t="str">
        <f>VLOOKUP(C87,Klasse!$C$11:$D$27,2)</f>
        <v>P+</v>
      </c>
      <c r="E87" s="236">
        <f>+'Ark1'!H1804</f>
        <v>2</v>
      </c>
      <c r="F87" s="236">
        <f>+'Ark1'!J1804</f>
        <v>267</v>
      </c>
      <c r="G87" s="236" t="str">
        <f>VLOOKUP(F87,RNR!$A$1:$B$25,2)</f>
        <v>Dalpro</v>
      </c>
      <c r="H87" s="236" t="str">
        <f>+IF(I87=0,"",'Ark1'!Q1804)</f>
        <v/>
      </c>
      <c r="I87" s="353">
        <f>+'Ark1'!R1804</f>
        <v>0</v>
      </c>
      <c r="J87" s="237" t="str">
        <f>+IF(I87=0,"",'Ark1'!AG1804)</f>
        <v/>
      </c>
      <c r="K87" s="237"/>
      <c r="L87" s="237" t="str">
        <f>+IF(I87=0,"",'Ark1'!AH1804)</f>
        <v/>
      </c>
      <c r="M87" s="95"/>
      <c r="N87" s="502">
        <f>+'Ark1'!AI1804</f>
        <v>0</v>
      </c>
      <c r="O87" s="95"/>
      <c r="P87" s="32" t="str">
        <f>+IF(I87=0,"",'Ark1'!U1804)</f>
        <v/>
      </c>
      <c r="Q87" s="95"/>
      <c r="R87" s="503" t="str">
        <f>+IF(N87=0,"",'Ark1'!AJ1804)</f>
        <v/>
      </c>
      <c r="S87" s="95"/>
      <c r="T87" s="503" t="str">
        <f>+IF(N87=0,"",'Ark1'!AK1804)</f>
        <v/>
      </c>
      <c r="U87" s="95"/>
      <c r="V87" s="238" t="str">
        <f>+IF(I87=0,"",'Ark1'!T1804)</f>
        <v/>
      </c>
      <c r="W87" s="95"/>
      <c r="X87" s="239" t="str">
        <f>+IF(I87=0,"",'Ark1'!W1804)</f>
        <v/>
      </c>
      <c r="Y87" s="239" t="str">
        <f>+IF(I87=0,"",'Ark1'!X1804)</f>
        <v/>
      </c>
      <c r="Z87" s="239" t="str">
        <f>+IF(I87=0,"",'Ark1'!Y1804)</f>
        <v/>
      </c>
      <c r="AA87" s="239" t="str">
        <f>+IF(I87=0,"",'Ark1'!Z1804)</f>
        <v/>
      </c>
      <c r="AB87" s="237" t="str">
        <f>+IF(I87=0,"",'Ark1'!AA1804)</f>
        <v/>
      </c>
      <c r="AC87" s="238" t="str">
        <f>+IF(I87=0,"",'Ark1'!AC1804)</f>
        <v/>
      </c>
      <c r="AD87" s="239" t="str">
        <f>+IF(I87=0,"",'Ark1'!AE1804)</f>
        <v/>
      </c>
      <c r="AE87" s="239" t="str">
        <f t="shared" si="15"/>
        <v/>
      </c>
      <c r="AF87" s="237" t="str">
        <f t="shared" si="16"/>
        <v/>
      </c>
      <c r="AG87" s="216"/>
      <c r="AH87" s="219"/>
      <c r="AJ87" s="29"/>
      <c r="AK87" s="27"/>
      <c r="AL87" s="220"/>
      <c r="AM87" s="28"/>
      <c r="AN87" s="27"/>
      <c r="AO87" s="27"/>
      <c r="AP87" s="34"/>
      <c r="AQ87" s="34"/>
      <c r="AR87" s="34"/>
    </row>
    <row r="88" spans="1:61" ht="15.6">
      <c r="A88" s="216"/>
      <c r="B88" s="287">
        <f>+'Ark1'!C1805</f>
        <v>2024</v>
      </c>
      <c r="C88" s="236">
        <f>+'Ark1'!L1805</f>
        <v>3</v>
      </c>
      <c r="D88" s="236" t="str">
        <f>VLOOKUP(C88,Klasse!$C$11:$D$27,2)</f>
        <v>P+</v>
      </c>
      <c r="E88" s="236">
        <f>+'Ark1'!H1805</f>
        <v>1</v>
      </c>
      <c r="F88" s="236">
        <f>+'Ark1'!J1805</f>
        <v>309</v>
      </c>
      <c r="G88" s="236" t="str">
        <f>VLOOKUP(F88,RNR!$A$1:$B$25,2)</f>
        <v>Malvik</v>
      </c>
      <c r="H88" s="236">
        <f>+IF(I88=0,"",'Ark1'!Q1805)</f>
        <v>26</v>
      </c>
      <c r="I88" s="353">
        <f>+'Ark1'!R1805</f>
        <v>38</v>
      </c>
      <c r="J88" s="237">
        <f>+IF(I88=0,"",'Ark1'!AG1805)</f>
        <v>0.40444444040958277</v>
      </c>
      <c r="K88" s="237"/>
      <c r="L88" s="237">
        <f>+IF(I88=0,"",'Ark1'!AH1805)</f>
        <v>2.6315789473684221</v>
      </c>
      <c r="M88" s="95"/>
      <c r="N88" s="502">
        <f>+'Ark1'!AI1805</f>
        <v>38</v>
      </c>
      <c r="O88" s="95"/>
      <c r="P88" s="32">
        <f>+IF(I88=0,"",'Ark1'!U1805)</f>
        <v>11.723684210526311</v>
      </c>
      <c r="Q88" s="95"/>
      <c r="R88" s="503">
        <f>+IF(N88=0,"",'Ark1'!AJ1805)</f>
        <v>96.47631578947373</v>
      </c>
      <c r="S88" s="95"/>
      <c r="T88" s="503">
        <f>+IF(N88=0,"",'Ark1'!AK1805)</f>
        <v>12.61429660752086</v>
      </c>
      <c r="U88" s="95"/>
      <c r="V88" s="238">
        <f>+IF(I88=0,"",'Ark1'!T1805)</f>
        <v>3.5263157894736845</v>
      </c>
      <c r="W88" s="95"/>
      <c r="X88" s="239">
        <f>+IF(I88=0,"",'Ark1'!W1805)</f>
        <v>0</v>
      </c>
      <c r="Y88" s="239">
        <f>+IF(I88=0,"",'Ark1'!X1805)</f>
        <v>18.421052631578945</v>
      </c>
      <c r="Z88" s="239">
        <f>+IF(I88=0,"",'Ark1'!Y1805)</f>
        <v>0</v>
      </c>
      <c r="AA88" s="239">
        <f>+IF(I88=0,"",'Ark1'!Z1805)</f>
        <v>3.8525749564432656</v>
      </c>
      <c r="AB88" s="237">
        <f>+IF(I88=0,"",'Ark1'!AA1805)</f>
        <v>0</v>
      </c>
      <c r="AC88" s="238">
        <f>+IF(I88=0,"",'Ark1'!AC1805)</f>
        <v>0</v>
      </c>
      <c r="AD88" s="239">
        <f>+IF(I88=0,"",'Ark1'!AE1805)</f>
        <v>0</v>
      </c>
      <c r="AE88" s="239">
        <f t="shared" si="15"/>
        <v>3.907894736842104</v>
      </c>
      <c r="AF88" s="237">
        <f t="shared" si="16"/>
        <v>1.4615384615384615</v>
      </c>
      <c r="AG88" s="216"/>
      <c r="AH88" s="219"/>
      <c r="AJ88" s="29"/>
      <c r="AK88" s="27"/>
      <c r="AL88" s="220"/>
      <c r="AM88" s="28"/>
      <c r="AN88" s="27"/>
      <c r="AO88" s="27"/>
      <c r="AP88" s="34"/>
      <c r="AQ88" s="34"/>
      <c r="AR88" s="34"/>
    </row>
    <row r="89" spans="1:61" ht="15.6">
      <c r="A89" s="216"/>
      <c r="B89" s="287">
        <f>+'Ark1'!C1806</f>
        <v>2024</v>
      </c>
      <c r="C89" s="236">
        <f>+'Ark1'!L1806</f>
        <v>3</v>
      </c>
      <c r="D89" s="236" t="str">
        <f>VLOOKUP(C89,Klasse!$C$11:$D$27,2)</f>
        <v>P+</v>
      </c>
      <c r="E89" s="236">
        <f>+'Ark1'!H1806</f>
        <v>2</v>
      </c>
      <c r="F89" s="236">
        <f>+'Ark1'!J1806</f>
        <v>470</v>
      </c>
      <c r="G89" s="236" t="str">
        <f>VLOOKUP(F89,RNR!$A$1:$B$25,2)</f>
        <v>Jens Eide</v>
      </c>
      <c r="H89" s="236">
        <f>+IF(I89=0,"",'Ark1'!Q1806)</f>
        <v>6</v>
      </c>
      <c r="I89" s="353">
        <f>+'Ark1'!R1806</f>
        <v>8</v>
      </c>
      <c r="J89" s="237">
        <f>+IF(I89=0,"",'Ark1'!AG1806)</f>
        <v>0.76135255229218579</v>
      </c>
      <c r="K89" s="237"/>
      <c r="L89" s="237">
        <f>+IF(I89=0,"",'Ark1'!AH1806)</f>
        <v>62.5</v>
      </c>
      <c r="M89" s="95"/>
      <c r="N89" s="502">
        <f>+'Ark1'!AI1806</f>
        <v>8</v>
      </c>
      <c r="O89" s="95"/>
      <c r="P89" s="32">
        <f>+IF(I89=0,"",'Ark1'!U1806)</f>
        <v>10.5375</v>
      </c>
      <c r="Q89" s="95"/>
      <c r="R89" s="503">
        <f>+IF(N89=0,"",'Ark1'!AJ1806)</f>
        <v>93.362499999999997</v>
      </c>
      <c r="S89" s="95"/>
      <c r="T89" s="503">
        <f>+IF(N89=0,"",'Ark1'!AK1806)</f>
        <v>12.897594003217238</v>
      </c>
      <c r="U89" s="95"/>
      <c r="V89" s="238">
        <f>+IF(I89=0,"",'Ark1'!T1806)</f>
        <v>3.25</v>
      </c>
      <c r="W89" s="95"/>
      <c r="X89" s="239">
        <f>+IF(I89=0,"",'Ark1'!W1806)</f>
        <v>0</v>
      </c>
      <c r="Y89" s="239">
        <f>+IF(I89=0,"",'Ark1'!X1806)</f>
        <v>0</v>
      </c>
      <c r="Z89" s="239">
        <f>+IF(I89=0,"",'Ark1'!Y1806)</f>
        <v>0</v>
      </c>
      <c r="AA89" s="239">
        <f>+IF(I89=0,"",'Ark1'!Z1806)</f>
        <v>1.7102174569334765</v>
      </c>
      <c r="AB89" s="237">
        <f>+IF(I89=0,"",'Ark1'!AA1806)</f>
        <v>0</v>
      </c>
      <c r="AC89" s="238">
        <f>+IF(I89=0,"",'Ark1'!AC1806)</f>
        <v>0</v>
      </c>
      <c r="AD89" s="239">
        <f>+IF(I89=0,"",'Ark1'!AE1806)</f>
        <v>0</v>
      </c>
      <c r="AE89" s="239">
        <f t="shared" si="15"/>
        <v>3.5124999999999997</v>
      </c>
      <c r="AF89" s="237">
        <f t="shared" si="16"/>
        <v>1.3333333333333333</v>
      </c>
      <c r="AG89" s="216"/>
      <c r="AH89" s="219"/>
      <c r="AJ89" s="29"/>
      <c r="AK89" s="27"/>
      <c r="AL89" s="220"/>
      <c r="AM89" s="28"/>
      <c r="AN89" s="27"/>
      <c r="AO89" s="27"/>
      <c r="AP89" s="34"/>
      <c r="AQ89" s="34"/>
      <c r="AR89" s="34"/>
    </row>
    <row r="90" spans="1:61" ht="15.6">
      <c r="A90" s="216"/>
      <c r="B90" s="287">
        <f>+'Ark1'!C1807</f>
        <v>2024</v>
      </c>
      <c r="C90" s="236">
        <f>+'Ark1'!L1807</f>
        <v>3</v>
      </c>
      <c r="D90" s="236" t="str">
        <f>VLOOKUP(C90,Klasse!$C$11:$D$27,2)</f>
        <v>P+</v>
      </c>
      <c r="E90" s="236">
        <f>+'Ark1'!H1807</f>
        <v>2</v>
      </c>
      <c r="F90" s="236">
        <f>+'Ark1'!J1807</f>
        <v>629</v>
      </c>
      <c r="G90" s="236" t="str">
        <f>VLOOKUP(F90,RNR!$A$1:$B$25,2)</f>
        <v>Bø</v>
      </c>
      <c r="H90" s="236" t="str">
        <f>+IF(I90=0,"",'Ark1'!Q1807)</f>
        <v/>
      </c>
      <c r="I90" s="353">
        <f>+'Ark1'!R1807</f>
        <v>0</v>
      </c>
      <c r="J90" s="237" t="str">
        <f>+IF(I90=0,"",'Ark1'!AG1807)</f>
        <v/>
      </c>
      <c r="K90" s="237"/>
      <c r="L90" s="237" t="str">
        <f>+IF(I90=0,"",'Ark1'!AH1807)</f>
        <v/>
      </c>
      <c r="M90" s="95"/>
      <c r="N90" s="502">
        <f>+'Ark1'!AI1807</f>
        <v>0</v>
      </c>
      <c r="O90" s="95"/>
      <c r="P90" s="32" t="str">
        <f>+IF(I90=0,"",'Ark1'!U1807)</f>
        <v/>
      </c>
      <c r="Q90" s="95"/>
      <c r="R90" s="503" t="str">
        <f>+IF(N90=0,"",'Ark1'!AJ1807)</f>
        <v/>
      </c>
      <c r="S90" s="95"/>
      <c r="T90" s="503" t="str">
        <f>+IF(N90=0,"",'Ark1'!AK1807)</f>
        <v/>
      </c>
      <c r="U90" s="95"/>
      <c r="V90" s="238" t="str">
        <f>+IF(I90=0,"",'Ark1'!T1807)</f>
        <v/>
      </c>
      <c r="W90" s="95"/>
      <c r="X90" s="239" t="str">
        <f>+IF(I90=0,"",'Ark1'!W1807)</f>
        <v/>
      </c>
      <c r="Y90" s="239" t="str">
        <f>+IF(I90=0,"",'Ark1'!X1807)</f>
        <v/>
      </c>
      <c r="Z90" s="239" t="str">
        <f>+IF(I90=0,"",'Ark1'!Y1807)</f>
        <v/>
      </c>
      <c r="AA90" s="239" t="str">
        <f>+IF(I90=0,"",'Ark1'!Z1807)</f>
        <v/>
      </c>
      <c r="AB90" s="237" t="str">
        <f>+IF(I90=0,"",'Ark1'!AA1807)</f>
        <v/>
      </c>
      <c r="AC90" s="238" t="str">
        <f>+IF(I90=0,"",'Ark1'!AC1807)</f>
        <v/>
      </c>
      <c r="AD90" s="239" t="str">
        <f>+IF(I90=0,"",'Ark1'!AE1807)</f>
        <v/>
      </c>
      <c r="AE90" s="239" t="str">
        <f t="shared" si="15"/>
        <v/>
      </c>
      <c r="AF90" s="237" t="str">
        <f t="shared" si="16"/>
        <v/>
      </c>
      <c r="AG90" s="216"/>
      <c r="AH90" s="219"/>
      <c r="AJ90" s="29"/>
      <c r="AK90" s="27"/>
      <c r="AL90" s="220"/>
      <c r="AM90" s="28"/>
      <c r="AN90" s="27"/>
      <c r="AO90" s="27"/>
      <c r="AP90" s="34"/>
      <c r="AQ90" s="34"/>
      <c r="AR90" s="34"/>
    </row>
    <row r="91" spans="1:61" ht="15.6">
      <c r="A91" s="216"/>
      <c r="B91" s="287">
        <f>+'Ark1'!C1808</f>
        <v>2024</v>
      </c>
      <c r="C91" s="236">
        <f>+'Ark1'!L1808</f>
        <v>3</v>
      </c>
      <c r="D91" s="236" t="str">
        <f>VLOOKUP(C91,Klasse!$C$11:$D$27,2)</f>
        <v>P+</v>
      </c>
      <c r="E91" s="236">
        <f>+'Ark1'!H1808</f>
        <v>1</v>
      </c>
      <c r="F91" s="236">
        <f>+'Ark1'!J1808</f>
        <v>643</v>
      </c>
      <c r="G91" s="236" t="str">
        <f>VLOOKUP(F91,RNR!$A$1:$B$25,2)</f>
        <v>Bjerka</v>
      </c>
      <c r="H91" s="236">
        <f>+IF(I91=0,"",'Ark1'!Q1808)</f>
        <v>22</v>
      </c>
      <c r="I91" s="353">
        <f>+'Ark1'!R1808</f>
        <v>48</v>
      </c>
      <c r="J91" s="237">
        <f>+IF(I91=0,"",'Ark1'!AG1808)</f>
        <v>1.1906187298857449</v>
      </c>
      <c r="K91" s="237"/>
      <c r="L91" s="237">
        <f>+IF(I91=0,"",'Ark1'!AH1808)</f>
        <v>8.3333333333333357</v>
      </c>
      <c r="M91" s="95"/>
      <c r="N91" s="502">
        <f>+'Ark1'!AI1808</f>
        <v>47</v>
      </c>
      <c r="O91" s="95"/>
      <c r="P91" s="32">
        <f>+IF(I91=0,"",'Ark1'!U1808)</f>
        <v>13.672916666666662</v>
      </c>
      <c r="Q91" s="95"/>
      <c r="R91" s="503">
        <f>+IF(N91=0,"",'Ark1'!AJ1808)</f>
        <v>101.08936170212768</v>
      </c>
      <c r="S91" s="95"/>
      <c r="T91" s="503">
        <f>+IF(N91=0,"",'Ark1'!AK1808)</f>
        <v>13.090621597561857</v>
      </c>
      <c r="U91" s="95"/>
      <c r="V91" s="238">
        <f>+IF(I91=0,"",'Ark1'!T1808)</f>
        <v>2.8541666666666661</v>
      </c>
      <c r="W91" s="95"/>
      <c r="X91" s="239">
        <f>+IF(I91=0,"",'Ark1'!W1808)</f>
        <v>0</v>
      </c>
      <c r="Y91" s="239">
        <f>+IF(I91=0,"",'Ark1'!X1808)</f>
        <v>29.166666666666675</v>
      </c>
      <c r="Z91" s="239">
        <f>+IF(I91=0,"",'Ark1'!Y1808)</f>
        <v>0</v>
      </c>
      <c r="AA91" s="239">
        <f>+IF(I91=0,"",'Ark1'!Z1808)</f>
        <v>3.2965726888778901</v>
      </c>
      <c r="AB91" s="237">
        <f>+IF(I91=0,"",'Ark1'!AA1808)</f>
        <v>0</v>
      </c>
      <c r="AC91" s="238">
        <f>+IF(I91=0,"",'Ark1'!AC1808)</f>
        <v>0</v>
      </c>
      <c r="AD91" s="239">
        <f>+IF(I91=0,"",'Ark1'!AE1808)</f>
        <v>0</v>
      </c>
      <c r="AE91" s="239">
        <f t="shared" si="15"/>
        <v>4.5576388888888877</v>
      </c>
      <c r="AF91" s="237">
        <f t="shared" si="16"/>
        <v>2.1818181818181817</v>
      </c>
      <c r="AG91" s="216"/>
      <c r="AH91" s="219"/>
      <c r="AJ91" s="29"/>
      <c r="AK91" s="27"/>
      <c r="AL91" s="220"/>
      <c r="AM91" s="28"/>
      <c r="AN91" s="27"/>
      <c r="AO91" s="27"/>
      <c r="AP91" s="34"/>
      <c r="AQ91" s="34"/>
      <c r="AR91" s="34"/>
    </row>
    <row r="92" spans="1:61" ht="15.6">
      <c r="A92" s="216"/>
      <c r="B92" s="287">
        <f>+'Ark1'!C1809</f>
        <v>2024</v>
      </c>
      <c r="C92" s="236">
        <f>+'Ark1'!L1809</f>
        <v>3</v>
      </c>
      <c r="D92" s="236" t="str">
        <f>VLOOKUP(C92,Klasse!$C$11:$D$27,2)</f>
        <v>P+</v>
      </c>
      <c r="E92" s="236">
        <f>+'Ark1'!H1809</f>
        <v>2</v>
      </c>
      <c r="F92" s="236">
        <f>+'Ark1'!J1809</f>
        <v>704</v>
      </c>
      <c r="G92" s="236" t="str">
        <f>VLOOKUP(F92,RNR!$A$1:$B$25,2)</f>
        <v>Øre Vilt</v>
      </c>
      <c r="H92" s="236" t="str">
        <f>+IF(I92=0,"",'Ark1'!Q1809)</f>
        <v/>
      </c>
      <c r="I92" s="353">
        <f>+'Ark1'!R1809</f>
        <v>0</v>
      </c>
      <c r="J92" s="237" t="str">
        <f>+IF(I92=0,"",'Ark1'!AG1809)</f>
        <v/>
      </c>
      <c r="K92" s="237"/>
      <c r="L92" s="237" t="str">
        <f>+IF(I92=0,"",'Ark1'!AH1809)</f>
        <v/>
      </c>
      <c r="M92" s="95"/>
      <c r="N92" s="502">
        <f>+'Ark1'!AI1809</f>
        <v>0</v>
      </c>
      <c r="O92" s="95"/>
      <c r="P92" s="32" t="str">
        <f>+IF(I92=0,"",'Ark1'!U1809)</f>
        <v/>
      </c>
      <c r="Q92" s="95"/>
      <c r="R92" s="503" t="str">
        <f>+IF(N92=0,"",'Ark1'!AJ1809)</f>
        <v/>
      </c>
      <c r="S92" s="95"/>
      <c r="T92" s="503" t="str">
        <f>+IF(N92=0,"",'Ark1'!AK1809)</f>
        <v/>
      </c>
      <c r="U92" s="95"/>
      <c r="V92" s="238" t="str">
        <f>+IF(I92=0,"",'Ark1'!T1809)</f>
        <v/>
      </c>
      <c r="W92" s="95"/>
      <c r="X92" s="239" t="str">
        <f>+IF(I92=0,"",'Ark1'!W1809)</f>
        <v/>
      </c>
      <c r="Y92" s="239" t="str">
        <f>+IF(I92=0,"",'Ark1'!X1809)</f>
        <v/>
      </c>
      <c r="Z92" s="239" t="str">
        <f>+IF(I92=0,"",'Ark1'!Y1809)</f>
        <v/>
      </c>
      <c r="AA92" s="239" t="str">
        <f>+IF(I92=0,"",'Ark1'!Z1809)</f>
        <v/>
      </c>
      <c r="AB92" s="237" t="str">
        <f>+IF(I92=0,"",'Ark1'!AA1809)</f>
        <v/>
      </c>
      <c r="AC92" s="238" t="str">
        <f>+IF(I92=0,"",'Ark1'!AC1809)</f>
        <v/>
      </c>
      <c r="AD92" s="239" t="str">
        <f>+IF(I92=0,"",'Ark1'!AE1809)</f>
        <v/>
      </c>
      <c r="AE92" s="239" t="str">
        <f t="shared" si="15"/>
        <v/>
      </c>
      <c r="AF92" s="237" t="str">
        <f t="shared" si="16"/>
        <v/>
      </c>
      <c r="AG92" s="216"/>
      <c r="AH92" s="219"/>
      <c r="AJ92" s="29"/>
      <c r="AK92" s="27"/>
      <c r="AL92" s="220"/>
      <c r="AM92" s="28"/>
      <c r="AN92" s="27"/>
      <c r="AO92" s="27"/>
      <c r="AP92" s="34"/>
      <c r="AQ92" s="34"/>
      <c r="AR92" s="34"/>
    </row>
    <row r="93" spans="1:61" ht="15.6">
      <c r="A93" s="216"/>
      <c r="B93" s="287">
        <f>+'Ark1'!C1810</f>
        <v>2024</v>
      </c>
      <c r="C93" s="236">
        <f>+'Ark1'!L1810</f>
        <v>3</v>
      </c>
      <c r="D93" s="236" t="str">
        <f>VLOOKUP(C93,Klasse!$C$11:$D$27,2)</f>
        <v>P+</v>
      </c>
      <c r="E93" s="236">
        <f>+'Ark1'!H1810</f>
        <v>1</v>
      </c>
      <c r="F93" s="236">
        <f>+'Ark1'!J1810</f>
        <v>802</v>
      </c>
      <c r="G93" s="236" t="str">
        <f>VLOOKUP(F93,RNR!$A$1:$B$25,2)</f>
        <v>Karasjok</v>
      </c>
      <c r="H93" s="236">
        <f>+IF(I93=0,"",'Ark1'!Q1810)</f>
        <v>5</v>
      </c>
      <c r="I93" s="353">
        <f>+'Ark1'!R1810</f>
        <v>21</v>
      </c>
      <c r="J93" s="237">
        <f>+IF(I93=0,"",'Ark1'!AG1810)</f>
        <v>1.6669141931696847</v>
      </c>
      <c r="K93" s="237"/>
      <c r="L93" s="237">
        <f>+IF(I93=0,"",'Ark1'!AH1810)</f>
        <v>0</v>
      </c>
      <c r="M93" s="95"/>
      <c r="N93" s="502">
        <f>+'Ark1'!AI1810</f>
        <v>21</v>
      </c>
      <c r="O93" s="95"/>
      <c r="P93" s="32">
        <f>+IF(I93=0,"",'Ark1'!U1810)</f>
        <v>11.223809523809528</v>
      </c>
      <c r="Q93" s="95"/>
      <c r="R93" s="503">
        <f>+IF(N93=0,"",'Ark1'!AJ1810)</f>
        <v>96.590476190476181</v>
      </c>
      <c r="S93" s="95"/>
      <c r="T93" s="503">
        <f>+IF(N93=0,"",'Ark1'!AK1810)</f>
        <v>12.183276275469352</v>
      </c>
      <c r="U93" s="95"/>
      <c r="V93" s="238">
        <f>+IF(I93=0,"",'Ark1'!T1810)</f>
        <v>3.1428571428571423</v>
      </c>
      <c r="W93" s="95"/>
      <c r="X93" s="239">
        <f>+IF(I93=0,"",'Ark1'!W1810)</f>
        <v>0</v>
      </c>
      <c r="Y93" s="239">
        <f>+IF(I93=0,"",'Ark1'!X1810)</f>
        <v>19.047619047619055</v>
      </c>
      <c r="Z93" s="239">
        <f>+IF(I93=0,"",'Ark1'!Y1810)</f>
        <v>0</v>
      </c>
      <c r="AA93" s="239">
        <f>+IF(I93=0,"",'Ark1'!Z1810)</f>
        <v>3.9777841117774657</v>
      </c>
      <c r="AB93" s="237">
        <f>+IF(I93=0,"",'Ark1'!AA1810)</f>
        <v>0</v>
      </c>
      <c r="AC93" s="238">
        <f>+IF(I93=0,"",'Ark1'!AC1810)</f>
        <v>0</v>
      </c>
      <c r="AD93" s="239">
        <f>+IF(I93=0,"",'Ark1'!AE1810)</f>
        <v>0</v>
      </c>
      <c r="AE93" s="239">
        <f t="shared" si="15"/>
        <v>3.7412698412698426</v>
      </c>
      <c r="AF93" s="237">
        <f t="shared" si="16"/>
        <v>4.2</v>
      </c>
      <c r="AG93" s="216"/>
      <c r="AH93" s="219"/>
      <c r="AJ93" s="29"/>
      <c r="AK93" s="27"/>
      <c r="AL93" s="220"/>
      <c r="AM93" s="28"/>
      <c r="AN93" s="27"/>
      <c r="AO93" s="27"/>
      <c r="AP93" s="34"/>
      <c r="AQ93" s="34"/>
      <c r="AR93" s="34"/>
    </row>
    <row r="94" spans="1:61" ht="19.05" customHeight="1">
      <c r="A94" s="216"/>
      <c r="B94" s="216"/>
      <c r="C94" s="216"/>
      <c r="D94" s="216"/>
      <c r="E94" s="216"/>
      <c r="F94" s="216"/>
      <c r="G94" s="534"/>
      <c r="H94" s="234"/>
      <c r="I94" s="349"/>
      <c r="J94" s="217"/>
      <c r="K94" s="217"/>
      <c r="L94" s="217"/>
      <c r="M94" s="95"/>
      <c r="N94" s="95"/>
      <c r="O94" s="95"/>
      <c r="P94" s="217"/>
      <c r="Q94" s="95"/>
      <c r="R94" s="95"/>
      <c r="S94" s="95"/>
      <c r="T94" s="95"/>
      <c r="U94" s="95"/>
      <c r="V94" s="95"/>
      <c r="W94" s="95"/>
      <c r="X94" s="218"/>
      <c r="Y94" s="218"/>
      <c r="Z94" s="218"/>
      <c r="AA94" s="218"/>
      <c r="AB94" s="235"/>
      <c r="AC94" s="216"/>
      <c r="AD94" s="235"/>
      <c r="AE94" s="235"/>
      <c r="AF94" s="233"/>
      <c r="AG94" s="216"/>
      <c r="AH94" s="219"/>
      <c r="AJ94" s="29"/>
      <c r="AK94" s="27"/>
      <c r="AL94" s="220"/>
      <c r="AM94" s="28"/>
      <c r="AQ94" s="28"/>
      <c r="BI94" s="232"/>
    </row>
    <row r="95" spans="1:61" ht="19.05" customHeight="1">
      <c r="A95" s="216"/>
      <c r="B95" s="216"/>
      <c r="C95" s="272" t="str">
        <f>+D101</f>
        <v>O-</v>
      </c>
      <c r="D95" s="216"/>
      <c r="E95" s="216"/>
      <c r="F95" s="234"/>
      <c r="G95" s="234"/>
      <c r="H95" s="234"/>
      <c r="I95" s="340">
        <f>SUM(I97:I121)</f>
        <v>1552</v>
      </c>
      <c r="J95" s="234"/>
      <c r="K95" s="234"/>
      <c r="L95" s="234"/>
      <c r="M95" s="95"/>
      <c r="N95" s="536">
        <f>SUM(N97:N121)</f>
        <v>1540</v>
      </c>
      <c r="O95" s="95"/>
      <c r="P95" s="545">
        <f>+Klasse!M14</f>
        <v>13.3299613402062</v>
      </c>
      <c r="Q95" s="95"/>
      <c r="R95" s="95"/>
      <c r="S95" s="95"/>
      <c r="T95" s="95"/>
      <c r="U95" s="95"/>
      <c r="V95" s="95"/>
      <c r="W95" s="95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19"/>
      <c r="AJ95" s="29"/>
      <c r="AK95" s="27"/>
      <c r="AL95" s="220"/>
      <c r="AM95" s="28"/>
      <c r="AQ95" s="28"/>
      <c r="BI95" s="232"/>
    </row>
    <row r="96" spans="1:61" ht="19.05" customHeight="1">
      <c r="A96" s="216"/>
      <c r="B96" s="216"/>
      <c r="C96" s="234"/>
      <c r="D96" s="216"/>
      <c r="E96" s="234"/>
      <c r="F96" s="234"/>
      <c r="G96" s="234"/>
      <c r="H96" s="53"/>
      <c r="I96" s="327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73"/>
      <c r="Y96" s="73"/>
      <c r="Z96" s="73"/>
      <c r="AA96" s="73"/>
      <c r="AB96" s="73"/>
      <c r="AC96" s="53"/>
      <c r="AD96" s="73"/>
      <c r="AE96" s="73"/>
      <c r="AF96" s="95"/>
      <c r="AG96" s="216"/>
      <c r="AH96" s="219"/>
      <c r="AJ96" s="29"/>
      <c r="AK96" s="27"/>
      <c r="AL96" s="220"/>
      <c r="AM96" s="28"/>
      <c r="AQ96" s="28"/>
      <c r="BI96" s="232"/>
    </row>
    <row r="97" spans="1:44" ht="15.6">
      <c r="A97" s="216"/>
      <c r="B97" s="287">
        <f>+'Ark1'!C1811</f>
        <v>2024</v>
      </c>
      <c r="C97" s="236">
        <f>+'Ark1'!L1811</f>
        <v>4</v>
      </c>
      <c r="D97" s="236" t="str">
        <f>VLOOKUP(C97,Klasse!$C$11:$D$27,2)</f>
        <v>O-</v>
      </c>
      <c r="E97" s="535">
        <f>+'Ark1'!H1811</f>
        <v>1</v>
      </c>
      <c r="F97" s="535">
        <f>+'Ark1'!J1811</f>
        <v>103</v>
      </c>
      <c r="G97" s="236" t="str">
        <f>VLOOKUP(F97,RNR!$A$1:$B$25,2)</f>
        <v>Rudshøgda</v>
      </c>
      <c r="H97" s="535">
        <f>+IF(I97=0,"",'Ark1'!Q1811)</f>
        <v>1</v>
      </c>
      <c r="I97" s="538">
        <f>+'Ark1'!R1811</f>
        <v>1</v>
      </c>
      <c r="J97" s="29">
        <f>+IF(I97=0,"",'Ark1'!AG1811)</f>
        <v>2.2258669165885663</v>
      </c>
      <c r="L97" s="29">
        <f>+IF(I97=0,"",'Ark1'!AH1811)</f>
        <v>0</v>
      </c>
      <c r="M97" s="95"/>
      <c r="N97" s="502">
        <f>+'Ark1'!AI1811</f>
        <v>1</v>
      </c>
      <c r="O97" s="95"/>
      <c r="P97" s="32">
        <f>+IF(I97=0,"",'Ark1'!U1811)</f>
        <v>19</v>
      </c>
      <c r="Q97" s="95"/>
      <c r="R97" s="503">
        <f>+IF(N97=0,"",'Ark1'!AJ1811)</f>
        <v>109.3</v>
      </c>
      <c r="S97" s="95"/>
      <c r="T97" s="503">
        <f>+IF(N97=0,"",'Ark1'!AK1811)</f>
        <v>14.551009193398839</v>
      </c>
      <c r="U97" s="95"/>
      <c r="V97" s="27">
        <f>+IF(I97=0,"",'Ark1'!T1811)</f>
        <v>3</v>
      </c>
      <c r="W97" s="95"/>
      <c r="X97" s="34">
        <f>+IF(I97=0,"",'Ark1'!W1811)</f>
        <v>0</v>
      </c>
      <c r="Y97" s="34">
        <f>+IF(I97=0,"",'Ark1'!X1811)</f>
        <v>100</v>
      </c>
      <c r="Z97" s="34">
        <f>+IF(I97=0,"",'Ark1'!Y1811)</f>
        <v>0</v>
      </c>
      <c r="AA97" s="34">
        <f>+IF(I97=0,"",'Ark1'!Z1811)</f>
        <v>0</v>
      </c>
      <c r="AB97" s="29">
        <f>+IF(I97=0,"",'Ark1'!AA1811)</f>
        <v>0</v>
      </c>
      <c r="AC97" s="27">
        <f>+IF(I97=0,"",'Ark1'!AC1811)</f>
        <v>0</v>
      </c>
      <c r="AD97" s="34">
        <f>+IF(I97=0,"",'Ark1'!AE1811)</f>
        <v>0</v>
      </c>
      <c r="AE97" s="29">
        <f t="shared" ref="AE97:AE100" si="17">IF(I97=0,"",P97/C97)</f>
        <v>4.75</v>
      </c>
      <c r="AF97" s="29">
        <f t="shared" ref="AF97:AF100" si="18">IF(I97=0,"",I97/H97)</f>
        <v>1</v>
      </c>
      <c r="AG97" s="216"/>
      <c r="AH97" s="219"/>
      <c r="AJ97" s="29"/>
      <c r="AK97" s="27"/>
      <c r="AL97" s="220"/>
      <c r="AM97" s="28"/>
      <c r="AN97" s="27"/>
      <c r="AO97" s="27"/>
      <c r="AP97" s="34"/>
      <c r="AQ97" s="34"/>
      <c r="AR97" s="34"/>
    </row>
    <row r="98" spans="1:44" ht="15.6">
      <c r="A98" s="216"/>
      <c r="B98" s="287">
        <f>+'Ark1'!C1812</f>
        <v>2024</v>
      </c>
      <c r="C98" s="236">
        <f>+'Ark1'!L1812</f>
        <v>4</v>
      </c>
      <c r="D98" s="236" t="str">
        <f>VLOOKUP(C98,Klasse!$C$11:$D$27,2)</f>
        <v>O-</v>
      </c>
      <c r="E98" s="535">
        <f>+'Ark1'!H1812</f>
        <v>2</v>
      </c>
      <c r="F98" s="535">
        <f>+'Ark1'!J1812</f>
        <v>106</v>
      </c>
      <c r="G98" s="236" t="str">
        <f>VLOOKUP(F98,RNR!$A$1:$B$25,2)</f>
        <v>Furuseth</v>
      </c>
      <c r="H98" s="535">
        <f>+IF(I98=0,"",'Ark1'!Q1812)</f>
        <v>18</v>
      </c>
      <c r="I98" s="538">
        <f>+'Ark1'!R1812</f>
        <v>33</v>
      </c>
      <c r="J98" s="29">
        <f>+IF(I98=0,"",'Ark1'!AG1812)</f>
        <v>1.1528834889928758</v>
      </c>
      <c r="L98" s="29">
        <f>+IF(I98=0,"",'Ark1'!AH1812)</f>
        <v>0</v>
      </c>
      <c r="M98" s="95"/>
      <c r="N98" s="502">
        <f>+'Ark1'!AI1812</f>
        <v>33</v>
      </c>
      <c r="O98" s="95"/>
      <c r="P98" s="32">
        <f>+IF(I98=0,"",'Ark1'!U1812)</f>
        <v>16.372727272727271</v>
      </c>
      <c r="Q98" s="95"/>
      <c r="R98" s="503">
        <f>+IF(N98=0,"",'Ark1'!AJ1812)</f>
        <v>103.05151515151516</v>
      </c>
      <c r="S98" s="95"/>
      <c r="T98" s="503">
        <f>+IF(N98=0,"",'Ark1'!AK1812)</f>
        <v>14.677542841421229</v>
      </c>
      <c r="U98" s="95"/>
      <c r="V98" s="27">
        <f>+IF(I98=0,"",'Ark1'!T1812)</f>
        <v>2.9090909090909096</v>
      </c>
      <c r="W98" s="95"/>
      <c r="X98" s="34">
        <f>+IF(I98=0,"",'Ark1'!W1812)</f>
        <v>0</v>
      </c>
      <c r="Y98" s="34">
        <f>+IF(I98=0,"",'Ark1'!X1812)</f>
        <v>48.484848484848492</v>
      </c>
      <c r="Z98" s="34">
        <f>+IF(I98=0,"",'Ark1'!Y1812)</f>
        <v>3.0303030303030303</v>
      </c>
      <c r="AA98" s="34">
        <f>+IF(I98=0,"",'Ark1'!Z1812)</f>
        <v>4.0479903526709222</v>
      </c>
      <c r="AB98" s="29">
        <f>+IF(I98=0,"",'Ark1'!AA1812)</f>
        <v>0</v>
      </c>
      <c r="AC98" s="27">
        <f>+IF(I98=0,"",'Ark1'!AC1812)</f>
        <v>0</v>
      </c>
      <c r="AD98" s="34">
        <f>+IF(I98=0,"",'Ark1'!AE1812)</f>
        <v>0</v>
      </c>
      <c r="AE98" s="29">
        <f t="shared" si="17"/>
        <v>4.0931818181818178</v>
      </c>
      <c r="AF98" s="29">
        <f t="shared" si="18"/>
        <v>1.8333333333333333</v>
      </c>
      <c r="AG98" s="216"/>
      <c r="AH98" s="219"/>
      <c r="AJ98" s="29"/>
      <c r="AK98" s="27"/>
      <c r="AL98" s="220"/>
      <c r="AM98" s="28"/>
      <c r="AN98" s="27"/>
      <c r="AO98" s="27"/>
      <c r="AP98" s="34"/>
      <c r="AQ98" s="34"/>
      <c r="AR98" s="34"/>
    </row>
    <row r="99" spans="1:44" ht="15.6">
      <c r="A99" s="216"/>
      <c r="B99" s="287">
        <f>+'Ark1'!C1813</f>
        <v>2024</v>
      </c>
      <c r="C99" s="236">
        <f>+'Ark1'!L1813</f>
        <v>4</v>
      </c>
      <c r="D99" s="236" t="str">
        <f>VLOOKUP(C99,Klasse!$C$11:$D$27,2)</f>
        <v>O-</v>
      </c>
      <c r="E99" s="535">
        <f>+'Ark1'!H1813</f>
        <v>1</v>
      </c>
      <c r="F99" s="535">
        <f>+'Ark1'!J1813</f>
        <v>110</v>
      </c>
      <c r="G99" s="236" t="str">
        <f>VLOOKUP(F99,RNR!$A$1:$B$25,2)</f>
        <v>Gol</v>
      </c>
      <c r="H99" s="535">
        <f>+IF(I99=0,"",'Ark1'!Q1813)</f>
        <v>69</v>
      </c>
      <c r="I99" s="538">
        <f>+'Ark1'!R1813</f>
        <v>89</v>
      </c>
      <c r="J99" s="29">
        <f>+IF(I99=0,"",'Ark1'!AG1813)</f>
        <v>0.9980985219831382</v>
      </c>
      <c r="L99" s="29">
        <f>+IF(I99=0,"",'Ark1'!AH1813)</f>
        <v>5.617977528089888</v>
      </c>
      <c r="M99" s="95"/>
      <c r="N99" s="502">
        <f>+'Ark1'!AI1813</f>
        <v>89</v>
      </c>
      <c r="O99" s="95"/>
      <c r="P99" s="32">
        <f>+IF(I99=0,"",'Ark1'!U1813)</f>
        <v>17.380898876404498</v>
      </c>
      <c r="Q99" s="95"/>
      <c r="R99" s="503">
        <f>+IF(N99=0,"",'Ark1'!AJ1813)</f>
        <v>105.62584269662923</v>
      </c>
      <c r="S99" s="95"/>
      <c r="T99" s="503">
        <f>+IF(N99=0,"",'Ark1'!AK1813)</f>
        <v>14.751351251327398</v>
      </c>
      <c r="U99" s="95"/>
      <c r="V99" s="27">
        <f>+IF(I99=0,"",'Ark1'!T1813)</f>
        <v>3.2134831460674151</v>
      </c>
      <c r="W99" s="95"/>
      <c r="X99" s="34">
        <f>+IF(I99=0,"",'Ark1'!W1813)</f>
        <v>0</v>
      </c>
      <c r="Y99" s="34">
        <f>+IF(I99=0,"",'Ark1'!X1813)</f>
        <v>69.662921348314626</v>
      </c>
      <c r="Z99" s="34">
        <f>+IF(I99=0,"",'Ark1'!Y1813)</f>
        <v>3.3707865168539315</v>
      </c>
      <c r="AA99" s="34">
        <f>+IF(I99=0,"",'Ark1'!Z1813)</f>
        <v>3.6896111790669006</v>
      </c>
      <c r="AB99" s="29">
        <f>+IF(I99=0,"",'Ark1'!AA1813)</f>
        <v>0</v>
      </c>
      <c r="AC99" s="27">
        <f>+IF(I99=0,"",'Ark1'!AC1813)</f>
        <v>0</v>
      </c>
      <c r="AD99" s="34">
        <f>+IF(I99=0,"",'Ark1'!AE1813)</f>
        <v>0</v>
      </c>
      <c r="AE99" s="29">
        <f t="shared" si="17"/>
        <v>4.3452247191011244</v>
      </c>
      <c r="AF99" s="29">
        <f t="shared" si="18"/>
        <v>1.2898550724637681</v>
      </c>
      <c r="AG99" s="216"/>
      <c r="AH99" s="219"/>
      <c r="AJ99" s="29"/>
      <c r="AK99" s="27"/>
      <c r="AL99" s="220"/>
      <c r="AM99" s="28"/>
      <c r="AN99" s="27"/>
      <c r="AO99" s="27"/>
      <c r="AP99" s="34"/>
      <c r="AQ99" s="34"/>
      <c r="AR99" s="34"/>
    </row>
    <row r="100" spans="1:44" ht="15.6">
      <c r="A100" s="216"/>
      <c r="B100" s="287">
        <f>+'Ark1'!C1814</f>
        <v>2024</v>
      </c>
      <c r="C100" s="236">
        <f>+'Ark1'!L1814</f>
        <v>4</v>
      </c>
      <c r="D100" s="236" t="str">
        <f>VLOOKUP(C100,Klasse!$C$11:$D$27,2)</f>
        <v>O-</v>
      </c>
      <c r="E100" s="535">
        <f>+'Ark1'!H1814</f>
        <v>1</v>
      </c>
      <c r="F100" s="535">
        <f>+'Ark1'!J1814</f>
        <v>111</v>
      </c>
      <c r="G100" s="236" t="str">
        <f>VLOOKUP(F100,RNR!$A$1:$B$25,2)</f>
        <v>Forus</v>
      </c>
      <c r="H100" s="535">
        <f>+IF(I100=0,"",'Ark1'!Q1814)</f>
        <v>55</v>
      </c>
      <c r="I100" s="538">
        <f>+'Ark1'!R1814</f>
        <v>68</v>
      </c>
      <c r="J100" s="29">
        <f>+IF(I100=0,"",'Ark1'!AG1814)</f>
        <v>1.0261134399143943</v>
      </c>
      <c r="L100" s="29">
        <f>+IF(I100=0,"",'Ark1'!AH1814)</f>
        <v>0</v>
      </c>
      <c r="M100" s="95"/>
      <c r="N100" s="502">
        <f>+'Ark1'!AI1814</f>
        <v>67</v>
      </c>
      <c r="O100" s="95"/>
      <c r="P100" s="32">
        <f>+IF(I100=0,"",'Ark1'!U1814)</f>
        <v>17.232352941176469</v>
      </c>
      <c r="Q100" s="95"/>
      <c r="R100" s="503">
        <f>+IF(N100=0,"",'Ark1'!AJ1814)</f>
        <v>105.62537313432838</v>
      </c>
      <c r="S100" s="95"/>
      <c r="T100" s="503">
        <f>+IF(N100=0,"",'Ark1'!AK1814)</f>
        <v>14.301861028606725</v>
      </c>
      <c r="U100" s="95"/>
      <c r="V100" s="27">
        <f>+IF(I100=0,"",'Ark1'!T1814)</f>
        <v>3.3088235294117645</v>
      </c>
      <c r="W100" s="95"/>
      <c r="X100" s="34">
        <f>+IF(I100=0,"",'Ark1'!W1814)</f>
        <v>0</v>
      </c>
      <c r="Y100" s="34">
        <f>+IF(I100=0,"",'Ark1'!X1814)</f>
        <v>60.294117647058819</v>
      </c>
      <c r="Z100" s="34">
        <f>+IF(I100=0,"",'Ark1'!Y1814)</f>
        <v>10.294117647058826</v>
      </c>
      <c r="AA100" s="34">
        <f>+IF(I100=0,"",'Ark1'!Z1814)</f>
        <v>4.5744636836551278</v>
      </c>
      <c r="AB100" s="29">
        <f>+IF(I100=0,"",'Ark1'!AA1814)</f>
        <v>0</v>
      </c>
      <c r="AC100" s="27">
        <f>+IF(I100=0,"",'Ark1'!AC1814)</f>
        <v>0</v>
      </c>
      <c r="AD100" s="34">
        <f>+IF(I100=0,"",'Ark1'!AE1814)</f>
        <v>0</v>
      </c>
      <c r="AE100" s="29">
        <f t="shared" si="17"/>
        <v>4.3080882352941172</v>
      </c>
      <c r="AF100" s="29">
        <f t="shared" si="18"/>
        <v>1.2363636363636363</v>
      </c>
      <c r="AG100" s="216"/>
      <c r="AH100" s="219"/>
      <c r="AJ100" s="29"/>
      <c r="AK100" s="27"/>
      <c r="AL100" s="220"/>
      <c r="AM100" s="28"/>
      <c r="AN100" s="27"/>
      <c r="AO100" s="27"/>
      <c r="AP100" s="34"/>
      <c r="AQ100" s="34"/>
      <c r="AR100" s="34"/>
    </row>
    <row r="101" spans="1:44" ht="16.5" customHeight="1">
      <c r="A101" s="216"/>
      <c r="B101" s="287">
        <f>+'Ark1'!C1815</f>
        <v>2024</v>
      </c>
      <c r="C101" s="236">
        <f>+'Ark1'!L1815</f>
        <v>4</v>
      </c>
      <c r="D101" s="236" t="str">
        <f>VLOOKUP(C101,Klasse!$C$11:$D$27,2)</f>
        <v>O-</v>
      </c>
      <c r="E101" s="28">
        <f>+'Ark1'!H1815</f>
        <v>1</v>
      </c>
      <c r="F101" s="28">
        <f>+'Ark1'!J1815</f>
        <v>116</v>
      </c>
      <c r="G101" s="236" t="str">
        <f>VLOOKUP(F101,RNR!$A$1:$B$25,2)</f>
        <v>Sandeid</v>
      </c>
      <c r="H101" s="28">
        <f>+IF(I101=0,"",'Ark1'!Q1815)</f>
        <v>53</v>
      </c>
      <c r="I101" s="339">
        <f>+'Ark1'!R1815</f>
        <v>95</v>
      </c>
      <c r="J101" s="29">
        <f>+IF(I101=0,"",'Ark1'!AG1815)</f>
        <v>1.6587123218629611</v>
      </c>
      <c r="L101" s="29">
        <f>+IF(I101=0,"",'Ark1'!AH1815)</f>
        <v>7.3684210526315779</v>
      </c>
      <c r="M101" s="95"/>
      <c r="N101" s="502">
        <f>+'Ark1'!AI1815</f>
        <v>93</v>
      </c>
      <c r="O101" s="95"/>
      <c r="P101" s="32">
        <f>+IF(I101=0,"",'Ark1'!U1815)</f>
        <v>13.579999999999998</v>
      </c>
      <c r="Q101" s="95"/>
      <c r="R101" s="503">
        <f>+IF(N101=0,"",'Ark1'!AJ1815)</f>
        <v>98.086021505376394</v>
      </c>
      <c r="S101" s="95"/>
      <c r="T101" s="503">
        <f>+IF(N101=0,"",'Ark1'!AK1815)</f>
        <v>14.112459352736549</v>
      </c>
      <c r="U101" s="95"/>
      <c r="V101" s="27">
        <f>+IF(I101=0,"",'Ark1'!T1815)</f>
        <v>3.8842105263157887</v>
      </c>
      <c r="W101" s="95"/>
      <c r="X101" s="34">
        <f>+IF(I101=0,"",'Ark1'!W1815)</f>
        <v>0</v>
      </c>
      <c r="Y101" s="34">
        <f>+IF(I101=0,"",'Ark1'!X1815)</f>
        <v>27.368421052631579</v>
      </c>
      <c r="Z101" s="34">
        <f>+IF(I101=0,"",'Ark1'!Y1815)</f>
        <v>2.1052631578947363</v>
      </c>
      <c r="AA101" s="34">
        <f>+IF(I101=0,"",'Ark1'!Z1815)</f>
        <v>4.0241010764746399</v>
      </c>
      <c r="AB101" s="29">
        <f>+IF(I101=0,"",'Ark1'!AA1815)</f>
        <v>0</v>
      </c>
      <c r="AC101" s="27">
        <f>+IF(I101=0,"",'Ark1'!AC1815)</f>
        <v>0</v>
      </c>
      <c r="AD101" s="34">
        <f>+IF(I101=0,"",'Ark1'!AE1815)</f>
        <v>0</v>
      </c>
      <c r="AE101" s="29">
        <f t="shared" ref="AE101:AE121" si="19">IF(I101=0,"",P101/C101)</f>
        <v>3.3949999999999996</v>
      </c>
      <c r="AF101" s="29">
        <f t="shared" ref="AF101:AF121" si="20">IF(I101=0,"",I101/H101)</f>
        <v>1.7924528301886793</v>
      </c>
      <c r="AG101" s="216"/>
      <c r="AH101" s="219"/>
      <c r="AJ101" s="29"/>
      <c r="AK101" s="27"/>
      <c r="AL101" s="220"/>
      <c r="AM101" s="28"/>
      <c r="AN101" s="27"/>
      <c r="AO101" s="27"/>
      <c r="AP101" s="34"/>
      <c r="AQ101" s="34"/>
      <c r="AR101" s="34"/>
    </row>
    <row r="102" spans="1:44" ht="16.5" customHeight="1">
      <c r="A102" s="216"/>
      <c r="B102" s="287">
        <f>+'Ark1'!C1816</f>
        <v>2024</v>
      </c>
      <c r="C102" s="236">
        <f>+'Ark1'!L1816</f>
        <v>4</v>
      </c>
      <c r="D102" s="236" t="str">
        <f>VLOOKUP(C102,Klasse!$C$11:$D$27,2)</f>
        <v>O-</v>
      </c>
      <c r="E102" s="28">
        <f>+'Ark1'!H1816</f>
        <v>2</v>
      </c>
      <c r="F102" s="28">
        <f>+'Ark1'!J1816</f>
        <v>117</v>
      </c>
      <c r="G102" s="236" t="str">
        <f>VLOOKUP(F102,RNR!$A$1:$B$25,2)</f>
        <v>Jæren</v>
      </c>
      <c r="H102" s="28">
        <f>+IF(I102=0,"",'Ark1'!Q1816)</f>
        <v>58</v>
      </c>
      <c r="I102" s="339">
        <f>+'Ark1'!R1816</f>
        <v>99</v>
      </c>
      <c r="J102" s="29">
        <f>+IF(I102=0,"",'Ark1'!AG1816)</f>
        <v>2.4951606253101062</v>
      </c>
      <c r="L102" s="29">
        <f>+IF(I102=0,"",'Ark1'!AH1816)</f>
        <v>10.101010101010102</v>
      </c>
      <c r="M102" s="95"/>
      <c r="N102" s="502">
        <f>+'Ark1'!AI1816</f>
        <v>99</v>
      </c>
      <c r="O102" s="95"/>
      <c r="P102" s="32">
        <f>+IF(I102=0,"",'Ark1'!U1816)</f>
        <v>14.426262626262636</v>
      </c>
      <c r="Q102" s="95"/>
      <c r="R102" s="503">
        <f>+IF(N102=0,"",'Ark1'!AJ1816)</f>
        <v>99.519191919191968</v>
      </c>
      <c r="S102" s="95"/>
      <c r="T102" s="503">
        <f>+IF(N102=0,"",'Ark1'!AK1816)</f>
        <v>14.295815347051629</v>
      </c>
      <c r="U102" s="95"/>
      <c r="V102" s="27">
        <f>+IF(I102=0,"",'Ark1'!T1816)</f>
        <v>3.3333333333333344</v>
      </c>
      <c r="W102" s="95"/>
      <c r="X102" s="34">
        <f>+IF(I102=0,"",'Ark1'!W1816)</f>
        <v>0</v>
      </c>
      <c r="Y102" s="34">
        <f>+IF(I102=0,"",'Ark1'!X1816)</f>
        <v>36.363636363636367</v>
      </c>
      <c r="Z102" s="34">
        <f>+IF(I102=0,"",'Ark1'!Y1816)</f>
        <v>0</v>
      </c>
      <c r="AA102" s="34">
        <f>+IF(I102=0,"",'Ark1'!Z1816)</f>
        <v>3.876804522382379</v>
      </c>
      <c r="AB102" s="29">
        <f>+IF(I102=0,"",'Ark1'!AA1816)</f>
        <v>0</v>
      </c>
      <c r="AC102" s="27">
        <f>+IF(I102=0,"",'Ark1'!AC1816)</f>
        <v>0</v>
      </c>
      <c r="AD102" s="34">
        <f>+IF(I102=0,"",'Ark1'!AE1816)</f>
        <v>0</v>
      </c>
      <c r="AE102" s="29">
        <f t="shared" si="19"/>
        <v>3.606565656565659</v>
      </c>
      <c r="AF102" s="29">
        <f t="shared" si="20"/>
        <v>1.7068965517241379</v>
      </c>
      <c r="AG102" s="216"/>
      <c r="AH102" s="219"/>
      <c r="AJ102" s="29"/>
      <c r="AK102" s="27"/>
      <c r="AL102" s="220"/>
      <c r="AM102" s="28"/>
      <c r="AN102" s="27"/>
      <c r="AO102" s="27"/>
      <c r="AP102" s="34"/>
      <c r="AQ102" s="34"/>
      <c r="AR102" s="34"/>
    </row>
    <row r="103" spans="1:44" ht="16.5" customHeight="1">
      <c r="A103" s="216"/>
      <c r="B103" s="287">
        <f>+'Ark1'!C1817</f>
        <v>2024</v>
      </c>
      <c r="C103" s="236">
        <f>+'Ark1'!L1817</f>
        <v>4</v>
      </c>
      <c r="D103" s="236" t="str">
        <f>VLOOKUP(C103,Klasse!$C$11:$D$27,2)</f>
        <v>O-</v>
      </c>
      <c r="E103" s="28">
        <f>+'Ark1'!H1817</f>
        <v>1</v>
      </c>
      <c r="F103" s="28">
        <f>+'Ark1'!J1817</f>
        <v>134</v>
      </c>
      <c r="G103" s="236" t="str">
        <f>VLOOKUP(F103,RNR!$A$1:$B$25,2)</f>
        <v>Førde</v>
      </c>
      <c r="H103" s="28">
        <f>+IF(I103=0,"",'Ark1'!Q1817)</f>
        <v>89</v>
      </c>
      <c r="I103" s="339">
        <f>+'Ark1'!R1817</f>
        <v>153</v>
      </c>
      <c r="J103" s="29">
        <f>+IF(I103=0,"",'Ark1'!AG1817)</f>
        <v>1.5404672491055489</v>
      </c>
      <c r="L103" s="29">
        <f>+IF(I103=0,"",'Ark1'!AH1817)</f>
        <v>15.032679738562086</v>
      </c>
      <c r="M103" s="95"/>
      <c r="N103" s="502">
        <f>+'Ark1'!AI1817</f>
        <v>152</v>
      </c>
      <c r="O103" s="95"/>
      <c r="P103" s="32">
        <f>+IF(I103=0,"",'Ark1'!U1817)</f>
        <v>12.928104575163404</v>
      </c>
      <c r="Q103" s="95"/>
      <c r="R103" s="503">
        <f>+IF(N103=0,"",'Ark1'!AJ1817)</f>
        <v>96.524342105263116</v>
      </c>
      <c r="S103" s="95"/>
      <c r="T103" s="503">
        <f>+IF(N103=0,"",'Ark1'!AK1817)</f>
        <v>13.9673982272882</v>
      </c>
      <c r="U103" s="95"/>
      <c r="V103" s="27">
        <f>+IF(I103=0,"",'Ark1'!T1817)</f>
        <v>4.3267973856209139</v>
      </c>
      <c r="W103" s="95"/>
      <c r="X103" s="34">
        <f>+IF(I103=0,"",'Ark1'!W1817)</f>
        <v>0.65359477124182996</v>
      </c>
      <c r="Y103" s="34">
        <f>+IF(I103=0,"",'Ark1'!X1817)</f>
        <v>22.222222222222225</v>
      </c>
      <c r="Z103" s="34">
        <f>+IF(I103=0,"",'Ark1'!Y1817)</f>
        <v>0.65359477124182996</v>
      </c>
      <c r="AA103" s="34">
        <f>+IF(I103=0,"",'Ark1'!Z1817)</f>
        <v>3.8999992880230465</v>
      </c>
      <c r="AB103" s="29">
        <f>+IF(I103=0,"",'Ark1'!AA1817)</f>
        <v>0</v>
      </c>
      <c r="AC103" s="27">
        <f>+IF(I103=0,"",'Ark1'!AC1817)</f>
        <v>0</v>
      </c>
      <c r="AD103" s="34">
        <f>+IF(I103=0,"",'Ark1'!AE1817)</f>
        <v>0</v>
      </c>
      <c r="AE103" s="29">
        <f t="shared" si="19"/>
        <v>3.2320261437908511</v>
      </c>
      <c r="AF103" s="29">
        <f t="shared" si="20"/>
        <v>1.7191011235955056</v>
      </c>
      <c r="AG103" s="216"/>
      <c r="AH103" s="219"/>
      <c r="AJ103" s="29"/>
      <c r="AK103" s="27"/>
      <c r="AL103" s="220"/>
      <c r="AM103" s="28"/>
      <c r="AN103" s="27"/>
      <c r="AO103" s="27"/>
      <c r="AP103" s="34"/>
      <c r="AQ103" s="34"/>
      <c r="AR103" s="34"/>
    </row>
    <row r="104" spans="1:44" ht="16.5" customHeight="1">
      <c r="A104" s="216"/>
      <c r="B104" s="287">
        <f>+'Ark1'!C1818</f>
        <v>2024</v>
      </c>
      <c r="C104" s="236">
        <f>+'Ark1'!L1818</f>
        <v>4</v>
      </c>
      <c r="D104" s="236" t="str">
        <f>VLOOKUP(C104,Klasse!$C$11:$D$27,2)</f>
        <v>O-</v>
      </c>
      <c r="E104" s="28">
        <f>+'Ark1'!H1818</f>
        <v>2</v>
      </c>
      <c r="F104" s="28">
        <f>+'Ark1'!J1818</f>
        <v>141</v>
      </c>
      <c r="G104" s="236" t="str">
        <f>VLOOKUP(F104,RNR!$A$1:$B$25,2)</f>
        <v>Ølen</v>
      </c>
      <c r="H104" s="28">
        <f>+IF(I104=0,"",'Ark1'!Q1818)</f>
        <v>169</v>
      </c>
      <c r="I104" s="339">
        <f>+'Ark1'!R1818</f>
        <v>454</v>
      </c>
      <c r="J104" s="29">
        <f>+IF(I104=0,"",'Ark1'!AG1818)</f>
        <v>4.762917699726648</v>
      </c>
      <c r="L104" s="29">
        <f>+IF(I104=0,"",'Ark1'!AH1818)</f>
        <v>9.6916299559471373</v>
      </c>
      <c r="M104" s="95"/>
      <c r="N104" s="502">
        <f>+'Ark1'!AI1818</f>
        <v>452</v>
      </c>
      <c r="O104" s="95"/>
      <c r="P104" s="32">
        <f>+IF(I104=0,"",'Ark1'!U1818)</f>
        <v>11.885903083700448</v>
      </c>
      <c r="Q104" s="95"/>
      <c r="R104" s="503">
        <f>+IF(N104=0,"",'Ark1'!AJ1818)</f>
        <v>95.321460176991124</v>
      </c>
      <c r="S104" s="95"/>
      <c r="T104" s="503">
        <f>+IF(N104=0,"",'Ark1'!AK1818)</f>
        <v>13.493172884114944</v>
      </c>
      <c r="U104" s="95"/>
      <c r="V104" s="27">
        <f>+IF(I104=0,"",'Ark1'!T1818)</f>
        <v>4.4074889867841405</v>
      </c>
      <c r="W104" s="95"/>
      <c r="X104" s="34">
        <f>+IF(I104=0,"",'Ark1'!W1818)</f>
        <v>0</v>
      </c>
      <c r="Y104" s="34">
        <f>+IF(I104=0,"",'Ark1'!X1818)</f>
        <v>10.79295154185022</v>
      </c>
      <c r="Z104" s="34">
        <f>+IF(I104=0,"",'Ark1'!Y1818)</f>
        <v>0</v>
      </c>
      <c r="AA104" s="34">
        <f>+IF(I104=0,"",'Ark1'!Z1818)</f>
        <v>2.8388547745765003</v>
      </c>
      <c r="AB104" s="29">
        <f>+IF(I104=0,"",'Ark1'!AA1818)</f>
        <v>0</v>
      </c>
      <c r="AC104" s="27">
        <f>+IF(I104=0,"",'Ark1'!AC1818)</f>
        <v>0</v>
      </c>
      <c r="AD104" s="34">
        <f>+IF(I104=0,"",'Ark1'!AE1818)</f>
        <v>0</v>
      </c>
      <c r="AE104" s="29">
        <f t="shared" si="19"/>
        <v>2.9714757709251121</v>
      </c>
      <c r="AF104" s="29">
        <f t="shared" si="20"/>
        <v>2.6863905325443787</v>
      </c>
      <c r="AG104" s="216"/>
      <c r="AH104" s="219"/>
      <c r="AJ104" s="29"/>
      <c r="AK104" s="27"/>
      <c r="AL104" s="220"/>
      <c r="AM104" s="28"/>
      <c r="AN104" s="27"/>
      <c r="AO104" s="27"/>
      <c r="AP104" s="34"/>
      <c r="AQ104" s="34"/>
      <c r="AR104" s="34"/>
    </row>
    <row r="105" spans="1:44" ht="16.5" customHeight="1">
      <c r="A105" s="216"/>
      <c r="B105" s="287">
        <f>+'Ark1'!C1819</f>
        <v>2024</v>
      </c>
      <c r="C105" s="236">
        <f>+'Ark1'!L1819</f>
        <v>4</v>
      </c>
      <c r="D105" s="236" t="str">
        <f>VLOOKUP(C105,Klasse!$C$11:$D$27,2)</f>
        <v>O-</v>
      </c>
      <c r="E105" s="28">
        <f>+'Ark1'!H1819</f>
        <v>2</v>
      </c>
      <c r="F105" s="28">
        <f>+'Ark1'!J1819</f>
        <v>143</v>
      </c>
      <c r="G105" s="236" t="str">
        <f>VLOOKUP(F105,RNR!$A$1:$B$25,2)</f>
        <v>Nordfjord</v>
      </c>
      <c r="H105" s="28" t="str">
        <f>+IF(I105=0,"",'Ark1'!Q1819)</f>
        <v/>
      </c>
      <c r="I105" s="339">
        <f>+'Ark1'!R1819</f>
        <v>0</v>
      </c>
      <c r="J105" s="29" t="str">
        <f>+IF(I105=0,"",'Ark1'!AG1819)</f>
        <v/>
      </c>
      <c r="L105" s="29" t="str">
        <f>+IF(I105=0,"",'Ark1'!AH1819)</f>
        <v/>
      </c>
      <c r="M105" s="95"/>
      <c r="N105" s="502">
        <f>+'Ark1'!AI1819</f>
        <v>0</v>
      </c>
      <c r="O105" s="95"/>
      <c r="P105" s="32" t="str">
        <f>+IF(I105=0,"",'Ark1'!U1819)</f>
        <v/>
      </c>
      <c r="Q105" s="95"/>
      <c r="R105" s="503" t="str">
        <f>+IF(N105=0,"",'Ark1'!AJ1819)</f>
        <v/>
      </c>
      <c r="S105" s="95"/>
      <c r="T105" s="503" t="str">
        <f>+IF(N105=0,"",'Ark1'!AK1819)</f>
        <v/>
      </c>
      <c r="U105" s="95"/>
      <c r="V105" s="27" t="str">
        <f>+IF(I105=0,"",'Ark1'!T1819)</f>
        <v/>
      </c>
      <c r="W105" s="95"/>
      <c r="X105" s="34" t="str">
        <f>+IF(I105=0,"",'Ark1'!W1819)</f>
        <v/>
      </c>
      <c r="Y105" s="34" t="str">
        <f>+IF(I105=0,"",'Ark1'!X1819)</f>
        <v/>
      </c>
      <c r="Z105" s="34" t="str">
        <f>+IF(I105=0,"",'Ark1'!Y1819)</f>
        <v/>
      </c>
      <c r="AA105" s="34" t="str">
        <f>+IF(I105=0,"",'Ark1'!Z1819)</f>
        <v/>
      </c>
      <c r="AB105" s="29" t="str">
        <f>+IF(I105=0,"",'Ark1'!AA1819)</f>
        <v/>
      </c>
      <c r="AC105" s="27" t="str">
        <f>+IF(I105=0,"",'Ark1'!AC1819)</f>
        <v/>
      </c>
      <c r="AD105" s="34" t="str">
        <f>+IF(I105=0,"",'Ark1'!AE1819)</f>
        <v/>
      </c>
      <c r="AE105" s="29" t="str">
        <f t="shared" si="19"/>
        <v/>
      </c>
      <c r="AF105" s="29" t="str">
        <f t="shared" si="20"/>
        <v/>
      </c>
      <c r="AG105" s="216"/>
      <c r="AH105" s="219"/>
      <c r="AJ105" s="29"/>
      <c r="AK105" s="27"/>
      <c r="AL105" s="220"/>
      <c r="AM105" s="28"/>
      <c r="AN105" s="27"/>
      <c r="AO105" s="27"/>
      <c r="AP105" s="34"/>
      <c r="AQ105" s="34"/>
      <c r="AR105" s="34"/>
    </row>
    <row r="106" spans="1:44" ht="16.5" customHeight="1">
      <c r="A106" s="216"/>
      <c r="B106" s="287">
        <f>+'Ark1'!C1820</f>
        <v>2024</v>
      </c>
      <c r="C106" s="236">
        <f>+'Ark1'!L1820</f>
        <v>4</v>
      </c>
      <c r="D106" s="236" t="str">
        <f>VLOOKUP(C106,Klasse!$C$11:$D$27,2)</f>
        <v>O-</v>
      </c>
      <c r="E106" s="28">
        <f>+'Ark1'!H1820</f>
        <v>2</v>
      </c>
      <c r="F106" s="28">
        <f>+'Ark1'!J1820</f>
        <v>147</v>
      </c>
      <c r="G106" s="236" t="str">
        <f>VLOOKUP(F106,RNR!$A$1:$B$25,2)</f>
        <v>Midt-Norge</v>
      </c>
      <c r="H106" s="28">
        <f>+IF(I106=0,"",'Ark1'!Q1820)</f>
        <v>13</v>
      </c>
      <c r="I106" s="339">
        <f>+'Ark1'!R1820</f>
        <v>61</v>
      </c>
      <c r="J106" s="29">
        <f>+IF(I106=0,"",'Ark1'!AG1820)</f>
        <v>3.8901793124861905</v>
      </c>
      <c r="L106" s="29">
        <f>+IF(I106=0,"",'Ark1'!AH1820)</f>
        <v>29.508196721311474</v>
      </c>
      <c r="M106" s="95"/>
      <c r="N106" s="502">
        <f>+'Ark1'!AI1820</f>
        <v>61</v>
      </c>
      <c r="O106" s="95"/>
      <c r="P106" s="32">
        <f>+IF(I106=0,"",'Ark1'!U1820)</f>
        <v>10.68032786885246</v>
      </c>
      <c r="Q106" s="95"/>
      <c r="R106" s="503">
        <f>+IF(N106=0,"",'Ark1'!AJ1820)</f>
        <v>92.24262295081968</v>
      </c>
      <c r="S106" s="95"/>
      <c r="T106" s="503">
        <f>+IF(N106=0,"",'Ark1'!AK1820)</f>
        <v>13.401824169337436</v>
      </c>
      <c r="U106" s="95"/>
      <c r="V106" s="27">
        <f>+IF(I106=0,"",'Ark1'!T1820)</f>
        <v>4.557377049180328</v>
      </c>
      <c r="W106" s="95"/>
      <c r="X106" s="34">
        <f>+IF(I106=0,"",'Ark1'!W1820)</f>
        <v>0</v>
      </c>
      <c r="Y106" s="34">
        <f>+IF(I106=0,"",'Ark1'!X1820)</f>
        <v>3.2786885245901645</v>
      </c>
      <c r="Z106" s="34">
        <f>+IF(I106=0,"",'Ark1'!Y1820)</f>
        <v>0</v>
      </c>
      <c r="AA106" s="34">
        <f>+IF(I106=0,"",'Ark1'!Z1820)</f>
        <v>2.4689428063498471</v>
      </c>
      <c r="AB106" s="29">
        <f>+IF(I106=0,"",'Ark1'!AA1820)</f>
        <v>0</v>
      </c>
      <c r="AC106" s="27">
        <f>+IF(I106=0,"",'Ark1'!AC1820)</f>
        <v>0</v>
      </c>
      <c r="AD106" s="34">
        <f>+IF(I106=0,"",'Ark1'!AE1820)</f>
        <v>0</v>
      </c>
      <c r="AE106" s="29">
        <f t="shared" si="19"/>
        <v>2.6700819672131151</v>
      </c>
      <c r="AF106" s="29">
        <f t="shared" si="20"/>
        <v>4.6923076923076925</v>
      </c>
      <c r="AG106" s="216"/>
      <c r="AH106" s="219"/>
      <c r="AJ106" s="29"/>
      <c r="AK106" s="27"/>
      <c r="AL106" s="220"/>
      <c r="AM106" s="28"/>
      <c r="AN106" s="27"/>
      <c r="AO106" s="27"/>
      <c r="AP106" s="34"/>
      <c r="AQ106" s="34"/>
      <c r="AR106" s="34"/>
    </row>
    <row r="107" spans="1:44" ht="16.5" customHeight="1">
      <c r="A107" s="216"/>
      <c r="B107" s="287">
        <f>+'Ark1'!C1821</f>
        <v>2024</v>
      </c>
      <c r="C107" s="236">
        <f>+'Ark1'!L1821</f>
        <v>4</v>
      </c>
      <c r="D107" s="236" t="str">
        <f>VLOOKUP(C107,Klasse!$C$11:$D$27,2)</f>
        <v>O-</v>
      </c>
      <c r="E107" s="28">
        <f>+'Ark1'!H1821</f>
        <v>1</v>
      </c>
      <c r="F107" s="28">
        <f>+'Ark1'!J1821</f>
        <v>155</v>
      </c>
      <c r="G107" s="236" t="str">
        <f>VLOOKUP(F107,RNR!$A$1:$B$25,2)</f>
        <v>Målselv</v>
      </c>
      <c r="H107" s="28">
        <f>+IF(I107=0,"",'Ark1'!Q1821)</f>
        <v>20</v>
      </c>
      <c r="I107" s="339">
        <f>+'Ark1'!R1821</f>
        <v>58</v>
      </c>
      <c r="J107" s="29">
        <f>+IF(I107=0,"",'Ark1'!AG1821)</f>
        <v>1.2028446790333811</v>
      </c>
      <c r="L107" s="29">
        <f>+IF(I107=0,"",'Ark1'!AH1821)</f>
        <v>50</v>
      </c>
      <c r="M107" s="95"/>
      <c r="N107" s="502">
        <f>+'Ark1'!AI1821</f>
        <v>58</v>
      </c>
      <c r="O107" s="95"/>
      <c r="P107" s="32">
        <f>+IF(I107=0,"",'Ark1'!U1821)</f>
        <v>12.793103448275868</v>
      </c>
      <c r="Q107" s="95"/>
      <c r="R107" s="503">
        <f>+IF(N107=0,"",'Ark1'!AJ1821)</f>
        <v>96.555172413793102</v>
      </c>
      <c r="S107" s="95"/>
      <c r="T107" s="503">
        <f>+IF(N107=0,"",'Ark1'!AK1821)</f>
        <v>13.776295109589825</v>
      </c>
      <c r="U107" s="95"/>
      <c r="V107" s="27">
        <f>+IF(I107=0,"",'Ark1'!T1821)</f>
        <v>4.5172413793103452</v>
      </c>
      <c r="W107" s="95"/>
      <c r="X107" s="34">
        <f>+IF(I107=0,"",'Ark1'!W1821)</f>
        <v>0</v>
      </c>
      <c r="Y107" s="34">
        <f>+IF(I107=0,"",'Ark1'!X1821)</f>
        <v>25.862068965517246</v>
      </c>
      <c r="Z107" s="34">
        <f>+IF(I107=0,"",'Ark1'!Y1821)</f>
        <v>0</v>
      </c>
      <c r="AA107" s="34">
        <f>+IF(I107=0,"",'Ark1'!Z1821)</f>
        <v>4.0150519414755621</v>
      </c>
      <c r="AB107" s="29">
        <f>+IF(I107=0,"",'Ark1'!AA1821)</f>
        <v>0</v>
      </c>
      <c r="AC107" s="27">
        <f>+IF(I107=0,"",'Ark1'!AC1821)</f>
        <v>0</v>
      </c>
      <c r="AD107" s="34">
        <f>+IF(I107=0,"",'Ark1'!AE1821)</f>
        <v>0</v>
      </c>
      <c r="AE107" s="29">
        <f t="shared" si="19"/>
        <v>3.1982758620689671</v>
      </c>
      <c r="AF107" s="29">
        <f t="shared" si="20"/>
        <v>2.9</v>
      </c>
      <c r="AG107" s="216"/>
      <c r="AH107" s="219"/>
      <c r="AJ107" s="29"/>
      <c r="AK107" s="27"/>
      <c r="AL107" s="220"/>
      <c r="AM107" s="28"/>
      <c r="AN107" s="27"/>
      <c r="AO107" s="27"/>
      <c r="AP107" s="34"/>
      <c r="AQ107" s="34"/>
      <c r="AR107" s="34"/>
    </row>
    <row r="108" spans="1:44" ht="16.5" customHeight="1">
      <c r="A108" s="216"/>
      <c r="B108" s="287">
        <f>+'Ark1'!C1822</f>
        <v>2024</v>
      </c>
      <c r="C108" s="236">
        <f>+'Ark1'!L1822</f>
        <v>4</v>
      </c>
      <c r="D108" s="236" t="str">
        <f>VLOOKUP(C108,Klasse!$C$11:$D$27,2)</f>
        <v>O-</v>
      </c>
      <c r="E108" s="28">
        <f>+'Ark1'!H1822</f>
        <v>2</v>
      </c>
      <c r="F108" s="28">
        <f>+'Ark1'!J1822</f>
        <v>160</v>
      </c>
      <c r="G108" s="236" t="str">
        <f>VLOOKUP(F108,RNR!$A$1:$B$25,2)</f>
        <v>Oslo</v>
      </c>
      <c r="H108" s="28">
        <f>+IF(I108=0,"",'Ark1'!Q1822)</f>
        <v>24</v>
      </c>
      <c r="I108" s="339">
        <f>+'Ark1'!R1822</f>
        <v>41</v>
      </c>
      <c r="J108" s="29">
        <f>+IF(I108=0,"",'Ark1'!AG1822)</f>
        <v>1.5858421695742038</v>
      </c>
      <c r="L108" s="29">
        <f>+IF(I108=0,"",'Ark1'!AH1822)</f>
        <v>2.4390243902439024</v>
      </c>
      <c r="M108" s="95"/>
      <c r="N108" s="502">
        <f>+'Ark1'!AI1822</f>
        <v>41</v>
      </c>
      <c r="O108" s="95"/>
      <c r="P108" s="32">
        <f>+IF(I108=0,"",'Ark1'!U1822)</f>
        <v>16.112195121951221</v>
      </c>
      <c r="Q108" s="95"/>
      <c r="R108" s="503">
        <f>+IF(N108=0,"",'Ark1'!AJ1822)</f>
        <v>103.55609756097562</v>
      </c>
      <c r="S108" s="95"/>
      <c r="T108" s="503">
        <f>+IF(N108=0,"",'Ark1'!AK1822)</f>
        <v>14.315061081445903</v>
      </c>
      <c r="U108" s="95"/>
      <c r="V108" s="27">
        <f>+IF(I108=0,"",'Ark1'!T1822)</f>
        <v>3.6341463414634152</v>
      </c>
      <c r="W108" s="95"/>
      <c r="X108" s="34">
        <f>+IF(I108=0,"",'Ark1'!W1822)</f>
        <v>0</v>
      </c>
      <c r="Y108" s="34">
        <f>+IF(I108=0,"",'Ark1'!X1822)</f>
        <v>53.658536585365837</v>
      </c>
      <c r="Z108" s="34">
        <f>+IF(I108=0,"",'Ark1'!Y1822)</f>
        <v>2.4390243902439024</v>
      </c>
      <c r="AA108" s="34">
        <f>+IF(I108=0,"",'Ark1'!Z1822)</f>
        <v>3.4054615475984038</v>
      </c>
      <c r="AB108" s="29">
        <f>+IF(I108=0,"",'Ark1'!AA1822)</f>
        <v>0</v>
      </c>
      <c r="AC108" s="27">
        <f>+IF(I108=0,"",'Ark1'!AC1822)</f>
        <v>0</v>
      </c>
      <c r="AD108" s="34">
        <f>+IF(I108=0,"",'Ark1'!AE1822)</f>
        <v>0</v>
      </c>
      <c r="AE108" s="29">
        <f t="shared" si="19"/>
        <v>4.0280487804878051</v>
      </c>
      <c r="AF108" s="29">
        <f t="shared" si="20"/>
        <v>1.7083333333333333</v>
      </c>
      <c r="AG108" s="216"/>
      <c r="AH108" s="219"/>
      <c r="AJ108" s="29"/>
      <c r="AK108" s="27"/>
      <c r="AL108" s="220"/>
      <c r="AM108" s="28"/>
      <c r="AN108" s="27"/>
      <c r="AO108" s="27"/>
      <c r="AP108" s="34"/>
      <c r="AQ108" s="34"/>
      <c r="AR108" s="34"/>
    </row>
    <row r="109" spans="1:44" ht="16.5" customHeight="1">
      <c r="A109" s="216"/>
      <c r="B109" s="287">
        <f>+'Ark1'!C1823</f>
        <v>2024</v>
      </c>
      <c r="C109" s="236">
        <f>+'Ark1'!L1823</f>
        <v>4</v>
      </c>
      <c r="D109" s="236" t="str">
        <f>VLOOKUP(C109,Klasse!$C$11:$D$27,2)</f>
        <v>O-</v>
      </c>
      <c r="E109" s="28">
        <f>+'Ark1'!H1823</f>
        <v>1</v>
      </c>
      <c r="F109" s="28">
        <f>+'Ark1'!J1823</f>
        <v>171</v>
      </c>
      <c r="G109" s="236" t="str">
        <f>VLOOKUP(F109,RNR!$A$1:$B$25,2)</f>
        <v>Prima</v>
      </c>
      <c r="H109" s="28">
        <f>+IF(I109=0,"",'Ark1'!Q1823)</f>
        <v>8</v>
      </c>
      <c r="I109" s="339">
        <f>+'Ark1'!R1823</f>
        <v>8</v>
      </c>
      <c r="J109" s="29">
        <f>+IF(I109=0,"",'Ark1'!AG1823)</f>
        <v>0.64719702631283316</v>
      </c>
      <c r="L109" s="29">
        <f>+IF(I109=0,"",'Ark1'!AH1823)</f>
        <v>0</v>
      </c>
      <c r="M109" s="95"/>
      <c r="N109" s="502">
        <f>+'Ark1'!AI1823</f>
        <v>8</v>
      </c>
      <c r="O109" s="95"/>
      <c r="P109" s="32">
        <f>+IF(I109=0,"",'Ark1'!U1823)</f>
        <v>16.562500000000004</v>
      </c>
      <c r="Q109" s="95"/>
      <c r="R109" s="503">
        <f>+IF(N109=0,"",'Ark1'!AJ1823)</f>
        <v>103.325</v>
      </c>
      <c r="S109" s="95"/>
      <c r="T109" s="503">
        <f>+IF(N109=0,"",'Ark1'!AK1823)</f>
        <v>14.874893603400452</v>
      </c>
      <c r="U109" s="95"/>
      <c r="V109" s="27">
        <f>+IF(I109=0,"",'Ark1'!T1823)</f>
        <v>2.75</v>
      </c>
      <c r="W109" s="95"/>
      <c r="X109" s="34">
        <f>+IF(I109=0,"",'Ark1'!W1823)</f>
        <v>0</v>
      </c>
      <c r="Y109" s="34">
        <f>+IF(I109=0,"",'Ark1'!X1823)</f>
        <v>75</v>
      </c>
      <c r="Z109" s="34">
        <f>+IF(I109=0,"",'Ark1'!Y1823)</f>
        <v>0</v>
      </c>
      <c r="AA109" s="34">
        <f>+IF(I109=0,"",'Ark1'!Z1823)</f>
        <v>2.6133969752029436</v>
      </c>
      <c r="AB109" s="29">
        <f>+IF(I109=0,"",'Ark1'!AA1823)</f>
        <v>0</v>
      </c>
      <c r="AC109" s="27">
        <f>+IF(I109=0,"",'Ark1'!AC1823)</f>
        <v>0</v>
      </c>
      <c r="AD109" s="34">
        <f>+IF(I109=0,"",'Ark1'!AE1823)</f>
        <v>0</v>
      </c>
      <c r="AE109" s="29">
        <f t="shared" si="19"/>
        <v>4.1406250000000009</v>
      </c>
      <c r="AF109" s="29">
        <f t="shared" si="20"/>
        <v>1</v>
      </c>
      <c r="AG109" s="216"/>
      <c r="AH109" s="219"/>
      <c r="AJ109" s="29"/>
      <c r="AK109" s="27"/>
      <c r="AL109" s="220"/>
      <c r="AM109" s="28"/>
      <c r="AN109" s="27"/>
      <c r="AO109" s="27"/>
      <c r="AP109" s="34"/>
      <c r="AQ109" s="34"/>
      <c r="AR109" s="34"/>
    </row>
    <row r="110" spans="1:44" ht="16.5" customHeight="1">
      <c r="A110" s="216"/>
      <c r="B110" s="287">
        <f>+'Ark1'!C1824</f>
        <v>2024</v>
      </c>
      <c r="C110" s="236">
        <f>+'Ark1'!L1824</f>
        <v>4</v>
      </c>
      <c r="D110" s="236" t="str">
        <f>VLOOKUP(C110,Klasse!$C$11:$D$27,2)</f>
        <v>O-</v>
      </c>
      <c r="E110" s="28">
        <f>+'Ark1'!H1824</f>
        <v>2</v>
      </c>
      <c r="F110" s="28">
        <f>+'Ark1'!J1824</f>
        <v>175</v>
      </c>
      <c r="G110" s="236" t="str">
        <f>VLOOKUP(F110,RNR!$A$1:$B$25,2)</f>
        <v>Ole Ringdal</v>
      </c>
      <c r="H110" s="28">
        <f>+IF(I110=0,"",'Ark1'!Q1824)</f>
        <v>25</v>
      </c>
      <c r="I110" s="339">
        <f>+'Ark1'!R1824</f>
        <v>38</v>
      </c>
      <c r="J110" s="29">
        <f>+IF(I110=0,"",'Ark1'!AG1824)</f>
        <v>2.2831711461229536</v>
      </c>
      <c r="L110" s="29">
        <f>+IF(I110=0,"",'Ark1'!AH1824)</f>
        <v>0</v>
      </c>
      <c r="M110" s="95"/>
      <c r="N110" s="502">
        <f>+'Ark1'!AI1824</f>
        <v>37</v>
      </c>
      <c r="O110" s="95"/>
      <c r="P110" s="32">
        <f>+IF(I110=0,"",'Ark1'!U1824)</f>
        <v>12.447368421052632</v>
      </c>
      <c r="Q110" s="95"/>
      <c r="R110" s="503">
        <f>+IF(N110=0,"",'Ark1'!AJ1824)</f>
        <v>95.627027027027026</v>
      </c>
      <c r="S110" s="95"/>
      <c r="T110" s="503">
        <f>+IF(N110=0,"",'Ark1'!AK1824)</f>
        <v>13.912706177004562</v>
      </c>
      <c r="U110" s="95"/>
      <c r="V110" s="27">
        <f>+IF(I110=0,"",'Ark1'!T1824)</f>
        <v>3.9473684210526319</v>
      </c>
      <c r="W110" s="95"/>
      <c r="X110" s="34">
        <f>+IF(I110=0,"",'Ark1'!W1824)</f>
        <v>0</v>
      </c>
      <c r="Y110" s="34">
        <f>+IF(I110=0,"",'Ark1'!X1824)</f>
        <v>23.684210526315795</v>
      </c>
      <c r="Z110" s="34">
        <f>+IF(I110=0,"",'Ark1'!Y1824)</f>
        <v>0</v>
      </c>
      <c r="AA110" s="34">
        <f>+IF(I110=0,"",'Ark1'!Z1824)</f>
        <v>3.5980065271659991</v>
      </c>
      <c r="AB110" s="29">
        <f>+IF(I110=0,"",'Ark1'!AA1824)</f>
        <v>0</v>
      </c>
      <c r="AC110" s="27">
        <f>+IF(I110=0,"",'Ark1'!AC1824)</f>
        <v>0</v>
      </c>
      <c r="AD110" s="34">
        <f>+IF(I110=0,"",'Ark1'!AE1824)</f>
        <v>0</v>
      </c>
      <c r="AE110" s="29">
        <f t="shared" si="19"/>
        <v>3.111842105263158</v>
      </c>
      <c r="AF110" s="29">
        <f t="shared" si="20"/>
        <v>1.52</v>
      </c>
      <c r="AG110" s="216"/>
      <c r="AH110" s="219"/>
      <c r="AJ110" s="29"/>
      <c r="AK110" s="27"/>
      <c r="AL110" s="220"/>
      <c r="AM110" s="28"/>
      <c r="AN110" s="27"/>
      <c r="AO110" s="27"/>
      <c r="AP110" s="34"/>
      <c r="AQ110" s="34"/>
      <c r="AR110" s="34"/>
    </row>
    <row r="111" spans="1:44" ht="16.5" customHeight="1">
      <c r="A111" s="216"/>
      <c r="B111" s="287">
        <f>+'Ark1'!C1825</f>
        <v>2024</v>
      </c>
      <c r="C111" s="236">
        <f>+'Ark1'!L1825</f>
        <v>4</v>
      </c>
      <c r="D111" s="236" t="str">
        <f>VLOOKUP(C111,Klasse!$C$11:$D$27,2)</f>
        <v>O-</v>
      </c>
      <c r="E111" s="28">
        <f>+'Ark1'!H1825</f>
        <v>2</v>
      </c>
      <c r="F111" s="28">
        <f>+'Ark1'!J1825</f>
        <v>177</v>
      </c>
      <c r="G111" s="236" t="str">
        <f>VLOOKUP(F111,RNR!$A$1:$B$25,2)</f>
        <v>Slakthuset</v>
      </c>
      <c r="H111" s="28">
        <f>+IF(I111=0,"",'Ark1'!Q1825)</f>
        <v>15</v>
      </c>
      <c r="I111" s="339">
        <f>+'Ark1'!R1825</f>
        <v>18</v>
      </c>
      <c r="J111" s="29">
        <f>+IF(I111=0,"",'Ark1'!AG1825)</f>
        <v>0.90897592358995905</v>
      </c>
      <c r="L111" s="29">
        <f>+IF(I111=0,"",'Ark1'!AH1825)</f>
        <v>11.111111111111112</v>
      </c>
      <c r="M111" s="95"/>
      <c r="N111" s="502">
        <f>+'Ark1'!AI1825</f>
        <v>18</v>
      </c>
      <c r="O111" s="95"/>
      <c r="P111" s="32">
        <f>+IF(I111=0,"",'Ark1'!U1825)</f>
        <v>14.77222222222222</v>
      </c>
      <c r="Q111" s="95"/>
      <c r="R111" s="503">
        <f>+IF(N111=0,"",'Ark1'!AJ1825)</f>
        <v>101.88333333333333</v>
      </c>
      <c r="S111" s="95"/>
      <c r="T111" s="503">
        <f>+IF(N111=0,"",'Ark1'!AK1825)</f>
        <v>13.841582930727048</v>
      </c>
      <c r="U111" s="95"/>
      <c r="V111" s="27">
        <f>+IF(I111=0,"",'Ark1'!T1825)</f>
        <v>4</v>
      </c>
      <c r="W111" s="95"/>
      <c r="X111" s="34">
        <f>+IF(I111=0,"",'Ark1'!W1825)</f>
        <v>0</v>
      </c>
      <c r="Y111" s="34">
        <f>+IF(I111=0,"",'Ark1'!X1825)</f>
        <v>27.777777777777779</v>
      </c>
      <c r="Z111" s="34">
        <f>+IF(I111=0,"",'Ark1'!Y1825)</f>
        <v>0</v>
      </c>
      <c r="AA111" s="34">
        <f>+IF(I111=0,"",'Ark1'!Z1825)</f>
        <v>2.5286811572560506</v>
      </c>
      <c r="AB111" s="29">
        <f>+IF(I111=0,"",'Ark1'!AA1825)</f>
        <v>0</v>
      </c>
      <c r="AC111" s="27">
        <f>+IF(I111=0,"",'Ark1'!AC1825)</f>
        <v>0</v>
      </c>
      <c r="AD111" s="34">
        <f>+IF(I111=0,"",'Ark1'!AE1825)</f>
        <v>0</v>
      </c>
      <c r="AE111" s="29">
        <f t="shared" si="19"/>
        <v>3.6930555555555551</v>
      </c>
      <c r="AF111" s="29">
        <f t="shared" si="20"/>
        <v>1.2</v>
      </c>
      <c r="AG111" s="216"/>
      <c r="AH111" s="219"/>
      <c r="AJ111" s="29"/>
      <c r="AK111" s="27"/>
      <c r="AL111" s="220"/>
      <c r="AM111" s="28"/>
      <c r="AN111" s="27"/>
      <c r="AO111" s="27"/>
      <c r="AP111" s="34"/>
      <c r="AQ111" s="34"/>
      <c r="AR111" s="34"/>
    </row>
    <row r="112" spans="1:44" ht="16.5" customHeight="1">
      <c r="A112" s="216"/>
      <c r="B112" s="287">
        <f>+'Ark1'!C1826</f>
        <v>2024</v>
      </c>
      <c r="C112" s="236">
        <f>+'Ark1'!L1826</f>
        <v>4</v>
      </c>
      <c r="D112" s="236" t="str">
        <f>VLOOKUP(C112,Klasse!$C$11:$D$27,2)</f>
        <v>O-</v>
      </c>
      <c r="E112" s="28">
        <f>+'Ark1'!H1826</f>
        <v>2</v>
      </c>
      <c r="F112" s="28">
        <f>+'Ark1'!J1826</f>
        <v>178</v>
      </c>
      <c r="G112" s="236" t="str">
        <f>VLOOKUP(F112,RNR!$A$1:$B$25,2)</f>
        <v>Røros</v>
      </c>
      <c r="H112" s="28">
        <f>+IF(I112=0,"",'Ark1'!Q1826)</f>
        <v>8</v>
      </c>
      <c r="I112" s="339">
        <f>+'Ark1'!R1826</f>
        <v>13</v>
      </c>
      <c r="J112" s="29">
        <f>+IF(I112=0,"",'Ark1'!AG1826)</f>
        <v>1.0580104359939713</v>
      </c>
      <c r="L112" s="29">
        <f>+IF(I112=0,"",'Ark1'!AH1826)</f>
        <v>46.15384615384616</v>
      </c>
      <c r="M112" s="95"/>
      <c r="N112" s="502">
        <f>+'Ark1'!AI1826</f>
        <v>13</v>
      </c>
      <c r="O112" s="95"/>
      <c r="P112" s="32">
        <f>+IF(I112=0,"",'Ark1'!U1826)</f>
        <v>13.553846153846148</v>
      </c>
      <c r="Q112" s="95"/>
      <c r="R112" s="503">
        <f>+IF(N112=0,"",'Ark1'!AJ1826)</f>
        <v>99.461538461538439</v>
      </c>
      <c r="S112" s="95"/>
      <c r="T112" s="503">
        <f>+IF(N112=0,"",'Ark1'!AK1826)</f>
        <v>13.471855951027941</v>
      </c>
      <c r="U112" s="95"/>
      <c r="V112" s="27">
        <f>+IF(I112=0,"",'Ark1'!T1826)</f>
        <v>3.538461538461537</v>
      </c>
      <c r="W112" s="95"/>
      <c r="X112" s="34">
        <f>+IF(I112=0,"",'Ark1'!W1826)</f>
        <v>0</v>
      </c>
      <c r="Y112" s="34">
        <f>+IF(I112=0,"",'Ark1'!X1826)</f>
        <v>30.769230769230759</v>
      </c>
      <c r="Z112" s="34">
        <f>+IF(I112=0,"",'Ark1'!Y1826)</f>
        <v>0</v>
      </c>
      <c r="AA112" s="34">
        <f>+IF(I112=0,"",'Ark1'!Z1826)</f>
        <v>3.3985552099080181</v>
      </c>
      <c r="AB112" s="29">
        <f>+IF(I112=0,"",'Ark1'!AA1826)</f>
        <v>0</v>
      </c>
      <c r="AC112" s="27">
        <f>+IF(I112=0,"",'Ark1'!AC1826)</f>
        <v>0</v>
      </c>
      <c r="AD112" s="34">
        <f>+IF(I112=0,"",'Ark1'!AE1826)</f>
        <v>0</v>
      </c>
      <c r="AE112" s="29">
        <f t="shared" si="19"/>
        <v>3.3884615384615371</v>
      </c>
      <c r="AF112" s="29">
        <f t="shared" si="20"/>
        <v>1.625</v>
      </c>
      <c r="AG112" s="216"/>
      <c r="AH112" s="219"/>
      <c r="AJ112" s="29"/>
      <c r="AK112" s="27"/>
      <c r="AL112" s="220"/>
      <c r="AM112" s="28"/>
      <c r="AN112" s="27"/>
      <c r="AO112" s="27"/>
      <c r="AP112" s="34"/>
      <c r="AQ112" s="34"/>
      <c r="AR112" s="34"/>
    </row>
    <row r="113" spans="1:61" ht="16.5" customHeight="1">
      <c r="A113" s="216"/>
      <c r="B113" s="287">
        <f>+'Ark1'!C1827</f>
        <v>2024</v>
      </c>
      <c r="C113" s="236">
        <f>+'Ark1'!L1827</f>
        <v>4</v>
      </c>
      <c r="D113" s="236" t="str">
        <f>VLOOKUP(C113,Klasse!$C$11:$D$27,2)</f>
        <v>O-</v>
      </c>
      <c r="E113" s="28">
        <f>+'Ark1'!H1827</f>
        <v>2</v>
      </c>
      <c r="F113" s="28">
        <f>+'Ark1'!J1827</f>
        <v>181</v>
      </c>
      <c r="G113" s="236" t="str">
        <f>VLOOKUP(F113,RNR!$A$1:$B$25,2)</f>
        <v>Horns</v>
      </c>
      <c r="H113" s="28">
        <f>+IF(I113=0,"",'Ark1'!Q1827)</f>
        <v>22</v>
      </c>
      <c r="I113" s="339">
        <f>+'Ark1'!R1827</f>
        <v>34</v>
      </c>
      <c r="J113" s="29">
        <f>+IF(I113=0,"",'Ark1'!AG1827)</f>
        <v>1.8319188573794247</v>
      </c>
      <c r="L113" s="29">
        <f>+IF(I113=0,"",'Ark1'!AH1827)</f>
        <v>2.9411764705882355</v>
      </c>
      <c r="M113" s="95"/>
      <c r="N113" s="502">
        <f>+'Ark1'!AI1827</f>
        <v>34</v>
      </c>
      <c r="O113" s="95"/>
      <c r="P113" s="32">
        <f>+IF(I113=0,"",'Ark1'!U1827)</f>
        <v>14.576470588235296</v>
      </c>
      <c r="Q113" s="95"/>
      <c r="R113" s="503">
        <f>+IF(N113=0,"",'Ark1'!AJ1827)</f>
        <v>101.25882352941176</v>
      </c>
      <c r="S113" s="95"/>
      <c r="T113" s="503">
        <f>+IF(N113=0,"",'Ark1'!AK1827)</f>
        <v>13.731074694817419</v>
      </c>
      <c r="U113" s="95"/>
      <c r="V113" s="27">
        <f>+IF(I113=0,"",'Ark1'!T1827)</f>
        <v>3.9411764705882351</v>
      </c>
      <c r="W113" s="95"/>
      <c r="X113" s="34">
        <f>+IF(I113=0,"",'Ark1'!W1827)</f>
        <v>0</v>
      </c>
      <c r="Y113" s="34">
        <f>+IF(I113=0,"",'Ark1'!X1827)</f>
        <v>29.411764705882355</v>
      </c>
      <c r="Z113" s="34">
        <f>+IF(I113=0,"",'Ark1'!Y1827)</f>
        <v>2.9411764705882355</v>
      </c>
      <c r="AA113" s="34">
        <f>+IF(I113=0,"",'Ark1'!Z1827)</f>
        <v>3.707865949059344</v>
      </c>
      <c r="AB113" s="29">
        <f>+IF(I113=0,"",'Ark1'!AA1827)</f>
        <v>0</v>
      </c>
      <c r="AC113" s="27">
        <f>+IF(I113=0,"",'Ark1'!AC1827)</f>
        <v>0</v>
      </c>
      <c r="AD113" s="34">
        <f>+IF(I113=0,"",'Ark1'!AE1827)</f>
        <v>0</v>
      </c>
      <c r="AE113" s="29">
        <f t="shared" si="19"/>
        <v>3.6441176470588239</v>
      </c>
      <c r="AF113" s="29">
        <f t="shared" si="20"/>
        <v>1.5454545454545454</v>
      </c>
      <c r="AG113" s="216"/>
      <c r="AH113" s="219"/>
      <c r="AJ113" s="29"/>
      <c r="AK113" s="27"/>
      <c r="AL113" s="220"/>
      <c r="AM113" s="28"/>
      <c r="AN113" s="27"/>
      <c r="AO113" s="27"/>
      <c r="AP113" s="34"/>
      <c r="AQ113" s="34"/>
      <c r="AR113" s="34"/>
    </row>
    <row r="114" spans="1:61" ht="16.5" customHeight="1">
      <c r="A114" s="216"/>
      <c r="B114" s="287">
        <f>+'Ark1'!C1828</f>
        <v>2024</v>
      </c>
      <c r="C114" s="236">
        <f>+'Ark1'!L1828</f>
        <v>4</v>
      </c>
      <c r="D114" s="236" t="str">
        <f>VLOOKUP(C114,Klasse!$C$11:$D$27,2)</f>
        <v>O-</v>
      </c>
      <c r="E114" s="28">
        <f>+'Ark1'!H1828</f>
        <v>1</v>
      </c>
      <c r="F114" s="28">
        <f>+'Ark1'!J1828</f>
        <v>262</v>
      </c>
      <c r="G114" s="236" t="str">
        <f>VLOOKUP(F114,RNR!$A$1:$B$25,2)</f>
        <v>Strilalam</v>
      </c>
      <c r="H114" s="28" t="str">
        <f>+IF(I114=0,"",'Ark1'!Q1828)</f>
        <v/>
      </c>
      <c r="I114" s="339">
        <f>+'Ark1'!R1828</f>
        <v>0</v>
      </c>
      <c r="J114" s="29" t="str">
        <f>+IF(I114=0,"",'Ark1'!AG1828)</f>
        <v/>
      </c>
      <c r="L114" s="29" t="str">
        <f>+IF(I114=0,"",'Ark1'!AH1828)</f>
        <v/>
      </c>
      <c r="M114" s="95"/>
      <c r="N114" s="502">
        <f>+'Ark1'!AI1828</f>
        <v>0</v>
      </c>
      <c r="O114" s="95"/>
      <c r="P114" s="32" t="str">
        <f>+IF(I114=0,"",'Ark1'!U1828)</f>
        <v/>
      </c>
      <c r="Q114" s="95"/>
      <c r="R114" s="503" t="str">
        <f>+IF(N114=0,"",'Ark1'!AJ1828)</f>
        <v/>
      </c>
      <c r="S114" s="95"/>
      <c r="T114" s="503" t="str">
        <f>+IF(N114=0,"",'Ark1'!AK1828)</f>
        <v/>
      </c>
      <c r="U114" s="95"/>
      <c r="V114" s="27" t="str">
        <f>+IF(I114=0,"",'Ark1'!T1828)</f>
        <v/>
      </c>
      <c r="W114" s="95"/>
      <c r="X114" s="34" t="str">
        <f>+IF(I114=0,"",'Ark1'!W1828)</f>
        <v/>
      </c>
      <c r="Y114" s="34" t="str">
        <f>+IF(I114=0,"",'Ark1'!X1828)</f>
        <v/>
      </c>
      <c r="Z114" s="34" t="str">
        <f>+IF(I114=0,"",'Ark1'!Y1828)</f>
        <v/>
      </c>
      <c r="AA114" s="34" t="str">
        <f>+IF(I114=0,"",'Ark1'!Z1828)</f>
        <v/>
      </c>
      <c r="AB114" s="29" t="str">
        <f>+IF(I114=0,"",'Ark1'!AA1828)</f>
        <v/>
      </c>
      <c r="AC114" s="27" t="str">
        <f>+IF(I114=0,"",'Ark1'!AC1828)</f>
        <v/>
      </c>
      <c r="AD114" s="34" t="str">
        <f>+IF(I114=0,"",'Ark1'!AE1828)</f>
        <v/>
      </c>
      <c r="AE114" s="29" t="str">
        <f t="shared" si="19"/>
        <v/>
      </c>
      <c r="AF114" s="29" t="str">
        <f t="shared" si="20"/>
        <v/>
      </c>
      <c r="AG114" s="216"/>
      <c r="AH114" s="219"/>
      <c r="AJ114" s="29"/>
      <c r="AK114" s="27"/>
      <c r="AL114" s="220"/>
      <c r="AM114" s="28"/>
      <c r="AN114" s="27"/>
      <c r="AO114" s="27"/>
      <c r="AP114" s="34"/>
      <c r="AQ114" s="34"/>
      <c r="AR114" s="34"/>
    </row>
    <row r="115" spans="1:61" ht="16.5" customHeight="1">
      <c r="A115" s="216"/>
      <c r="B115" s="287">
        <f>+'Ark1'!C1829</f>
        <v>2024</v>
      </c>
      <c r="C115" s="236">
        <f>+'Ark1'!L1829</f>
        <v>4</v>
      </c>
      <c r="D115" s="236" t="str">
        <f>VLOOKUP(C115,Klasse!$C$11:$D$27,2)</f>
        <v>O-</v>
      </c>
      <c r="E115" s="28">
        <f>+'Ark1'!H1829</f>
        <v>2</v>
      </c>
      <c r="F115" s="28">
        <f>+'Ark1'!J1829</f>
        <v>267</v>
      </c>
      <c r="G115" s="236" t="str">
        <f>VLOOKUP(F115,RNR!$A$1:$B$25,2)</f>
        <v>Dalpro</v>
      </c>
      <c r="H115" s="28" t="str">
        <f>+IF(I115=0,"",'Ark1'!Q1829)</f>
        <v/>
      </c>
      <c r="I115" s="339">
        <f>+'Ark1'!R1829</f>
        <v>0</v>
      </c>
      <c r="J115" s="29" t="str">
        <f>+IF(I115=0,"",'Ark1'!AG1829)</f>
        <v/>
      </c>
      <c r="L115" s="29" t="str">
        <f>+IF(I115=0,"",'Ark1'!AH1829)</f>
        <v/>
      </c>
      <c r="M115" s="95"/>
      <c r="N115" s="502">
        <f>+'Ark1'!AI1829</f>
        <v>0</v>
      </c>
      <c r="O115" s="95"/>
      <c r="P115" s="32" t="str">
        <f>+IF(I115=0,"",'Ark1'!U1829)</f>
        <v/>
      </c>
      <c r="Q115" s="95"/>
      <c r="R115" s="503" t="str">
        <f>+IF(N115=0,"",'Ark1'!AJ1829)</f>
        <v/>
      </c>
      <c r="S115" s="95"/>
      <c r="T115" s="503" t="str">
        <f>+IF(N115=0,"",'Ark1'!AK1829)</f>
        <v/>
      </c>
      <c r="U115" s="95"/>
      <c r="V115" s="27" t="str">
        <f>+IF(I115=0,"",'Ark1'!T1829)</f>
        <v/>
      </c>
      <c r="W115" s="95"/>
      <c r="X115" s="34" t="str">
        <f>+IF(I115=0,"",'Ark1'!W1829)</f>
        <v/>
      </c>
      <c r="Y115" s="34" t="str">
        <f>+IF(I115=0,"",'Ark1'!X1829)</f>
        <v/>
      </c>
      <c r="Z115" s="34" t="str">
        <f>+IF(I115=0,"",'Ark1'!Y1829)</f>
        <v/>
      </c>
      <c r="AA115" s="34" t="str">
        <f>+IF(I115=0,"",'Ark1'!Z1829)</f>
        <v/>
      </c>
      <c r="AB115" s="29" t="str">
        <f>+IF(I115=0,"",'Ark1'!AA1829)</f>
        <v/>
      </c>
      <c r="AC115" s="27" t="str">
        <f>+IF(I115=0,"",'Ark1'!AC1829)</f>
        <v/>
      </c>
      <c r="AD115" s="34" t="str">
        <f>+IF(I115=0,"",'Ark1'!AE1829)</f>
        <v/>
      </c>
      <c r="AE115" s="29" t="str">
        <f t="shared" si="19"/>
        <v/>
      </c>
      <c r="AF115" s="29" t="str">
        <f t="shared" si="20"/>
        <v/>
      </c>
      <c r="AG115" s="216"/>
      <c r="AH115" s="219"/>
      <c r="AJ115" s="29"/>
      <c r="AK115" s="27"/>
      <c r="AL115" s="220"/>
      <c r="AM115" s="28"/>
      <c r="AN115" s="27"/>
      <c r="AO115" s="27"/>
      <c r="AP115" s="34"/>
      <c r="AQ115" s="34"/>
      <c r="AR115" s="34"/>
    </row>
    <row r="116" spans="1:61" ht="16.5" customHeight="1">
      <c r="A116" s="216"/>
      <c r="B116" s="287">
        <f>+'Ark1'!C1830</f>
        <v>2024</v>
      </c>
      <c r="C116" s="236">
        <f>+'Ark1'!L1830</f>
        <v>4</v>
      </c>
      <c r="D116" s="236" t="str">
        <f>VLOOKUP(C116,Klasse!$C$11:$D$27,2)</f>
        <v>O-</v>
      </c>
      <c r="E116" s="28">
        <f>+'Ark1'!H1830</f>
        <v>1</v>
      </c>
      <c r="F116" s="28">
        <f>+'Ark1'!J1830</f>
        <v>309</v>
      </c>
      <c r="G116" s="236" t="str">
        <f>VLOOKUP(F116,RNR!$A$1:$B$25,2)</f>
        <v>Malvik</v>
      </c>
      <c r="H116" s="28">
        <f>+IF(I116=0,"",'Ark1'!Q1830)</f>
        <v>69</v>
      </c>
      <c r="I116" s="339">
        <f>+'Ark1'!R1830</f>
        <v>120</v>
      </c>
      <c r="J116" s="29">
        <f>+IF(I116=0,"",'Ark1'!AG1830)</f>
        <v>1.48841001133897</v>
      </c>
      <c r="L116" s="29">
        <f>+IF(I116=0,"",'Ark1'!AH1830)</f>
        <v>9.1666666666666643</v>
      </c>
      <c r="M116" s="95"/>
      <c r="N116" s="502">
        <f>+'Ark1'!AI1830</f>
        <v>120</v>
      </c>
      <c r="O116" s="95"/>
      <c r="P116" s="32">
        <f>+IF(I116=0,"",'Ark1'!U1830)</f>
        <v>13.6625</v>
      </c>
      <c r="Q116" s="95"/>
      <c r="R116" s="503">
        <f>+IF(N116=0,"",'Ark1'!AJ1830)</f>
        <v>99.002499999999998</v>
      </c>
      <c r="S116" s="95"/>
      <c r="T116" s="503">
        <f>+IF(N116=0,"",'Ark1'!AK1830)</f>
        <v>13.696033703019189</v>
      </c>
      <c r="U116" s="95"/>
      <c r="V116" s="27">
        <f>+IF(I116=0,"",'Ark1'!T1830)</f>
        <v>4.2916666666666679</v>
      </c>
      <c r="W116" s="95"/>
      <c r="X116" s="34">
        <f>+IF(I116=0,"",'Ark1'!W1830)</f>
        <v>0</v>
      </c>
      <c r="Y116" s="34">
        <f>+IF(I116=0,"",'Ark1'!X1830)</f>
        <v>29.166666666666675</v>
      </c>
      <c r="Z116" s="34">
        <f>+IF(I116=0,"",'Ark1'!Y1830)</f>
        <v>0.83333333333333359</v>
      </c>
      <c r="AA116" s="34">
        <f>+IF(I116=0,"",'Ark1'!Z1830)</f>
        <v>4.0285039096418869</v>
      </c>
      <c r="AB116" s="29">
        <f>+IF(I116=0,"",'Ark1'!AA1830)</f>
        <v>0</v>
      </c>
      <c r="AC116" s="27">
        <f>+IF(I116=0,"",'Ark1'!AC1830)</f>
        <v>0</v>
      </c>
      <c r="AD116" s="34">
        <f>+IF(I116=0,"",'Ark1'!AE1830)</f>
        <v>0</v>
      </c>
      <c r="AE116" s="29">
        <f t="shared" si="19"/>
        <v>3.4156249999999999</v>
      </c>
      <c r="AF116" s="29">
        <f t="shared" si="20"/>
        <v>1.7391304347826086</v>
      </c>
      <c r="AG116" s="216"/>
      <c r="AH116" s="219"/>
      <c r="AJ116" s="29"/>
      <c r="AK116" s="27"/>
      <c r="AL116" s="220"/>
      <c r="AM116" s="28"/>
      <c r="AN116" s="27"/>
      <c r="AO116" s="27"/>
      <c r="AP116" s="34"/>
      <c r="AQ116" s="34"/>
      <c r="AR116" s="34"/>
    </row>
    <row r="117" spans="1:61" ht="16.5" customHeight="1">
      <c r="A117" s="216"/>
      <c r="B117" s="287">
        <f>+'Ark1'!C1831</f>
        <v>2024</v>
      </c>
      <c r="C117" s="236">
        <f>+'Ark1'!L1831</f>
        <v>4</v>
      </c>
      <c r="D117" s="236" t="str">
        <f>VLOOKUP(C117,Klasse!$C$11:$D$27,2)</f>
        <v>O-</v>
      </c>
      <c r="E117" s="28">
        <f>+'Ark1'!H1831</f>
        <v>2</v>
      </c>
      <c r="F117" s="28">
        <f>+'Ark1'!J1831</f>
        <v>470</v>
      </c>
      <c r="G117" s="236" t="str">
        <f>VLOOKUP(F117,RNR!$A$1:$B$25,2)</f>
        <v>Jens Eide</v>
      </c>
      <c r="H117" s="28">
        <f>+IF(I117=0,"",'Ark1'!Q1831)</f>
        <v>17</v>
      </c>
      <c r="I117" s="339">
        <f>+'Ark1'!R1831</f>
        <v>41</v>
      </c>
      <c r="J117" s="29">
        <f>+IF(I117=0,"",'Ark1'!AG1831)</f>
        <v>4.397420613417145</v>
      </c>
      <c r="L117" s="29">
        <f>+IF(I117=0,"",'Ark1'!AH1831)</f>
        <v>26.829268292682919</v>
      </c>
      <c r="M117" s="95"/>
      <c r="N117" s="502">
        <f>+'Ark1'!AI1831</f>
        <v>41</v>
      </c>
      <c r="O117" s="95"/>
      <c r="P117" s="32">
        <f>+IF(I117=0,"",'Ark1'!U1831)</f>
        <v>11.875609756097562</v>
      </c>
      <c r="Q117" s="95"/>
      <c r="R117" s="503">
        <f>+IF(N117=0,"",'Ark1'!AJ1831)</f>
        <v>95.504878048780498</v>
      </c>
      <c r="S117" s="95"/>
      <c r="T117" s="503">
        <f>+IF(N117=0,"",'Ark1'!AK1831)</f>
        <v>13.648632181496559</v>
      </c>
      <c r="U117" s="95"/>
      <c r="V117" s="27">
        <f>+IF(I117=0,"",'Ark1'!T1831)</f>
        <v>4.536585365853659</v>
      </c>
      <c r="W117" s="95"/>
      <c r="X117" s="34">
        <f>+IF(I117=0,"",'Ark1'!W1831)</f>
        <v>0</v>
      </c>
      <c r="Y117" s="34">
        <f>+IF(I117=0,"",'Ark1'!X1831)</f>
        <v>14.634146341463419</v>
      </c>
      <c r="Z117" s="34">
        <f>+IF(I117=0,"",'Ark1'!Y1831)</f>
        <v>0</v>
      </c>
      <c r="AA117" s="34">
        <f>+IF(I117=0,"",'Ark1'!Z1831)</f>
        <v>3.173501604391515</v>
      </c>
      <c r="AB117" s="29">
        <f>+IF(I117=0,"",'Ark1'!AA1831)</f>
        <v>0</v>
      </c>
      <c r="AC117" s="27">
        <f>+IF(I117=0,"",'Ark1'!AC1831)</f>
        <v>0</v>
      </c>
      <c r="AD117" s="34">
        <f>+IF(I117=0,"",'Ark1'!AE1831)</f>
        <v>0</v>
      </c>
      <c r="AE117" s="29">
        <f t="shared" si="19"/>
        <v>2.9689024390243905</v>
      </c>
      <c r="AF117" s="29">
        <f t="shared" si="20"/>
        <v>2.4117647058823528</v>
      </c>
      <c r="AG117" s="216"/>
      <c r="AH117" s="219"/>
      <c r="AJ117" s="29"/>
      <c r="AK117" s="27"/>
      <c r="AL117" s="220"/>
      <c r="AM117" s="28"/>
      <c r="AN117" s="27"/>
      <c r="AO117" s="27"/>
      <c r="AP117" s="34"/>
      <c r="AQ117" s="34"/>
      <c r="AR117" s="34"/>
    </row>
    <row r="118" spans="1:61" ht="16.5" customHeight="1">
      <c r="A118" s="216"/>
      <c r="B118" s="287">
        <f>+'Ark1'!C1832</f>
        <v>2024</v>
      </c>
      <c r="C118" s="236">
        <f>+'Ark1'!L1832</f>
        <v>4</v>
      </c>
      <c r="D118" s="236" t="str">
        <f>VLOOKUP(C118,Klasse!$C$11:$D$27,2)</f>
        <v>O-</v>
      </c>
      <c r="E118" s="28">
        <f>+'Ark1'!H1832</f>
        <v>2</v>
      </c>
      <c r="F118" s="28">
        <f>+'Ark1'!J1832</f>
        <v>629</v>
      </c>
      <c r="G118" s="236" t="str">
        <f>VLOOKUP(F118,RNR!$A$1:$B$25,2)</f>
        <v>Bø</v>
      </c>
      <c r="H118" s="28" t="str">
        <f>+IF(I118=0,"",'Ark1'!Q1832)</f>
        <v/>
      </c>
      <c r="I118" s="339">
        <f>+'Ark1'!R1832</f>
        <v>0</v>
      </c>
      <c r="J118" s="29" t="str">
        <f>+IF(I118=0,"",'Ark1'!AG1832)</f>
        <v/>
      </c>
      <c r="L118" s="29" t="str">
        <f>+IF(I118=0,"",'Ark1'!AH1832)</f>
        <v/>
      </c>
      <c r="M118" s="95"/>
      <c r="N118" s="502">
        <f>+'Ark1'!AI1832</f>
        <v>0</v>
      </c>
      <c r="O118" s="95"/>
      <c r="P118" s="32" t="str">
        <f>+IF(I118=0,"",'Ark1'!U1832)</f>
        <v/>
      </c>
      <c r="Q118" s="95"/>
      <c r="R118" s="503" t="str">
        <f>+IF(N118=0,"",'Ark1'!AJ1832)</f>
        <v/>
      </c>
      <c r="S118" s="95"/>
      <c r="T118" s="503" t="str">
        <f>+IF(N118=0,"",'Ark1'!AK1832)</f>
        <v/>
      </c>
      <c r="U118" s="95"/>
      <c r="V118" s="27" t="str">
        <f>+IF(I118=0,"",'Ark1'!T1832)</f>
        <v/>
      </c>
      <c r="W118" s="95"/>
      <c r="X118" s="34" t="str">
        <f>+IF(I118=0,"",'Ark1'!W1832)</f>
        <v/>
      </c>
      <c r="Y118" s="34" t="str">
        <f>+IF(I118=0,"",'Ark1'!X1832)</f>
        <v/>
      </c>
      <c r="Z118" s="34" t="str">
        <f>+IF(I118=0,"",'Ark1'!Y1832)</f>
        <v/>
      </c>
      <c r="AA118" s="34" t="str">
        <f>+IF(I118=0,"",'Ark1'!Z1832)</f>
        <v/>
      </c>
      <c r="AB118" s="29" t="str">
        <f>+IF(I118=0,"",'Ark1'!AA1832)</f>
        <v/>
      </c>
      <c r="AC118" s="27" t="str">
        <f>+IF(I118=0,"",'Ark1'!AC1832)</f>
        <v/>
      </c>
      <c r="AD118" s="34" t="str">
        <f>+IF(I118=0,"",'Ark1'!AE1832)</f>
        <v/>
      </c>
      <c r="AE118" s="29" t="str">
        <f t="shared" si="19"/>
        <v/>
      </c>
      <c r="AF118" s="29" t="str">
        <f t="shared" si="20"/>
        <v/>
      </c>
      <c r="AG118" s="216"/>
      <c r="AH118" s="219"/>
      <c r="AJ118" s="29"/>
      <c r="AK118" s="27"/>
      <c r="AL118" s="220"/>
      <c r="AM118" s="28"/>
      <c r="AN118" s="27"/>
      <c r="AO118" s="27"/>
      <c r="AP118" s="34"/>
      <c r="AQ118" s="34"/>
      <c r="AR118" s="34"/>
    </row>
    <row r="119" spans="1:61" ht="15.6">
      <c r="A119" s="216"/>
      <c r="B119" s="287">
        <f>+'Ark1'!C1833</f>
        <v>2024</v>
      </c>
      <c r="C119" s="236">
        <f>+'Ark1'!L1833</f>
        <v>4</v>
      </c>
      <c r="D119" s="236" t="str">
        <f>VLOOKUP(C119,Klasse!$C$11:$D$27,2)</f>
        <v>O-</v>
      </c>
      <c r="E119" s="28">
        <f>+'Ark1'!H1833</f>
        <v>1</v>
      </c>
      <c r="F119" s="28">
        <f>+'Ark1'!J1833</f>
        <v>643</v>
      </c>
      <c r="G119" s="236" t="str">
        <f>VLOOKUP(F119,RNR!$A$1:$B$25,2)</f>
        <v>Bjerka</v>
      </c>
      <c r="H119" s="28">
        <f>+IF(I119=0,"",'Ark1'!Q1833)</f>
        <v>45</v>
      </c>
      <c r="I119" s="339">
        <f>+'Ark1'!R1833</f>
        <v>103</v>
      </c>
      <c r="J119" s="29">
        <f>+IF(I119=0,"",'Ark1'!AG1833)</f>
        <v>2.3440476320057462</v>
      </c>
      <c r="L119" s="29">
        <f>+IF(I119=0,"",'Ark1'!AH1833)</f>
        <v>20.388349514563114</v>
      </c>
      <c r="M119" s="95"/>
      <c r="N119" s="502">
        <f>+'Ark1'!AI1833</f>
        <v>98</v>
      </c>
      <c r="O119" s="95"/>
      <c r="P119" s="32">
        <f>+IF(I119=0,"",'Ark1'!U1833)</f>
        <v>12.544660194174758</v>
      </c>
      <c r="Q119" s="95"/>
      <c r="R119" s="503">
        <f>+IF(N119=0,"",'Ark1'!AJ1833)</f>
        <v>95.610204081632631</v>
      </c>
      <c r="S119" s="95"/>
      <c r="T119" s="503">
        <f>+IF(N119=0,"",'Ark1'!AK1833)</f>
        <v>13.729029868309487</v>
      </c>
      <c r="U119" s="95"/>
      <c r="V119" s="27">
        <f>+IF(I119=0,"",'Ark1'!T1833)</f>
        <v>4.2718446601941755</v>
      </c>
      <c r="W119" s="95"/>
      <c r="X119" s="34">
        <f>+IF(I119=0,"",'Ark1'!W1833)</f>
        <v>0</v>
      </c>
      <c r="Y119" s="34">
        <f>+IF(I119=0,"",'Ark1'!X1833)</f>
        <v>23.300970873786408</v>
      </c>
      <c r="Z119" s="34">
        <f>+IF(I119=0,"",'Ark1'!Y1833)</f>
        <v>0</v>
      </c>
      <c r="AA119" s="34">
        <f>+IF(I119=0,"",'Ark1'!Z1833)</f>
        <v>4.0901189992738969</v>
      </c>
      <c r="AB119" s="29">
        <f>+IF(I119=0,"",'Ark1'!AA1833)</f>
        <v>0</v>
      </c>
      <c r="AC119" s="27">
        <f>+IF(I119=0,"",'Ark1'!AC1833)</f>
        <v>0</v>
      </c>
      <c r="AD119" s="34">
        <f>+IF(I119=0,"",'Ark1'!AE1833)</f>
        <v>0</v>
      </c>
      <c r="AE119" s="29">
        <f t="shared" si="19"/>
        <v>3.1361650485436896</v>
      </c>
      <c r="AF119" s="29">
        <f t="shared" si="20"/>
        <v>2.2888888888888888</v>
      </c>
      <c r="AG119" s="216"/>
      <c r="AH119" s="28"/>
      <c r="AJ119" s="29"/>
      <c r="AK119" s="27"/>
      <c r="AL119" s="28"/>
      <c r="AM119" s="28"/>
      <c r="AN119" s="27"/>
      <c r="AO119" s="27"/>
      <c r="AP119" s="34"/>
      <c r="AQ119" s="34"/>
      <c r="AR119" s="34"/>
    </row>
    <row r="120" spans="1:61" ht="17.25" customHeight="1">
      <c r="A120" s="216"/>
      <c r="B120" s="287">
        <f>+'Ark1'!C1834</f>
        <v>2024</v>
      </c>
      <c r="C120" s="236">
        <f>+'Ark1'!L1834</f>
        <v>4</v>
      </c>
      <c r="D120" s="236" t="str">
        <f>VLOOKUP(C120,Klasse!$C$11:$D$27,2)</f>
        <v>O-</v>
      </c>
      <c r="E120" s="28">
        <f>+'Ark1'!H1834</f>
        <v>2</v>
      </c>
      <c r="F120" s="28">
        <f>+'Ark1'!J1834</f>
        <v>704</v>
      </c>
      <c r="G120" s="236" t="str">
        <f>VLOOKUP(F120,RNR!$A$1:$B$25,2)</f>
        <v>Øre Vilt</v>
      </c>
      <c r="H120" s="28" t="str">
        <f>+IF(I120=0,"",'Ark1'!Q1834)</f>
        <v/>
      </c>
      <c r="I120" s="339">
        <f>+'Ark1'!R1834</f>
        <v>0</v>
      </c>
      <c r="J120" s="29" t="str">
        <f>+IF(I120=0,"",'Ark1'!AG1834)</f>
        <v/>
      </c>
      <c r="L120" s="29" t="str">
        <f>+IF(I120=0,"",'Ark1'!AH1834)</f>
        <v/>
      </c>
      <c r="M120" s="95"/>
      <c r="N120" s="502">
        <f>+'Ark1'!AI1834</f>
        <v>0</v>
      </c>
      <c r="O120" s="95"/>
      <c r="P120" s="32" t="str">
        <f>+IF(I120=0,"",'Ark1'!U1834)</f>
        <v/>
      </c>
      <c r="Q120" s="95"/>
      <c r="R120" s="503" t="str">
        <f>+IF(N120=0,"",'Ark1'!AJ1834)</f>
        <v/>
      </c>
      <c r="S120" s="95"/>
      <c r="T120" s="503" t="str">
        <f>+IF(N120=0,"",'Ark1'!AK1834)</f>
        <v/>
      </c>
      <c r="U120" s="95"/>
      <c r="V120" s="27" t="str">
        <f>+IF(I120=0,"",'Ark1'!T1834)</f>
        <v/>
      </c>
      <c r="W120" s="95"/>
      <c r="X120" s="34" t="str">
        <f>+IF(I120=0,"",'Ark1'!W1834)</f>
        <v/>
      </c>
      <c r="Y120" s="34" t="str">
        <f>+IF(I120=0,"",'Ark1'!X1834)</f>
        <v/>
      </c>
      <c r="Z120" s="34" t="str">
        <f>+IF(I120=0,"",'Ark1'!Y1834)</f>
        <v/>
      </c>
      <c r="AA120" s="34" t="str">
        <f>+IF(I120=0,"",'Ark1'!Z1834)</f>
        <v/>
      </c>
      <c r="AB120" s="29" t="str">
        <f>+IF(I120=0,"",'Ark1'!AA1834)</f>
        <v/>
      </c>
      <c r="AC120" s="27" t="str">
        <f>+IF(I120=0,"",'Ark1'!AC1834)</f>
        <v/>
      </c>
      <c r="AD120" s="34" t="str">
        <f>+IF(I120=0,"",'Ark1'!AE1834)</f>
        <v/>
      </c>
      <c r="AE120" s="29" t="str">
        <f t="shared" si="19"/>
        <v/>
      </c>
      <c r="AF120" s="29" t="str">
        <f t="shared" si="20"/>
        <v/>
      </c>
      <c r="AG120" s="216"/>
      <c r="AH120" s="240"/>
      <c r="AJ120" s="29"/>
      <c r="AK120" s="27"/>
      <c r="AL120" s="220"/>
      <c r="AM120" s="28"/>
      <c r="AN120" s="27"/>
      <c r="AO120" s="27"/>
      <c r="AP120" s="34"/>
      <c r="AQ120" s="34"/>
      <c r="AR120" s="34"/>
    </row>
    <row r="121" spans="1:61" ht="15.6">
      <c r="A121" s="216"/>
      <c r="B121" s="287">
        <f>+'Ark1'!C1835</f>
        <v>2024</v>
      </c>
      <c r="C121" s="236">
        <f>+'Ark1'!L1835</f>
        <v>4</v>
      </c>
      <c r="D121" s="236" t="str">
        <f>VLOOKUP(C121,Klasse!$C$11:$D$27,2)</f>
        <v>O-</v>
      </c>
      <c r="E121" s="28">
        <f>+'Ark1'!H1835</f>
        <v>1</v>
      </c>
      <c r="F121" s="28">
        <f>+'Ark1'!J1835</f>
        <v>802</v>
      </c>
      <c r="G121" s="236" t="str">
        <f>VLOOKUP(F121,RNR!$A$1:$B$25,2)</f>
        <v>Karasjok</v>
      </c>
      <c r="H121" s="28">
        <f>+IF(I121=0,"",'Ark1'!Q1835)</f>
        <v>8</v>
      </c>
      <c r="I121" s="339">
        <f>+'Ark1'!R1835</f>
        <v>25</v>
      </c>
      <c r="J121" s="29">
        <f>+IF(I121=0,"",'Ark1'!AG1835)</f>
        <v>2.134385674580443</v>
      </c>
      <c r="L121" s="29">
        <f>+IF(I121=0,"",'Ark1'!AH1835)</f>
        <v>0</v>
      </c>
      <c r="M121" s="95"/>
      <c r="N121" s="502">
        <f>+'Ark1'!AI1835</f>
        <v>25</v>
      </c>
      <c r="O121" s="95"/>
      <c r="P121" s="32">
        <f>+IF(I121=0,"",'Ark1'!U1835)</f>
        <v>12.071999999999997</v>
      </c>
      <c r="Q121" s="95"/>
      <c r="R121" s="503">
        <f>+IF(N121=0,"",'Ark1'!AJ1835)</f>
        <v>96.048000000000002</v>
      </c>
      <c r="S121" s="95"/>
      <c r="T121" s="503">
        <f>+IF(N121=0,"",'Ark1'!AK1835)</f>
        <v>13.232361976425452</v>
      </c>
      <c r="U121" s="95"/>
      <c r="V121" s="27">
        <f>+IF(I121=0,"",'Ark1'!T1835)</f>
        <v>4.5999999999999996</v>
      </c>
      <c r="W121" s="95"/>
      <c r="X121" s="34">
        <f>+IF(I121=0,"",'Ark1'!W1835)</f>
        <v>0</v>
      </c>
      <c r="Y121" s="34">
        <f>+IF(I121=0,"",'Ark1'!X1835)</f>
        <v>20</v>
      </c>
      <c r="Z121" s="34">
        <f>+IF(I121=0,"",'Ark1'!Y1835)</f>
        <v>0</v>
      </c>
      <c r="AA121" s="34">
        <f>+IF(I121=0,"",'Ark1'!Z1835)</f>
        <v>3.7443845956311761</v>
      </c>
      <c r="AB121" s="29">
        <f>+IF(I121=0,"",'Ark1'!AA1835)</f>
        <v>0</v>
      </c>
      <c r="AC121" s="27">
        <f>+IF(I121=0,"",'Ark1'!AC1835)</f>
        <v>0</v>
      </c>
      <c r="AD121" s="34">
        <f>+IF(I121=0,"",'Ark1'!AE1835)</f>
        <v>0</v>
      </c>
      <c r="AE121" s="29">
        <f t="shared" si="19"/>
        <v>3.0179999999999993</v>
      </c>
      <c r="AF121" s="29">
        <f t="shared" si="20"/>
        <v>3.125</v>
      </c>
      <c r="AG121" s="216"/>
      <c r="AH121" s="240"/>
      <c r="AJ121" s="29"/>
      <c r="AK121" s="27"/>
      <c r="AL121" s="28"/>
      <c r="AM121" s="28"/>
      <c r="AN121" s="27"/>
      <c r="AO121" s="27"/>
      <c r="AP121" s="34"/>
      <c r="AQ121" s="34"/>
      <c r="AR121" s="34"/>
    </row>
    <row r="122" spans="1:61" ht="19.8">
      <c r="A122" s="216"/>
      <c r="B122" s="216"/>
      <c r="C122" s="216"/>
      <c r="D122" s="216"/>
      <c r="E122" s="216"/>
      <c r="F122" s="216"/>
      <c r="G122" s="534"/>
      <c r="H122" s="216"/>
      <c r="I122" s="349"/>
      <c r="J122" s="217"/>
      <c r="K122" s="217"/>
      <c r="L122" s="217"/>
      <c r="M122" s="95"/>
      <c r="N122" s="95"/>
      <c r="O122" s="95"/>
      <c r="P122" s="216"/>
      <c r="Q122" s="95"/>
      <c r="R122" s="95"/>
      <c r="S122" s="95"/>
      <c r="T122" s="95"/>
      <c r="U122" s="95"/>
      <c r="V122" s="216"/>
      <c r="W122" s="95"/>
      <c r="X122" s="218"/>
      <c r="Y122" s="218"/>
      <c r="Z122" s="218"/>
      <c r="AA122" s="218"/>
      <c r="AB122" s="218"/>
      <c r="AC122" s="216"/>
      <c r="AD122" s="218"/>
      <c r="AE122" s="218"/>
      <c r="AF122" s="218"/>
      <c r="AG122" s="216"/>
      <c r="AH122" s="219"/>
      <c r="AJ122" s="29"/>
      <c r="AK122" s="27"/>
      <c r="AL122" s="220"/>
      <c r="AM122" s="28"/>
      <c r="AQ122" s="28"/>
      <c r="BI122" s="232"/>
    </row>
    <row r="123" spans="1:61" ht="24.6">
      <c r="A123" s="216"/>
      <c r="B123" s="216"/>
      <c r="C123" s="309" t="str">
        <f>+D129</f>
        <v>O</v>
      </c>
      <c r="D123" s="216"/>
      <c r="E123" s="216"/>
      <c r="F123" s="216"/>
      <c r="G123" s="534"/>
      <c r="H123" s="216"/>
      <c r="I123" s="340">
        <f>SUM(I125:I149)</f>
        <v>3992</v>
      </c>
      <c r="J123" s="260"/>
      <c r="K123" s="260"/>
      <c r="L123" s="260"/>
      <c r="M123" s="95"/>
      <c r="N123" s="536">
        <f>SUM(N125:N149)</f>
        <v>3949</v>
      </c>
      <c r="O123" s="95"/>
      <c r="P123" s="262">
        <f>+Klasse!M15</f>
        <v>16.242960921843704</v>
      </c>
      <c r="Q123" s="95"/>
      <c r="R123" s="95"/>
      <c r="S123" s="95"/>
      <c r="T123" s="95"/>
      <c r="U123" s="95"/>
      <c r="V123" s="261"/>
      <c r="W123" s="95"/>
      <c r="X123" s="218"/>
      <c r="Y123" s="218"/>
      <c r="Z123" s="218"/>
      <c r="AA123" s="218"/>
      <c r="AB123" s="218"/>
      <c r="AC123" s="216"/>
      <c r="AD123" s="218"/>
      <c r="AE123" s="218"/>
      <c r="AF123" s="218"/>
      <c r="AG123" s="218"/>
      <c r="AH123" s="219"/>
      <c r="AJ123" s="29"/>
      <c r="AK123" s="27"/>
      <c r="AL123" s="220"/>
      <c r="AM123" s="28"/>
      <c r="AQ123" s="28"/>
      <c r="BI123" s="232"/>
    </row>
    <row r="124" spans="1:61" ht="19.8">
      <c r="A124" s="216"/>
      <c r="B124" s="216"/>
      <c r="C124" s="216"/>
      <c r="D124" s="216"/>
      <c r="E124" s="216"/>
      <c r="F124" s="216"/>
      <c r="G124" s="534"/>
      <c r="H124" s="234"/>
      <c r="I124" s="349"/>
      <c r="J124" s="217"/>
      <c r="K124" s="217"/>
      <c r="L124" s="217"/>
      <c r="M124" s="95"/>
      <c r="N124" s="95"/>
      <c r="O124" s="95"/>
      <c r="P124" s="217"/>
      <c r="Q124" s="95"/>
      <c r="R124" s="95"/>
      <c r="S124" s="95"/>
      <c r="T124" s="95"/>
      <c r="U124" s="95"/>
      <c r="V124" s="234"/>
      <c r="W124" s="95"/>
      <c r="X124" s="218"/>
      <c r="Y124" s="218"/>
      <c r="Z124" s="218"/>
      <c r="AA124" s="218"/>
      <c r="AB124" s="235"/>
      <c r="AC124" s="216"/>
      <c r="AD124" s="235"/>
      <c r="AE124" s="235"/>
      <c r="AF124" s="233"/>
      <c r="AG124" s="216"/>
      <c r="AH124" s="219"/>
      <c r="AJ124" s="29"/>
      <c r="AK124" s="27"/>
      <c r="AL124" s="220"/>
      <c r="AM124" s="28"/>
      <c r="AQ124" s="28"/>
      <c r="BI124" s="232"/>
    </row>
    <row r="125" spans="1:61" ht="15.6">
      <c r="A125" s="216"/>
      <c r="B125" s="287">
        <f>+'Ark1'!C1836</f>
        <v>2024</v>
      </c>
      <c r="C125" s="236">
        <f>+'Ark1'!L1836</f>
        <v>5</v>
      </c>
      <c r="D125" s="236" t="str">
        <f>VLOOKUP(C125,Klasse!$C$11:$D$27,2)</f>
        <v>O</v>
      </c>
      <c r="E125" s="236">
        <f>+'Ark1'!H1836</f>
        <v>1</v>
      </c>
      <c r="F125" s="236">
        <f>+'Ark1'!J1836</f>
        <v>103</v>
      </c>
      <c r="G125" s="236" t="str">
        <f>VLOOKUP(F125,RNR!$A$1:$B$25,2)</f>
        <v>Rudshøgda</v>
      </c>
      <c r="H125" s="236">
        <f>+IF(I125=0,"",'Ark1'!Q1836)</f>
        <v>1</v>
      </c>
      <c r="I125" s="353">
        <f>+'Ark1'!R1836</f>
        <v>1</v>
      </c>
      <c r="J125" s="237">
        <f>+IF(I125=0,"",'Ark1'!AG1836)</f>
        <v>2.4835988753514529</v>
      </c>
      <c r="K125" s="237"/>
      <c r="L125" s="237">
        <f>+IF(I125=0,"",'Ark1'!AH1836)</f>
        <v>0</v>
      </c>
      <c r="M125" s="95"/>
      <c r="N125" s="502">
        <f>+'Ark1'!AI1836</f>
        <v>1</v>
      </c>
      <c r="O125" s="95"/>
      <c r="P125" s="32">
        <f>+IF(I125=0,"",'Ark1'!U1836)</f>
        <v>21.2</v>
      </c>
      <c r="Q125" s="95"/>
      <c r="R125" s="503">
        <f>+IF(N125=0,"",'Ark1'!AJ1836)</f>
        <v>115.9</v>
      </c>
      <c r="S125" s="95"/>
      <c r="T125" s="503">
        <f>+IF(N125=0,"",'Ark1'!AK1836)</f>
        <v>13.617129041603803</v>
      </c>
      <c r="U125" s="95"/>
      <c r="V125" s="238">
        <f>+IF(I125=0,"",'Ark1'!T1836)</f>
        <v>4</v>
      </c>
      <c r="W125" s="95"/>
      <c r="X125" s="239">
        <f>+IF(I125=0,"",'Ark1'!W1836)</f>
        <v>0</v>
      </c>
      <c r="Y125" s="239">
        <f>+IF(I125=0,"",'Ark1'!X1836)</f>
        <v>100</v>
      </c>
      <c r="Z125" s="239">
        <f>+IF(I125=0,"",'Ark1'!Y1836)</f>
        <v>0</v>
      </c>
      <c r="AA125" s="239">
        <f>+IF(I125=0,"",'Ark1'!Z1836)</f>
        <v>0</v>
      </c>
      <c r="AB125" s="237">
        <f>+IF(I125=0,"",'Ark1'!AA1836)</f>
        <v>0</v>
      </c>
      <c r="AC125" s="238">
        <f>+IF(I125=0,"",'Ark1'!AC1836)</f>
        <v>0</v>
      </c>
      <c r="AD125" s="239">
        <f>+IF(I125=0,"",'Ark1'!AE1836)</f>
        <v>0</v>
      </c>
      <c r="AE125" s="237">
        <f t="shared" ref="AE125:AE128" si="21">IF(I125=0,"",P125/C125)</f>
        <v>4.24</v>
      </c>
      <c r="AF125" s="237">
        <f t="shared" ref="AF125:AF128" si="22">IF(I125=0,"",I125/H125)</f>
        <v>1</v>
      </c>
      <c r="AG125" s="216"/>
      <c r="AH125" s="240"/>
      <c r="AJ125" s="29"/>
      <c r="AK125" s="27"/>
      <c r="AL125" s="28"/>
      <c r="AM125" s="28"/>
      <c r="AN125" s="27"/>
      <c r="AO125" s="27"/>
      <c r="AP125" s="34"/>
      <c r="AQ125" s="34"/>
      <c r="AR125" s="34"/>
    </row>
    <row r="126" spans="1:61" ht="15.6">
      <c r="A126" s="216"/>
      <c r="B126" s="287">
        <f>+'Ark1'!C1837</f>
        <v>2024</v>
      </c>
      <c r="C126" s="236">
        <f>+'Ark1'!L1837</f>
        <v>5</v>
      </c>
      <c r="D126" s="236" t="str">
        <f>VLOOKUP(C126,Klasse!$C$11:$D$27,2)</f>
        <v>O</v>
      </c>
      <c r="E126" s="236">
        <f>+'Ark1'!H1837</f>
        <v>2</v>
      </c>
      <c r="F126" s="236">
        <f>+'Ark1'!J1837</f>
        <v>106</v>
      </c>
      <c r="G126" s="236" t="str">
        <f>VLOOKUP(F126,RNR!$A$1:$B$25,2)</f>
        <v>Furuseth</v>
      </c>
      <c r="H126" s="236">
        <f>+IF(I126=0,"",'Ark1'!Q1837)</f>
        <v>72</v>
      </c>
      <c r="I126" s="353">
        <f>+'Ark1'!R1837</f>
        <v>129</v>
      </c>
      <c r="J126" s="237">
        <f>+IF(I126=0,"",'Ark1'!AG1837)</f>
        <v>5.3259248353252255</v>
      </c>
      <c r="K126" s="237"/>
      <c r="L126" s="237">
        <f>+IF(I126=0,"",'Ark1'!AH1837)</f>
        <v>0</v>
      </c>
      <c r="M126" s="95"/>
      <c r="N126" s="502">
        <f>+'Ark1'!AI1837</f>
        <v>129</v>
      </c>
      <c r="O126" s="95"/>
      <c r="P126" s="32">
        <f>+IF(I126=0,"",'Ark1'!U1837)</f>
        <v>19.348837209302335</v>
      </c>
      <c r="Q126" s="95"/>
      <c r="R126" s="503">
        <f>+IF(N126=0,"",'Ark1'!AJ1837)</f>
        <v>106.08914728682164</v>
      </c>
      <c r="S126" s="95"/>
      <c r="T126" s="503">
        <f>+IF(N126=0,"",'Ark1'!AK1837)</f>
        <v>16.010200293273222</v>
      </c>
      <c r="U126" s="95"/>
      <c r="V126" s="238">
        <f>+IF(I126=0,"",'Ark1'!T1837)</f>
        <v>3.7596899224806202</v>
      </c>
      <c r="W126" s="95"/>
      <c r="X126" s="239">
        <f>+IF(I126=0,"",'Ark1'!W1837)</f>
        <v>0</v>
      </c>
      <c r="Y126" s="239">
        <f>+IF(I126=0,"",'Ark1'!X1837)</f>
        <v>76.744186046511643</v>
      </c>
      <c r="Z126" s="239">
        <f>+IF(I126=0,"",'Ark1'!Y1837)</f>
        <v>17.829457364341089</v>
      </c>
      <c r="AA126" s="239">
        <f>+IF(I126=0,"",'Ark1'!Z1837)</f>
        <v>3.8685196631724241</v>
      </c>
      <c r="AB126" s="237">
        <f>+IF(I126=0,"",'Ark1'!AA1837)</f>
        <v>0</v>
      </c>
      <c r="AC126" s="238">
        <f>+IF(I126=0,"",'Ark1'!AC1837)</f>
        <v>0</v>
      </c>
      <c r="AD126" s="239">
        <f>+IF(I126=0,"",'Ark1'!AE1837)</f>
        <v>0</v>
      </c>
      <c r="AE126" s="237">
        <f t="shared" si="21"/>
        <v>3.8697674418604668</v>
      </c>
      <c r="AF126" s="237">
        <f t="shared" si="22"/>
        <v>1.7916666666666667</v>
      </c>
      <c r="AG126" s="216"/>
      <c r="AH126" s="240"/>
      <c r="AJ126" s="29"/>
      <c r="AK126" s="27"/>
      <c r="AL126" s="28"/>
      <c r="AM126" s="28"/>
      <c r="AN126" s="27"/>
      <c r="AO126" s="27"/>
      <c r="AP126" s="34"/>
      <c r="AQ126" s="34"/>
      <c r="AR126" s="34"/>
    </row>
    <row r="127" spans="1:61" ht="15.6">
      <c r="A127" s="216"/>
      <c r="B127" s="287">
        <f>+'Ark1'!C1838</f>
        <v>2024</v>
      </c>
      <c r="C127" s="236">
        <f>+'Ark1'!L1838</f>
        <v>5</v>
      </c>
      <c r="D127" s="236" t="str">
        <f>VLOOKUP(C127,Klasse!$C$11:$D$27,2)</f>
        <v>O</v>
      </c>
      <c r="E127" s="236">
        <f>+'Ark1'!H1838</f>
        <v>1</v>
      </c>
      <c r="F127" s="236">
        <f>+'Ark1'!J1838</f>
        <v>110</v>
      </c>
      <c r="G127" s="236" t="str">
        <f>VLOOKUP(F127,RNR!$A$1:$B$25,2)</f>
        <v>Gol</v>
      </c>
      <c r="H127" s="236">
        <f>+IF(I127=0,"",'Ark1'!Q1838)</f>
        <v>205</v>
      </c>
      <c r="I127" s="353">
        <f>+'Ark1'!R1838</f>
        <v>351</v>
      </c>
      <c r="J127" s="237">
        <f>+IF(I127=0,"",'Ark1'!AG1838)</f>
        <v>4.2776480517109103</v>
      </c>
      <c r="K127" s="237"/>
      <c r="L127" s="237">
        <f>+IF(I127=0,"",'Ark1'!AH1838)</f>
        <v>8.2621082621082618</v>
      </c>
      <c r="M127" s="95"/>
      <c r="N127" s="502">
        <f>+'Ark1'!AI1838</f>
        <v>351</v>
      </c>
      <c r="O127" s="95"/>
      <c r="P127" s="32">
        <f>+IF(I127=0,"",'Ark1'!U1838)</f>
        <v>18.88803418803418</v>
      </c>
      <c r="Q127" s="95"/>
      <c r="R127" s="503">
        <f>+IF(N127=0,"",'Ark1'!AJ1838)</f>
        <v>105.86267806267811</v>
      </c>
      <c r="S127" s="95"/>
      <c r="T127" s="503">
        <f>+IF(N127=0,"",'Ark1'!AK1838)</f>
        <v>15.651187666306537</v>
      </c>
      <c r="U127" s="95"/>
      <c r="V127" s="238">
        <f>+IF(I127=0,"",'Ark1'!T1838)</f>
        <v>3.991452991452991</v>
      </c>
      <c r="W127" s="95"/>
      <c r="X127" s="239">
        <f>+IF(I127=0,"",'Ark1'!W1838)</f>
        <v>0</v>
      </c>
      <c r="Y127" s="239">
        <f>+IF(I127=0,"",'Ark1'!X1838)</f>
        <v>75.783475783475765</v>
      </c>
      <c r="Z127" s="239">
        <f>+IF(I127=0,"",'Ark1'!Y1838)</f>
        <v>14.529914529914528</v>
      </c>
      <c r="AA127" s="239">
        <f>+IF(I127=0,"",'Ark1'!Z1838)</f>
        <v>4.2294819763187643</v>
      </c>
      <c r="AB127" s="237">
        <f>+IF(I127=0,"",'Ark1'!AA1838)</f>
        <v>0</v>
      </c>
      <c r="AC127" s="238">
        <f>+IF(I127=0,"",'Ark1'!AC1838)</f>
        <v>0</v>
      </c>
      <c r="AD127" s="239">
        <f>+IF(I127=0,"",'Ark1'!AE1838)</f>
        <v>0</v>
      </c>
      <c r="AE127" s="237">
        <f t="shared" si="21"/>
        <v>3.7776068376068359</v>
      </c>
      <c r="AF127" s="237">
        <f t="shared" si="22"/>
        <v>1.7121951219512195</v>
      </c>
      <c r="AG127" s="216"/>
      <c r="AH127" s="240"/>
      <c r="AJ127" s="29"/>
      <c r="AK127" s="27"/>
      <c r="AL127" s="28"/>
      <c r="AM127" s="28"/>
      <c r="AN127" s="27"/>
      <c r="AO127" s="27"/>
      <c r="AP127" s="34"/>
      <c r="AQ127" s="34"/>
      <c r="AR127" s="34"/>
    </row>
    <row r="128" spans="1:61" ht="15.6">
      <c r="A128" s="216"/>
      <c r="B128" s="287">
        <f>+'Ark1'!C1839</f>
        <v>2024</v>
      </c>
      <c r="C128" s="236">
        <f>+'Ark1'!L1839</f>
        <v>5</v>
      </c>
      <c r="D128" s="236" t="str">
        <f>VLOOKUP(C128,Klasse!$C$11:$D$27,2)</f>
        <v>O</v>
      </c>
      <c r="E128" s="236">
        <f>+'Ark1'!H1839</f>
        <v>1</v>
      </c>
      <c r="F128" s="236">
        <f>+'Ark1'!J1839</f>
        <v>111</v>
      </c>
      <c r="G128" s="236" t="str">
        <f>VLOOKUP(F128,RNR!$A$1:$B$25,2)</f>
        <v>Forus</v>
      </c>
      <c r="H128" s="236">
        <f>+IF(I128=0,"",'Ark1'!Q1839)</f>
        <v>153</v>
      </c>
      <c r="I128" s="353">
        <f>+'Ark1'!R1839</f>
        <v>225</v>
      </c>
      <c r="J128" s="237">
        <f>+IF(I128=0,"",'Ark1'!AG1839)</f>
        <v>3.8597031994458737</v>
      </c>
      <c r="K128" s="237"/>
      <c r="L128" s="237">
        <f>+IF(I128=0,"",'Ark1'!AH1839)</f>
        <v>1.7777777777777779</v>
      </c>
      <c r="M128" s="95"/>
      <c r="N128" s="502">
        <f>+'Ark1'!AI1839</f>
        <v>224</v>
      </c>
      <c r="O128" s="95"/>
      <c r="P128" s="32">
        <f>+IF(I128=0,"",'Ark1'!U1839)</f>
        <v>19.589777777777776</v>
      </c>
      <c r="Q128" s="95"/>
      <c r="R128" s="503">
        <f>+IF(N128=0,"",'Ark1'!AJ1839)</f>
        <v>106.6955357142857</v>
      </c>
      <c r="S128" s="95"/>
      <c r="T128" s="503">
        <f>+IF(N128=0,"",'Ark1'!AK1839)</f>
        <v>15.954793642163196</v>
      </c>
      <c r="U128" s="95"/>
      <c r="V128" s="238">
        <f>+IF(I128=0,"",'Ark1'!T1839)</f>
        <v>3.6222222222222222</v>
      </c>
      <c r="W128" s="95"/>
      <c r="X128" s="239">
        <f>+IF(I128=0,"",'Ark1'!W1839)</f>
        <v>0</v>
      </c>
      <c r="Y128" s="239">
        <f>+IF(I128=0,"",'Ark1'!X1839)</f>
        <v>78.222222222222229</v>
      </c>
      <c r="Z128" s="239">
        <f>+IF(I128=0,"",'Ark1'!Y1839)</f>
        <v>18.666666666666671</v>
      </c>
      <c r="AA128" s="239">
        <f>+IF(I128=0,"",'Ark1'!Z1839)</f>
        <v>4.0797203002651106</v>
      </c>
      <c r="AB128" s="237">
        <f>+IF(I128=0,"",'Ark1'!AA1839)</f>
        <v>0</v>
      </c>
      <c r="AC128" s="238">
        <f>+IF(I128=0,"",'Ark1'!AC1839)</f>
        <v>0</v>
      </c>
      <c r="AD128" s="239">
        <f>+IF(I128=0,"",'Ark1'!AE1839)</f>
        <v>0</v>
      </c>
      <c r="AE128" s="237">
        <f t="shared" si="21"/>
        <v>3.9179555555555554</v>
      </c>
      <c r="AF128" s="237">
        <f t="shared" si="22"/>
        <v>1.4705882352941178</v>
      </c>
      <c r="AG128" s="216"/>
      <c r="AH128" s="241"/>
      <c r="AJ128" s="29"/>
      <c r="AK128" s="27"/>
      <c r="AL128" s="28"/>
      <c r="AM128" s="28"/>
      <c r="AN128" s="27"/>
      <c r="AO128" s="27"/>
      <c r="AP128" s="34"/>
      <c r="AQ128" s="34"/>
      <c r="AR128" s="34"/>
    </row>
    <row r="129" spans="1:43" ht="15.6">
      <c r="A129" s="216"/>
      <c r="B129" s="287">
        <f>+'Ark1'!C1840</f>
        <v>2024</v>
      </c>
      <c r="C129" s="236">
        <f>+'Ark1'!L1840</f>
        <v>5</v>
      </c>
      <c r="D129" s="236" t="str">
        <f>VLOOKUP(C129,Klasse!$C$11:$D$27,2)</f>
        <v>O</v>
      </c>
      <c r="E129" s="236">
        <f>+'Ark1'!H1840</f>
        <v>1</v>
      </c>
      <c r="F129" s="236">
        <f>+'Ark1'!J1840</f>
        <v>116</v>
      </c>
      <c r="G129" s="236" t="str">
        <f>VLOOKUP(F129,RNR!$A$1:$B$25,2)</f>
        <v>Sandeid</v>
      </c>
      <c r="H129" s="236">
        <f>+IF(I129=0,"",'Ark1'!Q1840)</f>
        <v>158</v>
      </c>
      <c r="I129" s="353">
        <f>+'Ark1'!R1840</f>
        <v>313</v>
      </c>
      <c r="J129" s="237">
        <f>+IF(I129=0,"",'Ark1'!AG1840)</f>
        <v>6.4614051418667664</v>
      </c>
      <c r="K129" s="237"/>
      <c r="L129" s="237">
        <f>+IF(I129=0,"",'Ark1'!AH1840)</f>
        <v>6.7092651757188495</v>
      </c>
      <c r="M129" s="95"/>
      <c r="N129" s="502">
        <f>+'Ark1'!AI1840</f>
        <v>307</v>
      </c>
      <c r="O129" s="95"/>
      <c r="P129" s="32">
        <f>+IF(I129=0,"",'Ark1'!U1840)</f>
        <v>16.055910543130995</v>
      </c>
      <c r="Q129" s="95"/>
      <c r="R129" s="503">
        <f>+IF(N129=0,"",'Ark1'!AJ1840)</f>
        <v>99.887622149837114</v>
      </c>
      <c r="S129" s="95"/>
      <c r="T129" s="503">
        <f>+IF(N129=0,"",'Ark1'!AK1840)</f>
        <v>15.64285846163887</v>
      </c>
      <c r="U129" s="95"/>
      <c r="V129" s="238">
        <f>+IF(I129=0,"",'Ark1'!T1840)</f>
        <v>4.7859424920127802</v>
      </c>
      <c r="W129" s="95"/>
      <c r="X129" s="239">
        <f>+IF(I129=0,"",'Ark1'!W1840)</f>
        <v>0.95846645367412131</v>
      </c>
      <c r="Y129" s="239">
        <f>+IF(I129=0,"",'Ark1'!X1840)</f>
        <v>41.214057507987214</v>
      </c>
      <c r="Z129" s="239">
        <f>+IF(I129=0,"",'Ark1'!Y1840)</f>
        <v>9.2651757188498394</v>
      </c>
      <c r="AA129" s="239">
        <f>+IF(I129=0,"",'Ark1'!Z1840)</f>
        <v>4.6149540115518528</v>
      </c>
      <c r="AB129" s="237">
        <f>+IF(I129=0,"",'Ark1'!AA1840)</f>
        <v>0</v>
      </c>
      <c r="AC129" s="238">
        <f>+IF(I129=0,"",'Ark1'!AC1840)</f>
        <v>0</v>
      </c>
      <c r="AD129" s="239">
        <f>+IF(I129=0,"",'Ark1'!AE1840)</f>
        <v>0</v>
      </c>
      <c r="AE129" s="237">
        <f t="shared" ref="AE129:AE149" si="23">IF(I129=0,"",P129/C129)</f>
        <v>3.2111821086261991</v>
      </c>
      <c r="AF129" s="237">
        <f t="shared" ref="AF129:AF149" si="24">IF(I129=0,"",I129/H129)</f>
        <v>1.981012658227848</v>
      </c>
      <c r="AG129" s="216"/>
      <c r="AH129" s="219"/>
      <c r="AJ129" s="29"/>
      <c r="AK129" s="27"/>
      <c r="AL129" s="243"/>
      <c r="AM129" s="28"/>
      <c r="AQ129" s="28"/>
    </row>
    <row r="130" spans="1:43" ht="15.6">
      <c r="A130" s="216"/>
      <c r="B130" s="287">
        <f>+'Ark1'!C1841</f>
        <v>2024</v>
      </c>
      <c r="C130" s="236">
        <f>+'Ark1'!L1841</f>
        <v>5</v>
      </c>
      <c r="D130" s="236" t="str">
        <f>VLOOKUP(C130,Klasse!$C$11:$D$27,2)</f>
        <v>O</v>
      </c>
      <c r="E130" s="236">
        <f>+'Ark1'!H1841</f>
        <v>2</v>
      </c>
      <c r="F130" s="236">
        <f>+'Ark1'!J1841</f>
        <v>117</v>
      </c>
      <c r="G130" s="236" t="str">
        <f>VLOOKUP(F130,RNR!$A$1:$B$25,2)</f>
        <v>Jæren</v>
      </c>
      <c r="H130" s="236">
        <f>+IF(I130=0,"",'Ark1'!Q1841)</f>
        <v>120</v>
      </c>
      <c r="I130" s="353">
        <f>+'Ark1'!R1841</f>
        <v>270</v>
      </c>
      <c r="J130" s="237">
        <f>+IF(I130=0,"",'Ark1'!AG1841)</f>
        <v>7.906699651285491</v>
      </c>
      <c r="K130" s="237"/>
      <c r="L130" s="237">
        <f>+IF(I130=0,"",'Ark1'!AH1841)</f>
        <v>9.2592592592592613</v>
      </c>
      <c r="M130" s="95"/>
      <c r="N130" s="502">
        <f>+'Ark1'!AI1841</f>
        <v>270</v>
      </c>
      <c r="O130" s="95"/>
      <c r="P130" s="32">
        <f>+IF(I130=0,"",'Ark1'!U1841)</f>
        <v>16.761851851851851</v>
      </c>
      <c r="Q130" s="95"/>
      <c r="R130" s="503">
        <f>+IF(N130=0,"",'Ark1'!AJ1841)</f>
        <v>101.85925925925922</v>
      </c>
      <c r="S130" s="95"/>
      <c r="T130" s="503">
        <f>+IF(N130=0,"",'Ark1'!AK1841)</f>
        <v>15.41948327909377</v>
      </c>
      <c r="U130" s="95"/>
      <c r="V130" s="238">
        <f>+IF(I130=0,"",'Ark1'!T1841)</f>
        <v>4.3629629629629632</v>
      </c>
      <c r="W130" s="95"/>
      <c r="X130" s="239">
        <f>+IF(I130=0,"",'Ark1'!W1841)</f>
        <v>0</v>
      </c>
      <c r="Y130" s="239">
        <f>+IF(I130=0,"",'Ark1'!X1841)</f>
        <v>47.037037037037031</v>
      </c>
      <c r="Z130" s="239">
        <f>+IF(I130=0,"",'Ark1'!Y1841)</f>
        <v>14.074074074074073</v>
      </c>
      <c r="AA130" s="239">
        <f>+IF(I130=0,"",'Ark1'!Z1841)</f>
        <v>4.9741320009864358</v>
      </c>
      <c r="AB130" s="237">
        <f>+IF(I130=0,"",'Ark1'!AA1841)</f>
        <v>0</v>
      </c>
      <c r="AC130" s="238">
        <f>+IF(I130=0,"",'Ark1'!AC1841)</f>
        <v>0</v>
      </c>
      <c r="AD130" s="239">
        <f>+IF(I130=0,"",'Ark1'!AE1841)</f>
        <v>0</v>
      </c>
      <c r="AE130" s="237">
        <f t="shared" si="23"/>
        <v>3.3523703703703704</v>
      </c>
      <c r="AF130" s="237">
        <f t="shared" si="24"/>
        <v>2.25</v>
      </c>
      <c r="AG130" s="216"/>
      <c r="AH130" s="219"/>
      <c r="AJ130" s="29"/>
      <c r="AK130" s="27"/>
      <c r="AL130" s="243"/>
      <c r="AM130" s="28"/>
      <c r="AQ130" s="28"/>
    </row>
    <row r="131" spans="1:43" ht="15.6">
      <c r="A131" s="216"/>
      <c r="B131" s="287">
        <f>+'Ark1'!C1842</f>
        <v>2024</v>
      </c>
      <c r="C131" s="236">
        <f>+'Ark1'!L1842</f>
        <v>5</v>
      </c>
      <c r="D131" s="236" t="str">
        <f>VLOOKUP(C131,Klasse!$C$11:$D$27,2)</f>
        <v>O</v>
      </c>
      <c r="E131" s="236">
        <f>+'Ark1'!H1842</f>
        <v>1</v>
      </c>
      <c r="F131" s="236">
        <f>+'Ark1'!J1842</f>
        <v>134</v>
      </c>
      <c r="G131" s="236" t="str">
        <f>VLOOKUP(F131,RNR!$A$1:$B$25,2)</f>
        <v>Førde</v>
      </c>
      <c r="H131" s="236">
        <f>+IF(I131=0,"",'Ark1'!Q1842)</f>
        <v>233</v>
      </c>
      <c r="I131" s="353">
        <f>+'Ark1'!R1842</f>
        <v>456</v>
      </c>
      <c r="J131" s="237">
        <f>+IF(I131=0,"",'Ark1'!AG1842)</f>
        <v>5.4365721566385687</v>
      </c>
      <c r="K131" s="237"/>
      <c r="L131" s="237">
        <f>+IF(I131=0,"",'Ark1'!AH1842)</f>
        <v>14.692982456140347</v>
      </c>
      <c r="M131" s="95"/>
      <c r="N131" s="502">
        <f>+'Ark1'!AI1842</f>
        <v>450</v>
      </c>
      <c r="O131" s="95"/>
      <c r="P131" s="32">
        <f>+IF(I131=0,"",'Ark1'!U1842)</f>
        <v>15.308552631578937</v>
      </c>
      <c r="Q131" s="95"/>
      <c r="R131" s="503">
        <f>+IF(N131=0,"",'Ark1'!AJ1842)</f>
        <v>98.963333333333367</v>
      </c>
      <c r="S131" s="95"/>
      <c r="T131" s="503">
        <f>+IF(N131=0,"",'Ark1'!AK1842)</f>
        <v>15.449127844067776</v>
      </c>
      <c r="U131" s="95"/>
      <c r="V131" s="238">
        <f>+IF(I131=0,"",'Ark1'!T1842)</f>
        <v>4.8991228070175437</v>
      </c>
      <c r="W131" s="95"/>
      <c r="X131" s="239">
        <f>+IF(I131=0,"",'Ark1'!W1842)</f>
        <v>0.4385964912280701</v>
      </c>
      <c r="Y131" s="239">
        <f>+IF(I131=0,"",'Ark1'!X1842)</f>
        <v>34.868421052631597</v>
      </c>
      <c r="Z131" s="239">
        <f>+IF(I131=0,"",'Ark1'!Y1842)</f>
        <v>5.7017543859649118</v>
      </c>
      <c r="AA131" s="239">
        <f>+IF(I131=0,"",'Ark1'!Z1842)</f>
        <v>4.0029256419022756</v>
      </c>
      <c r="AB131" s="237">
        <f>+IF(I131=0,"",'Ark1'!AA1842)</f>
        <v>0</v>
      </c>
      <c r="AC131" s="238">
        <f>+IF(I131=0,"",'Ark1'!AC1842)</f>
        <v>0</v>
      </c>
      <c r="AD131" s="239">
        <f>+IF(I131=0,"",'Ark1'!AE1842)</f>
        <v>0</v>
      </c>
      <c r="AE131" s="237">
        <f t="shared" si="23"/>
        <v>3.0617105263157876</v>
      </c>
      <c r="AF131" s="237">
        <f t="shared" si="24"/>
        <v>1.9570815450643777</v>
      </c>
      <c r="AG131" s="216"/>
      <c r="AH131" s="219"/>
      <c r="AJ131" s="29"/>
      <c r="AK131" s="27"/>
      <c r="AL131" s="243"/>
      <c r="AM131" s="28"/>
      <c r="AQ131" s="28"/>
    </row>
    <row r="132" spans="1:43" ht="15.6">
      <c r="A132" s="216"/>
      <c r="B132" s="287">
        <f>+'Ark1'!C1843</f>
        <v>2024</v>
      </c>
      <c r="C132" s="236">
        <f>+'Ark1'!L1843</f>
        <v>5</v>
      </c>
      <c r="D132" s="236" t="str">
        <f>VLOOKUP(C132,Klasse!$C$11:$D$27,2)</f>
        <v>O</v>
      </c>
      <c r="E132" s="236">
        <f>+'Ark1'!H1843</f>
        <v>2</v>
      </c>
      <c r="F132" s="236">
        <f>+'Ark1'!J1843</f>
        <v>141</v>
      </c>
      <c r="G132" s="236" t="str">
        <f>VLOOKUP(F132,RNR!$A$1:$B$25,2)</f>
        <v>Ølen</v>
      </c>
      <c r="H132" s="236">
        <f>+IF(I132=0,"",'Ark1'!Q1843)</f>
        <v>297</v>
      </c>
      <c r="I132" s="353">
        <f>+'Ark1'!R1843</f>
        <v>839</v>
      </c>
      <c r="J132" s="237">
        <f>+IF(I132=0,"",'Ark1'!AG1843)</f>
        <v>10.537344180426336</v>
      </c>
      <c r="K132" s="237"/>
      <c r="L132" s="237">
        <f>+IF(I132=0,"",'Ark1'!AH1843)</f>
        <v>7.3897497020262204</v>
      </c>
      <c r="M132" s="95"/>
      <c r="N132" s="502">
        <f>+'Ark1'!AI1843</f>
        <v>835</v>
      </c>
      <c r="O132" s="95"/>
      <c r="P132" s="32">
        <f>+IF(I132=0,"",'Ark1'!U1843)</f>
        <v>14.229320619785462</v>
      </c>
      <c r="Q132" s="95"/>
      <c r="R132" s="503">
        <f>+IF(N132=0,"",'Ark1'!AJ1843)</f>
        <v>97.561197604790365</v>
      </c>
      <c r="S132" s="95"/>
      <c r="T132" s="503">
        <f>+IF(N132=0,"",'Ark1'!AK1843)</f>
        <v>15.097464859178304</v>
      </c>
      <c r="U132" s="95"/>
      <c r="V132" s="238">
        <f>+IF(I132=0,"",'Ark1'!T1843)</f>
        <v>5.1525625744934445</v>
      </c>
      <c r="W132" s="95"/>
      <c r="X132" s="239">
        <f>+IF(I132=0,"",'Ark1'!W1843)</f>
        <v>0</v>
      </c>
      <c r="Y132" s="239">
        <f>+IF(I132=0,"",'Ark1'!X1843)</f>
        <v>22.169249106078674</v>
      </c>
      <c r="Z132" s="239">
        <f>+IF(I132=0,"",'Ark1'!Y1843)</f>
        <v>2.383790226460071</v>
      </c>
      <c r="AA132" s="239">
        <f>+IF(I132=0,"",'Ark1'!Z1843)</f>
        <v>3.3186687439582347</v>
      </c>
      <c r="AB132" s="237">
        <f>+IF(I132=0,"",'Ark1'!AA1843)</f>
        <v>0</v>
      </c>
      <c r="AC132" s="238">
        <f>+IF(I132=0,"",'Ark1'!AC1843)</f>
        <v>0</v>
      </c>
      <c r="AD132" s="239">
        <f>+IF(I132=0,"",'Ark1'!AE1843)</f>
        <v>0</v>
      </c>
      <c r="AE132" s="237">
        <f t="shared" si="23"/>
        <v>2.8458641239570923</v>
      </c>
      <c r="AF132" s="237">
        <f t="shared" si="24"/>
        <v>2.8249158249158248</v>
      </c>
      <c r="AG132" s="216"/>
      <c r="AH132" s="219"/>
      <c r="AJ132" s="29"/>
      <c r="AK132" s="27"/>
      <c r="AL132" s="243"/>
      <c r="AM132" s="28"/>
      <c r="AQ132" s="28"/>
    </row>
    <row r="133" spans="1:43" ht="15.6">
      <c r="A133" s="216"/>
      <c r="B133" s="287">
        <f>+'Ark1'!C1844</f>
        <v>2024</v>
      </c>
      <c r="C133" s="236">
        <f>+'Ark1'!L1844</f>
        <v>5</v>
      </c>
      <c r="D133" s="236" t="str">
        <f>VLOOKUP(C133,Klasse!$C$11:$D$27,2)</f>
        <v>O</v>
      </c>
      <c r="E133" s="236">
        <f>+'Ark1'!H1844</f>
        <v>2</v>
      </c>
      <c r="F133" s="236">
        <f>+'Ark1'!J1844</f>
        <v>143</v>
      </c>
      <c r="G133" s="236" t="str">
        <f>VLOOKUP(F133,RNR!$A$1:$B$25,2)</f>
        <v>Nordfjord</v>
      </c>
      <c r="H133" s="236" t="str">
        <f>+IF(I133=0,"",'Ark1'!Q1844)</f>
        <v/>
      </c>
      <c r="I133" s="353">
        <f>+'Ark1'!R1844</f>
        <v>0</v>
      </c>
      <c r="J133" s="237" t="str">
        <f>+IF(I133=0,"",'Ark1'!AG1844)</f>
        <v/>
      </c>
      <c r="K133" s="237"/>
      <c r="L133" s="237" t="str">
        <f>+IF(I133=0,"",'Ark1'!AH1844)</f>
        <v/>
      </c>
      <c r="M133" s="95"/>
      <c r="N133" s="502">
        <f>+'Ark1'!AI1844</f>
        <v>0</v>
      </c>
      <c r="O133" s="95"/>
      <c r="P133" s="32" t="str">
        <f>+IF(I133=0,"",'Ark1'!U1844)</f>
        <v/>
      </c>
      <c r="Q133" s="95"/>
      <c r="R133" s="503" t="str">
        <f>+IF(N133=0,"",'Ark1'!AJ1844)</f>
        <v/>
      </c>
      <c r="S133" s="95"/>
      <c r="T133" s="503" t="str">
        <f>+IF(N133=0,"",'Ark1'!AK1844)</f>
        <v/>
      </c>
      <c r="U133" s="95"/>
      <c r="V133" s="238" t="str">
        <f>+IF(I133=0,"",'Ark1'!T1844)</f>
        <v/>
      </c>
      <c r="W133" s="95"/>
      <c r="X133" s="239" t="str">
        <f>+IF(I133=0,"",'Ark1'!W1844)</f>
        <v/>
      </c>
      <c r="Y133" s="239" t="str">
        <f>+IF(I133=0,"",'Ark1'!X1844)</f>
        <v/>
      </c>
      <c r="Z133" s="239" t="str">
        <f>+IF(I133=0,"",'Ark1'!Y1844)</f>
        <v/>
      </c>
      <c r="AA133" s="239" t="str">
        <f>+IF(I133=0,"",'Ark1'!Z1844)</f>
        <v/>
      </c>
      <c r="AB133" s="237" t="str">
        <f>+IF(I133=0,"",'Ark1'!AA1844)</f>
        <v/>
      </c>
      <c r="AC133" s="238" t="str">
        <f>+IF(I133=0,"",'Ark1'!AC1844)</f>
        <v/>
      </c>
      <c r="AD133" s="239" t="str">
        <f>+IF(I133=0,"",'Ark1'!AE1844)</f>
        <v/>
      </c>
      <c r="AE133" s="237" t="str">
        <f t="shared" si="23"/>
        <v/>
      </c>
      <c r="AF133" s="237" t="str">
        <f t="shared" si="24"/>
        <v/>
      </c>
      <c r="AG133" s="216"/>
      <c r="AH133" s="219"/>
      <c r="AJ133" s="29"/>
      <c r="AK133" s="27"/>
      <c r="AL133" s="243"/>
      <c r="AM133" s="28"/>
      <c r="AQ133" s="28"/>
    </row>
    <row r="134" spans="1:43" ht="15.6">
      <c r="A134" s="216"/>
      <c r="B134" s="287">
        <f>+'Ark1'!C1845</f>
        <v>2024</v>
      </c>
      <c r="C134" s="236">
        <f>+'Ark1'!L1845</f>
        <v>5</v>
      </c>
      <c r="D134" s="236" t="str">
        <f>VLOOKUP(C134,Klasse!$C$11:$D$27,2)</f>
        <v>O</v>
      </c>
      <c r="E134" s="236">
        <f>+'Ark1'!H1845</f>
        <v>2</v>
      </c>
      <c r="F134" s="236">
        <f>+'Ark1'!J1845</f>
        <v>147</v>
      </c>
      <c r="G134" s="236" t="str">
        <f>VLOOKUP(F134,RNR!$A$1:$B$25,2)</f>
        <v>Midt-Norge</v>
      </c>
      <c r="H134" s="236">
        <f>+IF(I134=0,"",'Ark1'!Q1845)</f>
        <v>31</v>
      </c>
      <c r="I134" s="353">
        <f>+'Ark1'!R1845</f>
        <v>137</v>
      </c>
      <c r="J134" s="237">
        <f>+IF(I134=0,"",'Ark1'!AG1845)</f>
        <v>11.056707648397062</v>
      </c>
      <c r="K134" s="237"/>
      <c r="L134" s="237">
        <f>+IF(I134=0,"",'Ark1'!AH1845)</f>
        <v>42.335766423357661</v>
      </c>
      <c r="M134" s="95"/>
      <c r="N134" s="502">
        <f>+'Ark1'!AI1845</f>
        <v>137</v>
      </c>
      <c r="O134" s="95"/>
      <c r="P134" s="32">
        <f>+IF(I134=0,"",'Ark1'!U1845)</f>
        <v>13.516058394160584</v>
      </c>
      <c r="Q134" s="95"/>
      <c r="R134" s="503">
        <f>+IF(N134=0,"",'Ark1'!AJ1845)</f>
        <v>95.679562043795613</v>
      </c>
      <c r="S134" s="95"/>
      <c r="T134" s="503">
        <f>+IF(N134=0,"",'Ark1'!AK1845)</f>
        <v>15.208429515356981</v>
      </c>
      <c r="U134" s="95"/>
      <c r="V134" s="238">
        <f>+IF(I134=0,"",'Ark1'!T1845)</f>
        <v>5.445255474452555</v>
      </c>
      <c r="W134" s="95"/>
      <c r="X134" s="239">
        <f>+IF(I134=0,"",'Ark1'!W1845)</f>
        <v>0</v>
      </c>
      <c r="Y134" s="239">
        <f>+IF(I134=0,"",'Ark1'!X1845)</f>
        <v>16.058394160583941</v>
      </c>
      <c r="Z134" s="239">
        <f>+IF(I134=0,"",'Ark1'!Y1845)</f>
        <v>2.1897810218978111</v>
      </c>
      <c r="AA134" s="239">
        <f>+IF(I134=0,"",'Ark1'!Z1845)</f>
        <v>3.1440416031645557</v>
      </c>
      <c r="AB134" s="237">
        <f>+IF(I134=0,"",'Ark1'!AA1845)</f>
        <v>0</v>
      </c>
      <c r="AC134" s="238">
        <f>+IF(I134=0,"",'Ark1'!AC1845)</f>
        <v>0</v>
      </c>
      <c r="AD134" s="239">
        <f>+IF(I134=0,"",'Ark1'!AE1845)</f>
        <v>0</v>
      </c>
      <c r="AE134" s="237">
        <f t="shared" si="23"/>
        <v>2.7032116788321168</v>
      </c>
      <c r="AF134" s="237">
        <f t="shared" si="24"/>
        <v>4.419354838709677</v>
      </c>
      <c r="AG134" s="216"/>
      <c r="AH134" s="219"/>
      <c r="AJ134" s="29"/>
      <c r="AK134" s="27"/>
      <c r="AL134" s="243"/>
      <c r="AM134" s="28"/>
      <c r="AQ134" s="28"/>
    </row>
    <row r="135" spans="1:43" ht="15.6">
      <c r="A135" s="216"/>
      <c r="B135" s="287">
        <f>+'Ark1'!C1846</f>
        <v>2024</v>
      </c>
      <c r="C135" s="236">
        <f>+'Ark1'!L1846</f>
        <v>5</v>
      </c>
      <c r="D135" s="236" t="str">
        <f>VLOOKUP(C135,Klasse!$C$11:$D$27,2)</f>
        <v>O</v>
      </c>
      <c r="E135" s="236">
        <f>+'Ark1'!H1846</f>
        <v>1</v>
      </c>
      <c r="F135" s="236">
        <f>+'Ark1'!J1846</f>
        <v>155</v>
      </c>
      <c r="G135" s="236" t="str">
        <f>VLOOKUP(F135,RNR!$A$1:$B$25,2)</f>
        <v>Målselv</v>
      </c>
      <c r="H135" s="236">
        <f>+IF(I135=0,"",'Ark1'!Q1846)</f>
        <v>65</v>
      </c>
      <c r="I135" s="353">
        <f>+'Ark1'!R1846</f>
        <v>135</v>
      </c>
      <c r="J135" s="237">
        <f>+IF(I135=0,"",'Ark1'!AG1846)</f>
        <v>3.8343511042016911</v>
      </c>
      <c r="K135" s="237"/>
      <c r="L135" s="237">
        <f>+IF(I135=0,"",'Ark1'!AH1846)</f>
        <v>13.333333333333337</v>
      </c>
      <c r="M135" s="95"/>
      <c r="N135" s="502">
        <f>+'Ark1'!AI1846</f>
        <v>135</v>
      </c>
      <c r="O135" s="95"/>
      <c r="P135" s="32">
        <f>+IF(I135=0,"",'Ark1'!U1846)</f>
        <v>17.520740740740724</v>
      </c>
      <c r="Q135" s="95"/>
      <c r="R135" s="503">
        <f>+IF(N135=0,"",'Ark1'!AJ1846)</f>
        <v>102.64962962962964</v>
      </c>
      <c r="S135" s="95"/>
      <c r="T135" s="503">
        <f>+IF(N135=0,"",'Ark1'!AK1846)</f>
        <v>15.744070242751205</v>
      </c>
      <c r="U135" s="95"/>
      <c r="V135" s="238">
        <f>+IF(I135=0,"",'Ark1'!T1846)</f>
        <v>4.1333333333333346</v>
      </c>
      <c r="W135" s="95"/>
      <c r="X135" s="239">
        <f>+IF(I135=0,"",'Ark1'!W1846)</f>
        <v>0</v>
      </c>
      <c r="Y135" s="239">
        <f>+IF(I135=0,"",'Ark1'!X1846)</f>
        <v>55.555555555555557</v>
      </c>
      <c r="Z135" s="239">
        <f>+IF(I135=0,"",'Ark1'!Y1846)</f>
        <v>16.296296296296294</v>
      </c>
      <c r="AA135" s="239">
        <f>+IF(I135=0,"",'Ark1'!Z1846)</f>
        <v>4.9868433761960738</v>
      </c>
      <c r="AB135" s="237">
        <f>+IF(I135=0,"",'Ark1'!AA1846)</f>
        <v>0</v>
      </c>
      <c r="AC135" s="238">
        <f>+IF(I135=0,"",'Ark1'!AC1846)</f>
        <v>0</v>
      </c>
      <c r="AD135" s="239">
        <f>+IF(I135=0,"",'Ark1'!AE1846)</f>
        <v>0</v>
      </c>
      <c r="AE135" s="237">
        <f t="shared" si="23"/>
        <v>3.5041481481481447</v>
      </c>
      <c r="AF135" s="237">
        <f t="shared" si="24"/>
        <v>2.0769230769230771</v>
      </c>
      <c r="AG135" s="216"/>
      <c r="AH135" s="219"/>
      <c r="AJ135" s="29"/>
      <c r="AK135" s="27"/>
      <c r="AL135" s="243"/>
      <c r="AM135" s="28"/>
      <c r="AQ135" s="28"/>
    </row>
    <row r="136" spans="1:43" ht="15.6">
      <c r="A136" s="216"/>
      <c r="B136" s="287">
        <f>+'Ark1'!C1847</f>
        <v>2024</v>
      </c>
      <c r="C136" s="236">
        <f>+'Ark1'!L1847</f>
        <v>5</v>
      </c>
      <c r="D136" s="236" t="str">
        <f>VLOOKUP(C136,Klasse!$C$11:$D$27,2)</f>
        <v>O</v>
      </c>
      <c r="E136" s="236">
        <f>+'Ark1'!H1847</f>
        <v>2</v>
      </c>
      <c r="F136" s="236">
        <f>+'Ark1'!J1847</f>
        <v>160</v>
      </c>
      <c r="G136" s="236" t="str">
        <f>VLOOKUP(F136,RNR!$A$1:$B$25,2)</f>
        <v>Oslo</v>
      </c>
      <c r="H136" s="236">
        <f>+IF(I136=0,"",'Ark1'!Q1847)</f>
        <v>69</v>
      </c>
      <c r="I136" s="353">
        <f>+'Ark1'!R1847</f>
        <v>128</v>
      </c>
      <c r="J136" s="237">
        <f>+IF(I136=0,"",'Ark1'!AG1847)</f>
        <v>5.5053161481751776</v>
      </c>
      <c r="K136" s="237"/>
      <c r="L136" s="237">
        <f>+IF(I136=0,"",'Ark1'!AH1847)</f>
        <v>7.03125</v>
      </c>
      <c r="M136" s="95"/>
      <c r="N136" s="502">
        <f>+'Ark1'!AI1847</f>
        <v>128</v>
      </c>
      <c r="O136" s="95"/>
      <c r="P136" s="32">
        <f>+IF(I136=0,"",'Ark1'!U1847)</f>
        <v>17.916406250000005</v>
      </c>
      <c r="Q136" s="95"/>
      <c r="R136" s="503">
        <f>+IF(N136=0,"",'Ark1'!AJ1847)</f>
        <v>104.54375000000007</v>
      </c>
      <c r="S136" s="95"/>
      <c r="T136" s="503">
        <f>+IF(N136=0,"",'Ark1'!AK1847)</f>
        <v>15.474036928343788</v>
      </c>
      <c r="U136" s="95"/>
      <c r="V136" s="238">
        <f>+IF(I136=0,"",'Ark1'!T1847)</f>
        <v>4.359375</v>
      </c>
      <c r="W136" s="95"/>
      <c r="X136" s="239">
        <f>+IF(I136=0,"",'Ark1'!W1847)</f>
        <v>0</v>
      </c>
      <c r="Y136" s="239">
        <f>+IF(I136=0,"",'Ark1'!X1847)</f>
        <v>65.625</v>
      </c>
      <c r="Z136" s="239">
        <f>+IF(I136=0,"",'Ark1'!Y1847)</f>
        <v>9.375</v>
      </c>
      <c r="AA136" s="239">
        <f>+IF(I136=0,"",'Ark1'!Z1847)</f>
        <v>3.7683048523123688</v>
      </c>
      <c r="AB136" s="237">
        <f>+IF(I136=0,"",'Ark1'!AA1847)</f>
        <v>0</v>
      </c>
      <c r="AC136" s="238">
        <f>+IF(I136=0,"",'Ark1'!AC1847)</f>
        <v>0</v>
      </c>
      <c r="AD136" s="239">
        <f>+IF(I136=0,"",'Ark1'!AE1847)</f>
        <v>0</v>
      </c>
      <c r="AE136" s="237">
        <f t="shared" si="23"/>
        <v>3.5832812500000011</v>
      </c>
      <c r="AF136" s="237">
        <f t="shared" si="24"/>
        <v>1.855072463768116</v>
      </c>
      <c r="AG136" s="216"/>
      <c r="AH136" s="219"/>
      <c r="AJ136" s="29"/>
      <c r="AK136" s="27"/>
      <c r="AL136" s="243"/>
      <c r="AM136" s="28"/>
      <c r="AQ136" s="28"/>
    </row>
    <row r="137" spans="1:43" ht="15.6">
      <c r="A137" s="216"/>
      <c r="B137" s="287">
        <f>+'Ark1'!C1848</f>
        <v>2024</v>
      </c>
      <c r="C137" s="236">
        <f>+'Ark1'!L1848</f>
        <v>5</v>
      </c>
      <c r="D137" s="236" t="str">
        <f>VLOOKUP(C137,Klasse!$C$11:$D$27,2)</f>
        <v>O</v>
      </c>
      <c r="E137" s="236">
        <f>+'Ark1'!H1848</f>
        <v>1</v>
      </c>
      <c r="F137" s="236">
        <f>+'Ark1'!J1848</f>
        <v>171</v>
      </c>
      <c r="G137" s="236" t="str">
        <f>VLOOKUP(F137,RNR!$A$1:$B$25,2)</f>
        <v>Prima</v>
      </c>
      <c r="H137" s="236">
        <f>+IF(I137=0,"",'Ark1'!Q1848)</f>
        <v>17</v>
      </c>
      <c r="I137" s="353">
        <f>+'Ark1'!R1848</f>
        <v>24</v>
      </c>
      <c r="J137" s="237">
        <f>+IF(I137=0,"",'Ark1'!AG1848)</f>
        <v>2.3494473181620581</v>
      </c>
      <c r="K137" s="237"/>
      <c r="L137" s="237">
        <f>+IF(I137=0,"",'Ark1'!AH1848)</f>
        <v>0</v>
      </c>
      <c r="M137" s="95"/>
      <c r="N137" s="502">
        <f>+'Ark1'!AI1848</f>
        <v>24</v>
      </c>
      <c r="O137" s="95"/>
      <c r="P137" s="32">
        <f>+IF(I137=0,"",'Ark1'!U1848)</f>
        <v>20.041666666666671</v>
      </c>
      <c r="Q137" s="95"/>
      <c r="R137" s="503">
        <f>+IF(N137=0,"",'Ark1'!AJ1848)</f>
        <v>108.91249999999998</v>
      </c>
      <c r="S137" s="95"/>
      <c r="T137" s="503">
        <f>+IF(N137=0,"",'Ark1'!AK1848)</f>
        <v>15.324765959066116</v>
      </c>
      <c r="U137" s="95"/>
      <c r="V137" s="238">
        <f>+IF(I137=0,"",'Ark1'!T1848)</f>
        <v>4</v>
      </c>
      <c r="W137" s="95"/>
      <c r="X137" s="239">
        <f>+IF(I137=0,"",'Ark1'!W1848)</f>
        <v>0</v>
      </c>
      <c r="Y137" s="239">
        <f>+IF(I137=0,"",'Ark1'!X1848)</f>
        <v>83.333333333333314</v>
      </c>
      <c r="Z137" s="239">
        <f>+IF(I137=0,"",'Ark1'!Y1848)</f>
        <v>16.666666666666671</v>
      </c>
      <c r="AA137" s="239">
        <f>+IF(I137=0,"",'Ark1'!Z1848)</f>
        <v>3.9005252495301246</v>
      </c>
      <c r="AB137" s="237">
        <f>+IF(I137=0,"",'Ark1'!AA1848)</f>
        <v>0</v>
      </c>
      <c r="AC137" s="238">
        <f>+IF(I137=0,"",'Ark1'!AC1848)</f>
        <v>0</v>
      </c>
      <c r="AD137" s="239">
        <f>+IF(I137=0,"",'Ark1'!AE1848)</f>
        <v>0</v>
      </c>
      <c r="AE137" s="237">
        <f t="shared" si="23"/>
        <v>4.0083333333333346</v>
      </c>
      <c r="AF137" s="237">
        <f t="shared" si="24"/>
        <v>1.411764705882353</v>
      </c>
      <c r="AG137" s="216"/>
      <c r="AH137" s="219"/>
      <c r="AJ137" s="29"/>
      <c r="AK137" s="27"/>
      <c r="AL137" s="243"/>
      <c r="AM137" s="28"/>
      <c r="AQ137" s="28"/>
    </row>
    <row r="138" spans="1:43" ht="15.6">
      <c r="A138" s="216"/>
      <c r="B138" s="287">
        <f>+'Ark1'!C1849</f>
        <v>2024</v>
      </c>
      <c r="C138" s="236">
        <f>+'Ark1'!L1849</f>
        <v>5</v>
      </c>
      <c r="D138" s="236" t="str">
        <f>VLOOKUP(C138,Klasse!$C$11:$D$27,2)</f>
        <v>O</v>
      </c>
      <c r="E138" s="236">
        <f>+'Ark1'!H1849</f>
        <v>2</v>
      </c>
      <c r="F138" s="236">
        <f>+'Ark1'!J1849</f>
        <v>175</v>
      </c>
      <c r="G138" s="236" t="str">
        <f>VLOOKUP(F138,RNR!$A$1:$B$25,2)</f>
        <v>Ole Ringdal</v>
      </c>
      <c r="H138" s="236">
        <f>+IF(I138=0,"",'Ark1'!Q1849)</f>
        <v>44</v>
      </c>
      <c r="I138" s="353">
        <f>+'Ark1'!R1849</f>
        <v>79</v>
      </c>
      <c r="J138" s="237">
        <f>+IF(I138=0,"",'Ark1'!AG1849)</f>
        <v>5.7547497683039852</v>
      </c>
      <c r="K138" s="237"/>
      <c r="L138" s="237">
        <f>+IF(I138=0,"",'Ark1'!AH1849)</f>
        <v>8.8607594936708818</v>
      </c>
      <c r="M138" s="95"/>
      <c r="N138" s="502">
        <f>+'Ark1'!AI1849</f>
        <v>73</v>
      </c>
      <c r="O138" s="95"/>
      <c r="P138" s="32">
        <f>+IF(I138=0,"",'Ark1'!U1849)</f>
        <v>15.09113924050634</v>
      </c>
      <c r="Q138" s="95"/>
      <c r="R138" s="503">
        <f>+IF(N138=0,"",'Ark1'!AJ1849)</f>
        <v>99.028767123287679</v>
      </c>
      <c r="S138" s="95"/>
      <c r="T138" s="503">
        <f>+IF(N138=0,"",'Ark1'!AK1849)</f>
        <v>15.468977888511413</v>
      </c>
      <c r="U138" s="95"/>
      <c r="V138" s="238">
        <f>+IF(I138=0,"",'Ark1'!T1849)</f>
        <v>4.5063291139240489</v>
      </c>
      <c r="W138" s="95"/>
      <c r="X138" s="239">
        <f>+IF(I138=0,"",'Ark1'!W1849)</f>
        <v>0</v>
      </c>
      <c r="Y138" s="239">
        <f>+IF(I138=0,"",'Ark1'!X1849)</f>
        <v>31.645569620253177</v>
      </c>
      <c r="Z138" s="239">
        <f>+IF(I138=0,"",'Ark1'!Y1849)</f>
        <v>7.5949367088607556</v>
      </c>
      <c r="AA138" s="239">
        <f>+IF(I138=0,"",'Ark1'!Z1849)</f>
        <v>4.1152138192419994</v>
      </c>
      <c r="AB138" s="237">
        <f>+IF(I138=0,"",'Ark1'!AA1849)</f>
        <v>0</v>
      </c>
      <c r="AC138" s="238">
        <f>+IF(I138=0,"",'Ark1'!AC1849)</f>
        <v>0</v>
      </c>
      <c r="AD138" s="239">
        <f>+IF(I138=0,"",'Ark1'!AE1849)</f>
        <v>0</v>
      </c>
      <c r="AE138" s="237">
        <f t="shared" si="23"/>
        <v>3.0182278481012679</v>
      </c>
      <c r="AF138" s="237">
        <f t="shared" si="24"/>
        <v>1.7954545454545454</v>
      </c>
      <c r="AG138" s="216"/>
      <c r="AH138" s="219"/>
      <c r="AJ138" s="29"/>
      <c r="AK138" s="27"/>
      <c r="AL138" s="243"/>
      <c r="AM138" s="28"/>
      <c r="AQ138" s="28"/>
    </row>
    <row r="139" spans="1:43" ht="15.6">
      <c r="A139" s="216"/>
      <c r="B139" s="287">
        <f>+'Ark1'!C1850</f>
        <v>2024</v>
      </c>
      <c r="C139" s="236">
        <f>+'Ark1'!L1850</f>
        <v>5</v>
      </c>
      <c r="D139" s="236" t="str">
        <f>VLOOKUP(C139,Klasse!$C$11:$D$27,2)</f>
        <v>O</v>
      </c>
      <c r="E139" s="236">
        <f>+'Ark1'!H1850</f>
        <v>2</v>
      </c>
      <c r="F139" s="236">
        <f>+'Ark1'!J1850</f>
        <v>177</v>
      </c>
      <c r="G139" s="236" t="str">
        <f>VLOOKUP(F139,RNR!$A$1:$B$25,2)</f>
        <v>Slakthuset</v>
      </c>
      <c r="H139" s="236">
        <f>+IF(I139=0,"",'Ark1'!Q1850)</f>
        <v>51</v>
      </c>
      <c r="I139" s="353">
        <f>+'Ark1'!R1850</f>
        <v>103</v>
      </c>
      <c r="J139" s="237">
        <f>+IF(I139=0,"",'Ark1'!AG1850)</f>
        <v>5.5376084942586496</v>
      </c>
      <c r="K139" s="237"/>
      <c r="L139" s="237">
        <f>+IF(I139=0,"",'Ark1'!AH1850)</f>
        <v>6.7961165048543695</v>
      </c>
      <c r="M139" s="95"/>
      <c r="N139" s="502">
        <f>+'Ark1'!AI1850</f>
        <v>103</v>
      </c>
      <c r="O139" s="95"/>
      <c r="P139" s="32">
        <f>+IF(I139=0,"",'Ark1'!U1850)</f>
        <v>15.727184466019413</v>
      </c>
      <c r="Q139" s="95"/>
      <c r="R139" s="503">
        <f>+IF(N139=0,"",'Ark1'!AJ1850)</f>
        <v>100.82524271844665</v>
      </c>
      <c r="S139" s="95"/>
      <c r="T139" s="503">
        <f>+IF(N139=0,"",'Ark1'!AK1850)</f>
        <v>15.180318521178277</v>
      </c>
      <c r="U139" s="95"/>
      <c r="V139" s="238">
        <f>+IF(I139=0,"",'Ark1'!T1850)</f>
        <v>5.0291262135922352</v>
      </c>
      <c r="W139" s="95"/>
      <c r="X139" s="239">
        <f>+IF(I139=0,"",'Ark1'!W1850)</f>
        <v>0</v>
      </c>
      <c r="Y139" s="239">
        <f>+IF(I139=0,"",'Ark1'!X1850)</f>
        <v>48.54368932038836</v>
      </c>
      <c r="Z139" s="239">
        <f>+IF(I139=0,"",'Ark1'!Y1850)</f>
        <v>0.97087378640776723</v>
      </c>
      <c r="AA139" s="239">
        <f>+IF(I139=0,"",'Ark1'!Z1850)</f>
        <v>2.9834883529821208</v>
      </c>
      <c r="AB139" s="237">
        <f>+IF(I139=0,"",'Ark1'!AA1850)</f>
        <v>0</v>
      </c>
      <c r="AC139" s="238">
        <f>+IF(I139=0,"",'Ark1'!AC1850)</f>
        <v>0</v>
      </c>
      <c r="AD139" s="239">
        <f>+IF(I139=0,"",'Ark1'!AE1850)</f>
        <v>0</v>
      </c>
      <c r="AE139" s="237">
        <f t="shared" si="23"/>
        <v>3.1454368932038825</v>
      </c>
      <c r="AF139" s="237">
        <f t="shared" si="24"/>
        <v>2.0196078431372548</v>
      </c>
      <c r="AG139" s="216"/>
      <c r="AH139" s="219"/>
      <c r="AJ139" s="29"/>
      <c r="AK139" s="27"/>
      <c r="AL139" s="243"/>
      <c r="AM139" s="28"/>
      <c r="AQ139" s="28"/>
    </row>
    <row r="140" spans="1:43" ht="15.6">
      <c r="A140" s="216"/>
      <c r="B140" s="287">
        <f>+'Ark1'!C1851</f>
        <v>2024</v>
      </c>
      <c r="C140" s="236">
        <f>+'Ark1'!L1851</f>
        <v>5</v>
      </c>
      <c r="D140" s="236" t="str">
        <f>VLOOKUP(C140,Klasse!$C$11:$D$27,2)</f>
        <v>O</v>
      </c>
      <c r="E140" s="236">
        <f>+'Ark1'!H1851</f>
        <v>2</v>
      </c>
      <c r="F140" s="236">
        <f>+'Ark1'!J1851</f>
        <v>178</v>
      </c>
      <c r="G140" s="236" t="str">
        <f>VLOOKUP(F140,RNR!$A$1:$B$25,2)</f>
        <v>Røros</v>
      </c>
      <c r="H140" s="236">
        <f>+IF(I140=0,"",'Ark1'!Q1851)</f>
        <v>15</v>
      </c>
      <c r="I140" s="353">
        <f>+'Ark1'!R1851</f>
        <v>24</v>
      </c>
      <c r="J140" s="237">
        <f>+IF(I140=0,"",'Ark1'!AG1851)</f>
        <v>2.5387446784236718</v>
      </c>
      <c r="K140" s="237"/>
      <c r="L140" s="237">
        <f>+IF(I140=0,"",'Ark1'!AH1851)</f>
        <v>37.5</v>
      </c>
      <c r="M140" s="95"/>
      <c r="N140" s="502">
        <f>+'Ark1'!AI1851</f>
        <v>24</v>
      </c>
      <c r="O140" s="95"/>
      <c r="P140" s="32">
        <f>+IF(I140=0,"",'Ark1'!U1851)</f>
        <v>17.616666666666671</v>
      </c>
      <c r="Q140" s="95"/>
      <c r="R140" s="503">
        <f>+IF(N140=0,"",'Ark1'!AJ1851)</f>
        <v>104.05</v>
      </c>
      <c r="S140" s="95"/>
      <c r="T140" s="503">
        <f>+IF(N140=0,"",'Ark1'!AK1851)</f>
        <v>14.513241584508853</v>
      </c>
      <c r="U140" s="95"/>
      <c r="V140" s="238">
        <f>+IF(I140=0,"",'Ark1'!T1851)</f>
        <v>3.7916666666666656</v>
      </c>
      <c r="W140" s="95"/>
      <c r="X140" s="239">
        <f>+IF(I140=0,"",'Ark1'!W1851)</f>
        <v>0</v>
      </c>
      <c r="Y140" s="239">
        <f>+IF(I140=0,"",'Ark1'!X1851)</f>
        <v>58.33333333333335</v>
      </c>
      <c r="Z140" s="239">
        <f>+IF(I140=0,"",'Ark1'!Y1851)</f>
        <v>12.5</v>
      </c>
      <c r="AA140" s="239">
        <f>+IF(I140=0,"",'Ark1'!Z1851)</f>
        <v>6.2905131392880449</v>
      </c>
      <c r="AB140" s="237">
        <f>+IF(I140=0,"",'Ark1'!AA1851)</f>
        <v>0</v>
      </c>
      <c r="AC140" s="238">
        <f>+IF(I140=0,"",'Ark1'!AC1851)</f>
        <v>0</v>
      </c>
      <c r="AD140" s="239">
        <f>+IF(I140=0,"",'Ark1'!AE1851)</f>
        <v>0</v>
      </c>
      <c r="AE140" s="237">
        <f t="shared" si="23"/>
        <v>3.5233333333333343</v>
      </c>
      <c r="AF140" s="237">
        <f t="shared" si="24"/>
        <v>1.6</v>
      </c>
      <c r="AG140" s="216"/>
      <c r="AH140" s="219"/>
      <c r="AJ140" s="29"/>
      <c r="AK140" s="27"/>
      <c r="AL140" s="243"/>
      <c r="AM140" s="28"/>
      <c r="AQ140" s="28"/>
    </row>
    <row r="141" spans="1:43" ht="15.6">
      <c r="A141" s="216"/>
      <c r="B141" s="287">
        <f>+'Ark1'!C1852</f>
        <v>2024</v>
      </c>
      <c r="C141" s="236">
        <f>+'Ark1'!L1852</f>
        <v>5</v>
      </c>
      <c r="D141" s="236" t="str">
        <f>VLOOKUP(C141,Klasse!$C$11:$D$27,2)</f>
        <v>O</v>
      </c>
      <c r="E141" s="236">
        <f>+'Ark1'!H1852</f>
        <v>2</v>
      </c>
      <c r="F141" s="236">
        <f>+'Ark1'!J1852</f>
        <v>181</v>
      </c>
      <c r="G141" s="236" t="str">
        <f>VLOOKUP(F141,RNR!$A$1:$B$25,2)</f>
        <v>Horns</v>
      </c>
      <c r="H141" s="236">
        <f>+IF(I141=0,"",'Ark1'!Q1852)</f>
        <v>45</v>
      </c>
      <c r="I141" s="353">
        <f>+'Ark1'!R1852</f>
        <v>90</v>
      </c>
      <c r="J141" s="237">
        <f>+IF(I141=0,"",'Ark1'!AG1852)</f>
        <v>5.3541857645562878</v>
      </c>
      <c r="K141" s="237"/>
      <c r="L141" s="237">
        <f>+IF(I141=0,"",'Ark1'!AH1852)</f>
        <v>0</v>
      </c>
      <c r="M141" s="95"/>
      <c r="N141" s="502">
        <f>+'Ark1'!AI1852</f>
        <v>87</v>
      </c>
      <c r="O141" s="95"/>
      <c r="P141" s="32">
        <f>+IF(I141=0,"",'Ark1'!U1852)</f>
        <v>16.094444444444434</v>
      </c>
      <c r="Q141" s="95"/>
      <c r="R141" s="503">
        <f>+IF(N141=0,"",'Ark1'!AJ1852)</f>
        <v>101.52988505747128</v>
      </c>
      <c r="S141" s="95"/>
      <c r="T141" s="503">
        <f>+IF(N141=0,"",'Ark1'!AK1852)</f>
        <v>15.26725708180158</v>
      </c>
      <c r="U141" s="95"/>
      <c r="V141" s="238">
        <f>+IF(I141=0,"",'Ark1'!T1852)</f>
        <v>4.4444444444444446</v>
      </c>
      <c r="W141" s="95"/>
      <c r="X141" s="239">
        <f>+IF(I141=0,"",'Ark1'!W1852)</f>
        <v>0</v>
      </c>
      <c r="Y141" s="239">
        <f>+IF(I141=0,"",'Ark1'!X1852)</f>
        <v>45.555555555555557</v>
      </c>
      <c r="Z141" s="239">
        <f>+IF(I141=0,"",'Ark1'!Y1852)</f>
        <v>2.2222222222222223</v>
      </c>
      <c r="AA141" s="239">
        <f>+IF(I141=0,"",'Ark1'!Z1852)</f>
        <v>3.5497843787760823</v>
      </c>
      <c r="AB141" s="237">
        <f>+IF(I141=0,"",'Ark1'!AA1852)</f>
        <v>0</v>
      </c>
      <c r="AC141" s="238">
        <f>+IF(I141=0,"",'Ark1'!AC1852)</f>
        <v>0</v>
      </c>
      <c r="AD141" s="239">
        <f>+IF(I141=0,"",'Ark1'!AE1852)</f>
        <v>0</v>
      </c>
      <c r="AE141" s="237">
        <f t="shared" si="23"/>
        <v>3.2188888888888867</v>
      </c>
      <c r="AF141" s="237">
        <f t="shared" si="24"/>
        <v>2</v>
      </c>
      <c r="AG141" s="216"/>
      <c r="AH141" s="219"/>
      <c r="AJ141" s="29"/>
      <c r="AK141" s="27"/>
      <c r="AL141" s="243"/>
      <c r="AM141" s="28"/>
      <c r="AQ141" s="28"/>
    </row>
    <row r="142" spans="1:43" ht="15.6">
      <c r="A142" s="216"/>
      <c r="B142" s="287">
        <f>+'Ark1'!C1853</f>
        <v>2024</v>
      </c>
      <c r="C142" s="236">
        <f>+'Ark1'!L1853</f>
        <v>5</v>
      </c>
      <c r="D142" s="236" t="str">
        <f>VLOOKUP(C142,Klasse!$C$11:$D$27,2)</f>
        <v>O</v>
      </c>
      <c r="E142" s="236">
        <f>+'Ark1'!H1853</f>
        <v>1</v>
      </c>
      <c r="F142" s="236">
        <f>+'Ark1'!J1853</f>
        <v>262</v>
      </c>
      <c r="G142" s="236" t="str">
        <f>VLOOKUP(F142,RNR!$A$1:$B$25,2)</f>
        <v>Strilalam</v>
      </c>
      <c r="H142" s="236" t="str">
        <f>+IF(I142=0,"",'Ark1'!Q1853)</f>
        <v/>
      </c>
      <c r="I142" s="353">
        <f>+'Ark1'!R1853</f>
        <v>0</v>
      </c>
      <c r="J142" s="237" t="str">
        <f>+IF(I142=0,"",'Ark1'!AG1853)</f>
        <v/>
      </c>
      <c r="K142" s="237"/>
      <c r="L142" s="237" t="str">
        <f>+IF(I142=0,"",'Ark1'!AH1853)</f>
        <v/>
      </c>
      <c r="M142" s="95"/>
      <c r="N142" s="502">
        <f>+'Ark1'!AI1853</f>
        <v>0</v>
      </c>
      <c r="O142" s="95"/>
      <c r="P142" s="32" t="str">
        <f>+IF(I142=0,"",'Ark1'!U1853)</f>
        <v/>
      </c>
      <c r="Q142" s="95"/>
      <c r="R142" s="503" t="str">
        <f>+IF(N142=0,"",'Ark1'!AJ1853)</f>
        <v/>
      </c>
      <c r="S142" s="95"/>
      <c r="T142" s="503" t="str">
        <f>+IF(N142=0,"",'Ark1'!AK1853)</f>
        <v/>
      </c>
      <c r="U142" s="95"/>
      <c r="V142" s="238" t="str">
        <f>+IF(I142=0,"",'Ark1'!T1853)</f>
        <v/>
      </c>
      <c r="W142" s="95"/>
      <c r="X142" s="239" t="str">
        <f>+IF(I142=0,"",'Ark1'!W1853)</f>
        <v/>
      </c>
      <c r="Y142" s="239" t="str">
        <f>+IF(I142=0,"",'Ark1'!X1853)</f>
        <v/>
      </c>
      <c r="Z142" s="239" t="str">
        <f>+IF(I142=0,"",'Ark1'!Y1853)</f>
        <v/>
      </c>
      <c r="AA142" s="239" t="str">
        <f>+IF(I142=0,"",'Ark1'!Z1853)</f>
        <v/>
      </c>
      <c r="AB142" s="237" t="str">
        <f>+IF(I142=0,"",'Ark1'!AA1853)</f>
        <v/>
      </c>
      <c r="AC142" s="238" t="str">
        <f>+IF(I142=0,"",'Ark1'!AC1853)</f>
        <v/>
      </c>
      <c r="AD142" s="239" t="str">
        <f>+IF(I142=0,"",'Ark1'!AE1853)</f>
        <v/>
      </c>
      <c r="AE142" s="237" t="str">
        <f t="shared" si="23"/>
        <v/>
      </c>
      <c r="AF142" s="237" t="str">
        <f t="shared" si="24"/>
        <v/>
      </c>
      <c r="AG142" s="216"/>
      <c r="AH142" s="219"/>
      <c r="AJ142" s="29"/>
      <c r="AK142" s="27"/>
      <c r="AL142" s="243"/>
      <c r="AM142" s="28"/>
      <c r="AQ142" s="28"/>
    </row>
    <row r="143" spans="1:43" ht="15.6">
      <c r="A143" s="216"/>
      <c r="B143" s="287">
        <f>+'Ark1'!C1854</f>
        <v>2024</v>
      </c>
      <c r="C143" s="236">
        <f>+'Ark1'!L1854</f>
        <v>5</v>
      </c>
      <c r="D143" s="236" t="str">
        <f>VLOOKUP(C143,Klasse!$C$11:$D$27,2)</f>
        <v>O</v>
      </c>
      <c r="E143" s="236">
        <f>+'Ark1'!H1854</f>
        <v>2</v>
      </c>
      <c r="F143" s="236">
        <f>+'Ark1'!J1854</f>
        <v>267</v>
      </c>
      <c r="G143" s="236" t="str">
        <f>VLOOKUP(F143,RNR!$A$1:$B$25,2)</f>
        <v>Dalpro</v>
      </c>
      <c r="H143" s="236">
        <f>+IF(I143=0,"",'Ark1'!Q1854)</f>
        <v>3</v>
      </c>
      <c r="I143" s="353">
        <f>+'Ark1'!R1854</f>
        <v>4</v>
      </c>
      <c r="J143" s="237">
        <f>+IF(I143=0,"",'Ark1'!AG1854)</f>
        <v>100</v>
      </c>
      <c r="K143" s="237"/>
      <c r="L143" s="237">
        <f>+IF(I143=0,"",'Ark1'!AH1854)</f>
        <v>50</v>
      </c>
      <c r="M143" s="95"/>
      <c r="N143" s="502">
        <f>+'Ark1'!AI1854</f>
        <v>4</v>
      </c>
      <c r="O143" s="95"/>
      <c r="P143" s="32">
        <f>+IF(I143=0,"",'Ark1'!U1854)</f>
        <v>16.149999999999999</v>
      </c>
      <c r="Q143" s="95"/>
      <c r="R143" s="503">
        <f>+IF(N143=0,"",'Ark1'!AJ1854)</f>
        <v>98.424999999999983</v>
      </c>
      <c r="S143" s="95"/>
      <c r="T143" s="503">
        <f>+IF(N143=0,"",'Ark1'!AK1854)</f>
        <v>16.904706279667185</v>
      </c>
      <c r="U143" s="95"/>
      <c r="V143" s="238">
        <f>+IF(I143=0,"",'Ark1'!T1854)</f>
        <v>5</v>
      </c>
      <c r="W143" s="95"/>
      <c r="X143" s="239">
        <f>+IF(I143=0,"",'Ark1'!W1854)</f>
        <v>0</v>
      </c>
      <c r="Y143" s="239">
        <f>+IF(I143=0,"",'Ark1'!X1854)</f>
        <v>75</v>
      </c>
      <c r="Z143" s="239">
        <f>+IF(I143=0,"",'Ark1'!Y1854)</f>
        <v>0</v>
      </c>
      <c r="AA143" s="239">
        <f>+IF(I143=0,"",'Ark1'!Z1854)</f>
        <v>2.0621590627301409</v>
      </c>
      <c r="AB143" s="237">
        <f>+IF(I143=0,"",'Ark1'!AA1854)</f>
        <v>0</v>
      </c>
      <c r="AC143" s="238">
        <f>+IF(I143=0,"",'Ark1'!AC1854)</f>
        <v>0</v>
      </c>
      <c r="AD143" s="239">
        <f>+IF(I143=0,"",'Ark1'!AE1854)</f>
        <v>0</v>
      </c>
      <c r="AE143" s="237">
        <f t="shared" si="23"/>
        <v>3.2299999999999995</v>
      </c>
      <c r="AF143" s="237">
        <f t="shared" si="24"/>
        <v>1.3333333333333333</v>
      </c>
      <c r="AG143" s="216"/>
      <c r="AH143" s="219"/>
      <c r="AJ143" s="29"/>
      <c r="AK143" s="27"/>
      <c r="AL143" s="243"/>
      <c r="AM143" s="28"/>
      <c r="AQ143" s="28"/>
    </row>
    <row r="144" spans="1:43" ht="15.6">
      <c r="A144" s="216"/>
      <c r="B144" s="287">
        <f>+'Ark1'!C1855</f>
        <v>2024</v>
      </c>
      <c r="C144" s="236">
        <f>+'Ark1'!L1855</f>
        <v>5</v>
      </c>
      <c r="D144" s="236" t="str">
        <f>VLOOKUP(C144,Klasse!$C$11:$D$27,2)</f>
        <v>O</v>
      </c>
      <c r="E144" s="236">
        <f>+'Ark1'!H1855</f>
        <v>1</v>
      </c>
      <c r="F144" s="236">
        <f>+'Ark1'!J1855</f>
        <v>309</v>
      </c>
      <c r="G144" s="236" t="str">
        <f>VLOOKUP(F144,RNR!$A$1:$B$25,2)</f>
        <v>Malvik</v>
      </c>
      <c r="H144" s="236">
        <f>+IF(I144=0,"",'Ark1'!Q1855)</f>
        <v>165</v>
      </c>
      <c r="I144" s="353">
        <f>+'Ark1'!R1855</f>
        <v>328</v>
      </c>
      <c r="J144" s="237">
        <f>+IF(I144=0,"",'Ark1'!AG1855)</f>
        <v>5.0118428231765284</v>
      </c>
      <c r="K144" s="237"/>
      <c r="L144" s="237">
        <f>+IF(I144=0,"",'Ark1'!AH1855)</f>
        <v>5.1829268292682924</v>
      </c>
      <c r="M144" s="95"/>
      <c r="N144" s="502">
        <f>+'Ark1'!AI1855</f>
        <v>328</v>
      </c>
      <c r="O144" s="95"/>
      <c r="P144" s="32">
        <f>+IF(I144=0,"",'Ark1'!U1855)</f>
        <v>16.831097560975621</v>
      </c>
      <c r="Q144" s="95"/>
      <c r="R144" s="503">
        <f>+IF(N144=0,"",'Ark1'!AJ1855)</f>
        <v>102.63475609756109</v>
      </c>
      <c r="S144" s="95"/>
      <c r="T144" s="503">
        <f>+IF(N144=0,"",'Ark1'!AK1855)</f>
        <v>15.259742928195957</v>
      </c>
      <c r="U144" s="95"/>
      <c r="V144" s="238">
        <f>+IF(I144=0,"",'Ark1'!T1855)</f>
        <v>4.9847560975609753</v>
      </c>
      <c r="W144" s="95"/>
      <c r="X144" s="239">
        <f>+IF(I144=0,"",'Ark1'!W1855)</f>
        <v>0.3048780487804878</v>
      </c>
      <c r="Y144" s="239">
        <f>+IF(I144=0,"",'Ark1'!X1855)</f>
        <v>52.439024390243915</v>
      </c>
      <c r="Z144" s="239">
        <f>+IF(I144=0,"",'Ark1'!Y1855)</f>
        <v>10.060975609756097</v>
      </c>
      <c r="AA144" s="239">
        <f>+IF(I144=0,"",'Ark1'!Z1855)</f>
        <v>4.2490970363864129</v>
      </c>
      <c r="AB144" s="237">
        <f>+IF(I144=0,"",'Ark1'!AA1855)</f>
        <v>0</v>
      </c>
      <c r="AC144" s="238">
        <f>+IF(I144=0,"",'Ark1'!AC1855)</f>
        <v>0</v>
      </c>
      <c r="AD144" s="239">
        <f>+IF(I144=0,"",'Ark1'!AE1855)</f>
        <v>0</v>
      </c>
      <c r="AE144" s="237">
        <f t="shared" si="23"/>
        <v>3.3662195121951242</v>
      </c>
      <c r="AF144" s="237">
        <f t="shared" si="24"/>
        <v>1.9878787878787878</v>
      </c>
      <c r="AG144" s="216"/>
      <c r="AH144" s="219"/>
      <c r="AJ144" s="29"/>
      <c r="AK144" s="27"/>
      <c r="AL144" s="243"/>
      <c r="AM144" s="28"/>
      <c r="AQ144" s="28"/>
    </row>
    <row r="145" spans="1:61" ht="15.6">
      <c r="A145" s="216"/>
      <c r="B145" s="287">
        <f>+'Ark1'!C1856</f>
        <v>2024</v>
      </c>
      <c r="C145" s="236">
        <f>+'Ark1'!L1856</f>
        <v>5</v>
      </c>
      <c r="D145" s="236" t="str">
        <f>VLOOKUP(C145,Klasse!$C$11:$D$27,2)</f>
        <v>O</v>
      </c>
      <c r="E145" s="236">
        <f>+'Ark1'!H1856</f>
        <v>2</v>
      </c>
      <c r="F145" s="236">
        <f>+'Ark1'!J1856</f>
        <v>470</v>
      </c>
      <c r="G145" s="236" t="str">
        <f>VLOOKUP(F145,RNR!$A$1:$B$25,2)</f>
        <v>Jens Eide</v>
      </c>
      <c r="H145" s="236">
        <f>+IF(I145=0,"",'Ark1'!Q1856)</f>
        <v>36</v>
      </c>
      <c r="I145" s="353">
        <f>+'Ark1'!R1856</f>
        <v>78</v>
      </c>
      <c r="J145" s="237">
        <f>+IF(I145=0,"",'Ark1'!AG1856)</f>
        <v>10.136917018893824</v>
      </c>
      <c r="K145" s="237"/>
      <c r="L145" s="237">
        <f>+IF(I145=0,"",'Ark1'!AH1856)</f>
        <v>32.051282051282051</v>
      </c>
      <c r="M145" s="95"/>
      <c r="N145" s="502">
        <f>+'Ark1'!AI1856</f>
        <v>78</v>
      </c>
      <c r="O145" s="95"/>
      <c r="P145" s="32">
        <f>+IF(I145=0,"",'Ark1'!U1856)</f>
        <v>14.389743589743585</v>
      </c>
      <c r="Q145" s="95"/>
      <c r="R145" s="503">
        <f>+IF(N145=0,"",'Ark1'!AJ1856)</f>
        <v>97.739743589743597</v>
      </c>
      <c r="S145" s="95"/>
      <c r="T145" s="503">
        <f>+IF(N145=0,"",'Ark1'!AK1856)</f>
        <v>15.22597990329734</v>
      </c>
      <c r="U145" s="95"/>
      <c r="V145" s="238">
        <f>+IF(I145=0,"",'Ark1'!T1856)</f>
        <v>5.2307692307692317</v>
      </c>
      <c r="W145" s="95"/>
      <c r="X145" s="239">
        <f>+IF(I145=0,"",'Ark1'!W1856)</f>
        <v>0</v>
      </c>
      <c r="Y145" s="239">
        <f>+IF(I145=0,"",'Ark1'!X1856)</f>
        <v>24.358974358974361</v>
      </c>
      <c r="Z145" s="239">
        <f>+IF(I145=0,"",'Ark1'!Y1856)</f>
        <v>0</v>
      </c>
      <c r="AA145" s="239">
        <f>+IF(I145=0,"",'Ark1'!Z1856)</f>
        <v>3.0872604129439529</v>
      </c>
      <c r="AB145" s="237">
        <f>+IF(I145=0,"",'Ark1'!AA1856)</f>
        <v>0</v>
      </c>
      <c r="AC145" s="238">
        <f>+IF(I145=0,"",'Ark1'!AC1856)</f>
        <v>0</v>
      </c>
      <c r="AD145" s="239">
        <f>+IF(I145=0,"",'Ark1'!AE1856)</f>
        <v>0</v>
      </c>
      <c r="AE145" s="237">
        <f t="shared" si="23"/>
        <v>2.8779487179487169</v>
      </c>
      <c r="AF145" s="237">
        <f t="shared" si="24"/>
        <v>2.1666666666666665</v>
      </c>
      <c r="AG145" s="216"/>
      <c r="AH145" s="219"/>
      <c r="AJ145" s="29"/>
      <c r="AK145" s="27"/>
      <c r="AL145" s="243"/>
      <c r="AM145" s="28"/>
      <c r="AQ145" s="28"/>
    </row>
    <row r="146" spans="1:61" ht="15.6">
      <c r="A146" s="216"/>
      <c r="B146" s="287">
        <f>+'Ark1'!C1857</f>
        <v>2024</v>
      </c>
      <c r="C146" s="236">
        <f>+'Ark1'!L1857</f>
        <v>5</v>
      </c>
      <c r="D146" s="236" t="str">
        <f>VLOOKUP(C146,Klasse!$C$11:$D$27,2)</f>
        <v>O</v>
      </c>
      <c r="E146" s="236">
        <f>+'Ark1'!H1857</f>
        <v>2</v>
      </c>
      <c r="F146" s="236">
        <f>+'Ark1'!J1857</f>
        <v>629</v>
      </c>
      <c r="G146" s="236" t="str">
        <f>VLOOKUP(F146,RNR!$A$1:$B$25,2)</f>
        <v>Bø</v>
      </c>
      <c r="H146" s="236" t="str">
        <f>+IF(I146=0,"",'Ark1'!Q1857)</f>
        <v/>
      </c>
      <c r="I146" s="353">
        <f>+'Ark1'!R1857</f>
        <v>0</v>
      </c>
      <c r="J146" s="237" t="str">
        <f>+IF(I146=0,"",'Ark1'!AG1857)</f>
        <v/>
      </c>
      <c r="K146" s="237"/>
      <c r="L146" s="237" t="str">
        <f>+IF(I146=0,"",'Ark1'!AH1857)</f>
        <v/>
      </c>
      <c r="M146" s="95"/>
      <c r="N146" s="502">
        <f>+'Ark1'!AI1857</f>
        <v>0</v>
      </c>
      <c r="O146" s="95"/>
      <c r="P146" s="32" t="str">
        <f>+IF(I146=0,"",'Ark1'!U1857)</f>
        <v/>
      </c>
      <c r="Q146" s="95"/>
      <c r="R146" s="503" t="str">
        <f>+IF(N146=0,"",'Ark1'!AJ1857)</f>
        <v/>
      </c>
      <c r="S146" s="95"/>
      <c r="T146" s="503" t="str">
        <f>+IF(N146=0,"",'Ark1'!AK1857)</f>
        <v/>
      </c>
      <c r="U146" s="95"/>
      <c r="V146" s="238" t="str">
        <f>+IF(I146=0,"",'Ark1'!T1857)</f>
        <v/>
      </c>
      <c r="W146" s="95"/>
      <c r="X146" s="239" t="str">
        <f>+IF(I146=0,"",'Ark1'!W1857)</f>
        <v/>
      </c>
      <c r="Y146" s="239" t="str">
        <f>+IF(I146=0,"",'Ark1'!X1857)</f>
        <v/>
      </c>
      <c r="Z146" s="239" t="str">
        <f>+IF(I146=0,"",'Ark1'!Y1857)</f>
        <v/>
      </c>
      <c r="AA146" s="239" t="str">
        <f>+IF(I146=0,"",'Ark1'!Z1857)</f>
        <v/>
      </c>
      <c r="AB146" s="237" t="str">
        <f>+IF(I146=0,"",'Ark1'!AA1857)</f>
        <v/>
      </c>
      <c r="AC146" s="238" t="str">
        <f>+IF(I146=0,"",'Ark1'!AC1857)</f>
        <v/>
      </c>
      <c r="AD146" s="239" t="str">
        <f>+IF(I146=0,"",'Ark1'!AE1857)</f>
        <v/>
      </c>
      <c r="AE146" s="237" t="str">
        <f t="shared" si="23"/>
        <v/>
      </c>
      <c r="AF146" s="237" t="str">
        <f t="shared" si="24"/>
        <v/>
      </c>
      <c r="AG146" s="216"/>
      <c r="AH146" s="219"/>
      <c r="AJ146" s="29"/>
      <c r="AK146" s="27"/>
      <c r="AL146" s="243"/>
      <c r="AM146" s="28"/>
      <c r="AQ146" s="28"/>
    </row>
    <row r="147" spans="1:61" ht="15.6">
      <c r="A147" s="216"/>
      <c r="B147" s="287">
        <f>+'Ark1'!C1858</f>
        <v>2024</v>
      </c>
      <c r="C147" s="236">
        <f>+'Ark1'!L1858</f>
        <v>5</v>
      </c>
      <c r="D147" s="236" t="str">
        <f>VLOOKUP(C147,Klasse!$C$11:$D$27,2)</f>
        <v>O</v>
      </c>
      <c r="E147" s="236">
        <f>+'Ark1'!H1858</f>
        <v>1</v>
      </c>
      <c r="F147" s="236">
        <f>+'Ark1'!J1858</f>
        <v>643</v>
      </c>
      <c r="G147" s="236" t="str">
        <f>VLOOKUP(F147,RNR!$A$1:$B$25,2)</f>
        <v>Bjerka</v>
      </c>
      <c r="H147" s="236">
        <f>+IF(I147=0,"",'Ark1'!Q1858)</f>
        <v>100</v>
      </c>
      <c r="I147" s="353">
        <f>+'Ark1'!R1858</f>
        <v>236</v>
      </c>
      <c r="J147" s="237">
        <f>+IF(I147=0,"",'Ark1'!AG1858)</f>
        <v>6.8754013780191716</v>
      </c>
      <c r="K147" s="237"/>
      <c r="L147" s="237">
        <f>+IF(I147=0,"",'Ark1'!AH1858)</f>
        <v>10.59322033898305</v>
      </c>
      <c r="M147" s="95"/>
      <c r="N147" s="502">
        <f>+'Ark1'!AI1858</f>
        <v>219</v>
      </c>
      <c r="O147" s="95"/>
      <c r="P147" s="32">
        <f>+IF(I147=0,"",'Ark1'!U1858)</f>
        <v>16.058898305084742</v>
      </c>
      <c r="Q147" s="95"/>
      <c r="R147" s="503">
        <f>+IF(N147=0,"",'Ark1'!AJ1858)</f>
        <v>100.22191780821917</v>
      </c>
      <c r="S147" s="95"/>
      <c r="T147" s="503">
        <f>+IF(N147=0,"",'Ark1'!AK1858)</f>
        <v>15.433412595984692</v>
      </c>
      <c r="U147" s="95"/>
      <c r="V147" s="238">
        <f>+IF(I147=0,"",'Ark1'!T1858)</f>
        <v>4.7203389830508478</v>
      </c>
      <c r="W147" s="95"/>
      <c r="X147" s="239">
        <f>+IF(I147=0,"",'Ark1'!W1858)</f>
        <v>0</v>
      </c>
      <c r="Y147" s="239">
        <f>+IF(I147=0,"",'Ark1'!X1858)</f>
        <v>43.220338983050837</v>
      </c>
      <c r="Z147" s="239">
        <f>+IF(I147=0,"",'Ark1'!Y1858)</f>
        <v>8.0508474576271176</v>
      </c>
      <c r="AA147" s="239">
        <f>+IF(I147=0,"",'Ark1'!Z1858)</f>
        <v>4.5602516812603939</v>
      </c>
      <c r="AB147" s="237">
        <f>+IF(I147=0,"",'Ark1'!AA1858)</f>
        <v>0</v>
      </c>
      <c r="AC147" s="238">
        <f>+IF(I147=0,"",'Ark1'!AC1858)</f>
        <v>0</v>
      </c>
      <c r="AD147" s="239">
        <f>+IF(I147=0,"",'Ark1'!AE1858)</f>
        <v>0</v>
      </c>
      <c r="AE147" s="237">
        <f t="shared" si="23"/>
        <v>3.2117796610169487</v>
      </c>
      <c r="AF147" s="237">
        <f t="shared" si="24"/>
        <v>2.36</v>
      </c>
      <c r="AG147" s="216"/>
      <c r="AH147" s="219"/>
      <c r="AJ147" s="29"/>
      <c r="AK147" s="27"/>
      <c r="AL147" s="243"/>
      <c r="AM147" s="28"/>
      <c r="AQ147" s="28"/>
    </row>
    <row r="148" spans="1:61" ht="15.6">
      <c r="A148" s="216"/>
      <c r="B148" s="287">
        <f>+'Ark1'!C1859</f>
        <v>2024</v>
      </c>
      <c r="C148" s="236">
        <f>+'Ark1'!L1859</f>
        <v>5</v>
      </c>
      <c r="D148" s="236" t="str">
        <f>VLOOKUP(C148,Klasse!$C$11:$D$27,2)</f>
        <v>O</v>
      </c>
      <c r="E148" s="236">
        <f>+'Ark1'!H1859</f>
        <v>2</v>
      </c>
      <c r="F148" s="236">
        <f>+'Ark1'!J1859</f>
        <v>704</v>
      </c>
      <c r="G148" s="236" t="str">
        <f>VLOOKUP(F148,RNR!$A$1:$B$25,2)</f>
        <v>Øre Vilt</v>
      </c>
      <c r="H148" s="236" t="str">
        <f>+IF(I148=0,"",'Ark1'!Q1859)</f>
        <v/>
      </c>
      <c r="I148" s="353">
        <f>+'Ark1'!R1859</f>
        <v>0</v>
      </c>
      <c r="J148" s="237" t="str">
        <f>+IF(I148=0,"",'Ark1'!AG1859)</f>
        <v/>
      </c>
      <c r="K148" s="237"/>
      <c r="L148" s="237" t="str">
        <f>+IF(I148=0,"",'Ark1'!AH1859)</f>
        <v/>
      </c>
      <c r="M148" s="95"/>
      <c r="N148" s="502">
        <f>+'Ark1'!AI1859</f>
        <v>0</v>
      </c>
      <c r="O148" s="95"/>
      <c r="P148" s="32" t="str">
        <f>+IF(I148=0,"",'Ark1'!U1859)</f>
        <v/>
      </c>
      <c r="Q148" s="95"/>
      <c r="R148" s="503" t="str">
        <f>+IF(N148=0,"",'Ark1'!AJ1859)</f>
        <v/>
      </c>
      <c r="S148" s="95"/>
      <c r="T148" s="503" t="str">
        <f>+IF(N148=0,"",'Ark1'!AK1859)</f>
        <v/>
      </c>
      <c r="U148" s="95"/>
      <c r="V148" s="238" t="str">
        <f>+IF(I148=0,"",'Ark1'!T1859)</f>
        <v/>
      </c>
      <c r="W148" s="95"/>
      <c r="X148" s="239" t="str">
        <f>+IF(I148=0,"",'Ark1'!W1859)</f>
        <v/>
      </c>
      <c r="Y148" s="239" t="str">
        <f>+IF(I148=0,"",'Ark1'!X1859)</f>
        <v/>
      </c>
      <c r="Z148" s="239" t="str">
        <f>+IF(I148=0,"",'Ark1'!Y1859)</f>
        <v/>
      </c>
      <c r="AA148" s="239" t="str">
        <f>+IF(I148=0,"",'Ark1'!Z1859)</f>
        <v/>
      </c>
      <c r="AB148" s="237" t="str">
        <f>+IF(I148=0,"",'Ark1'!AA1859)</f>
        <v/>
      </c>
      <c r="AC148" s="238" t="str">
        <f>+IF(I148=0,"",'Ark1'!AC1859)</f>
        <v/>
      </c>
      <c r="AD148" s="239" t="str">
        <f>+IF(I148=0,"",'Ark1'!AE1859)</f>
        <v/>
      </c>
      <c r="AE148" s="237" t="str">
        <f t="shared" si="23"/>
        <v/>
      </c>
      <c r="AF148" s="237" t="str">
        <f t="shared" si="24"/>
        <v/>
      </c>
      <c r="AG148" s="216"/>
      <c r="AH148" s="219"/>
      <c r="AJ148" s="29"/>
      <c r="AK148" s="27"/>
      <c r="AL148" s="243"/>
      <c r="AM148" s="28"/>
      <c r="AQ148" s="28"/>
    </row>
    <row r="149" spans="1:61" ht="15.6">
      <c r="A149" s="216"/>
      <c r="B149" s="287">
        <f>+'Ark1'!C1860</f>
        <v>2024</v>
      </c>
      <c r="C149" s="236">
        <f>+'Ark1'!L1860</f>
        <v>5</v>
      </c>
      <c r="D149" s="236" t="str">
        <f>VLOOKUP(C149,Klasse!$C$11:$D$27,2)</f>
        <v>O</v>
      </c>
      <c r="E149" s="236">
        <f>+'Ark1'!H1860</f>
        <v>1</v>
      </c>
      <c r="F149" s="236">
        <f>+'Ark1'!J1860</f>
        <v>802</v>
      </c>
      <c r="G149" s="236" t="str">
        <f>VLOOKUP(F149,RNR!$A$1:$B$25,2)</f>
        <v>Karasjok</v>
      </c>
      <c r="H149" s="236">
        <f>+IF(I149=0,"",'Ark1'!Q1860)</f>
        <v>18</v>
      </c>
      <c r="I149" s="353">
        <f>+'Ark1'!R1860</f>
        <v>42</v>
      </c>
      <c r="J149" s="237">
        <f>+IF(I149=0,"",'Ark1'!AG1860)</f>
        <v>4.5601454041400595</v>
      </c>
      <c r="K149" s="237"/>
      <c r="L149" s="237">
        <f>+IF(I149=0,"",'Ark1'!AH1860)</f>
        <v>0</v>
      </c>
      <c r="M149" s="95"/>
      <c r="N149" s="502">
        <f>+'Ark1'!AI1860</f>
        <v>42</v>
      </c>
      <c r="O149" s="95"/>
      <c r="P149" s="32">
        <f>+IF(I149=0,"",'Ark1'!U1860)</f>
        <v>15.352380952380944</v>
      </c>
      <c r="Q149" s="95"/>
      <c r="R149" s="503">
        <f>+IF(N149=0,"",'Ark1'!AJ1860)</f>
        <v>100.03333333333336</v>
      </c>
      <c r="S149" s="95"/>
      <c r="T149" s="503">
        <f>+IF(N149=0,"",'Ark1'!AK1860)</f>
        <v>15.045708569238004</v>
      </c>
      <c r="U149" s="95"/>
      <c r="V149" s="238">
        <f>+IF(I149=0,"",'Ark1'!T1860)</f>
        <v>5.3095238095238084</v>
      </c>
      <c r="W149" s="95"/>
      <c r="X149" s="239">
        <f>+IF(I149=0,"",'Ark1'!W1860)</f>
        <v>0</v>
      </c>
      <c r="Y149" s="239">
        <f>+IF(I149=0,"",'Ark1'!X1860)</f>
        <v>28.571428571428577</v>
      </c>
      <c r="Z149" s="239">
        <f>+IF(I149=0,"",'Ark1'!Y1860)</f>
        <v>7.1428571428571441</v>
      </c>
      <c r="AA149" s="239">
        <f>+IF(I149=0,"",'Ark1'!Z1860)</f>
        <v>3.863765625300859</v>
      </c>
      <c r="AB149" s="237">
        <f>+IF(I149=0,"",'Ark1'!AA1860)</f>
        <v>0</v>
      </c>
      <c r="AC149" s="238">
        <f>+IF(I149=0,"",'Ark1'!AC1860)</f>
        <v>0</v>
      </c>
      <c r="AD149" s="239">
        <f>+IF(I149=0,"",'Ark1'!AE1860)</f>
        <v>0</v>
      </c>
      <c r="AE149" s="237">
        <f t="shared" si="23"/>
        <v>3.0704761904761888</v>
      </c>
      <c r="AF149" s="237">
        <f t="shared" si="24"/>
        <v>2.3333333333333335</v>
      </c>
      <c r="AG149" s="216"/>
      <c r="AH149" s="219"/>
      <c r="AJ149" s="29"/>
      <c r="AK149" s="27"/>
      <c r="AL149" s="243"/>
      <c r="AM149" s="28"/>
      <c r="AQ149" s="28"/>
    </row>
    <row r="150" spans="1:61" ht="15.6">
      <c r="A150" s="216"/>
      <c r="B150" s="216"/>
      <c r="C150" s="216"/>
      <c r="D150" s="216"/>
      <c r="E150" s="216"/>
      <c r="F150" s="216"/>
      <c r="G150" s="534"/>
      <c r="H150" s="216"/>
      <c r="I150" s="349"/>
      <c r="J150" s="216"/>
      <c r="K150" s="216"/>
      <c r="L150" s="216"/>
      <c r="M150" s="95"/>
      <c r="N150" s="95"/>
      <c r="O150" s="95"/>
      <c r="P150" s="216"/>
      <c r="Q150" s="95"/>
      <c r="R150" s="95"/>
      <c r="S150" s="95"/>
      <c r="T150" s="95"/>
      <c r="U150" s="95"/>
      <c r="V150" s="216"/>
      <c r="W150" s="95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9"/>
      <c r="AJ150" s="29"/>
      <c r="AK150" s="27"/>
      <c r="AL150" s="243"/>
      <c r="AM150" s="28"/>
      <c r="AQ150" s="28"/>
    </row>
    <row r="151" spans="1:61" ht="24.6">
      <c r="A151" s="216"/>
      <c r="B151" s="216"/>
      <c r="C151" s="309" t="str">
        <f>+D157</f>
        <v>O+</v>
      </c>
      <c r="D151" s="216"/>
      <c r="E151" s="216"/>
      <c r="F151" s="216"/>
      <c r="G151" s="534"/>
      <c r="H151" s="216"/>
      <c r="I151" s="340">
        <f>SUM(I153:I177)</f>
        <v>6711</v>
      </c>
      <c r="J151" s="261"/>
      <c r="K151" s="261"/>
      <c r="L151" s="261"/>
      <c r="M151" s="95"/>
      <c r="N151" s="536">
        <f>SUM(N153:N177)</f>
        <v>6591</v>
      </c>
      <c r="O151" s="95"/>
      <c r="P151" s="262">
        <f>+Klasse!M16</f>
        <v>19.877901952019016</v>
      </c>
      <c r="Q151" s="95"/>
      <c r="R151" s="95"/>
      <c r="S151" s="95"/>
      <c r="T151" s="95"/>
      <c r="U151" s="95"/>
      <c r="V151" s="261"/>
      <c r="W151" s="95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9"/>
      <c r="AJ151" s="29"/>
      <c r="AK151" s="27"/>
      <c r="AL151" s="243"/>
      <c r="AM151" s="28"/>
      <c r="AQ151" s="28"/>
    </row>
    <row r="152" spans="1:61" ht="19.8">
      <c r="A152" s="216"/>
      <c r="B152" s="216"/>
      <c r="C152" s="216"/>
      <c r="D152" s="216"/>
      <c r="E152" s="216"/>
      <c r="F152" s="216"/>
      <c r="G152" s="234"/>
      <c r="H152" s="234"/>
      <c r="I152" s="349"/>
      <c r="J152" s="217"/>
      <c r="K152" s="217"/>
      <c r="L152" s="217"/>
      <c r="M152" s="95"/>
      <c r="N152" s="95"/>
      <c r="O152" s="95"/>
      <c r="P152" s="217"/>
      <c r="Q152" s="95"/>
      <c r="R152" s="95"/>
      <c r="S152" s="95"/>
      <c r="T152" s="95"/>
      <c r="U152" s="95"/>
      <c r="V152" s="234"/>
      <c r="W152" s="95"/>
      <c r="X152" s="218"/>
      <c r="Y152" s="218"/>
      <c r="Z152" s="218"/>
      <c r="AA152" s="218"/>
      <c r="AB152" s="235"/>
      <c r="AC152" s="216"/>
      <c r="AD152" s="235"/>
      <c r="AE152" s="235"/>
      <c r="AF152" s="233"/>
      <c r="AG152" s="216"/>
      <c r="AH152" s="219"/>
      <c r="AJ152" s="29"/>
      <c r="AK152" s="27"/>
      <c r="AL152" s="220"/>
      <c r="AM152" s="28"/>
      <c r="AQ152" s="28"/>
      <c r="BI152" s="232"/>
    </row>
    <row r="153" spans="1:61" ht="15.6">
      <c r="A153" s="216"/>
      <c r="B153" s="287">
        <f>+'Ark1'!C1861</f>
        <v>2024</v>
      </c>
      <c r="C153" s="236">
        <f>+'Ark1'!L1861</f>
        <v>6</v>
      </c>
      <c r="D153" s="236" t="str">
        <f>VLOOKUP(C153,Klasse!$C$11:$D$27,2)</f>
        <v>O+</v>
      </c>
      <c r="E153" s="535">
        <f>+'Ark1'!H1861</f>
        <v>1</v>
      </c>
      <c r="F153" s="535">
        <f>+'Ark1'!J1861</f>
        <v>103</v>
      </c>
      <c r="G153" s="236" t="str">
        <f>VLOOKUP(F153,RNR!$A$1:$B$25,2)</f>
        <v>Rudshøgda</v>
      </c>
      <c r="H153" s="535">
        <f>+IF(I153=0,"",'Ark1'!Q1861)</f>
        <v>4</v>
      </c>
      <c r="I153" s="538">
        <f>+'Ark1'!R1861</f>
        <v>5</v>
      </c>
      <c r="J153" s="29">
        <f>+IF(I153=0,"",'Ark1'!AG1861)</f>
        <v>12.453139643861299</v>
      </c>
      <c r="L153" s="29">
        <f>+IF(I153=0,"",'Ark1'!AH1861)</f>
        <v>0</v>
      </c>
      <c r="M153" s="95"/>
      <c r="N153" s="502">
        <f>+'Ark1'!AI1861</f>
        <v>5</v>
      </c>
      <c r="O153" s="95"/>
      <c r="P153" s="32">
        <f>+IF(I153=0,"",'Ark1'!U1861)</f>
        <v>21.26</v>
      </c>
      <c r="Q153" s="95"/>
      <c r="R153" s="503">
        <f>+IF(N153=0,"",'Ark1'!AJ1861)</f>
        <v>108.1</v>
      </c>
      <c r="S153" s="95"/>
      <c r="T153" s="503">
        <f>+IF(N153=0,"",'Ark1'!AK1861)</f>
        <v>16.827061640908838</v>
      </c>
      <c r="U153" s="95"/>
      <c r="V153" s="27">
        <f>+IF(I153=0,"",'Ark1'!T1861)</f>
        <v>6</v>
      </c>
      <c r="W153" s="95"/>
      <c r="X153" s="34">
        <f>+IF(I153=0,"",'Ark1'!W1861)</f>
        <v>0</v>
      </c>
      <c r="Y153" s="34">
        <f>+IF(I153=0,"",'Ark1'!X1861)</f>
        <v>100</v>
      </c>
      <c r="Z153" s="34">
        <f>+IF(I153=0,"",'Ark1'!Y1861)</f>
        <v>0</v>
      </c>
      <c r="AA153" s="34">
        <f>+IF(I153=0,"",'Ark1'!Z1861)</f>
        <v>1.0131140113531658</v>
      </c>
      <c r="AB153" s="29">
        <f>+IF(I153=0,"",'Ark1'!AA1861)</f>
        <v>0</v>
      </c>
      <c r="AC153" s="27">
        <f>+IF(I153=0,"",'Ark1'!AC1861)</f>
        <v>0</v>
      </c>
      <c r="AD153" s="34">
        <f>+IF(I153=0,"",'Ark1'!AE1861)</f>
        <v>0</v>
      </c>
      <c r="AE153" s="29">
        <f t="shared" ref="AE153:AE156" si="25">IF(I153=0,"",P153/C153)</f>
        <v>3.5433333333333334</v>
      </c>
      <c r="AF153" s="29">
        <f t="shared" ref="AF153:AF156" si="26">IF(I153=0,"",I153/H153)</f>
        <v>1.25</v>
      </c>
      <c r="AG153" s="216"/>
      <c r="AH153" s="219"/>
      <c r="AJ153" s="29"/>
      <c r="AK153" s="27"/>
      <c r="AL153" s="243"/>
      <c r="AM153" s="28"/>
      <c r="AQ153" s="28"/>
    </row>
    <row r="154" spans="1:61" ht="15.6">
      <c r="A154" s="216"/>
      <c r="B154" s="287">
        <f>+'Ark1'!C1862</f>
        <v>2024</v>
      </c>
      <c r="C154" s="236">
        <f>+'Ark1'!L1862</f>
        <v>6</v>
      </c>
      <c r="D154" s="236" t="str">
        <f>VLOOKUP(C154,Klasse!$C$11:$D$27,2)</f>
        <v>O+</v>
      </c>
      <c r="E154" s="535">
        <f>+'Ark1'!H1862</f>
        <v>2</v>
      </c>
      <c r="F154" s="535">
        <f>+'Ark1'!J1862</f>
        <v>106</v>
      </c>
      <c r="G154" s="236" t="str">
        <f>VLOOKUP(F154,RNR!$A$1:$B$25,2)</f>
        <v>Furuseth</v>
      </c>
      <c r="H154" s="535">
        <f>+IF(I154=0,"",'Ark1'!Q1862)</f>
        <v>107</v>
      </c>
      <c r="I154" s="538">
        <f>+'Ark1'!R1862</f>
        <v>253</v>
      </c>
      <c r="J154" s="29">
        <f>+IF(I154=0,"",'Ark1'!AG1862)</f>
        <v>12.043930344755472</v>
      </c>
      <c r="L154" s="29">
        <f>+IF(I154=0,"",'Ark1'!AH1862)</f>
        <v>0</v>
      </c>
      <c r="M154" s="95"/>
      <c r="N154" s="502">
        <f>+'Ark1'!AI1862</f>
        <v>253</v>
      </c>
      <c r="O154" s="95"/>
      <c r="P154" s="32">
        <f>+IF(I154=0,"",'Ark1'!U1862)</f>
        <v>22.309881422924882</v>
      </c>
      <c r="Q154" s="95"/>
      <c r="R154" s="503">
        <f>+IF(N154=0,"",'Ark1'!AJ1862)</f>
        <v>107.83833992094863</v>
      </c>
      <c r="S154" s="95"/>
      <c r="T154" s="503">
        <f>+IF(N154=0,"",'Ark1'!AK1862)</f>
        <v>17.558411038322738</v>
      </c>
      <c r="U154" s="95"/>
      <c r="V154" s="27">
        <f>+IF(I154=0,"",'Ark1'!T1862)</f>
        <v>4.4466403162055324</v>
      </c>
      <c r="W154" s="95"/>
      <c r="X154" s="34">
        <f>+IF(I154=0,"",'Ark1'!W1862)</f>
        <v>1.5810276679841897</v>
      </c>
      <c r="Y154" s="34">
        <f>+IF(I154=0,"",'Ark1'!X1862)</f>
        <v>90.118577075098813</v>
      </c>
      <c r="Z154" s="34">
        <f>+IF(I154=0,"",'Ark1'!Y1862)</f>
        <v>47.826086956521742</v>
      </c>
      <c r="AA154" s="34">
        <f>+IF(I154=0,"",'Ark1'!Z1862)</f>
        <v>4.5762599709706837</v>
      </c>
      <c r="AB154" s="29">
        <f>+IF(I154=0,"",'Ark1'!AA1862)</f>
        <v>0</v>
      </c>
      <c r="AC154" s="27">
        <f>+IF(I154=0,"",'Ark1'!AC1862)</f>
        <v>0</v>
      </c>
      <c r="AD154" s="34">
        <f>+IF(I154=0,"",'Ark1'!AE1862)</f>
        <v>0</v>
      </c>
      <c r="AE154" s="29">
        <f t="shared" si="25"/>
        <v>3.7183135704874801</v>
      </c>
      <c r="AF154" s="29">
        <f t="shared" si="26"/>
        <v>2.3644859813084111</v>
      </c>
      <c r="AG154" s="216"/>
      <c r="AH154" s="219"/>
      <c r="AJ154" s="29"/>
      <c r="AK154" s="27"/>
      <c r="AL154" s="243"/>
      <c r="AM154" s="28"/>
      <c r="AQ154" s="28"/>
    </row>
    <row r="155" spans="1:61" ht="15.6">
      <c r="A155" s="216"/>
      <c r="B155" s="287">
        <f>+'Ark1'!C1863</f>
        <v>2024</v>
      </c>
      <c r="C155" s="236">
        <f>+'Ark1'!L1863</f>
        <v>6</v>
      </c>
      <c r="D155" s="236" t="str">
        <f>VLOOKUP(C155,Klasse!$C$11:$D$27,2)</f>
        <v>O+</v>
      </c>
      <c r="E155" s="535">
        <f>+'Ark1'!H1863</f>
        <v>1</v>
      </c>
      <c r="F155" s="535">
        <f>+'Ark1'!J1863</f>
        <v>110</v>
      </c>
      <c r="G155" s="236" t="str">
        <f>VLOOKUP(F155,RNR!$A$1:$B$25,2)</f>
        <v>Gol</v>
      </c>
      <c r="H155" s="535">
        <f>+IF(I155=0,"",'Ark1'!Q1863)</f>
        <v>377</v>
      </c>
      <c r="I155" s="538">
        <f>+'Ark1'!R1863</f>
        <v>752</v>
      </c>
      <c r="J155" s="29">
        <f>+IF(I155=0,"",'Ark1'!AG1863)</f>
        <v>10.552267417364439</v>
      </c>
      <c r="L155" s="29">
        <f>+IF(I155=0,"",'Ark1'!AH1863)</f>
        <v>7.4468085106382995</v>
      </c>
      <c r="M155" s="95"/>
      <c r="N155" s="502">
        <f>+'Ark1'!AI1863</f>
        <v>751</v>
      </c>
      <c r="O155" s="95"/>
      <c r="P155" s="32">
        <f>+IF(I155=0,"",'Ark1'!U1863)</f>
        <v>21.747872340425562</v>
      </c>
      <c r="Q155" s="95"/>
      <c r="R155" s="503">
        <f>+IF(N155=0,"",'Ark1'!AJ1863)</f>
        <v>107.98761651131824</v>
      </c>
      <c r="S155" s="95"/>
      <c r="T155" s="503">
        <f>+IF(N155=0,"",'Ark1'!AK1863)</f>
        <v>17.069221704319236</v>
      </c>
      <c r="U155" s="95"/>
      <c r="V155" s="27">
        <f>+IF(I155=0,"",'Ark1'!T1863)</f>
        <v>4.8736702127659592</v>
      </c>
      <c r="W155" s="95"/>
      <c r="X155" s="34">
        <f>+IF(I155=0,"",'Ark1'!W1863)</f>
        <v>0.39893617021276606</v>
      </c>
      <c r="Y155" s="34">
        <f>+IF(I155=0,"",'Ark1'!X1863)</f>
        <v>90.957446808510639</v>
      </c>
      <c r="Z155" s="34">
        <f>+IF(I155=0,"",'Ark1'!Y1863)</f>
        <v>37.89893617021275</v>
      </c>
      <c r="AA155" s="34">
        <f>+IF(I155=0,"",'Ark1'!Z1863)</f>
        <v>4.1575419477777853</v>
      </c>
      <c r="AB155" s="29">
        <f>+IF(I155=0,"",'Ark1'!AA1863)</f>
        <v>0</v>
      </c>
      <c r="AC155" s="27">
        <f>+IF(I155=0,"",'Ark1'!AC1863)</f>
        <v>0</v>
      </c>
      <c r="AD155" s="34">
        <f>+IF(I155=0,"",'Ark1'!AE1863)</f>
        <v>0</v>
      </c>
      <c r="AE155" s="29">
        <f t="shared" si="25"/>
        <v>3.6246453900709272</v>
      </c>
      <c r="AF155" s="29">
        <f t="shared" si="26"/>
        <v>1.9946949602122015</v>
      </c>
      <c r="AG155" s="216"/>
      <c r="AH155" s="219"/>
      <c r="AJ155" s="29"/>
      <c r="AK155" s="27"/>
      <c r="AL155" s="243"/>
      <c r="AM155" s="28"/>
      <c r="AQ155" s="28"/>
    </row>
    <row r="156" spans="1:61" ht="15.6">
      <c r="A156" s="216"/>
      <c r="B156" s="287">
        <f>+'Ark1'!C1864</f>
        <v>2024</v>
      </c>
      <c r="C156" s="236">
        <f>+'Ark1'!L1864</f>
        <v>6</v>
      </c>
      <c r="D156" s="236" t="str">
        <f>VLOOKUP(C156,Klasse!$C$11:$D$27,2)</f>
        <v>O+</v>
      </c>
      <c r="E156" s="535">
        <f>+'Ark1'!H1864</f>
        <v>1</v>
      </c>
      <c r="F156" s="535">
        <f>+'Ark1'!J1864</f>
        <v>111</v>
      </c>
      <c r="G156" s="236" t="str">
        <f>VLOOKUP(F156,RNR!$A$1:$B$25,2)</f>
        <v>Forus</v>
      </c>
      <c r="H156" s="535">
        <f>+IF(I156=0,"",'Ark1'!Q1864)</f>
        <v>266</v>
      </c>
      <c r="I156" s="538">
        <f>+'Ark1'!R1864</f>
        <v>483</v>
      </c>
      <c r="J156" s="29">
        <f>+IF(I156=0,"",'Ark1'!AG1864)</f>
        <v>9.3841480447538856</v>
      </c>
      <c r="L156" s="29">
        <f>+IF(I156=0,"",'Ark1'!AH1864)</f>
        <v>1.2422360248447204</v>
      </c>
      <c r="M156" s="95"/>
      <c r="N156" s="502">
        <f>+'Ark1'!AI1864</f>
        <v>479</v>
      </c>
      <c r="O156" s="95"/>
      <c r="P156" s="32">
        <f>+IF(I156=0,"",'Ark1'!U1864)</f>
        <v>22.187370600414063</v>
      </c>
      <c r="Q156" s="95"/>
      <c r="R156" s="503">
        <f>+IF(N156=0,"",'Ark1'!AJ1864)</f>
        <v>108.31294363256778</v>
      </c>
      <c r="S156" s="95"/>
      <c r="T156" s="503">
        <f>+IF(N156=0,"",'Ark1'!AK1864)</f>
        <v>17.320050012275964</v>
      </c>
      <c r="U156" s="95"/>
      <c r="V156" s="27">
        <f>+IF(I156=0,"",'Ark1'!T1864)</f>
        <v>4.5424430641821951</v>
      </c>
      <c r="W156" s="95"/>
      <c r="X156" s="34">
        <f>+IF(I156=0,"",'Ark1'!W1864)</f>
        <v>0.20703933747412012</v>
      </c>
      <c r="Y156" s="34">
        <f>+IF(I156=0,"",'Ark1'!X1864)</f>
        <v>89.440993788819867</v>
      </c>
      <c r="Z156" s="34">
        <f>+IF(I156=0,"",'Ark1'!Y1864)</f>
        <v>45.755693581780555</v>
      </c>
      <c r="AA156" s="34">
        <f>+IF(I156=0,"",'Ark1'!Z1864)</f>
        <v>4.1003037206755808</v>
      </c>
      <c r="AB156" s="29">
        <f>+IF(I156=0,"",'Ark1'!AA1864)</f>
        <v>0</v>
      </c>
      <c r="AC156" s="27">
        <f>+IF(I156=0,"",'Ark1'!AC1864)</f>
        <v>0</v>
      </c>
      <c r="AD156" s="34">
        <f>+IF(I156=0,"",'Ark1'!AE1864)</f>
        <v>0</v>
      </c>
      <c r="AE156" s="29">
        <f t="shared" si="25"/>
        <v>3.6978951000690103</v>
      </c>
      <c r="AF156" s="29">
        <f t="shared" si="26"/>
        <v>1.8157894736842106</v>
      </c>
      <c r="AG156" s="216"/>
      <c r="AH156" s="219"/>
      <c r="AJ156" s="29"/>
      <c r="AK156" s="27"/>
      <c r="AL156" s="243"/>
      <c r="AM156" s="28"/>
      <c r="AQ156" s="28"/>
    </row>
    <row r="157" spans="1:61" ht="15.6">
      <c r="A157" s="216"/>
      <c r="B157" s="287">
        <f>+'Ark1'!C1865</f>
        <v>2024</v>
      </c>
      <c r="C157" s="236">
        <f>+'Ark1'!L1865</f>
        <v>6</v>
      </c>
      <c r="D157" s="236" t="str">
        <f>VLOOKUP(C157,Klasse!$C$11:$D$27,2)</f>
        <v>O+</v>
      </c>
      <c r="E157" s="28">
        <f>+'Ark1'!H1865</f>
        <v>1</v>
      </c>
      <c r="F157" s="28">
        <f>+'Ark1'!J1865</f>
        <v>116</v>
      </c>
      <c r="G157" s="236" t="str">
        <f>VLOOKUP(F157,RNR!$A$1:$B$25,2)</f>
        <v>Sandeid</v>
      </c>
      <c r="H157" s="28">
        <f>+IF(I157=0,"",'Ark1'!Q1865)</f>
        <v>249</v>
      </c>
      <c r="I157" s="339">
        <f>+'Ark1'!R1865</f>
        <v>498</v>
      </c>
      <c r="J157" s="29">
        <f>+IF(I157=0,"",'Ark1'!AG1865)</f>
        <v>12.481935580092877</v>
      </c>
      <c r="L157" s="29">
        <f>+IF(I157=0,"",'Ark1'!AH1865)</f>
        <v>2.2088353413654627</v>
      </c>
      <c r="M157" s="95"/>
      <c r="N157" s="502">
        <f>+'Ark1'!AI1865</f>
        <v>478</v>
      </c>
      <c r="O157" s="95"/>
      <c r="P157" s="32">
        <f>+IF(I157=0,"",'Ark1'!U1865)</f>
        <v>19.494176706827311</v>
      </c>
      <c r="Q157" s="95"/>
      <c r="R157" s="503">
        <f>+IF(N157=0,"",'Ark1'!AJ1865)</f>
        <v>102.88682008368195</v>
      </c>
      <c r="S157" s="95"/>
      <c r="T157" s="503">
        <f>+IF(N157=0,"",'Ark1'!AK1865)</f>
        <v>17.205427647008662</v>
      </c>
      <c r="U157" s="95"/>
      <c r="V157" s="27">
        <f>+IF(I157=0,"",'Ark1'!T1865)</f>
        <v>5.0582329317269057</v>
      </c>
      <c r="W157" s="95"/>
      <c r="X157" s="34">
        <f>+IF(I157=0,"",'Ark1'!W1865)</f>
        <v>0.4016064257028113</v>
      </c>
      <c r="Y157" s="34">
        <f>+IF(I157=0,"",'Ark1'!X1865)</f>
        <v>66.064257028112493</v>
      </c>
      <c r="Z157" s="34">
        <f>+IF(I157=0,"",'Ark1'!Y1865)</f>
        <v>26.104417670682736</v>
      </c>
      <c r="AA157" s="34">
        <f>+IF(I157=0,"",'Ark1'!Z1865)</f>
        <v>5.0587061841869909</v>
      </c>
      <c r="AB157" s="29">
        <f>+IF(I157=0,"",'Ark1'!AA1865)</f>
        <v>0</v>
      </c>
      <c r="AC157" s="27">
        <f>+IF(I157=0,"",'Ark1'!AC1865)</f>
        <v>0</v>
      </c>
      <c r="AD157" s="34">
        <f>+IF(I157=0,"",'Ark1'!AE1865)</f>
        <v>0</v>
      </c>
      <c r="AE157" s="29">
        <f t="shared" ref="AE157:AE177" si="27">IF(I157=0,"",P157/C157)</f>
        <v>3.249029451137885</v>
      </c>
      <c r="AF157" s="29">
        <f t="shared" ref="AF157:AF177" si="28">IF(I157=0,"",I157/H157)</f>
        <v>2</v>
      </c>
      <c r="AG157" s="216"/>
      <c r="AH157" s="219"/>
      <c r="AJ157" s="29"/>
      <c r="AK157" s="27"/>
      <c r="AL157" s="243"/>
      <c r="AM157" s="28"/>
      <c r="AQ157" s="28"/>
    </row>
    <row r="158" spans="1:61" ht="15.6">
      <c r="A158" s="216"/>
      <c r="B158" s="287">
        <f>+'Ark1'!C1866</f>
        <v>2024</v>
      </c>
      <c r="C158" s="236">
        <f>+'Ark1'!L1866</f>
        <v>6</v>
      </c>
      <c r="D158" s="236" t="str">
        <f>VLOOKUP(C158,Klasse!$C$11:$D$27,2)</f>
        <v>O+</v>
      </c>
      <c r="E158" s="28">
        <f>+'Ark1'!H1866</f>
        <v>2</v>
      </c>
      <c r="F158" s="28">
        <f>+'Ark1'!J1866</f>
        <v>117</v>
      </c>
      <c r="G158" s="236" t="str">
        <f>VLOOKUP(F158,RNR!$A$1:$B$25,2)</f>
        <v>Jæren</v>
      </c>
      <c r="H158" s="28">
        <f>+IF(I158=0,"",'Ark1'!Q1866)</f>
        <v>165</v>
      </c>
      <c r="I158" s="339">
        <f>+'Ark1'!R1866</f>
        <v>366</v>
      </c>
      <c r="J158" s="29">
        <f>+IF(I158=0,"",'Ark1'!AG1866)</f>
        <v>12.609628433859539</v>
      </c>
      <c r="L158" s="29">
        <f>+IF(I158=0,"",'Ark1'!AH1866)</f>
        <v>12.568306010928964</v>
      </c>
      <c r="M158" s="95"/>
      <c r="N158" s="502">
        <f>+'Ark1'!AI1866</f>
        <v>366</v>
      </c>
      <c r="O158" s="95"/>
      <c r="P158" s="32">
        <f>+IF(I158=0,"",'Ark1'!U1866)</f>
        <v>19.720218579234956</v>
      </c>
      <c r="Q158" s="95"/>
      <c r="R158" s="503">
        <f>+IF(N158=0,"",'Ark1'!AJ1866)</f>
        <v>104.26830601092894</v>
      </c>
      <c r="S158" s="95"/>
      <c r="T158" s="503">
        <f>+IF(N158=0,"",'Ark1'!AK1866)</f>
        <v>17.052375580594457</v>
      </c>
      <c r="U158" s="95"/>
      <c r="V158" s="27">
        <f>+IF(I158=0,"",'Ark1'!T1866)</f>
        <v>5.4398907103825138</v>
      </c>
      <c r="W158" s="95"/>
      <c r="X158" s="34">
        <f>+IF(I158=0,"",'Ark1'!W1866)</f>
        <v>1.0928961748633883</v>
      </c>
      <c r="Y158" s="34">
        <f>+IF(I158=0,"",'Ark1'!X1866)</f>
        <v>70.218579234972694</v>
      </c>
      <c r="Z158" s="34">
        <f>+IF(I158=0,"",'Ark1'!Y1866)</f>
        <v>29.78142076502732</v>
      </c>
      <c r="AA158" s="34">
        <f>+IF(I158=0,"",'Ark1'!Z1866)</f>
        <v>4.9627548268425743</v>
      </c>
      <c r="AB158" s="29">
        <f>+IF(I158=0,"",'Ark1'!AA1866)</f>
        <v>0</v>
      </c>
      <c r="AC158" s="27">
        <f>+IF(I158=0,"",'Ark1'!AC1866)</f>
        <v>0</v>
      </c>
      <c r="AD158" s="34">
        <f>+IF(I158=0,"",'Ark1'!AE1866)</f>
        <v>0</v>
      </c>
      <c r="AE158" s="29">
        <f t="shared" si="27"/>
        <v>3.2867030965391595</v>
      </c>
      <c r="AF158" s="29">
        <f t="shared" si="28"/>
        <v>2.2181818181818183</v>
      </c>
      <c r="AG158" s="216"/>
      <c r="AH158" s="219"/>
      <c r="AJ158" s="29"/>
      <c r="AK158" s="27"/>
      <c r="AL158" s="243"/>
      <c r="AM158" s="28"/>
      <c r="AQ158" s="28"/>
    </row>
    <row r="159" spans="1:61" ht="15.6">
      <c r="A159" s="216"/>
      <c r="B159" s="287">
        <f>+'Ark1'!C1867</f>
        <v>2024</v>
      </c>
      <c r="C159" s="236">
        <f>+'Ark1'!L1867</f>
        <v>6</v>
      </c>
      <c r="D159" s="236" t="str">
        <f>VLOOKUP(C159,Klasse!$C$11:$D$27,2)</f>
        <v>O+</v>
      </c>
      <c r="E159" s="28">
        <f>+'Ark1'!H1867</f>
        <v>1</v>
      </c>
      <c r="F159" s="28">
        <f>+'Ark1'!J1867</f>
        <v>134</v>
      </c>
      <c r="G159" s="236" t="str">
        <f>VLOOKUP(F159,RNR!$A$1:$B$25,2)</f>
        <v>Førde</v>
      </c>
      <c r="H159" s="28">
        <f>+IF(I159=0,"",'Ark1'!Q1867)</f>
        <v>393</v>
      </c>
      <c r="I159" s="339">
        <f>+'Ark1'!R1867</f>
        <v>814</v>
      </c>
      <c r="J159" s="29">
        <f>+IF(I159=0,"",'Ark1'!AG1867)</f>
        <v>11.516121947686417</v>
      </c>
      <c r="L159" s="29">
        <f>+IF(I159=0,"",'Ark1'!AH1867)</f>
        <v>11.302211302211305</v>
      </c>
      <c r="M159" s="95"/>
      <c r="N159" s="502">
        <f>+'Ark1'!AI1867</f>
        <v>806</v>
      </c>
      <c r="O159" s="95"/>
      <c r="P159" s="32">
        <f>+IF(I159=0,"",'Ark1'!U1867)</f>
        <v>18.165847665847661</v>
      </c>
      <c r="Q159" s="95"/>
      <c r="R159" s="503">
        <f>+IF(N159=0,"",'Ark1'!AJ1867)</f>
        <v>101.34119106699757</v>
      </c>
      <c r="S159" s="95"/>
      <c r="T159" s="503">
        <f>+IF(N159=0,"",'Ark1'!AK1867)</f>
        <v>17.128177970177443</v>
      </c>
      <c r="U159" s="95"/>
      <c r="V159" s="27">
        <f>+IF(I159=0,"",'Ark1'!T1867)</f>
        <v>5.5675675675675667</v>
      </c>
      <c r="W159" s="95"/>
      <c r="X159" s="34">
        <f>+IF(I159=0,"",'Ark1'!W1867)</f>
        <v>1.7199017199017197</v>
      </c>
      <c r="Y159" s="34">
        <f>+IF(I159=0,"",'Ark1'!X1867)</f>
        <v>59.705159705159723</v>
      </c>
      <c r="Z159" s="34">
        <f>+IF(I159=0,"",'Ark1'!Y1867)</f>
        <v>18.058968058968063</v>
      </c>
      <c r="AA159" s="34">
        <f>+IF(I159=0,"",'Ark1'!Z1867)</f>
        <v>4.5709195314010191</v>
      </c>
      <c r="AB159" s="29">
        <f>+IF(I159=0,"",'Ark1'!AA1867)</f>
        <v>0</v>
      </c>
      <c r="AC159" s="27">
        <f>+IF(I159=0,"",'Ark1'!AC1867)</f>
        <v>0</v>
      </c>
      <c r="AD159" s="34">
        <f>+IF(I159=0,"",'Ark1'!AE1867)</f>
        <v>0</v>
      </c>
      <c r="AE159" s="29">
        <f t="shared" si="27"/>
        <v>3.0276412776412767</v>
      </c>
      <c r="AF159" s="29">
        <f t="shared" si="28"/>
        <v>2.0712468193384224</v>
      </c>
      <c r="AG159" s="216"/>
      <c r="AH159" s="219"/>
      <c r="AJ159" s="29"/>
      <c r="AK159" s="27"/>
      <c r="AL159" s="243"/>
      <c r="AM159" s="28"/>
      <c r="AQ159" s="28"/>
    </row>
    <row r="160" spans="1:61" ht="15.6">
      <c r="A160" s="216"/>
      <c r="B160" s="287">
        <f>+'Ark1'!C1868</f>
        <v>2024</v>
      </c>
      <c r="C160" s="236">
        <f>+'Ark1'!L1868</f>
        <v>6</v>
      </c>
      <c r="D160" s="236" t="str">
        <f>VLOOKUP(C160,Klasse!$C$11:$D$27,2)</f>
        <v>O+</v>
      </c>
      <c r="E160" s="28">
        <f>+'Ark1'!H1868</f>
        <v>2</v>
      </c>
      <c r="F160" s="28">
        <f>+'Ark1'!J1868</f>
        <v>141</v>
      </c>
      <c r="G160" s="236" t="str">
        <f>VLOOKUP(F160,RNR!$A$1:$B$25,2)</f>
        <v>Ølen</v>
      </c>
      <c r="H160" s="28">
        <f>+IF(I160=0,"",'Ark1'!Q1868)</f>
        <v>441</v>
      </c>
      <c r="I160" s="339">
        <f>+'Ark1'!R1868</f>
        <v>1047</v>
      </c>
      <c r="J160" s="29">
        <f>+IF(I160=0,"",'Ark1'!AG1868)</f>
        <v>16.939241509637153</v>
      </c>
      <c r="L160" s="29">
        <f>+IF(I160=0,"",'Ark1'!AH1868)</f>
        <v>5.6351480420248317</v>
      </c>
      <c r="M160" s="95"/>
      <c r="N160" s="502">
        <f>+'Ark1'!AI1868</f>
        <v>1044</v>
      </c>
      <c r="O160" s="95"/>
      <c r="P160" s="32">
        <f>+IF(I160=0,"",'Ark1'!U1868)</f>
        <v>18.329990448901636</v>
      </c>
      <c r="Q160" s="95"/>
      <c r="R160" s="503">
        <f>+IF(N160=0,"",'Ark1'!AJ1868)</f>
        <v>102.51513409961684</v>
      </c>
      <c r="S160" s="95"/>
      <c r="T160" s="503">
        <f>+IF(N160=0,"",'Ark1'!AK1868)</f>
        <v>16.762078602243736</v>
      </c>
      <c r="U160" s="95"/>
      <c r="V160" s="27">
        <f>+IF(I160=0,"",'Ark1'!T1868)</f>
        <v>5.8557784145176708</v>
      </c>
      <c r="W160" s="95"/>
      <c r="X160" s="34">
        <f>+IF(I160=0,"",'Ark1'!W1868)</f>
        <v>0.47755491881566392</v>
      </c>
      <c r="Y160" s="34">
        <f>+IF(I160=0,"",'Ark1'!X1868)</f>
        <v>63.037249283667634</v>
      </c>
      <c r="Z160" s="34">
        <f>+IF(I160=0,"",'Ark1'!Y1868)</f>
        <v>16.141356255969438</v>
      </c>
      <c r="AA160" s="34">
        <f>+IF(I160=0,"",'Ark1'!Z1868)</f>
        <v>4.2354575399800387</v>
      </c>
      <c r="AB160" s="29">
        <f>+IF(I160=0,"",'Ark1'!AA1868)</f>
        <v>0</v>
      </c>
      <c r="AC160" s="27">
        <f>+IF(I160=0,"",'Ark1'!AC1868)</f>
        <v>0</v>
      </c>
      <c r="AD160" s="34">
        <f>+IF(I160=0,"",'Ark1'!AE1868)</f>
        <v>0</v>
      </c>
      <c r="AE160" s="29">
        <f t="shared" si="27"/>
        <v>3.0549984081502726</v>
      </c>
      <c r="AF160" s="29">
        <f t="shared" si="28"/>
        <v>2.3741496598639458</v>
      </c>
      <c r="AG160" s="216"/>
      <c r="AH160" s="219"/>
      <c r="AJ160" s="29"/>
      <c r="AK160" s="27"/>
      <c r="AL160" s="243"/>
      <c r="AM160" s="28"/>
      <c r="AQ160" s="28"/>
    </row>
    <row r="161" spans="1:43" ht="15.6">
      <c r="A161" s="216"/>
      <c r="B161" s="287">
        <f>+'Ark1'!C1869</f>
        <v>2024</v>
      </c>
      <c r="C161" s="236">
        <f>+'Ark1'!L1869</f>
        <v>6</v>
      </c>
      <c r="D161" s="236" t="str">
        <f>VLOOKUP(C161,Klasse!$C$11:$D$27,2)</f>
        <v>O+</v>
      </c>
      <c r="E161" s="28">
        <f>+'Ark1'!H1869</f>
        <v>2</v>
      </c>
      <c r="F161" s="28">
        <f>+'Ark1'!J1869</f>
        <v>143</v>
      </c>
      <c r="G161" s="236" t="str">
        <f>VLOOKUP(F161,RNR!$A$1:$B$25,2)</f>
        <v>Nordfjord</v>
      </c>
      <c r="H161" s="28" t="str">
        <f>+IF(I161=0,"",'Ark1'!Q1869)</f>
        <v/>
      </c>
      <c r="I161" s="339">
        <f>+'Ark1'!R1869</f>
        <v>0</v>
      </c>
      <c r="J161" s="29" t="str">
        <f>+IF(I161=0,"",'Ark1'!AG1869)</f>
        <v/>
      </c>
      <c r="L161" s="29" t="str">
        <f>+IF(I161=0,"",'Ark1'!AH1869)</f>
        <v/>
      </c>
      <c r="M161" s="95"/>
      <c r="N161" s="502">
        <f>+'Ark1'!AI1869</f>
        <v>0</v>
      </c>
      <c r="O161" s="95"/>
      <c r="P161" s="32" t="str">
        <f>+IF(I161=0,"",'Ark1'!U1869)</f>
        <v/>
      </c>
      <c r="Q161" s="95"/>
      <c r="R161" s="503" t="str">
        <f>+IF(N161=0,"",'Ark1'!AJ1869)</f>
        <v/>
      </c>
      <c r="S161" s="95"/>
      <c r="T161" s="503" t="str">
        <f>+IF(N161=0,"",'Ark1'!AK1869)</f>
        <v/>
      </c>
      <c r="U161" s="95"/>
      <c r="V161" s="27" t="str">
        <f>+IF(I161=0,"",'Ark1'!T1869)</f>
        <v/>
      </c>
      <c r="W161" s="95"/>
      <c r="X161" s="34" t="str">
        <f>+IF(I161=0,"",'Ark1'!W1869)</f>
        <v/>
      </c>
      <c r="Y161" s="34" t="str">
        <f>+IF(I161=0,"",'Ark1'!X1869)</f>
        <v/>
      </c>
      <c r="Z161" s="34" t="str">
        <f>+IF(I161=0,"",'Ark1'!Y1869)</f>
        <v/>
      </c>
      <c r="AA161" s="34" t="str">
        <f>+IF(I161=0,"",'Ark1'!Z1869)</f>
        <v/>
      </c>
      <c r="AB161" s="29" t="str">
        <f>+IF(I161=0,"",'Ark1'!AA1869)</f>
        <v/>
      </c>
      <c r="AC161" s="27" t="str">
        <f>+IF(I161=0,"",'Ark1'!AC1869)</f>
        <v/>
      </c>
      <c r="AD161" s="34" t="str">
        <f>+IF(I161=0,"",'Ark1'!AE1869)</f>
        <v/>
      </c>
      <c r="AE161" s="29" t="str">
        <f t="shared" si="27"/>
        <v/>
      </c>
      <c r="AF161" s="29" t="str">
        <f t="shared" si="28"/>
        <v/>
      </c>
      <c r="AG161" s="216"/>
      <c r="AH161" s="219"/>
      <c r="AJ161" s="29"/>
      <c r="AK161" s="27"/>
      <c r="AL161" s="243"/>
      <c r="AM161" s="28"/>
      <c r="AQ161" s="28"/>
    </row>
    <row r="162" spans="1:43" ht="15.6">
      <c r="A162" s="216"/>
      <c r="B162" s="287">
        <f>+'Ark1'!C1870</f>
        <v>2024</v>
      </c>
      <c r="C162" s="236">
        <f>+'Ark1'!L1870</f>
        <v>6</v>
      </c>
      <c r="D162" s="236" t="str">
        <f>VLOOKUP(C162,Klasse!$C$11:$D$27,2)</f>
        <v>O+</v>
      </c>
      <c r="E162" s="28">
        <f>+'Ark1'!H1870</f>
        <v>2</v>
      </c>
      <c r="F162" s="28">
        <f>+'Ark1'!J1870</f>
        <v>147</v>
      </c>
      <c r="G162" s="236" t="str">
        <f>VLOOKUP(F162,RNR!$A$1:$B$25,2)</f>
        <v>Midt-Norge</v>
      </c>
      <c r="H162" s="28">
        <f>+IF(I162=0,"",'Ark1'!Q1870)</f>
        <v>49</v>
      </c>
      <c r="I162" s="339">
        <f>+'Ark1'!R1870</f>
        <v>166</v>
      </c>
      <c r="J162" s="29">
        <f>+IF(I162=0,"",'Ark1'!AG1870)</f>
        <v>17.202772984301951</v>
      </c>
      <c r="L162" s="29">
        <f>+IF(I162=0,"",'Ark1'!AH1870)</f>
        <v>36.144578313253007</v>
      </c>
      <c r="M162" s="95"/>
      <c r="N162" s="502">
        <f>+'Ark1'!AI1870</f>
        <v>165</v>
      </c>
      <c r="O162" s="95"/>
      <c r="P162" s="32">
        <f>+IF(I162=0,"",'Ark1'!U1870)</f>
        <v>17.355421686746997</v>
      </c>
      <c r="Q162" s="95"/>
      <c r="R162" s="503">
        <f>+IF(N162=0,"",'Ark1'!AJ1870)</f>
        <v>100.21272727272726</v>
      </c>
      <c r="S162" s="95"/>
      <c r="T162" s="503">
        <f>+IF(N162=0,"",'Ark1'!AK1870)</f>
        <v>16.871672092762022</v>
      </c>
      <c r="U162" s="95"/>
      <c r="V162" s="27">
        <f>+IF(I162=0,"",'Ark1'!T1870)</f>
        <v>5.933734939759038</v>
      </c>
      <c r="W162" s="95"/>
      <c r="X162" s="34">
        <f>+IF(I162=0,"",'Ark1'!W1870)</f>
        <v>1.2048192771084336</v>
      </c>
      <c r="Y162" s="34">
        <f>+IF(I162=0,"",'Ark1'!X1870)</f>
        <v>47.590361445783117</v>
      </c>
      <c r="Z162" s="34">
        <f>+IF(I162=0,"",'Ark1'!Y1870)</f>
        <v>15.060240963855421</v>
      </c>
      <c r="AA162" s="34">
        <f>+IF(I162=0,"",'Ark1'!Z1870)</f>
        <v>4.454826893775512</v>
      </c>
      <c r="AB162" s="29">
        <f>+IF(I162=0,"",'Ark1'!AA1870)</f>
        <v>0</v>
      </c>
      <c r="AC162" s="27">
        <f>+IF(I162=0,"",'Ark1'!AC1870)</f>
        <v>0</v>
      </c>
      <c r="AD162" s="34">
        <f>+IF(I162=0,"",'Ark1'!AE1870)</f>
        <v>0</v>
      </c>
      <c r="AE162" s="29">
        <f t="shared" si="27"/>
        <v>2.8925702811244993</v>
      </c>
      <c r="AF162" s="29">
        <f t="shared" si="28"/>
        <v>3.3877551020408165</v>
      </c>
      <c r="AG162" s="216"/>
      <c r="AH162" s="219"/>
      <c r="AJ162" s="29"/>
      <c r="AK162" s="27"/>
      <c r="AL162" s="243"/>
      <c r="AM162" s="28"/>
      <c r="AQ162" s="28"/>
    </row>
    <row r="163" spans="1:43" ht="15.6">
      <c r="A163" s="216"/>
      <c r="B163" s="287">
        <f>+'Ark1'!C1871</f>
        <v>2024</v>
      </c>
      <c r="C163" s="236">
        <f>+'Ark1'!L1871</f>
        <v>6</v>
      </c>
      <c r="D163" s="236" t="str">
        <f>VLOOKUP(C163,Klasse!$C$11:$D$27,2)</f>
        <v>O+</v>
      </c>
      <c r="E163" s="28">
        <f>+'Ark1'!H1871</f>
        <v>1</v>
      </c>
      <c r="F163" s="28">
        <f>+'Ark1'!J1871</f>
        <v>155</v>
      </c>
      <c r="G163" s="236" t="str">
        <f>VLOOKUP(F163,RNR!$A$1:$B$25,2)</f>
        <v>Målselv</v>
      </c>
      <c r="H163" s="28">
        <f>+IF(I163=0,"",'Ark1'!Q1871)</f>
        <v>123</v>
      </c>
      <c r="I163" s="339">
        <f>+'Ark1'!R1871</f>
        <v>245</v>
      </c>
      <c r="J163" s="29">
        <f>+IF(I163=0,"",'Ark1'!AG1871)</f>
        <v>8.8190237505086184</v>
      </c>
      <c r="L163" s="29">
        <f>+IF(I163=0,"",'Ark1'!AH1871)</f>
        <v>2.0408163265306123</v>
      </c>
      <c r="M163" s="95"/>
      <c r="N163" s="502">
        <f>+'Ark1'!AI1871</f>
        <v>241</v>
      </c>
      <c r="O163" s="95"/>
      <c r="P163" s="32">
        <f>+IF(I163=0,"",'Ark1'!U1871)</f>
        <v>22.204897959183658</v>
      </c>
      <c r="Q163" s="95"/>
      <c r="R163" s="503">
        <f>+IF(N163=0,"",'Ark1'!AJ1871)</f>
        <v>107.4290456431535</v>
      </c>
      <c r="S163" s="95"/>
      <c r="T163" s="503">
        <f>+IF(N163=0,"",'Ark1'!AK1871)</f>
        <v>17.684048045358796</v>
      </c>
      <c r="U163" s="95"/>
      <c r="V163" s="27">
        <f>+IF(I163=0,"",'Ark1'!T1871)</f>
        <v>4.4408163265306131</v>
      </c>
      <c r="W163" s="95"/>
      <c r="X163" s="34">
        <f>+IF(I163=0,"",'Ark1'!W1871)</f>
        <v>0.40816326530612246</v>
      </c>
      <c r="Y163" s="34">
        <f>+IF(I163=0,"",'Ark1'!X1871)</f>
        <v>90.2040816326531</v>
      </c>
      <c r="Z163" s="34">
        <f>+IF(I163=0,"",'Ark1'!Y1871)</f>
        <v>46.530612244897959</v>
      </c>
      <c r="AA163" s="34">
        <f>+IF(I163=0,"",'Ark1'!Z1871)</f>
        <v>4.6278809548696636</v>
      </c>
      <c r="AB163" s="29">
        <f>+IF(I163=0,"",'Ark1'!AA1871)</f>
        <v>0</v>
      </c>
      <c r="AC163" s="27">
        <f>+IF(I163=0,"",'Ark1'!AC1871)</f>
        <v>0</v>
      </c>
      <c r="AD163" s="34">
        <f>+IF(I163=0,"",'Ark1'!AE1871)</f>
        <v>0</v>
      </c>
      <c r="AE163" s="29">
        <f t="shared" si="27"/>
        <v>3.7008163265306098</v>
      </c>
      <c r="AF163" s="29">
        <f t="shared" si="28"/>
        <v>1.9918699186991871</v>
      </c>
      <c r="AG163" s="216"/>
      <c r="AH163" s="219"/>
      <c r="AJ163" s="29"/>
      <c r="AK163" s="27"/>
      <c r="AL163" s="243"/>
      <c r="AM163" s="28"/>
      <c r="AQ163" s="28"/>
    </row>
    <row r="164" spans="1:43" ht="15.6">
      <c r="A164" s="216"/>
      <c r="B164" s="287">
        <f>+'Ark1'!C1872</f>
        <v>2024</v>
      </c>
      <c r="C164" s="236">
        <f>+'Ark1'!L1872</f>
        <v>6</v>
      </c>
      <c r="D164" s="236" t="str">
        <f>VLOOKUP(C164,Klasse!$C$11:$D$27,2)</f>
        <v>O+</v>
      </c>
      <c r="E164" s="28">
        <f>+'Ark1'!H1872</f>
        <v>2</v>
      </c>
      <c r="F164" s="28">
        <f>+'Ark1'!J1872</f>
        <v>160</v>
      </c>
      <c r="G164" s="236" t="str">
        <f>VLOOKUP(F164,RNR!$A$1:$B$25,2)</f>
        <v>Oslo</v>
      </c>
      <c r="H164" s="28">
        <f>+IF(I164=0,"",'Ark1'!Q1872)</f>
        <v>123</v>
      </c>
      <c r="I164" s="339">
        <f>+'Ark1'!R1872</f>
        <v>278</v>
      </c>
      <c r="J164" s="29">
        <f>+IF(I164=0,"",'Ark1'!AG1872)</f>
        <v>14.13622494664645</v>
      </c>
      <c r="L164" s="29">
        <f>+IF(I164=0,"",'Ark1'!AH1872)</f>
        <v>7.5539568345323742</v>
      </c>
      <c r="M164" s="95"/>
      <c r="N164" s="502">
        <f>+'Ark1'!AI1872</f>
        <v>278</v>
      </c>
      <c r="O164" s="95"/>
      <c r="P164" s="32">
        <f>+IF(I164=0,"",'Ark1'!U1872)</f>
        <v>21.182014388489183</v>
      </c>
      <c r="Q164" s="95"/>
      <c r="R164" s="503">
        <f>+IF(N164=0,"",'Ark1'!AJ1872)</f>
        <v>107.15035971223024</v>
      </c>
      <c r="S164" s="95"/>
      <c r="T164" s="503">
        <f>+IF(N164=0,"",'Ark1'!AK1872)</f>
        <v>17.026562665091628</v>
      </c>
      <c r="U164" s="95"/>
      <c r="V164" s="27">
        <f>+IF(I164=0,"",'Ark1'!T1872)</f>
        <v>5.14388489208633</v>
      </c>
      <c r="W164" s="95"/>
      <c r="X164" s="34">
        <f>+IF(I164=0,"",'Ark1'!W1872)</f>
        <v>2.1582733812949644</v>
      </c>
      <c r="Y164" s="34">
        <f>+IF(I164=0,"",'Ark1'!X1872)</f>
        <v>89.568345323741013</v>
      </c>
      <c r="Z164" s="34">
        <f>+IF(I164=0,"",'Ark1'!Y1872)</f>
        <v>33.812949640287776</v>
      </c>
      <c r="AA164" s="34">
        <f>+IF(I164=0,"",'Ark1'!Z1872)</f>
        <v>4.1209894704574994</v>
      </c>
      <c r="AB164" s="29">
        <f>+IF(I164=0,"",'Ark1'!AA1872)</f>
        <v>0</v>
      </c>
      <c r="AC164" s="27">
        <f>+IF(I164=0,"",'Ark1'!AC1872)</f>
        <v>0</v>
      </c>
      <c r="AD164" s="34">
        <f>+IF(I164=0,"",'Ark1'!AE1872)</f>
        <v>0</v>
      </c>
      <c r="AE164" s="29">
        <f t="shared" si="27"/>
        <v>3.5303357314148638</v>
      </c>
      <c r="AF164" s="29">
        <f t="shared" si="28"/>
        <v>2.2601626016260163</v>
      </c>
      <c r="AG164" s="216"/>
      <c r="AH164" s="219"/>
      <c r="AJ164" s="29"/>
      <c r="AK164" s="27"/>
      <c r="AL164" s="243"/>
      <c r="AM164" s="28"/>
      <c r="AQ164" s="28"/>
    </row>
    <row r="165" spans="1:43" ht="15.6">
      <c r="A165" s="216"/>
      <c r="B165" s="287">
        <f>+'Ark1'!C1873</f>
        <v>2024</v>
      </c>
      <c r="C165" s="236">
        <f>+'Ark1'!L1873</f>
        <v>6</v>
      </c>
      <c r="D165" s="236" t="str">
        <f>VLOOKUP(C165,Klasse!$C$11:$D$27,2)</f>
        <v>O+</v>
      </c>
      <c r="E165" s="28">
        <f>+'Ark1'!H1873</f>
        <v>1</v>
      </c>
      <c r="F165" s="28">
        <f>+'Ark1'!J1873</f>
        <v>171</v>
      </c>
      <c r="G165" s="236" t="str">
        <f>VLOOKUP(F165,RNR!$A$1:$B$25,2)</f>
        <v>Prima</v>
      </c>
      <c r="H165" s="28">
        <f>+IF(I165=0,"",'Ark1'!Q1873)</f>
        <v>34</v>
      </c>
      <c r="I165" s="339">
        <f>+'Ark1'!R1873</f>
        <v>70</v>
      </c>
      <c r="J165" s="29">
        <f>+IF(I165=0,"",'Ark1'!AG1873)</f>
        <v>7.6735587044336668</v>
      </c>
      <c r="L165" s="29">
        <f>+IF(I165=0,"",'Ark1'!AH1873)</f>
        <v>0</v>
      </c>
      <c r="M165" s="95"/>
      <c r="N165" s="502">
        <f>+'Ark1'!AI1873</f>
        <v>69</v>
      </c>
      <c r="O165" s="95"/>
      <c r="P165" s="32">
        <f>+IF(I165=0,"",'Ark1'!U1873)</f>
        <v>22.442857142857154</v>
      </c>
      <c r="Q165" s="95"/>
      <c r="R165" s="503">
        <f>+IF(N165=0,"",'Ark1'!AJ1873)</f>
        <v>109.04637681159416</v>
      </c>
      <c r="S165" s="95"/>
      <c r="T165" s="503">
        <f>+IF(N165=0,"",'Ark1'!AK1873)</f>
        <v>17.27337861871689</v>
      </c>
      <c r="U165" s="95"/>
      <c r="V165" s="27">
        <f>+IF(I165=0,"",'Ark1'!T1873)</f>
        <v>4.3285714285714283</v>
      </c>
      <c r="W165" s="95"/>
      <c r="X165" s="34">
        <f>+IF(I165=0,"",'Ark1'!W1873)</f>
        <v>0</v>
      </c>
      <c r="Y165" s="34">
        <f>+IF(I165=0,"",'Ark1'!X1873)</f>
        <v>94.285714285714306</v>
      </c>
      <c r="Z165" s="34">
        <f>+IF(I165=0,"",'Ark1'!Y1873)</f>
        <v>47.142857142857153</v>
      </c>
      <c r="AA165" s="34">
        <f>+IF(I165=0,"",'Ark1'!Z1873)</f>
        <v>3.5871425726801718</v>
      </c>
      <c r="AB165" s="29">
        <f>+IF(I165=0,"",'Ark1'!AA1873)</f>
        <v>0</v>
      </c>
      <c r="AC165" s="27">
        <f>+IF(I165=0,"",'Ark1'!AC1873)</f>
        <v>0</v>
      </c>
      <c r="AD165" s="34">
        <f>+IF(I165=0,"",'Ark1'!AE1873)</f>
        <v>0</v>
      </c>
      <c r="AE165" s="29">
        <f t="shared" si="27"/>
        <v>3.7404761904761923</v>
      </c>
      <c r="AF165" s="29">
        <f t="shared" si="28"/>
        <v>2.0588235294117645</v>
      </c>
      <c r="AG165" s="216"/>
      <c r="AH165" s="219"/>
      <c r="AJ165" s="29"/>
      <c r="AK165" s="27"/>
      <c r="AL165" s="243"/>
      <c r="AM165" s="28"/>
      <c r="AQ165" s="28"/>
    </row>
    <row r="166" spans="1:43" ht="15.6">
      <c r="A166" s="216"/>
      <c r="B166" s="287">
        <f>+'Ark1'!C1874</f>
        <v>2024</v>
      </c>
      <c r="C166" s="236">
        <f>+'Ark1'!L1874</f>
        <v>6</v>
      </c>
      <c r="D166" s="236" t="str">
        <f>VLOOKUP(C166,Klasse!$C$11:$D$27,2)</f>
        <v>O+</v>
      </c>
      <c r="E166" s="28">
        <f>+'Ark1'!H1874</f>
        <v>2</v>
      </c>
      <c r="F166" s="28">
        <f>+'Ark1'!J1874</f>
        <v>175</v>
      </c>
      <c r="G166" s="236" t="str">
        <f>VLOOKUP(F166,RNR!$A$1:$B$25,2)</f>
        <v>Ole Ringdal</v>
      </c>
      <c r="H166" s="28">
        <f>+IF(I166=0,"",'Ark1'!Q1874)</f>
        <v>78</v>
      </c>
      <c r="I166" s="339">
        <f>+'Ark1'!R1874</f>
        <v>152</v>
      </c>
      <c r="J166" s="29">
        <f>+IF(I166=0,"",'Ark1'!AG1874)</f>
        <v>13.24094454742044</v>
      </c>
      <c r="L166" s="29">
        <f>+IF(I166=0,"",'Ark1'!AH1874)</f>
        <v>9.2105263157894726</v>
      </c>
      <c r="M166" s="95"/>
      <c r="N166" s="502">
        <f>+'Ark1'!AI1874</f>
        <v>137</v>
      </c>
      <c r="O166" s="95"/>
      <c r="P166" s="32">
        <f>+IF(I166=0,"",'Ark1'!U1874)</f>
        <v>18.046710526315781</v>
      </c>
      <c r="Q166" s="95"/>
      <c r="R166" s="503">
        <f>+IF(N166=0,"",'Ark1'!AJ1874)</f>
        <v>101.42408759124093</v>
      </c>
      <c r="S166" s="95"/>
      <c r="T166" s="503">
        <f>+IF(N166=0,"",'Ark1'!AK1874)</f>
        <v>17.168315735340652</v>
      </c>
      <c r="U166" s="95"/>
      <c r="V166" s="27">
        <f>+IF(I166=0,"",'Ark1'!T1874)</f>
        <v>5.3157894736842097</v>
      </c>
      <c r="W166" s="95"/>
      <c r="X166" s="34">
        <f>+IF(I166=0,"",'Ark1'!W1874)</f>
        <v>0.65789473684210542</v>
      </c>
      <c r="Y166" s="34">
        <f>+IF(I166=0,"",'Ark1'!X1874)</f>
        <v>55.263157894736842</v>
      </c>
      <c r="Z166" s="34">
        <f>+IF(I166=0,"",'Ark1'!Y1874)</f>
        <v>14.47368421052631</v>
      </c>
      <c r="AA166" s="34">
        <f>+IF(I166=0,"",'Ark1'!Z1874)</f>
        <v>4.5711900696697567</v>
      </c>
      <c r="AB166" s="29">
        <f>+IF(I166=0,"",'Ark1'!AA1874)</f>
        <v>0</v>
      </c>
      <c r="AC166" s="27">
        <f>+IF(I166=0,"",'Ark1'!AC1874)</f>
        <v>0</v>
      </c>
      <c r="AD166" s="34">
        <f>+IF(I166=0,"",'Ark1'!AE1874)</f>
        <v>0</v>
      </c>
      <c r="AE166" s="29">
        <f t="shared" si="27"/>
        <v>3.0077850877192969</v>
      </c>
      <c r="AF166" s="29">
        <f t="shared" si="28"/>
        <v>1.9487179487179487</v>
      </c>
      <c r="AG166" s="216"/>
      <c r="AH166" s="219"/>
      <c r="AJ166" s="29"/>
      <c r="AK166" s="27"/>
      <c r="AL166" s="243"/>
      <c r="AM166" s="28"/>
      <c r="AQ166" s="28"/>
    </row>
    <row r="167" spans="1:43" ht="15.6">
      <c r="A167" s="216"/>
      <c r="B167" s="287">
        <f>+'Ark1'!C1875</f>
        <v>2024</v>
      </c>
      <c r="C167" s="236">
        <f>+'Ark1'!L1875</f>
        <v>6</v>
      </c>
      <c r="D167" s="236" t="str">
        <f>VLOOKUP(C167,Klasse!$C$11:$D$27,2)</f>
        <v>O+</v>
      </c>
      <c r="E167" s="28">
        <f>+'Ark1'!H1875</f>
        <v>2</v>
      </c>
      <c r="F167" s="28">
        <f>+'Ark1'!J1875</f>
        <v>177</v>
      </c>
      <c r="G167" s="236" t="str">
        <f>VLOOKUP(F167,RNR!$A$1:$B$25,2)</f>
        <v>Slakthuset</v>
      </c>
      <c r="H167" s="28">
        <f>+IF(I167=0,"",'Ark1'!Q1875)</f>
        <v>91</v>
      </c>
      <c r="I167" s="339">
        <f>+'Ark1'!R1875</f>
        <v>194</v>
      </c>
      <c r="J167" s="29">
        <f>+IF(I167=0,"",'Ark1'!AG1875)</f>
        <v>12.964615232098238</v>
      </c>
      <c r="L167" s="29">
        <f>+IF(I167=0,"",'Ark1'!AH1875)</f>
        <v>3.6082474226804129</v>
      </c>
      <c r="M167" s="95"/>
      <c r="N167" s="502">
        <f>+'Ark1'!AI1875</f>
        <v>193</v>
      </c>
      <c r="O167" s="95"/>
      <c r="P167" s="32">
        <f>+IF(I167=0,"",'Ark1'!U1875)</f>
        <v>19.548969072164951</v>
      </c>
      <c r="Q167" s="95"/>
      <c r="R167" s="503">
        <f>+IF(N167=0,"",'Ark1'!AJ1875)</f>
        <v>104.2911917098446</v>
      </c>
      <c r="S167" s="95"/>
      <c r="T167" s="503">
        <f>+IF(N167=0,"",'Ark1'!AK1875)</f>
        <v>17.018880243405075</v>
      </c>
      <c r="U167" s="95"/>
      <c r="V167" s="27">
        <f>+IF(I167=0,"",'Ark1'!T1875)</f>
        <v>5.4742268041237123</v>
      </c>
      <c r="W167" s="95"/>
      <c r="X167" s="34">
        <f>+IF(I167=0,"",'Ark1'!W1875)</f>
        <v>0</v>
      </c>
      <c r="Y167" s="34">
        <f>+IF(I167=0,"",'Ark1'!X1875)</f>
        <v>78.350515463917517</v>
      </c>
      <c r="Z167" s="34">
        <f>+IF(I167=0,"",'Ark1'!Y1875)</f>
        <v>23.195876288659782</v>
      </c>
      <c r="AA167" s="34">
        <f>+IF(I167=0,"",'Ark1'!Z1875)</f>
        <v>4.0799514815530564</v>
      </c>
      <c r="AB167" s="29">
        <f>+IF(I167=0,"",'Ark1'!AA1875)</f>
        <v>0</v>
      </c>
      <c r="AC167" s="27">
        <f>+IF(I167=0,"",'Ark1'!AC1875)</f>
        <v>0</v>
      </c>
      <c r="AD167" s="34">
        <f>+IF(I167=0,"",'Ark1'!AE1875)</f>
        <v>0</v>
      </c>
      <c r="AE167" s="29">
        <f t="shared" si="27"/>
        <v>3.2581615120274918</v>
      </c>
      <c r="AF167" s="29">
        <f t="shared" si="28"/>
        <v>2.1318681318681318</v>
      </c>
      <c r="AG167" s="216"/>
      <c r="AH167" s="219"/>
      <c r="AJ167" s="29"/>
      <c r="AK167" s="27"/>
      <c r="AL167" s="243"/>
      <c r="AM167" s="28"/>
      <c r="AQ167" s="28"/>
    </row>
    <row r="168" spans="1:43" ht="15.6">
      <c r="A168" s="216"/>
      <c r="B168" s="287">
        <f>+'Ark1'!C1876</f>
        <v>2024</v>
      </c>
      <c r="C168" s="236">
        <f>+'Ark1'!L1876</f>
        <v>6</v>
      </c>
      <c r="D168" s="236" t="str">
        <f>VLOOKUP(C168,Klasse!$C$11:$D$27,2)</f>
        <v>O+</v>
      </c>
      <c r="E168" s="28">
        <f>+'Ark1'!H1876</f>
        <v>2</v>
      </c>
      <c r="F168" s="28">
        <f>+'Ark1'!J1876</f>
        <v>178</v>
      </c>
      <c r="G168" s="236" t="str">
        <f>VLOOKUP(F168,RNR!$A$1:$B$25,2)</f>
        <v>Røros</v>
      </c>
      <c r="H168" s="28">
        <f>+IF(I168=0,"",'Ark1'!Q1876)</f>
        <v>43</v>
      </c>
      <c r="I168" s="339">
        <f>+'Ark1'!R1876</f>
        <v>77</v>
      </c>
      <c r="J168" s="29">
        <f>+IF(I168=0,"",'Ark1'!AG1876)</f>
        <v>10.060706501179904</v>
      </c>
      <c r="L168" s="29">
        <f>+IF(I168=0,"",'Ark1'!AH1876)</f>
        <v>6.4935064935064917</v>
      </c>
      <c r="M168" s="95"/>
      <c r="N168" s="502">
        <f>+'Ark1'!AI1876</f>
        <v>77</v>
      </c>
      <c r="O168" s="95"/>
      <c r="P168" s="32">
        <f>+IF(I168=0,"",'Ark1'!U1876)</f>
        <v>21.759740259740266</v>
      </c>
      <c r="Q168" s="95"/>
      <c r="R168" s="503">
        <f>+IF(N168=0,"",'Ark1'!AJ1876)</f>
        <v>108.27012987012986</v>
      </c>
      <c r="S168" s="95"/>
      <c r="T168" s="503">
        <f>+IF(N168=0,"",'Ark1'!AK1876)</f>
        <v>17.000955953357089</v>
      </c>
      <c r="U168" s="95"/>
      <c r="V168" s="27">
        <f>+IF(I168=0,"",'Ark1'!T1876)</f>
        <v>4.7402597402597406</v>
      </c>
      <c r="W168" s="95"/>
      <c r="X168" s="34">
        <f>+IF(I168=0,"",'Ark1'!W1876)</f>
        <v>0</v>
      </c>
      <c r="Y168" s="34">
        <f>+IF(I168=0,"",'Ark1'!X1876)</f>
        <v>94.805194805194816</v>
      </c>
      <c r="Z168" s="34">
        <f>+IF(I168=0,"",'Ark1'!Y1876)</f>
        <v>37.662337662337656</v>
      </c>
      <c r="AA168" s="34">
        <f>+IF(I168=0,"",'Ark1'!Z1876)</f>
        <v>3.6791536202102351</v>
      </c>
      <c r="AB168" s="29">
        <f>+IF(I168=0,"",'Ark1'!AA1876)</f>
        <v>0</v>
      </c>
      <c r="AC168" s="27">
        <f>+IF(I168=0,"",'Ark1'!AC1876)</f>
        <v>0</v>
      </c>
      <c r="AD168" s="34">
        <f>+IF(I168=0,"",'Ark1'!AE1876)</f>
        <v>0</v>
      </c>
      <c r="AE168" s="29">
        <f t="shared" si="27"/>
        <v>3.6266233766233777</v>
      </c>
      <c r="AF168" s="29">
        <f t="shared" si="28"/>
        <v>1.7906976744186047</v>
      </c>
      <c r="AG168" s="216"/>
      <c r="AH168" s="219"/>
      <c r="AJ168" s="29"/>
      <c r="AK168" s="27"/>
      <c r="AL168" s="243"/>
      <c r="AM168" s="28"/>
      <c r="AQ168" s="28"/>
    </row>
    <row r="169" spans="1:43" ht="15.6">
      <c r="A169" s="216"/>
      <c r="B169" s="287">
        <f>+'Ark1'!C1877</f>
        <v>2024</v>
      </c>
      <c r="C169" s="236">
        <f>+'Ark1'!L1877</f>
        <v>6</v>
      </c>
      <c r="D169" s="236" t="str">
        <f>VLOOKUP(C169,Klasse!$C$11:$D$27,2)</f>
        <v>O+</v>
      </c>
      <c r="E169" s="28">
        <f>+'Ark1'!H1877</f>
        <v>2</v>
      </c>
      <c r="F169" s="28">
        <f>+'Ark1'!J1877</f>
        <v>181</v>
      </c>
      <c r="G169" s="236" t="str">
        <f>VLOOKUP(F169,RNR!$A$1:$B$25,2)</f>
        <v>Horns</v>
      </c>
      <c r="H169" s="28">
        <f>+IF(I169=0,"",'Ark1'!Q1877)</f>
        <v>71</v>
      </c>
      <c r="I169" s="339">
        <f>+'Ark1'!R1877</f>
        <v>151</v>
      </c>
      <c r="J169" s="29">
        <f>+IF(I169=0,"",'Ark1'!AG1877)</f>
        <v>11.014060975249137</v>
      </c>
      <c r="L169" s="29">
        <f>+IF(I169=0,"",'Ark1'!AH1877)</f>
        <v>0.66225165562913901</v>
      </c>
      <c r="M169" s="95"/>
      <c r="N169" s="502">
        <f>+'Ark1'!AI1877</f>
        <v>134</v>
      </c>
      <c r="O169" s="95"/>
      <c r="P169" s="32">
        <f>+IF(I169=0,"",'Ark1'!U1877)</f>
        <v>19.733112582781448</v>
      </c>
      <c r="Q169" s="95"/>
      <c r="R169" s="503">
        <f>+IF(N169=0,"",'Ark1'!AJ1877)</f>
        <v>104.78208955223882</v>
      </c>
      <c r="S169" s="95"/>
      <c r="T169" s="503">
        <f>+IF(N169=0,"",'Ark1'!AK1877)</f>
        <v>17.106731228601625</v>
      </c>
      <c r="U169" s="95"/>
      <c r="V169" s="27">
        <f>+IF(I169=0,"",'Ark1'!T1877)</f>
        <v>5.2913907284768209</v>
      </c>
      <c r="W169" s="95"/>
      <c r="X169" s="34">
        <f>+IF(I169=0,"",'Ark1'!W1877)</f>
        <v>0</v>
      </c>
      <c r="Y169" s="34">
        <f>+IF(I169=0,"",'Ark1'!X1877)</f>
        <v>80.132450331125824</v>
      </c>
      <c r="Z169" s="34">
        <f>+IF(I169=0,"",'Ark1'!Y1877)</f>
        <v>23.178807947019859</v>
      </c>
      <c r="AA169" s="34">
        <f>+IF(I169=0,"",'Ark1'!Z1877)</f>
        <v>3.9957878791803751</v>
      </c>
      <c r="AB169" s="29">
        <f>+IF(I169=0,"",'Ark1'!AA1877)</f>
        <v>0</v>
      </c>
      <c r="AC169" s="27">
        <f>+IF(I169=0,"",'Ark1'!AC1877)</f>
        <v>0</v>
      </c>
      <c r="AD169" s="34">
        <f>+IF(I169=0,"",'Ark1'!AE1877)</f>
        <v>0</v>
      </c>
      <c r="AE169" s="29">
        <f t="shared" si="27"/>
        <v>3.2888520971302415</v>
      </c>
      <c r="AF169" s="29">
        <f t="shared" si="28"/>
        <v>2.1267605633802815</v>
      </c>
      <c r="AG169" s="216"/>
      <c r="AH169" s="219"/>
      <c r="AJ169" s="29"/>
      <c r="AK169" s="27"/>
      <c r="AL169" s="243"/>
      <c r="AM169" s="28"/>
      <c r="AQ169" s="28"/>
    </row>
    <row r="170" spans="1:43" ht="15.6">
      <c r="A170" s="216"/>
      <c r="B170" s="287">
        <f>+'Ark1'!C1878</f>
        <v>2024</v>
      </c>
      <c r="C170" s="236">
        <f>+'Ark1'!L1878</f>
        <v>6</v>
      </c>
      <c r="D170" s="236" t="str">
        <f>VLOOKUP(C170,Klasse!$C$11:$D$27,2)</f>
        <v>O+</v>
      </c>
      <c r="E170" s="28">
        <f>+'Ark1'!H1878</f>
        <v>1</v>
      </c>
      <c r="F170" s="28">
        <f>+'Ark1'!J1878</f>
        <v>262</v>
      </c>
      <c r="G170" s="236" t="str">
        <f>VLOOKUP(F170,RNR!$A$1:$B$25,2)</f>
        <v>Strilalam</v>
      </c>
      <c r="H170" s="28" t="str">
        <f>+IF(I170=0,"",'Ark1'!Q1878)</f>
        <v/>
      </c>
      <c r="I170" s="339">
        <f>+'Ark1'!R1878</f>
        <v>0</v>
      </c>
      <c r="J170" s="29" t="str">
        <f>+IF(I170=0,"",'Ark1'!AG1878)</f>
        <v/>
      </c>
      <c r="L170" s="29" t="str">
        <f>+IF(I170=0,"",'Ark1'!AH1878)</f>
        <v/>
      </c>
      <c r="M170" s="95"/>
      <c r="N170" s="502">
        <f>+'Ark1'!AI1878</f>
        <v>0</v>
      </c>
      <c r="O170" s="95"/>
      <c r="P170" s="32" t="str">
        <f>+IF(I170=0,"",'Ark1'!U1878)</f>
        <v/>
      </c>
      <c r="Q170" s="95"/>
      <c r="R170" s="503" t="str">
        <f>+IF(N170=0,"",'Ark1'!AJ1878)</f>
        <v/>
      </c>
      <c r="S170" s="95"/>
      <c r="T170" s="503" t="str">
        <f>+IF(N170=0,"",'Ark1'!AK1878)</f>
        <v/>
      </c>
      <c r="U170" s="95"/>
      <c r="V170" s="27" t="str">
        <f>+IF(I170=0,"",'Ark1'!T1878)</f>
        <v/>
      </c>
      <c r="W170" s="95"/>
      <c r="X170" s="34" t="str">
        <f>+IF(I170=0,"",'Ark1'!W1878)</f>
        <v/>
      </c>
      <c r="Y170" s="34" t="str">
        <f>+IF(I170=0,"",'Ark1'!X1878)</f>
        <v/>
      </c>
      <c r="Z170" s="34" t="str">
        <f>+IF(I170=0,"",'Ark1'!Y1878)</f>
        <v/>
      </c>
      <c r="AA170" s="34" t="str">
        <f>+IF(I170=0,"",'Ark1'!Z1878)</f>
        <v/>
      </c>
      <c r="AB170" s="29" t="str">
        <f>+IF(I170=0,"",'Ark1'!AA1878)</f>
        <v/>
      </c>
      <c r="AC170" s="27" t="str">
        <f>+IF(I170=0,"",'Ark1'!AC1878)</f>
        <v/>
      </c>
      <c r="AD170" s="34" t="str">
        <f>+IF(I170=0,"",'Ark1'!AE1878)</f>
        <v/>
      </c>
      <c r="AE170" s="29" t="str">
        <f t="shared" si="27"/>
        <v/>
      </c>
      <c r="AF170" s="29" t="str">
        <f t="shared" si="28"/>
        <v/>
      </c>
      <c r="AG170" s="216"/>
      <c r="AH170" s="219"/>
      <c r="AJ170" s="29"/>
      <c r="AK170" s="27"/>
      <c r="AL170" s="243"/>
      <c r="AM170" s="28"/>
      <c r="AQ170" s="28"/>
    </row>
    <row r="171" spans="1:43" ht="15.6">
      <c r="A171" s="216"/>
      <c r="B171" s="287">
        <f>+'Ark1'!C1879</f>
        <v>2024</v>
      </c>
      <c r="C171" s="236">
        <f>+'Ark1'!L1879</f>
        <v>6</v>
      </c>
      <c r="D171" s="236" t="str">
        <f>VLOOKUP(C171,Klasse!$C$11:$D$27,2)</f>
        <v>O+</v>
      </c>
      <c r="E171" s="28">
        <f>+'Ark1'!H1879</f>
        <v>2</v>
      </c>
      <c r="F171" s="28">
        <f>+'Ark1'!J1879</f>
        <v>267</v>
      </c>
      <c r="G171" s="236" t="str">
        <f>VLOOKUP(F171,RNR!$A$1:$B$25,2)</f>
        <v>Dalpro</v>
      </c>
      <c r="H171" s="28" t="str">
        <f>+IF(I171=0,"",'Ark1'!Q1879)</f>
        <v/>
      </c>
      <c r="I171" s="339">
        <f>+'Ark1'!R1879</f>
        <v>0</v>
      </c>
      <c r="J171" s="29" t="str">
        <f>+IF(I171=0,"",'Ark1'!AG1879)</f>
        <v/>
      </c>
      <c r="L171" s="29" t="str">
        <f>+IF(I171=0,"",'Ark1'!AH1879)</f>
        <v/>
      </c>
      <c r="M171" s="95"/>
      <c r="N171" s="502">
        <f>+'Ark1'!AI1879</f>
        <v>0</v>
      </c>
      <c r="O171" s="95"/>
      <c r="P171" s="32" t="str">
        <f>+IF(I171=0,"",'Ark1'!U1879)</f>
        <v/>
      </c>
      <c r="Q171" s="95"/>
      <c r="R171" s="503" t="str">
        <f>+IF(N171=0,"",'Ark1'!AJ1879)</f>
        <v/>
      </c>
      <c r="S171" s="95"/>
      <c r="T171" s="503" t="str">
        <f>+IF(N171=0,"",'Ark1'!AK1879)</f>
        <v/>
      </c>
      <c r="U171" s="95"/>
      <c r="V171" s="27" t="str">
        <f>+IF(I171=0,"",'Ark1'!T1879)</f>
        <v/>
      </c>
      <c r="W171" s="95"/>
      <c r="X171" s="34" t="str">
        <f>+IF(I171=0,"",'Ark1'!W1879)</f>
        <v/>
      </c>
      <c r="Y171" s="34" t="str">
        <f>+IF(I171=0,"",'Ark1'!X1879)</f>
        <v/>
      </c>
      <c r="Z171" s="34" t="str">
        <f>+IF(I171=0,"",'Ark1'!Y1879)</f>
        <v/>
      </c>
      <c r="AA171" s="34" t="str">
        <f>+IF(I171=0,"",'Ark1'!Z1879)</f>
        <v/>
      </c>
      <c r="AB171" s="29" t="str">
        <f>+IF(I171=0,"",'Ark1'!AA1879)</f>
        <v/>
      </c>
      <c r="AC171" s="27" t="str">
        <f>+IF(I171=0,"",'Ark1'!AC1879)</f>
        <v/>
      </c>
      <c r="AD171" s="34" t="str">
        <f>+IF(I171=0,"",'Ark1'!AE1879)</f>
        <v/>
      </c>
      <c r="AE171" s="29" t="str">
        <f t="shared" si="27"/>
        <v/>
      </c>
      <c r="AF171" s="29" t="str">
        <f t="shared" si="28"/>
        <v/>
      </c>
      <c r="AG171" s="216"/>
      <c r="AH171" s="219"/>
      <c r="AJ171" s="29"/>
      <c r="AK171" s="27"/>
      <c r="AL171" s="243"/>
      <c r="AM171" s="28"/>
      <c r="AQ171" s="28"/>
    </row>
    <row r="172" spans="1:43" ht="15.6">
      <c r="A172" s="216"/>
      <c r="B172" s="287">
        <f>+'Ark1'!C1880</f>
        <v>2024</v>
      </c>
      <c r="C172" s="236">
        <f>+'Ark1'!L1880</f>
        <v>6</v>
      </c>
      <c r="D172" s="236" t="str">
        <f>VLOOKUP(C172,Klasse!$C$11:$D$27,2)</f>
        <v>O+</v>
      </c>
      <c r="E172" s="28">
        <f>+'Ark1'!H1880</f>
        <v>1</v>
      </c>
      <c r="F172" s="28">
        <f>+'Ark1'!J1880</f>
        <v>309</v>
      </c>
      <c r="G172" s="236" t="str">
        <f>VLOOKUP(F172,RNR!$A$1:$B$25,2)</f>
        <v>Malvik</v>
      </c>
      <c r="H172" s="28">
        <f>+IF(I172=0,"",'Ark1'!Q1880)</f>
        <v>300</v>
      </c>
      <c r="I172" s="339">
        <f>+'Ark1'!R1880</f>
        <v>610</v>
      </c>
      <c r="J172" s="29">
        <f>+IF(I172=0,"",'Ark1'!AG1880)</f>
        <v>11.261621536235232</v>
      </c>
      <c r="L172" s="29">
        <f>+IF(I172=0,"",'Ark1'!AH1880)</f>
        <v>5.4098360655737698</v>
      </c>
      <c r="M172" s="95"/>
      <c r="N172" s="502">
        <f>+'Ark1'!AI1880</f>
        <v>609</v>
      </c>
      <c r="O172" s="95"/>
      <c r="P172" s="32">
        <f>+IF(I172=0,"",'Ark1'!U1880)</f>
        <v>20.335737704918046</v>
      </c>
      <c r="Q172" s="95"/>
      <c r="R172" s="503">
        <f>+IF(N172=0,"",'Ark1'!AJ1880)</f>
        <v>105.8018062397372</v>
      </c>
      <c r="S172" s="95"/>
      <c r="T172" s="503">
        <f>+IF(N172=0,"",'Ark1'!AK1880)</f>
        <v>16.9616570950873</v>
      </c>
      <c r="U172" s="95"/>
      <c r="V172" s="27">
        <f>+IF(I172=0,"",'Ark1'!T1880)</f>
        <v>5.4065573770491806</v>
      </c>
      <c r="W172" s="95"/>
      <c r="X172" s="34">
        <f>+IF(I172=0,"",'Ark1'!W1880)</f>
        <v>1.4754098360655739</v>
      </c>
      <c r="Y172" s="34">
        <f>+IF(I172=0,"",'Ark1'!X1880)</f>
        <v>81.803278688524614</v>
      </c>
      <c r="Z172" s="34">
        <f>+IF(I172=0,"",'Ark1'!Y1880)</f>
        <v>28.032786885245901</v>
      </c>
      <c r="AA172" s="34">
        <f>+IF(I172=0,"",'Ark1'!Z1880)</f>
        <v>4.0658636729003668</v>
      </c>
      <c r="AB172" s="29">
        <f>+IF(I172=0,"",'Ark1'!AA1880)</f>
        <v>0</v>
      </c>
      <c r="AC172" s="27">
        <f>+IF(I172=0,"",'Ark1'!AC1880)</f>
        <v>0</v>
      </c>
      <c r="AD172" s="34">
        <f>+IF(I172=0,"",'Ark1'!AE1880)</f>
        <v>0</v>
      </c>
      <c r="AE172" s="29">
        <f t="shared" si="27"/>
        <v>3.3892896174863409</v>
      </c>
      <c r="AF172" s="29">
        <f t="shared" si="28"/>
        <v>2.0333333333333332</v>
      </c>
      <c r="AG172" s="216"/>
      <c r="AH172" s="219"/>
      <c r="AJ172" s="29"/>
      <c r="AK172" s="27"/>
      <c r="AL172" s="243"/>
      <c r="AM172" s="28"/>
      <c r="AQ172" s="28"/>
    </row>
    <row r="173" spans="1:43" ht="15.6">
      <c r="A173" s="216"/>
      <c r="B173" s="287">
        <f>+'Ark1'!C1881</f>
        <v>2024</v>
      </c>
      <c r="C173" s="236">
        <f>+'Ark1'!L1881</f>
        <v>6</v>
      </c>
      <c r="D173" s="236" t="str">
        <f>VLOOKUP(C173,Klasse!$C$11:$D$27,2)</f>
        <v>O+</v>
      </c>
      <c r="E173" s="28">
        <f>+'Ark1'!H1881</f>
        <v>2</v>
      </c>
      <c r="F173" s="28">
        <f>+'Ark1'!J1881</f>
        <v>470</v>
      </c>
      <c r="G173" s="236" t="str">
        <f>VLOOKUP(F173,RNR!$A$1:$B$25,2)</f>
        <v>Jens Eide</v>
      </c>
      <c r="H173" s="28">
        <f>+IF(I173=0,"",'Ark1'!Q1881)</f>
        <v>54</v>
      </c>
      <c r="I173" s="339">
        <f>+'Ark1'!R1881</f>
        <v>103</v>
      </c>
      <c r="J173" s="29">
        <f>+IF(I173=0,"",'Ark1'!AG1881)</f>
        <v>16.714533434485745</v>
      </c>
      <c r="L173" s="29">
        <f>+IF(I173=0,"",'Ark1'!AH1881)</f>
        <v>26.213592233009713</v>
      </c>
      <c r="M173" s="95"/>
      <c r="N173" s="502">
        <f>+'Ark1'!AI1881</f>
        <v>103</v>
      </c>
      <c r="O173" s="95"/>
      <c r="P173" s="32">
        <f>+IF(I173=0,"",'Ark1'!U1881)</f>
        <v>17.967961165048539</v>
      </c>
      <c r="Q173" s="95"/>
      <c r="R173" s="503">
        <f>+IF(N173=0,"",'Ark1'!AJ1881)</f>
        <v>101.05339805825243</v>
      </c>
      <c r="S173" s="95"/>
      <c r="T173" s="503">
        <f>+IF(N173=0,"",'Ark1'!AK1881)</f>
        <v>17.109226565755758</v>
      </c>
      <c r="U173" s="95"/>
      <c r="V173" s="27">
        <f>+IF(I173=0,"",'Ark1'!T1881)</f>
        <v>5.8155339805825239</v>
      </c>
      <c r="W173" s="95"/>
      <c r="X173" s="34">
        <f>+IF(I173=0,"",'Ark1'!W1881)</f>
        <v>0.97087378640776723</v>
      </c>
      <c r="Y173" s="34">
        <f>+IF(I173=0,"",'Ark1'!X1881)</f>
        <v>62.135922330097102</v>
      </c>
      <c r="Z173" s="34">
        <f>+IF(I173=0,"",'Ark1'!Y1881)</f>
        <v>12.621359223300969</v>
      </c>
      <c r="AA173" s="34">
        <f>+IF(I173=0,"",'Ark1'!Z1881)</f>
        <v>4.2115931905129882</v>
      </c>
      <c r="AB173" s="29">
        <f>+IF(I173=0,"",'Ark1'!AA1881)</f>
        <v>0</v>
      </c>
      <c r="AC173" s="27">
        <f>+IF(I173=0,"",'Ark1'!AC1881)</f>
        <v>0</v>
      </c>
      <c r="AD173" s="34">
        <f>+IF(I173=0,"",'Ark1'!AE1881)</f>
        <v>0</v>
      </c>
      <c r="AE173" s="29">
        <f t="shared" si="27"/>
        <v>2.9946601941747564</v>
      </c>
      <c r="AF173" s="29">
        <f t="shared" si="28"/>
        <v>1.9074074074074074</v>
      </c>
      <c r="AG173" s="216"/>
      <c r="AH173" s="219"/>
      <c r="AJ173" s="29"/>
      <c r="AK173" s="27"/>
      <c r="AL173" s="243"/>
      <c r="AM173" s="28"/>
      <c r="AQ173" s="28"/>
    </row>
    <row r="174" spans="1:43" ht="15.6">
      <c r="A174" s="216"/>
      <c r="B174" s="287">
        <f>+'Ark1'!C1882</f>
        <v>2024</v>
      </c>
      <c r="C174" s="236">
        <f>+'Ark1'!L1882</f>
        <v>6</v>
      </c>
      <c r="D174" s="236" t="str">
        <f>VLOOKUP(C174,Klasse!$C$11:$D$27,2)</f>
        <v>O+</v>
      </c>
      <c r="E174" s="28">
        <f>+'Ark1'!H1882</f>
        <v>2</v>
      </c>
      <c r="F174" s="28">
        <f>+'Ark1'!J1882</f>
        <v>629</v>
      </c>
      <c r="G174" s="236" t="str">
        <f>VLOOKUP(F174,RNR!$A$1:$B$25,2)</f>
        <v>Bø</v>
      </c>
      <c r="H174" s="28" t="str">
        <f>+IF(I174=0,"",'Ark1'!Q1882)</f>
        <v/>
      </c>
      <c r="I174" s="339">
        <f>+'Ark1'!R1882</f>
        <v>0</v>
      </c>
      <c r="J174" s="29" t="str">
        <f>+IF(I174=0,"",'Ark1'!AG1882)</f>
        <v/>
      </c>
      <c r="L174" s="29" t="str">
        <f>+IF(I174=0,"",'Ark1'!AH1882)</f>
        <v/>
      </c>
      <c r="M174" s="95"/>
      <c r="N174" s="502">
        <f>+'Ark1'!AI1882</f>
        <v>0</v>
      </c>
      <c r="O174" s="95"/>
      <c r="P174" s="32" t="str">
        <f>+IF(I174=0,"",'Ark1'!U1882)</f>
        <v/>
      </c>
      <c r="Q174" s="95"/>
      <c r="R174" s="503" t="str">
        <f>+IF(N174=0,"",'Ark1'!AJ1882)</f>
        <v/>
      </c>
      <c r="S174" s="95"/>
      <c r="T174" s="503" t="str">
        <f>+IF(N174=0,"",'Ark1'!AK1882)</f>
        <v/>
      </c>
      <c r="U174" s="95"/>
      <c r="V174" s="27" t="str">
        <f>+IF(I174=0,"",'Ark1'!T1882)</f>
        <v/>
      </c>
      <c r="W174" s="95"/>
      <c r="X174" s="34" t="str">
        <f>+IF(I174=0,"",'Ark1'!W1882)</f>
        <v/>
      </c>
      <c r="Y174" s="34" t="str">
        <f>+IF(I174=0,"",'Ark1'!X1882)</f>
        <v/>
      </c>
      <c r="Z174" s="34" t="str">
        <f>+IF(I174=0,"",'Ark1'!Y1882)</f>
        <v/>
      </c>
      <c r="AA174" s="34" t="str">
        <f>+IF(I174=0,"",'Ark1'!Z1882)</f>
        <v/>
      </c>
      <c r="AB174" s="29" t="str">
        <f>+IF(I174=0,"",'Ark1'!AA1882)</f>
        <v/>
      </c>
      <c r="AC174" s="27" t="str">
        <f>+IF(I174=0,"",'Ark1'!AC1882)</f>
        <v/>
      </c>
      <c r="AD174" s="34" t="str">
        <f>+IF(I174=0,"",'Ark1'!AE1882)</f>
        <v/>
      </c>
      <c r="AE174" s="29" t="str">
        <f t="shared" si="27"/>
        <v/>
      </c>
      <c r="AF174" s="29" t="str">
        <f t="shared" si="28"/>
        <v/>
      </c>
      <c r="AG174" s="216"/>
      <c r="AH174" s="219"/>
      <c r="AJ174" s="29"/>
      <c r="AK174" s="27"/>
      <c r="AL174" s="243"/>
      <c r="AM174" s="28"/>
      <c r="AQ174" s="28"/>
    </row>
    <row r="175" spans="1:43" ht="15.6">
      <c r="A175" s="216"/>
      <c r="B175" s="287">
        <f>+'Ark1'!C1883</f>
        <v>2024</v>
      </c>
      <c r="C175" s="236">
        <f>+'Ark1'!L1883</f>
        <v>6</v>
      </c>
      <c r="D175" s="236" t="str">
        <f>VLOOKUP(C175,Klasse!$C$11:$D$27,2)</f>
        <v>O+</v>
      </c>
      <c r="E175" s="28">
        <f>+'Ark1'!H1883</f>
        <v>1</v>
      </c>
      <c r="F175" s="28">
        <f>+'Ark1'!J1883</f>
        <v>643</v>
      </c>
      <c r="G175" s="236" t="str">
        <f>VLOOKUP(F175,RNR!$A$1:$B$25,2)</f>
        <v>Bjerka</v>
      </c>
      <c r="H175" s="28">
        <f>+IF(I175=0,"",'Ark1'!Q1883)</f>
        <v>166</v>
      </c>
      <c r="I175" s="339">
        <f>+'Ark1'!R1883</f>
        <v>355</v>
      </c>
      <c r="J175" s="29">
        <f>+IF(I175=0,"",'Ark1'!AG1883)</f>
        <v>12.258492886765124</v>
      </c>
      <c r="L175" s="29">
        <f>+IF(I175=0,"",'Ark1'!AH1883)</f>
        <v>2.8169014084507031</v>
      </c>
      <c r="M175" s="95"/>
      <c r="N175" s="502">
        <f>+'Ark1'!AI1883</f>
        <v>311</v>
      </c>
      <c r="O175" s="95"/>
      <c r="P175" s="32">
        <f>+IF(I175=0,"",'Ark1'!U1883)</f>
        <v>19.03436619718309</v>
      </c>
      <c r="Q175" s="95"/>
      <c r="R175" s="503">
        <f>+IF(N175=0,"",'Ark1'!AJ1883)</f>
        <v>103.25112540192924</v>
      </c>
      <c r="S175" s="95"/>
      <c r="T175" s="503">
        <f>+IF(N175=0,"",'Ark1'!AK1883)</f>
        <v>16.985259796937914</v>
      </c>
      <c r="U175" s="95"/>
      <c r="V175" s="27">
        <f>+IF(I175=0,"",'Ark1'!T1883)</f>
        <v>5.5943661971830974</v>
      </c>
      <c r="W175" s="95"/>
      <c r="X175" s="34">
        <f>+IF(I175=0,"",'Ark1'!W1883)</f>
        <v>2.253521126760563</v>
      </c>
      <c r="Y175" s="34">
        <f>+IF(I175=0,"",'Ark1'!X1883)</f>
        <v>69.859154929577457</v>
      </c>
      <c r="Z175" s="34">
        <f>+IF(I175=0,"",'Ark1'!Y1883)</f>
        <v>20.281690140845075</v>
      </c>
      <c r="AA175" s="34">
        <f>+IF(I175=0,"",'Ark1'!Z1883)</f>
        <v>4.7617965400083309</v>
      </c>
      <c r="AB175" s="29">
        <f>+IF(I175=0,"",'Ark1'!AA1883)</f>
        <v>0</v>
      </c>
      <c r="AC175" s="27">
        <f>+IF(I175=0,"",'Ark1'!AC1883)</f>
        <v>0</v>
      </c>
      <c r="AD175" s="34">
        <f>+IF(I175=0,"",'Ark1'!AE1883)</f>
        <v>0</v>
      </c>
      <c r="AE175" s="29">
        <f t="shared" si="27"/>
        <v>3.1723943661971816</v>
      </c>
      <c r="AF175" s="29">
        <f t="shared" si="28"/>
        <v>2.1385542168674698</v>
      </c>
      <c r="AG175" s="216"/>
      <c r="AH175" s="219"/>
      <c r="AJ175" s="29"/>
      <c r="AK175" s="27"/>
      <c r="AL175" s="243"/>
      <c r="AM175" s="28"/>
      <c r="AQ175" s="28"/>
    </row>
    <row r="176" spans="1:43" ht="15.6">
      <c r="A176" s="216"/>
      <c r="B176" s="287">
        <f>+'Ark1'!C1884</f>
        <v>2024</v>
      </c>
      <c r="C176" s="236">
        <f>+'Ark1'!L1884</f>
        <v>6</v>
      </c>
      <c r="D176" s="236" t="str">
        <f>VLOOKUP(C176,Klasse!$C$11:$D$27,2)</f>
        <v>O+</v>
      </c>
      <c r="E176" s="28">
        <f>+'Ark1'!H1884</f>
        <v>2</v>
      </c>
      <c r="F176" s="28">
        <f>+'Ark1'!J1884</f>
        <v>704</v>
      </c>
      <c r="G176" s="236" t="str">
        <f>VLOOKUP(F176,RNR!$A$1:$B$25,2)</f>
        <v>Øre Vilt</v>
      </c>
      <c r="H176" s="28" t="str">
        <f>+IF(I176=0,"",'Ark1'!Q1884)</f>
        <v/>
      </c>
      <c r="I176" s="339">
        <f>+'Ark1'!R1884</f>
        <v>0</v>
      </c>
      <c r="J176" s="29" t="str">
        <f>+IF(I176=0,"",'Ark1'!AG1884)</f>
        <v/>
      </c>
      <c r="L176" s="29" t="str">
        <f>+IF(I176=0,"",'Ark1'!AH1884)</f>
        <v/>
      </c>
      <c r="M176" s="95"/>
      <c r="N176" s="502">
        <f>+'Ark1'!AI1884</f>
        <v>0</v>
      </c>
      <c r="O176" s="95"/>
      <c r="P176" s="32" t="str">
        <f>+IF(I176=0,"",'Ark1'!U1884)</f>
        <v/>
      </c>
      <c r="Q176" s="95"/>
      <c r="R176" s="503" t="str">
        <f>+IF(N176=0,"",'Ark1'!AJ1884)</f>
        <v/>
      </c>
      <c r="S176" s="95"/>
      <c r="T176" s="503" t="str">
        <f>+IF(N176=0,"",'Ark1'!AK1884)</f>
        <v/>
      </c>
      <c r="U176" s="95"/>
      <c r="V176" s="27" t="str">
        <f>+IF(I176=0,"",'Ark1'!T1884)</f>
        <v/>
      </c>
      <c r="W176" s="95"/>
      <c r="X176" s="34" t="str">
        <f>+IF(I176=0,"",'Ark1'!W1884)</f>
        <v/>
      </c>
      <c r="Y176" s="34" t="str">
        <f>+IF(I176=0,"",'Ark1'!X1884)</f>
        <v/>
      </c>
      <c r="Z176" s="34" t="str">
        <f>+IF(I176=0,"",'Ark1'!Y1884)</f>
        <v/>
      </c>
      <c r="AA176" s="34" t="str">
        <f>+IF(I176=0,"",'Ark1'!Z1884)</f>
        <v/>
      </c>
      <c r="AB176" s="29" t="str">
        <f>+IF(I176=0,"",'Ark1'!AA1884)</f>
        <v/>
      </c>
      <c r="AC176" s="27" t="str">
        <f>+IF(I176=0,"",'Ark1'!AC1884)</f>
        <v/>
      </c>
      <c r="AD176" s="34" t="str">
        <f>+IF(I176=0,"",'Ark1'!AE1884)</f>
        <v/>
      </c>
      <c r="AE176" s="29" t="str">
        <f t="shared" si="27"/>
        <v/>
      </c>
      <c r="AF176" s="29" t="str">
        <f t="shared" si="28"/>
        <v/>
      </c>
      <c r="AG176" s="216"/>
      <c r="AH176" s="219"/>
      <c r="AJ176" s="29"/>
      <c r="AK176" s="27"/>
      <c r="AL176" s="243"/>
      <c r="AM176" s="28"/>
      <c r="AQ176" s="28"/>
    </row>
    <row r="177" spans="1:61" ht="15.6">
      <c r="A177" s="216"/>
      <c r="B177" s="287">
        <f>+'Ark1'!C1885</f>
        <v>2024</v>
      </c>
      <c r="C177" s="236">
        <f>+'Ark1'!L1885</f>
        <v>6</v>
      </c>
      <c r="D177" s="236" t="str">
        <f>VLOOKUP(C177,Klasse!$C$11:$D$27,2)</f>
        <v>O+</v>
      </c>
      <c r="E177" s="28">
        <f>+'Ark1'!H1885</f>
        <v>1</v>
      </c>
      <c r="F177" s="28">
        <f>+'Ark1'!J1885</f>
        <v>802</v>
      </c>
      <c r="G177" s="236" t="str">
        <f>VLOOKUP(F177,RNR!$A$1:$B$25,2)</f>
        <v>Karasjok</v>
      </c>
      <c r="H177" s="28">
        <f>+IF(I177=0,"",'Ark1'!Q1885)</f>
        <v>30</v>
      </c>
      <c r="I177" s="339">
        <f>+'Ark1'!R1885</f>
        <v>92</v>
      </c>
      <c r="J177" s="29">
        <f>+IF(I177=0,"",'Ark1'!AG1885)</f>
        <v>11.955530095686672</v>
      </c>
      <c r="L177" s="29">
        <f>+IF(I177=0,"",'Ark1'!AH1885)</f>
        <v>2.1739130434782608</v>
      </c>
      <c r="M177" s="95"/>
      <c r="N177" s="502">
        <f>+'Ark1'!AI1885</f>
        <v>92</v>
      </c>
      <c r="O177" s="95"/>
      <c r="P177" s="32">
        <f>+IF(I177=0,"",'Ark1'!U1885)</f>
        <v>18.374999999999979</v>
      </c>
      <c r="Q177" s="95"/>
      <c r="R177" s="503">
        <f>+IF(N177=0,"",'Ark1'!AJ1885)</f>
        <v>103.36304347826091</v>
      </c>
      <c r="S177" s="95"/>
      <c r="T177" s="503">
        <f>+IF(N177=0,"",'Ark1'!AK1885)</f>
        <v>16.411581248051426</v>
      </c>
      <c r="U177" s="95"/>
      <c r="V177" s="27">
        <f>+IF(I177=0,"",'Ark1'!T1885)</f>
        <v>6.4130434782608692</v>
      </c>
      <c r="W177" s="95"/>
      <c r="X177" s="34">
        <f>+IF(I177=0,"",'Ark1'!W1885)</f>
        <v>4.3478260869565215</v>
      </c>
      <c r="Y177" s="34">
        <f>+IF(I177=0,"",'Ark1'!X1885)</f>
        <v>64.130434782608702</v>
      </c>
      <c r="Z177" s="34">
        <f>+IF(I177=0,"",'Ark1'!Y1885)</f>
        <v>16.304347826086957</v>
      </c>
      <c r="AA177" s="34">
        <f>+IF(I177=0,"",'Ark1'!Z1885)</f>
        <v>3.8399678723747441</v>
      </c>
      <c r="AB177" s="29">
        <f>+IF(I177=0,"",'Ark1'!AA1885)</f>
        <v>0</v>
      </c>
      <c r="AC177" s="27">
        <f>+IF(I177=0,"",'Ark1'!AC1885)</f>
        <v>0</v>
      </c>
      <c r="AD177" s="34">
        <f>+IF(I177=0,"",'Ark1'!AE1885)</f>
        <v>0</v>
      </c>
      <c r="AE177" s="29">
        <f t="shared" si="27"/>
        <v>3.0624999999999964</v>
      </c>
      <c r="AF177" s="29">
        <f t="shared" si="28"/>
        <v>3.0666666666666669</v>
      </c>
      <c r="AG177" s="216"/>
      <c r="AH177" s="219"/>
      <c r="AJ177" s="29"/>
      <c r="AK177" s="27"/>
      <c r="AL177" s="243"/>
      <c r="AM177" s="28"/>
      <c r="AQ177" s="28"/>
    </row>
    <row r="178" spans="1:61" ht="19.8">
      <c r="A178" s="216"/>
      <c r="B178" s="216"/>
      <c r="C178" s="216"/>
      <c r="D178" s="216"/>
      <c r="E178" s="216"/>
      <c r="F178" s="216"/>
      <c r="G178" s="534"/>
      <c r="H178" s="216"/>
      <c r="I178" s="349"/>
      <c r="J178" s="217"/>
      <c r="K178" s="217"/>
      <c r="L178" s="217"/>
      <c r="M178" s="95"/>
      <c r="N178" s="95"/>
      <c r="O178" s="95"/>
      <c r="P178" s="216"/>
      <c r="Q178" s="95"/>
      <c r="R178" s="95"/>
      <c r="S178" s="95"/>
      <c r="T178" s="95"/>
      <c r="U178" s="95"/>
      <c r="V178" s="216"/>
      <c r="W178" s="95"/>
      <c r="X178" s="218"/>
      <c r="Y178" s="218"/>
      <c r="Z178" s="218"/>
      <c r="AA178" s="218"/>
      <c r="AB178" s="218"/>
      <c r="AC178" s="216"/>
      <c r="AD178" s="218"/>
      <c r="AE178" s="218"/>
      <c r="AF178" s="218"/>
      <c r="AG178" s="218"/>
      <c r="AH178" s="219"/>
      <c r="AJ178" s="29"/>
      <c r="AK178" s="27"/>
      <c r="AL178" s="220"/>
      <c r="AM178" s="28"/>
      <c r="AQ178" s="28"/>
      <c r="BI178" s="232"/>
    </row>
    <row r="179" spans="1:61" ht="24.6">
      <c r="A179" s="216"/>
      <c r="B179" s="216"/>
      <c r="C179" s="309" t="str">
        <f>+D185</f>
        <v>R-</v>
      </c>
      <c r="D179" s="216"/>
      <c r="E179" s="216"/>
      <c r="F179" s="216"/>
      <c r="G179" s="534"/>
      <c r="H179" s="216"/>
      <c r="I179" s="340">
        <f>SUM(I181:I204)</f>
        <v>8741</v>
      </c>
      <c r="J179" s="260"/>
      <c r="K179" s="260"/>
      <c r="L179" s="260"/>
      <c r="M179" s="95"/>
      <c r="N179" s="536">
        <f>SUM(N181:N204)</f>
        <v>8601</v>
      </c>
      <c r="O179" s="95"/>
      <c r="P179" s="262">
        <f>+Klasse!M17</f>
        <v>24.247041175253504</v>
      </c>
      <c r="Q179" s="95"/>
      <c r="R179" s="95"/>
      <c r="S179" s="95"/>
      <c r="T179" s="95"/>
      <c r="U179" s="95"/>
      <c r="V179" s="261"/>
      <c r="W179" s="95"/>
      <c r="X179" s="218"/>
      <c r="Y179" s="218"/>
      <c r="Z179" s="218"/>
      <c r="AA179" s="218"/>
      <c r="AB179" s="218"/>
      <c r="AC179" s="216"/>
      <c r="AD179" s="218"/>
      <c r="AE179" s="218"/>
      <c r="AF179" s="218"/>
      <c r="AG179" s="216"/>
      <c r="AH179" s="219"/>
      <c r="AJ179" s="29"/>
      <c r="AK179" s="27"/>
      <c r="AL179" s="220"/>
      <c r="AM179" s="28"/>
      <c r="AQ179" s="28"/>
      <c r="BI179" s="232"/>
    </row>
    <row r="180" spans="1:61" ht="19.8">
      <c r="A180" s="216"/>
      <c r="B180" s="216"/>
      <c r="C180" s="216"/>
      <c r="D180" s="216"/>
      <c r="E180" s="216"/>
      <c r="F180" s="216"/>
      <c r="G180" s="534"/>
      <c r="H180" s="234"/>
      <c r="I180" s="349"/>
      <c r="J180" s="217"/>
      <c r="K180" s="217"/>
      <c r="L180" s="217"/>
      <c r="M180" s="95"/>
      <c r="N180" s="95"/>
      <c r="O180" s="95"/>
      <c r="P180" s="217"/>
      <c r="Q180" s="95"/>
      <c r="R180" s="95"/>
      <c r="S180" s="95"/>
      <c r="T180" s="95"/>
      <c r="U180" s="95"/>
      <c r="V180" s="234"/>
      <c r="W180" s="95"/>
      <c r="X180" s="218"/>
      <c r="Y180" s="218"/>
      <c r="Z180" s="218"/>
      <c r="AA180" s="218"/>
      <c r="AB180" s="235"/>
      <c r="AC180" s="216"/>
      <c r="AD180" s="235"/>
      <c r="AE180" s="235"/>
      <c r="AF180" s="233"/>
      <c r="AG180" s="216"/>
      <c r="AH180" s="219"/>
      <c r="AJ180" s="29"/>
      <c r="AK180" s="27"/>
      <c r="AL180" s="220"/>
      <c r="AM180" s="28"/>
      <c r="AQ180" s="28"/>
      <c r="BI180" s="232"/>
    </row>
    <row r="181" spans="1:61" ht="15.6">
      <c r="A181" s="216"/>
      <c r="B181" s="287">
        <f>+'Ark1'!C1886</f>
        <v>2024</v>
      </c>
      <c r="C181" s="236">
        <f>+'Ark1'!L1886</f>
        <v>7</v>
      </c>
      <c r="D181" s="236" t="str">
        <f>VLOOKUP(C181,Klasse!$C$11:$D$27,2)</f>
        <v>R-</v>
      </c>
      <c r="E181" s="236">
        <f>+'Ark1'!H1886</f>
        <v>1</v>
      </c>
      <c r="F181" s="236">
        <f>+'Ark1'!J1886</f>
        <v>103</v>
      </c>
      <c r="G181" s="236" t="str">
        <f>VLOOKUP(F181,RNR!$A$1:$B$25,2)</f>
        <v>Rudshøgda</v>
      </c>
      <c r="H181" s="236">
        <f>+IF(I181=0,"",'Ark1'!Q1886)</f>
        <v>7</v>
      </c>
      <c r="I181" s="353">
        <f>+'Ark1'!R1886</f>
        <v>10</v>
      </c>
      <c r="J181" s="237">
        <f>+IF(I181=0,"",'Ark1'!AG1886)</f>
        <v>32.392221180880981</v>
      </c>
      <c r="K181" s="237"/>
      <c r="L181" s="237">
        <f>+IF(I181=0,"",'Ark1'!AH1886)</f>
        <v>30</v>
      </c>
      <c r="M181" s="95"/>
      <c r="N181" s="502">
        <f>+'Ark1'!AI1886</f>
        <v>10</v>
      </c>
      <c r="O181" s="95"/>
      <c r="P181" s="32">
        <f>+IF(I181=0,"",'Ark1'!U1886)</f>
        <v>27.65</v>
      </c>
      <c r="Q181" s="95"/>
      <c r="R181" s="503">
        <f>+IF(N181=0,"",'Ark1'!AJ1886)</f>
        <v>114.28</v>
      </c>
      <c r="S181" s="95"/>
      <c r="T181" s="503">
        <f>+IF(N181=0,"",'Ark1'!AK1886)</f>
        <v>18.491470693022094</v>
      </c>
      <c r="U181" s="95"/>
      <c r="V181" s="238">
        <f>+IF(I181=0,"",'Ark1'!T1886)</f>
        <v>6.3</v>
      </c>
      <c r="W181" s="95"/>
      <c r="X181" s="239">
        <f>+IF(I181=0,"",'Ark1'!W1886)</f>
        <v>0</v>
      </c>
      <c r="Y181" s="239">
        <f>+IF(I181=0,"",'Ark1'!X1886)</f>
        <v>100</v>
      </c>
      <c r="Z181" s="239">
        <f>+IF(I181=0,"",'Ark1'!Y1886)</f>
        <v>100</v>
      </c>
      <c r="AA181" s="239">
        <f>+IF(I181=0,"",'Ark1'!Z1886)</f>
        <v>2.3534017931496578</v>
      </c>
      <c r="AB181" s="237">
        <f>+IF(I181=0,"",'Ark1'!AA1886)</f>
        <v>0</v>
      </c>
      <c r="AC181" s="238">
        <f>+IF(I181=0,"",'Ark1'!AC1886)</f>
        <v>0</v>
      </c>
      <c r="AD181" s="239">
        <f>+IF(I181=0,"",'Ark1'!AE1886)</f>
        <v>0</v>
      </c>
      <c r="AE181" s="237">
        <f t="shared" ref="AE181:AE184" si="29">IF(I181=0,"",P181/C181)</f>
        <v>3.9499999999999997</v>
      </c>
      <c r="AF181" s="237">
        <f t="shared" ref="AF181:AF184" si="30">IF(I181=0,"",I181/H181)</f>
        <v>1.4285714285714286</v>
      </c>
      <c r="AG181" s="216"/>
      <c r="AH181" s="219"/>
      <c r="AJ181" s="29"/>
      <c r="AK181" s="27"/>
      <c r="AL181" s="243"/>
      <c r="AM181" s="28"/>
      <c r="AQ181" s="28"/>
    </row>
    <row r="182" spans="1:61" ht="15.6">
      <c r="A182" s="216"/>
      <c r="B182" s="287">
        <f>+'Ark1'!C1887</f>
        <v>2024</v>
      </c>
      <c r="C182" s="236">
        <f>+'Ark1'!L1887</f>
        <v>7</v>
      </c>
      <c r="D182" s="236" t="str">
        <f>VLOOKUP(C182,Klasse!$C$11:$D$27,2)</f>
        <v>R-</v>
      </c>
      <c r="E182" s="236">
        <f>+'Ark1'!H1887</f>
        <v>2</v>
      </c>
      <c r="F182" s="236">
        <f>+'Ark1'!J1887</f>
        <v>106</v>
      </c>
      <c r="G182" s="236" t="str">
        <f>VLOOKUP(F182,RNR!$A$1:$B$25,2)</f>
        <v>Furuseth</v>
      </c>
      <c r="H182" s="236">
        <f>+IF(I182=0,"",'Ark1'!Q1887)</f>
        <v>163</v>
      </c>
      <c r="I182" s="353">
        <f>+'Ark1'!R1887</f>
        <v>419</v>
      </c>
      <c r="J182" s="237">
        <f>+IF(I182=0,"",'Ark1'!AG1887)</f>
        <v>23.069405591794329</v>
      </c>
      <c r="K182" s="237"/>
      <c r="L182" s="237">
        <f>+IF(I182=0,"",'Ark1'!AH1887)</f>
        <v>0</v>
      </c>
      <c r="M182" s="95"/>
      <c r="N182" s="502">
        <f>+'Ark1'!AI1887</f>
        <v>416</v>
      </c>
      <c r="O182" s="95"/>
      <c r="P182" s="32">
        <f>+IF(I182=0,"",'Ark1'!U1887)</f>
        <v>25.80310262529833</v>
      </c>
      <c r="Q182" s="95"/>
      <c r="R182" s="503">
        <f>+IF(N182=0,"",'Ark1'!AJ1887)</f>
        <v>110.26394230769237</v>
      </c>
      <c r="S182" s="95"/>
      <c r="T182" s="503">
        <f>+IF(N182=0,"",'Ark1'!AK1887)</f>
        <v>19.152547576475449</v>
      </c>
      <c r="U182" s="95"/>
      <c r="V182" s="238">
        <f>+IF(I182=0,"",'Ark1'!T1887)</f>
        <v>5.3341288782816241</v>
      </c>
      <c r="W182" s="95"/>
      <c r="X182" s="239">
        <f>+IF(I182=0,"",'Ark1'!W1887)</f>
        <v>3.3412887828162292</v>
      </c>
      <c r="Y182" s="239">
        <f>+IF(I182=0,"",'Ark1'!X1887)</f>
        <v>97.613365155131234</v>
      </c>
      <c r="Z182" s="239">
        <f>+IF(I182=0,"",'Ark1'!Y1887)</f>
        <v>76.372315035799502</v>
      </c>
      <c r="AA182" s="239">
        <f>+IF(I182=0,"",'Ark1'!Z1887)</f>
        <v>4.194565744130144</v>
      </c>
      <c r="AB182" s="237">
        <f>+IF(I182=0,"",'Ark1'!AA1887)</f>
        <v>0</v>
      </c>
      <c r="AC182" s="238">
        <f>+IF(I182=0,"",'Ark1'!AC1887)</f>
        <v>0</v>
      </c>
      <c r="AD182" s="239">
        <f>+IF(I182=0,"",'Ark1'!AE1887)</f>
        <v>0</v>
      </c>
      <c r="AE182" s="237">
        <f t="shared" si="29"/>
        <v>3.6861575178997614</v>
      </c>
      <c r="AF182" s="237">
        <f t="shared" si="30"/>
        <v>2.5705521472392636</v>
      </c>
      <c r="AG182" s="216"/>
      <c r="AH182" s="219"/>
      <c r="AJ182" s="29"/>
      <c r="AK182" s="27"/>
      <c r="AL182" s="243"/>
      <c r="AM182" s="28"/>
      <c r="AQ182" s="28"/>
    </row>
    <row r="183" spans="1:61" ht="15.6">
      <c r="A183" s="216"/>
      <c r="B183" s="287">
        <f>+'Ark1'!C1888</f>
        <v>2024</v>
      </c>
      <c r="C183" s="236">
        <f>+'Ark1'!L1888</f>
        <v>7</v>
      </c>
      <c r="D183" s="236" t="str">
        <f>VLOOKUP(C183,Klasse!$C$11:$D$27,2)</f>
        <v>R-</v>
      </c>
      <c r="E183" s="236">
        <f>+'Ark1'!H1888</f>
        <v>1</v>
      </c>
      <c r="F183" s="236">
        <f>+'Ark1'!J1888</f>
        <v>110</v>
      </c>
      <c r="G183" s="236" t="str">
        <f>VLOOKUP(F183,RNR!$A$1:$B$25,2)</f>
        <v>Gol</v>
      </c>
      <c r="H183" s="236">
        <f>+IF(I183=0,"",'Ark1'!Q1888)</f>
        <v>587</v>
      </c>
      <c r="I183" s="353">
        <f>+'Ark1'!R1888</f>
        <v>1390</v>
      </c>
      <c r="J183" s="237">
        <f>+IF(I183=0,"",'Ark1'!AG1888)</f>
        <v>22.855998043677832</v>
      </c>
      <c r="K183" s="237"/>
      <c r="L183" s="237">
        <f>+IF(I183=0,"",'Ark1'!AH1888)</f>
        <v>4.3884892086330947</v>
      </c>
      <c r="M183" s="95"/>
      <c r="N183" s="502">
        <f>+'Ark1'!AI1888</f>
        <v>1389</v>
      </c>
      <c r="O183" s="95"/>
      <c r="P183" s="32">
        <f>+IF(I183=0,"",'Ark1'!U1888)</f>
        <v>25.484388489208602</v>
      </c>
      <c r="Q183" s="95"/>
      <c r="R183" s="503">
        <f>+IF(N183=0,"",'Ark1'!AJ1888)</f>
        <v>110.21252699784029</v>
      </c>
      <c r="S183" s="95"/>
      <c r="T183" s="503">
        <f>+IF(N183=0,"",'Ark1'!AK1888)</f>
        <v>18.884039389009494</v>
      </c>
      <c r="U183" s="95"/>
      <c r="V183" s="238">
        <f>+IF(I183=0,"",'Ark1'!T1888)</f>
        <v>5.3546762589928045</v>
      </c>
      <c r="W183" s="95"/>
      <c r="X183" s="239">
        <f>+IF(I183=0,"",'Ark1'!W1888)</f>
        <v>2.5899280575539563</v>
      </c>
      <c r="Y183" s="239">
        <f>+IF(I183=0,"",'Ark1'!X1888)</f>
        <v>98.705035971223026</v>
      </c>
      <c r="Z183" s="239">
        <f>+IF(I183=0,"",'Ark1'!Y1888)</f>
        <v>72.949640287769782</v>
      </c>
      <c r="AA183" s="239">
        <f>+IF(I183=0,"",'Ark1'!Z1888)</f>
        <v>4.0897037966144127</v>
      </c>
      <c r="AB183" s="237">
        <f>+IF(I183=0,"",'Ark1'!AA1888)</f>
        <v>0</v>
      </c>
      <c r="AC183" s="238">
        <f>+IF(I183=0,"",'Ark1'!AC1888)</f>
        <v>0</v>
      </c>
      <c r="AD183" s="239">
        <f>+IF(I183=0,"",'Ark1'!AE1888)</f>
        <v>0</v>
      </c>
      <c r="AE183" s="237">
        <f t="shared" si="29"/>
        <v>3.6406269270298002</v>
      </c>
      <c r="AF183" s="237">
        <f t="shared" si="30"/>
        <v>2.3679727427597954</v>
      </c>
      <c r="AG183" s="216"/>
      <c r="AH183" s="219"/>
      <c r="AJ183" s="29"/>
      <c r="AK183" s="27"/>
      <c r="AL183" s="243"/>
      <c r="AM183" s="28"/>
      <c r="AQ183" s="28"/>
    </row>
    <row r="184" spans="1:61" ht="15.6">
      <c r="A184" s="216"/>
      <c r="B184" s="287">
        <f>+'Ark1'!C1889</f>
        <v>2024</v>
      </c>
      <c r="C184" s="236">
        <f>+'Ark1'!L1889</f>
        <v>7</v>
      </c>
      <c r="D184" s="236" t="str">
        <f>VLOOKUP(C184,Klasse!$C$11:$D$27,2)</f>
        <v>R-</v>
      </c>
      <c r="E184" s="236">
        <f>+'Ark1'!H1889</f>
        <v>1</v>
      </c>
      <c r="F184" s="236">
        <f>+'Ark1'!J1889</f>
        <v>111</v>
      </c>
      <c r="G184" s="236" t="str">
        <f>VLOOKUP(F184,RNR!$A$1:$B$25,2)</f>
        <v>Forus</v>
      </c>
      <c r="H184" s="236">
        <f>+IF(I184=0,"",'Ark1'!Q1889)</f>
        <v>417</v>
      </c>
      <c r="I184" s="353">
        <f>+'Ark1'!R1889</f>
        <v>825</v>
      </c>
      <c r="J184" s="237">
        <f>+IF(I184=0,"",'Ark1'!AG1889)</f>
        <v>18.583441551902432</v>
      </c>
      <c r="K184" s="237"/>
      <c r="L184" s="237">
        <f>+IF(I184=0,"",'Ark1'!AH1889)</f>
        <v>1.5757575757575757</v>
      </c>
      <c r="M184" s="95"/>
      <c r="N184" s="502">
        <f>+'Ark1'!AI1889</f>
        <v>823</v>
      </c>
      <c r="O184" s="95"/>
      <c r="P184" s="32">
        <f>+IF(I184=0,"",'Ark1'!U1889)</f>
        <v>25.723515151515127</v>
      </c>
      <c r="Q184" s="95"/>
      <c r="R184" s="503">
        <f>+IF(N184=0,"",'Ark1'!AJ1889)</f>
        <v>110.23377885783702</v>
      </c>
      <c r="S184" s="95"/>
      <c r="T184" s="503">
        <f>+IF(N184=0,"",'Ark1'!AK1889)</f>
        <v>19.07294160568394</v>
      </c>
      <c r="U184" s="95"/>
      <c r="V184" s="238">
        <f>+IF(I184=0,"",'Ark1'!T1889)</f>
        <v>5.0993939393939396</v>
      </c>
      <c r="W184" s="95"/>
      <c r="X184" s="239">
        <f>+IF(I184=0,"",'Ark1'!W1889)</f>
        <v>1.8181818181818179</v>
      </c>
      <c r="Y184" s="239">
        <f>+IF(I184=0,"",'Ark1'!X1889)</f>
        <v>97.575757575757578</v>
      </c>
      <c r="Z184" s="239">
        <f>+IF(I184=0,"",'Ark1'!Y1889)</f>
        <v>77.090909090909108</v>
      </c>
      <c r="AA184" s="239">
        <f>+IF(I184=0,"",'Ark1'!Z1889)</f>
        <v>4.1664698822952877</v>
      </c>
      <c r="AB184" s="237">
        <f>+IF(I184=0,"",'Ark1'!AA1889)</f>
        <v>0</v>
      </c>
      <c r="AC184" s="238">
        <f>+IF(I184=0,"",'Ark1'!AC1889)</f>
        <v>0</v>
      </c>
      <c r="AD184" s="239">
        <f>+IF(I184=0,"",'Ark1'!AE1889)</f>
        <v>0</v>
      </c>
      <c r="AE184" s="237">
        <f t="shared" si="29"/>
        <v>3.6747878787878752</v>
      </c>
      <c r="AF184" s="237">
        <f t="shared" si="30"/>
        <v>1.9784172661870503</v>
      </c>
      <c r="AG184" s="216"/>
      <c r="AH184" s="219"/>
      <c r="AJ184" s="29"/>
      <c r="AK184" s="27"/>
      <c r="AL184" s="243"/>
      <c r="AM184" s="28"/>
      <c r="AQ184" s="28"/>
    </row>
    <row r="185" spans="1:61" ht="15.6">
      <c r="A185" s="216"/>
      <c r="B185" s="287">
        <f>+'Ark1'!C1890</f>
        <v>2024</v>
      </c>
      <c r="C185" s="236">
        <f>+'Ark1'!L1890</f>
        <v>7</v>
      </c>
      <c r="D185" s="236" t="str">
        <f>VLOOKUP(C185,Klasse!$C$11:$D$27,2)</f>
        <v>R-</v>
      </c>
      <c r="E185" s="236">
        <f>+'Ark1'!H1890</f>
        <v>1</v>
      </c>
      <c r="F185" s="236">
        <f>+'Ark1'!J1890</f>
        <v>116</v>
      </c>
      <c r="G185" s="236" t="str">
        <f>VLOOKUP(F185,RNR!$A$1:$B$25,2)</f>
        <v>Sandeid</v>
      </c>
      <c r="H185" s="236">
        <f>+IF(I185=0,"",'Ark1'!Q1890)</f>
        <v>355</v>
      </c>
      <c r="I185" s="353">
        <f>+'Ark1'!R1890</f>
        <v>650</v>
      </c>
      <c r="J185" s="237">
        <f>+IF(I185=0,"",'Ark1'!AG1890)</f>
        <v>20.189207119824314</v>
      </c>
      <c r="K185" s="237"/>
      <c r="L185" s="237">
        <f>+IF(I185=0,"",'Ark1'!AH1890)</f>
        <v>0.6153846153846152</v>
      </c>
      <c r="M185" s="95"/>
      <c r="N185" s="502">
        <f>+'Ark1'!AI1890</f>
        <v>616</v>
      </c>
      <c r="O185" s="95"/>
      <c r="P185" s="32">
        <f>+IF(I185=0,"",'Ark1'!U1890)</f>
        <v>24.157846153846151</v>
      </c>
      <c r="Q185" s="95"/>
      <c r="R185" s="503">
        <f>+IF(N185=0,"",'Ark1'!AJ1890)</f>
        <v>107.47629870129862</v>
      </c>
      <c r="S185" s="95"/>
      <c r="T185" s="503">
        <f>+IF(N185=0,"",'Ark1'!AK1890)</f>
        <v>19.102771957720364</v>
      </c>
      <c r="U185" s="95"/>
      <c r="V185" s="238">
        <f>+IF(I185=0,"",'Ark1'!T1890)</f>
        <v>5.8184615384615403</v>
      </c>
      <c r="W185" s="95"/>
      <c r="X185" s="239">
        <f>+IF(I185=0,"",'Ark1'!W1890)</f>
        <v>4.9230769230769216</v>
      </c>
      <c r="Y185" s="239">
        <f>+IF(I185=0,"",'Ark1'!X1890)</f>
        <v>93.384615384615358</v>
      </c>
      <c r="Z185" s="239">
        <f>+IF(I185=0,"",'Ark1'!Y1890)</f>
        <v>61.230769230769241</v>
      </c>
      <c r="AA185" s="239">
        <f>+IF(I185=0,"",'Ark1'!Z1890)</f>
        <v>4.9201196021446876</v>
      </c>
      <c r="AB185" s="237">
        <f>+IF(I185=0,"",'Ark1'!AA1890)</f>
        <v>0</v>
      </c>
      <c r="AC185" s="238">
        <f>+IF(I185=0,"",'Ark1'!AC1890)</f>
        <v>0</v>
      </c>
      <c r="AD185" s="239">
        <f>+IF(I185=0,"",'Ark1'!AE1890)</f>
        <v>0</v>
      </c>
      <c r="AE185" s="237">
        <f t="shared" ref="AE185:AE204" si="31">IF(I185=0,"",P185/C185)</f>
        <v>3.4511208791208787</v>
      </c>
      <c r="AF185" s="237">
        <f t="shared" ref="AF185:AF204" si="32">IF(I185=0,"",I185/H185)</f>
        <v>1.8309859154929577</v>
      </c>
      <c r="AG185" s="216"/>
      <c r="AH185" s="219"/>
      <c r="AJ185" s="29"/>
      <c r="AK185" s="27"/>
      <c r="AL185" s="243"/>
      <c r="AM185" s="28"/>
      <c r="AQ185" s="28"/>
    </row>
    <row r="186" spans="1:61" ht="15.6">
      <c r="A186" s="216"/>
      <c r="B186" s="287">
        <f>+'Ark1'!C1891</f>
        <v>2024</v>
      </c>
      <c r="C186" s="236">
        <f>+'Ark1'!L1891</f>
        <v>7</v>
      </c>
      <c r="D186" s="236" t="str">
        <f>VLOOKUP(C186,Klasse!$C$11:$D$27,2)</f>
        <v>R-</v>
      </c>
      <c r="E186" s="236">
        <f>+'Ark1'!H1891</f>
        <v>2</v>
      </c>
      <c r="F186" s="236">
        <f>+'Ark1'!J1891</f>
        <v>117</v>
      </c>
      <c r="G186" s="236" t="str">
        <f>VLOOKUP(F186,RNR!$A$1:$B$25,2)</f>
        <v>Jæren</v>
      </c>
      <c r="H186" s="236">
        <f>+IF(I186=0,"",'Ark1'!Q1891)</f>
        <v>220</v>
      </c>
      <c r="I186" s="353">
        <f>+'Ark1'!R1891</f>
        <v>418</v>
      </c>
      <c r="J186" s="237">
        <f>+IF(I186=0,"",'Ark1'!AG1891)</f>
        <v>17.79334996540808</v>
      </c>
      <c r="K186" s="237"/>
      <c r="L186" s="237">
        <f>+IF(I186=0,"",'Ark1'!AH1891)</f>
        <v>7.6555023923444994</v>
      </c>
      <c r="M186" s="95"/>
      <c r="N186" s="502">
        <f>+'Ark1'!AI1891</f>
        <v>418</v>
      </c>
      <c r="O186" s="95"/>
      <c r="P186" s="32">
        <f>+IF(I186=0,"",'Ark1'!U1891)</f>
        <v>24.365311004784697</v>
      </c>
      <c r="Q186" s="95"/>
      <c r="R186" s="503">
        <f>+IF(N186=0,"",'Ark1'!AJ1891)</f>
        <v>108.47655502392335</v>
      </c>
      <c r="S186" s="95"/>
      <c r="T186" s="503">
        <f>+IF(N186=0,"",'Ark1'!AK1891)</f>
        <v>18.777406267754895</v>
      </c>
      <c r="U186" s="95"/>
      <c r="V186" s="238">
        <f>+IF(I186=0,"",'Ark1'!T1891)</f>
        <v>6.1842105263157885</v>
      </c>
      <c r="W186" s="95"/>
      <c r="X186" s="239">
        <f>+IF(I186=0,"",'Ark1'!W1891)</f>
        <v>5.0239234449760755</v>
      </c>
      <c r="Y186" s="239">
        <f>+IF(I186=0,"",'Ark1'!X1891)</f>
        <v>95.454545454545439</v>
      </c>
      <c r="Z186" s="239">
        <f>+IF(I186=0,"",'Ark1'!Y1891)</f>
        <v>63.397129186602882</v>
      </c>
      <c r="AA186" s="239">
        <f>+IF(I186=0,"",'Ark1'!Z1891)</f>
        <v>5.0743625732977122</v>
      </c>
      <c r="AB186" s="237">
        <f>+IF(I186=0,"",'Ark1'!AA1891)</f>
        <v>0</v>
      </c>
      <c r="AC186" s="238">
        <f>+IF(I186=0,"",'Ark1'!AC1891)</f>
        <v>0</v>
      </c>
      <c r="AD186" s="239">
        <f>+IF(I186=0,"",'Ark1'!AE1891)</f>
        <v>0</v>
      </c>
      <c r="AE186" s="237">
        <f t="shared" si="31"/>
        <v>3.4807587149692423</v>
      </c>
      <c r="AF186" s="237">
        <f t="shared" si="32"/>
        <v>1.9</v>
      </c>
      <c r="AG186" s="216"/>
      <c r="AH186" s="219"/>
      <c r="AJ186" s="29"/>
      <c r="AK186" s="27"/>
      <c r="AL186" s="243"/>
      <c r="AM186" s="28"/>
      <c r="AQ186" s="28"/>
    </row>
    <row r="187" spans="1:61" ht="15.6">
      <c r="A187" s="216"/>
      <c r="B187" s="287">
        <f>+'Ark1'!C1892</f>
        <v>2024</v>
      </c>
      <c r="C187" s="236">
        <f>+'Ark1'!L1892</f>
        <v>7</v>
      </c>
      <c r="D187" s="236" t="str">
        <f>VLOOKUP(C187,Klasse!$C$11:$D$27,2)</f>
        <v>R-</v>
      </c>
      <c r="E187" s="236">
        <f>+'Ark1'!H1892</f>
        <v>1</v>
      </c>
      <c r="F187" s="236">
        <f>+'Ark1'!J1892</f>
        <v>134</v>
      </c>
      <c r="G187" s="236" t="str">
        <f>VLOOKUP(F187,RNR!$A$1:$B$25,2)</f>
        <v>Førde</v>
      </c>
      <c r="H187" s="236">
        <f>+IF(I187=0,"",'Ark1'!Q1892)</f>
        <v>585</v>
      </c>
      <c r="I187" s="353">
        <f>+'Ark1'!R1892</f>
        <v>1221</v>
      </c>
      <c r="J187" s="237">
        <f>+IF(I187=0,"",'Ark1'!AG1892)</f>
        <v>21.377760263421479</v>
      </c>
      <c r="K187" s="237"/>
      <c r="L187" s="237">
        <f>+IF(I187=0,"",'Ark1'!AH1892)</f>
        <v>4.5864045864045853</v>
      </c>
      <c r="M187" s="95"/>
      <c r="N187" s="502">
        <f>+'Ark1'!AI1892</f>
        <v>1213</v>
      </c>
      <c r="O187" s="95"/>
      <c r="P187" s="32">
        <f>+IF(I187=0,"",'Ark1'!U1892)</f>
        <v>22.481244881244905</v>
      </c>
      <c r="Q187" s="95"/>
      <c r="R187" s="503">
        <f>+IF(N187=0,"",'Ark1'!AJ1892)</f>
        <v>105.31129431162404</v>
      </c>
      <c r="S187" s="95"/>
      <c r="T187" s="503">
        <f>+IF(N187=0,"",'Ark1'!AK1892)</f>
        <v>19.020887475815833</v>
      </c>
      <c r="U187" s="95"/>
      <c r="V187" s="238">
        <f>+IF(I187=0,"",'Ark1'!T1892)</f>
        <v>6.031122031122031</v>
      </c>
      <c r="W187" s="95"/>
      <c r="X187" s="239">
        <f>+IF(I187=0,"",'Ark1'!W1892)</f>
        <v>5.2416052416052406</v>
      </c>
      <c r="Y187" s="239">
        <f>+IF(I187=0,"",'Ark1'!X1892)</f>
        <v>91.564291564291551</v>
      </c>
      <c r="Z187" s="239">
        <f>+IF(I187=0,"",'Ark1'!Y1892)</f>
        <v>47.256347256347247</v>
      </c>
      <c r="AA187" s="239">
        <f>+IF(I187=0,"",'Ark1'!Z1892)</f>
        <v>4.4013567735202965</v>
      </c>
      <c r="AB187" s="237">
        <f>+IF(I187=0,"",'Ark1'!AA1892)</f>
        <v>0</v>
      </c>
      <c r="AC187" s="238">
        <f>+IF(I187=0,"",'Ark1'!AC1892)</f>
        <v>0</v>
      </c>
      <c r="AD187" s="239">
        <f>+IF(I187=0,"",'Ark1'!AE1892)</f>
        <v>0</v>
      </c>
      <c r="AE187" s="237">
        <f t="shared" si="31"/>
        <v>3.2116064116064149</v>
      </c>
      <c r="AF187" s="237">
        <f t="shared" si="32"/>
        <v>2.0871794871794873</v>
      </c>
      <c r="AG187" s="216"/>
      <c r="AH187" s="219"/>
      <c r="AJ187" s="29"/>
      <c r="AK187" s="27"/>
      <c r="AL187" s="243"/>
      <c r="AM187" s="28"/>
      <c r="AQ187" s="28"/>
    </row>
    <row r="188" spans="1:61" ht="15.6">
      <c r="A188" s="216"/>
      <c r="B188" s="287">
        <f>+'Ark1'!C1893</f>
        <v>2024</v>
      </c>
      <c r="C188" s="236">
        <f>+'Ark1'!L1893</f>
        <v>7</v>
      </c>
      <c r="D188" s="236" t="str">
        <f>VLOOKUP(C188,Klasse!$C$11:$D$27,2)</f>
        <v>R-</v>
      </c>
      <c r="E188" s="236">
        <f>+'Ark1'!H1893</f>
        <v>2</v>
      </c>
      <c r="F188" s="236">
        <f>+'Ark1'!J1893</f>
        <v>141</v>
      </c>
      <c r="G188" s="236" t="str">
        <f>VLOOKUP(F188,RNR!$A$1:$B$25,2)</f>
        <v>Ølen</v>
      </c>
      <c r="H188" s="236">
        <f>+IF(I188=0,"",'Ark1'!Q1893)</f>
        <v>504</v>
      </c>
      <c r="I188" s="353">
        <f>+'Ark1'!R1893</f>
        <v>1133</v>
      </c>
      <c r="J188" s="237">
        <f>+IF(I188=0,"",'Ark1'!AG1893)</f>
        <v>22.808110782277581</v>
      </c>
      <c r="K188" s="237"/>
      <c r="L188" s="237">
        <f>+IF(I188=0,"",'Ark1'!AH1893)</f>
        <v>4.0600176522506626</v>
      </c>
      <c r="M188" s="95"/>
      <c r="N188" s="502">
        <f>+'Ark1'!AI1893</f>
        <v>1121</v>
      </c>
      <c r="O188" s="95"/>
      <c r="P188" s="32">
        <f>+IF(I188=0,"",'Ark1'!U1893)</f>
        <v>22.807325684024711</v>
      </c>
      <c r="Q188" s="95"/>
      <c r="R188" s="503">
        <f>+IF(N188=0,"",'Ark1'!AJ1893)</f>
        <v>106.342194469224</v>
      </c>
      <c r="S188" s="95"/>
      <c r="T188" s="503">
        <f>+IF(N188=0,"",'Ark1'!AK1893)</f>
        <v>18.738956608467262</v>
      </c>
      <c r="U188" s="95"/>
      <c r="V188" s="238">
        <f>+IF(I188=0,"",'Ark1'!T1893)</f>
        <v>6.3662842012356586</v>
      </c>
      <c r="W188" s="95"/>
      <c r="X188" s="239">
        <f>+IF(I188=0,"",'Ark1'!W1893)</f>
        <v>3.4421888790820825</v>
      </c>
      <c r="Y188" s="239">
        <f>+IF(I188=0,"",'Ark1'!X1893)</f>
        <v>91.615180935569299</v>
      </c>
      <c r="Z188" s="239">
        <f>+IF(I188=0,"",'Ark1'!Y1893)</f>
        <v>47.661076787290355</v>
      </c>
      <c r="AA188" s="239">
        <f>+IF(I188=0,"",'Ark1'!Z1893)</f>
        <v>4.9594622531168513</v>
      </c>
      <c r="AB188" s="237">
        <f>+IF(I188=0,"",'Ark1'!AA1893)</f>
        <v>0</v>
      </c>
      <c r="AC188" s="238">
        <f>+IF(I188=0,"",'Ark1'!AC1893)</f>
        <v>0</v>
      </c>
      <c r="AD188" s="239">
        <f>+IF(I188=0,"",'Ark1'!AE1893)</f>
        <v>0</v>
      </c>
      <c r="AE188" s="237">
        <f t="shared" si="31"/>
        <v>3.2581893834321014</v>
      </c>
      <c r="AF188" s="237">
        <f t="shared" si="32"/>
        <v>2.248015873015873</v>
      </c>
      <c r="AG188" s="216"/>
      <c r="AH188" s="219"/>
      <c r="AJ188" s="29"/>
      <c r="AK188" s="27"/>
      <c r="AL188" s="243"/>
      <c r="AM188" s="28"/>
      <c r="AQ188" s="28"/>
    </row>
    <row r="189" spans="1:61" ht="15.6">
      <c r="A189" s="216"/>
      <c r="B189" s="287">
        <f>+'Ark1'!C1894</f>
        <v>2024</v>
      </c>
      <c r="C189" s="236">
        <f>+'Ark1'!L1894</f>
        <v>7</v>
      </c>
      <c r="D189" s="236" t="str">
        <f>VLOOKUP(C189,Klasse!$C$11:$D$27,2)</f>
        <v>R-</v>
      </c>
      <c r="E189" s="236">
        <f>+'Ark1'!H1894</f>
        <v>2</v>
      </c>
      <c r="F189" s="236">
        <f>+'Ark1'!J1894</f>
        <v>143</v>
      </c>
      <c r="G189" s="236" t="str">
        <f>VLOOKUP(F189,RNR!$A$1:$B$25,2)</f>
        <v>Nordfjord</v>
      </c>
      <c r="H189" s="236" t="str">
        <f>+IF(I189=0,"",'Ark1'!Q1894)</f>
        <v/>
      </c>
      <c r="I189" s="353">
        <f>+'Ark1'!R1894</f>
        <v>0</v>
      </c>
      <c r="J189" s="237" t="str">
        <f>+IF(I189=0,"",'Ark1'!AG1894)</f>
        <v/>
      </c>
      <c r="K189" s="237"/>
      <c r="L189" s="237" t="str">
        <f>+IF(I189=0,"",'Ark1'!AH1894)</f>
        <v/>
      </c>
      <c r="M189" s="95"/>
      <c r="N189" s="502">
        <f>+'Ark1'!AI1894</f>
        <v>0</v>
      </c>
      <c r="O189" s="95"/>
      <c r="P189" s="32" t="str">
        <f>+IF(I189=0,"",'Ark1'!U1894)</f>
        <v/>
      </c>
      <c r="Q189" s="95"/>
      <c r="R189" s="503" t="str">
        <f>+IF(N189=0,"",'Ark1'!AJ1894)</f>
        <v/>
      </c>
      <c r="S189" s="95"/>
      <c r="T189" s="503" t="str">
        <f>+IF(N189=0,"",'Ark1'!AK1894)</f>
        <v/>
      </c>
      <c r="U189" s="95"/>
      <c r="V189" s="238" t="str">
        <f>+IF(I189=0,"",'Ark1'!T1894)</f>
        <v/>
      </c>
      <c r="W189" s="95"/>
      <c r="X189" s="239" t="str">
        <f>+IF(I189=0,"",'Ark1'!W1894)</f>
        <v/>
      </c>
      <c r="Y189" s="239" t="str">
        <f>+IF(I189=0,"",'Ark1'!X1894)</f>
        <v/>
      </c>
      <c r="Z189" s="239" t="str">
        <f>+IF(I189=0,"",'Ark1'!Y1894)</f>
        <v/>
      </c>
      <c r="AA189" s="239" t="str">
        <f>+IF(I189=0,"",'Ark1'!Z1894)</f>
        <v/>
      </c>
      <c r="AB189" s="237" t="str">
        <f>+IF(I189=0,"",'Ark1'!AA1894)</f>
        <v/>
      </c>
      <c r="AC189" s="238" t="str">
        <f>+IF(I189=0,"",'Ark1'!AC1894)</f>
        <v/>
      </c>
      <c r="AD189" s="239" t="str">
        <f>+IF(I189=0,"",'Ark1'!AE1894)</f>
        <v/>
      </c>
      <c r="AE189" s="237" t="str">
        <f t="shared" si="31"/>
        <v/>
      </c>
      <c r="AF189" s="237" t="str">
        <f t="shared" si="32"/>
        <v/>
      </c>
      <c r="AG189" s="216"/>
      <c r="AH189" s="219"/>
      <c r="AJ189" s="29"/>
      <c r="AK189" s="27"/>
      <c r="AL189" s="243"/>
      <c r="AM189" s="28"/>
      <c r="AQ189" s="28"/>
    </row>
    <row r="190" spans="1:61" ht="15.6">
      <c r="A190" s="216"/>
      <c r="B190" s="287">
        <f>+'Ark1'!C1895</f>
        <v>2024</v>
      </c>
      <c r="C190" s="236">
        <f>+'Ark1'!L1895</f>
        <v>7</v>
      </c>
      <c r="D190" s="236" t="str">
        <f>VLOOKUP(C190,Klasse!$C$11:$D$27,2)</f>
        <v>R-</v>
      </c>
      <c r="E190" s="236">
        <f>+'Ark1'!H1895</f>
        <v>2</v>
      </c>
      <c r="F190" s="236">
        <f>+'Ark1'!J1895</f>
        <v>147</v>
      </c>
      <c r="G190" s="236" t="str">
        <f>VLOOKUP(F190,RNR!$A$1:$B$25,2)</f>
        <v>Midt-Norge</v>
      </c>
      <c r="H190" s="236">
        <f>+IF(I190=0,"",'Ark1'!Q1895)</f>
        <v>49</v>
      </c>
      <c r="I190" s="353">
        <f>+'Ark1'!R1895</f>
        <v>186</v>
      </c>
      <c r="J190" s="237">
        <f>+IF(I190=0,"",'Ark1'!AG1895)</f>
        <v>23.729795250577695</v>
      </c>
      <c r="K190" s="237"/>
      <c r="L190" s="237">
        <f>+IF(I190=0,"",'Ark1'!AH1895)</f>
        <v>31.182795698924728</v>
      </c>
      <c r="M190" s="95"/>
      <c r="N190" s="502">
        <f>+'Ark1'!AI1895</f>
        <v>186</v>
      </c>
      <c r="O190" s="95"/>
      <c r="P190" s="32">
        <f>+IF(I190=0,"",'Ark1'!U1895)</f>
        <v>21.366129032258055</v>
      </c>
      <c r="Q190" s="95"/>
      <c r="R190" s="503">
        <f>+IF(N190=0,"",'Ark1'!AJ1895)</f>
        <v>103.69731182795702</v>
      </c>
      <c r="S190" s="95"/>
      <c r="T190" s="503">
        <f>+IF(N190=0,"",'Ark1'!AK1895)</f>
        <v>18.83996610357822</v>
      </c>
      <c r="U190" s="95"/>
      <c r="V190" s="238">
        <f>+IF(I190=0,"",'Ark1'!T1895)</f>
        <v>6.3763440860215059</v>
      </c>
      <c r="W190" s="95"/>
      <c r="X190" s="239">
        <f>+IF(I190=0,"",'Ark1'!W1895)</f>
        <v>5.3763440860215059</v>
      </c>
      <c r="Y190" s="239">
        <f>+IF(I190=0,"",'Ark1'!X1895)</f>
        <v>81.182795698924721</v>
      </c>
      <c r="Z190" s="239">
        <f>+IF(I190=0,"",'Ark1'!Y1895)</f>
        <v>38.172043010752688</v>
      </c>
      <c r="AA190" s="239">
        <f>+IF(I190=0,"",'Ark1'!Z1895)</f>
        <v>4.8611675070643612</v>
      </c>
      <c r="AB190" s="237">
        <f>+IF(I190=0,"",'Ark1'!AA1895)</f>
        <v>0</v>
      </c>
      <c r="AC190" s="238">
        <f>+IF(I190=0,"",'Ark1'!AC1895)</f>
        <v>0</v>
      </c>
      <c r="AD190" s="239">
        <f>+IF(I190=0,"",'Ark1'!AE1895)</f>
        <v>0</v>
      </c>
      <c r="AE190" s="237">
        <f t="shared" si="31"/>
        <v>3.0523041474654362</v>
      </c>
      <c r="AF190" s="237">
        <f t="shared" si="32"/>
        <v>3.795918367346939</v>
      </c>
      <c r="AG190" s="216"/>
      <c r="AH190" s="219"/>
      <c r="AJ190" s="29"/>
      <c r="AK190" s="27"/>
      <c r="AL190" s="243"/>
      <c r="AM190" s="28"/>
      <c r="AQ190" s="28"/>
    </row>
    <row r="191" spans="1:61" ht="15.6">
      <c r="A191" s="216"/>
      <c r="B191" s="287">
        <f>+'Ark1'!C1896</f>
        <v>2024</v>
      </c>
      <c r="C191" s="236">
        <f>+'Ark1'!L1896</f>
        <v>7</v>
      </c>
      <c r="D191" s="236" t="str">
        <f>VLOOKUP(C191,Klasse!$C$11:$D$27,2)</f>
        <v>R-</v>
      </c>
      <c r="E191" s="236">
        <f>+'Ark1'!H1896</f>
        <v>1</v>
      </c>
      <c r="F191" s="236">
        <f>+'Ark1'!J1896</f>
        <v>155</v>
      </c>
      <c r="G191" s="236" t="str">
        <f>VLOOKUP(F191,RNR!$A$1:$B$25,2)</f>
        <v>Målselv</v>
      </c>
      <c r="H191" s="236">
        <f>+IF(I191=0,"",'Ark1'!Q1896)</f>
        <v>166</v>
      </c>
      <c r="I191" s="353">
        <f>+'Ark1'!R1896</f>
        <v>362</v>
      </c>
      <c r="J191" s="237">
        <f>+IF(I191=0,"",'Ark1'!AG1896)</f>
        <v>14.999408304167321</v>
      </c>
      <c r="K191" s="237"/>
      <c r="L191" s="237">
        <f>+IF(I191=0,"",'Ark1'!AH1896)</f>
        <v>2.4861878453038671</v>
      </c>
      <c r="M191" s="95"/>
      <c r="N191" s="502">
        <f>+'Ark1'!AI1896</f>
        <v>353</v>
      </c>
      <c r="O191" s="95"/>
      <c r="P191" s="32">
        <f>+IF(I191=0,"",'Ark1'!U1896)</f>
        <v>25.559944751381202</v>
      </c>
      <c r="Q191" s="95"/>
      <c r="R191" s="503">
        <f>+IF(N191=0,"",'Ark1'!AJ1896)</f>
        <v>109.46713881019822</v>
      </c>
      <c r="S191" s="95"/>
      <c r="T191" s="503">
        <f>+IF(N191=0,"",'Ark1'!AK1896)</f>
        <v>19.361870067539275</v>
      </c>
      <c r="U191" s="95"/>
      <c r="V191" s="238">
        <f>+IF(I191=0,"",'Ark1'!T1896)</f>
        <v>4.9834254143646399</v>
      </c>
      <c r="W191" s="95"/>
      <c r="X191" s="239">
        <f>+IF(I191=0,"",'Ark1'!W1896)</f>
        <v>0.82872928176795602</v>
      </c>
      <c r="Y191" s="239">
        <f>+IF(I191=0,"",'Ark1'!X1896)</f>
        <v>97.513812154696126</v>
      </c>
      <c r="Z191" s="239">
        <f>+IF(I191=0,"",'Ark1'!Y1896)</f>
        <v>73.480662983425447</v>
      </c>
      <c r="AA191" s="239">
        <f>+IF(I191=0,"",'Ark1'!Z1896)</f>
        <v>4.3272582003920093</v>
      </c>
      <c r="AB191" s="237">
        <f>+IF(I191=0,"",'Ark1'!AA1896)</f>
        <v>0</v>
      </c>
      <c r="AC191" s="238">
        <f>+IF(I191=0,"",'Ark1'!AC1896)</f>
        <v>0</v>
      </c>
      <c r="AD191" s="239">
        <f>+IF(I191=0,"",'Ark1'!AE1896)</f>
        <v>0</v>
      </c>
      <c r="AE191" s="237">
        <f t="shared" si="31"/>
        <v>3.6514206787687433</v>
      </c>
      <c r="AF191" s="237">
        <f t="shared" si="32"/>
        <v>2.1807228915662651</v>
      </c>
      <c r="AG191" s="216"/>
      <c r="AH191" s="219"/>
      <c r="AJ191" s="29"/>
      <c r="AK191" s="27"/>
      <c r="AL191" s="243"/>
      <c r="AM191" s="28"/>
      <c r="AQ191" s="28"/>
    </row>
    <row r="192" spans="1:61" ht="15.6">
      <c r="A192" s="216"/>
      <c r="B192" s="287">
        <f>+'Ark1'!C1897</f>
        <v>2024</v>
      </c>
      <c r="C192" s="236">
        <f>+'Ark1'!L1897</f>
        <v>7</v>
      </c>
      <c r="D192" s="236" t="str">
        <f>VLOOKUP(C192,Klasse!$C$11:$D$27,2)</f>
        <v>R-</v>
      </c>
      <c r="E192" s="236">
        <f>+'Ark1'!H1897</f>
        <v>2</v>
      </c>
      <c r="F192" s="236">
        <f>+'Ark1'!J1897</f>
        <v>160</v>
      </c>
      <c r="G192" s="236" t="str">
        <f>VLOOKUP(F192,RNR!$A$1:$B$25,2)</f>
        <v>Oslo</v>
      </c>
      <c r="H192" s="236">
        <f>+IF(I192=0,"",'Ark1'!Q1897)</f>
        <v>165</v>
      </c>
      <c r="I192" s="353">
        <f>+'Ark1'!R1897</f>
        <v>383</v>
      </c>
      <c r="J192" s="237">
        <f>+IF(I192=0,"",'Ark1'!AG1897)</f>
        <v>23.62295078031789</v>
      </c>
      <c r="K192" s="237"/>
      <c r="L192" s="237">
        <f>+IF(I192=0,"",'Ark1'!AH1897)</f>
        <v>8.8772845953002584</v>
      </c>
      <c r="M192" s="95"/>
      <c r="N192" s="502">
        <f>+'Ark1'!AI1897</f>
        <v>382</v>
      </c>
      <c r="O192" s="95"/>
      <c r="P192" s="32">
        <f>+IF(I192=0,"",'Ark1'!U1897)</f>
        <v>25.692950391644914</v>
      </c>
      <c r="Q192" s="95"/>
      <c r="R192" s="503">
        <f>+IF(N192=0,"",'Ark1'!AJ1897)</f>
        <v>110.22670157068062</v>
      </c>
      <c r="S192" s="95"/>
      <c r="T192" s="503">
        <f>+IF(N192=0,"",'Ark1'!AK1897)</f>
        <v>19.010181091717879</v>
      </c>
      <c r="U192" s="95"/>
      <c r="V192" s="238">
        <f>+IF(I192=0,"",'Ark1'!T1897)</f>
        <v>5.6214099216710194</v>
      </c>
      <c r="W192" s="95"/>
      <c r="X192" s="239">
        <f>+IF(I192=0,"",'Ark1'!W1897)</f>
        <v>4.6997389033942572</v>
      </c>
      <c r="Y192" s="239">
        <f>+IF(I192=0,"",'Ark1'!X1897)</f>
        <v>98.172323759791126</v>
      </c>
      <c r="Z192" s="239">
        <f>+IF(I192=0,"",'Ark1'!Y1897)</f>
        <v>71.018276762402067</v>
      </c>
      <c r="AA192" s="239">
        <f>+IF(I192=0,"",'Ark1'!Z1897)</f>
        <v>4.4259179001236992</v>
      </c>
      <c r="AB192" s="237">
        <f>+IF(I192=0,"",'Ark1'!AA1897)</f>
        <v>0</v>
      </c>
      <c r="AC192" s="238">
        <f>+IF(I192=0,"",'Ark1'!AC1897)</f>
        <v>0</v>
      </c>
      <c r="AD192" s="239">
        <f>+IF(I192=0,"",'Ark1'!AE1897)</f>
        <v>0</v>
      </c>
      <c r="AE192" s="237">
        <f t="shared" si="31"/>
        <v>3.6704214845207019</v>
      </c>
      <c r="AF192" s="237">
        <f t="shared" si="32"/>
        <v>2.3212121212121213</v>
      </c>
      <c r="AG192" s="216"/>
      <c r="AH192" s="219"/>
      <c r="AJ192" s="29"/>
      <c r="AK192" s="27"/>
      <c r="AL192" s="243"/>
      <c r="AM192" s="28"/>
      <c r="AQ192" s="28"/>
    </row>
    <row r="193" spans="1:61" ht="15.6">
      <c r="A193" s="216"/>
      <c r="B193" s="287">
        <f>+'Ark1'!C1898</f>
        <v>2024</v>
      </c>
      <c r="C193" s="236">
        <f>+'Ark1'!L1898</f>
        <v>7</v>
      </c>
      <c r="D193" s="236" t="str">
        <f>VLOOKUP(C193,Klasse!$C$11:$D$27,2)</f>
        <v>R-</v>
      </c>
      <c r="E193" s="236">
        <f>+'Ark1'!H1898</f>
        <v>1</v>
      </c>
      <c r="F193" s="236">
        <f>+'Ark1'!J1898</f>
        <v>171</v>
      </c>
      <c r="G193" s="236" t="str">
        <f>VLOOKUP(F193,RNR!$A$1:$B$25,2)</f>
        <v>Prima</v>
      </c>
      <c r="H193" s="236">
        <f>+IF(I193=0,"",'Ark1'!Q1898)</f>
        <v>62</v>
      </c>
      <c r="I193" s="353">
        <f>+'Ark1'!R1898</f>
        <v>136</v>
      </c>
      <c r="J193" s="237">
        <f>+IF(I193=0,"",'Ark1'!AG1898)</f>
        <v>17.614505028598781</v>
      </c>
      <c r="K193" s="237"/>
      <c r="L193" s="237">
        <f>+IF(I193=0,"",'Ark1'!AH1898)</f>
        <v>0</v>
      </c>
      <c r="M193" s="95"/>
      <c r="N193" s="502">
        <f>+'Ark1'!AI1898</f>
        <v>133</v>
      </c>
      <c r="O193" s="95"/>
      <c r="P193" s="32">
        <f>+IF(I193=0,"",'Ark1'!U1898)</f>
        <v>26.516176470588235</v>
      </c>
      <c r="Q193" s="95"/>
      <c r="R193" s="503">
        <f>+IF(N193=0,"",'Ark1'!AJ1898)</f>
        <v>111.67593984962404</v>
      </c>
      <c r="S193" s="95"/>
      <c r="T193" s="503">
        <f>+IF(N193=0,"",'Ark1'!AK1898)</f>
        <v>19.023636007933721</v>
      </c>
      <c r="U193" s="95"/>
      <c r="V193" s="238">
        <f>+IF(I193=0,"",'Ark1'!T1898)</f>
        <v>4.9632352941176476</v>
      </c>
      <c r="W193" s="95"/>
      <c r="X193" s="239">
        <f>+IF(I193=0,"",'Ark1'!W1898)</f>
        <v>0</v>
      </c>
      <c r="Y193" s="239">
        <f>+IF(I193=0,"",'Ark1'!X1898)</f>
        <v>97.058823529411754</v>
      </c>
      <c r="Z193" s="239">
        <f>+IF(I193=0,"",'Ark1'!Y1898)</f>
        <v>84.558823529411754</v>
      </c>
      <c r="AA193" s="239">
        <f>+IF(I193=0,"",'Ark1'!Z1898)</f>
        <v>4.2350988006434154</v>
      </c>
      <c r="AB193" s="237">
        <f>+IF(I193=0,"",'Ark1'!AA1898)</f>
        <v>0</v>
      </c>
      <c r="AC193" s="238">
        <f>+IF(I193=0,"",'Ark1'!AC1898)</f>
        <v>0</v>
      </c>
      <c r="AD193" s="239">
        <f>+IF(I193=0,"",'Ark1'!AE1898)</f>
        <v>0</v>
      </c>
      <c r="AE193" s="237">
        <f t="shared" si="31"/>
        <v>3.7880252100840335</v>
      </c>
      <c r="AF193" s="237">
        <f t="shared" si="32"/>
        <v>2.193548387096774</v>
      </c>
      <c r="AG193" s="216"/>
      <c r="AH193" s="219"/>
      <c r="AJ193" s="29"/>
      <c r="AK193" s="27"/>
      <c r="AL193" s="243"/>
      <c r="AM193" s="28"/>
      <c r="AQ193" s="28"/>
    </row>
    <row r="194" spans="1:61" ht="15.6">
      <c r="A194" s="216"/>
      <c r="B194" s="287">
        <f>+'Ark1'!C1899</f>
        <v>2024</v>
      </c>
      <c r="C194" s="236">
        <f>+'Ark1'!L1899</f>
        <v>7</v>
      </c>
      <c r="D194" s="236" t="str">
        <f>VLOOKUP(C194,Klasse!$C$11:$D$27,2)</f>
        <v>R-</v>
      </c>
      <c r="E194" s="236">
        <f>+'Ark1'!H1899</f>
        <v>2</v>
      </c>
      <c r="F194" s="236">
        <f>+'Ark1'!J1899</f>
        <v>175</v>
      </c>
      <c r="G194" s="236" t="str">
        <f>VLOOKUP(F194,RNR!$A$1:$B$25,2)</f>
        <v>Ole Ringdal</v>
      </c>
      <c r="H194" s="236">
        <f>+IF(I194=0,"",'Ark1'!Q1899)</f>
        <v>93</v>
      </c>
      <c r="I194" s="353">
        <f>+'Ark1'!R1899</f>
        <v>183</v>
      </c>
      <c r="J194" s="237">
        <f>+IF(I194=0,"",'Ark1'!AG1899)</f>
        <v>19.324895736793327</v>
      </c>
      <c r="K194" s="237"/>
      <c r="L194" s="237">
        <f>+IF(I194=0,"",'Ark1'!AH1899)</f>
        <v>4.3715846994535532</v>
      </c>
      <c r="M194" s="95"/>
      <c r="N194" s="502">
        <f>+'Ark1'!AI1899</f>
        <v>173</v>
      </c>
      <c r="O194" s="95"/>
      <c r="P194" s="32">
        <f>+IF(I194=0,"",'Ark1'!U1899)</f>
        <v>21.877049180327877</v>
      </c>
      <c r="Q194" s="95"/>
      <c r="R194" s="503">
        <f>+IF(N194=0,"",'Ark1'!AJ1899)</f>
        <v>104.72196531791901</v>
      </c>
      <c r="S194" s="95"/>
      <c r="T194" s="503">
        <f>+IF(N194=0,"",'Ark1'!AK1899)</f>
        <v>18.917049667369898</v>
      </c>
      <c r="U194" s="95"/>
      <c r="V194" s="238">
        <f>+IF(I194=0,"",'Ark1'!T1899)</f>
        <v>6.0765027322404377</v>
      </c>
      <c r="W194" s="95"/>
      <c r="X194" s="239">
        <f>+IF(I194=0,"",'Ark1'!W1899)</f>
        <v>3.8251366120218577</v>
      </c>
      <c r="Y194" s="239">
        <f>+IF(I194=0,"",'Ark1'!X1899)</f>
        <v>79.234972677595621</v>
      </c>
      <c r="Z194" s="239">
        <f>+IF(I194=0,"",'Ark1'!Y1899)</f>
        <v>44.808743169398895</v>
      </c>
      <c r="AA194" s="239">
        <f>+IF(I194=0,"",'Ark1'!Z1899)</f>
        <v>5.2751109622686956</v>
      </c>
      <c r="AB194" s="237">
        <f>+IF(I194=0,"",'Ark1'!AA1899)</f>
        <v>0</v>
      </c>
      <c r="AC194" s="238">
        <f>+IF(I194=0,"",'Ark1'!AC1899)</f>
        <v>0</v>
      </c>
      <c r="AD194" s="239">
        <f>+IF(I194=0,"",'Ark1'!AE1899)</f>
        <v>0</v>
      </c>
      <c r="AE194" s="237">
        <f t="shared" si="31"/>
        <v>3.1252927400468393</v>
      </c>
      <c r="AF194" s="237">
        <f t="shared" si="32"/>
        <v>1.967741935483871</v>
      </c>
      <c r="AG194" s="216"/>
      <c r="AH194" s="219"/>
      <c r="AJ194" s="29"/>
      <c r="AK194" s="27"/>
      <c r="AL194" s="243"/>
      <c r="AM194" s="28"/>
      <c r="AQ194" s="28"/>
    </row>
    <row r="195" spans="1:61" ht="15.6">
      <c r="A195" s="216"/>
      <c r="B195" s="287">
        <f>+'Ark1'!C1900</f>
        <v>2024</v>
      </c>
      <c r="C195" s="236">
        <f>+'Ark1'!L1900</f>
        <v>7</v>
      </c>
      <c r="D195" s="236" t="str">
        <f>VLOOKUP(C195,Klasse!$C$11:$D$27,2)</f>
        <v>R-</v>
      </c>
      <c r="E195" s="236">
        <f>+'Ark1'!H1900</f>
        <v>2</v>
      </c>
      <c r="F195" s="236">
        <f>+'Ark1'!J1900</f>
        <v>177</v>
      </c>
      <c r="G195" s="236" t="str">
        <f>VLOOKUP(F195,RNR!$A$1:$B$25,2)</f>
        <v>Slakthuset</v>
      </c>
      <c r="H195" s="236">
        <f>+IF(I195=0,"",'Ark1'!Q1900)</f>
        <v>135</v>
      </c>
      <c r="I195" s="353">
        <f>+'Ark1'!R1900</f>
        <v>289</v>
      </c>
      <c r="J195" s="237">
        <f>+IF(I195=0,"",'Ark1'!AG1900)</f>
        <v>24.073675250489703</v>
      </c>
      <c r="K195" s="237"/>
      <c r="L195" s="237">
        <f>+IF(I195=0,"",'Ark1'!AH1900)</f>
        <v>3.4602076124567476</v>
      </c>
      <c r="M195" s="95"/>
      <c r="N195" s="502">
        <f>+'Ark1'!AI1900</f>
        <v>289</v>
      </c>
      <c r="O195" s="95"/>
      <c r="P195" s="32">
        <f>+IF(I195=0,"",'Ark1'!U1900)</f>
        <v>24.367474048442912</v>
      </c>
      <c r="Q195" s="95"/>
      <c r="R195" s="503">
        <f>+IF(N195=0,"",'Ark1'!AJ1900)</f>
        <v>108.76297577854672</v>
      </c>
      <c r="S195" s="95"/>
      <c r="T195" s="503">
        <f>+IF(N195=0,"",'Ark1'!AK1900)</f>
        <v>18.777965319173575</v>
      </c>
      <c r="U195" s="95"/>
      <c r="V195" s="238">
        <f>+IF(I195=0,"",'Ark1'!T1900)</f>
        <v>5.9204152249134951</v>
      </c>
      <c r="W195" s="95"/>
      <c r="X195" s="239">
        <f>+IF(I195=0,"",'Ark1'!W1900)</f>
        <v>3.4602076124567476</v>
      </c>
      <c r="Y195" s="239">
        <f>+IF(I195=0,"",'Ark1'!X1900)</f>
        <v>97.231833910034624</v>
      </c>
      <c r="Z195" s="239">
        <f>+IF(I195=0,"",'Ark1'!Y1900)</f>
        <v>65.051903114186871</v>
      </c>
      <c r="AA195" s="239">
        <f>+IF(I195=0,"",'Ark1'!Z1900)</f>
        <v>4.126089771558469</v>
      </c>
      <c r="AB195" s="237">
        <f>+IF(I195=0,"",'Ark1'!AA1900)</f>
        <v>0</v>
      </c>
      <c r="AC195" s="238">
        <f>+IF(I195=0,"",'Ark1'!AC1900)</f>
        <v>0</v>
      </c>
      <c r="AD195" s="239">
        <f>+IF(I195=0,"",'Ark1'!AE1900)</f>
        <v>0</v>
      </c>
      <c r="AE195" s="237">
        <f t="shared" si="31"/>
        <v>3.4810677212061303</v>
      </c>
      <c r="AF195" s="237">
        <f t="shared" si="32"/>
        <v>2.1407407407407408</v>
      </c>
      <c r="AG195" s="216"/>
      <c r="AH195" s="219"/>
      <c r="AJ195" s="29"/>
      <c r="AK195" s="27"/>
      <c r="AL195" s="243"/>
      <c r="AM195" s="28"/>
      <c r="AQ195" s="28"/>
    </row>
    <row r="196" spans="1:61" ht="15.6">
      <c r="A196" s="216"/>
      <c r="B196" s="287">
        <f>+'Ark1'!C1901</f>
        <v>2024</v>
      </c>
      <c r="C196" s="236">
        <f>+'Ark1'!L1901</f>
        <v>7</v>
      </c>
      <c r="D196" s="236" t="str">
        <f>VLOOKUP(C196,Klasse!$C$11:$D$27,2)</f>
        <v>R-</v>
      </c>
      <c r="E196" s="236">
        <f>+'Ark1'!H1901</f>
        <v>2</v>
      </c>
      <c r="F196" s="236">
        <f>+'Ark1'!J1901</f>
        <v>178</v>
      </c>
      <c r="G196" s="236" t="str">
        <f>VLOOKUP(F196,RNR!$A$1:$B$25,2)</f>
        <v>Røros</v>
      </c>
      <c r="H196" s="236">
        <f>+IF(I196=0,"",'Ark1'!Q1901)</f>
        <v>54</v>
      </c>
      <c r="I196" s="353">
        <f>+'Ark1'!R1901</f>
        <v>150</v>
      </c>
      <c r="J196" s="237">
        <f>+IF(I196=0,"",'Ark1'!AG1901)</f>
        <v>22.693182978161278</v>
      </c>
      <c r="K196" s="237"/>
      <c r="L196" s="237">
        <f>+IF(I196=0,"",'Ark1'!AH1901)</f>
        <v>2.6666666666666661</v>
      </c>
      <c r="M196" s="95"/>
      <c r="N196" s="502">
        <f>+'Ark1'!AI1901</f>
        <v>150</v>
      </c>
      <c r="O196" s="95"/>
      <c r="P196" s="32">
        <f>+IF(I196=0,"",'Ark1'!U1901)</f>
        <v>25.195333333333341</v>
      </c>
      <c r="Q196" s="95"/>
      <c r="R196" s="503">
        <f>+IF(N196=0,"",'Ark1'!AJ1901)</f>
        <v>110.42133333333337</v>
      </c>
      <c r="S196" s="95"/>
      <c r="T196" s="503">
        <f>+IF(N196=0,"",'Ark1'!AK1901)</f>
        <v>18.584041692857145</v>
      </c>
      <c r="U196" s="95"/>
      <c r="V196" s="238">
        <f>+IF(I196=0,"",'Ark1'!T1901)</f>
        <v>5.6066666666666647</v>
      </c>
      <c r="W196" s="95"/>
      <c r="X196" s="239">
        <f>+IF(I196=0,"",'Ark1'!W1901)</f>
        <v>0.66666666666666652</v>
      </c>
      <c r="Y196" s="239">
        <f>+IF(I196=0,"",'Ark1'!X1901)</f>
        <v>98.666666666666686</v>
      </c>
      <c r="Z196" s="239">
        <f>+IF(I196=0,"",'Ark1'!Y1901)</f>
        <v>71.333333333333314</v>
      </c>
      <c r="AA196" s="239">
        <f>+IF(I196=0,"",'Ark1'!Z1901)</f>
        <v>3.8400058449029513</v>
      </c>
      <c r="AB196" s="237">
        <f>+IF(I196=0,"",'Ark1'!AA1901)</f>
        <v>0</v>
      </c>
      <c r="AC196" s="238">
        <f>+IF(I196=0,"",'Ark1'!AC1901)</f>
        <v>0</v>
      </c>
      <c r="AD196" s="239">
        <f>+IF(I196=0,"",'Ark1'!AE1901)</f>
        <v>0</v>
      </c>
      <c r="AE196" s="237">
        <f t="shared" si="31"/>
        <v>3.5993333333333344</v>
      </c>
      <c r="AF196" s="237">
        <f t="shared" si="32"/>
        <v>2.7777777777777777</v>
      </c>
      <c r="AG196" s="216"/>
      <c r="AH196" s="219"/>
      <c r="AJ196" s="29"/>
      <c r="AK196" s="27"/>
      <c r="AL196" s="243"/>
      <c r="AM196" s="28"/>
      <c r="AQ196" s="28"/>
    </row>
    <row r="197" spans="1:61" ht="15.6">
      <c r="A197" s="216"/>
      <c r="B197" s="287">
        <f>+'Ark1'!C1902</f>
        <v>2024</v>
      </c>
      <c r="C197" s="236">
        <f>+'Ark1'!L1902</f>
        <v>7</v>
      </c>
      <c r="D197" s="236" t="str">
        <f>VLOOKUP(C197,Klasse!$C$11:$D$27,2)</f>
        <v>R-</v>
      </c>
      <c r="E197" s="236">
        <f>+'Ark1'!H1902</f>
        <v>2</v>
      </c>
      <c r="F197" s="236">
        <f>+'Ark1'!J1902</f>
        <v>181</v>
      </c>
      <c r="G197" s="236" t="str">
        <f>VLOOKUP(F197,RNR!$A$1:$B$25,2)</f>
        <v>Horns</v>
      </c>
      <c r="H197" s="236">
        <f>+IF(I197=0,"",'Ark1'!Q1902)</f>
        <v>108</v>
      </c>
      <c r="I197" s="353">
        <f>+'Ark1'!R1902</f>
        <v>253</v>
      </c>
      <c r="J197" s="237">
        <f>+IF(I197=0,"",'Ark1'!AG1902)</f>
        <v>23.005810686932595</v>
      </c>
      <c r="K197" s="237"/>
      <c r="L197" s="237">
        <f>+IF(I197=0,"",'Ark1'!AH1902)</f>
        <v>0.79051383399209485</v>
      </c>
      <c r="M197" s="95"/>
      <c r="N197" s="502">
        <f>+'Ark1'!AI1902</f>
        <v>231</v>
      </c>
      <c r="O197" s="95"/>
      <c r="P197" s="32">
        <f>+IF(I197=0,"",'Ark1'!U1902)</f>
        <v>24.600395256916975</v>
      </c>
      <c r="Q197" s="95"/>
      <c r="R197" s="503">
        <f>+IF(N197=0,"",'Ark1'!AJ1902)</f>
        <v>109.26233766233769</v>
      </c>
      <c r="S197" s="95"/>
      <c r="T197" s="503">
        <f>+IF(N197=0,"",'Ark1'!AK1902)</f>
        <v>18.894464034965825</v>
      </c>
      <c r="U197" s="95"/>
      <c r="V197" s="238">
        <f>+IF(I197=0,"",'Ark1'!T1902)</f>
        <v>5.6482213438735185</v>
      </c>
      <c r="W197" s="95"/>
      <c r="X197" s="239">
        <f>+IF(I197=0,"",'Ark1'!W1902)</f>
        <v>0</v>
      </c>
      <c r="Y197" s="239">
        <f>+IF(I197=0,"",'Ark1'!X1902)</f>
        <v>94.861660079051376</v>
      </c>
      <c r="Z197" s="239">
        <f>+IF(I197=0,"",'Ark1'!Y1902)</f>
        <v>68.379446640316189</v>
      </c>
      <c r="AA197" s="239">
        <f>+IF(I197=0,"",'Ark1'!Z1902)</f>
        <v>4.49098788417301</v>
      </c>
      <c r="AB197" s="237">
        <f>+IF(I197=0,"",'Ark1'!AA1902)</f>
        <v>0</v>
      </c>
      <c r="AC197" s="238">
        <f>+IF(I197=0,"",'Ark1'!AC1902)</f>
        <v>0</v>
      </c>
      <c r="AD197" s="239">
        <f>+IF(I197=0,"",'Ark1'!AE1902)</f>
        <v>0</v>
      </c>
      <c r="AE197" s="237">
        <f t="shared" si="31"/>
        <v>3.5143421795595677</v>
      </c>
      <c r="AF197" s="237">
        <f t="shared" si="32"/>
        <v>2.3425925925925926</v>
      </c>
      <c r="AG197" s="216"/>
      <c r="AH197" s="219"/>
      <c r="AJ197" s="29"/>
      <c r="AK197" s="27"/>
      <c r="AL197" s="243"/>
      <c r="AM197" s="28"/>
      <c r="AQ197" s="28"/>
    </row>
    <row r="198" spans="1:61" ht="15.6">
      <c r="A198" s="216"/>
      <c r="B198" s="287">
        <f>+'Ark1'!C1903</f>
        <v>2024</v>
      </c>
      <c r="C198" s="236">
        <f>+'Ark1'!L1903</f>
        <v>7</v>
      </c>
      <c r="D198" s="236" t="str">
        <f>VLOOKUP(C198,Klasse!$C$11:$D$27,2)</f>
        <v>R-</v>
      </c>
      <c r="E198" s="236">
        <f>+'Ark1'!H1903</f>
        <v>1</v>
      </c>
      <c r="F198" s="236">
        <f>+'Ark1'!J1903</f>
        <v>262</v>
      </c>
      <c r="G198" s="236" t="str">
        <f>VLOOKUP(F198,RNR!$A$1:$B$25,2)</f>
        <v>Strilalam</v>
      </c>
      <c r="H198" s="236" t="str">
        <f>+IF(I198=0,"",'Ark1'!Q1903)</f>
        <v/>
      </c>
      <c r="I198" s="353">
        <f>+'Ark1'!R1903</f>
        <v>0</v>
      </c>
      <c r="J198" s="237" t="str">
        <f>+IF(I198=0,"",'Ark1'!AG1903)</f>
        <v/>
      </c>
      <c r="K198" s="237"/>
      <c r="L198" s="237" t="str">
        <f>+IF(I198=0,"",'Ark1'!AH1903)</f>
        <v/>
      </c>
      <c r="M198" s="95"/>
      <c r="N198" s="502">
        <f>+'Ark1'!AI1903</f>
        <v>0</v>
      </c>
      <c r="O198" s="95"/>
      <c r="P198" s="32" t="str">
        <f>+IF(I198=0,"",'Ark1'!U1903)</f>
        <v/>
      </c>
      <c r="Q198" s="95"/>
      <c r="R198" s="503" t="str">
        <f>+IF(N198=0,"",'Ark1'!AJ1903)</f>
        <v/>
      </c>
      <c r="S198" s="95"/>
      <c r="T198" s="503" t="str">
        <f>+IF(N198=0,"",'Ark1'!AK1903)</f>
        <v/>
      </c>
      <c r="U198" s="95"/>
      <c r="V198" s="238" t="str">
        <f>+IF(I198=0,"",'Ark1'!T1903)</f>
        <v/>
      </c>
      <c r="W198" s="95"/>
      <c r="X198" s="239" t="str">
        <f>+IF(I198=0,"",'Ark1'!W1903)</f>
        <v/>
      </c>
      <c r="Y198" s="239" t="str">
        <f>+IF(I198=0,"",'Ark1'!X1903)</f>
        <v/>
      </c>
      <c r="Z198" s="239" t="str">
        <f>+IF(I198=0,"",'Ark1'!Y1903)</f>
        <v/>
      </c>
      <c r="AA198" s="239" t="str">
        <f>+IF(I198=0,"",'Ark1'!Z1903)</f>
        <v/>
      </c>
      <c r="AB198" s="237" t="str">
        <f>+IF(I198=0,"",'Ark1'!AA1903)</f>
        <v/>
      </c>
      <c r="AC198" s="238" t="str">
        <f>+IF(I198=0,"",'Ark1'!AC1903)</f>
        <v/>
      </c>
      <c r="AD198" s="239" t="str">
        <f>+IF(I198=0,"",'Ark1'!AE1903)</f>
        <v/>
      </c>
      <c r="AE198" s="237" t="str">
        <f t="shared" si="31"/>
        <v/>
      </c>
      <c r="AF198" s="237" t="str">
        <f t="shared" si="32"/>
        <v/>
      </c>
      <c r="AG198" s="216"/>
      <c r="AH198" s="219"/>
      <c r="AJ198" s="29"/>
      <c r="AK198" s="27"/>
      <c r="AL198" s="243"/>
      <c r="AM198" s="28"/>
      <c r="AQ198" s="28"/>
    </row>
    <row r="199" spans="1:61" ht="15.6">
      <c r="A199" s="216"/>
      <c r="B199" s="287">
        <f>+'Ark1'!C1904</f>
        <v>2024</v>
      </c>
      <c r="C199" s="236">
        <f>+'Ark1'!L1904</f>
        <v>7</v>
      </c>
      <c r="D199" s="236" t="str">
        <f>VLOOKUP(C199,Klasse!$C$11:$D$27,2)</f>
        <v>R-</v>
      </c>
      <c r="E199" s="236">
        <f>+'Ark1'!H1904</f>
        <v>2</v>
      </c>
      <c r="F199" s="236">
        <f>+'Ark1'!J1904</f>
        <v>267</v>
      </c>
      <c r="G199" s="236" t="str">
        <f>VLOOKUP(F199,RNR!$A$1:$B$25,2)</f>
        <v>Dalpro</v>
      </c>
      <c r="H199" s="236" t="str">
        <f>+IF(I199=0,"",'Ark1'!Q1904)</f>
        <v/>
      </c>
      <c r="I199" s="353">
        <f>+'Ark1'!R1904</f>
        <v>0</v>
      </c>
      <c r="J199" s="237" t="str">
        <f>+IF(I199=0,"",'Ark1'!AG1904)</f>
        <v/>
      </c>
      <c r="K199" s="237"/>
      <c r="L199" s="237" t="str">
        <f>+IF(I199=0,"",'Ark1'!AH1904)</f>
        <v/>
      </c>
      <c r="M199" s="95"/>
      <c r="N199" s="502">
        <f>+'Ark1'!AI1904</f>
        <v>0</v>
      </c>
      <c r="O199" s="95"/>
      <c r="P199" s="32" t="str">
        <f>+IF(I199=0,"",'Ark1'!U1904)</f>
        <v/>
      </c>
      <c r="Q199" s="95"/>
      <c r="R199" s="503" t="str">
        <f>+IF(N199=0,"",'Ark1'!AJ1904)</f>
        <v/>
      </c>
      <c r="S199" s="95"/>
      <c r="T199" s="503" t="str">
        <f>+IF(N199=0,"",'Ark1'!AK1904)</f>
        <v/>
      </c>
      <c r="U199" s="95"/>
      <c r="V199" s="238" t="str">
        <f>+IF(I199=0,"",'Ark1'!T1904)</f>
        <v/>
      </c>
      <c r="W199" s="95"/>
      <c r="X199" s="239" t="str">
        <f>+IF(I199=0,"",'Ark1'!W1904)</f>
        <v/>
      </c>
      <c r="Y199" s="239" t="str">
        <f>+IF(I199=0,"",'Ark1'!X1904)</f>
        <v/>
      </c>
      <c r="Z199" s="239" t="str">
        <f>+IF(I199=0,"",'Ark1'!Y1904)</f>
        <v/>
      </c>
      <c r="AA199" s="239" t="str">
        <f>+IF(I199=0,"",'Ark1'!Z1904)</f>
        <v/>
      </c>
      <c r="AB199" s="237" t="str">
        <f>+IF(I199=0,"",'Ark1'!AA1904)</f>
        <v/>
      </c>
      <c r="AC199" s="238" t="str">
        <f>+IF(I199=0,"",'Ark1'!AC1904)</f>
        <v/>
      </c>
      <c r="AD199" s="239" t="str">
        <f>+IF(I199=0,"",'Ark1'!AE1904)</f>
        <v/>
      </c>
      <c r="AE199" s="237" t="str">
        <f t="shared" si="31"/>
        <v/>
      </c>
      <c r="AF199" s="237" t="str">
        <f t="shared" si="32"/>
        <v/>
      </c>
      <c r="AG199" s="216"/>
      <c r="AH199" s="219"/>
      <c r="AJ199" s="29"/>
      <c r="AK199" s="27"/>
      <c r="AL199" s="243"/>
      <c r="AM199" s="28"/>
      <c r="AQ199" s="28"/>
    </row>
    <row r="200" spans="1:61" ht="15.6">
      <c r="A200" s="216"/>
      <c r="B200" s="287">
        <f>+'Ark1'!C1905</f>
        <v>2024</v>
      </c>
      <c r="C200" s="236">
        <f>+'Ark1'!L1905</f>
        <v>7</v>
      </c>
      <c r="D200" s="236" t="str">
        <f>VLOOKUP(C200,Klasse!$C$11:$D$27,2)</f>
        <v>R-</v>
      </c>
      <c r="E200" s="236">
        <f>+'Ark1'!H1905</f>
        <v>2</v>
      </c>
      <c r="F200" s="236">
        <f>+'Ark1'!J1905</f>
        <v>470</v>
      </c>
      <c r="G200" s="236" t="str">
        <f>VLOOKUP(F200,RNR!$A$1:$B$25,2)</f>
        <v>Jens Eide</v>
      </c>
      <c r="H200" s="236">
        <f>+IF(I200=0,"",'Ark1'!Q1905)</f>
        <v>58</v>
      </c>
      <c r="I200" s="353">
        <f>+'Ark1'!R1905</f>
        <v>142</v>
      </c>
      <c r="J200" s="237">
        <f>+IF(I200=0,"",'Ark1'!AG1905)</f>
        <v>27.331021278133015</v>
      </c>
      <c r="K200" s="237"/>
      <c r="L200" s="237">
        <f>+IF(I200=0,"",'Ark1'!AH1905)</f>
        <v>17.605633802816897</v>
      </c>
      <c r="M200" s="95"/>
      <c r="N200" s="502">
        <f>+'Ark1'!AI1905</f>
        <v>142</v>
      </c>
      <c r="O200" s="95"/>
      <c r="P200" s="32">
        <f>+IF(I200=0,"",'Ark1'!U1905)</f>
        <v>21.311267605633809</v>
      </c>
      <c r="Q200" s="95"/>
      <c r="R200" s="503">
        <f>+IF(N200=0,"",'Ark1'!AJ1905)</f>
        <v>103.69718309859159</v>
      </c>
      <c r="S200" s="95"/>
      <c r="T200" s="503">
        <f>+IF(N200=0,"",'Ark1'!AK1905)</f>
        <v>18.805575216972564</v>
      </c>
      <c r="U200" s="95"/>
      <c r="V200" s="238">
        <f>+IF(I200=0,"",'Ark1'!T1905)</f>
        <v>6.7464788732394352</v>
      </c>
      <c r="W200" s="95"/>
      <c r="X200" s="239">
        <f>+IF(I200=0,"",'Ark1'!W1905)</f>
        <v>16.901408450704221</v>
      </c>
      <c r="Y200" s="239">
        <f>+IF(I200=0,"",'Ark1'!X1905)</f>
        <v>88.028169014084497</v>
      </c>
      <c r="Z200" s="239">
        <f>+IF(I200=0,"",'Ark1'!Y1905)</f>
        <v>35.915492957746473</v>
      </c>
      <c r="AA200" s="239">
        <f>+IF(I200=0,"",'Ark1'!Z1905)</f>
        <v>4.7571754341715282</v>
      </c>
      <c r="AB200" s="237">
        <f>+IF(I200=0,"",'Ark1'!AA1905)</f>
        <v>0</v>
      </c>
      <c r="AC200" s="238">
        <f>+IF(I200=0,"",'Ark1'!AC1905)</f>
        <v>0</v>
      </c>
      <c r="AD200" s="239">
        <f>+IF(I200=0,"",'Ark1'!AE1905)</f>
        <v>0</v>
      </c>
      <c r="AE200" s="237">
        <f t="shared" si="31"/>
        <v>3.0444668008048299</v>
      </c>
      <c r="AF200" s="237">
        <f t="shared" si="32"/>
        <v>2.4482758620689653</v>
      </c>
      <c r="AG200" s="216"/>
      <c r="AH200" s="219"/>
      <c r="AJ200" s="29"/>
      <c r="AK200" s="27"/>
      <c r="AL200" s="243"/>
      <c r="AM200" s="28"/>
      <c r="AQ200" s="28"/>
    </row>
    <row r="201" spans="1:61" ht="15.6">
      <c r="A201" s="216"/>
      <c r="B201" s="287">
        <f>+'Ark1'!C1906</f>
        <v>2024</v>
      </c>
      <c r="C201" s="236">
        <f>+'Ark1'!L1906</f>
        <v>7</v>
      </c>
      <c r="D201" s="236" t="str">
        <f>VLOOKUP(C201,Klasse!$C$11:$D$27,2)</f>
        <v>R-</v>
      </c>
      <c r="E201" s="236">
        <f>+'Ark1'!H1906</f>
        <v>2</v>
      </c>
      <c r="F201" s="236">
        <f>+'Ark1'!J1906</f>
        <v>629</v>
      </c>
      <c r="G201" s="236" t="str">
        <f>VLOOKUP(F201,RNR!$A$1:$B$25,2)</f>
        <v>Bø</v>
      </c>
      <c r="H201" s="236" t="str">
        <f>+IF(I201=0,"",'Ark1'!Q1906)</f>
        <v/>
      </c>
      <c r="I201" s="353">
        <f>+'Ark1'!R1906</f>
        <v>0</v>
      </c>
      <c r="J201" s="237" t="str">
        <f>+IF(I201=0,"",'Ark1'!AG1906)</f>
        <v/>
      </c>
      <c r="K201" s="237"/>
      <c r="L201" s="237" t="str">
        <f>+IF(I201=0,"",'Ark1'!AH1906)</f>
        <v/>
      </c>
      <c r="M201" s="95"/>
      <c r="N201" s="502">
        <f>+'Ark1'!AI1906</f>
        <v>0</v>
      </c>
      <c r="O201" s="95"/>
      <c r="P201" s="32" t="str">
        <f>+IF(I201=0,"",'Ark1'!U1906)</f>
        <v/>
      </c>
      <c r="Q201" s="95"/>
      <c r="R201" s="503" t="str">
        <f>+IF(N201=0,"",'Ark1'!AJ1906)</f>
        <v/>
      </c>
      <c r="S201" s="95"/>
      <c r="T201" s="503" t="str">
        <f>+IF(N201=0,"",'Ark1'!AK1906)</f>
        <v/>
      </c>
      <c r="U201" s="95"/>
      <c r="V201" s="238" t="str">
        <f>+IF(I201=0,"",'Ark1'!T1906)</f>
        <v/>
      </c>
      <c r="W201" s="95"/>
      <c r="X201" s="239" t="str">
        <f>+IF(I201=0,"",'Ark1'!W1906)</f>
        <v/>
      </c>
      <c r="Y201" s="239" t="str">
        <f>+IF(I201=0,"",'Ark1'!X1906)</f>
        <v/>
      </c>
      <c r="Z201" s="239" t="str">
        <f>+IF(I201=0,"",'Ark1'!Y1906)</f>
        <v/>
      </c>
      <c r="AA201" s="239" t="str">
        <f>+IF(I201=0,"",'Ark1'!Z1906)</f>
        <v/>
      </c>
      <c r="AB201" s="237" t="str">
        <f>+IF(I201=0,"",'Ark1'!AA1906)</f>
        <v/>
      </c>
      <c r="AC201" s="238" t="str">
        <f>+IF(I201=0,"",'Ark1'!AC1906)</f>
        <v/>
      </c>
      <c r="AD201" s="239" t="str">
        <f>+IF(I201=0,"",'Ark1'!AE1906)</f>
        <v/>
      </c>
      <c r="AE201" s="237" t="str">
        <f t="shared" si="31"/>
        <v/>
      </c>
      <c r="AF201" s="237" t="str">
        <f t="shared" si="32"/>
        <v/>
      </c>
      <c r="AG201" s="216"/>
      <c r="AH201" s="219"/>
      <c r="AJ201" s="29"/>
      <c r="AK201" s="27"/>
      <c r="AL201" s="243"/>
      <c r="AM201" s="28"/>
      <c r="AQ201" s="28"/>
    </row>
    <row r="202" spans="1:61" ht="15.6">
      <c r="A202" s="216"/>
      <c r="B202" s="287">
        <f>+'Ark1'!C1907</f>
        <v>2024</v>
      </c>
      <c r="C202" s="236">
        <f>+'Ark1'!L1907</f>
        <v>7</v>
      </c>
      <c r="D202" s="236" t="str">
        <f>VLOOKUP(C202,Klasse!$C$11:$D$27,2)</f>
        <v>R-</v>
      </c>
      <c r="E202" s="236">
        <f>+'Ark1'!H1907</f>
        <v>1</v>
      </c>
      <c r="F202" s="236">
        <f>+'Ark1'!J1907</f>
        <v>643</v>
      </c>
      <c r="G202" s="236" t="str">
        <f>VLOOKUP(F202,RNR!$A$1:$B$25,2)</f>
        <v>Bjerka</v>
      </c>
      <c r="H202" s="236">
        <f>+IF(I202=0,"",'Ark1'!Q1907)</f>
        <v>208</v>
      </c>
      <c r="I202" s="353">
        <f>+'Ark1'!R1907</f>
        <v>449</v>
      </c>
      <c r="J202" s="237">
        <f>+IF(I202=0,"",'Ark1'!AG1907)</f>
        <v>19.205734127200124</v>
      </c>
      <c r="K202" s="237"/>
      <c r="L202" s="237">
        <f>+IF(I202=0,"",'Ark1'!AH1907)</f>
        <v>4.2316258351893117</v>
      </c>
      <c r="M202" s="95"/>
      <c r="N202" s="502">
        <f>+'Ark1'!AI1907</f>
        <v>414</v>
      </c>
      <c r="O202" s="95"/>
      <c r="P202" s="32">
        <f>+IF(I202=0,"",'Ark1'!U1907)</f>
        <v>23.578396436525654</v>
      </c>
      <c r="Q202" s="95"/>
      <c r="R202" s="503">
        <f>+IF(N202=0,"",'Ark1'!AJ1907)</f>
        <v>106.95434782608702</v>
      </c>
      <c r="S202" s="95"/>
      <c r="T202" s="503">
        <f>+IF(N202=0,"",'Ark1'!AK1907)</f>
        <v>18.962661424276188</v>
      </c>
      <c r="U202" s="95"/>
      <c r="V202" s="238">
        <f>+IF(I202=0,"",'Ark1'!T1907)</f>
        <v>5.8240534521158116</v>
      </c>
      <c r="W202" s="95"/>
      <c r="X202" s="239">
        <f>+IF(I202=0,"",'Ark1'!W1907)</f>
        <v>5.3452115812917596</v>
      </c>
      <c r="Y202" s="239">
        <f>+IF(I202=0,"",'Ark1'!X1907)</f>
        <v>95.322939866369694</v>
      </c>
      <c r="Z202" s="239">
        <f>+IF(I202=0,"",'Ark1'!Y1907)</f>
        <v>55.233853006681521</v>
      </c>
      <c r="AA202" s="239">
        <f>+IF(I202=0,"",'Ark1'!Z1907)</f>
        <v>4.5689229224560117</v>
      </c>
      <c r="AB202" s="237">
        <f>+IF(I202=0,"",'Ark1'!AA1907)</f>
        <v>0</v>
      </c>
      <c r="AC202" s="238">
        <f>+IF(I202=0,"",'Ark1'!AC1907)</f>
        <v>0</v>
      </c>
      <c r="AD202" s="239">
        <f>+IF(I202=0,"",'Ark1'!AE1907)</f>
        <v>0</v>
      </c>
      <c r="AE202" s="237">
        <f t="shared" si="31"/>
        <v>3.3683423480750934</v>
      </c>
      <c r="AF202" s="237">
        <f t="shared" si="32"/>
        <v>2.1586538461538463</v>
      </c>
      <c r="AG202" s="216"/>
      <c r="AH202" s="219"/>
      <c r="AJ202" s="29"/>
      <c r="AK202" s="27"/>
      <c r="AL202" s="243"/>
      <c r="AM202" s="28"/>
      <c r="AQ202" s="28"/>
    </row>
    <row r="203" spans="1:61" ht="15.6">
      <c r="A203" s="216"/>
      <c r="B203" s="287">
        <f>+'Ark1'!C1908</f>
        <v>2024</v>
      </c>
      <c r="C203" s="236">
        <f>+'Ark1'!L1908</f>
        <v>7</v>
      </c>
      <c r="D203" s="236" t="str">
        <f>VLOOKUP(C203,Klasse!$C$11:$D$27,2)</f>
        <v>R-</v>
      </c>
      <c r="E203" s="236">
        <f>+'Ark1'!H1908</f>
        <v>2</v>
      </c>
      <c r="F203" s="236">
        <f>+'Ark1'!J1908</f>
        <v>704</v>
      </c>
      <c r="G203" s="236" t="str">
        <f>VLOOKUP(F203,RNR!$A$1:$B$25,2)</f>
        <v>Øre Vilt</v>
      </c>
      <c r="H203" s="236" t="str">
        <f>+IF(I203=0,"",'Ark1'!Q1908)</f>
        <v/>
      </c>
      <c r="I203" s="353">
        <f>+'Ark1'!R1908</f>
        <v>0</v>
      </c>
      <c r="J203" s="237" t="str">
        <f>+IF(I203=0,"",'Ark1'!AG1908)</f>
        <v/>
      </c>
      <c r="K203" s="237"/>
      <c r="L203" s="237" t="str">
        <f>+IF(I203=0,"",'Ark1'!AH1908)</f>
        <v/>
      </c>
      <c r="M203" s="95"/>
      <c r="N203" s="502">
        <f>+'Ark1'!AI1908</f>
        <v>0</v>
      </c>
      <c r="O203" s="95"/>
      <c r="P203" s="32" t="str">
        <f>+IF(I203=0,"",'Ark1'!U1908)</f>
        <v/>
      </c>
      <c r="Q203" s="95"/>
      <c r="R203" s="503" t="str">
        <f>+IF(N203=0,"",'Ark1'!AJ1908)</f>
        <v/>
      </c>
      <c r="S203" s="95"/>
      <c r="T203" s="503" t="str">
        <f>+IF(N203=0,"",'Ark1'!AK1908)</f>
        <v/>
      </c>
      <c r="U203" s="95"/>
      <c r="V203" s="238" t="str">
        <f>+IF(I203=0,"",'Ark1'!T1908)</f>
        <v/>
      </c>
      <c r="W203" s="95"/>
      <c r="X203" s="239" t="str">
        <f>+IF(I203=0,"",'Ark1'!W1908)</f>
        <v/>
      </c>
      <c r="Y203" s="239" t="str">
        <f>+IF(I203=0,"",'Ark1'!X1908)</f>
        <v/>
      </c>
      <c r="Z203" s="239" t="str">
        <f>+IF(I203=0,"",'Ark1'!Y1908)</f>
        <v/>
      </c>
      <c r="AA203" s="239" t="str">
        <f>+IF(I203=0,"",'Ark1'!Z1908)</f>
        <v/>
      </c>
      <c r="AB203" s="237" t="str">
        <f>+IF(I203=0,"",'Ark1'!AA1908)</f>
        <v/>
      </c>
      <c r="AC203" s="238" t="str">
        <f>+IF(I203=0,"",'Ark1'!AC1908)</f>
        <v/>
      </c>
      <c r="AD203" s="239" t="str">
        <f>+IF(I203=0,"",'Ark1'!AE1908)</f>
        <v/>
      </c>
      <c r="AE203" s="237" t="str">
        <f t="shared" si="31"/>
        <v/>
      </c>
      <c r="AF203" s="237" t="str">
        <f t="shared" si="32"/>
        <v/>
      </c>
      <c r="AG203" s="216"/>
      <c r="AH203" s="219"/>
      <c r="AJ203" s="29"/>
      <c r="AK203" s="27"/>
      <c r="AL203" s="243"/>
      <c r="AM203" s="28"/>
      <c r="AQ203" s="28"/>
    </row>
    <row r="204" spans="1:61" ht="15.6">
      <c r="A204" s="216"/>
      <c r="B204" s="287">
        <f>+'Ark1'!C1909</f>
        <v>2024</v>
      </c>
      <c r="C204" s="236">
        <f>+'Ark1'!L1909</f>
        <v>7</v>
      </c>
      <c r="D204" s="236" t="str">
        <f>VLOOKUP(C204,Klasse!$C$11:$D$27,2)</f>
        <v>R-</v>
      </c>
      <c r="E204" s="236">
        <f>+'Ark1'!H1909</f>
        <v>1</v>
      </c>
      <c r="F204" s="236">
        <f>+'Ark1'!J1909</f>
        <v>802</v>
      </c>
      <c r="G204" s="236" t="str">
        <f>VLOOKUP(F204,RNR!$A$1:$B$25,2)</f>
        <v>Karasjok</v>
      </c>
      <c r="H204" s="236">
        <f>+IF(I204=0,"",'Ark1'!Q1909)</f>
        <v>41</v>
      </c>
      <c r="I204" s="353">
        <f>+'Ark1'!R1909</f>
        <v>142</v>
      </c>
      <c r="J204" s="237">
        <f>+IF(I204=0,"",'Ark1'!AG1909)</f>
        <v>23.251225256189912</v>
      </c>
      <c r="K204" s="237"/>
      <c r="L204" s="237">
        <f>+IF(I204=0,"",'Ark1'!AH1909)</f>
        <v>7.0422535211267601</v>
      </c>
      <c r="M204" s="95"/>
      <c r="N204" s="502">
        <f>+'Ark1'!AI1909</f>
        <v>142</v>
      </c>
      <c r="O204" s="95"/>
      <c r="P204" s="32">
        <f>+IF(I204=0,"",'Ark1'!U1909)</f>
        <v>23.152816901408421</v>
      </c>
      <c r="Q204" s="95"/>
      <c r="R204" s="503">
        <f>+IF(N204=0,"",'Ark1'!AJ1909)</f>
        <v>107.34436619718304</v>
      </c>
      <c r="S204" s="95"/>
      <c r="T204" s="503">
        <f>+IF(N204=0,"",'Ark1'!AK1909)</f>
        <v>18.544348812826048</v>
      </c>
      <c r="U204" s="95"/>
      <c r="V204" s="238">
        <f>+IF(I204=0,"",'Ark1'!T1909)</f>
        <v>6.352112676056338</v>
      </c>
      <c r="W204" s="95"/>
      <c r="X204" s="239">
        <f>+IF(I204=0,"",'Ark1'!W1909)</f>
        <v>14.08450704225352</v>
      </c>
      <c r="Y204" s="239">
        <f>+IF(I204=0,"",'Ark1'!X1909)</f>
        <v>94.366197183098592</v>
      </c>
      <c r="Z204" s="239">
        <f>+IF(I204=0,"",'Ark1'!Y1909)</f>
        <v>54.225352112676063</v>
      </c>
      <c r="AA204" s="239">
        <f>+IF(I204=0,"",'Ark1'!Z1909)</f>
        <v>4.1995421222912555</v>
      </c>
      <c r="AB204" s="237">
        <f>+IF(I204=0,"",'Ark1'!AA1909)</f>
        <v>0</v>
      </c>
      <c r="AC204" s="238">
        <f>+IF(I204=0,"",'Ark1'!AC1909)</f>
        <v>0</v>
      </c>
      <c r="AD204" s="239">
        <f>+IF(I204=0,"",'Ark1'!AE1909)</f>
        <v>0</v>
      </c>
      <c r="AE204" s="237">
        <f t="shared" si="31"/>
        <v>3.3075452716297744</v>
      </c>
      <c r="AF204" s="237">
        <f t="shared" si="32"/>
        <v>3.4634146341463414</v>
      </c>
      <c r="AG204" s="216"/>
      <c r="AH204" s="219"/>
      <c r="AJ204" s="29"/>
      <c r="AK204" s="27"/>
      <c r="AL204" s="243"/>
      <c r="AM204" s="28"/>
      <c r="AQ204" s="28"/>
    </row>
    <row r="205" spans="1:61" ht="19.8">
      <c r="A205" s="216"/>
      <c r="B205" s="216"/>
      <c r="C205" s="216"/>
      <c r="D205" s="216"/>
      <c r="E205" s="216"/>
      <c r="F205" s="216"/>
      <c r="G205" s="534"/>
      <c r="H205" s="216"/>
      <c r="I205" s="349"/>
      <c r="J205" s="217"/>
      <c r="K205" s="217"/>
      <c r="L205" s="217"/>
      <c r="M205" s="95"/>
      <c r="N205" s="95"/>
      <c r="O205" s="95"/>
      <c r="P205" s="216"/>
      <c r="Q205" s="95"/>
      <c r="R205" s="95"/>
      <c r="S205" s="95"/>
      <c r="T205" s="95"/>
      <c r="U205" s="95"/>
      <c r="V205" s="95"/>
      <c r="W205" s="95"/>
      <c r="X205" s="218"/>
      <c r="Y205" s="218"/>
      <c r="Z205" s="218"/>
      <c r="AA205" s="218"/>
      <c r="AB205" s="218"/>
      <c r="AC205" s="216"/>
      <c r="AD205" s="218"/>
      <c r="AE205" s="218"/>
      <c r="AF205" s="218"/>
      <c r="AG205" s="218"/>
      <c r="AH205" s="219"/>
      <c r="AJ205" s="29"/>
      <c r="AK205" s="27"/>
      <c r="AL205" s="220"/>
      <c r="AM205" s="28"/>
      <c r="AQ205" s="28"/>
      <c r="BI205" s="232"/>
    </row>
    <row r="206" spans="1:61" ht="24.6">
      <c r="A206" s="216"/>
      <c r="B206" s="216"/>
      <c r="C206" s="309" t="str">
        <f>+D212</f>
        <v>R</v>
      </c>
      <c r="D206" s="216"/>
      <c r="E206" s="216"/>
      <c r="F206" s="216"/>
      <c r="G206" s="534"/>
      <c r="H206" s="216"/>
      <c r="I206" s="340">
        <f>SUM(I208:I232)</f>
        <v>9759</v>
      </c>
      <c r="J206" s="217"/>
      <c r="K206" s="260"/>
      <c r="L206" s="260"/>
      <c r="M206" s="95"/>
      <c r="N206" s="536">
        <f>SUM(N208:N232)</f>
        <v>9430</v>
      </c>
      <c r="O206" s="95"/>
      <c r="P206" s="262">
        <f>+Klasse!M18</f>
        <v>28.835341735833673</v>
      </c>
      <c r="Q206" s="95"/>
      <c r="R206" s="95"/>
      <c r="S206" s="95"/>
      <c r="T206" s="95"/>
      <c r="U206" s="95"/>
      <c r="V206" s="95"/>
      <c r="W206" s="95"/>
      <c r="X206" s="218"/>
      <c r="Y206" s="218"/>
      <c r="Z206" s="218"/>
      <c r="AA206" s="218"/>
      <c r="AB206" s="218"/>
      <c r="AC206" s="216"/>
      <c r="AD206" s="218"/>
      <c r="AE206" s="218"/>
      <c r="AF206" s="218"/>
      <c r="AG206" s="218"/>
      <c r="AH206" s="219"/>
      <c r="AJ206" s="29"/>
      <c r="AK206" s="27"/>
      <c r="AL206" s="220"/>
      <c r="AM206" s="28"/>
      <c r="AQ206" s="28"/>
      <c r="BI206" s="232"/>
    </row>
    <row r="207" spans="1:61" ht="19.8">
      <c r="A207" s="216"/>
      <c r="B207" s="216"/>
      <c r="C207" s="216"/>
      <c r="D207" s="216"/>
      <c r="E207" s="216"/>
      <c r="F207" s="216"/>
      <c r="G207" s="534"/>
      <c r="H207" s="234"/>
      <c r="I207" s="349"/>
      <c r="J207" s="217"/>
      <c r="K207" s="217"/>
      <c r="L207" s="217"/>
      <c r="M207" s="95"/>
      <c r="N207" s="95"/>
      <c r="O207" s="95"/>
      <c r="P207" s="217"/>
      <c r="Q207" s="95"/>
      <c r="R207" s="95"/>
      <c r="S207" s="95"/>
      <c r="T207" s="95"/>
      <c r="U207" s="95"/>
      <c r="V207" s="95"/>
      <c r="W207" s="95"/>
      <c r="X207" s="218"/>
      <c r="Y207" s="218"/>
      <c r="Z207" s="218"/>
      <c r="AA207" s="218"/>
      <c r="AB207" s="235"/>
      <c r="AC207" s="216"/>
      <c r="AD207" s="235"/>
      <c r="AE207" s="235"/>
      <c r="AF207" s="233"/>
      <c r="AG207" s="216"/>
      <c r="AH207" s="219"/>
      <c r="AJ207" s="29"/>
      <c r="AK207" s="27"/>
      <c r="AL207" s="220"/>
      <c r="AM207" s="28"/>
      <c r="AQ207" s="28"/>
      <c r="BI207" s="232"/>
    </row>
    <row r="208" spans="1:61" ht="15.6">
      <c r="A208" s="216"/>
      <c r="B208" s="287">
        <f>+'Ark1'!C1910</f>
        <v>2024</v>
      </c>
      <c r="C208" s="236">
        <f>+'Ark1'!L1910</f>
        <v>8</v>
      </c>
      <c r="D208" s="236" t="str">
        <f>VLOOKUP(C208,Klasse!$C$11:$D$27,2)</f>
        <v>R</v>
      </c>
      <c r="E208" s="535">
        <f>+'Ark1'!H1910</f>
        <v>1</v>
      </c>
      <c r="F208" s="535">
        <f>+'Ark1'!J1910</f>
        <v>103</v>
      </c>
      <c r="G208" s="236" t="str">
        <f>VLOOKUP(F208,RNR!$A$1:$B$25,2)</f>
        <v>Rudshøgda</v>
      </c>
      <c r="H208" s="535">
        <f>+IF(I208=0,"",'Ark1'!Q1910)</f>
        <v>5</v>
      </c>
      <c r="I208" s="538">
        <f>+'Ark1'!R1910</f>
        <v>8</v>
      </c>
      <c r="J208" s="29">
        <f>+IF(I208=0,"",'Ark1'!AG1910)</f>
        <v>28.561387066541712</v>
      </c>
      <c r="L208" s="29">
        <f>+IF(I208=0,"",'Ark1'!AH1910)</f>
        <v>37.5</v>
      </c>
      <c r="M208" s="95"/>
      <c r="N208" s="504">
        <f>+'Ark1'!AI1910</f>
        <v>8</v>
      </c>
      <c r="O208" s="234"/>
      <c r="P208" s="32">
        <f>+IF(I208=0,"",'Ark1'!U1910)</f>
        <v>30.475000000000001</v>
      </c>
      <c r="Q208" s="95"/>
      <c r="R208" s="264">
        <f>+IF(N208=0,"",'Ark1'!AJ1910)</f>
        <v>113.9</v>
      </c>
      <c r="S208" s="95"/>
      <c r="T208" s="264">
        <f>+IF(N208=0,"",'Ark1'!AK1910)</f>
        <v>20.579516703999936</v>
      </c>
      <c r="U208" s="95"/>
      <c r="V208" s="27">
        <f>+IF(I208=0,"",'Ark1'!T1910)</f>
        <v>7.375</v>
      </c>
      <c r="W208" s="95"/>
      <c r="X208" s="34">
        <f>+IF(I208=0,"",'Ark1'!W1910)</f>
        <v>25</v>
      </c>
      <c r="Y208" s="34">
        <f>+IF(I208=0,"",'Ark1'!X1910)</f>
        <v>100</v>
      </c>
      <c r="Z208" s="34">
        <f>+IF(I208=0,"",'Ark1'!Y1910)</f>
        <v>100</v>
      </c>
      <c r="AA208" s="34">
        <f>+IF(I208=0,"",'Ark1'!Z1910)</f>
        <v>3.3618261406562766</v>
      </c>
      <c r="AB208" s="29">
        <f>+IF(I208=0,"",'Ark1'!AA1910)</f>
        <v>0</v>
      </c>
      <c r="AC208" s="27">
        <f>+IF(I208=0,"",'Ark1'!AC1910)</f>
        <v>0</v>
      </c>
      <c r="AD208" s="34">
        <f>+IF(I208=0,"",'Ark1'!AE1910)</f>
        <v>0</v>
      </c>
      <c r="AE208" s="29">
        <f t="shared" ref="AE208:AE211" si="33">IF(I208=0,"",P208/C208)</f>
        <v>3.8093750000000002</v>
      </c>
      <c r="AF208" s="29">
        <f t="shared" ref="AF208:AF211" si="34">IF(I208=0,"",I208/H208)</f>
        <v>1.6</v>
      </c>
      <c r="AG208" s="216"/>
      <c r="AH208" s="27"/>
      <c r="AJ208" s="29"/>
      <c r="AK208" s="27"/>
      <c r="AL208" s="28"/>
      <c r="AM208" s="28"/>
      <c r="AQ208" s="28"/>
    </row>
    <row r="209" spans="1:43" ht="15.6">
      <c r="A209" s="216"/>
      <c r="B209" s="287">
        <f>+'Ark1'!C1911</f>
        <v>2024</v>
      </c>
      <c r="C209" s="236">
        <f>+'Ark1'!L1911</f>
        <v>8</v>
      </c>
      <c r="D209" s="236" t="str">
        <f>VLOOKUP(C209,Klasse!$C$11:$D$27,2)</f>
        <v>R</v>
      </c>
      <c r="E209" s="535">
        <f>+'Ark1'!H1911</f>
        <v>2</v>
      </c>
      <c r="F209" s="535">
        <f>+'Ark1'!J1911</f>
        <v>106</v>
      </c>
      <c r="G209" s="236" t="str">
        <f>VLOOKUP(F209,RNR!$A$1:$B$25,2)</f>
        <v>Furuseth</v>
      </c>
      <c r="H209" s="535">
        <f>+IF(I209=0,"",'Ark1'!Q1911)</f>
        <v>169</v>
      </c>
      <c r="I209" s="538">
        <f>+'Ark1'!R1911</f>
        <v>441</v>
      </c>
      <c r="J209" s="29">
        <f>+IF(I209=0,"",'Ark1'!AG1911)</f>
        <v>27.297498565030271</v>
      </c>
      <c r="L209" s="29">
        <f>+IF(I209=0,"",'Ark1'!AH1911)</f>
        <v>0</v>
      </c>
      <c r="M209" s="95"/>
      <c r="N209" s="504">
        <f>+'Ark1'!AI1911</f>
        <v>436</v>
      </c>
      <c r="O209" s="234"/>
      <c r="P209" s="32">
        <f>+IF(I209=0,"",'Ark1'!U1911)</f>
        <v>29.009070294784568</v>
      </c>
      <c r="Q209" s="95"/>
      <c r="R209" s="264">
        <f>+IF(N209=0,"",'Ark1'!AJ1911)</f>
        <v>110.86949541284397</v>
      </c>
      <c r="S209" s="95"/>
      <c r="T209" s="264">
        <f>+IF(N209=0,"",'Ark1'!AK1911)</f>
        <v>21.192934906932297</v>
      </c>
      <c r="U209" s="95"/>
      <c r="V209" s="27">
        <f>+IF(I209=0,"",'Ark1'!T1911)</f>
        <v>6.3628117913832174</v>
      </c>
      <c r="W209" s="95"/>
      <c r="X209" s="34">
        <f>+IF(I209=0,"",'Ark1'!W1911)</f>
        <v>9.2970521541950095</v>
      </c>
      <c r="Y209" s="34">
        <f>+IF(I209=0,"",'Ark1'!X1911)</f>
        <v>99.319727891156447</v>
      </c>
      <c r="Z209" s="34">
        <f>+IF(I209=0,"",'Ark1'!Y1911)</f>
        <v>90.702947845804985</v>
      </c>
      <c r="AA209" s="34">
        <f>+IF(I209=0,"",'Ark1'!Z1911)</f>
        <v>4.3984030597234574</v>
      </c>
      <c r="AB209" s="29">
        <f>+IF(I209=0,"",'Ark1'!AA1911)</f>
        <v>0</v>
      </c>
      <c r="AC209" s="27">
        <f>+IF(I209=0,"",'Ark1'!AC1911)</f>
        <v>0</v>
      </c>
      <c r="AD209" s="34">
        <f>+IF(I209=0,"",'Ark1'!AE1911)</f>
        <v>0</v>
      </c>
      <c r="AE209" s="29">
        <f t="shared" si="33"/>
        <v>3.626133786848071</v>
      </c>
      <c r="AF209" s="29">
        <f t="shared" si="34"/>
        <v>2.6094674556213016</v>
      </c>
      <c r="AG209" s="216"/>
      <c r="AH209" s="220"/>
      <c r="AJ209" s="29"/>
      <c r="AK209" s="27"/>
      <c r="AL209" s="243"/>
      <c r="AM209" s="28"/>
      <c r="AQ209" s="28"/>
    </row>
    <row r="210" spans="1:43" ht="15.6">
      <c r="A210" s="216"/>
      <c r="B210" s="287">
        <f>+'Ark1'!C1912</f>
        <v>2024</v>
      </c>
      <c r="C210" s="236">
        <f>+'Ark1'!L1912</f>
        <v>8</v>
      </c>
      <c r="D210" s="236" t="str">
        <f>VLOOKUP(C210,Klasse!$C$11:$D$27,2)</f>
        <v>R</v>
      </c>
      <c r="E210" s="535">
        <f>+'Ark1'!H1912</f>
        <v>1</v>
      </c>
      <c r="F210" s="535">
        <f>+'Ark1'!J1912</f>
        <v>110</v>
      </c>
      <c r="G210" s="236" t="str">
        <f>VLOOKUP(F210,RNR!$A$1:$B$25,2)</f>
        <v>Gol</v>
      </c>
      <c r="H210" s="535">
        <f>+IF(I210=0,"",'Ark1'!Q1912)</f>
        <v>600</v>
      </c>
      <c r="I210" s="538">
        <f>+'Ark1'!R1912</f>
        <v>1491</v>
      </c>
      <c r="J210" s="29">
        <f>+IF(I210=0,"",'Ark1'!AG1912)</f>
        <v>28.258337758501295</v>
      </c>
      <c r="L210" s="29">
        <f>+IF(I210=0,"",'Ark1'!AH1912)</f>
        <v>3.0181086519114682</v>
      </c>
      <c r="M210" s="95"/>
      <c r="N210" s="504">
        <f>+'Ark1'!AI1912</f>
        <v>1489</v>
      </c>
      <c r="O210" s="234"/>
      <c r="P210" s="32">
        <f>+IF(I210=0,"",'Ark1'!U1912)</f>
        <v>29.373641851106616</v>
      </c>
      <c r="Q210" s="95"/>
      <c r="R210" s="264">
        <f>+IF(N210=0,"",'Ark1'!AJ1912)</f>
        <v>111.31497649429139</v>
      </c>
      <c r="S210" s="95"/>
      <c r="T210" s="264">
        <f>+IF(N210=0,"",'Ark1'!AK1912)</f>
        <v>21.169467557483795</v>
      </c>
      <c r="U210" s="95"/>
      <c r="V210" s="27">
        <f>+IF(I210=0,"",'Ark1'!T1912)</f>
        <v>5.9429912810194478</v>
      </c>
      <c r="W210" s="95"/>
      <c r="X210" s="34">
        <f>+IF(I210=0,"",'Ark1'!W1912)</f>
        <v>6.9081153588195852</v>
      </c>
      <c r="Y210" s="34">
        <f>+IF(I210=0,"",'Ark1'!X1912)</f>
        <v>99.329309188464123</v>
      </c>
      <c r="Z210" s="34">
        <f>+IF(I210=0,"",'Ark1'!Y1912)</f>
        <v>90.1408450704225</v>
      </c>
      <c r="AA210" s="34">
        <f>+IF(I210=0,"",'Ark1'!Z1912)</f>
        <v>4.6111021453085508</v>
      </c>
      <c r="AB210" s="29">
        <f>+IF(I210=0,"",'Ark1'!AA1912)</f>
        <v>0</v>
      </c>
      <c r="AC210" s="27">
        <f>+IF(I210=0,"",'Ark1'!AC1912)</f>
        <v>0</v>
      </c>
      <c r="AD210" s="34">
        <f>+IF(I210=0,"",'Ark1'!AE1912)</f>
        <v>0</v>
      </c>
      <c r="AE210" s="29">
        <f t="shared" si="33"/>
        <v>3.6717052313883269</v>
      </c>
      <c r="AF210" s="29">
        <f t="shared" si="34"/>
        <v>2.4849999999999999</v>
      </c>
      <c r="AG210" s="216"/>
      <c r="AH210" s="27"/>
      <c r="AJ210" s="29"/>
      <c r="AK210" s="27"/>
      <c r="AL210" s="28"/>
      <c r="AM210" s="28"/>
      <c r="AQ210" s="28"/>
    </row>
    <row r="211" spans="1:43" ht="15.6">
      <c r="A211" s="216"/>
      <c r="B211" s="287">
        <f>+'Ark1'!C1913</f>
        <v>2024</v>
      </c>
      <c r="C211" s="236">
        <f>+'Ark1'!L1913</f>
        <v>8</v>
      </c>
      <c r="D211" s="236" t="str">
        <f>VLOOKUP(C211,Klasse!$C$11:$D$27,2)</f>
        <v>R</v>
      </c>
      <c r="E211" s="535">
        <f>+'Ark1'!H1913</f>
        <v>1</v>
      </c>
      <c r="F211" s="535">
        <f>+'Ark1'!J1913</f>
        <v>111</v>
      </c>
      <c r="G211" s="236" t="str">
        <f>VLOOKUP(F211,RNR!$A$1:$B$25,2)</f>
        <v>Forus</v>
      </c>
      <c r="H211" s="535">
        <f>+IF(I211=0,"",'Ark1'!Q1913)</f>
        <v>482</v>
      </c>
      <c r="I211" s="538">
        <f>+'Ark1'!R1913</f>
        <v>982</v>
      </c>
      <c r="J211" s="29">
        <f>+IF(I211=0,"",'Ark1'!AG1913)</f>
        <v>25.770001024537237</v>
      </c>
      <c r="L211" s="29">
        <f>+IF(I211=0,"",'Ark1'!AH1913)</f>
        <v>0.50916496945010192</v>
      </c>
      <c r="M211" s="95"/>
      <c r="N211" s="504">
        <f>+'Ark1'!AI1913</f>
        <v>973</v>
      </c>
      <c r="O211" s="234"/>
      <c r="P211" s="32">
        <f>+IF(I211=0,"",'Ark1'!U1913)</f>
        <v>29.968228105906316</v>
      </c>
      <c r="Q211" s="95"/>
      <c r="R211" s="264">
        <f>+IF(N211=0,"",'Ark1'!AJ1913)</f>
        <v>111.80770811921894</v>
      </c>
      <c r="S211" s="95"/>
      <c r="T211" s="264">
        <f>+IF(N211=0,"",'Ark1'!AK1913)</f>
        <v>21.363131314110703</v>
      </c>
      <c r="U211" s="95"/>
      <c r="V211" s="27">
        <f>+IF(I211=0,"",'Ark1'!T1913)</f>
        <v>5.8676171079429746</v>
      </c>
      <c r="W211" s="95"/>
      <c r="X211" s="34">
        <f>+IF(I211=0,"",'Ark1'!W1913)</f>
        <v>5.8044806517311596</v>
      </c>
      <c r="Y211" s="34">
        <f>+IF(I211=0,"",'Ark1'!X1913)</f>
        <v>99.592668024439917</v>
      </c>
      <c r="Z211" s="34">
        <f>+IF(I211=0,"",'Ark1'!Y1913)</f>
        <v>93.177189409368637</v>
      </c>
      <c r="AA211" s="34">
        <f>+IF(I211=0,"",'Ark1'!Z1913)</f>
        <v>4.5250253138002989</v>
      </c>
      <c r="AB211" s="29">
        <f>+IF(I211=0,"",'Ark1'!AA1913)</f>
        <v>0</v>
      </c>
      <c r="AC211" s="27">
        <f>+IF(I211=0,"",'Ark1'!AC1913)</f>
        <v>0</v>
      </c>
      <c r="AD211" s="34">
        <f>+IF(I211=0,"",'Ark1'!AE1913)</f>
        <v>0</v>
      </c>
      <c r="AE211" s="29">
        <f t="shared" si="33"/>
        <v>3.7460285132382896</v>
      </c>
      <c r="AF211" s="29">
        <f t="shared" si="34"/>
        <v>2.0373443983402488</v>
      </c>
      <c r="AG211" s="216"/>
      <c r="AH211" s="27"/>
      <c r="AJ211" s="29"/>
      <c r="AK211" s="27"/>
      <c r="AL211" s="28"/>
      <c r="AM211" s="28"/>
      <c r="AQ211" s="28"/>
    </row>
    <row r="212" spans="1:43" ht="15.6">
      <c r="A212" s="216"/>
      <c r="B212" s="287">
        <f>+'Ark1'!C1914</f>
        <v>2024</v>
      </c>
      <c r="C212" s="28">
        <f>+'Ark1'!L1914</f>
        <v>8</v>
      </c>
      <c r="D212" s="236" t="str">
        <f>VLOOKUP(C212,Klasse!$C$11:$D$27,2)</f>
        <v>R</v>
      </c>
      <c r="E212" s="28">
        <f>+'Ark1'!H1914</f>
        <v>1</v>
      </c>
      <c r="F212" s="28">
        <f>+'Ark1'!J1914</f>
        <v>116</v>
      </c>
      <c r="G212" s="236" t="str">
        <f>VLOOKUP(F212,RNR!$A$1:$B$25,2)</f>
        <v>Sandeid</v>
      </c>
      <c r="H212" s="28">
        <f>+IF(I212=0,"",'Ark1'!Q1914)</f>
        <v>362</v>
      </c>
      <c r="I212" s="339">
        <f>+'Ark1'!R1914</f>
        <v>666</v>
      </c>
      <c r="J212" s="29">
        <f>+IF(I212=0,"",'Ark1'!AG1914)</f>
        <v>24.781426947743064</v>
      </c>
      <c r="L212" s="29">
        <f>+IF(I212=0,"",'Ark1'!AH1914)</f>
        <v>0.7507507507507506</v>
      </c>
      <c r="M212" s="95"/>
      <c r="N212" s="504">
        <f>+'Ark1'!AI1914</f>
        <v>590</v>
      </c>
      <c r="O212" s="234"/>
      <c r="P212" s="32">
        <f>+IF(I212=0,"",'Ark1'!U1914)</f>
        <v>28.940390390390423</v>
      </c>
      <c r="Q212" s="95"/>
      <c r="R212" s="264">
        <f>+IF(N212=0,"",'Ark1'!AJ1914)</f>
        <v>109.91796610169484</v>
      </c>
      <c r="S212" s="95"/>
      <c r="T212" s="264">
        <f>+IF(N212=0,"",'Ark1'!AK1914)</f>
        <v>21.055301426152106</v>
      </c>
      <c r="U212" s="95"/>
      <c r="V212" s="27">
        <f>+IF(I212=0,"",'Ark1'!T1914)</f>
        <v>6.3168168168168179</v>
      </c>
      <c r="W212" s="95"/>
      <c r="X212" s="34">
        <f>+IF(I212=0,"",'Ark1'!W1914)</f>
        <v>9.0090090090090058</v>
      </c>
      <c r="Y212" s="34">
        <f>+IF(I212=0,"",'Ark1'!X1914)</f>
        <v>99.249249249249246</v>
      </c>
      <c r="Z212" s="34">
        <f>+IF(I212=0,"",'Ark1'!Y1914)</f>
        <v>89.789789789789808</v>
      </c>
      <c r="AA212" s="34">
        <f>+IF(I212=0,"",'Ark1'!Z1914)</f>
        <v>4.6160256650809108</v>
      </c>
      <c r="AB212" s="29">
        <f>+IF(I212=0,"",'Ark1'!AA1914)</f>
        <v>0</v>
      </c>
      <c r="AC212" s="27">
        <f>+IF(I212=0,"",'Ark1'!AC1914)</f>
        <v>0</v>
      </c>
      <c r="AD212" s="34">
        <f>+IF(I212=0,"",'Ark1'!AE1914)</f>
        <v>0</v>
      </c>
      <c r="AE212" s="29">
        <f t="shared" ref="AE212:AE232" si="35">IF(I212=0,"",P212/C212)</f>
        <v>3.6175487987988029</v>
      </c>
      <c r="AF212" s="29">
        <f t="shared" ref="AF212:AF232" si="36">IF(I212=0,"",I212/H212)</f>
        <v>1.839779005524862</v>
      </c>
      <c r="AG212" s="216"/>
      <c r="AH212" s="219"/>
      <c r="AJ212" s="29"/>
      <c r="AK212" s="27"/>
      <c r="AL212" s="220"/>
      <c r="AM212" s="28"/>
      <c r="AQ212" s="28"/>
    </row>
    <row r="213" spans="1:43" ht="15.6">
      <c r="A213" s="216"/>
      <c r="B213" s="287">
        <f>+'Ark1'!C1915</f>
        <v>2024</v>
      </c>
      <c r="C213" s="28">
        <f>+'Ark1'!L1915</f>
        <v>8</v>
      </c>
      <c r="D213" s="236" t="str">
        <f>VLOOKUP(C213,Klasse!$C$11:$D$27,2)</f>
        <v>R</v>
      </c>
      <c r="E213" s="28">
        <f>+'Ark1'!H1915</f>
        <v>2</v>
      </c>
      <c r="F213" s="28">
        <f>+'Ark1'!J1915</f>
        <v>117</v>
      </c>
      <c r="G213" s="236" t="str">
        <f>VLOOKUP(F213,RNR!$A$1:$B$25,2)</f>
        <v>Jæren</v>
      </c>
      <c r="H213" s="28">
        <f>+IF(I213=0,"",'Ark1'!Q1915)</f>
        <v>197</v>
      </c>
      <c r="I213" s="339">
        <f>+'Ark1'!R1915</f>
        <v>392</v>
      </c>
      <c r="J213" s="29">
        <f>+IF(I213=0,"",'Ark1'!AG1915)</f>
        <v>19.73923282808164</v>
      </c>
      <c r="L213" s="29">
        <f>+IF(I213=0,"",'Ark1'!AH1915)</f>
        <v>3.3163265306122445</v>
      </c>
      <c r="M213" s="95"/>
      <c r="N213" s="504">
        <f>+'Ark1'!AI1915</f>
        <v>391</v>
      </c>
      <c r="O213" s="234"/>
      <c r="P213" s="32">
        <f>+IF(I213=0,"",'Ark1'!U1915)</f>
        <v>28.822704081632654</v>
      </c>
      <c r="Q213" s="95"/>
      <c r="R213" s="264">
        <f>+IF(N213=0,"",'Ark1'!AJ1915)</f>
        <v>111.18286445012789</v>
      </c>
      <c r="S213" s="95"/>
      <c r="T213" s="264">
        <f>+IF(N213=0,"",'Ark1'!AK1915)</f>
        <v>20.803091266351405</v>
      </c>
      <c r="U213" s="95"/>
      <c r="V213" s="27">
        <f>+IF(I213=0,"",'Ark1'!T1915)</f>
        <v>7.125</v>
      </c>
      <c r="W213" s="95"/>
      <c r="X213" s="34">
        <f>+IF(I213=0,"",'Ark1'!W1915)</f>
        <v>20.153061224489797</v>
      </c>
      <c r="Y213" s="34">
        <f>+IF(I213=0,"",'Ark1'!X1915)</f>
        <v>99.744897959183675</v>
      </c>
      <c r="Z213" s="34">
        <f>+IF(I213=0,"",'Ark1'!Y1915)</f>
        <v>85.969387755102062</v>
      </c>
      <c r="AA213" s="34">
        <f>+IF(I213=0,"",'Ark1'!Z1915)</f>
        <v>4.7569358421478238</v>
      </c>
      <c r="AB213" s="29">
        <f>+IF(I213=0,"",'Ark1'!AA1915)</f>
        <v>0</v>
      </c>
      <c r="AC213" s="27">
        <f>+IF(I213=0,"",'Ark1'!AC1915)</f>
        <v>0</v>
      </c>
      <c r="AD213" s="34">
        <f>+IF(I213=0,"",'Ark1'!AE1915)</f>
        <v>0</v>
      </c>
      <c r="AE213" s="29">
        <f t="shared" si="35"/>
        <v>3.6028380102040818</v>
      </c>
      <c r="AF213" s="29">
        <f t="shared" si="36"/>
        <v>1.9898477157360406</v>
      </c>
      <c r="AG213" s="216"/>
      <c r="AH213" s="219"/>
      <c r="AJ213" s="29"/>
      <c r="AK213" s="27"/>
      <c r="AL213" s="220"/>
      <c r="AM213" s="28"/>
      <c r="AQ213" s="28"/>
    </row>
    <row r="214" spans="1:43" ht="15.6">
      <c r="A214" s="216"/>
      <c r="B214" s="287">
        <f>+'Ark1'!C1916</f>
        <v>2024</v>
      </c>
      <c r="C214" s="28">
        <f>+'Ark1'!L1916</f>
        <v>8</v>
      </c>
      <c r="D214" s="236" t="str">
        <f>VLOOKUP(C214,Klasse!$C$11:$D$27,2)</f>
        <v>R</v>
      </c>
      <c r="E214" s="28">
        <f>+'Ark1'!H1916</f>
        <v>1</v>
      </c>
      <c r="F214" s="28">
        <f>+'Ark1'!J1916</f>
        <v>134</v>
      </c>
      <c r="G214" s="236" t="str">
        <f>VLOOKUP(F214,RNR!$A$1:$B$25,2)</f>
        <v>Førde</v>
      </c>
      <c r="H214" s="28">
        <f>+IF(I214=0,"",'Ark1'!Q1916)</f>
        <v>600</v>
      </c>
      <c r="I214" s="339">
        <f>+'Ark1'!R1916</f>
        <v>1190</v>
      </c>
      <c r="J214" s="29">
        <f>+IF(I214=0,"",'Ark1'!AG1916)</f>
        <v>25.686473638384264</v>
      </c>
      <c r="L214" s="29">
        <f>+IF(I214=0,"",'Ark1'!AH1916)</f>
        <v>2.9411764705882355</v>
      </c>
      <c r="M214" s="95"/>
      <c r="N214" s="504">
        <f>+'Ark1'!AI1916</f>
        <v>1177</v>
      </c>
      <c r="O214" s="234"/>
      <c r="P214" s="32">
        <f>+IF(I214=0,"",'Ark1'!U1916)</f>
        <v>27.716050420168045</v>
      </c>
      <c r="Q214" s="95"/>
      <c r="R214" s="264">
        <f>+IF(N214=0,"",'Ark1'!AJ1916)</f>
        <v>108.69711129991488</v>
      </c>
      <c r="S214" s="95"/>
      <c r="T214" s="264">
        <f>+IF(N214=0,"",'Ark1'!AK1916)</f>
        <v>21.429874968683141</v>
      </c>
      <c r="U214" s="95"/>
      <c r="V214" s="27">
        <f>+IF(I214=0,"",'Ark1'!T1916)</f>
        <v>6.1336134453781508</v>
      </c>
      <c r="W214" s="95"/>
      <c r="X214" s="34">
        <f>+IF(I214=0,"",'Ark1'!W1916)</f>
        <v>6.8067226890756301</v>
      </c>
      <c r="Y214" s="34">
        <f>+IF(I214=0,"",'Ark1'!X1916)</f>
        <v>99.327731092436963</v>
      </c>
      <c r="Z214" s="34">
        <f>+IF(I214=0,"",'Ark1'!Y1916)</f>
        <v>83.697478991596654</v>
      </c>
      <c r="AA214" s="34">
        <f>+IF(I214=0,"",'Ark1'!Z1916)</f>
        <v>4.6862684656250622</v>
      </c>
      <c r="AB214" s="29">
        <f>+IF(I214=0,"",'Ark1'!AA1916)</f>
        <v>0</v>
      </c>
      <c r="AC214" s="27">
        <f>+IF(I214=0,"",'Ark1'!AC1916)</f>
        <v>0</v>
      </c>
      <c r="AD214" s="34">
        <f>+IF(I214=0,"",'Ark1'!AE1916)</f>
        <v>0</v>
      </c>
      <c r="AE214" s="29">
        <f t="shared" si="35"/>
        <v>3.4645063025210057</v>
      </c>
      <c r="AF214" s="29">
        <f t="shared" si="36"/>
        <v>1.9833333333333334</v>
      </c>
      <c r="AG214" s="216"/>
      <c r="AH214" s="219"/>
      <c r="AJ214" s="29"/>
      <c r="AK214" s="27"/>
      <c r="AL214" s="220"/>
      <c r="AM214" s="28"/>
      <c r="AQ214" s="28"/>
    </row>
    <row r="215" spans="1:43" ht="15.6">
      <c r="A215" s="216"/>
      <c r="B215" s="287">
        <f>+'Ark1'!C1917</f>
        <v>2024</v>
      </c>
      <c r="C215" s="28">
        <f>+'Ark1'!L1917</f>
        <v>8</v>
      </c>
      <c r="D215" s="236" t="str">
        <f>VLOOKUP(C215,Klasse!$C$11:$D$27,2)</f>
        <v>R</v>
      </c>
      <c r="E215" s="28">
        <f>+'Ark1'!H1917</f>
        <v>2</v>
      </c>
      <c r="F215" s="28">
        <f>+'Ark1'!J1917</f>
        <v>141</v>
      </c>
      <c r="G215" s="236" t="str">
        <f>VLOOKUP(F215,RNR!$A$1:$B$25,2)</f>
        <v>Ølen</v>
      </c>
      <c r="H215" s="28">
        <f>+IF(I215=0,"",'Ark1'!Q1917)</f>
        <v>409</v>
      </c>
      <c r="I215" s="339">
        <f>+'Ark1'!R1917</f>
        <v>811</v>
      </c>
      <c r="J215" s="29">
        <f>+IF(I215=0,"",'Ark1'!AG1917)</f>
        <v>19.895830483132222</v>
      </c>
      <c r="L215" s="29">
        <f>+IF(I215=0,"",'Ark1'!AH1917)</f>
        <v>1.4796547472256474</v>
      </c>
      <c r="M215" s="95"/>
      <c r="N215" s="504">
        <f>+'Ark1'!AI1917</f>
        <v>808</v>
      </c>
      <c r="O215" s="234"/>
      <c r="P215" s="32">
        <f>+IF(I215=0,"",'Ark1'!U1917)</f>
        <v>27.794327990135596</v>
      </c>
      <c r="Q215" s="95"/>
      <c r="R215" s="264">
        <f>+IF(N215=0,"",'Ark1'!AJ1917)</f>
        <v>109.68217821782189</v>
      </c>
      <c r="S215" s="95"/>
      <c r="T215" s="264">
        <f>+IF(N215=0,"",'Ark1'!AK1917)</f>
        <v>20.88873354537029</v>
      </c>
      <c r="U215" s="95"/>
      <c r="V215" s="27">
        <f>+IF(I215=0,"",'Ark1'!T1917)</f>
        <v>6.866831072749692</v>
      </c>
      <c r="W215" s="95"/>
      <c r="X215" s="34">
        <f>+IF(I215=0,"",'Ark1'!W1917)</f>
        <v>12.577065351418002</v>
      </c>
      <c r="Y215" s="34">
        <f>+IF(I215=0,"",'Ark1'!X1917)</f>
        <v>99.876695437731215</v>
      </c>
      <c r="Z215" s="34">
        <f>+IF(I215=0,"",'Ark1'!Y1917)</f>
        <v>80.024660912453754</v>
      </c>
      <c r="AA215" s="34">
        <f>+IF(I215=0,"",'Ark1'!Z1917)</f>
        <v>4.9055435448809073</v>
      </c>
      <c r="AB215" s="29">
        <f>+IF(I215=0,"",'Ark1'!AA1917)</f>
        <v>0</v>
      </c>
      <c r="AC215" s="27">
        <f>+IF(I215=0,"",'Ark1'!AC1917)</f>
        <v>0</v>
      </c>
      <c r="AD215" s="34">
        <f>+IF(I215=0,"",'Ark1'!AE1917)</f>
        <v>0</v>
      </c>
      <c r="AE215" s="29">
        <f t="shared" si="35"/>
        <v>3.4742909987669495</v>
      </c>
      <c r="AF215" s="29">
        <f t="shared" si="36"/>
        <v>1.9828850855745721</v>
      </c>
      <c r="AG215" s="216"/>
      <c r="AH215" s="219"/>
      <c r="AJ215" s="29"/>
      <c r="AK215" s="27"/>
      <c r="AL215" s="220"/>
      <c r="AM215" s="28"/>
      <c r="AQ215" s="28"/>
    </row>
    <row r="216" spans="1:43" ht="15.6">
      <c r="A216" s="216"/>
      <c r="B216" s="287">
        <f>+'Ark1'!C1918</f>
        <v>2024</v>
      </c>
      <c r="C216" s="28">
        <f>+'Ark1'!L1918</f>
        <v>8</v>
      </c>
      <c r="D216" s="236" t="str">
        <f>VLOOKUP(C216,Klasse!$C$11:$D$27,2)</f>
        <v>R</v>
      </c>
      <c r="E216" s="28">
        <f>+'Ark1'!H1918</f>
        <v>2</v>
      </c>
      <c r="F216" s="28">
        <f>+'Ark1'!J1918</f>
        <v>143</v>
      </c>
      <c r="G216" s="236" t="str">
        <f>VLOOKUP(F216,RNR!$A$1:$B$25,2)</f>
        <v>Nordfjord</v>
      </c>
      <c r="H216" s="28" t="str">
        <f>+IF(I216=0,"",'Ark1'!Q1918)</f>
        <v/>
      </c>
      <c r="I216" s="339">
        <f>+'Ark1'!R1918</f>
        <v>0</v>
      </c>
      <c r="J216" s="29" t="str">
        <f>+IF(I216=0,"",'Ark1'!AG1918)</f>
        <v/>
      </c>
      <c r="L216" s="29" t="str">
        <f>+IF(I216=0,"",'Ark1'!AH1918)</f>
        <v/>
      </c>
      <c r="M216" s="95"/>
      <c r="N216" s="504">
        <f>+'Ark1'!AI1918</f>
        <v>0</v>
      </c>
      <c r="O216" s="234"/>
      <c r="P216" s="32" t="str">
        <f>+IF(I216=0,"",'Ark1'!U1918)</f>
        <v/>
      </c>
      <c r="Q216" s="95"/>
      <c r="R216" s="264" t="str">
        <f>+IF(N216=0,"",'Ark1'!AJ1918)</f>
        <v/>
      </c>
      <c r="S216" s="95"/>
      <c r="T216" s="264" t="str">
        <f>+IF(N216=0,"",'Ark1'!AK1918)</f>
        <v/>
      </c>
      <c r="U216" s="95"/>
      <c r="V216" s="27" t="str">
        <f>+IF(I216=0,"",'Ark1'!T1918)</f>
        <v/>
      </c>
      <c r="W216" s="95"/>
      <c r="X216" s="34" t="str">
        <f>+IF(I216=0,"",'Ark1'!W1918)</f>
        <v/>
      </c>
      <c r="Y216" s="34" t="str">
        <f>+IF(I216=0,"",'Ark1'!X1918)</f>
        <v/>
      </c>
      <c r="Z216" s="34" t="str">
        <f>+IF(I216=0,"",'Ark1'!Y1918)</f>
        <v/>
      </c>
      <c r="AA216" s="34" t="str">
        <f>+IF(I216=0,"",'Ark1'!Z1918)</f>
        <v/>
      </c>
      <c r="AB216" s="29" t="str">
        <f>+IF(I216=0,"",'Ark1'!AA1918)</f>
        <v/>
      </c>
      <c r="AC216" s="27" t="str">
        <f>+IF(I216=0,"",'Ark1'!AC1918)</f>
        <v/>
      </c>
      <c r="AD216" s="34" t="str">
        <f>+IF(I216=0,"",'Ark1'!AE1918)</f>
        <v/>
      </c>
      <c r="AE216" s="29" t="str">
        <f t="shared" si="35"/>
        <v/>
      </c>
      <c r="AF216" s="29" t="str">
        <f t="shared" si="36"/>
        <v/>
      </c>
      <c r="AG216" s="216"/>
      <c r="AH216" s="219"/>
      <c r="AJ216" s="29"/>
      <c r="AK216" s="27"/>
      <c r="AL216" s="220"/>
      <c r="AM216" s="28"/>
      <c r="AQ216" s="28"/>
    </row>
    <row r="217" spans="1:43" ht="15.6">
      <c r="A217" s="216"/>
      <c r="B217" s="287">
        <f>+'Ark1'!C1919</f>
        <v>2024</v>
      </c>
      <c r="C217" s="28">
        <f>+'Ark1'!L1919</f>
        <v>8</v>
      </c>
      <c r="D217" s="236" t="str">
        <f>VLOOKUP(C217,Klasse!$C$11:$D$27,2)</f>
        <v>R</v>
      </c>
      <c r="E217" s="28">
        <f>+'Ark1'!H1919</f>
        <v>2</v>
      </c>
      <c r="F217" s="28">
        <f>+'Ark1'!J1919</f>
        <v>147</v>
      </c>
      <c r="G217" s="236" t="str">
        <f>VLOOKUP(F217,RNR!$A$1:$B$25,2)</f>
        <v>Midt-Norge</v>
      </c>
      <c r="H217" s="28">
        <f>+IF(I217=0,"",'Ark1'!Q1919)</f>
        <v>46</v>
      </c>
      <c r="I217" s="339">
        <f>+'Ark1'!R1919</f>
        <v>140</v>
      </c>
      <c r="J217" s="29">
        <f>+IF(I217=0,"",'Ark1'!AG1919)</f>
        <v>22.064452180351452</v>
      </c>
      <c r="L217" s="29">
        <f>+IF(I217=0,"",'Ark1'!AH1919)</f>
        <v>19.285714285714281</v>
      </c>
      <c r="M217" s="95"/>
      <c r="N217" s="504">
        <f>+'Ark1'!AI1919</f>
        <v>140</v>
      </c>
      <c r="O217" s="234"/>
      <c r="P217" s="32">
        <f>+IF(I217=0,"",'Ark1'!U1919)</f>
        <v>26.394285714285704</v>
      </c>
      <c r="Q217" s="95"/>
      <c r="R217" s="264">
        <f>+IF(N217=0,"",'Ark1'!AJ1919)</f>
        <v>107.17928571428564</v>
      </c>
      <c r="S217" s="95"/>
      <c r="T217" s="264">
        <f>+IF(N217=0,"",'Ark1'!AK1919)</f>
        <v>21.146755797151656</v>
      </c>
      <c r="U217" s="95"/>
      <c r="V217" s="27">
        <f>+IF(I217=0,"",'Ark1'!T1919)</f>
        <v>6.5928571428571443</v>
      </c>
      <c r="W217" s="95"/>
      <c r="X217" s="34">
        <f>+IF(I217=0,"",'Ark1'!W1919)</f>
        <v>3.5714285714285721</v>
      </c>
      <c r="Y217" s="34">
        <f>+IF(I217=0,"",'Ark1'!X1919)</f>
        <v>96.428571428571445</v>
      </c>
      <c r="Z217" s="34">
        <f>+IF(I217=0,"",'Ark1'!Y1919)</f>
        <v>71.428571428571445</v>
      </c>
      <c r="AA217" s="34">
        <f>+IF(I217=0,"",'Ark1'!Z1919)</f>
        <v>5.5737749637870069</v>
      </c>
      <c r="AB217" s="29">
        <f>+IF(I217=0,"",'Ark1'!AA1919)</f>
        <v>0</v>
      </c>
      <c r="AC217" s="27">
        <f>+IF(I217=0,"",'Ark1'!AC1919)</f>
        <v>0</v>
      </c>
      <c r="AD217" s="34">
        <f>+IF(I217=0,"",'Ark1'!AE1919)</f>
        <v>0</v>
      </c>
      <c r="AE217" s="29">
        <f t="shared" si="35"/>
        <v>3.299285714285713</v>
      </c>
      <c r="AF217" s="29">
        <f t="shared" si="36"/>
        <v>3.0434782608695654</v>
      </c>
      <c r="AG217" s="216"/>
      <c r="AH217" s="219"/>
      <c r="AJ217" s="29"/>
      <c r="AK217" s="27"/>
      <c r="AL217" s="220"/>
      <c r="AM217" s="28"/>
      <c r="AQ217" s="28"/>
    </row>
    <row r="218" spans="1:43" ht="15.6">
      <c r="A218" s="216"/>
      <c r="B218" s="287">
        <f>+'Ark1'!C1920</f>
        <v>2024</v>
      </c>
      <c r="C218" s="28">
        <f>+'Ark1'!L1920</f>
        <v>8</v>
      </c>
      <c r="D218" s="236" t="str">
        <f>VLOOKUP(C218,Klasse!$C$11:$D$27,2)</f>
        <v>R</v>
      </c>
      <c r="E218" s="28">
        <f>+'Ark1'!H1920</f>
        <v>1</v>
      </c>
      <c r="F218" s="28">
        <f>+'Ark1'!J1920</f>
        <v>155</v>
      </c>
      <c r="G218" s="236" t="str">
        <f>VLOOKUP(F218,RNR!$A$1:$B$25,2)</f>
        <v>Målselv</v>
      </c>
      <c r="H218" s="28">
        <f>+IF(I218=0,"",'Ark1'!Q1920)</f>
        <v>193</v>
      </c>
      <c r="I218" s="339">
        <f>+'Ark1'!R1920</f>
        <v>606</v>
      </c>
      <c r="J218" s="29">
        <f>+IF(I218=0,"",'Ark1'!AG1920)</f>
        <v>29.04642948039379</v>
      </c>
      <c r="L218" s="29">
        <f>+IF(I218=0,"",'Ark1'!AH1920)</f>
        <v>2.6402640264026402</v>
      </c>
      <c r="M218" s="95"/>
      <c r="N218" s="504">
        <f>+'Ark1'!AI1920</f>
        <v>555</v>
      </c>
      <c r="O218" s="234"/>
      <c r="P218" s="32">
        <f>+IF(I218=0,"",'Ark1'!U1920)</f>
        <v>29.567491749174881</v>
      </c>
      <c r="Q218" s="95"/>
      <c r="R218" s="264">
        <f>+IF(N218=0,"",'Ark1'!AJ1920)</f>
        <v>111.37063063063064</v>
      </c>
      <c r="S218" s="95"/>
      <c r="T218" s="264">
        <f>+IF(N218=0,"",'Ark1'!AK1920)</f>
        <v>21.43967749438308</v>
      </c>
      <c r="U218" s="95"/>
      <c r="V218" s="27">
        <f>+IF(I218=0,"",'Ark1'!T1920)</f>
        <v>5.3151815181518156</v>
      </c>
      <c r="W218" s="95"/>
      <c r="X218" s="34">
        <f>+IF(I218=0,"",'Ark1'!W1920)</f>
        <v>2.4752475247524752</v>
      </c>
      <c r="Y218" s="34">
        <f>+IF(I218=0,"",'Ark1'!X1920)</f>
        <v>99.669966996699685</v>
      </c>
      <c r="Z218" s="34">
        <f>+IF(I218=0,"",'Ark1'!Y1920)</f>
        <v>92.904290429042874</v>
      </c>
      <c r="AA218" s="34">
        <f>+IF(I218=0,"",'Ark1'!Z1920)</f>
        <v>4.4833850931521297</v>
      </c>
      <c r="AB218" s="29">
        <f>+IF(I218=0,"",'Ark1'!AA1920)</f>
        <v>0</v>
      </c>
      <c r="AC218" s="27">
        <f>+IF(I218=0,"",'Ark1'!AC1920)</f>
        <v>0</v>
      </c>
      <c r="AD218" s="34">
        <f>+IF(I218=0,"",'Ark1'!AE1920)</f>
        <v>0</v>
      </c>
      <c r="AE218" s="29">
        <f t="shared" si="35"/>
        <v>3.6959364686468601</v>
      </c>
      <c r="AF218" s="29">
        <f t="shared" si="36"/>
        <v>3.1398963730569949</v>
      </c>
      <c r="AG218" s="216"/>
      <c r="AH218" s="219"/>
      <c r="AJ218" s="29"/>
      <c r="AK218" s="27"/>
      <c r="AL218" s="220"/>
      <c r="AM218" s="28"/>
      <c r="AQ218" s="28"/>
    </row>
    <row r="219" spans="1:43" ht="15.6">
      <c r="A219" s="216"/>
      <c r="B219" s="287">
        <f>+'Ark1'!C1921</f>
        <v>2024</v>
      </c>
      <c r="C219" s="28">
        <f>+'Ark1'!L1921</f>
        <v>8</v>
      </c>
      <c r="D219" s="236" t="str">
        <f>VLOOKUP(C219,Klasse!$C$11:$D$27,2)</f>
        <v>R</v>
      </c>
      <c r="E219" s="28">
        <f>+'Ark1'!H1921</f>
        <v>2</v>
      </c>
      <c r="F219" s="28">
        <f>+'Ark1'!J1921</f>
        <v>160</v>
      </c>
      <c r="G219" s="236" t="str">
        <f>VLOOKUP(F219,RNR!$A$1:$B$25,2)</f>
        <v>Oslo</v>
      </c>
      <c r="H219" s="28">
        <f>+IF(I219=0,"",'Ark1'!Q1921)</f>
        <v>157</v>
      </c>
      <c r="I219" s="339">
        <f>+'Ark1'!R1921</f>
        <v>376</v>
      </c>
      <c r="J219" s="29">
        <f>+IF(I219=0,"",'Ark1'!AG1921)</f>
        <v>26.487357193784327</v>
      </c>
      <c r="L219" s="29">
        <f>+IF(I219=0,"",'Ark1'!AH1921)</f>
        <v>7.9787234042553212</v>
      </c>
      <c r="M219" s="95"/>
      <c r="N219" s="504">
        <f>+'Ark1'!AI1921</f>
        <v>375</v>
      </c>
      <c r="O219" s="234"/>
      <c r="P219" s="32">
        <f>+IF(I219=0,"",'Ark1'!U1921)</f>
        <v>29.344680851063838</v>
      </c>
      <c r="Q219" s="95"/>
      <c r="R219" s="264">
        <f>+IF(N219=0,"",'Ark1'!AJ1921)</f>
        <v>111.5402666666667</v>
      </c>
      <c r="S219" s="95"/>
      <c r="T219" s="264">
        <f>+IF(N219=0,"",'Ark1'!AK1921)</f>
        <v>21.006263493349685</v>
      </c>
      <c r="U219" s="95"/>
      <c r="V219" s="27">
        <f>+IF(I219=0,"",'Ark1'!T1921)</f>
        <v>6.6781914893617005</v>
      </c>
      <c r="W219" s="95"/>
      <c r="X219" s="34">
        <f>+IF(I219=0,"",'Ark1'!W1921)</f>
        <v>14.09574468085107</v>
      </c>
      <c r="Y219" s="34">
        <f>+IF(I219=0,"",'Ark1'!X1921)</f>
        <v>100</v>
      </c>
      <c r="Z219" s="34">
        <f>+IF(I219=0,"",'Ark1'!Y1921)</f>
        <v>91.489361702127681</v>
      </c>
      <c r="AA219" s="34">
        <f>+IF(I219=0,"",'Ark1'!Z1921)</f>
        <v>4.6026615108272884</v>
      </c>
      <c r="AB219" s="29">
        <f>+IF(I219=0,"",'Ark1'!AA1921)</f>
        <v>0</v>
      </c>
      <c r="AC219" s="27">
        <f>+IF(I219=0,"",'Ark1'!AC1921)</f>
        <v>0</v>
      </c>
      <c r="AD219" s="34">
        <f>+IF(I219=0,"",'Ark1'!AE1921)</f>
        <v>0</v>
      </c>
      <c r="AE219" s="29">
        <f t="shared" si="35"/>
        <v>3.6680851063829798</v>
      </c>
      <c r="AF219" s="29">
        <f t="shared" si="36"/>
        <v>2.394904458598726</v>
      </c>
      <c r="AG219" s="216"/>
      <c r="AH219" s="219"/>
      <c r="AJ219" s="29"/>
      <c r="AK219" s="27"/>
      <c r="AL219" s="220"/>
      <c r="AM219" s="28"/>
      <c r="AQ219" s="28"/>
    </row>
    <row r="220" spans="1:43" ht="15.6">
      <c r="A220" s="216"/>
      <c r="B220" s="287">
        <f>+'Ark1'!C1922</f>
        <v>2024</v>
      </c>
      <c r="C220" s="28">
        <f>+'Ark1'!L1922</f>
        <v>8</v>
      </c>
      <c r="D220" s="236" t="str">
        <f>VLOOKUP(C220,Klasse!$C$11:$D$27,2)</f>
        <v>R</v>
      </c>
      <c r="E220" s="28">
        <f>+'Ark1'!H1922</f>
        <v>1</v>
      </c>
      <c r="F220" s="28">
        <f>+'Ark1'!J1922</f>
        <v>171</v>
      </c>
      <c r="G220" s="236" t="str">
        <f>VLOOKUP(F220,RNR!$A$1:$B$25,2)</f>
        <v>Prima</v>
      </c>
      <c r="H220" s="28">
        <f>+IF(I220=0,"",'Ark1'!Q1922)</f>
        <v>67</v>
      </c>
      <c r="I220" s="339">
        <f>+'Ark1'!R1922</f>
        <v>194</v>
      </c>
      <c r="J220" s="29">
        <f>+IF(I220=0,"",'Ark1'!AG1922)</f>
        <v>28.984169316511096</v>
      </c>
      <c r="L220" s="29">
        <f>+IF(I220=0,"",'Ark1'!AH1922)</f>
        <v>0</v>
      </c>
      <c r="M220" s="95"/>
      <c r="N220" s="504">
        <f>+'Ark1'!AI1922</f>
        <v>194</v>
      </c>
      <c r="O220" s="234"/>
      <c r="P220" s="32">
        <f>+IF(I220=0,"",'Ark1'!U1922)</f>
        <v>30.587113402061878</v>
      </c>
      <c r="Q220" s="95"/>
      <c r="R220" s="264">
        <f>+IF(N220=0,"",'Ark1'!AJ1922)</f>
        <v>112.6128865979382</v>
      </c>
      <c r="S220" s="95"/>
      <c r="T220" s="264">
        <f>+IF(N220=0,"",'Ark1'!AK1922)</f>
        <v>21.295644828862336</v>
      </c>
      <c r="U220" s="95"/>
      <c r="V220" s="27">
        <f>+IF(I220=0,"",'Ark1'!T1922)</f>
        <v>5.8402061855670118</v>
      </c>
      <c r="W220" s="95"/>
      <c r="X220" s="34">
        <f>+IF(I220=0,"",'Ark1'!W1922)</f>
        <v>3.6082474226804129</v>
      </c>
      <c r="Y220" s="34">
        <f>+IF(I220=0,"",'Ark1'!X1922)</f>
        <v>100</v>
      </c>
      <c r="Z220" s="34">
        <f>+IF(I220=0,"",'Ark1'!Y1922)</f>
        <v>95.360824742268036</v>
      </c>
      <c r="AA220" s="34">
        <f>+IF(I220=0,"",'Ark1'!Z1922)</f>
        <v>4.4446526330385741</v>
      </c>
      <c r="AB220" s="29">
        <f>+IF(I220=0,"",'Ark1'!AA1922)</f>
        <v>0</v>
      </c>
      <c r="AC220" s="27">
        <f>+IF(I220=0,"",'Ark1'!AC1922)</f>
        <v>0</v>
      </c>
      <c r="AD220" s="34">
        <f>+IF(I220=0,"",'Ark1'!AE1922)</f>
        <v>0</v>
      </c>
      <c r="AE220" s="29">
        <f t="shared" si="35"/>
        <v>3.8233891752577347</v>
      </c>
      <c r="AF220" s="29">
        <f t="shared" si="36"/>
        <v>2.8955223880597014</v>
      </c>
      <c r="AG220" s="216"/>
      <c r="AH220" s="219"/>
      <c r="AJ220" s="29"/>
      <c r="AK220" s="27"/>
      <c r="AL220" s="220"/>
      <c r="AM220" s="28"/>
      <c r="AQ220" s="28"/>
    </row>
    <row r="221" spans="1:43" ht="15.6">
      <c r="A221" s="216"/>
      <c r="B221" s="287">
        <f>+'Ark1'!C1923</f>
        <v>2024</v>
      </c>
      <c r="C221" s="28">
        <f>+'Ark1'!L1923</f>
        <v>8</v>
      </c>
      <c r="D221" s="236" t="str">
        <f>VLOOKUP(C221,Klasse!$C$11:$D$27,2)</f>
        <v>R</v>
      </c>
      <c r="E221" s="28">
        <f>+'Ark1'!H1923</f>
        <v>2</v>
      </c>
      <c r="F221" s="28">
        <f>+'Ark1'!J1923</f>
        <v>175</v>
      </c>
      <c r="G221" s="236" t="str">
        <f>VLOOKUP(F221,RNR!$A$1:$B$25,2)</f>
        <v>Ole Ringdal</v>
      </c>
      <c r="H221" s="28">
        <f>+IF(I221=0,"",'Ark1'!Q1923)</f>
        <v>103</v>
      </c>
      <c r="I221" s="339">
        <f>+'Ark1'!R1923</f>
        <v>202</v>
      </c>
      <c r="J221" s="29">
        <f>+IF(I221=0,"",'Ark1'!AG1923)</f>
        <v>27.253243744207609</v>
      </c>
      <c r="L221" s="29">
        <f>+IF(I221=0,"",'Ark1'!AH1923)</f>
        <v>2.9702970297029703</v>
      </c>
      <c r="M221" s="95"/>
      <c r="N221" s="504">
        <f>+'Ark1'!AI1923</f>
        <v>185</v>
      </c>
      <c r="O221" s="234"/>
      <c r="P221" s="32">
        <f>+IF(I221=0,"",'Ark1'!U1923)</f>
        <v>27.950495049504955</v>
      </c>
      <c r="Q221" s="95"/>
      <c r="R221" s="264">
        <f>+IF(N221=0,"",'Ark1'!AJ1923)</f>
        <v>109.48702702702703</v>
      </c>
      <c r="S221" s="95"/>
      <c r="T221" s="264">
        <f>+IF(N221=0,"",'Ark1'!AK1923)</f>
        <v>21.213974465032592</v>
      </c>
      <c r="U221" s="95"/>
      <c r="V221" s="27">
        <f>+IF(I221=0,"",'Ark1'!T1923)</f>
        <v>6.4257425742574252</v>
      </c>
      <c r="W221" s="95"/>
      <c r="X221" s="34">
        <f>+IF(I221=0,"",'Ark1'!W1923)</f>
        <v>7.9207920792079198</v>
      </c>
      <c r="Y221" s="34">
        <f>+IF(I221=0,"",'Ark1'!X1923)</f>
        <v>98.514851485148512</v>
      </c>
      <c r="Z221" s="34">
        <f>+IF(I221=0,"",'Ark1'!Y1923)</f>
        <v>82.67326732673267</v>
      </c>
      <c r="AA221" s="34">
        <f>+IF(I221=0,"",'Ark1'!Z1923)</f>
        <v>5.1567148142705763</v>
      </c>
      <c r="AB221" s="29">
        <f>+IF(I221=0,"",'Ark1'!AA1923)</f>
        <v>0</v>
      </c>
      <c r="AC221" s="27">
        <f>+IF(I221=0,"",'Ark1'!AC1923)</f>
        <v>0</v>
      </c>
      <c r="AD221" s="34">
        <f>+IF(I221=0,"",'Ark1'!AE1923)</f>
        <v>0</v>
      </c>
      <c r="AE221" s="29">
        <f t="shared" si="35"/>
        <v>3.4938118811881194</v>
      </c>
      <c r="AF221" s="29">
        <f t="shared" si="36"/>
        <v>1.9611650485436893</v>
      </c>
      <c r="AG221" s="216"/>
      <c r="AH221" s="219"/>
      <c r="AJ221" s="29"/>
      <c r="AK221" s="27"/>
      <c r="AL221" s="220"/>
      <c r="AM221" s="28"/>
      <c r="AQ221" s="28"/>
    </row>
    <row r="222" spans="1:43" ht="15.6">
      <c r="A222" s="216"/>
      <c r="B222" s="287">
        <f>+'Ark1'!C1924</f>
        <v>2024</v>
      </c>
      <c r="C222" s="28">
        <f>+'Ark1'!L1924</f>
        <v>8</v>
      </c>
      <c r="D222" s="236" t="str">
        <f>VLOOKUP(C222,Klasse!$C$11:$D$27,2)</f>
        <v>R</v>
      </c>
      <c r="E222" s="28">
        <f>+'Ark1'!H1924</f>
        <v>2</v>
      </c>
      <c r="F222" s="28">
        <f>+'Ark1'!J1924</f>
        <v>177</v>
      </c>
      <c r="G222" s="236" t="str">
        <f>VLOOKUP(F222,RNR!$A$1:$B$25,2)</f>
        <v>Slakthuset</v>
      </c>
      <c r="H222" s="28">
        <f>+IF(I222=0,"",'Ark1'!Q1924)</f>
        <v>118</v>
      </c>
      <c r="I222" s="339">
        <f>+'Ark1'!R1924</f>
        <v>248</v>
      </c>
      <c r="J222" s="29">
        <f>+IF(I222=0,"",'Ark1'!AG1924)</f>
        <v>24.293825869065081</v>
      </c>
      <c r="L222" s="29">
        <f>+IF(I222=0,"",'Ark1'!AH1924)</f>
        <v>2.0161290322580641</v>
      </c>
      <c r="M222" s="95"/>
      <c r="N222" s="504">
        <f>+'Ark1'!AI1924</f>
        <v>247</v>
      </c>
      <c r="O222" s="234"/>
      <c r="P222" s="32">
        <f>+IF(I222=0,"",'Ark1'!U1924)</f>
        <v>28.65564516129032</v>
      </c>
      <c r="Q222" s="95"/>
      <c r="R222" s="264">
        <f>+IF(N222=0,"",'Ark1'!AJ1924)</f>
        <v>111.23765182186236</v>
      </c>
      <c r="S222" s="95"/>
      <c r="T222" s="264">
        <f>+IF(N222=0,"",'Ark1'!AK1924)</f>
        <v>20.706532876959152</v>
      </c>
      <c r="U222" s="95"/>
      <c r="V222" s="27">
        <f>+IF(I222=0,"",'Ark1'!T1924)</f>
        <v>6.5282258064516112</v>
      </c>
      <c r="W222" s="95"/>
      <c r="X222" s="34">
        <f>+IF(I222=0,"",'Ark1'!W1924)</f>
        <v>6.0483870967741948</v>
      </c>
      <c r="Y222" s="34">
        <f>+IF(I222=0,"",'Ark1'!X1924)</f>
        <v>99.596774193548399</v>
      </c>
      <c r="Z222" s="34">
        <f>+IF(I222=0,"",'Ark1'!Y1924)</f>
        <v>91.532258064516128</v>
      </c>
      <c r="AA222" s="34">
        <f>+IF(I222=0,"",'Ark1'!Z1924)</f>
        <v>4.1828914682764804</v>
      </c>
      <c r="AB222" s="29">
        <f>+IF(I222=0,"",'Ark1'!AA1924)</f>
        <v>0</v>
      </c>
      <c r="AC222" s="27">
        <f>+IF(I222=0,"",'Ark1'!AC1924)</f>
        <v>0</v>
      </c>
      <c r="AD222" s="34">
        <f>+IF(I222=0,"",'Ark1'!AE1924)</f>
        <v>0</v>
      </c>
      <c r="AE222" s="29">
        <f t="shared" si="35"/>
        <v>3.5819556451612899</v>
      </c>
      <c r="AF222" s="29">
        <f t="shared" si="36"/>
        <v>2.1016949152542375</v>
      </c>
      <c r="AG222" s="216"/>
      <c r="AH222" s="219"/>
      <c r="AJ222" s="29"/>
      <c r="AK222" s="27"/>
      <c r="AL222" s="220"/>
      <c r="AM222" s="28"/>
      <c r="AQ222" s="28"/>
    </row>
    <row r="223" spans="1:43" ht="15.6">
      <c r="A223" s="216"/>
      <c r="B223" s="287">
        <f>+'Ark1'!C1925</f>
        <v>2024</v>
      </c>
      <c r="C223" s="28">
        <f>+'Ark1'!L1925</f>
        <v>8</v>
      </c>
      <c r="D223" s="236" t="str">
        <f>VLOOKUP(C223,Klasse!$C$11:$D$27,2)</f>
        <v>R</v>
      </c>
      <c r="E223" s="28">
        <f>+'Ark1'!H1925</f>
        <v>2</v>
      </c>
      <c r="F223" s="28">
        <f>+'Ark1'!J1925</f>
        <v>178</v>
      </c>
      <c r="G223" s="236" t="str">
        <f>VLOOKUP(F223,RNR!$A$1:$B$25,2)</f>
        <v>Røros</v>
      </c>
      <c r="H223" s="28">
        <f>+IF(I223=0,"",'Ark1'!Q1925)</f>
        <v>66</v>
      </c>
      <c r="I223" s="339">
        <f>+'Ark1'!R1925</f>
        <v>159</v>
      </c>
      <c r="J223" s="29">
        <f>+IF(I223=0,"",'Ark1'!AG1925)</f>
        <v>27.797693032863179</v>
      </c>
      <c r="L223" s="29">
        <f>+IF(I223=0,"",'Ark1'!AH1925)</f>
        <v>3.1446540880503129</v>
      </c>
      <c r="M223" s="95"/>
      <c r="N223" s="504">
        <f>+'Ark1'!AI1925</f>
        <v>158</v>
      </c>
      <c r="O223" s="234"/>
      <c r="P223" s="32">
        <f>+IF(I223=0,"",'Ark1'!U1925)</f>
        <v>29.115723270440256</v>
      </c>
      <c r="Q223" s="95"/>
      <c r="R223" s="264">
        <f>+IF(N223=0,"",'Ark1'!AJ1925)</f>
        <v>111.93544303797476</v>
      </c>
      <c r="S223" s="95"/>
      <c r="T223" s="264">
        <f>+IF(N223=0,"",'Ark1'!AK1925)</f>
        <v>20.648270815676295</v>
      </c>
      <c r="U223" s="95"/>
      <c r="V223" s="27">
        <f>+IF(I223=0,"",'Ark1'!T1925)</f>
        <v>6.421383647798744</v>
      </c>
      <c r="W223" s="95"/>
      <c r="X223" s="34">
        <f>+IF(I223=0,"",'Ark1'!W1925)</f>
        <v>8.1761006289308185</v>
      </c>
      <c r="Y223" s="34">
        <f>+IF(I223=0,"",'Ark1'!X1925)</f>
        <v>100</v>
      </c>
      <c r="Z223" s="34">
        <f>+IF(I223=0,"",'Ark1'!Y1925)</f>
        <v>91.823899371069189</v>
      </c>
      <c r="AA223" s="34">
        <f>+IF(I223=0,"",'Ark1'!Z1925)</f>
        <v>4.3281372028496099</v>
      </c>
      <c r="AB223" s="29">
        <f>+IF(I223=0,"",'Ark1'!AA1925)</f>
        <v>0</v>
      </c>
      <c r="AC223" s="27">
        <f>+IF(I223=0,"",'Ark1'!AC1925)</f>
        <v>0</v>
      </c>
      <c r="AD223" s="34">
        <f>+IF(I223=0,"",'Ark1'!AE1925)</f>
        <v>0</v>
      </c>
      <c r="AE223" s="29">
        <f t="shared" si="35"/>
        <v>3.639465408805032</v>
      </c>
      <c r="AF223" s="29">
        <f t="shared" si="36"/>
        <v>2.4090909090909092</v>
      </c>
      <c r="AG223" s="216"/>
      <c r="AH223" s="219"/>
      <c r="AJ223" s="29"/>
      <c r="AK223" s="27"/>
      <c r="AL223" s="220"/>
      <c r="AM223" s="28"/>
      <c r="AQ223" s="28"/>
    </row>
    <row r="224" spans="1:43" ht="15.6">
      <c r="A224" s="216"/>
      <c r="B224" s="287">
        <f>+'Ark1'!C1926</f>
        <v>2024</v>
      </c>
      <c r="C224" s="28">
        <f>+'Ark1'!L1926</f>
        <v>8</v>
      </c>
      <c r="D224" s="236" t="str">
        <f>VLOOKUP(C224,Klasse!$C$11:$D$27,2)</f>
        <v>R</v>
      </c>
      <c r="E224" s="28">
        <f>+'Ark1'!H1926</f>
        <v>2</v>
      </c>
      <c r="F224" s="28">
        <f>+'Ark1'!J1926</f>
        <v>181</v>
      </c>
      <c r="G224" s="236" t="str">
        <f>VLOOKUP(F224,RNR!$A$1:$B$25,2)</f>
        <v>Horns</v>
      </c>
      <c r="H224" s="28">
        <f>+IF(I224=0,"",'Ark1'!Q1926)</f>
        <v>99</v>
      </c>
      <c r="I224" s="339">
        <f>+'Ark1'!R1926</f>
        <v>239</v>
      </c>
      <c r="J224" s="29">
        <f>+IF(I224=0,"",'Ark1'!AG1926)</f>
        <v>25.936659076795696</v>
      </c>
      <c r="L224" s="29">
        <f>+IF(I224=0,"",'Ark1'!AH1926)</f>
        <v>0.83682008368200811</v>
      </c>
      <c r="M224" s="95"/>
      <c r="N224" s="504">
        <f>+'Ark1'!AI1926</f>
        <v>177</v>
      </c>
      <c r="O224" s="234"/>
      <c r="P224" s="32">
        <f>+IF(I224=0,"",'Ark1'!U1926)</f>
        <v>29.358995815899572</v>
      </c>
      <c r="Q224" s="95"/>
      <c r="R224" s="264">
        <f>+IF(N224=0,"",'Ark1'!AJ1926)</f>
        <v>111.07627118644071</v>
      </c>
      <c r="S224" s="95"/>
      <c r="T224" s="264">
        <f>+IF(N224=0,"",'Ark1'!AK1926)</f>
        <v>21.021750831087047</v>
      </c>
      <c r="U224" s="95"/>
      <c r="V224" s="27">
        <f>+IF(I224=0,"",'Ark1'!T1926)</f>
        <v>6.4769874476987441</v>
      </c>
      <c r="W224" s="95"/>
      <c r="X224" s="34">
        <f>+IF(I224=0,"",'Ark1'!W1926)</f>
        <v>2.9288702928870296</v>
      </c>
      <c r="Y224" s="34">
        <f>+IF(I224=0,"",'Ark1'!X1926)</f>
        <v>99.163179916317986</v>
      </c>
      <c r="Z224" s="34">
        <f>+IF(I224=0,"",'Ark1'!Y1926)</f>
        <v>93.305439330543933</v>
      </c>
      <c r="AA224" s="34">
        <f>+IF(I224=0,"",'Ark1'!Z1926)</f>
        <v>4.2041014836111827</v>
      </c>
      <c r="AB224" s="29">
        <f>+IF(I224=0,"",'Ark1'!AA1926)</f>
        <v>0</v>
      </c>
      <c r="AC224" s="27">
        <f>+IF(I224=0,"",'Ark1'!AC1926)</f>
        <v>0</v>
      </c>
      <c r="AD224" s="34">
        <f>+IF(I224=0,"",'Ark1'!AE1926)</f>
        <v>0</v>
      </c>
      <c r="AE224" s="29">
        <f t="shared" si="35"/>
        <v>3.6698744769874465</v>
      </c>
      <c r="AF224" s="29">
        <f t="shared" si="36"/>
        <v>2.4141414141414139</v>
      </c>
      <c r="AG224" s="216"/>
      <c r="AH224" s="219"/>
      <c r="AJ224" s="29"/>
      <c r="AK224" s="27"/>
      <c r="AL224" s="220"/>
      <c r="AM224" s="28"/>
      <c r="AQ224" s="28"/>
    </row>
    <row r="225" spans="1:61" ht="15.6">
      <c r="A225" s="216"/>
      <c r="B225" s="287">
        <f>+'Ark1'!C1927</f>
        <v>2024</v>
      </c>
      <c r="C225" s="28">
        <f>+'Ark1'!L1927</f>
        <v>8</v>
      </c>
      <c r="D225" s="236" t="str">
        <f>VLOOKUP(C225,Klasse!$C$11:$D$27,2)</f>
        <v>R</v>
      </c>
      <c r="E225" s="28">
        <f>+'Ark1'!H1927</f>
        <v>1</v>
      </c>
      <c r="F225" s="28">
        <f>+'Ark1'!J1927</f>
        <v>262</v>
      </c>
      <c r="G225" s="236" t="str">
        <f>VLOOKUP(F225,RNR!$A$1:$B$25,2)</f>
        <v>Strilalam</v>
      </c>
      <c r="H225" s="28" t="str">
        <f>+IF(I225=0,"",'Ark1'!Q1927)</f>
        <v/>
      </c>
      <c r="I225" s="339">
        <f>+'Ark1'!R1927</f>
        <v>0</v>
      </c>
      <c r="J225" s="29" t="str">
        <f>+IF(I225=0,"",'Ark1'!AG1927)</f>
        <v/>
      </c>
      <c r="L225" s="29" t="str">
        <f>+IF(I225=0,"",'Ark1'!AH1927)</f>
        <v/>
      </c>
      <c r="M225" s="95"/>
      <c r="N225" s="504">
        <f>+'Ark1'!AI1927</f>
        <v>0</v>
      </c>
      <c r="O225" s="234"/>
      <c r="P225" s="32" t="str">
        <f>+IF(I225=0,"",'Ark1'!U1927)</f>
        <v/>
      </c>
      <c r="Q225" s="95"/>
      <c r="R225" s="264" t="str">
        <f>+IF(N225=0,"",'Ark1'!AJ1927)</f>
        <v/>
      </c>
      <c r="S225" s="95"/>
      <c r="T225" s="264" t="str">
        <f>+IF(N225=0,"",'Ark1'!AK1927)</f>
        <v/>
      </c>
      <c r="U225" s="95"/>
      <c r="V225" s="27" t="str">
        <f>+IF(I225=0,"",'Ark1'!T1927)</f>
        <v/>
      </c>
      <c r="W225" s="95"/>
      <c r="X225" s="34" t="str">
        <f>+IF(I225=0,"",'Ark1'!W1927)</f>
        <v/>
      </c>
      <c r="Y225" s="34" t="str">
        <f>+IF(I225=0,"",'Ark1'!X1927)</f>
        <v/>
      </c>
      <c r="Z225" s="34" t="str">
        <f>+IF(I225=0,"",'Ark1'!Y1927)</f>
        <v/>
      </c>
      <c r="AA225" s="34" t="str">
        <f>+IF(I225=0,"",'Ark1'!Z1927)</f>
        <v/>
      </c>
      <c r="AB225" s="29" t="str">
        <f>+IF(I225=0,"",'Ark1'!AA1927)</f>
        <v/>
      </c>
      <c r="AC225" s="27" t="str">
        <f>+IF(I225=0,"",'Ark1'!AC1927)</f>
        <v/>
      </c>
      <c r="AD225" s="34" t="str">
        <f>+IF(I225=0,"",'Ark1'!AE1927)</f>
        <v/>
      </c>
      <c r="AE225" s="29" t="str">
        <f t="shared" si="35"/>
        <v/>
      </c>
      <c r="AF225" s="29" t="str">
        <f t="shared" si="36"/>
        <v/>
      </c>
      <c r="AG225" s="216"/>
      <c r="AH225" s="219"/>
      <c r="AJ225" s="29"/>
      <c r="AK225" s="27"/>
      <c r="AL225" s="220"/>
      <c r="AM225" s="28"/>
      <c r="AQ225" s="28"/>
    </row>
    <row r="226" spans="1:61" ht="15.6">
      <c r="A226" s="216"/>
      <c r="B226" s="287">
        <f>+'Ark1'!C1928</f>
        <v>2024</v>
      </c>
      <c r="C226" s="28">
        <f>+'Ark1'!L1928</f>
        <v>8</v>
      </c>
      <c r="D226" s="236" t="str">
        <f>VLOOKUP(C226,Klasse!$C$11:$D$27,2)</f>
        <v>R</v>
      </c>
      <c r="E226" s="28">
        <f>+'Ark1'!H1928</f>
        <v>2</v>
      </c>
      <c r="F226" s="28">
        <f>+'Ark1'!J1928</f>
        <v>267</v>
      </c>
      <c r="G226" s="236" t="str">
        <f>VLOOKUP(F226,RNR!$A$1:$B$25,2)</f>
        <v>Dalpro</v>
      </c>
      <c r="H226" s="28" t="str">
        <f>+IF(I226=0,"",'Ark1'!Q1928)</f>
        <v/>
      </c>
      <c r="I226" s="339">
        <f>+'Ark1'!R1928</f>
        <v>0</v>
      </c>
      <c r="J226" s="29" t="str">
        <f>+IF(I226=0,"",'Ark1'!AG1928)</f>
        <v/>
      </c>
      <c r="L226" s="29" t="str">
        <f>+IF(I226=0,"",'Ark1'!AH1928)</f>
        <v/>
      </c>
      <c r="M226" s="95"/>
      <c r="N226" s="504">
        <f>+'Ark1'!AI1928</f>
        <v>0</v>
      </c>
      <c r="O226" s="234"/>
      <c r="P226" s="32" t="str">
        <f>+IF(I226=0,"",'Ark1'!U1928)</f>
        <v/>
      </c>
      <c r="Q226" s="95"/>
      <c r="R226" s="264" t="str">
        <f>+IF(N226=0,"",'Ark1'!AJ1928)</f>
        <v/>
      </c>
      <c r="S226" s="95"/>
      <c r="T226" s="264" t="str">
        <f>+IF(N226=0,"",'Ark1'!AK1928)</f>
        <v/>
      </c>
      <c r="U226" s="95"/>
      <c r="V226" s="27" t="str">
        <f>+IF(I226=0,"",'Ark1'!T1928)</f>
        <v/>
      </c>
      <c r="W226" s="95"/>
      <c r="X226" s="34" t="str">
        <f>+IF(I226=0,"",'Ark1'!W1928)</f>
        <v/>
      </c>
      <c r="Y226" s="34" t="str">
        <f>+IF(I226=0,"",'Ark1'!X1928)</f>
        <v/>
      </c>
      <c r="Z226" s="34" t="str">
        <f>+IF(I226=0,"",'Ark1'!Y1928)</f>
        <v/>
      </c>
      <c r="AA226" s="34" t="str">
        <f>+IF(I226=0,"",'Ark1'!Z1928)</f>
        <v/>
      </c>
      <c r="AB226" s="29" t="str">
        <f>+IF(I226=0,"",'Ark1'!AA1928)</f>
        <v/>
      </c>
      <c r="AC226" s="27" t="str">
        <f>+IF(I226=0,"",'Ark1'!AC1928)</f>
        <v/>
      </c>
      <c r="AD226" s="34" t="str">
        <f>+IF(I226=0,"",'Ark1'!AE1928)</f>
        <v/>
      </c>
      <c r="AE226" s="29" t="str">
        <f t="shared" si="35"/>
        <v/>
      </c>
      <c r="AF226" s="29" t="str">
        <f t="shared" si="36"/>
        <v/>
      </c>
      <c r="AG226" s="216"/>
      <c r="AH226" s="219"/>
      <c r="AJ226" s="29"/>
      <c r="AK226" s="27"/>
      <c r="AL226" s="220"/>
      <c r="AM226" s="28"/>
      <c r="AQ226" s="28"/>
    </row>
    <row r="227" spans="1:61" ht="15.6">
      <c r="A227" s="216"/>
      <c r="B227" s="287">
        <f>+'Ark1'!C1929</f>
        <v>2024</v>
      </c>
      <c r="C227" s="28">
        <f>+'Ark1'!L1929</f>
        <v>8</v>
      </c>
      <c r="D227" s="236" t="str">
        <f>VLOOKUP(C227,Klasse!$C$11:$D$27,2)</f>
        <v>R</v>
      </c>
      <c r="E227" s="28">
        <f>+'Ark1'!H1929</f>
        <v>1</v>
      </c>
      <c r="F227" s="28">
        <f>+'Ark1'!J1929</f>
        <v>309</v>
      </c>
      <c r="G227" s="236" t="str">
        <f>VLOOKUP(F227,RNR!$A$1:$B$25,2)</f>
        <v>Malvik</v>
      </c>
      <c r="H227" s="28">
        <f>+IF(I227=0,"",'Ark1'!Q1929)</f>
        <v>400</v>
      </c>
      <c r="I227" s="339">
        <f>+'Ark1'!R1929</f>
        <v>898</v>
      </c>
      <c r="J227" s="29">
        <f>+IF(I227=0,"",'Ark1'!AG1929)</f>
        <v>23.56798978857222</v>
      </c>
      <c r="L227" s="29">
        <f>+IF(I227=0,"",'Ark1'!AH1929)</f>
        <v>4.0089086859688194</v>
      </c>
      <c r="M227" s="95"/>
      <c r="N227" s="504">
        <f>+'Ark1'!AI1929</f>
        <v>898</v>
      </c>
      <c r="O227" s="234"/>
      <c r="P227" s="32">
        <f>+IF(I227=0,"",'Ark1'!U1929)</f>
        <v>28.909131403118007</v>
      </c>
      <c r="Q227" s="95"/>
      <c r="R227" s="264">
        <f>+IF(N227=0,"",'Ark1'!AJ1929)</f>
        <v>110.75902004454343</v>
      </c>
      <c r="S227" s="95"/>
      <c r="T227" s="264">
        <f>+IF(N227=0,"",'Ark1'!AK1929)</f>
        <v>21.129496929607004</v>
      </c>
      <c r="U227" s="95"/>
      <c r="V227" s="27">
        <f>+IF(I227=0,"",'Ark1'!T1929)</f>
        <v>6.30957683741648</v>
      </c>
      <c r="W227" s="95"/>
      <c r="X227" s="34">
        <f>+IF(I227=0,"",'Ark1'!W1929)</f>
        <v>6.570155902004454</v>
      </c>
      <c r="Y227" s="34">
        <f>+IF(I227=0,"",'Ark1'!X1929)</f>
        <v>99.443207126948778</v>
      </c>
      <c r="Z227" s="34">
        <f>+IF(I227=0,"",'Ark1'!Y1929)</f>
        <v>90.979955456570138</v>
      </c>
      <c r="AA227" s="34">
        <f>+IF(I227=0,"",'Ark1'!Z1929)</f>
        <v>4.3828712358498301</v>
      </c>
      <c r="AB227" s="29">
        <f>+IF(I227=0,"",'Ark1'!AA1929)</f>
        <v>0</v>
      </c>
      <c r="AC227" s="27">
        <f>+IF(I227=0,"",'Ark1'!AC1929)</f>
        <v>0</v>
      </c>
      <c r="AD227" s="34">
        <f>+IF(I227=0,"",'Ark1'!AE1929)</f>
        <v>0</v>
      </c>
      <c r="AE227" s="29">
        <f t="shared" si="35"/>
        <v>3.6136414253897509</v>
      </c>
      <c r="AF227" s="29">
        <f t="shared" si="36"/>
        <v>2.2450000000000001</v>
      </c>
      <c r="AG227" s="216"/>
      <c r="AH227" s="219"/>
      <c r="AJ227" s="29"/>
      <c r="AK227" s="27"/>
      <c r="AL227" s="220"/>
      <c r="AM227" s="28"/>
      <c r="AQ227" s="28"/>
    </row>
    <row r="228" spans="1:61" ht="15.6">
      <c r="A228" s="216"/>
      <c r="B228" s="287">
        <f>+'Ark1'!C1930</f>
        <v>2024</v>
      </c>
      <c r="C228" s="28">
        <f>+'Ark1'!L1930</f>
        <v>8</v>
      </c>
      <c r="D228" s="236" t="str">
        <f>VLOOKUP(C228,Klasse!$C$11:$D$27,2)</f>
        <v>R</v>
      </c>
      <c r="E228" s="28">
        <f>+'Ark1'!H1930</f>
        <v>2</v>
      </c>
      <c r="F228" s="28">
        <f>+'Ark1'!J1930</f>
        <v>470</v>
      </c>
      <c r="G228" s="236" t="str">
        <f>VLOOKUP(F228,RNR!$A$1:$B$25,2)</f>
        <v>Jens Eide</v>
      </c>
      <c r="H228" s="28">
        <f>+IF(I228=0,"",'Ark1'!Q1930)</f>
        <v>36</v>
      </c>
      <c r="I228" s="339">
        <f>+'Ark1'!R1930</f>
        <v>81</v>
      </c>
      <c r="J228" s="29">
        <f>+IF(I228=0,"",'Ark1'!AG1930)</f>
        <v>19.317401827968641</v>
      </c>
      <c r="L228" s="29">
        <f>+IF(I228=0,"",'Ark1'!AH1930)</f>
        <v>12.345679012345681</v>
      </c>
      <c r="M228" s="95"/>
      <c r="N228" s="504">
        <f>+'Ark1'!AI1930</f>
        <v>78</v>
      </c>
      <c r="O228" s="234"/>
      <c r="P228" s="32">
        <f>+IF(I228=0,"",'Ark1'!U1930)</f>
        <v>26.406172839506159</v>
      </c>
      <c r="Q228" s="95"/>
      <c r="R228" s="264">
        <f>+IF(N228=0,"",'Ark1'!AJ1930)</f>
        <v>107.06794871794874</v>
      </c>
      <c r="S228" s="95"/>
      <c r="T228" s="264">
        <f>+IF(N228=0,"",'Ark1'!AK1930)</f>
        <v>20.958906227204981</v>
      </c>
      <c r="U228" s="95"/>
      <c r="V228" s="27">
        <f>+IF(I228=0,"",'Ark1'!T1930)</f>
        <v>6.9753086419753068</v>
      </c>
      <c r="W228" s="95"/>
      <c r="X228" s="34">
        <f>+IF(I228=0,"",'Ark1'!W1930)</f>
        <v>20.987654320987655</v>
      </c>
      <c r="Y228" s="34">
        <f>+IF(I228=0,"",'Ark1'!X1930)</f>
        <v>100</v>
      </c>
      <c r="Z228" s="34">
        <f>+IF(I228=0,"",'Ark1'!Y1930)</f>
        <v>67.901234567901241</v>
      </c>
      <c r="AA228" s="34">
        <f>+IF(I228=0,"",'Ark1'!Z1930)</f>
        <v>5.2485235002893713</v>
      </c>
      <c r="AB228" s="29">
        <f>+IF(I228=0,"",'Ark1'!AA1930)</f>
        <v>0</v>
      </c>
      <c r="AC228" s="27">
        <f>+IF(I228=0,"",'Ark1'!AC1930)</f>
        <v>0</v>
      </c>
      <c r="AD228" s="34">
        <f>+IF(I228=0,"",'Ark1'!AE1930)</f>
        <v>0</v>
      </c>
      <c r="AE228" s="29">
        <f t="shared" si="35"/>
        <v>3.3007716049382698</v>
      </c>
      <c r="AF228" s="29">
        <f t="shared" si="36"/>
        <v>2.25</v>
      </c>
      <c r="AG228" s="216"/>
      <c r="AH228" s="219"/>
      <c r="AJ228" s="29"/>
      <c r="AK228" s="27"/>
      <c r="AL228" s="220"/>
      <c r="AM228" s="28"/>
      <c r="AQ228" s="28"/>
    </row>
    <row r="229" spans="1:61" ht="15.6">
      <c r="A229" s="216"/>
      <c r="B229" s="287">
        <f>+'Ark1'!C1931</f>
        <v>2024</v>
      </c>
      <c r="C229" s="28">
        <f>+'Ark1'!L1931</f>
        <v>8</v>
      </c>
      <c r="D229" s="236" t="str">
        <f>VLOOKUP(C229,Klasse!$C$11:$D$27,2)</f>
        <v>R</v>
      </c>
      <c r="E229" s="28">
        <f>+'Ark1'!H1931</f>
        <v>2</v>
      </c>
      <c r="F229" s="28">
        <f>+'Ark1'!J1931</f>
        <v>629</v>
      </c>
      <c r="G229" s="236" t="str">
        <f>VLOOKUP(F229,RNR!$A$1:$B$25,2)</f>
        <v>Bø</v>
      </c>
      <c r="H229" s="28" t="str">
        <f>+IF(I229=0,"",'Ark1'!Q1931)</f>
        <v/>
      </c>
      <c r="I229" s="339">
        <f>+'Ark1'!R1931</f>
        <v>0</v>
      </c>
      <c r="J229" s="29" t="str">
        <f>+IF(I229=0,"",'Ark1'!AG1931)</f>
        <v/>
      </c>
      <c r="L229" s="29" t="str">
        <f>+IF(I229=0,"",'Ark1'!AH1931)</f>
        <v/>
      </c>
      <c r="M229" s="95"/>
      <c r="N229" s="504">
        <f>+'Ark1'!AI1931</f>
        <v>0</v>
      </c>
      <c r="O229" s="234"/>
      <c r="P229" s="32" t="str">
        <f>+IF(I229=0,"",'Ark1'!U1931)</f>
        <v/>
      </c>
      <c r="Q229" s="95"/>
      <c r="R229" s="264" t="str">
        <f>+IF(N229=0,"",'Ark1'!AJ1931)</f>
        <v/>
      </c>
      <c r="S229" s="95"/>
      <c r="T229" s="264" t="str">
        <f>+IF(N229=0,"",'Ark1'!AK1931)</f>
        <v/>
      </c>
      <c r="U229" s="95"/>
      <c r="V229" s="27" t="str">
        <f>+IF(I229=0,"",'Ark1'!T1931)</f>
        <v/>
      </c>
      <c r="W229" s="95"/>
      <c r="X229" s="34" t="str">
        <f>+IF(I229=0,"",'Ark1'!W1931)</f>
        <v/>
      </c>
      <c r="Y229" s="34" t="str">
        <f>+IF(I229=0,"",'Ark1'!X1931)</f>
        <v/>
      </c>
      <c r="Z229" s="34" t="str">
        <f>+IF(I229=0,"",'Ark1'!Y1931)</f>
        <v/>
      </c>
      <c r="AA229" s="34" t="str">
        <f>+IF(I229=0,"",'Ark1'!Z1931)</f>
        <v/>
      </c>
      <c r="AB229" s="29" t="str">
        <f>+IF(I229=0,"",'Ark1'!AA1931)</f>
        <v/>
      </c>
      <c r="AC229" s="27" t="str">
        <f>+IF(I229=0,"",'Ark1'!AC1931)</f>
        <v/>
      </c>
      <c r="AD229" s="34" t="str">
        <f>+IF(I229=0,"",'Ark1'!AE1931)</f>
        <v/>
      </c>
      <c r="AE229" s="29" t="str">
        <f t="shared" si="35"/>
        <v/>
      </c>
      <c r="AF229" s="29" t="str">
        <f t="shared" si="36"/>
        <v/>
      </c>
      <c r="AG229" s="216"/>
      <c r="AH229" s="219"/>
      <c r="AJ229" s="29"/>
      <c r="AK229" s="27"/>
      <c r="AL229" s="220"/>
      <c r="AM229" s="28"/>
      <c r="AQ229" s="28"/>
    </row>
    <row r="230" spans="1:61" ht="15.6">
      <c r="A230" s="216"/>
      <c r="B230" s="287">
        <f>+'Ark1'!C1932</f>
        <v>2024</v>
      </c>
      <c r="C230" s="28">
        <f>+'Ark1'!L1932</f>
        <v>8</v>
      </c>
      <c r="D230" s="236" t="str">
        <f>VLOOKUP(C230,Klasse!$C$11:$D$27,2)</f>
        <v>R</v>
      </c>
      <c r="E230" s="28">
        <f>+'Ark1'!H1932</f>
        <v>1</v>
      </c>
      <c r="F230" s="28">
        <f>+'Ark1'!J1932</f>
        <v>643</v>
      </c>
      <c r="G230" s="236" t="str">
        <f>VLOOKUP(F230,RNR!$A$1:$B$25,2)</f>
        <v>Bjerka</v>
      </c>
      <c r="H230" s="28">
        <f>+IF(I230=0,"",'Ark1'!Q1932)</f>
        <v>204</v>
      </c>
      <c r="I230" s="339">
        <f>+'Ark1'!R1932</f>
        <v>516</v>
      </c>
      <c r="J230" s="29">
        <f>+IF(I230=0,"",'Ark1'!AG1932)</f>
        <v>26.527776265996156</v>
      </c>
      <c r="L230" s="29">
        <f>+IF(I230=0,"",'Ark1'!AH1932)</f>
        <v>1.7441860465116277</v>
      </c>
      <c r="M230" s="95"/>
      <c r="N230" s="504">
        <f>+'Ark1'!AI1932</f>
        <v>432</v>
      </c>
      <c r="O230" s="234"/>
      <c r="P230" s="32">
        <f>+IF(I230=0,"",'Ark1'!U1932)</f>
        <v>28.33875968992248</v>
      </c>
      <c r="Q230" s="95"/>
      <c r="R230" s="264">
        <f>+IF(N230=0,"",'Ark1'!AJ1932)</f>
        <v>109.58518518518518</v>
      </c>
      <c r="S230" s="95"/>
      <c r="T230" s="264">
        <f>+IF(N230=0,"",'Ark1'!AK1932)</f>
        <v>21.145854646290232</v>
      </c>
      <c r="U230" s="95"/>
      <c r="V230" s="27">
        <f>+IF(I230=0,"",'Ark1'!T1932)</f>
        <v>6.2616279069767442</v>
      </c>
      <c r="W230" s="95"/>
      <c r="X230" s="34">
        <f>+IF(I230=0,"",'Ark1'!W1932)</f>
        <v>8.9147286821705443</v>
      </c>
      <c r="Y230" s="34">
        <f>+IF(I230=0,"",'Ark1'!X1932)</f>
        <v>99.224806201550379</v>
      </c>
      <c r="Z230" s="34">
        <f>+IF(I230=0,"",'Ark1'!Y1932)</f>
        <v>86.627906976744143</v>
      </c>
      <c r="AA230" s="34">
        <f>+IF(I230=0,"",'Ark1'!Z1932)</f>
        <v>4.6815994761864248</v>
      </c>
      <c r="AB230" s="29">
        <f>+IF(I230=0,"",'Ark1'!AA1932)</f>
        <v>0</v>
      </c>
      <c r="AC230" s="27">
        <f>+IF(I230=0,"",'Ark1'!AC1932)</f>
        <v>0</v>
      </c>
      <c r="AD230" s="34">
        <f>+IF(I230=0,"",'Ark1'!AE1932)</f>
        <v>0</v>
      </c>
      <c r="AE230" s="29">
        <f t="shared" si="35"/>
        <v>3.54234496124031</v>
      </c>
      <c r="AF230" s="29">
        <f t="shared" si="36"/>
        <v>2.5294117647058822</v>
      </c>
      <c r="AG230" s="216"/>
      <c r="AH230" s="219"/>
      <c r="AJ230" s="29"/>
      <c r="AK230" s="27"/>
      <c r="AL230" s="220"/>
      <c r="AM230" s="28"/>
      <c r="AQ230" s="28"/>
    </row>
    <row r="231" spans="1:61" ht="15.6">
      <c r="A231" s="216"/>
      <c r="B231" s="287">
        <f>+'Ark1'!C1933</f>
        <v>2024</v>
      </c>
      <c r="C231" s="28">
        <f>+'Ark1'!L1933</f>
        <v>8</v>
      </c>
      <c r="D231" s="236" t="str">
        <f>VLOOKUP(C231,Klasse!$C$11:$D$27,2)</f>
        <v>R</v>
      </c>
      <c r="E231" s="28">
        <f>+'Ark1'!H1933</f>
        <v>2</v>
      </c>
      <c r="F231" s="28">
        <f>+'Ark1'!J1933</f>
        <v>704</v>
      </c>
      <c r="G231" s="236" t="str">
        <f>VLOOKUP(F231,RNR!$A$1:$B$25,2)</f>
        <v>Øre Vilt</v>
      </c>
      <c r="H231" s="28" t="str">
        <f>+IF(I231=0,"",'Ark1'!Q1933)</f>
        <v/>
      </c>
      <c r="I231" s="339">
        <f>+'Ark1'!R1933</f>
        <v>0</v>
      </c>
      <c r="J231" s="29" t="str">
        <f>+IF(I231=0,"",'Ark1'!AG1933)</f>
        <v/>
      </c>
      <c r="L231" s="29" t="str">
        <f>+IF(I231=0,"",'Ark1'!AH1933)</f>
        <v/>
      </c>
      <c r="M231" s="95"/>
      <c r="N231" s="504">
        <f>+'Ark1'!AI1933</f>
        <v>0</v>
      </c>
      <c r="O231" s="234"/>
      <c r="P231" s="32" t="str">
        <f>+IF(I231=0,"",'Ark1'!U1933)</f>
        <v/>
      </c>
      <c r="Q231" s="95"/>
      <c r="R231" s="264" t="str">
        <f>+IF(N231=0,"",'Ark1'!AJ1933)</f>
        <v/>
      </c>
      <c r="S231" s="95"/>
      <c r="T231" s="264" t="str">
        <f>+IF(N231=0,"",'Ark1'!AK1933)</f>
        <v/>
      </c>
      <c r="U231" s="95"/>
      <c r="V231" s="27" t="str">
        <f>+IF(I231=0,"",'Ark1'!T1933)</f>
        <v/>
      </c>
      <c r="W231" s="95"/>
      <c r="X231" s="34" t="str">
        <f>+IF(I231=0,"",'Ark1'!W1933)</f>
        <v/>
      </c>
      <c r="Y231" s="34" t="str">
        <f>+IF(I231=0,"",'Ark1'!X1933)</f>
        <v/>
      </c>
      <c r="Z231" s="34" t="str">
        <f>+IF(I231=0,"",'Ark1'!Y1933)</f>
        <v/>
      </c>
      <c r="AA231" s="34" t="str">
        <f>+IF(I231=0,"",'Ark1'!Z1933)</f>
        <v/>
      </c>
      <c r="AB231" s="29" t="str">
        <f>+IF(I231=0,"",'Ark1'!AA1933)</f>
        <v/>
      </c>
      <c r="AC231" s="27" t="str">
        <f>+IF(I231=0,"",'Ark1'!AC1933)</f>
        <v/>
      </c>
      <c r="AD231" s="34" t="str">
        <f>+IF(I231=0,"",'Ark1'!AE1933)</f>
        <v/>
      </c>
      <c r="AE231" s="29" t="str">
        <f t="shared" si="35"/>
        <v/>
      </c>
      <c r="AF231" s="29" t="str">
        <f t="shared" si="36"/>
        <v/>
      </c>
      <c r="AG231" s="216"/>
      <c r="AH231" s="219"/>
      <c r="AJ231" s="29"/>
      <c r="AK231" s="27"/>
      <c r="AL231" s="220"/>
      <c r="AM231" s="28"/>
      <c r="AQ231" s="28"/>
    </row>
    <row r="232" spans="1:61" ht="15.6">
      <c r="A232" s="216"/>
      <c r="B232" s="287">
        <f>+'Ark1'!C1934</f>
        <v>2024</v>
      </c>
      <c r="C232" s="28">
        <f>+'Ark1'!L1934</f>
        <v>8</v>
      </c>
      <c r="D232" s="236" t="str">
        <f>VLOOKUP(C232,Klasse!$C$11:$D$27,2)</f>
        <v>R</v>
      </c>
      <c r="E232" s="28">
        <f>+'Ark1'!H1934</f>
        <v>1</v>
      </c>
      <c r="F232" s="28">
        <f>+'Ark1'!J1934</f>
        <v>802</v>
      </c>
      <c r="G232" s="236" t="str">
        <f>VLOOKUP(F232,RNR!$A$1:$B$25,2)</f>
        <v>Karasjok</v>
      </c>
      <c r="H232" s="28">
        <f>+IF(I232=0,"",'Ark1'!Q1934)</f>
        <v>43</v>
      </c>
      <c r="I232" s="339">
        <f>+'Ark1'!R1934</f>
        <v>119</v>
      </c>
      <c r="J232" s="29">
        <f>+IF(I232=0,"",'Ark1'!AG1934)</f>
        <v>23.65504706539652</v>
      </c>
      <c r="L232" s="29">
        <f>+IF(I232=0,"",'Ark1'!AH1934)</f>
        <v>4.201680672268906</v>
      </c>
      <c r="M232" s="95"/>
      <c r="N232" s="504">
        <f>+'Ark1'!AI1934</f>
        <v>119</v>
      </c>
      <c r="O232" s="234"/>
      <c r="P232" s="32">
        <f>+IF(I232=0,"",'Ark1'!U1934)</f>
        <v>28.10756302521008</v>
      </c>
      <c r="Q232" s="95"/>
      <c r="R232" s="264">
        <f>+IF(N232=0,"",'Ark1'!AJ1934)</f>
        <v>111.04705882352935</v>
      </c>
      <c r="S232" s="95"/>
      <c r="T232" s="264">
        <f>+IF(N232=0,"",'Ark1'!AK1934)</f>
        <v>20.446267699513353</v>
      </c>
      <c r="U232" s="95"/>
      <c r="V232" s="27">
        <f>+IF(I232=0,"",'Ark1'!T1934)</f>
        <v>6.8067226890756301</v>
      </c>
      <c r="W232" s="95"/>
      <c r="X232" s="34">
        <f>+IF(I232=0,"",'Ark1'!W1934)</f>
        <v>16.80672268907562</v>
      </c>
      <c r="Y232" s="34">
        <f>+IF(I232=0,"",'Ark1'!X1934)</f>
        <v>100</v>
      </c>
      <c r="Z232" s="34">
        <f>+IF(I232=0,"",'Ark1'!Y1934)</f>
        <v>84.87394957983193</v>
      </c>
      <c r="AA232" s="34">
        <f>+IF(I232=0,"",'Ark1'!Z1934)</f>
        <v>4.7080685198077106</v>
      </c>
      <c r="AB232" s="29">
        <f>+IF(I232=0,"",'Ark1'!AA1934)</f>
        <v>0</v>
      </c>
      <c r="AC232" s="27">
        <f>+IF(I232=0,"",'Ark1'!AC1934)</f>
        <v>0</v>
      </c>
      <c r="AD232" s="34">
        <f>+IF(I232=0,"",'Ark1'!AE1934)</f>
        <v>0</v>
      </c>
      <c r="AE232" s="29">
        <f t="shared" si="35"/>
        <v>3.51344537815126</v>
      </c>
      <c r="AF232" s="29">
        <f t="shared" si="36"/>
        <v>2.7674418604651163</v>
      </c>
      <c r="AG232" s="216"/>
      <c r="AH232" s="219"/>
      <c r="AJ232" s="29"/>
      <c r="AK232" s="27"/>
      <c r="AL232" s="220"/>
      <c r="AM232" s="28"/>
      <c r="AQ232" s="28"/>
    </row>
    <row r="233" spans="1:61" ht="19.8">
      <c r="A233" s="216"/>
      <c r="B233" s="216"/>
      <c r="C233" s="216"/>
      <c r="D233" s="216"/>
      <c r="E233" s="216"/>
      <c r="F233" s="216"/>
      <c r="G233" s="534"/>
      <c r="H233" s="216"/>
      <c r="I233" s="349"/>
      <c r="J233" s="217"/>
      <c r="K233" s="217"/>
      <c r="L233" s="217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218"/>
      <c r="Z233" s="218"/>
      <c r="AA233" s="218"/>
      <c r="AB233" s="218"/>
      <c r="AC233" s="216"/>
      <c r="AD233" s="218"/>
      <c r="AE233" s="218"/>
      <c r="AF233" s="218"/>
      <c r="AG233" s="216"/>
      <c r="AH233" s="219"/>
      <c r="AJ233" s="29"/>
      <c r="AK233" s="27"/>
      <c r="AL233" s="220"/>
      <c r="AM233" s="28"/>
      <c r="AQ233" s="28"/>
      <c r="BI233" s="232"/>
    </row>
    <row r="234" spans="1:61" ht="24.6">
      <c r="A234" s="216"/>
      <c r="B234" s="216"/>
      <c r="C234" s="309" t="str">
        <f>+D240</f>
        <v>R+</v>
      </c>
      <c r="D234" s="216"/>
      <c r="E234" s="216"/>
      <c r="F234" s="216"/>
      <c r="G234" s="534"/>
      <c r="H234" s="216"/>
      <c r="I234" s="544">
        <f>SUM(I240:I267)</f>
        <v>8227</v>
      </c>
      <c r="J234" s="217"/>
      <c r="K234" s="260"/>
      <c r="L234" s="260"/>
      <c r="M234" s="95"/>
      <c r="N234" s="544">
        <f>SUM(N240:N267)</f>
        <v>7961</v>
      </c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218"/>
      <c r="Z234" s="218"/>
      <c r="AA234" s="218"/>
      <c r="AB234" s="218"/>
      <c r="AC234" s="216"/>
      <c r="AD234" s="218"/>
      <c r="AE234" s="218"/>
      <c r="AF234" s="218"/>
      <c r="AG234" s="216"/>
      <c r="AH234" s="219"/>
      <c r="AJ234" s="29"/>
      <c r="AK234" s="27"/>
      <c r="AL234" s="220"/>
      <c r="AM234" s="28"/>
      <c r="AQ234" s="28"/>
      <c r="BI234" s="232"/>
    </row>
    <row r="235" spans="1:61" ht="19.8">
      <c r="A235" s="216"/>
      <c r="B235" s="216"/>
      <c r="C235" s="216"/>
      <c r="D235" s="216"/>
      <c r="E235" s="216"/>
      <c r="F235" s="216"/>
      <c r="G235" s="234"/>
      <c r="H235" s="234"/>
      <c r="I235" s="349"/>
      <c r="J235" s="217"/>
      <c r="K235" s="217"/>
      <c r="L235" s="217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218"/>
      <c r="Z235" s="218"/>
      <c r="AA235" s="218"/>
      <c r="AB235" s="235"/>
      <c r="AC235" s="216"/>
      <c r="AD235" s="235"/>
      <c r="AE235" s="235"/>
      <c r="AF235" s="233"/>
      <c r="AG235" s="216"/>
      <c r="AH235" s="219"/>
      <c r="AJ235" s="29"/>
      <c r="AK235" s="27"/>
      <c r="AL235" s="220"/>
      <c r="AM235" s="28"/>
      <c r="AQ235" s="28"/>
      <c r="BI235" s="232"/>
    </row>
    <row r="236" spans="1:61" ht="15.6">
      <c r="A236" s="216"/>
      <c r="B236" s="287">
        <f>+'Ark1'!C1935</f>
        <v>2024</v>
      </c>
      <c r="C236" s="236">
        <f>+'Ark1'!L1935</f>
        <v>9</v>
      </c>
      <c r="D236" s="236" t="str">
        <f>VLOOKUP(C236,Klasse!$C$11:$D$27,2)</f>
        <v>R+</v>
      </c>
      <c r="E236" s="236">
        <f>+'Ark1'!H1935</f>
        <v>1</v>
      </c>
      <c r="F236" s="236">
        <f>+'Ark1'!J1935</f>
        <v>103</v>
      </c>
      <c r="G236" s="236" t="str">
        <f>VLOOKUP(F236,RNR!$A$1:$B$25,2)</f>
        <v>Rudshøgda</v>
      </c>
      <c r="H236" s="236">
        <f>+IF(I236=0,"",'Ark1'!Q1935)</f>
        <v>2</v>
      </c>
      <c r="I236" s="353">
        <f>+'Ark1'!R1935</f>
        <v>4</v>
      </c>
      <c r="J236" s="237">
        <f>+IF(I236=0,"",'Ark1'!AG1935)</f>
        <v>16.869728209934401</v>
      </c>
      <c r="K236" s="237"/>
      <c r="L236" s="237">
        <f>+IF(I236=0,"",'Ark1'!AH1935)</f>
        <v>0</v>
      </c>
      <c r="M236" s="95"/>
      <c r="N236" s="504">
        <f>+'Ark1'!AI1935</f>
        <v>4</v>
      </c>
      <c r="O236" s="234"/>
      <c r="P236" s="32">
        <f>+IF(I236=0,"",'Ark1'!U1935)</f>
        <v>36</v>
      </c>
      <c r="Q236" s="95"/>
      <c r="R236" s="264">
        <f>+IF(N236=0,"",'Ark1'!AJ1935)</f>
        <v>117.25</v>
      </c>
      <c r="S236" s="95"/>
      <c r="T236" s="264">
        <f>+IF(N236=0,"",'Ark1'!AK1935)</f>
        <v>22.207353679134751</v>
      </c>
      <c r="U236" s="95"/>
      <c r="V236" s="238">
        <f>+IF(I236=0,"",'Ark1'!T1935)</f>
        <v>7.75</v>
      </c>
      <c r="W236" s="95"/>
      <c r="X236" s="239">
        <f>+IF(I236=0,"",'Ark1'!W1935)</f>
        <v>0</v>
      </c>
      <c r="Y236" s="239">
        <f>+IF(I236=0,"",'Ark1'!X1935)</f>
        <v>100</v>
      </c>
      <c r="Z236" s="239">
        <f>+IF(I236=0,"",'Ark1'!Y1935)</f>
        <v>100</v>
      </c>
      <c r="AA236" s="239">
        <f>+IF(I236=0,"",'Ark1'!Z1935)</f>
        <v>4.5431266766402301</v>
      </c>
      <c r="AB236" s="237">
        <f>+IF(I236=0,"",'Ark1'!AA1935)</f>
        <v>0</v>
      </c>
      <c r="AC236" s="238">
        <f>+IF(I236=0,"",'Ark1'!AC1935)</f>
        <v>0</v>
      </c>
      <c r="AD236" s="239">
        <f>+IF(I236=0,"",'Ark1'!AE1935)</f>
        <v>0</v>
      </c>
      <c r="AE236" s="237">
        <f t="shared" ref="AE236:AE239" si="37">IF(I236=0,"",P236/C236)</f>
        <v>4</v>
      </c>
      <c r="AF236" s="237">
        <f t="shared" ref="AF236:AF239" si="38">IF(I236=0,"",I236/H236)</f>
        <v>2</v>
      </c>
      <c r="AG236" s="216"/>
      <c r="AH236" s="219"/>
      <c r="AJ236" s="29"/>
      <c r="AK236" s="27"/>
      <c r="AL236" s="220"/>
      <c r="AM236" s="28"/>
      <c r="AQ236" s="28"/>
    </row>
    <row r="237" spans="1:61" ht="15.6">
      <c r="A237" s="216"/>
      <c r="B237" s="287">
        <f>+'Ark1'!C1936</f>
        <v>2024</v>
      </c>
      <c r="C237" s="236">
        <f>+'Ark1'!L1936</f>
        <v>9</v>
      </c>
      <c r="D237" s="236" t="str">
        <f>VLOOKUP(C237,Klasse!$C$11:$D$27,2)</f>
        <v>R+</v>
      </c>
      <c r="E237" s="236">
        <f>+'Ark1'!H1936</f>
        <v>2</v>
      </c>
      <c r="F237" s="236">
        <f>+'Ark1'!J1936</f>
        <v>106</v>
      </c>
      <c r="G237" s="236" t="str">
        <f>VLOOKUP(F237,RNR!$A$1:$B$25,2)</f>
        <v>Furuseth</v>
      </c>
      <c r="H237" s="236">
        <f>+IF(I237=0,"",'Ark1'!Q1936)</f>
        <v>132</v>
      </c>
      <c r="I237" s="353">
        <f>+'Ark1'!R1936</f>
        <v>270</v>
      </c>
      <c r="J237" s="237">
        <f>+IF(I237=0,"",'Ark1'!AG1936)</f>
        <v>19.125746024226988</v>
      </c>
      <c r="K237" s="237"/>
      <c r="L237" s="237">
        <f>+IF(I237=0,"",'Ark1'!AH1936)</f>
        <v>0.37037037037037041</v>
      </c>
      <c r="M237" s="95"/>
      <c r="N237" s="504">
        <f>+'Ark1'!AI1936</f>
        <v>267</v>
      </c>
      <c r="O237" s="234"/>
      <c r="P237" s="32">
        <f>+IF(I237=0,"",'Ark1'!U1936)</f>
        <v>33.197407407407411</v>
      </c>
      <c r="Q237" s="95"/>
      <c r="R237" s="264">
        <f>+IF(N237=0,"",'Ark1'!AJ1936)</f>
        <v>112.27565543071164</v>
      </c>
      <c r="S237" s="95"/>
      <c r="T237" s="264">
        <f>+IF(N237=0,"",'Ark1'!AK1936)</f>
        <v>23.331079181713314</v>
      </c>
      <c r="U237" s="95"/>
      <c r="V237" s="238">
        <f>+IF(I237=0,"",'Ark1'!T1936)</f>
        <v>7.5518518518518531</v>
      </c>
      <c r="W237" s="95"/>
      <c r="X237" s="239">
        <f>+IF(I237=0,"",'Ark1'!W1936)</f>
        <v>20.740740740740744</v>
      </c>
      <c r="Y237" s="239">
        <f>+IF(I237=0,"",'Ark1'!X1936)</f>
        <v>100</v>
      </c>
      <c r="Z237" s="239">
        <f>+IF(I237=0,"",'Ark1'!Y1936)</f>
        <v>96.296296296296291</v>
      </c>
      <c r="AA237" s="239">
        <f>+IF(I237=0,"",'Ark1'!Z1936)</f>
        <v>4.7868369612175679</v>
      </c>
      <c r="AB237" s="237">
        <f>+IF(I237=0,"",'Ark1'!AA1936)</f>
        <v>0</v>
      </c>
      <c r="AC237" s="238">
        <f>+IF(I237=0,"",'Ark1'!AC1936)</f>
        <v>0</v>
      </c>
      <c r="AD237" s="239">
        <f>+IF(I237=0,"",'Ark1'!AE1936)</f>
        <v>0</v>
      </c>
      <c r="AE237" s="237">
        <f t="shared" si="37"/>
        <v>3.688600823045268</v>
      </c>
      <c r="AF237" s="237">
        <f t="shared" si="38"/>
        <v>2.0454545454545454</v>
      </c>
      <c r="AG237" s="216"/>
      <c r="AH237" s="219"/>
      <c r="AJ237" s="29"/>
      <c r="AK237" s="27"/>
      <c r="AL237" s="220"/>
      <c r="AM237" s="28"/>
      <c r="AQ237" s="28"/>
    </row>
    <row r="238" spans="1:61" ht="15.6">
      <c r="A238" s="216"/>
      <c r="B238" s="287">
        <f>+'Ark1'!C1937</f>
        <v>2024</v>
      </c>
      <c r="C238" s="236">
        <f>+'Ark1'!L1937</f>
        <v>9</v>
      </c>
      <c r="D238" s="236" t="str">
        <f>VLOOKUP(C238,Klasse!$C$11:$D$27,2)</f>
        <v>R+</v>
      </c>
      <c r="E238" s="236">
        <f>+'Ark1'!H1937</f>
        <v>1</v>
      </c>
      <c r="F238" s="236">
        <f>+'Ark1'!J1937</f>
        <v>110</v>
      </c>
      <c r="G238" s="236" t="str">
        <f>VLOOKUP(F238,RNR!$A$1:$B$25,2)</f>
        <v>Gol</v>
      </c>
      <c r="H238" s="236">
        <f>+IF(I238=0,"",'Ark1'!Q1937)</f>
        <v>435</v>
      </c>
      <c r="I238" s="353">
        <f>+'Ark1'!R1937</f>
        <v>868</v>
      </c>
      <c r="J238" s="237">
        <f>+IF(I238=0,"",'Ark1'!AG1937)</f>
        <v>19.086916321417544</v>
      </c>
      <c r="K238" s="237"/>
      <c r="L238" s="237">
        <f>+IF(I238=0,"",'Ark1'!AH1937)</f>
        <v>2.5345622119815672</v>
      </c>
      <c r="M238" s="95"/>
      <c r="N238" s="504">
        <f>+'Ark1'!AI1937</f>
        <v>868</v>
      </c>
      <c r="O238" s="234"/>
      <c r="P238" s="32">
        <f>+IF(I238=0,"",'Ark1'!U1937)</f>
        <v>34.080414746543795</v>
      </c>
      <c r="Q238" s="95"/>
      <c r="R238" s="264">
        <f>+IF(N238=0,"",'Ark1'!AJ1937)</f>
        <v>113.1582949308757</v>
      </c>
      <c r="S238" s="95"/>
      <c r="T238" s="264">
        <f>+IF(N238=0,"",'Ark1'!AK1937)</f>
        <v>23.411702123987943</v>
      </c>
      <c r="U238" s="95"/>
      <c r="V238" s="238">
        <f>+IF(I238=0,"",'Ark1'!T1937)</f>
        <v>7.1417050691244244</v>
      </c>
      <c r="W238" s="95"/>
      <c r="X238" s="239">
        <f>+IF(I238=0,"",'Ark1'!W1937)</f>
        <v>14.631336405529956</v>
      </c>
      <c r="Y238" s="239">
        <f>+IF(I238=0,"",'Ark1'!X1937)</f>
        <v>100</v>
      </c>
      <c r="Z238" s="239">
        <f>+IF(I238=0,"",'Ark1'!Y1937)</f>
        <v>98.271889400921637</v>
      </c>
      <c r="AA238" s="239">
        <f>+IF(I238=0,"",'Ark1'!Z1937)</f>
        <v>4.5381748715083905</v>
      </c>
      <c r="AB238" s="237">
        <f>+IF(I238=0,"",'Ark1'!AA1937)</f>
        <v>0</v>
      </c>
      <c r="AC238" s="238">
        <f>+IF(I238=0,"",'Ark1'!AC1937)</f>
        <v>0</v>
      </c>
      <c r="AD238" s="239">
        <f>+IF(I238=0,"",'Ark1'!AE1937)</f>
        <v>0</v>
      </c>
      <c r="AE238" s="237">
        <f t="shared" si="37"/>
        <v>3.7867127496159774</v>
      </c>
      <c r="AF238" s="237">
        <f t="shared" si="38"/>
        <v>1.9954022988505746</v>
      </c>
      <c r="AG238" s="216"/>
      <c r="AH238" s="219"/>
      <c r="AJ238" s="29"/>
      <c r="AK238" s="27"/>
      <c r="AL238" s="220"/>
      <c r="AM238" s="28"/>
      <c r="AQ238" s="28"/>
    </row>
    <row r="239" spans="1:61" ht="15.6">
      <c r="A239" s="216"/>
      <c r="B239" s="287">
        <f>+'Ark1'!C1938</f>
        <v>2024</v>
      </c>
      <c r="C239" s="236">
        <f>+'Ark1'!L1938</f>
        <v>9</v>
      </c>
      <c r="D239" s="236" t="str">
        <f>VLOOKUP(C239,Klasse!$C$11:$D$27,2)</f>
        <v>R+</v>
      </c>
      <c r="E239" s="236">
        <f>+'Ark1'!H1938</f>
        <v>1</v>
      </c>
      <c r="F239" s="236">
        <f>+'Ark1'!J1938</f>
        <v>111</v>
      </c>
      <c r="G239" s="236" t="str">
        <f>VLOOKUP(F239,RNR!$A$1:$B$25,2)</f>
        <v>Forus</v>
      </c>
      <c r="H239" s="236">
        <f>+IF(I239=0,"",'Ark1'!Q1938)</f>
        <v>421</v>
      </c>
      <c r="I239" s="353">
        <f>+'Ark1'!R1938</f>
        <v>733</v>
      </c>
      <c r="J239" s="237">
        <f>+IF(I239=0,"",'Ark1'!AG1938)</f>
        <v>22.003206713958832</v>
      </c>
      <c r="K239" s="237"/>
      <c r="L239" s="237">
        <f>+IF(I239=0,"",'Ark1'!AH1938)</f>
        <v>0.40927694406548432</v>
      </c>
      <c r="M239" s="95"/>
      <c r="N239" s="504">
        <f>+'Ark1'!AI1938</f>
        <v>728</v>
      </c>
      <c r="O239" s="234"/>
      <c r="P239" s="32">
        <f>+IF(I239=0,"",'Ark1'!U1938)</f>
        <v>34.279945429740792</v>
      </c>
      <c r="Q239" s="95"/>
      <c r="R239" s="264">
        <f>+IF(N239=0,"",'Ark1'!AJ1938)</f>
        <v>112.82293956043959</v>
      </c>
      <c r="S239" s="95"/>
      <c r="T239" s="264">
        <f>+IF(N239=0,"",'Ark1'!AK1938)</f>
        <v>23.761875374580839</v>
      </c>
      <c r="U239" s="95"/>
      <c r="V239" s="238">
        <f>+IF(I239=0,"",'Ark1'!T1938)</f>
        <v>7.0695770804911309</v>
      </c>
      <c r="W239" s="95"/>
      <c r="X239" s="239">
        <f>+IF(I239=0,"",'Ark1'!W1938)</f>
        <v>18.144611186903138</v>
      </c>
      <c r="Y239" s="239">
        <f>+IF(I239=0,"",'Ark1'!X1938)</f>
        <v>100</v>
      </c>
      <c r="Z239" s="239">
        <f>+IF(I239=0,"",'Ark1'!Y1938)</f>
        <v>98.635743519781727</v>
      </c>
      <c r="AA239" s="239">
        <f>+IF(I239=0,"",'Ark1'!Z1938)</f>
        <v>4.8333927138840034</v>
      </c>
      <c r="AB239" s="237">
        <f>+IF(I239=0,"",'Ark1'!AA1938)</f>
        <v>0</v>
      </c>
      <c r="AC239" s="238">
        <f>+IF(I239=0,"",'Ark1'!AC1938)</f>
        <v>0</v>
      </c>
      <c r="AD239" s="239">
        <f>+IF(I239=0,"",'Ark1'!AE1938)</f>
        <v>0</v>
      </c>
      <c r="AE239" s="237">
        <f t="shared" si="37"/>
        <v>3.8088828255267546</v>
      </c>
      <c r="AF239" s="237">
        <f t="shared" si="38"/>
        <v>1.7410926365795725</v>
      </c>
      <c r="AG239" s="216"/>
      <c r="AH239" s="219"/>
      <c r="AJ239" s="29"/>
      <c r="AK239" s="27"/>
      <c r="AL239" s="220"/>
      <c r="AM239" s="28"/>
      <c r="AQ239" s="28"/>
    </row>
    <row r="240" spans="1:61" ht="15.6">
      <c r="A240" s="216"/>
      <c r="B240" s="287">
        <f>+'Ark1'!C1939</f>
        <v>2024</v>
      </c>
      <c r="C240" s="236">
        <f>+'Ark1'!L1939</f>
        <v>9</v>
      </c>
      <c r="D240" s="236" t="str">
        <f>VLOOKUP(C240,Klasse!$C$11:$D$27,2)</f>
        <v>R+</v>
      </c>
      <c r="E240" s="236">
        <f>+'Ark1'!H1939</f>
        <v>1</v>
      </c>
      <c r="F240" s="236">
        <f>+'Ark1'!J1939</f>
        <v>116</v>
      </c>
      <c r="G240" s="236" t="str">
        <f>VLOOKUP(F240,RNR!$A$1:$B$25,2)</f>
        <v>Sandeid</v>
      </c>
      <c r="H240" s="236">
        <f>+IF(I240=0,"",'Ark1'!Q1939)</f>
        <v>284</v>
      </c>
      <c r="I240" s="353">
        <f>+'Ark1'!R1939</f>
        <v>460</v>
      </c>
      <c r="J240" s="237">
        <f>+IF(I240=0,"",'Ark1'!AG1939)</f>
        <v>19.673631861265253</v>
      </c>
      <c r="K240" s="237"/>
      <c r="L240" s="237">
        <f>+IF(I240=0,"",'Ark1'!AH1939)</f>
        <v>0.21739130434782608</v>
      </c>
      <c r="M240" s="95"/>
      <c r="N240" s="504">
        <f>+'Ark1'!AI1939</f>
        <v>394</v>
      </c>
      <c r="O240" s="234"/>
      <c r="P240" s="32">
        <f>+IF(I240=0,"",'Ark1'!U1939)</f>
        <v>33.264347826086954</v>
      </c>
      <c r="Q240" s="95"/>
      <c r="R240" s="264">
        <f>+IF(N240=0,"",'Ark1'!AJ1939)</f>
        <v>111.57690355329952</v>
      </c>
      <c r="S240" s="95"/>
      <c r="T240" s="264">
        <f>+IF(N240=0,"",'Ark1'!AK1939)</f>
        <v>23.4520076552155</v>
      </c>
      <c r="U240" s="95"/>
      <c r="V240" s="238">
        <f>+IF(I240=0,"",'Ark1'!T1939)</f>
        <v>7.2282608695652177</v>
      </c>
      <c r="W240" s="95"/>
      <c r="X240" s="239">
        <f>+IF(I240=0,"",'Ark1'!W1939)</f>
        <v>21.521739130434781</v>
      </c>
      <c r="Y240" s="239">
        <f>+IF(I240=0,"",'Ark1'!X1939)</f>
        <v>100</v>
      </c>
      <c r="Z240" s="239">
        <f>+IF(I240=0,"",'Ark1'!Y1939)</f>
        <v>97.608695652173907</v>
      </c>
      <c r="AA240" s="239">
        <f>+IF(I240=0,"",'Ark1'!Z1939)</f>
        <v>5.1921754057653207</v>
      </c>
      <c r="AB240" s="237">
        <f>+IF(I240=0,"",'Ark1'!AA1939)</f>
        <v>0</v>
      </c>
      <c r="AC240" s="238">
        <f>+IF(I240=0,"",'Ark1'!AC1939)</f>
        <v>0</v>
      </c>
      <c r="AD240" s="239">
        <f>+IF(I240=0,"",'Ark1'!AE1939)</f>
        <v>0</v>
      </c>
      <c r="AE240" s="237">
        <f t="shared" ref="AE240:AE260" si="39">IF(I240=0,"",P240/C240)</f>
        <v>3.6960386473429949</v>
      </c>
      <c r="AF240" s="237">
        <f t="shared" ref="AF240" si="40">IF(I240=0,"",I240/H240)</f>
        <v>1.619718309859155</v>
      </c>
      <c r="AG240" s="216"/>
      <c r="AH240" s="219"/>
      <c r="AJ240" s="29"/>
      <c r="AK240" s="27"/>
      <c r="AL240" s="219"/>
      <c r="AM240" s="28"/>
      <c r="AQ240" s="28"/>
    </row>
    <row r="241" spans="1:43" ht="15.6">
      <c r="A241" s="216"/>
      <c r="B241" s="287">
        <f>+'Ark1'!C1940</f>
        <v>2024</v>
      </c>
      <c r="C241" s="236">
        <f>+'Ark1'!L1940</f>
        <v>9</v>
      </c>
      <c r="D241" s="236" t="str">
        <f>VLOOKUP(C241,Klasse!$C$11:$D$27,2)</f>
        <v>R+</v>
      </c>
      <c r="E241" s="236">
        <f>+'Ark1'!H1940</f>
        <v>2</v>
      </c>
      <c r="F241" s="236">
        <f>+'Ark1'!J1940</f>
        <v>117</v>
      </c>
      <c r="G241" s="236" t="str">
        <f>VLOOKUP(F241,RNR!$A$1:$B$25,2)</f>
        <v>Jæren</v>
      </c>
      <c r="H241" s="236">
        <f>+IF(I241=0,"",'Ark1'!Q1940)</f>
        <v>170</v>
      </c>
      <c r="I241" s="353">
        <f>+'Ark1'!R1940</f>
        <v>293</v>
      </c>
      <c r="J241" s="237">
        <f>+IF(I241=0,"",'Ark1'!AG1940)</f>
        <v>17.320768429806346</v>
      </c>
      <c r="K241" s="237"/>
      <c r="L241" s="237">
        <f>+IF(I241=0,"",'Ark1'!AH1940)</f>
        <v>0.68259385665529004</v>
      </c>
      <c r="M241" s="95"/>
      <c r="N241" s="504">
        <f>+'Ark1'!AI1940</f>
        <v>293</v>
      </c>
      <c r="O241" s="234"/>
      <c r="P241" s="32">
        <f>+IF(I241=0,"",'Ark1'!U1940)</f>
        <v>33.836860068259398</v>
      </c>
      <c r="Q241" s="95"/>
      <c r="R241" s="264">
        <f>+IF(N241=0,"",'Ark1'!AJ1940)</f>
        <v>113.37781569965863</v>
      </c>
      <c r="S241" s="95"/>
      <c r="T241" s="264">
        <f>+IF(N241=0,"",'Ark1'!AK1940)</f>
        <v>23.033385703621505</v>
      </c>
      <c r="U241" s="95"/>
      <c r="V241" s="238">
        <f>+IF(I241=0,"",'Ark1'!T1940)</f>
        <v>8.1160409556313979</v>
      </c>
      <c r="W241" s="95"/>
      <c r="X241" s="239">
        <f>+IF(I241=0,"",'Ark1'!W1940)</f>
        <v>40.273037542662117</v>
      </c>
      <c r="Y241" s="239">
        <f>+IF(I241=0,"",'Ark1'!X1940)</f>
        <v>100</v>
      </c>
      <c r="Z241" s="239">
        <f>+IF(I241=0,"",'Ark1'!Y1940)</f>
        <v>98.634812286689439</v>
      </c>
      <c r="AA241" s="239">
        <f>+IF(I241=0,"",'Ark1'!Z1940)</f>
        <v>5.01328675279425</v>
      </c>
      <c r="AB241" s="237">
        <f>+IF(I241=0,"",'Ark1'!AA1940)</f>
        <v>0</v>
      </c>
      <c r="AC241" s="238">
        <f>+IF(I241=0,"",'Ark1'!AC1940)</f>
        <v>0</v>
      </c>
      <c r="AD241" s="239">
        <f>+IF(I241=0,"",'Ark1'!AE1940)</f>
        <v>0</v>
      </c>
      <c r="AE241" s="237">
        <f t="shared" si="39"/>
        <v>3.7596511186954888</v>
      </c>
      <c r="AF241" s="237">
        <f t="shared" ref="AF241:AF260" si="41">IF(I241=0,"",I241/H241)</f>
        <v>1.723529411764706</v>
      </c>
      <c r="AG241" s="216"/>
      <c r="AH241" s="219"/>
      <c r="AJ241" s="29"/>
      <c r="AK241" s="27"/>
      <c r="AL241" s="220"/>
      <c r="AM241" s="28"/>
      <c r="AQ241" s="28"/>
    </row>
    <row r="242" spans="1:43" ht="15.6">
      <c r="A242" s="216"/>
      <c r="B242" s="287">
        <f>+'Ark1'!C1941</f>
        <v>2024</v>
      </c>
      <c r="C242" s="236">
        <f>+'Ark1'!L1941</f>
        <v>9</v>
      </c>
      <c r="D242" s="236" t="str">
        <f>VLOOKUP(C242,Klasse!$C$11:$D$27,2)</f>
        <v>R+</v>
      </c>
      <c r="E242" s="236">
        <f>+'Ark1'!H1941</f>
        <v>1</v>
      </c>
      <c r="F242" s="236">
        <f>+'Ark1'!J1941</f>
        <v>134</v>
      </c>
      <c r="G242" s="236" t="str">
        <f>VLOOKUP(F242,RNR!$A$1:$B$25,2)</f>
        <v>Førde</v>
      </c>
      <c r="H242" s="236">
        <f>+IF(I242=0,"",'Ark1'!Q1941)</f>
        <v>462</v>
      </c>
      <c r="I242" s="353">
        <f>+'Ark1'!R1941</f>
        <v>794</v>
      </c>
      <c r="J242" s="237">
        <f>+IF(I242=0,"",'Ark1'!AG1941)</f>
        <v>19.58924507759188</v>
      </c>
      <c r="K242" s="237"/>
      <c r="L242" s="237">
        <f>+IF(I242=0,"",'Ark1'!AH1941)</f>
        <v>1.385390428211587</v>
      </c>
      <c r="M242" s="95"/>
      <c r="N242" s="504">
        <f>+'Ark1'!AI1941</f>
        <v>790</v>
      </c>
      <c r="O242" s="234"/>
      <c r="P242" s="32">
        <f>+IF(I242=0,"",'Ark1'!U1941)</f>
        <v>31.67896725440805</v>
      </c>
      <c r="Q242" s="95"/>
      <c r="R242" s="264">
        <f>+IF(N242=0,"",'Ark1'!AJ1941)</f>
        <v>110.13000000000008</v>
      </c>
      <c r="S242" s="95"/>
      <c r="T242" s="264">
        <f>+IF(N242=0,"",'Ark1'!AK1941)</f>
        <v>23.593364352726081</v>
      </c>
      <c r="U242" s="95"/>
      <c r="V242" s="238">
        <f>+IF(I242=0,"",'Ark1'!T1941)</f>
        <v>7.1901763224181376</v>
      </c>
      <c r="W242" s="95"/>
      <c r="X242" s="239">
        <f>+IF(I242=0,"",'Ark1'!W1941)</f>
        <v>15.36523929471033</v>
      </c>
      <c r="Y242" s="239">
        <f>+IF(I242=0,"",'Ark1'!X1941)</f>
        <v>100</v>
      </c>
      <c r="Z242" s="239">
        <f>+IF(I242=0,"",'Ark1'!Y1941)</f>
        <v>96.221662468513841</v>
      </c>
      <c r="AA242" s="239">
        <f>+IF(I242=0,"",'Ark1'!Z1941)</f>
        <v>4.6754758042802624</v>
      </c>
      <c r="AB242" s="237">
        <f>+IF(I242=0,"",'Ark1'!AA1941)</f>
        <v>0</v>
      </c>
      <c r="AC242" s="238">
        <f>+IF(I242=0,"",'Ark1'!AC1941)</f>
        <v>0</v>
      </c>
      <c r="AD242" s="239">
        <f>+IF(I242=0,"",'Ark1'!AE1941)</f>
        <v>0</v>
      </c>
      <c r="AE242" s="237">
        <f t="shared" si="39"/>
        <v>3.5198852504897835</v>
      </c>
      <c r="AF242" s="237">
        <f t="shared" si="41"/>
        <v>1.7186147186147187</v>
      </c>
      <c r="AG242" s="216"/>
      <c r="AH242" s="219"/>
      <c r="AJ242" s="29"/>
      <c r="AK242" s="27"/>
      <c r="AL242" s="220"/>
      <c r="AM242" s="28"/>
      <c r="AQ242" s="28"/>
    </row>
    <row r="243" spans="1:43" ht="15.6">
      <c r="A243" s="216"/>
      <c r="B243" s="287">
        <f>+'Ark1'!C1942</f>
        <v>2024</v>
      </c>
      <c r="C243" s="236">
        <f>+'Ark1'!L1942</f>
        <v>9</v>
      </c>
      <c r="D243" s="236" t="str">
        <f>VLOOKUP(C243,Klasse!$C$11:$D$27,2)</f>
        <v>R+</v>
      </c>
      <c r="E243" s="236">
        <f>+'Ark1'!H1942</f>
        <v>2</v>
      </c>
      <c r="F243" s="236">
        <f>+'Ark1'!J1942</f>
        <v>141</v>
      </c>
      <c r="G243" s="236" t="str">
        <f>VLOOKUP(F243,RNR!$A$1:$B$25,2)</f>
        <v>Ølen</v>
      </c>
      <c r="H243" s="236">
        <f>+IF(I243=0,"",'Ark1'!Q1942)</f>
        <v>271</v>
      </c>
      <c r="I243" s="353">
        <f>+'Ark1'!R1942</f>
        <v>433</v>
      </c>
      <c r="J243" s="237">
        <f>+IF(I243=0,"",'Ark1'!AG1942)</f>
        <v>12.74915906196242</v>
      </c>
      <c r="K243" s="237"/>
      <c r="L243" s="237">
        <f>+IF(I243=0,"",'Ark1'!AH1942)</f>
        <v>0.69284064665127021</v>
      </c>
      <c r="M243" s="95"/>
      <c r="N243" s="504">
        <f>+'Ark1'!AI1942</f>
        <v>433</v>
      </c>
      <c r="O243" s="234"/>
      <c r="P243" s="32">
        <f>+IF(I243=0,"",'Ark1'!U1942)</f>
        <v>33.358660508083155</v>
      </c>
      <c r="Q243" s="95"/>
      <c r="R243" s="264">
        <f>+IF(N243=0,"",'Ark1'!AJ1942)</f>
        <v>112.53256351039261</v>
      </c>
      <c r="S243" s="95"/>
      <c r="T243" s="264">
        <f>+IF(N243=0,"",'Ark1'!AK1942)</f>
        <v>23.238570985862815</v>
      </c>
      <c r="U243" s="95"/>
      <c r="V243" s="238">
        <f>+IF(I243=0,"",'Ark1'!T1942)</f>
        <v>7.8244803695150145</v>
      </c>
      <c r="W243" s="95"/>
      <c r="X243" s="239">
        <f>+IF(I243=0,"",'Ark1'!W1942)</f>
        <v>27.944572748267895</v>
      </c>
      <c r="Y243" s="239">
        <f>+IF(I243=0,"",'Ark1'!X1942)</f>
        <v>100</v>
      </c>
      <c r="Z243" s="239">
        <f>+IF(I243=0,"",'Ark1'!Y1942)</f>
        <v>97.228637413394907</v>
      </c>
      <c r="AA243" s="239">
        <f>+IF(I243=0,"",'Ark1'!Z1942)</f>
        <v>5.099501860174855</v>
      </c>
      <c r="AB243" s="237">
        <f>+IF(I243=0,"",'Ark1'!AA1942)</f>
        <v>0</v>
      </c>
      <c r="AC243" s="238">
        <f>+IF(I243=0,"",'Ark1'!AC1942)</f>
        <v>0</v>
      </c>
      <c r="AD243" s="239">
        <f>+IF(I243=0,"",'Ark1'!AE1942)</f>
        <v>0</v>
      </c>
      <c r="AE243" s="237">
        <f t="shared" si="39"/>
        <v>3.7065178342314615</v>
      </c>
      <c r="AF243" s="237">
        <f t="shared" si="41"/>
        <v>1.5977859778597785</v>
      </c>
      <c r="AG243" s="216"/>
      <c r="AH243" s="219"/>
      <c r="AJ243" s="29"/>
      <c r="AK243" s="27"/>
      <c r="AL243" s="220"/>
      <c r="AM243" s="28"/>
      <c r="AQ243" s="28"/>
    </row>
    <row r="244" spans="1:43" ht="15.6">
      <c r="A244" s="216"/>
      <c r="B244" s="287">
        <f>+'Ark1'!C1943</f>
        <v>2024</v>
      </c>
      <c r="C244" s="236">
        <f>+'Ark1'!L1943</f>
        <v>9</v>
      </c>
      <c r="D244" s="236" t="str">
        <f>VLOOKUP(C244,Klasse!$C$11:$D$27,2)</f>
        <v>R+</v>
      </c>
      <c r="E244" s="236">
        <f>+'Ark1'!H1943</f>
        <v>2</v>
      </c>
      <c r="F244" s="236">
        <f>+'Ark1'!J1943</f>
        <v>143</v>
      </c>
      <c r="G244" s="236" t="str">
        <f>VLOOKUP(F244,RNR!$A$1:$B$25,2)</f>
        <v>Nordfjord</v>
      </c>
      <c r="H244" s="236" t="str">
        <f>+IF(I244=0,"",'Ark1'!Q1943)</f>
        <v/>
      </c>
      <c r="I244" s="353">
        <f>+'Ark1'!R1943</f>
        <v>0</v>
      </c>
      <c r="J244" s="237" t="str">
        <f>+IF(I244=0,"",'Ark1'!AG1943)</f>
        <v/>
      </c>
      <c r="K244" s="237"/>
      <c r="L244" s="237" t="str">
        <f>+IF(I244=0,"",'Ark1'!AH1943)</f>
        <v/>
      </c>
      <c r="M244" s="95"/>
      <c r="N244" s="504">
        <f>+'Ark1'!AI1943</f>
        <v>0</v>
      </c>
      <c r="O244" s="234"/>
      <c r="P244" s="32" t="str">
        <f>+IF(I244=0,"",'Ark1'!U1943)</f>
        <v/>
      </c>
      <c r="Q244" s="95"/>
      <c r="R244" s="264" t="str">
        <f>+IF(N244=0,"",'Ark1'!AJ1943)</f>
        <v/>
      </c>
      <c r="S244" s="95"/>
      <c r="T244" s="264" t="str">
        <f>+IF(N244=0,"",'Ark1'!AK1943)</f>
        <v/>
      </c>
      <c r="U244" s="95"/>
      <c r="V244" s="238" t="str">
        <f>+IF(I244=0,"",'Ark1'!T1943)</f>
        <v/>
      </c>
      <c r="W244" s="95"/>
      <c r="X244" s="239" t="str">
        <f>+IF(I244=0,"",'Ark1'!W1943)</f>
        <v/>
      </c>
      <c r="Y244" s="239" t="str">
        <f>+IF(I244=0,"",'Ark1'!X1943)</f>
        <v/>
      </c>
      <c r="Z244" s="239" t="str">
        <f>+IF(I244=0,"",'Ark1'!Y1943)</f>
        <v/>
      </c>
      <c r="AA244" s="239" t="str">
        <f>+IF(I244=0,"",'Ark1'!Z1943)</f>
        <v/>
      </c>
      <c r="AB244" s="237" t="str">
        <f>+IF(I244=0,"",'Ark1'!AA1943)</f>
        <v/>
      </c>
      <c r="AC244" s="238" t="str">
        <f>+IF(I244=0,"",'Ark1'!AC1943)</f>
        <v/>
      </c>
      <c r="AD244" s="239" t="str">
        <f>+IF(I244=0,"",'Ark1'!AE1943)</f>
        <v/>
      </c>
      <c r="AE244" s="237" t="str">
        <f t="shared" si="39"/>
        <v/>
      </c>
      <c r="AF244" s="237" t="str">
        <f t="shared" si="41"/>
        <v/>
      </c>
      <c r="AG244" s="216"/>
      <c r="AH244" s="219"/>
      <c r="AJ244" s="29"/>
      <c r="AK244" s="27"/>
      <c r="AL244" s="220"/>
      <c r="AM244" s="28"/>
      <c r="AQ244" s="28"/>
    </row>
    <row r="245" spans="1:43" ht="15.6">
      <c r="A245" s="216"/>
      <c r="B245" s="287">
        <f>+'Ark1'!C1944</f>
        <v>2024</v>
      </c>
      <c r="C245" s="236">
        <f>+'Ark1'!L1944</f>
        <v>9</v>
      </c>
      <c r="D245" s="236" t="str">
        <f>VLOOKUP(C245,Klasse!$C$11:$D$27,2)</f>
        <v>R+</v>
      </c>
      <c r="E245" s="236">
        <f>+'Ark1'!H1944</f>
        <v>2</v>
      </c>
      <c r="F245" s="236">
        <f>+'Ark1'!J1944</f>
        <v>147</v>
      </c>
      <c r="G245" s="236" t="str">
        <f>VLOOKUP(F245,RNR!$A$1:$B$25,2)</f>
        <v>Midt-Norge</v>
      </c>
      <c r="H245" s="236">
        <f>+IF(I245=0,"",'Ark1'!Q1944)</f>
        <v>31</v>
      </c>
      <c r="I245" s="353">
        <f>+'Ark1'!R1944</f>
        <v>66</v>
      </c>
      <c r="J245" s="237">
        <f>+IF(I245=0,"",'Ark1'!AG1944)</f>
        <v>12.441408465842258</v>
      </c>
      <c r="K245" s="237"/>
      <c r="L245" s="237">
        <f>+IF(I245=0,"",'Ark1'!AH1944)</f>
        <v>1.5151515151515151</v>
      </c>
      <c r="M245" s="95"/>
      <c r="N245" s="504">
        <f>+'Ark1'!AI1944</f>
        <v>66</v>
      </c>
      <c r="O245" s="234"/>
      <c r="P245" s="32">
        <f>+IF(I245=0,"",'Ark1'!U1944)</f>
        <v>31.56969696969697</v>
      </c>
      <c r="Q245" s="95"/>
      <c r="R245" s="264">
        <f>+IF(N245=0,"",'Ark1'!AJ1944)</f>
        <v>110.59090909090909</v>
      </c>
      <c r="S245" s="95"/>
      <c r="T245" s="264">
        <f>+IF(N245=0,"",'Ark1'!AK1944)</f>
        <v>23.257491360759005</v>
      </c>
      <c r="U245" s="95"/>
      <c r="V245" s="238">
        <f>+IF(I245=0,"",'Ark1'!T1944)</f>
        <v>7.3333333333333313</v>
      </c>
      <c r="W245" s="95"/>
      <c r="X245" s="239">
        <f>+IF(I245=0,"",'Ark1'!W1944)</f>
        <v>15.151515151515152</v>
      </c>
      <c r="Y245" s="239">
        <f>+IF(I245=0,"",'Ark1'!X1944)</f>
        <v>100</v>
      </c>
      <c r="Z245" s="239">
        <f>+IF(I245=0,"",'Ark1'!Y1944)</f>
        <v>93.939393939393923</v>
      </c>
      <c r="AA245" s="239">
        <f>+IF(I245=0,"",'Ark1'!Z1944)</f>
        <v>3.9672893462233154</v>
      </c>
      <c r="AB245" s="237">
        <f>+IF(I245=0,"",'Ark1'!AA1944)</f>
        <v>0</v>
      </c>
      <c r="AC245" s="238">
        <f>+IF(I245=0,"",'Ark1'!AC1944)</f>
        <v>0</v>
      </c>
      <c r="AD245" s="239">
        <f>+IF(I245=0,"",'Ark1'!AE1944)</f>
        <v>0</v>
      </c>
      <c r="AE245" s="237">
        <f t="shared" si="39"/>
        <v>3.5077441077441076</v>
      </c>
      <c r="AF245" s="237">
        <f t="shared" si="41"/>
        <v>2.129032258064516</v>
      </c>
      <c r="AG245" s="216"/>
      <c r="AH245" s="219"/>
      <c r="AJ245" s="29"/>
      <c r="AK245" s="27"/>
      <c r="AL245" s="220"/>
      <c r="AM245" s="28"/>
      <c r="AQ245" s="28"/>
    </row>
    <row r="246" spans="1:43" ht="15.6">
      <c r="A246" s="216"/>
      <c r="B246" s="287">
        <f>+'Ark1'!C1945</f>
        <v>2024</v>
      </c>
      <c r="C246" s="236">
        <f>+'Ark1'!L1945</f>
        <v>9</v>
      </c>
      <c r="D246" s="236" t="str">
        <f>VLOOKUP(C246,Klasse!$C$11:$D$27,2)</f>
        <v>R+</v>
      </c>
      <c r="E246" s="236">
        <f>+'Ark1'!H1945</f>
        <v>1</v>
      </c>
      <c r="F246" s="236">
        <f>+'Ark1'!J1945</f>
        <v>155</v>
      </c>
      <c r="G246" s="236" t="str">
        <f>VLOOKUP(F246,RNR!$A$1:$B$25,2)</f>
        <v>Målselv</v>
      </c>
      <c r="H246" s="236">
        <f>+IF(I246=0,"",'Ark1'!Q1945)</f>
        <v>173</v>
      </c>
      <c r="I246" s="353">
        <f>+'Ark1'!R1945</f>
        <v>456</v>
      </c>
      <c r="J246" s="237">
        <f>+IF(I246=0,"",'Ark1'!AG1945)</f>
        <v>24.696573513749239</v>
      </c>
      <c r="K246" s="237"/>
      <c r="L246" s="237">
        <f>+IF(I246=0,"",'Ark1'!AH1945)</f>
        <v>1.5350877192982459</v>
      </c>
      <c r="M246" s="95"/>
      <c r="N246" s="504">
        <f>+'Ark1'!AI1945</f>
        <v>421</v>
      </c>
      <c r="O246" s="234"/>
      <c r="P246" s="32">
        <f>+IF(I246=0,"",'Ark1'!U1945)</f>
        <v>33.409210526315775</v>
      </c>
      <c r="Q246" s="95"/>
      <c r="R246" s="264">
        <f>+IF(N246=0,"",'Ark1'!AJ1945)</f>
        <v>111.91947743467929</v>
      </c>
      <c r="S246" s="95"/>
      <c r="T246" s="264">
        <f>+IF(N246=0,"",'Ark1'!AK1945)</f>
        <v>23.859963227371985</v>
      </c>
      <c r="U246" s="95"/>
      <c r="V246" s="238">
        <f>+IF(I246=0,"",'Ark1'!T1945)</f>
        <v>6.5043859649122799</v>
      </c>
      <c r="W246" s="95"/>
      <c r="X246" s="239">
        <f>+IF(I246=0,"",'Ark1'!W1945)</f>
        <v>9.2105263157894726</v>
      </c>
      <c r="Y246" s="239">
        <f>+IF(I246=0,"",'Ark1'!X1945)</f>
        <v>99.561403508771903</v>
      </c>
      <c r="Z246" s="239">
        <f>+IF(I246=0,"",'Ark1'!Y1945)</f>
        <v>96.710526315789508</v>
      </c>
      <c r="AA246" s="239">
        <f>+IF(I246=0,"",'Ark1'!Z1945)</f>
        <v>5.1992959450391236</v>
      </c>
      <c r="AB246" s="237">
        <f>+IF(I246=0,"",'Ark1'!AA1945)</f>
        <v>0</v>
      </c>
      <c r="AC246" s="238">
        <f>+IF(I246=0,"",'Ark1'!AC1945)</f>
        <v>0</v>
      </c>
      <c r="AD246" s="239">
        <f>+IF(I246=0,"",'Ark1'!AE1945)</f>
        <v>0</v>
      </c>
      <c r="AE246" s="237">
        <f t="shared" si="39"/>
        <v>3.7121345029239752</v>
      </c>
      <c r="AF246" s="237">
        <f t="shared" si="41"/>
        <v>2.6358381502890174</v>
      </c>
      <c r="AG246" s="216"/>
      <c r="AH246" s="219"/>
      <c r="AJ246" s="29"/>
      <c r="AK246" s="27"/>
      <c r="AL246" s="220"/>
      <c r="AM246" s="28"/>
      <c r="AQ246" s="28"/>
    </row>
    <row r="247" spans="1:43" ht="15.6">
      <c r="A247" s="216"/>
      <c r="B247" s="287">
        <f>+'Ark1'!C1946</f>
        <v>2024</v>
      </c>
      <c r="C247" s="236">
        <f>+'Ark1'!L1946</f>
        <v>9</v>
      </c>
      <c r="D247" s="236" t="str">
        <f>VLOOKUP(C247,Klasse!$C$11:$D$27,2)</f>
        <v>R+</v>
      </c>
      <c r="E247" s="236">
        <f>+'Ark1'!H1946</f>
        <v>2</v>
      </c>
      <c r="F247" s="236">
        <f>+'Ark1'!J1946</f>
        <v>160</v>
      </c>
      <c r="G247" s="236" t="str">
        <f>VLOOKUP(F247,RNR!$A$1:$B$25,2)</f>
        <v>Oslo</v>
      </c>
      <c r="H247" s="236">
        <f>+IF(I247=0,"",'Ark1'!Q1946)</f>
        <v>106</v>
      </c>
      <c r="I247" s="353">
        <f>+'Ark1'!R1946</f>
        <v>207</v>
      </c>
      <c r="J247" s="237">
        <f>+IF(I247=0,"",'Ark1'!AG1946)</f>
        <v>16.836189657697197</v>
      </c>
      <c r="K247" s="237"/>
      <c r="L247" s="237">
        <f>+IF(I247=0,"",'Ark1'!AH1946)</f>
        <v>4.8309178743961345</v>
      </c>
      <c r="M247" s="95"/>
      <c r="N247" s="504">
        <f>+'Ark1'!AI1946</f>
        <v>207</v>
      </c>
      <c r="O247" s="234"/>
      <c r="P247" s="32">
        <f>+IF(I247=0,"",'Ark1'!U1946)</f>
        <v>33.880676328502432</v>
      </c>
      <c r="Q247" s="95"/>
      <c r="R247" s="264">
        <f>+IF(N247=0,"",'Ark1'!AJ1946)</f>
        <v>113.22270531400964</v>
      </c>
      <c r="S247" s="95"/>
      <c r="T247" s="264">
        <f>+IF(N247=0,"",'Ark1'!AK1946)</f>
        <v>23.229049665043249</v>
      </c>
      <c r="U247" s="95"/>
      <c r="V247" s="238">
        <f>+IF(I247=0,"",'Ark1'!T1946)</f>
        <v>7.8550724637681153</v>
      </c>
      <c r="W247" s="95"/>
      <c r="X247" s="239">
        <f>+IF(I247=0,"",'Ark1'!W1946)</f>
        <v>33.816425120772941</v>
      </c>
      <c r="Y247" s="239">
        <f>+IF(I247=0,"",'Ark1'!X1946)</f>
        <v>100</v>
      </c>
      <c r="Z247" s="239">
        <f>+IF(I247=0,"",'Ark1'!Y1946)</f>
        <v>98.550724637681157</v>
      </c>
      <c r="AA247" s="239">
        <f>+IF(I247=0,"",'Ark1'!Z1946)</f>
        <v>4.8354281843651963</v>
      </c>
      <c r="AB247" s="237">
        <f>+IF(I247=0,"",'Ark1'!AA1946)</f>
        <v>0</v>
      </c>
      <c r="AC247" s="238">
        <f>+IF(I247=0,"",'Ark1'!AC1946)</f>
        <v>0</v>
      </c>
      <c r="AD247" s="239">
        <f>+IF(I247=0,"",'Ark1'!AE1946)</f>
        <v>0</v>
      </c>
      <c r="AE247" s="237">
        <f t="shared" si="39"/>
        <v>3.7645195920558256</v>
      </c>
      <c r="AF247" s="237">
        <f t="shared" si="41"/>
        <v>1.9528301886792452</v>
      </c>
      <c r="AG247" s="216"/>
      <c r="AH247" s="219"/>
      <c r="AJ247" s="29"/>
      <c r="AK247" s="27"/>
      <c r="AL247" s="220"/>
      <c r="AM247" s="28"/>
      <c r="AQ247" s="28"/>
    </row>
    <row r="248" spans="1:43" ht="15.6">
      <c r="A248" s="216"/>
      <c r="B248" s="287">
        <f>+'Ark1'!C1947</f>
        <v>2024</v>
      </c>
      <c r="C248" s="236">
        <f>+'Ark1'!L1947</f>
        <v>9</v>
      </c>
      <c r="D248" s="236" t="str">
        <f>VLOOKUP(C248,Klasse!$C$11:$D$27,2)</f>
        <v>R+</v>
      </c>
      <c r="E248" s="236">
        <f>+'Ark1'!H1947</f>
        <v>1</v>
      </c>
      <c r="F248" s="236">
        <f>+'Ark1'!J1947</f>
        <v>171</v>
      </c>
      <c r="G248" s="236" t="str">
        <f>VLOOKUP(F248,RNR!$A$1:$B$25,2)</f>
        <v>Prima</v>
      </c>
      <c r="H248" s="236">
        <f>+IF(I248=0,"",'Ark1'!Q1947)</f>
        <v>58</v>
      </c>
      <c r="I248" s="353">
        <f>+'Ark1'!R1947</f>
        <v>141</v>
      </c>
      <c r="J248" s="237">
        <f>+IF(I248=0,"",'Ark1'!AG1947)</f>
        <v>23.754817343903401</v>
      </c>
      <c r="K248" s="237"/>
      <c r="L248" s="237">
        <f>+IF(I248=0,"",'Ark1'!AH1947)</f>
        <v>0</v>
      </c>
      <c r="M248" s="95"/>
      <c r="N248" s="504">
        <f>+'Ark1'!AI1947</f>
        <v>139</v>
      </c>
      <c r="O248" s="234"/>
      <c r="P248" s="32">
        <f>+IF(I248=0,"",'Ark1'!U1947)</f>
        <v>34.491489361702136</v>
      </c>
      <c r="Q248" s="95"/>
      <c r="R248" s="264">
        <f>+IF(N248=0,"",'Ark1'!AJ1947)</f>
        <v>113.0546762589928</v>
      </c>
      <c r="S248" s="95"/>
      <c r="T248" s="264">
        <f>+IF(N248=0,"",'Ark1'!AK1947)</f>
        <v>23.825350670450632</v>
      </c>
      <c r="U248" s="95"/>
      <c r="V248" s="238">
        <f>+IF(I248=0,"",'Ark1'!T1947)</f>
        <v>7.0780141843971611</v>
      </c>
      <c r="W248" s="95"/>
      <c r="X248" s="239">
        <f>+IF(I248=0,"",'Ark1'!W1947)</f>
        <v>22.695035460992905</v>
      </c>
      <c r="Y248" s="239">
        <f>+IF(I248=0,"",'Ark1'!X1947)</f>
        <v>100</v>
      </c>
      <c r="Z248" s="239">
        <f>+IF(I248=0,"",'Ark1'!Y1947)</f>
        <v>99.290780141843982</v>
      </c>
      <c r="AA248" s="239">
        <f>+IF(I248=0,"",'Ark1'!Z1947)</f>
        <v>4.8112086825948142</v>
      </c>
      <c r="AB248" s="237">
        <f>+IF(I248=0,"",'Ark1'!AA1947)</f>
        <v>0</v>
      </c>
      <c r="AC248" s="238">
        <f>+IF(I248=0,"",'Ark1'!AC1947)</f>
        <v>0</v>
      </c>
      <c r="AD248" s="239">
        <f>+IF(I248=0,"",'Ark1'!AE1947)</f>
        <v>0</v>
      </c>
      <c r="AE248" s="237">
        <f t="shared" si="39"/>
        <v>3.8323877068557928</v>
      </c>
      <c r="AF248" s="237">
        <f t="shared" si="41"/>
        <v>2.4310344827586206</v>
      </c>
      <c r="AG248" s="216"/>
      <c r="AH248" s="219"/>
      <c r="AJ248" s="29"/>
      <c r="AK248" s="27"/>
      <c r="AL248" s="220"/>
      <c r="AM248" s="28"/>
      <c r="AQ248" s="28"/>
    </row>
    <row r="249" spans="1:43" ht="15.6">
      <c r="A249" s="216"/>
      <c r="B249" s="287">
        <f>+'Ark1'!C1948</f>
        <v>2024</v>
      </c>
      <c r="C249" s="236">
        <f>+'Ark1'!L1948</f>
        <v>9</v>
      </c>
      <c r="D249" s="236" t="str">
        <f>VLOOKUP(C249,Klasse!$C$11:$D$27,2)</f>
        <v>R+</v>
      </c>
      <c r="E249" s="236">
        <f>+'Ark1'!H1948</f>
        <v>2</v>
      </c>
      <c r="F249" s="236">
        <f>+'Ark1'!J1948</f>
        <v>175</v>
      </c>
      <c r="G249" s="236" t="str">
        <f>VLOOKUP(F249,RNR!$A$1:$B$25,2)</f>
        <v>Ole Ringdal</v>
      </c>
      <c r="H249" s="236">
        <f>+IF(I249=0,"",'Ark1'!Q1948)</f>
        <v>62</v>
      </c>
      <c r="I249" s="353">
        <f>+'Ark1'!R1948</f>
        <v>122</v>
      </c>
      <c r="J249" s="237">
        <f>+IF(I249=0,"",'Ark1'!AG1948)</f>
        <v>19.09513052208835</v>
      </c>
      <c r="K249" s="237"/>
      <c r="L249" s="237">
        <f>+IF(I249=0,"",'Ark1'!AH1948)</f>
        <v>2.459016393442623</v>
      </c>
      <c r="M249" s="95"/>
      <c r="N249" s="504">
        <f>+'Ark1'!AI1948</f>
        <v>110</v>
      </c>
      <c r="O249" s="234"/>
      <c r="P249" s="32">
        <f>+IF(I249=0,"",'Ark1'!U1948)</f>
        <v>32.425409836065576</v>
      </c>
      <c r="Q249" s="95"/>
      <c r="R249" s="264">
        <f>+IF(N249=0,"",'Ark1'!AJ1948)</f>
        <v>110.90727272727275</v>
      </c>
      <c r="S249" s="95"/>
      <c r="T249" s="264">
        <f>+IF(N249=0,"",'Ark1'!AK1948)</f>
        <v>23.510881456269672</v>
      </c>
      <c r="U249" s="95"/>
      <c r="V249" s="238">
        <f>+IF(I249=0,"",'Ark1'!T1948)</f>
        <v>7.3196721311475388</v>
      </c>
      <c r="W249" s="95"/>
      <c r="X249" s="239">
        <f>+IF(I249=0,"",'Ark1'!W1948)</f>
        <v>15.57377049180328</v>
      </c>
      <c r="Y249" s="239">
        <f>+IF(I249=0,"",'Ark1'!X1948)</f>
        <v>100</v>
      </c>
      <c r="Z249" s="239">
        <f>+IF(I249=0,"",'Ark1'!Y1948)</f>
        <v>96.721311475409834</v>
      </c>
      <c r="AA249" s="239">
        <f>+IF(I249=0,"",'Ark1'!Z1948)</f>
        <v>4.4612275285556198</v>
      </c>
      <c r="AB249" s="237">
        <f>+IF(I249=0,"",'Ark1'!AA1948)</f>
        <v>0</v>
      </c>
      <c r="AC249" s="238">
        <f>+IF(I249=0,"",'Ark1'!AC1948)</f>
        <v>0</v>
      </c>
      <c r="AD249" s="239">
        <f>+IF(I249=0,"",'Ark1'!AE1948)</f>
        <v>0</v>
      </c>
      <c r="AE249" s="237">
        <f t="shared" si="39"/>
        <v>3.6028233151183975</v>
      </c>
      <c r="AF249" s="237">
        <f t="shared" si="41"/>
        <v>1.967741935483871</v>
      </c>
      <c r="AG249" s="216"/>
      <c r="AH249" s="219"/>
      <c r="AJ249" s="29"/>
      <c r="AK249" s="27"/>
      <c r="AL249" s="220"/>
      <c r="AM249" s="28"/>
      <c r="AQ249" s="28"/>
    </row>
    <row r="250" spans="1:43" ht="15.6">
      <c r="A250" s="216"/>
      <c r="B250" s="287">
        <f>+'Ark1'!C1949</f>
        <v>2024</v>
      </c>
      <c r="C250" s="236">
        <f>+'Ark1'!L1949</f>
        <v>9</v>
      </c>
      <c r="D250" s="236" t="str">
        <f>VLOOKUP(C250,Klasse!$C$11:$D$27,2)</f>
        <v>R+</v>
      </c>
      <c r="E250" s="236">
        <f>+'Ark1'!H1949</f>
        <v>2</v>
      </c>
      <c r="F250" s="236">
        <f>+'Ark1'!J1949</f>
        <v>177</v>
      </c>
      <c r="G250" s="236" t="str">
        <f>VLOOKUP(F250,RNR!$A$1:$B$25,2)</f>
        <v>Slakthuset</v>
      </c>
      <c r="H250" s="236">
        <f>+IF(I250=0,"",'Ark1'!Q1949)</f>
        <v>86</v>
      </c>
      <c r="I250" s="353">
        <f>+'Ark1'!R1949</f>
        <v>180</v>
      </c>
      <c r="J250" s="237">
        <f>+IF(I250=0,"",'Ark1'!AG1949)</f>
        <v>20.924906077045879</v>
      </c>
      <c r="K250" s="237"/>
      <c r="L250" s="237">
        <f>+IF(I250=0,"",'Ark1'!AH1949)</f>
        <v>2.2222222222222223</v>
      </c>
      <c r="M250" s="95"/>
      <c r="N250" s="504">
        <f>+'Ark1'!AI1949</f>
        <v>180</v>
      </c>
      <c r="O250" s="234"/>
      <c r="P250" s="32">
        <f>+IF(I250=0,"",'Ark1'!U1949)</f>
        <v>34.00611111111111</v>
      </c>
      <c r="Q250" s="95"/>
      <c r="R250" s="264">
        <f>+IF(N250=0,"",'Ark1'!AJ1949)</f>
        <v>113.59499999999998</v>
      </c>
      <c r="S250" s="95"/>
      <c r="T250" s="264">
        <f>+IF(N250=0,"",'Ark1'!AK1949)</f>
        <v>23.114185216027433</v>
      </c>
      <c r="U250" s="95"/>
      <c r="V250" s="238">
        <f>+IF(I250=0,"",'Ark1'!T1949)</f>
        <v>7.6166666666666654</v>
      </c>
      <c r="W250" s="95"/>
      <c r="X250" s="239">
        <f>+IF(I250=0,"",'Ark1'!W1949)</f>
        <v>23.333333333333329</v>
      </c>
      <c r="Y250" s="239">
        <f>+IF(I250=0,"",'Ark1'!X1949)</f>
        <v>100</v>
      </c>
      <c r="Z250" s="239">
        <f>+IF(I250=0,"",'Ark1'!Y1949)</f>
        <v>100</v>
      </c>
      <c r="AA250" s="239">
        <f>+IF(I250=0,"",'Ark1'!Z1949)</f>
        <v>4.2102542004132202</v>
      </c>
      <c r="AB250" s="237">
        <f>+IF(I250=0,"",'Ark1'!AA1949)</f>
        <v>0</v>
      </c>
      <c r="AC250" s="238">
        <f>+IF(I250=0,"",'Ark1'!AC1949)</f>
        <v>0</v>
      </c>
      <c r="AD250" s="239">
        <f>+IF(I250=0,"",'Ark1'!AE1949)</f>
        <v>0</v>
      </c>
      <c r="AE250" s="237">
        <f t="shared" si="39"/>
        <v>3.7784567901234567</v>
      </c>
      <c r="AF250" s="237">
        <f t="shared" si="41"/>
        <v>2.0930232558139537</v>
      </c>
      <c r="AG250" s="216"/>
      <c r="AH250" s="219"/>
      <c r="AJ250" s="29"/>
      <c r="AK250" s="27"/>
      <c r="AL250" s="220"/>
      <c r="AM250" s="28"/>
      <c r="AQ250" s="28"/>
    </row>
    <row r="251" spans="1:43" ht="15.6">
      <c r="A251" s="216"/>
      <c r="B251" s="287">
        <f>+'Ark1'!C1950</f>
        <v>2024</v>
      </c>
      <c r="C251" s="236">
        <f>+'Ark1'!L1950</f>
        <v>9</v>
      </c>
      <c r="D251" s="236" t="str">
        <f>VLOOKUP(C251,Klasse!$C$11:$D$27,2)</f>
        <v>R+</v>
      </c>
      <c r="E251" s="236">
        <f>+'Ark1'!H1950</f>
        <v>2</v>
      </c>
      <c r="F251" s="236">
        <f>+'Ark1'!J1950</f>
        <v>178</v>
      </c>
      <c r="G251" s="236" t="str">
        <f>VLOOKUP(F251,RNR!$A$1:$B$25,2)</f>
        <v>Røros</v>
      </c>
      <c r="H251" s="236">
        <f>+IF(I251=0,"",'Ark1'!Q1950)</f>
        <v>46</v>
      </c>
      <c r="I251" s="353">
        <f>+'Ark1'!R1950</f>
        <v>112</v>
      </c>
      <c r="J251" s="237">
        <f>+IF(I251=0,"",'Ark1'!AG1950)</f>
        <v>22.655354001164898</v>
      </c>
      <c r="K251" s="237"/>
      <c r="L251" s="237">
        <f>+IF(I251=0,"",'Ark1'!AH1950)</f>
        <v>3.5714285714285721</v>
      </c>
      <c r="M251" s="95"/>
      <c r="N251" s="504">
        <f>+'Ark1'!AI1950</f>
        <v>112</v>
      </c>
      <c r="O251" s="234"/>
      <c r="P251" s="32">
        <f>+IF(I251=0,"",'Ark1'!U1950)</f>
        <v>33.687500000000007</v>
      </c>
      <c r="Q251" s="95"/>
      <c r="R251" s="264">
        <f>+IF(N251=0,"",'Ark1'!AJ1950)</f>
        <v>113.35446428571436</v>
      </c>
      <c r="S251" s="95"/>
      <c r="T251" s="264">
        <f>+IF(N251=0,"",'Ark1'!AK1950)</f>
        <v>23.024455430875275</v>
      </c>
      <c r="U251" s="95"/>
      <c r="V251" s="238">
        <f>+IF(I251=0,"",'Ark1'!T1950)</f>
        <v>7.5267857142857117</v>
      </c>
      <c r="W251" s="95"/>
      <c r="X251" s="239">
        <f>+IF(I251=0,"",'Ark1'!W1950)</f>
        <v>19.642857142857139</v>
      </c>
      <c r="Y251" s="239">
        <f>+IF(I251=0,"",'Ark1'!X1950)</f>
        <v>100</v>
      </c>
      <c r="Z251" s="239">
        <f>+IF(I251=0,"",'Ark1'!Y1950)</f>
        <v>98.214285714285694</v>
      </c>
      <c r="AA251" s="239">
        <f>+IF(I251=0,"",'Ark1'!Z1950)</f>
        <v>4.2693075090865724</v>
      </c>
      <c r="AB251" s="237">
        <f>+IF(I251=0,"",'Ark1'!AA1950)</f>
        <v>0</v>
      </c>
      <c r="AC251" s="238">
        <f>+IF(I251=0,"",'Ark1'!AC1950)</f>
        <v>0</v>
      </c>
      <c r="AD251" s="239">
        <f>+IF(I251=0,"",'Ark1'!AE1950)</f>
        <v>0</v>
      </c>
      <c r="AE251" s="237">
        <f t="shared" si="39"/>
        <v>3.7430555555555562</v>
      </c>
      <c r="AF251" s="237">
        <f t="shared" si="41"/>
        <v>2.4347826086956523</v>
      </c>
      <c r="AG251" s="216"/>
      <c r="AH251" s="219"/>
      <c r="AJ251" s="29"/>
      <c r="AK251" s="27"/>
      <c r="AL251" s="220"/>
      <c r="AM251" s="28"/>
      <c r="AQ251" s="28"/>
    </row>
    <row r="252" spans="1:43" ht="15.6">
      <c r="A252" s="216"/>
      <c r="B252" s="287">
        <f>+'Ark1'!C1951</f>
        <v>2024</v>
      </c>
      <c r="C252" s="236">
        <f>+'Ark1'!L1951</f>
        <v>9</v>
      </c>
      <c r="D252" s="236" t="str">
        <f>VLOOKUP(C252,Klasse!$C$11:$D$27,2)</f>
        <v>R+</v>
      </c>
      <c r="E252" s="236">
        <f>+'Ark1'!H1951</f>
        <v>2</v>
      </c>
      <c r="F252" s="236">
        <f>+'Ark1'!J1951</f>
        <v>181</v>
      </c>
      <c r="G252" s="236" t="str">
        <f>VLOOKUP(F252,RNR!$A$1:$B$25,2)</f>
        <v>Horns</v>
      </c>
      <c r="H252" s="236">
        <f>+IF(I252=0,"",'Ark1'!Q1951)</f>
        <v>69</v>
      </c>
      <c r="I252" s="353">
        <f>+'Ark1'!R1951</f>
        <v>162</v>
      </c>
      <c r="J252" s="237">
        <f>+IF(I252=0,"",'Ark1'!AG1951)</f>
        <v>20.381021379779412</v>
      </c>
      <c r="K252" s="237"/>
      <c r="L252" s="237">
        <f>+IF(I252=0,"",'Ark1'!AH1951)</f>
        <v>0.61728395061728403</v>
      </c>
      <c r="M252" s="95"/>
      <c r="N252" s="504">
        <f>+'Ark1'!AI1951</f>
        <v>118</v>
      </c>
      <c r="O252" s="234"/>
      <c r="P252" s="32">
        <f>+IF(I252=0,"",'Ark1'!U1951)</f>
        <v>34.035802469135803</v>
      </c>
      <c r="Q252" s="95"/>
      <c r="R252" s="264">
        <f>+IF(N252=0,"",'Ark1'!AJ1951)</f>
        <v>112.49237288135591</v>
      </c>
      <c r="S252" s="95"/>
      <c r="T252" s="264">
        <f>+IF(N252=0,"",'Ark1'!AK1951)</f>
        <v>23.244663393549061</v>
      </c>
      <c r="U252" s="95"/>
      <c r="V252" s="238">
        <f>+IF(I252=0,"",'Ark1'!T1951)</f>
        <v>7.5493827160493856</v>
      </c>
      <c r="W252" s="95"/>
      <c r="X252" s="239">
        <f>+IF(I252=0,"",'Ark1'!W1951)</f>
        <v>22.222222222222225</v>
      </c>
      <c r="Y252" s="239">
        <f>+IF(I252=0,"",'Ark1'!X1951)</f>
        <v>100</v>
      </c>
      <c r="Z252" s="239">
        <f>+IF(I252=0,"",'Ark1'!Y1951)</f>
        <v>100</v>
      </c>
      <c r="AA252" s="239">
        <f>+IF(I252=0,"",'Ark1'!Z1951)</f>
        <v>4.4441335625153799</v>
      </c>
      <c r="AB252" s="237">
        <f>+IF(I252=0,"",'Ark1'!AA1951)</f>
        <v>0</v>
      </c>
      <c r="AC252" s="238">
        <f>+IF(I252=0,"",'Ark1'!AC1951)</f>
        <v>0</v>
      </c>
      <c r="AD252" s="239">
        <f>+IF(I252=0,"",'Ark1'!AE1951)</f>
        <v>0</v>
      </c>
      <c r="AE252" s="237">
        <f t="shared" si="39"/>
        <v>3.781755829903978</v>
      </c>
      <c r="AF252" s="237">
        <f t="shared" si="41"/>
        <v>2.347826086956522</v>
      </c>
      <c r="AG252" s="216"/>
      <c r="AH252" s="219"/>
      <c r="AJ252" s="29"/>
      <c r="AK252" s="27"/>
      <c r="AL252" s="220"/>
      <c r="AM252" s="28"/>
      <c r="AQ252" s="28"/>
    </row>
    <row r="253" spans="1:43" ht="15.6">
      <c r="A253" s="216"/>
      <c r="B253" s="287">
        <f>+'Ark1'!C1952</f>
        <v>2024</v>
      </c>
      <c r="C253" s="236">
        <f>+'Ark1'!L1952</f>
        <v>9</v>
      </c>
      <c r="D253" s="236" t="str">
        <f>VLOOKUP(C253,Klasse!$C$11:$D$27,2)</f>
        <v>R+</v>
      </c>
      <c r="E253" s="236">
        <f>+'Ark1'!H1952</f>
        <v>1</v>
      </c>
      <c r="F253" s="236">
        <f>+'Ark1'!J1952</f>
        <v>262</v>
      </c>
      <c r="G253" s="236" t="str">
        <f>VLOOKUP(F253,RNR!$A$1:$B$25,2)</f>
        <v>Strilalam</v>
      </c>
      <c r="H253" s="236" t="str">
        <f>+IF(I253=0,"",'Ark1'!Q1952)</f>
        <v/>
      </c>
      <c r="I253" s="353">
        <f>+'Ark1'!R1952</f>
        <v>0</v>
      </c>
      <c r="J253" s="237" t="str">
        <f>+IF(I253=0,"",'Ark1'!AG1952)</f>
        <v/>
      </c>
      <c r="K253" s="237"/>
      <c r="L253" s="237" t="str">
        <f>+IF(I253=0,"",'Ark1'!AH1952)</f>
        <v/>
      </c>
      <c r="M253" s="95"/>
      <c r="N253" s="504">
        <f>+'Ark1'!AI1952</f>
        <v>0</v>
      </c>
      <c r="O253" s="234"/>
      <c r="P253" s="32" t="str">
        <f>+IF(I253=0,"",'Ark1'!U1952)</f>
        <v/>
      </c>
      <c r="Q253" s="95"/>
      <c r="R253" s="264" t="str">
        <f>+IF(N253=0,"",'Ark1'!AJ1952)</f>
        <v/>
      </c>
      <c r="S253" s="95"/>
      <c r="T253" s="264" t="str">
        <f>+IF(N253=0,"",'Ark1'!AK1952)</f>
        <v/>
      </c>
      <c r="U253" s="95"/>
      <c r="V253" s="238" t="str">
        <f>+IF(I253=0,"",'Ark1'!T1952)</f>
        <v/>
      </c>
      <c r="W253" s="95"/>
      <c r="X253" s="239" t="str">
        <f>+IF(I253=0,"",'Ark1'!W1952)</f>
        <v/>
      </c>
      <c r="Y253" s="239" t="str">
        <f>+IF(I253=0,"",'Ark1'!X1952)</f>
        <v/>
      </c>
      <c r="Z253" s="239" t="str">
        <f>+IF(I253=0,"",'Ark1'!Y1952)</f>
        <v/>
      </c>
      <c r="AA253" s="239" t="str">
        <f>+IF(I253=0,"",'Ark1'!Z1952)</f>
        <v/>
      </c>
      <c r="AB253" s="237" t="str">
        <f>+IF(I253=0,"",'Ark1'!AA1952)</f>
        <v/>
      </c>
      <c r="AC253" s="238" t="str">
        <f>+IF(I253=0,"",'Ark1'!AC1952)</f>
        <v/>
      </c>
      <c r="AD253" s="239" t="str">
        <f>+IF(I253=0,"",'Ark1'!AE1952)</f>
        <v/>
      </c>
      <c r="AE253" s="237" t="str">
        <f t="shared" si="39"/>
        <v/>
      </c>
      <c r="AF253" s="237" t="str">
        <f t="shared" si="41"/>
        <v/>
      </c>
      <c r="AG253" s="216"/>
      <c r="AH253" s="219"/>
      <c r="AJ253" s="29"/>
      <c r="AK253" s="27"/>
      <c r="AL253" s="220"/>
      <c r="AM253" s="28"/>
      <c r="AQ253" s="28"/>
    </row>
    <row r="254" spans="1:43" ht="15.6">
      <c r="A254" s="216"/>
      <c r="B254" s="287">
        <f>+'Ark1'!C1953</f>
        <v>2024</v>
      </c>
      <c r="C254" s="236">
        <f>+'Ark1'!L1953</f>
        <v>9</v>
      </c>
      <c r="D254" s="236" t="str">
        <f>VLOOKUP(C254,Klasse!$C$11:$D$27,2)</f>
        <v>R+</v>
      </c>
      <c r="E254" s="236">
        <f>+'Ark1'!H1953</f>
        <v>2</v>
      </c>
      <c r="F254" s="236">
        <f>+'Ark1'!J1953</f>
        <v>267</v>
      </c>
      <c r="G254" s="236" t="str">
        <f>VLOOKUP(F254,RNR!$A$1:$B$25,2)</f>
        <v>Dalpro</v>
      </c>
      <c r="H254" s="236" t="str">
        <f>+IF(I254=0,"",'Ark1'!Q1953)</f>
        <v/>
      </c>
      <c r="I254" s="353">
        <f>+'Ark1'!R1953</f>
        <v>0</v>
      </c>
      <c r="J254" s="237" t="str">
        <f>+IF(I254=0,"",'Ark1'!AG1953)</f>
        <v/>
      </c>
      <c r="K254" s="237"/>
      <c r="L254" s="237" t="str">
        <f>+IF(I254=0,"",'Ark1'!AH1953)</f>
        <v/>
      </c>
      <c r="M254" s="95"/>
      <c r="N254" s="504">
        <f>+'Ark1'!AI1953</f>
        <v>0</v>
      </c>
      <c r="O254" s="234"/>
      <c r="P254" s="32" t="str">
        <f>+IF(I254=0,"",'Ark1'!U1953)</f>
        <v/>
      </c>
      <c r="Q254" s="95"/>
      <c r="R254" s="264" t="str">
        <f>+IF(N254=0,"",'Ark1'!AJ1953)</f>
        <v/>
      </c>
      <c r="S254" s="95"/>
      <c r="T254" s="264" t="str">
        <f>+IF(N254=0,"",'Ark1'!AK1953)</f>
        <v/>
      </c>
      <c r="U254" s="95"/>
      <c r="V254" s="238" t="str">
        <f>+IF(I254=0,"",'Ark1'!T1953)</f>
        <v/>
      </c>
      <c r="W254" s="95"/>
      <c r="X254" s="239" t="str">
        <f>+IF(I254=0,"",'Ark1'!W1953)</f>
        <v/>
      </c>
      <c r="Y254" s="239" t="str">
        <f>+IF(I254=0,"",'Ark1'!X1953)</f>
        <v/>
      </c>
      <c r="Z254" s="239" t="str">
        <f>+IF(I254=0,"",'Ark1'!Y1953)</f>
        <v/>
      </c>
      <c r="AA254" s="239" t="str">
        <f>+IF(I254=0,"",'Ark1'!Z1953)</f>
        <v/>
      </c>
      <c r="AB254" s="237" t="str">
        <f>+IF(I254=0,"",'Ark1'!AA1953)</f>
        <v/>
      </c>
      <c r="AC254" s="238" t="str">
        <f>+IF(I254=0,"",'Ark1'!AC1953)</f>
        <v/>
      </c>
      <c r="AD254" s="239" t="str">
        <f>+IF(I254=0,"",'Ark1'!AE1953)</f>
        <v/>
      </c>
      <c r="AE254" s="237" t="str">
        <f t="shared" si="39"/>
        <v/>
      </c>
      <c r="AF254" s="237" t="str">
        <f t="shared" si="41"/>
        <v/>
      </c>
      <c r="AG254" s="216"/>
      <c r="AH254" s="219"/>
      <c r="AJ254" s="29"/>
      <c r="AK254" s="27"/>
      <c r="AL254" s="220"/>
      <c r="AM254" s="28"/>
      <c r="AQ254" s="28"/>
    </row>
    <row r="255" spans="1:43" ht="15.6">
      <c r="A255" s="216"/>
      <c r="B255" s="287">
        <f>+'Ark1'!C1954</f>
        <v>2024</v>
      </c>
      <c r="C255" s="236">
        <f>+'Ark1'!L1954</f>
        <v>9</v>
      </c>
      <c r="D255" s="236" t="str">
        <f>VLOOKUP(C255,Klasse!$C$11:$D$27,2)</f>
        <v>R+</v>
      </c>
      <c r="E255" s="236">
        <f>+'Ark1'!H1954</f>
        <v>1</v>
      </c>
      <c r="F255" s="236">
        <f>+'Ark1'!J1954</f>
        <v>309</v>
      </c>
      <c r="G255" s="236" t="str">
        <f>VLOOKUP(F255,RNR!$A$1:$B$25,2)</f>
        <v>Malvik</v>
      </c>
      <c r="H255" s="236">
        <f>+IF(I255=0,"",'Ark1'!Q1954)</f>
        <v>342</v>
      </c>
      <c r="I255" s="353">
        <f>+'Ark1'!R1954</f>
        <v>731</v>
      </c>
      <c r="J255" s="237">
        <f>+IF(I255=0,"",'Ark1'!AG1954)</f>
        <v>22.114350197138304</v>
      </c>
      <c r="K255" s="237"/>
      <c r="L255" s="237">
        <f>+IF(I255=0,"",'Ark1'!AH1954)</f>
        <v>2.7359781121751032</v>
      </c>
      <c r="M255" s="95"/>
      <c r="N255" s="504">
        <f>+'Ark1'!AI1954</f>
        <v>731</v>
      </c>
      <c r="O255" s="234"/>
      <c r="P255" s="32">
        <f>+IF(I255=0,"",'Ark1'!U1954)</f>
        <v>33.323119015047901</v>
      </c>
      <c r="Q255" s="95"/>
      <c r="R255" s="264">
        <f>+IF(N255=0,"",'Ark1'!AJ1954)</f>
        <v>112.24350205198363</v>
      </c>
      <c r="S255" s="95"/>
      <c r="T255" s="264">
        <f>+IF(N255=0,"",'Ark1'!AK1954)</f>
        <v>23.417525977847006</v>
      </c>
      <c r="U255" s="95"/>
      <c r="V255" s="238">
        <f>+IF(I255=0,"",'Ark1'!T1954)</f>
        <v>7.2640218878248977</v>
      </c>
      <c r="W255" s="95"/>
      <c r="X255" s="239">
        <f>+IF(I255=0,"",'Ark1'!W1954)</f>
        <v>16.552667578659371</v>
      </c>
      <c r="Y255" s="239">
        <f>+IF(I255=0,"",'Ark1'!X1954)</f>
        <v>99.452804377564973</v>
      </c>
      <c r="Z255" s="239">
        <f>+IF(I255=0,"",'Ark1'!Y1954)</f>
        <v>97.67441860465118</v>
      </c>
      <c r="AA255" s="239">
        <f>+IF(I255=0,"",'Ark1'!Z1954)</f>
        <v>4.947209592063361</v>
      </c>
      <c r="AB255" s="237">
        <f>+IF(I255=0,"",'Ark1'!AA1954)</f>
        <v>0</v>
      </c>
      <c r="AC255" s="238">
        <f>+IF(I255=0,"",'Ark1'!AC1954)</f>
        <v>0</v>
      </c>
      <c r="AD255" s="239">
        <f>+IF(I255=0,"",'Ark1'!AE1954)</f>
        <v>0</v>
      </c>
      <c r="AE255" s="237">
        <f t="shared" si="39"/>
        <v>3.7025687794497668</v>
      </c>
      <c r="AF255" s="237">
        <f t="shared" si="41"/>
        <v>2.1374269005847952</v>
      </c>
      <c r="AG255" s="216"/>
      <c r="AH255" s="219"/>
      <c r="AJ255" s="29"/>
      <c r="AK255" s="27"/>
      <c r="AL255" s="220"/>
      <c r="AM255" s="28"/>
      <c r="AQ255" s="28"/>
    </row>
    <row r="256" spans="1:43" ht="15.6">
      <c r="A256" s="216"/>
      <c r="B256" s="287">
        <f>+'Ark1'!C1955</f>
        <v>2024</v>
      </c>
      <c r="C256" s="236">
        <f>+'Ark1'!L1955</f>
        <v>9</v>
      </c>
      <c r="D256" s="236" t="str">
        <f>VLOOKUP(C256,Klasse!$C$11:$D$27,2)</f>
        <v>R+</v>
      </c>
      <c r="E256" s="236">
        <f>+'Ark1'!H1955</f>
        <v>2</v>
      </c>
      <c r="F256" s="236">
        <f>+'Ark1'!J1955</f>
        <v>470</v>
      </c>
      <c r="G256" s="236" t="str">
        <f>VLOOKUP(F256,RNR!$A$1:$B$25,2)</f>
        <v>Jens Eide</v>
      </c>
      <c r="H256" s="236">
        <f>+IF(I256=0,"",'Ark1'!Q1955)</f>
        <v>37</v>
      </c>
      <c r="I256" s="353">
        <f>+'Ark1'!R1955</f>
        <v>52</v>
      </c>
      <c r="J256" s="237">
        <f>+IF(I256=0,"",'Ark1'!AG1955)</f>
        <v>14.214623749142001</v>
      </c>
      <c r="K256" s="237"/>
      <c r="L256" s="237">
        <f>+IF(I256=0,"",'Ark1'!AH1955)</f>
        <v>5.7692307692307692</v>
      </c>
      <c r="M256" s="95"/>
      <c r="N256" s="504">
        <f>+'Ark1'!AI1955</f>
        <v>52</v>
      </c>
      <c r="O256" s="234"/>
      <c r="P256" s="32">
        <f>+IF(I256=0,"",'Ark1'!U1955)</f>
        <v>30.267307692307689</v>
      </c>
      <c r="Q256" s="95"/>
      <c r="R256" s="264">
        <f>+IF(N256=0,"",'Ark1'!AJ1955)</f>
        <v>109.4769230769231</v>
      </c>
      <c r="S256" s="95"/>
      <c r="T256" s="264">
        <f>+IF(N256=0,"",'Ark1'!AK1955)</f>
        <v>22.731016737461523</v>
      </c>
      <c r="U256" s="95"/>
      <c r="V256" s="238">
        <f>+IF(I256=0,"",'Ark1'!T1955)</f>
        <v>8.0192307692307718</v>
      </c>
      <c r="W256" s="95"/>
      <c r="X256" s="239">
        <f>+IF(I256=0,"",'Ark1'!W1955)</f>
        <v>32.692307692307701</v>
      </c>
      <c r="Y256" s="239">
        <f>+IF(I256=0,"",'Ark1'!X1955)</f>
        <v>100</v>
      </c>
      <c r="Z256" s="239">
        <f>+IF(I256=0,"",'Ark1'!Y1955)</f>
        <v>84.615384615384627</v>
      </c>
      <c r="AA256" s="239">
        <f>+IF(I256=0,"",'Ark1'!Z1955)</f>
        <v>6.4427275982557042</v>
      </c>
      <c r="AB256" s="237">
        <f>+IF(I256=0,"",'Ark1'!AA1955)</f>
        <v>0</v>
      </c>
      <c r="AC256" s="238">
        <f>+IF(I256=0,"",'Ark1'!AC1955)</f>
        <v>0</v>
      </c>
      <c r="AD256" s="239">
        <f>+IF(I256=0,"",'Ark1'!AE1955)</f>
        <v>0</v>
      </c>
      <c r="AE256" s="237">
        <f t="shared" si="39"/>
        <v>3.3630341880341876</v>
      </c>
      <c r="AF256" s="237">
        <f t="shared" si="41"/>
        <v>1.4054054054054055</v>
      </c>
      <c r="AG256" s="216"/>
      <c r="AH256" s="219"/>
      <c r="AJ256" s="29"/>
      <c r="AK256" s="27"/>
      <c r="AL256" s="220"/>
      <c r="AM256" s="28"/>
      <c r="AQ256" s="28"/>
    </row>
    <row r="257" spans="1:61" ht="15.6">
      <c r="A257" s="216"/>
      <c r="B257" s="287">
        <f>+'Ark1'!C1956</f>
        <v>2024</v>
      </c>
      <c r="C257" s="236">
        <f>+'Ark1'!L1956</f>
        <v>9</v>
      </c>
      <c r="D257" s="236" t="str">
        <f>VLOOKUP(C257,Klasse!$C$11:$D$27,2)</f>
        <v>R+</v>
      </c>
      <c r="E257" s="236">
        <f>+'Ark1'!H1956</f>
        <v>2</v>
      </c>
      <c r="F257" s="236">
        <f>+'Ark1'!J1956</f>
        <v>629</v>
      </c>
      <c r="G257" s="236" t="str">
        <f>VLOOKUP(F257,RNR!$A$1:$B$25,2)</f>
        <v>Bø</v>
      </c>
      <c r="H257" s="236" t="str">
        <f>+IF(I257=0,"",'Ark1'!Q1956)</f>
        <v/>
      </c>
      <c r="I257" s="353">
        <f>+'Ark1'!R1956</f>
        <v>0</v>
      </c>
      <c r="J257" s="237" t="str">
        <f>+IF(I257=0,"",'Ark1'!AG1956)</f>
        <v/>
      </c>
      <c r="K257" s="237"/>
      <c r="L257" s="237" t="str">
        <f>+IF(I257=0,"",'Ark1'!AH1956)</f>
        <v/>
      </c>
      <c r="M257" s="95"/>
      <c r="N257" s="504">
        <f>+'Ark1'!AI1956</f>
        <v>0</v>
      </c>
      <c r="O257" s="234"/>
      <c r="P257" s="32" t="str">
        <f>+IF(I257=0,"",'Ark1'!U1956)</f>
        <v/>
      </c>
      <c r="Q257" s="95"/>
      <c r="R257" s="264" t="str">
        <f>+IF(N257=0,"",'Ark1'!AJ1956)</f>
        <v/>
      </c>
      <c r="S257" s="95"/>
      <c r="T257" s="264" t="str">
        <f>+IF(N257=0,"",'Ark1'!AK1956)</f>
        <v/>
      </c>
      <c r="U257" s="95"/>
      <c r="V257" s="238" t="str">
        <f>+IF(I257=0,"",'Ark1'!T1956)</f>
        <v/>
      </c>
      <c r="W257" s="95"/>
      <c r="X257" s="239" t="str">
        <f>+IF(I257=0,"",'Ark1'!W1956)</f>
        <v/>
      </c>
      <c r="Y257" s="239" t="str">
        <f>+IF(I257=0,"",'Ark1'!X1956)</f>
        <v/>
      </c>
      <c r="Z257" s="239" t="str">
        <f>+IF(I257=0,"",'Ark1'!Y1956)</f>
        <v/>
      </c>
      <c r="AA257" s="239" t="str">
        <f>+IF(I257=0,"",'Ark1'!Z1956)</f>
        <v/>
      </c>
      <c r="AB257" s="237" t="str">
        <f>+IF(I257=0,"",'Ark1'!AA1956)</f>
        <v/>
      </c>
      <c r="AC257" s="238" t="str">
        <f>+IF(I257=0,"",'Ark1'!AC1956)</f>
        <v/>
      </c>
      <c r="AD257" s="239" t="str">
        <f>+IF(I257=0,"",'Ark1'!AE1956)</f>
        <v/>
      </c>
      <c r="AE257" s="237" t="str">
        <f t="shared" si="39"/>
        <v/>
      </c>
      <c r="AF257" s="237" t="str">
        <f t="shared" si="41"/>
        <v/>
      </c>
      <c r="AG257" s="216"/>
      <c r="AH257" s="219"/>
      <c r="AJ257" s="29"/>
      <c r="AK257" s="27"/>
      <c r="AL257" s="220"/>
      <c r="AM257" s="28"/>
      <c r="AQ257" s="28"/>
    </row>
    <row r="258" spans="1:61" ht="15.6">
      <c r="A258" s="216"/>
      <c r="B258" s="287">
        <f>+'Ark1'!C1957</f>
        <v>2024</v>
      </c>
      <c r="C258" s="236">
        <f>+'Ark1'!L1957</f>
        <v>9</v>
      </c>
      <c r="D258" s="236" t="str">
        <f>VLOOKUP(C258,Klasse!$C$11:$D$27,2)</f>
        <v>R+</v>
      </c>
      <c r="E258" s="236">
        <f>+'Ark1'!H1957</f>
        <v>1</v>
      </c>
      <c r="F258" s="236">
        <f>+'Ark1'!J1957</f>
        <v>643</v>
      </c>
      <c r="G258" s="236" t="str">
        <f>VLOOKUP(F258,RNR!$A$1:$B$25,2)</f>
        <v>Bjerka</v>
      </c>
      <c r="H258" s="236">
        <f>+IF(I258=0,"",'Ark1'!Q1957)</f>
        <v>148</v>
      </c>
      <c r="I258" s="353">
        <f>+'Ark1'!R1957</f>
        <v>308</v>
      </c>
      <c r="J258" s="237">
        <f>+IF(I258=0,"",'Ark1'!AG1957)</f>
        <v>18.180383363629449</v>
      </c>
      <c r="K258" s="237"/>
      <c r="L258" s="237">
        <f>+IF(I258=0,"",'Ark1'!AH1957)</f>
        <v>0.32467532467532462</v>
      </c>
      <c r="M258" s="95"/>
      <c r="N258" s="504">
        <f>+'Ark1'!AI1957</f>
        <v>264</v>
      </c>
      <c r="O258" s="234"/>
      <c r="P258" s="32">
        <f>+IF(I258=0,"",'Ark1'!U1957)</f>
        <v>32.537337662337677</v>
      </c>
      <c r="Q258" s="95"/>
      <c r="R258" s="264">
        <f>+IF(N258=0,"",'Ark1'!AJ1957)</f>
        <v>110.99128787878789</v>
      </c>
      <c r="S258" s="95"/>
      <c r="T258" s="264">
        <f>+IF(N258=0,"",'Ark1'!AK1957)</f>
        <v>23.610990784435423</v>
      </c>
      <c r="U258" s="95"/>
      <c r="V258" s="238">
        <f>+IF(I258=0,"",'Ark1'!T1957)</f>
        <v>6.9967532467532463</v>
      </c>
      <c r="W258" s="95"/>
      <c r="X258" s="239">
        <f>+IF(I258=0,"",'Ark1'!W1957)</f>
        <v>18.831168831168828</v>
      </c>
      <c r="Y258" s="239">
        <f>+IF(I258=0,"",'Ark1'!X1957)</f>
        <v>100</v>
      </c>
      <c r="Z258" s="239">
        <f>+IF(I258=0,"",'Ark1'!Y1957)</f>
        <v>99.025974025974051</v>
      </c>
      <c r="AA258" s="239">
        <f>+IF(I258=0,"",'Ark1'!Z1957)</f>
        <v>5.2058473045902556</v>
      </c>
      <c r="AB258" s="237">
        <f>+IF(I258=0,"",'Ark1'!AA1957)</f>
        <v>0</v>
      </c>
      <c r="AC258" s="238">
        <f>+IF(I258=0,"",'Ark1'!AC1957)</f>
        <v>0</v>
      </c>
      <c r="AD258" s="239">
        <f>+IF(I258=0,"",'Ark1'!AE1957)</f>
        <v>0</v>
      </c>
      <c r="AE258" s="237">
        <f t="shared" si="39"/>
        <v>3.6152597402597419</v>
      </c>
      <c r="AF258" s="237">
        <f t="shared" si="41"/>
        <v>2.0810810810810811</v>
      </c>
      <c r="AG258" s="216"/>
      <c r="AH258" s="219"/>
      <c r="AJ258" s="29"/>
      <c r="AK258" s="27"/>
      <c r="AL258" s="220"/>
      <c r="AM258" s="28"/>
      <c r="AQ258" s="28"/>
    </row>
    <row r="259" spans="1:61" ht="15.6">
      <c r="A259" s="216"/>
      <c r="B259" s="287">
        <f>+'Ark1'!C1958</f>
        <v>2024</v>
      </c>
      <c r="C259" s="236">
        <f>+'Ark1'!L1958</f>
        <v>9</v>
      </c>
      <c r="D259" s="236" t="str">
        <f>VLOOKUP(C259,Klasse!$C$11:$D$27,2)</f>
        <v>R+</v>
      </c>
      <c r="E259" s="236">
        <f>+'Ark1'!H1958</f>
        <v>2</v>
      </c>
      <c r="F259" s="236">
        <f>+'Ark1'!J1958</f>
        <v>704</v>
      </c>
      <c r="G259" s="236" t="str">
        <f>VLOOKUP(F259,RNR!$A$1:$B$25,2)</f>
        <v>Øre Vilt</v>
      </c>
      <c r="H259" s="236" t="str">
        <f>+IF(I259=0,"",'Ark1'!Q1958)</f>
        <v/>
      </c>
      <c r="I259" s="353">
        <f>+'Ark1'!R1958</f>
        <v>0</v>
      </c>
      <c r="J259" s="237" t="str">
        <f>+IF(I259=0,"",'Ark1'!AG1958)</f>
        <v/>
      </c>
      <c r="K259" s="237"/>
      <c r="L259" s="237" t="str">
        <f>+IF(I259=0,"",'Ark1'!AH1958)</f>
        <v/>
      </c>
      <c r="M259" s="95"/>
      <c r="N259" s="504">
        <f>+'Ark1'!AI1958</f>
        <v>0</v>
      </c>
      <c r="O259" s="234"/>
      <c r="P259" s="32" t="str">
        <f>+IF(I259=0,"",'Ark1'!U1958)</f>
        <v/>
      </c>
      <c r="Q259" s="95"/>
      <c r="R259" s="264" t="str">
        <f>+IF(N259=0,"",'Ark1'!AJ1958)</f>
        <v/>
      </c>
      <c r="S259" s="95"/>
      <c r="T259" s="264" t="str">
        <f>+IF(N259=0,"",'Ark1'!AK1958)</f>
        <v/>
      </c>
      <c r="U259" s="95"/>
      <c r="V259" s="238" t="str">
        <f>+IF(I259=0,"",'Ark1'!T1958)</f>
        <v/>
      </c>
      <c r="W259" s="95"/>
      <c r="X259" s="239" t="str">
        <f>+IF(I259=0,"",'Ark1'!W1958)</f>
        <v/>
      </c>
      <c r="Y259" s="239" t="str">
        <f>+IF(I259=0,"",'Ark1'!X1958)</f>
        <v/>
      </c>
      <c r="Z259" s="239" t="str">
        <f>+IF(I259=0,"",'Ark1'!Y1958)</f>
        <v/>
      </c>
      <c r="AA259" s="239" t="str">
        <f>+IF(I259=0,"",'Ark1'!Z1958)</f>
        <v/>
      </c>
      <c r="AB259" s="237" t="str">
        <f>+IF(I259=0,"",'Ark1'!AA1958)</f>
        <v/>
      </c>
      <c r="AC259" s="238" t="str">
        <f>+IF(I259=0,"",'Ark1'!AC1958)</f>
        <v/>
      </c>
      <c r="AD259" s="239" t="str">
        <f>+IF(I259=0,"",'Ark1'!AE1958)</f>
        <v/>
      </c>
      <c r="AE259" s="237" t="str">
        <f t="shared" si="39"/>
        <v/>
      </c>
      <c r="AF259" s="237" t="str">
        <f t="shared" si="41"/>
        <v/>
      </c>
      <c r="AG259" s="216"/>
      <c r="AH259" s="219"/>
      <c r="AJ259" s="29"/>
      <c r="AK259" s="27"/>
      <c r="AL259" s="220"/>
      <c r="AM259" s="28"/>
      <c r="AQ259" s="28"/>
    </row>
    <row r="260" spans="1:61" ht="15.6">
      <c r="A260" s="216"/>
      <c r="B260" s="287">
        <f>+'Ark1'!C1959</f>
        <v>2024</v>
      </c>
      <c r="C260" s="236">
        <f>+'Ark1'!L1959</f>
        <v>9</v>
      </c>
      <c r="D260" s="236" t="str">
        <f>VLOOKUP(C260,Klasse!$C$11:$D$27,2)</f>
        <v>R+</v>
      </c>
      <c r="E260" s="236">
        <f>+'Ark1'!H1959</f>
        <v>1</v>
      </c>
      <c r="F260" s="236">
        <f>+'Ark1'!J1959</f>
        <v>802</v>
      </c>
      <c r="G260" s="236" t="str">
        <f>VLOOKUP(F260,RNR!$A$1:$B$25,2)</f>
        <v>Karasjok</v>
      </c>
      <c r="H260" s="236">
        <f>+IF(I260=0,"",'Ark1'!Q1959)</f>
        <v>39</v>
      </c>
      <c r="I260" s="353">
        <f>+'Ark1'!R1959</f>
        <v>80</v>
      </c>
      <c r="J260" s="237">
        <f>+IF(I260=0,"",'Ark1'!AG1959)</f>
        <v>18.611164152504642</v>
      </c>
      <c r="K260" s="237"/>
      <c r="L260" s="237">
        <f>+IF(I260=0,"",'Ark1'!AH1959)</f>
        <v>3.75</v>
      </c>
      <c r="M260" s="95"/>
      <c r="N260" s="504">
        <f>+'Ark1'!AI1959</f>
        <v>80</v>
      </c>
      <c r="O260" s="234"/>
      <c r="P260" s="32">
        <f>+IF(I260=0,"",'Ark1'!U1959)</f>
        <v>32.895000000000032</v>
      </c>
      <c r="Q260" s="95"/>
      <c r="R260" s="264">
        <f>+IF(N260=0,"",'Ark1'!AJ1959)</f>
        <v>113.3775</v>
      </c>
      <c r="S260" s="95"/>
      <c r="T260" s="264">
        <f>+IF(N260=0,"",'Ark1'!AK1959)</f>
        <v>22.705534902698766</v>
      </c>
      <c r="U260" s="95"/>
      <c r="V260" s="238">
        <f>+IF(I260=0,"",'Ark1'!T1959)</f>
        <v>7.8</v>
      </c>
      <c r="W260" s="95"/>
      <c r="X260" s="239">
        <f>+IF(I260=0,"",'Ark1'!W1959)</f>
        <v>22.5</v>
      </c>
      <c r="Y260" s="239">
        <f>+IF(I260=0,"",'Ark1'!X1959)</f>
        <v>100</v>
      </c>
      <c r="Z260" s="239">
        <f>+IF(I260=0,"",'Ark1'!Y1959)</f>
        <v>97.5</v>
      </c>
      <c r="AA260" s="239">
        <f>+IF(I260=0,"",'Ark1'!Z1959)</f>
        <v>4.3818346614173578</v>
      </c>
      <c r="AB260" s="237">
        <f>+IF(I260=0,"",'Ark1'!AA1959)</f>
        <v>0</v>
      </c>
      <c r="AC260" s="238">
        <f>+IF(I260=0,"",'Ark1'!AC1959)</f>
        <v>0</v>
      </c>
      <c r="AD260" s="239">
        <f>+IF(I260=0,"",'Ark1'!AE1959)</f>
        <v>0</v>
      </c>
      <c r="AE260" s="237">
        <f t="shared" si="39"/>
        <v>3.6550000000000034</v>
      </c>
      <c r="AF260" s="237">
        <f t="shared" si="41"/>
        <v>2.0512820512820511</v>
      </c>
      <c r="AG260" s="216"/>
      <c r="AH260" s="219"/>
      <c r="AJ260" s="29"/>
      <c r="AK260" s="27"/>
      <c r="AL260" s="220"/>
      <c r="AM260" s="28"/>
      <c r="AQ260" s="28"/>
    </row>
    <row r="261" spans="1:61" ht="19.8">
      <c r="A261" s="216"/>
      <c r="B261" s="216"/>
      <c r="C261" s="216"/>
      <c r="D261" s="216"/>
      <c r="E261" s="216"/>
      <c r="F261" s="216"/>
      <c r="G261" s="534"/>
      <c r="H261" s="216"/>
      <c r="I261" s="349"/>
      <c r="J261" s="217"/>
      <c r="K261" s="217"/>
      <c r="L261" s="217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218"/>
      <c r="Z261" s="218"/>
      <c r="AA261" s="218"/>
      <c r="AB261" s="218"/>
      <c r="AC261" s="216"/>
      <c r="AD261" s="218"/>
      <c r="AE261" s="218"/>
      <c r="AF261" s="218"/>
      <c r="AG261" s="216"/>
      <c r="AH261" s="219"/>
      <c r="AJ261" s="29"/>
      <c r="AK261" s="27"/>
      <c r="AL261" s="220"/>
      <c r="AM261" s="28"/>
      <c r="AQ261" s="28"/>
      <c r="BI261" s="232"/>
    </row>
    <row r="262" spans="1:61" ht="24.6">
      <c r="A262" s="216"/>
      <c r="B262" s="216"/>
      <c r="C262" s="309" t="str">
        <f>+D268</f>
        <v>U-</v>
      </c>
      <c r="D262" s="216"/>
      <c r="E262" s="216"/>
      <c r="F262" s="216"/>
      <c r="G262" s="534"/>
      <c r="H262" s="216"/>
      <c r="I262" s="340">
        <f>SUM(I264:I288)</f>
        <v>2775</v>
      </c>
      <c r="J262" s="260"/>
      <c r="K262" s="260"/>
      <c r="L262" s="260"/>
      <c r="M262" s="95"/>
      <c r="N262" s="536">
        <f>SUM(N264:N288)</f>
        <v>2719</v>
      </c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218"/>
      <c r="Z262" s="218"/>
      <c r="AA262" s="218"/>
      <c r="AB262" s="218"/>
      <c r="AC262" s="216"/>
      <c r="AD262" s="218"/>
      <c r="AE262" s="218"/>
      <c r="AF262" s="218"/>
      <c r="AG262" s="218"/>
      <c r="AH262" s="219"/>
      <c r="AJ262" s="29"/>
      <c r="AK262" s="27"/>
      <c r="AL262" s="220"/>
      <c r="AM262" s="28"/>
      <c r="AQ262" s="28"/>
      <c r="BI262" s="232"/>
    </row>
    <row r="263" spans="1:61" ht="19.8">
      <c r="A263" s="216"/>
      <c r="B263" s="216"/>
      <c r="C263" s="216"/>
      <c r="D263" s="216"/>
      <c r="E263" s="216"/>
      <c r="F263" s="216"/>
      <c r="G263" s="534"/>
      <c r="H263" s="234"/>
      <c r="I263" s="349"/>
      <c r="J263" s="217"/>
      <c r="K263" s="217"/>
      <c r="L263" s="217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218"/>
      <c r="Z263" s="218"/>
      <c r="AA263" s="218"/>
      <c r="AB263" s="235"/>
      <c r="AC263" s="216"/>
      <c r="AD263" s="235"/>
      <c r="AE263" s="235"/>
      <c r="AF263" s="233"/>
      <c r="AG263" s="216"/>
      <c r="AH263" s="219"/>
      <c r="AJ263" s="29"/>
      <c r="AK263" s="27"/>
      <c r="AL263" s="220"/>
      <c r="AM263" s="28"/>
      <c r="AQ263" s="28"/>
      <c r="BI263" s="232"/>
    </row>
    <row r="264" spans="1:61" ht="15.6">
      <c r="A264" s="216"/>
      <c r="B264" s="287">
        <f>+'Ark1'!C1960</f>
        <v>2024</v>
      </c>
      <c r="C264" s="236">
        <f>+'Ark1'!L1960</f>
        <v>10</v>
      </c>
      <c r="D264" s="236" t="str">
        <f>VLOOKUP(C264,Klasse!$C$11:$D$27,2)</f>
        <v>U-</v>
      </c>
      <c r="E264" s="535">
        <f>+'Ark1'!H1960</f>
        <v>1</v>
      </c>
      <c r="F264" s="535">
        <f>+'Ark1'!J1960</f>
        <v>103</v>
      </c>
      <c r="G264" s="236" t="str">
        <f>VLOOKUP(F264,RNR!$A$1:$B$25,2)</f>
        <v>Rudshøgda</v>
      </c>
      <c r="H264" s="535">
        <f>+IF(I264=0,"",'Ark1'!Q1960)</f>
        <v>1</v>
      </c>
      <c r="I264" s="367">
        <f>+'Ark1'!R1960</f>
        <v>1</v>
      </c>
      <c r="J264" s="29">
        <f>+IF(I264=0,"",'Ark1'!AG1960)</f>
        <v>5.0140581068416132</v>
      </c>
      <c r="L264" s="29">
        <f>+IF(I264=0,"",'Ark1'!AH1960)</f>
        <v>0</v>
      </c>
      <c r="M264" s="95"/>
      <c r="N264" s="504">
        <f>+'Ark1'!AI1960</f>
        <v>1</v>
      </c>
      <c r="O264" s="234"/>
      <c r="P264" s="32">
        <f>+IF(I264=0,"",'Ark1'!U1960)</f>
        <v>42.800000000000011</v>
      </c>
      <c r="Q264" s="95"/>
      <c r="R264" s="264">
        <f>+IF(N264=0,"",'Ark1'!AJ1960)</f>
        <v>119.2</v>
      </c>
      <c r="S264" s="95"/>
      <c r="T264" s="264">
        <f>+IF(N264=0,"",'Ark1'!AK1960)</f>
        <v>25.270567956156523</v>
      </c>
      <c r="U264" s="95"/>
      <c r="V264" s="27">
        <f>+IF(I264=0,"",'Ark1'!T1960)</f>
        <v>10</v>
      </c>
      <c r="W264" s="95"/>
      <c r="X264" s="34">
        <f>+IF(I264=0,"",'Ark1'!W1960)</f>
        <v>100</v>
      </c>
      <c r="Y264" s="34">
        <f>+IF(I264=0,"",'Ark1'!X1960)</f>
        <v>100</v>
      </c>
      <c r="Z264" s="34">
        <f>+IF(I264=0,"",'Ark1'!Y1960)</f>
        <v>100</v>
      </c>
      <c r="AA264" s="34">
        <f>+IF(I264=0,"",'Ark1'!Z1960)</f>
        <v>0</v>
      </c>
      <c r="AB264" s="29">
        <f>+IF(I264=0,"",'Ark1'!AA1960)</f>
        <v>0</v>
      </c>
      <c r="AC264" s="27">
        <f>+IF(I264=0,"",'Ark1'!AC1960)</f>
        <v>0</v>
      </c>
      <c r="AD264" s="34">
        <f>+IF(I264=0,"",'Ark1'!AE1960)</f>
        <v>0</v>
      </c>
      <c r="AE264" s="29">
        <f t="shared" ref="AE264:AE267" si="42">IF(I264=0,"",P264/C264)</f>
        <v>4.2800000000000011</v>
      </c>
      <c r="AF264" s="29">
        <f t="shared" ref="AF264:AF267" si="43">IF(I264=0,"",I264/H264)</f>
        <v>1</v>
      </c>
      <c r="AG264" s="216"/>
      <c r="AH264" s="219"/>
      <c r="AJ264" s="29"/>
      <c r="AK264" s="27"/>
      <c r="AL264" s="220"/>
      <c r="AM264" s="28"/>
      <c r="AQ264" s="28"/>
    </row>
    <row r="265" spans="1:61" ht="15.6">
      <c r="A265" s="216"/>
      <c r="B265" s="287">
        <f>+'Ark1'!C1961</f>
        <v>2024</v>
      </c>
      <c r="C265" s="236">
        <f>+'Ark1'!L1961</f>
        <v>10</v>
      </c>
      <c r="D265" s="236" t="str">
        <f>VLOOKUP(C265,Klasse!$C$11:$D$27,2)</f>
        <v>U-</v>
      </c>
      <c r="E265" s="535">
        <f>+'Ark1'!H1961</f>
        <v>2</v>
      </c>
      <c r="F265" s="535">
        <f>+'Ark1'!J1961</f>
        <v>106</v>
      </c>
      <c r="G265" s="236" t="str">
        <f>VLOOKUP(F265,RNR!$A$1:$B$25,2)</f>
        <v>Furuseth</v>
      </c>
      <c r="H265" s="535">
        <f>+IF(I265=0,"",'Ark1'!Q1961)</f>
        <v>69</v>
      </c>
      <c r="I265" s="367">
        <f>+'Ark1'!R1961</f>
        <v>100</v>
      </c>
      <c r="J265" s="29">
        <f>+IF(I265=0,"",'Ark1'!AG1961)</f>
        <v>8.0725315853374937</v>
      </c>
      <c r="L265" s="29">
        <f>+IF(I265=0,"",'Ark1'!AH1961)</f>
        <v>1</v>
      </c>
      <c r="M265" s="95"/>
      <c r="N265" s="504">
        <f>+'Ark1'!AI1961</f>
        <v>100</v>
      </c>
      <c r="O265" s="234"/>
      <c r="P265" s="32">
        <f>+IF(I265=0,"",'Ark1'!U1961)</f>
        <v>37.832000000000008</v>
      </c>
      <c r="Q265" s="95"/>
      <c r="R265" s="264">
        <f>+IF(N265=0,"",'Ark1'!AJ1961)</f>
        <v>113.82899999999998</v>
      </c>
      <c r="S265" s="95"/>
      <c r="T265" s="264">
        <f>+IF(N265=0,"",'Ark1'!AK1961)</f>
        <v>25.552301986956127</v>
      </c>
      <c r="U265" s="95"/>
      <c r="V265" s="27">
        <f>+IF(I265=0,"",'Ark1'!T1961)</f>
        <v>8.59</v>
      </c>
      <c r="W265" s="95"/>
      <c r="X265" s="34">
        <f>+IF(I265=0,"",'Ark1'!W1961)</f>
        <v>50</v>
      </c>
      <c r="Y265" s="34">
        <f>+IF(I265=0,"",'Ark1'!X1961)</f>
        <v>100</v>
      </c>
      <c r="Z265" s="34">
        <f>+IF(I265=0,"",'Ark1'!Y1961)</f>
        <v>99</v>
      </c>
      <c r="AA265" s="34">
        <f>+IF(I265=0,"",'Ark1'!Z1961)</f>
        <v>4.6025618952926211</v>
      </c>
      <c r="AB265" s="29">
        <f>+IF(I265=0,"",'Ark1'!AA1961)</f>
        <v>0</v>
      </c>
      <c r="AC265" s="27">
        <f>+IF(I265=0,"",'Ark1'!AC1961)</f>
        <v>0</v>
      </c>
      <c r="AD265" s="34">
        <f>+IF(I265=0,"",'Ark1'!AE1961)</f>
        <v>0</v>
      </c>
      <c r="AE265" s="29">
        <f t="shared" si="42"/>
        <v>3.7832000000000008</v>
      </c>
      <c r="AF265" s="29">
        <f t="shared" si="43"/>
        <v>1.4492753623188406</v>
      </c>
      <c r="AG265" s="216"/>
      <c r="AH265" s="219"/>
      <c r="AJ265" s="29"/>
      <c r="AK265" s="27"/>
      <c r="AL265" s="220"/>
      <c r="AM265" s="28"/>
      <c r="AQ265" s="28"/>
    </row>
    <row r="266" spans="1:61" ht="15.6">
      <c r="A266" s="216"/>
      <c r="B266" s="287">
        <f>+'Ark1'!C1962</f>
        <v>2024</v>
      </c>
      <c r="C266" s="236">
        <f>+'Ark1'!L1962</f>
        <v>10</v>
      </c>
      <c r="D266" s="236" t="str">
        <f>VLOOKUP(C266,Klasse!$C$11:$D$27,2)</f>
        <v>U-</v>
      </c>
      <c r="E266" s="535">
        <f>+'Ark1'!H1962</f>
        <v>1</v>
      </c>
      <c r="F266" s="535">
        <f>+'Ark1'!J1962</f>
        <v>110</v>
      </c>
      <c r="G266" s="236" t="str">
        <f>VLOOKUP(F266,RNR!$A$1:$B$25,2)</f>
        <v>Gol</v>
      </c>
      <c r="H266" s="535">
        <f>+IF(I266=0,"",'Ark1'!Q1962)</f>
        <v>254</v>
      </c>
      <c r="I266" s="367">
        <f>+'Ark1'!R1962</f>
        <v>381</v>
      </c>
      <c r="J266" s="29">
        <f>+IF(I266=0,"",'Ark1'!AG1962)</f>
        <v>9.5136487666201912</v>
      </c>
      <c r="L266" s="29">
        <f>+IF(I266=0,"",'Ark1'!AH1962)</f>
        <v>3.4120734908136487</v>
      </c>
      <c r="M266" s="95"/>
      <c r="N266" s="504">
        <f>+'Ark1'!AI1962</f>
        <v>381</v>
      </c>
      <c r="O266" s="234"/>
      <c r="P266" s="32">
        <f>+IF(I266=0,"",'Ark1'!U1962)</f>
        <v>38.700000000000003</v>
      </c>
      <c r="Q266" s="95"/>
      <c r="R266" s="264">
        <f>+IF(N266=0,"",'Ark1'!AJ1962)</f>
        <v>114.09790026246711</v>
      </c>
      <c r="S266" s="95"/>
      <c r="T266" s="264">
        <f>+IF(N266=0,"",'Ark1'!AK1962)</f>
        <v>25.945228771171763</v>
      </c>
      <c r="U266" s="95"/>
      <c r="V266" s="27">
        <f>+IF(I266=0,"",'Ark1'!T1962)</f>
        <v>8.21259842519685</v>
      </c>
      <c r="W266" s="95"/>
      <c r="X266" s="34">
        <f>+IF(I266=0,"",'Ark1'!W1962)</f>
        <v>35.958005249343842</v>
      </c>
      <c r="Y266" s="34">
        <f>+IF(I266=0,"",'Ark1'!X1962)</f>
        <v>100</v>
      </c>
      <c r="Z266" s="34">
        <f>+IF(I266=0,"",'Ark1'!Y1962)</f>
        <v>99.737532808398981</v>
      </c>
      <c r="AA266" s="34">
        <f>+IF(I266=0,"",'Ark1'!Z1962)</f>
        <v>5.1271445804224909</v>
      </c>
      <c r="AB266" s="29">
        <f>+IF(I266=0,"",'Ark1'!AA1962)</f>
        <v>0</v>
      </c>
      <c r="AC266" s="27">
        <f>+IF(I266=0,"",'Ark1'!AC1962)</f>
        <v>0</v>
      </c>
      <c r="AD266" s="34">
        <f>+IF(I266=0,"",'Ark1'!AE1962)</f>
        <v>0</v>
      </c>
      <c r="AE266" s="29">
        <f t="shared" si="42"/>
        <v>3.87</v>
      </c>
      <c r="AF266" s="29">
        <f t="shared" si="43"/>
        <v>1.5</v>
      </c>
      <c r="AG266" s="216"/>
      <c r="AH266" s="219"/>
      <c r="AJ266" s="29"/>
      <c r="AK266" s="27"/>
      <c r="AL266" s="220"/>
      <c r="AM266" s="28"/>
      <c r="AQ266" s="28"/>
    </row>
    <row r="267" spans="1:61" ht="15.6">
      <c r="A267" s="216"/>
      <c r="B267" s="287">
        <f>+'Ark1'!C1963</f>
        <v>2024</v>
      </c>
      <c r="C267" s="236">
        <f>+'Ark1'!L1963</f>
        <v>10</v>
      </c>
      <c r="D267" s="236" t="str">
        <f>VLOOKUP(C267,Klasse!$C$11:$D$27,2)</f>
        <v>U-</v>
      </c>
      <c r="E267" s="535">
        <f>+'Ark1'!H1963</f>
        <v>1</v>
      </c>
      <c r="F267" s="535">
        <f>+'Ark1'!J1963</f>
        <v>111</v>
      </c>
      <c r="G267" s="236" t="str">
        <f>VLOOKUP(F267,RNR!$A$1:$B$25,2)</f>
        <v>Forus</v>
      </c>
      <c r="H267" s="535">
        <f>+IF(I267=0,"",'Ark1'!Q1963)</f>
        <v>230</v>
      </c>
      <c r="I267" s="367">
        <f>+'Ark1'!R1963</f>
        <v>373</v>
      </c>
      <c r="J267" s="29">
        <f>+IF(I267=0,"",'Ark1'!AG1963)</f>
        <v>12.653122342880202</v>
      </c>
      <c r="L267" s="29">
        <f>+IF(I267=0,"",'Ark1'!AH1963)</f>
        <v>0.26809651474530832</v>
      </c>
      <c r="M267" s="95"/>
      <c r="N267" s="504">
        <f>+'Ark1'!AI1963</f>
        <v>370</v>
      </c>
      <c r="O267" s="234"/>
      <c r="P267" s="32">
        <f>+IF(I267=0,"",'Ark1'!U1963)</f>
        <v>38.738873994638055</v>
      </c>
      <c r="Q267" s="95"/>
      <c r="R267" s="264">
        <f>+IF(N267=0,"",'Ark1'!AJ1963)</f>
        <v>113.5667567567568</v>
      </c>
      <c r="S267" s="95"/>
      <c r="T267" s="264">
        <f>+IF(N267=0,"",'Ark1'!AK1963)</f>
        <v>26.345260977072304</v>
      </c>
      <c r="U267" s="95"/>
      <c r="V267" s="27">
        <f>+IF(I267=0,"",'Ark1'!T1963)</f>
        <v>8.3083109919571054</v>
      </c>
      <c r="W267" s="95"/>
      <c r="X267" s="34">
        <f>+IF(I267=0,"",'Ark1'!W1963)</f>
        <v>40.750670241286862</v>
      </c>
      <c r="Y267" s="34">
        <f>+IF(I267=0,"",'Ark1'!X1963)</f>
        <v>100</v>
      </c>
      <c r="Z267" s="34">
        <f>+IF(I267=0,"",'Ark1'!Y1963)</f>
        <v>99.195710455764058</v>
      </c>
      <c r="AA267" s="34">
        <f>+IF(I267=0,"",'Ark1'!Z1963)</f>
        <v>4.9040625296907665</v>
      </c>
      <c r="AB267" s="29">
        <f>+IF(I267=0,"",'Ark1'!AA1963)</f>
        <v>0</v>
      </c>
      <c r="AC267" s="27">
        <f>+IF(I267=0,"",'Ark1'!AC1963)</f>
        <v>0</v>
      </c>
      <c r="AD267" s="34">
        <f>+IF(I267=0,"",'Ark1'!AE1963)</f>
        <v>0</v>
      </c>
      <c r="AE267" s="29">
        <f t="shared" si="42"/>
        <v>3.8738873994638054</v>
      </c>
      <c r="AF267" s="29">
        <f t="shared" si="43"/>
        <v>1.6217391304347826</v>
      </c>
      <c r="AG267" s="216"/>
      <c r="AH267" s="219"/>
      <c r="AJ267" s="29"/>
      <c r="AK267" s="27"/>
      <c r="AL267" s="220"/>
      <c r="AM267" s="28"/>
      <c r="AQ267" s="28"/>
    </row>
    <row r="268" spans="1:61" ht="15.6">
      <c r="A268" s="216"/>
      <c r="B268" s="287">
        <f>+'Ark1'!C1964</f>
        <v>2024</v>
      </c>
      <c r="C268" s="236">
        <f>+'Ark1'!L1964</f>
        <v>10</v>
      </c>
      <c r="D268" s="236" t="str">
        <f>VLOOKUP(C268,Klasse!$C$11:$D$27,2)</f>
        <v>U-</v>
      </c>
      <c r="E268" s="28">
        <f>+'Ark1'!H1964</f>
        <v>1</v>
      </c>
      <c r="F268" s="28">
        <f>+'Ark1'!J1964</f>
        <v>116</v>
      </c>
      <c r="G268" s="236" t="str">
        <f>VLOOKUP(F268,RNR!$A$1:$B$25,2)</f>
        <v>Sandeid</v>
      </c>
      <c r="H268" s="28">
        <f>+IF(I268=0,"",'Ark1'!Q1964)</f>
        <v>128</v>
      </c>
      <c r="I268" s="367">
        <f>+'Ark1'!R1964</f>
        <v>168</v>
      </c>
      <c r="J268" s="29">
        <f>+IF(I268=0,"",'Ark1'!AG1964)</f>
        <v>8.1445462166290312</v>
      </c>
      <c r="L268" s="29">
        <f>+IF(I268=0,"",'Ark1'!AH1964)</f>
        <v>0</v>
      </c>
      <c r="M268" s="95"/>
      <c r="N268" s="504">
        <f>+'Ark1'!AI1964</f>
        <v>145</v>
      </c>
      <c r="O268" s="234"/>
      <c r="P268" s="32">
        <f>+IF(I268=0,"",'Ark1'!U1964)</f>
        <v>37.705952380952368</v>
      </c>
      <c r="Q268" s="95"/>
      <c r="R268" s="264">
        <f>+IF(N268=0,"",'Ark1'!AJ1964)</f>
        <v>113.30275862068969</v>
      </c>
      <c r="S268" s="95"/>
      <c r="T268" s="264">
        <f>+IF(N268=0,"",'Ark1'!AK1964)</f>
        <v>25.7062170832736</v>
      </c>
      <c r="U268" s="95"/>
      <c r="V268" s="27">
        <f>+IF(I268=0,"",'Ark1'!T1964)</f>
        <v>8.1607142857142883</v>
      </c>
      <c r="W268" s="95"/>
      <c r="X268" s="34">
        <f>+IF(I268=0,"",'Ark1'!W1964)</f>
        <v>40.476190476190474</v>
      </c>
      <c r="Y268" s="34">
        <f>+IF(I268=0,"",'Ark1'!X1964)</f>
        <v>100</v>
      </c>
      <c r="Z268" s="34">
        <f>+IF(I268=0,"",'Ark1'!Y1964)</f>
        <v>99.404761904761884</v>
      </c>
      <c r="AA268" s="34">
        <f>+IF(I268=0,"",'Ark1'!Z1964)</f>
        <v>5.2513796643058512</v>
      </c>
      <c r="AB268" s="29">
        <f>+IF(I268=0,"",'Ark1'!AA1964)</f>
        <v>0</v>
      </c>
      <c r="AC268" s="27">
        <f>+IF(I268=0,"",'Ark1'!AC1964)</f>
        <v>0</v>
      </c>
      <c r="AD268" s="34">
        <f>+IF(I268=0,"",'Ark1'!AE1964)</f>
        <v>0</v>
      </c>
      <c r="AE268" s="29">
        <f t="shared" ref="AE268:AE288" si="44">IF(I268=0,"",P268/C268)</f>
        <v>3.770595238095237</v>
      </c>
      <c r="AF268" s="29">
        <f t="shared" ref="AF268" si="45">IF(I268=0,"",I268/H268)</f>
        <v>1.3125</v>
      </c>
      <c r="AG268" s="216"/>
      <c r="AH268" s="219"/>
      <c r="AJ268" s="29"/>
      <c r="AK268" s="27"/>
      <c r="AL268" s="220"/>
      <c r="AM268" s="28"/>
      <c r="AQ268" s="28"/>
    </row>
    <row r="269" spans="1:61" ht="15.6">
      <c r="A269" s="216"/>
      <c r="B269" s="287">
        <f>+'Ark1'!C1965</f>
        <v>2024</v>
      </c>
      <c r="C269" s="236">
        <f>+'Ark1'!L1965</f>
        <v>10</v>
      </c>
      <c r="D269" s="236" t="str">
        <f>VLOOKUP(C269,Klasse!$C$11:$D$27,2)</f>
        <v>U-</v>
      </c>
      <c r="E269" s="28">
        <f>+'Ark1'!H1965</f>
        <v>2</v>
      </c>
      <c r="F269" s="28">
        <f>+'Ark1'!J1965</f>
        <v>117</v>
      </c>
      <c r="G269" s="236" t="str">
        <f>VLOOKUP(F269,RNR!$A$1:$B$25,2)</f>
        <v>Jæren</v>
      </c>
      <c r="H269" s="28">
        <f>+IF(I269=0,"",'Ark1'!Q1965)</f>
        <v>114</v>
      </c>
      <c r="I269" s="367">
        <f>+'Ark1'!R1965</f>
        <v>192</v>
      </c>
      <c r="J269" s="29">
        <f>+IF(I269=0,"",'Ark1'!AG1965)</f>
        <v>12.540968713529985</v>
      </c>
      <c r="L269" s="29">
        <f>+IF(I269=0,"",'Ark1'!AH1965)</f>
        <v>0</v>
      </c>
      <c r="M269" s="95"/>
      <c r="N269" s="504">
        <f>+'Ark1'!AI1965</f>
        <v>192</v>
      </c>
      <c r="O269" s="234"/>
      <c r="P269" s="32">
        <f>+IF(I269=0,"",'Ark1'!U1965)</f>
        <v>37.38697916666667</v>
      </c>
      <c r="Q269" s="95"/>
      <c r="R269" s="264">
        <f>+IF(N269=0,"",'Ark1'!AJ1965)</f>
        <v>113.65208333333337</v>
      </c>
      <c r="S269" s="95"/>
      <c r="T269" s="264">
        <f>+IF(N269=0,"",'Ark1'!AK1965)</f>
        <v>25.33294234451029</v>
      </c>
      <c r="U269" s="95"/>
      <c r="V269" s="27">
        <f>+IF(I269=0,"",'Ark1'!T1965)</f>
        <v>9.1510416666666643</v>
      </c>
      <c r="W269" s="95"/>
      <c r="X269" s="34">
        <f>+IF(I269=0,"",'Ark1'!W1965)</f>
        <v>60.9375</v>
      </c>
      <c r="Y269" s="34">
        <f>+IF(I269=0,"",'Ark1'!X1965)</f>
        <v>100</v>
      </c>
      <c r="Z269" s="34">
        <f>+IF(I269=0,"",'Ark1'!Y1965)</f>
        <v>99.479166666666686</v>
      </c>
      <c r="AA269" s="34">
        <f>+IF(I269=0,"",'Ark1'!Z1965)</f>
        <v>5.5294464799441485</v>
      </c>
      <c r="AB269" s="29">
        <f>+IF(I269=0,"",'Ark1'!AA1965)</f>
        <v>0</v>
      </c>
      <c r="AC269" s="27">
        <f>+IF(I269=0,"",'Ark1'!AC1965)</f>
        <v>0</v>
      </c>
      <c r="AD269" s="34">
        <f>+IF(I269=0,"",'Ark1'!AE1965)</f>
        <v>0</v>
      </c>
      <c r="AE269" s="29">
        <f t="shared" si="44"/>
        <v>3.7386979166666672</v>
      </c>
      <c r="AF269" s="29">
        <f t="shared" ref="AF269:AF288" si="46">IF(I269=0,"",I269/H269)</f>
        <v>1.6842105263157894</v>
      </c>
      <c r="AG269" s="216"/>
      <c r="AH269" s="219"/>
      <c r="AJ269" s="29"/>
      <c r="AK269" s="27"/>
      <c r="AL269" s="220"/>
      <c r="AM269" s="28"/>
      <c r="AQ269" s="28"/>
    </row>
    <row r="270" spans="1:61" ht="15.6">
      <c r="A270" s="216"/>
      <c r="B270" s="287">
        <f>+'Ark1'!C1966</f>
        <v>2024</v>
      </c>
      <c r="C270" s="236">
        <f>+'Ark1'!L1966</f>
        <v>10</v>
      </c>
      <c r="D270" s="236" t="str">
        <f>VLOOKUP(C270,Klasse!$C$11:$D$27,2)</f>
        <v>U-</v>
      </c>
      <c r="E270" s="28">
        <f>+'Ark1'!H1966</f>
        <v>1</v>
      </c>
      <c r="F270" s="28">
        <f>+'Ark1'!J1966</f>
        <v>134</v>
      </c>
      <c r="G270" s="236" t="str">
        <f>VLOOKUP(F270,RNR!$A$1:$B$25,2)</f>
        <v>Førde</v>
      </c>
      <c r="H270" s="28">
        <f>+IF(I270=0,"",'Ark1'!Q1966)</f>
        <v>241</v>
      </c>
      <c r="I270" s="367">
        <f>+'Ark1'!R1966</f>
        <v>327</v>
      </c>
      <c r="J270" s="29">
        <f>+IF(I270=0,"",'Ark1'!AG1966)</f>
        <v>9.4882813899407026</v>
      </c>
      <c r="L270" s="29">
        <f>+IF(I270=0,"",'Ark1'!AH1966)</f>
        <v>0.3058103975535168</v>
      </c>
      <c r="M270" s="95"/>
      <c r="N270" s="504">
        <f>+'Ark1'!AI1966</f>
        <v>326</v>
      </c>
      <c r="O270" s="234"/>
      <c r="P270" s="32">
        <f>+IF(I270=0,"",'Ark1'!U1966)</f>
        <v>37.257492354740045</v>
      </c>
      <c r="Q270" s="95"/>
      <c r="R270" s="264">
        <f>+IF(N270=0,"",'Ark1'!AJ1966)</f>
        <v>112.37730061349689</v>
      </c>
      <c r="S270" s="95"/>
      <c r="T270" s="264">
        <f>+IF(N270=0,"",'Ark1'!AK1966)</f>
        <v>26.168162958756557</v>
      </c>
      <c r="U270" s="95"/>
      <c r="V270" s="27">
        <f>+IF(I270=0,"",'Ark1'!T1966)</f>
        <v>8.0948012232415909</v>
      </c>
      <c r="W270" s="95"/>
      <c r="X270" s="34">
        <f>+IF(I270=0,"",'Ark1'!W1966)</f>
        <v>35.474006116207946</v>
      </c>
      <c r="Y270" s="34">
        <f>+IF(I270=0,"",'Ark1'!X1966)</f>
        <v>100</v>
      </c>
      <c r="Z270" s="34">
        <f>+IF(I270=0,"",'Ark1'!Y1966)</f>
        <v>100</v>
      </c>
      <c r="AA270" s="34">
        <f>+IF(I270=0,"",'Ark1'!Z1966)</f>
        <v>4.4944271111323779</v>
      </c>
      <c r="AB270" s="29">
        <f>+IF(I270=0,"",'Ark1'!AA1966)</f>
        <v>0</v>
      </c>
      <c r="AC270" s="27">
        <f>+IF(I270=0,"",'Ark1'!AC1966)</f>
        <v>0</v>
      </c>
      <c r="AD270" s="34">
        <f>+IF(I270=0,"",'Ark1'!AE1966)</f>
        <v>0</v>
      </c>
      <c r="AE270" s="29">
        <f t="shared" si="44"/>
        <v>3.7257492354740043</v>
      </c>
      <c r="AF270" s="29">
        <f t="shared" si="46"/>
        <v>1.3568464730290457</v>
      </c>
      <c r="AG270" s="216"/>
      <c r="AH270" s="27"/>
      <c r="AJ270" s="29"/>
      <c r="AK270" s="27"/>
      <c r="AL270" s="28"/>
      <c r="AM270" s="28"/>
      <c r="AQ270" s="28"/>
    </row>
    <row r="271" spans="1:61" ht="15.6">
      <c r="A271" s="216"/>
      <c r="B271" s="287">
        <f>+'Ark1'!C1967</f>
        <v>2024</v>
      </c>
      <c r="C271" s="236">
        <f>+'Ark1'!L1967</f>
        <v>10</v>
      </c>
      <c r="D271" s="236" t="str">
        <f>VLOOKUP(C271,Klasse!$C$11:$D$27,2)</f>
        <v>U-</v>
      </c>
      <c r="E271" s="28">
        <f>+'Ark1'!H1967</f>
        <v>2</v>
      </c>
      <c r="F271" s="28">
        <f>+'Ark1'!J1967</f>
        <v>141</v>
      </c>
      <c r="G271" s="236" t="str">
        <f>VLOOKUP(F271,RNR!$A$1:$B$25,2)</f>
        <v>Ølen</v>
      </c>
      <c r="H271" s="28">
        <f>+IF(I271=0,"",'Ark1'!Q1967)</f>
        <v>144</v>
      </c>
      <c r="I271" s="367">
        <f>+'Ark1'!R1967</f>
        <v>191</v>
      </c>
      <c r="J271" s="29">
        <f>+IF(I271=0,"",'Ark1'!AG1967)</f>
        <v>6.5741892262840436</v>
      </c>
      <c r="L271" s="29">
        <f>+IF(I271=0,"",'Ark1'!AH1967)</f>
        <v>0.52356020942408388</v>
      </c>
      <c r="M271" s="95"/>
      <c r="N271" s="504">
        <f>+'Ark1'!AI1967</f>
        <v>191</v>
      </c>
      <c r="O271" s="234"/>
      <c r="P271" s="32">
        <f>+IF(I271=0,"",'Ark1'!U1967)</f>
        <v>38.996335078534031</v>
      </c>
      <c r="Q271" s="95"/>
      <c r="R271" s="264">
        <f>+IF(N271=0,"",'Ark1'!AJ1967)</f>
        <v>114.71151832460733</v>
      </c>
      <c r="S271" s="95"/>
      <c r="T271" s="264">
        <f>+IF(N271=0,"",'Ark1'!AK1967)</f>
        <v>25.670302206756912</v>
      </c>
      <c r="U271" s="95"/>
      <c r="V271" s="27">
        <f>+IF(I271=0,"",'Ark1'!T1967)</f>
        <v>8.63350785340314</v>
      </c>
      <c r="W271" s="95"/>
      <c r="X271" s="34">
        <f>+IF(I271=0,"",'Ark1'!W1967)</f>
        <v>43.979057591623054</v>
      </c>
      <c r="Y271" s="34">
        <f>+IF(I271=0,"",'Ark1'!X1967)</f>
        <v>100</v>
      </c>
      <c r="Z271" s="34">
        <f>+IF(I271=0,"",'Ark1'!Y1967)</f>
        <v>100</v>
      </c>
      <c r="AA271" s="34">
        <f>+IF(I271=0,"",'Ark1'!Z1967)</f>
        <v>5.0242383364589918</v>
      </c>
      <c r="AB271" s="29">
        <f>+IF(I271=0,"",'Ark1'!AA1967)</f>
        <v>0</v>
      </c>
      <c r="AC271" s="27">
        <f>+IF(I271=0,"",'Ark1'!AC1967)</f>
        <v>0</v>
      </c>
      <c r="AD271" s="34">
        <f>+IF(I271=0,"",'Ark1'!AE1967)</f>
        <v>0</v>
      </c>
      <c r="AE271" s="29">
        <f t="shared" si="44"/>
        <v>3.899633507853403</v>
      </c>
      <c r="AF271" s="29">
        <f t="shared" si="46"/>
        <v>1.3263888888888888</v>
      </c>
      <c r="AG271" s="216"/>
      <c r="AH271" s="27"/>
      <c r="AJ271" s="29"/>
      <c r="AK271" s="27"/>
      <c r="AL271" s="28"/>
      <c r="AM271" s="28"/>
      <c r="AQ271" s="28"/>
    </row>
    <row r="272" spans="1:61" ht="15.6">
      <c r="A272" s="216"/>
      <c r="B272" s="287">
        <f>+'Ark1'!C1968</f>
        <v>2024</v>
      </c>
      <c r="C272" s="236">
        <f>+'Ark1'!L1968</f>
        <v>10</v>
      </c>
      <c r="D272" s="236" t="str">
        <f>VLOOKUP(C272,Klasse!$C$11:$D$27,2)</f>
        <v>U-</v>
      </c>
      <c r="E272" s="28">
        <f>+'Ark1'!H1968</f>
        <v>2</v>
      </c>
      <c r="F272" s="28">
        <f>+'Ark1'!J1968</f>
        <v>143</v>
      </c>
      <c r="G272" s="236" t="str">
        <f>VLOOKUP(F272,RNR!$A$1:$B$25,2)</f>
        <v>Nordfjord</v>
      </c>
      <c r="H272" s="28" t="str">
        <f>+IF(I272=0,"",'Ark1'!Q1968)</f>
        <v/>
      </c>
      <c r="I272" s="367">
        <f>+'Ark1'!R1968</f>
        <v>0</v>
      </c>
      <c r="J272" s="29" t="str">
        <f>+IF(I272=0,"",'Ark1'!AG1968)</f>
        <v/>
      </c>
      <c r="L272" s="29" t="str">
        <f>+IF(I272=0,"",'Ark1'!AH1968)</f>
        <v/>
      </c>
      <c r="M272" s="95"/>
      <c r="N272" s="504">
        <f>+'Ark1'!AI1968</f>
        <v>0</v>
      </c>
      <c r="O272" s="234"/>
      <c r="P272" s="32" t="str">
        <f>+IF(I272=0,"",'Ark1'!U1968)</f>
        <v/>
      </c>
      <c r="Q272" s="95"/>
      <c r="R272" s="264" t="str">
        <f>+IF(N272=0,"",'Ark1'!AJ1968)</f>
        <v/>
      </c>
      <c r="S272" s="95"/>
      <c r="T272" s="264" t="str">
        <f>+IF(N272=0,"",'Ark1'!AK1968)</f>
        <v/>
      </c>
      <c r="U272" s="95"/>
      <c r="V272" s="27" t="str">
        <f>+IF(I272=0,"",'Ark1'!T1968)</f>
        <v/>
      </c>
      <c r="W272" s="95"/>
      <c r="X272" s="34" t="str">
        <f>+IF(I272=0,"",'Ark1'!W1968)</f>
        <v/>
      </c>
      <c r="Y272" s="34" t="str">
        <f>+IF(I272=0,"",'Ark1'!X1968)</f>
        <v/>
      </c>
      <c r="Z272" s="34" t="str">
        <f>+IF(I272=0,"",'Ark1'!Y1968)</f>
        <v/>
      </c>
      <c r="AA272" s="34" t="str">
        <f>+IF(I272=0,"",'Ark1'!Z1968)</f>
        <v/>
      </c>
      <c r="AB272" s="29" t="str">
        <f>+IF(I272=0,"",'Ark1'!AA1968)</f>
        <v/>
      </c>
      <c r="AC272" s="27" t="str">
        <f>+IF(I272=0,"",'Ark1'!AC1968)</f>
        <v/>
      </c>
      <c r="AD272" s="34" t="str">
        <f>+IF(I272=0,"",'Ark1'!AE1968)</f>
        <v/>
      </c>
      <c r="AE272" s="29" t="str">
        <f t="shared" si="44"/>
        <v/>
      </c>
      <c r="AF272" s="29" t="str">
        <f t="shared" si="46"/>
        <v/>
      </c>
      <c r="AG272" s="216"/>
      <c r="AH272" s="27"/>
      <c r="AJ272" s="29"/>
      <c r="AK272" s="27"/>
      <c r="AL272" s="28"/>
      <c r="AM272" s="28"/>
      <c r="AQ272" s="28"/>
    </row>
    <row r="273" spans="1:43" ht="15.6">
      <c r="A273" s="216"/>
      <c r="B273" s="287">
        <f>+'Ark1'!C1969</f>
        <v>2024</v>
      </c>
      <c r="C273" s="236">
        <f>+'Ark1'!L1969</f>
        <v>10</v>
      </c>
      <c r="D273" s="236" t="str">
        <f>VLOOKUP(C273,Klasse!$C$11:$D$27,2)</f>
        <v>U-</v>
      </c>
      <c r="E273" s="28">
        <f>+'Ark1'!H1969</f>
        <v>2</v>
      </c>
      <c r="F273" s="28">
        <f>+'Ark1'!J1969</f>
        <v>147</v>
      </c>
      <c r="G273" s="236" t="str">
        <f>VLOOKUP(F273,RNR!$A$1:$B$25,2)</f>
        <v>Midt-Norge</v>
      </c>
      <c r="H273" s="28">
        <f>+IF(I273=0,"",'Ark1'!Q1969)</f>
        <v>14</v>
      </c>
      <c r="I273" s="367">
        <f>+'Ark1'!R1969</f>
        <v>18</v>
      </c>
      <c r="J273" s="29">
        <f>+IF(I273=0,"",'Ark1'!AG1969)</f>
        <v>3.9779546553772871</v>
      </c>
      <c r="L273" s="29">
        <f>+IF(I273=0,"",'Ark1'!AH1969)</f>
        <v>0</v>
      </c>
      <c r="M273" s="95"/>
      <c r="N273" s="504">
        <f>+'Ark1'!AI1969</f>
        <v>18</v>
      </c>
      <c r="O273" s="234"/>
      <c r="P273" s="32">
        <f>+IF(I273=0,"",'Ark1'!U1969)</f>
        <v>37.011111111111127</v>
      </c>
      <c r="Q273" s="95"/>
      <c r="R273" s="264">
        <f>+IF(N273=0,"",'Ark1'!AJ1969)</f>
        <v>112.06666666666663</v>
      </c>
      <c r="S273" s="95"/>
      <c r="T273" s="264">
        <f>+IF(N273=0,"",'Ark1'!AK1969)</f>
        <v>26.200268884220598</v>
      </c>
      <c r="U273" s="95"/>
      <c r="V273" s="27">
        <f>+IF(I273=0,"",'Ark1'!T1969)</f>
        <v>8.1111111111111107</v>
      </c>
      <c r="W273" s="95"/>
      <c r="X273" s="34">
        <f>+IF(I273=0,"",'Ark1'!W1969)</f>
        <v>38.888888888888886</v>
      </c>
      <c r="Y273" s="34">
        <f>+IF(I273=0,"",'Ark1'!X1969)</f>
        <v>100</v>
      </c>
      <c r="Z273" s="34">
        <f>+IF(I273=0,"",'Ark1'!Y1969)</f>
        <v>100</v>
      </c>
      <c r="AA273" s="34">
        <f>+IF(I273=0,"",'Ark1'!Z1969)</f>
        <v>4.624078153041058</v>
      </c>
      <c r="AB273" s="29">
        <f>+IF(I273=0,"",'Ark1'!AA1969)</f>
        <v>0</v>
      </c>
      <c r="AC273" s="27">
        <f>+IF(I273=0,"",'Ark1'!AC1969)</f>
        <v>0</v>
      </c>
      <c r="AD273" s="34">
        <f>+IF(I273=0,"",'Ark1'!AE1969)</f>
        <v>0</v>
      </c>
      <c r="AE273" s="29">
        <f t="shared" si="44"/>
        <v>3.7011111111111128</v>
      </c>
      <c r="AF273" s="29">
        <f t="shared" si="46"/>
        <v>1.2857142857142858</v>
      </c>
      <c r="AG273" s="216"/>
      <c r="AH273" s="220"/>
      <c r="AJ273" s="29"/>
      <c r="AK273" s="27"/>
      <c r="AL273" s="220"/>
      <c r="AM273" s="28"/>
      <c r="AQ273" s="28"/>
    </row>
    <row r="274" spans="1:43" ht="15.6">
      <c r="A274" s="216"/>
      <c r="B274" s="287">
        <f>+'Ark1'!C1970</f>
        <v>2024</v>
      </c>
      <c r="C274" s="236">
        <f>+'Ark1'!L1970</f>
        <v>10</v>
      </c>
      <c r="D274" s="236" t="str">
        <f>VLOOKUP(C274,Klasse!$C$11:$D$27,2)</f>
        <v>U-</v>
      </c>
      <c r="E274" s="28">
        <f>+'Ark1'!H1970</f>
        <v>1</v>
      </c>
      <c r="F274" s="28">
        <f>+'Ark1'!J1970</f>
        <v>155</v>
      </c>
      <c r="G274" s="236" t="str">
        <f>VLOOKUP(F274,RNR!$A$1:$B$25,2)</f>
        <v>Målselv</v>
      </c>
      <c r="H274" s="28">
        <f>+IF(I274=0,"",'Ark1'!Q1970)</f>
        <v>103</v>
      </c>
      <c r="I274" s="367">
        <f>+'Ark1'!R1970</f>
        <v>172</v>
      </c>
      <c r="J274" s="29">
        <f>+IF(I274=0,"",'Ark1'!AG1970)</f>
        <v>10.773403191266906</v>
      </c>
      <c r="L274" s="29">
        <f>+IF(I274=0,"",'Ark1'!AH1970)</f>
        <v>1.7441860465116277</v>
      </c>
      <c r="M274" s="95"/>
      <c r="N274" s="504">
        <f>+'Ark1'!AI1970</f>
        <v>166</v>
      </c>
      <c r="O274" s="234"/>
      <c r="P274" s="32">
        <f>+IF(I274=0,"",'Ark1'!U1970)</f>
        <v>38.638372093023264</v>
      </c>
      <c r="Q274" s="95"/>
      <c r="R274" s="264">
        <f>+IF(N274=0,"",'Ark1'!AJ1970)</f>
        <v>113.5367469879518</v>
      </c>
      <c r="S274" s="95"/>
      <c r="T274" s="264">
        <f>+IF(N274=0,"",'Ark1'!AK1970)</f>
        <v>26.217964398379195</v>
      </c>
      <c r="U274" s="95"/>
      <c r="V274" s="27">
        <f>+IF(I274=0,"",'Ark1'!T1970)</f>
        <v>7.732558139534885</v>
      </c>
      <c r="W274" s="95"/>
      <c r="X274" s="34">
        <f>+IF(I274=0,"",'Ark1'!W1970)</f>
        <v>23.255813953488367</v>
      </c>
      <c r="Y274" s="34">
        <f>+IF(I274=0,"",'Ark1'!X1970)</f>
        <v>100</v>
      </c>
      <c r="Z274" s="34">
        <f>+IF(I274=0,"",'Ark1'!Y1970)</f>
        <v>99.418604651162795</v>
      </c>
      <c r="AA274" s="34">
        <f>+IF(I274=0,"",'Ark1'!Z1970)</f>
        <v>4.6762554241378611</v>
      </c>
      <c r="AB274" s="29">
        <f>+IF(I274=0,"",'Ark1'!AA1970)</f>
        <v>0</v>
      </c>
      <c r="AC274" s="27">
        <f>+IF(I274=0,"",'Ark1'!AC1970)</f>
        <v>0</v>
      </c>
      <c r="AD274" s="34">
        <f>+IF(I274=0,"",'Ark1'!AE1970)</f>
        <v>0</v>
      </c>
      <c r="AE274" s="29">
        <f t="shared" si="44"/>
        <v>3.8638372093023263</v>
      </c>
      <c r="AF274" s="29">
        <f t="shared" si="46"/>
        <v>1.6699029126213591</v>
      </c>
      <c r="AG274" s="216"/>
      <c r="AH274" s="220"/>
      <c r="AJ274" s="29"/>
      <c r="AK274" s="27"/>
      <c r="AL274" s="220"/>
      <c r="AM274" s="28"/>
      <c r="AQ274" s="28"/>
    </row>
    <row r="275" spans="1:43" ht="15.6">
      <c r="A275" s="216"/>
      <c r="B275" s="287">
        <f>+'Ark1'!C1971</f>
        <v>2024</v>
      </c>
      <c r="C275" s="236">
        <f>+'Ark1'!L1971</f>
        <v>10</v>
      </c>
      <c r="D275" s="236" t="str">
        <f>VLOOKUP(C275,Klasse!$C$11:$D$27,2)</f>
        <v>U-</v>
      </c>
      <c r="E275" s="28">
        <f>+'Ark1'!H1971</f>
        <v>2</v>
      </c>
      <c r="F275" s="28">
        <f>+'Ark1'!J1971</f>
        <v>160</v>
      </c>
      <c r="G275" s="236" t="str">
        <f>VLOOKUP(F275,RNR!$A$1:$B$25,2)</f>
        <v>Oslo</v>
      </c>
      <c r="H275" s="28">
        <f>+IF(I275=0,"",'Ark1'!Q1971)</f>
        <v>57</v>
      </c>
      <c r="I275" s="367">
        <f>+'Ark1'!R1971</f>
        <v>78</v>
      </c>
      <c r="J275" s="29">
        <f>+IF(I275=0,"",'Ark1'!AG1971)</f>
        <v>7.2841672648183584</v>
      </c>
      <c r="L275" s="29">
        <f>+IF(I275=0,"",'Ark1'!AH1971)</f>
        <v>1.2820512820512819</v>
      </c>
      <c r="M275" s="95"/>
      <c r="N275" s="504">
        <f>+'Ark1'!AI1971</f>
        <v>78</v>
      </c>
      <c r="O275" s="234"/>
      <c r="P275" s="32">
        <f>+IF(I275=0,"",'Ark1'!U1971)</f>
        <v>38.901282051282053</v>
      </c>
      <c r="Q275" s="95"/>
      <c r="R275" s="264">
        <f>+IF(N275=0,"",'Ark1'!AJ1971)</f>
        <v>114.88589743589748</v>
      </c>
      <c r="S275" s="95"/>
      <c r="T275" s="264">
        <f>+IF(N275=0,"",'Ark1'!AK1971)</f>
        <v>25.565218487916631</v>
      </c>
      <c r="U275" s="95"/>
      <c r="V275" s="27">
        <f>+IF(I275=0,"",'Ark1'!T1971)</f>
        <v>8.8974358974358996</v>
      </c>
      <c r="W275" s="95"/>
      <c r="X275" s="34">
        <f>+IF(I275=0,"",'Ark1'!W1971)</f>
        <v>56.410256410256402</v>
      </c>
      <c r="Y275" s="34">
        <f>+IF(I275=0,"",'Ark1'!X1971)</f>
        <v>100</v>
      </c>
      <c r="Z275" s="34">
        <f>+IF(I275=0,"",'Ark1'!Y1971)</f>
        <v>100</v>
      </c>
      <c r="AA275" s="34">
        <f>+IF(I275=0,"",'Ark1'!Z1971)</f>
        <v>4.6943636031303448</v>
      </c>
      <c r="AB275" s="29">
        <f>+IF(I275=0,"",'Ark1'!AA1971)</f>
        <v>0</v>
      </c>
      <c r="AC275" s="27">
        <f>+IF(I275=0,"",'Ark1'!AC1971)</f>
        <v>0</v>
      </c>
      <c r="AD275" s="34">
        <f>+IF(I275=0,"",'Ark1'!AE1971)</f>
        <v>0</v>
      </c>
      <c r="AE275" s="29">
        <f t="shared" si="44"/>
        <v>3.8901282051282053</v>
      </c>
      <c r="AF275" s="29">
        <f t="shared" si="46"/>
        <v>1.368421052631579</v>
      </c>
      <c r="AG275" s="216"/>
      <c r="AH275" s="220"/>
      <c r="AJ275" s="29"/>
      <c r="AK275" s="27"/>
      <c r="AL275" s="220"/>
      <c r="AM275" s="28"/>
      <c r="AQ275" s="28"/>
    </row>
    <row r="276" spans="1:43" ht="15.6">
      <c r="A276" s="216"/>
      <c r="B276" s="287">
        <f>+'Ark1'!C1972</f>
        <v>2024</v>
      </c>
      <c r="C276" s="236">
        <f>+'Ark1'!L1972</f>
        <v>10</v>
      </c>
      <c r="D276" s="236" t="str">
        <f>VLOOKUP(C276,Klasse!$C$11:$D$27,2)</f>
        <v>U-</v>
      </c>
      <c r="E276" s="28">
        <f>+'Ark1'!H1972</f>
        <v>1</v>
      </c>
      <c r="F276" s="28">
        <f>+'Ark1'!J1972</f>
        <v>171</v>
      </c>
      <c r="G276" s="236" t="str">
        <f>VLOOKUP(F276,RNR!$A$1:$B$25,2)</f>
        <v>Prima</v>
      </c>
      <c r="H276" s="28">
        <f>+IF(I276=0,"",'Ark1'!Q1972)</f>
        <v>37</v>
      </c>
      <c r="I276" s="367">
        <f>+'Ark1'!R1972</f>
        <v>61</v>
      </c>
      <c r="J276" s="29">
        <f>+IF(I276=0,"",'Ark1'!AG1972)</f>
        <v>12.01246525895208</v>
      </c>
      <c r="L276" s="29">
        <f>+IF(I276=0,"",'Ark1'!AH1972)</f>
        <v>0</v>
      </c>
      <c r="M276" s="95"/>
      <c r="N276" s="504">
        <f>+'Ark1'!AI1972</f>
        <v>61</v>
      </c>
      <c r="O276" s="234"/>
      <c r="P276" s="32">
        <f>+IF(I276=0,"",'Ark1'!U1972)</f>
        <v>40.316393442622953</v>
      </c>
      <c r="Q276" s="95"/>
      <c r="R276" s="264">
        <f>+IF(N276=0,"",'Ark1'!AJ1972)</f>
        <v>115.78360655737704</v>
      </c>
      <c r="S276" s="95"/>
      <c r="T276" s="264">
        <f>+IF(N276=0,"",'Ark1'!AK1972)</f>
        <v>25.949094641596741</v>
      </c>
      <c r="U276" s="95"/>
      <c r="V276" s="27">
        <f>+IF(I276=0,"",'Ark1'!T1972)</f>
        <v>8.2622950819672134</v>
      </c>
      <c r="W276" s="95"/>
      <c r="X276" s="34">
        <f>+IF(I276=0,"",'Ark1'!W1972)</f>
        <v>42.622950819672127</v>
      </c>
      <c r="Y276" s="34">
        <f>+IF(I276=0,"",'Ark1'!X1972)</f>
        <v>100</v>
      </c>
      <c r="Z276" s="34">
        <f>+IF(I276=0,"",'Ark1'!Y1972)</f>
        <v>100</v>
      </c>
      <c r="AA276" s="34">
        <f>+IF(I276=0,"",'Ark1'!Z1972)</f>
        <v>4.2888410421169851</v>
      </c>
      <c r="AB276" s="29">
        <f>+IF(I276=0,"",'Ark1'!AA1972)</f>
        <v>0</v>
      </c>
      <c r="AC276" s="27">
        <f>+IF(I276=0,"",'Ark1'!AC1972)</f>
        <v>0</v>
      </c>
      <c r="AD276" s="34">
        <f>+IF(I276=0,"",'Ark1'!AE1972)</f>
        <v>0</v>
      </c>
      <c r="AE276" s="29">
        <f t="shared" si="44"/>
        <v>4.0316393442622953</v>
      </c>
      <c r="AF276" s="29">
        <f t="shared" si="46"/>
        <v>1.6486486486486487</v>
      </c>
      <c r="AG276" s="216"/>
      <c r="AH276" s="27"/>
      <c r="AJ276" s="29"/>
      <c r="AK276" s="27"/>
      <c r="AL276" s="28"/>
      <c r="AM276" s="28"/>
      <c r="AQ276" s="28"/>
    </row>
    <row r="277" spans="1:43" ht="15.6">
      <c r="A277" s="216"/>
      <c r="B277" s="287">
        <f>+'Ark1'!C1973</f>
        <v>2024</v>
      </c>
      <c r="C277" s="236">
        <f>+'Ark1'!L1973</f>
        <v>10</v>
      </c>
      <c r="D277" s="236" t="str">
        <f>VLOOKUP(C277,Klasse!$C$11:$D$27,2)</f>
        <v>U-</v>
      </c>
      <c r="E277" s="28">
        <f>+'Ark1'!H1973</f>
        <v>2</v>
      </c>
      <c r="F277" s="28">
        <f>+'Ark1'!J1973</f>
        <v>175</v>
      </c>
      <c r="G277" s="236" t="str">
        <f>VLOOKUP(F277,RNR!$A$1:$B$25,2)</f>
        <v>Ole Ringdal</v>
      </c>
      <c r="H277" s="28">
        <f>+IF(I277=0,"",'Ark1'!Q1973)</f>
        <v>33</v>
      </c>
      <c r="I277" s="367">
        <f>+'Ark1'!R1973</f>
        <v>41</v>
      </c>
      <c r="J277" s="29">
        <f>+IF(I277=0,"",'Ark1'!AG1973)</f>
        <v>7.3804834723509423</v>
      </c>
      <c r="L277" s="29">
        <f>+IF(I277=0,"",'Ark1'!AH1973)</f>
        <v>0</v>
      </c>
      <c r="M277" s="95"/>
      <c r="N277" s="504">
        <f>+'Ark1'!AI1973</f>
        <v>38</v>
      </c>
      <c r="O277" s="234"/>
      <c r="P277" s="32">
        <f>+IF(I277=0,"",'Ark1'!U1973)</f>
        <v>37.292682926829286</v>
      </c>
      <c r="Q277" s="95"/>
      <c r="R277" s="264">
        <f>+IF(N277=0,"",'Ark1'!AJ1973)</f>
        <v>111.81842105263161</v>
      </c>
      <c r="S277" s="95"/>
      <c r="T277" s="264">
        <f>+IF(N277=0,"",'Ark1'!AK1973)</f>
        <v>26.354051702787888</v>
      </c>
      <c r="U277" s="95"/>
      <c r="V277" s="27">
        <f>+IF(I277=0,"",'Ark1'!T1973)</f>
        <v>7.9024390243902447</v>
      </c>
      <c r="W277" s="95"/>
      <c r="X277" s="34">
        <f>+IF(I277=0,"",'Ark1'!W1973)</f>
        <v>29.268292682926838</v>
      </c>
      <c r="Y277" s="34">
        <f>+IF(I277=0,"",'Ark1'!X1973)</f>
        <v>100</v>
      </c>
      <c r="Z277" s="34">
        <f>+IF(I277=0,"",'Ark1'!Y1973)</f>
        <v>100</v>
      </c>
      <c r="AA277" s="34">
        <f>+IF(I277=0,"",'Ark1'!Z1973)</f>
        <v>4.706165662291113</v>
      </c>
      <c r="AB277" s="29">
        <f>+IF(I277=0,"",'Ark1'!AA1973)</f>
        <v>0</v>
      </c>
      <c r="AC277" s="27">
        <f>+IF(I277=0,"",'Ark1'!AC1973)</f>
        <v>0</v>
      </c>
      <c r="AD277" s="34">
        <f>+IF(I277=0,"",'Ark1'!AE1973)</f>
        <v>0</v>
      </c>
      <c r="AE277" s="29">
        <f t="shared" si="44"/>
        <v>3.7292682926829288</v>
      </c>
      <c r="AF277" s="29">
        <f t="shared" si="46"/>
        <v>1.2424242424242424</v>
      </c>
      <c r="AG277" s="216"/>
      <c r="AH277" s="27"/>
      <c r="AJ277" s="29"/>
      <c r="AK277" s="27"/>
      <c r="AL277" s="28"/>
      <c r="AM277" s="28"/>
      <c r="AQ277" s="28"/>
    </row>
    <row r="278" spans="1:43" ht="15.6">
      <c r="A278" s="216"/>
      <c r="B278" s="287">
        <f>+'Ark1'!C1974</f>
        <v>2024</v>
      </c>
      <c r="C278" s="236">
        <f>+'Ark1'!L1974</f>
        <v>10</v>
      </c>
      <c r="D278" s="236" t="str">
        <f>VLOOKUP(C278,Klasse!$C$11:$D$27,2)</f>
        <v>U-</v>
      </c>
      <c r="E278" s="28">
        <f>+'Ark1'!H1974</f>
        <v>2</v>
      </c>
      <c r="F278" s="28">
        <f>+'Ark1'!J1974</f>
        <v>177</v>
      </c>
      <c r="G278" s="236" t="str">
        <f>VLOOKUP(F278,RNR!$A$1:$B$25,2)</f>
        <v>Slakthuset</v>
      </c>
      <c r="H278" s="28">
        <f>+IF(I278=0,"",'Ark1'!Q1974)</f>
        <v>47</v>
      </c>
      <c r="I278" s="367">
        <f>+'Ark1'!R1974</f>
        <v>70</v>
      </c>
      <c r="J278" s="29">
        <f>+IF(I278=0,"",'Ark1'!AG1974)</f>
        <v>9.331788176817863</v>
      </c>
      <c r="L278" s="29">
        <f>+IF(I278=0,"",'Ark1'!AH1974)</f>
        <v>0</v>
      </c>
      <c r="M278" s="95"/>
      <c r="N278" s="504">
        <f>+'Ark1'!AI1974</f>
        <v>70</v>
      </c>
      <c r="O278" s="234"/>
      <c r="P278" s="32">
        <f>+IF(I278=0,"",'Ark1'!U1974)</f>
        <v>38.997142857142869</v>
      </c>
      <c r="Q278" s="95"/>
      <c r="R278" s="264">
        <f>+IF(N278=0,"",'Ark1'!AJ1974)</f>
        <v>115.09142857142859</v>
      </c>
      <c r="S278" s="95"/>
      <c r="T278" s="264">
        <f>+IF(N278=0,"",'Ark1'!AK1974)</f>
        <v>25.496636631958641</v>
      </c>
      <c r="U278" s="95"/>
      <c r="V278" s="27">
        <f>+IF(I278=0,"",'Ark1'!T1974)</f>
        <v>8.5285714285714249</v>
      </c>
      <c r="W278" s="95"/>
      <c r="X278" s="34">
        <f>+IF(I278=0,"",'Ark1'!W1974)</f>
        <v>47.142857142857153</v>
      </c>
      <c r="Y278" s="34">
        <f>+IF(I278=0,"",'Ark1'!X1974)</f>
        <v>100</v>
      </c>
      <c r="Z278" s="34">
        <f>+IF(I278=0,"",'Ark1'!Y1974)</f>
        <v>100</v>
      </c>
      <c r="AA278" s="34">
        <f>+IF(I278=0,"",'Ark1'!Z1974)</f>
        <v>4.3984403543779411</v>
      </c>
      <c r="AB278" s="29">
        <f>+IF(I278=0,"",'Ark1'!AA1974)</f>
        <v>0</v>
      </c>
      <c r="AC278" s="27">
        <f>+IF(I278=0,"",'Ark1'!AC1974)</f>
        <v>0</v>
      </c>
      <c r="AD278" s="34">
        <f>+IF(I278=0,"",'Ark1'!AE1974)</f>
        <v>0</v>
      </c>
      <c r="AE278" s="29">
        <f t="shared" si="44"/>
        <v>3.8997142857142868</v>
      </c>
      <c r="AF278" s="29">
        <f t="shared" si="46"/>
        <v>1.4893617021276595</v>
      </c>
      <c r="AG278" s="216"/>
      <c r="AH278" s="27"/>
      <c r="AJ278" s="29"/>
      <c r="AK278" s="27"/>
      <c r="AL278" s="28"/>
      <c r="AM278" s="28"/>
      <c r="AQ278" s="28"/>
    </row>
    <row r="279" spans="1:43" ht="15.6">
      <c r="A279" s="216"/>
      <c r="B279" s="287">
        <f>+'Ark1'!C1975</f>
        <v>2024</v>
      </c>
      <c r="C279" s="236">
        <f>+'Ark1'!L1975</f>
        <v>10</v>
      </c>
      <c r="D279" s="236" t="str">
        <f>VLOOKUP(C279,Klasse!$C$11:$D$27,2)</f>
        <v>U-</v>
      </c>
      <c r="E279" s="28">
        <f>+'Ark1'!H1975</f>
        <v>2</v>
      </c>
      <c r="F279" s="28">
        <f>+'Ark1'!J1975</f>
        <v>178</v>
      </c>
      <c r="G279" s="236" t="str">
        <f>VLOOKUP(F279,RNR!$A$1:$B$25,2)</f>
        <v>Røros</v>
      </c>
      <c r="H279" s="28">
        <f>+IF(I279=0,"",'Ark1'!Q1975)</f>
        <v>20</v>
      </c>
      <c r="I279" s="367">
        <f>+'Ark1'!R1975</f>
        <v>39</v>
      </c>
      <c r="J279" s="29">
        <f>+IF(I279=0,"",'Ark1'!AG1975)</f>
        <v>9.0381232023730167</v>
      </c>
      <c r="L279" s="29">
        <f>+IF(I279=0,"",'Ark1'!AH1975)</f>
        <v>5.1282051282051277</v>
      </c>
      <c r="M279" s="95"/>
      <c r="N279" s="504">
        <f>+'Ark1'!AI1975</f>
        <v>39</v>
      </c>
      <c r="O279" s="234"/>
      <c r="P279" s="32">
        <f>+IF(I279=0,"",'Ark1'!U1975)</f>
        <v>38.5948717948718</v>
      </c>
      <c r="Q279" s="95"/>
      <c r="R279" s="264">
        <f>+IF(N279=0,"",'Ark1'!AJ1975)</f>
        <v>114.88717948717949</v>
      </c>
      <c r="S279" s="95"/>
      <c r="T279" s="264">
        <f>+IF(N279=0,"",'Ark1'!AK1975)</f>
        <v>25.320012635742497</v>
      </c>
      <c r="U279" s="95"/>
      <c r="V279" s="27">
        <f>+IF(I279=0,"",'Ark1'!T1975)</f>
        <v>8.5897435897435912</v>
      </c>
      <c r="W279" s="95"/>
      <c r="X279" s="34">
        <f>+IF(I279=0,"",'Ark1'!W1975)</f>
        <v>51.282051282051277</v>
      </c>
      <c r="Y279" s="34">
        <f>+IF(I279=0,"",'Ark1'!X1975)</f>
        <v>100</v>
      </c>
      <c r="Z279" s="34">
        <f>+IF(I279=0,"",'Ark1'!Y1975)</f>
        <v>97.435897435897445</v>
      </c>
      <c r="AA279" s="34">
        <f>+IF(I279=0,"",'Ark1'!Z1975)</f>
        <v>4.841431697442391</v>
      </c>
      <c r="AB279" s="29">
        <f>+IF(I279=0,"",'Ark1'!AA1975)</f>
        <v>0</v>
      </c>
      <c r="AC279" s="27">
        <f>+IF(I279=0,"",'Ark1'!AC1975)</f>
        <v>0</v>
      </c>
      <c r="AD279" s="34">
        <f>+IF(I279=0,"",'Ark1'!AE1975)</f>
        <v>0</v>
      </c>
      <c r="AE279" s="29">
        <f t="shared" si="44"/>
        <v>3.8594871794871799</v>
      </c>
      <c r="AF279" s="29">
        <f t="shared" si="46"/>
        <v>1.95</v>
      </c>
      <c r="AG279" s="216"/>
      <c r="AH279" s="27"/>
      <c r="AJ279" s="29"/>
      <c r="AK279" s="27"/>
      <c r="AL279" s="28"/>
      <c r="AM279" s="28"/>
      <c r="AQ279" s="28"/>
    </row>
    <row r="280" spans="1:43" ht="15.6">
      <c r="A280" s="216"/>
      <c r="B280" s="287">
        <f>+'Ark1'!C1976</f>
        <v>2024</v>
      </c>
      <c r="C280" s="236">
        <f>+'Ark1'!L1976</f>
        <v>10</v>
      </c>
      <c r="D280" s="236" t="str">
        <f>VLOOKUP(C280,Klasse!$C$11:$D$27,2)</f>
        <v>U-</v>
      </c>
      <c r="E280" s="28">
        <f>+'Ark1'!H1976</f>
        <v>2</v>
      </c>
      <c r="F280" s="28">
        <f>+'Ark1'!J1976</f>
        <v>181</v>
      </c>
      <c r="G280" s="236" t="str">
        <f>VLOOKUP(F280,RNR!$A$1:$B$25,2)</f>
        <v>Horns</v>
      </c>
      <c r="H280" s="28">
        <f>+IF(I280=0,"",'Ark1'!Q1976)</f>
        <v>34</v>
      </c>
      <c r="I280" s="367">
        <f>+'Ark1'!R1976</f>
        <v>57</v>
      </c>
      <c r="J280" s="29">
        <f>+IF(I280=0,"",'Ark1'!AG1976)</f>
        <v>8.124981518171337</v>
      </c>
      <c r="L280" s="29">
        <f>+IF(I280=0,"",'Ark1'!AH1976)</f>
        <v>1.7543859649122804</v>
      </c>
      <c r="M280" s="95"/>
      <c r="N280" s="504">
        <f>+'Ark1'!AI1976</f>
        <v>43</v>
      </c>
      <c r="O280" s="234"/>
      <c r="P280" s="32">
        <f>+IF(I280=0,"",'Ark1'!U1976)</f>
        <v>38.563157894736847</v>
      </c>
      <c r="Q280" s="95"/>
      <c r="R280" s="264">
        <f>+IF(N280=0,"",'Ark1'!AJ1976)</f>
        <v>114.31627906976748</v>
      </c>
      <c r="S280" s="95"/>
      <c r="T280" s="264">
        <f>+IF(N280=0,"",'Ark1'!AK1976)</f>
        <v>25.737875654757843</v>
      </c>
      <c r="U280" s="95"/>
      <c r="V280" s="27">
        <f>+IF(I280=0,"",'Ark1'!T1976)</f>
        <v>8.368421052631577</v>
      </c>
      <c r="W280" s="95"/>
      <c r="X280" s="34">
        <f>+IF(I280=0,"",'Ark1'!W1976)</f>
        <v>40.350877192982473</v>
      </c>
      <c r="Y280" s="34">
        <f>+IF(I280=0,"",'Ark1'!X1976)</f>
        <v>100</v>
      </c>
      <c r="Z280" s="34">
        <f>+IF(I280=0,"",'Ark1'!Y1976)</f>
        <v>100</v>
      </c>
      <c r="AA280" s="34">
        <f>+IF(I280=0,"",'Ark1'!Z1976)</f>
        <v>4.5928484292830865</v>
      </c>
      <c r="AB280" s="29">
        <f>+IF(I280=0,"",'Ark1'!AA1976)</f>
        <v>0</v>
      </c>
      <c r="AC280" s="27">
        <f>+IF(I280=0,"",'Ark1'!AC1976)</f>
        <v>0</v>
      </c>
      <c r="AD280" s="34">
        <f>+IF(I280=0,"",'Ark1'!AE1976)</f>
        <v>0</v>
      </c>
      <c r="AE280" s="29">
        <f t="shared" si="44"/>
        <v>3.8563157894736846</v>
      </c>
      <c r="AF280" s="29">
        <f t="shared" si="46"/>
        <v>1.6764705882352942</v>
      </c>
      <c r="AG280" s="216"/>
      <c r="AH280" s="27"/>
      <c r="AJ280" s="29"/>
      <c r="AK280" s="27"/>
      <c r="AL280" s="28"/>
      <c r="AM280" s="28"/>
      <c r="AQ280" s="28"/>
    </row>
    <row r="281" spans="1:43" ht="15.6">
      <c r="A281" s="216"/>
      <c r="B281" s="287">
        <f>+'Ark1'!C1977</f>
        <v>2024</v>
      </c>
      <c r="C281" s="236">
        <f>+'Ark1'!L1977</f>
        <v>10</v>
      </c>
      <c r="D281" s="236" t="str">
        <f>VLOOKUP(C281,Klasse!$C$11:$D$27,2)</f>
        <v>U-</v>
      </c>
      <c r="E281" s="28">
        <f>+'Ark1'!H1977</f>
        <v>1</v>
      </c>
      <c r="F281" s="28">
        <f>+'Ark1'!J1977</f>
        <v>262</v>
      </c>
      <c r="G281" s="236" t="str">
        <f>VLOOKUP(F281,RNR!$A$1:$B$25,2)</f>
        <v>Strilalam</v>
      </c>
      <c r="H281" s="28" t="str">
        <f>+IF(I281=0,"",'Ark1'!Q1977)</f>
        <v/>
      </c>
      <c r="I281" s="367">
        <f>+'Ark1'!R1977</f>
        <v>0</v>
      </c>
      <c r="J281" s="29" t="str">
        <f>+IF(I281=0,"",'Ark1'!AG1977)</f>
        <v/>
      </c>
      <c r="L281" s="29" t="str">
        <f>+IF(I281=0,"",'Ark1'!AH1977)</f>
        <v/>
      </c>
      <c r="M281" s="95"/>
      <c r="N281" s="504">
        <f>+'Ark1'!AI1977</f>
        <v>0</v>
      </c>
      <c r="O281" s="234"/>
      <c r="P281" s="32" t="str">
        <f>+IF(I281=0,"",'Ark1'!U1977)</f>
        <v/>
      </c>
      <c r="Q281" s="95"/>
      <c r="R281" s="264" t="str">
        <f>+IF(N281=0,"",'Ark1'!AJ1977)</f>
        <v/>
      </c>
      <c r="S281" s="95"/>
      <c r="T281" s="264" t="str">
        <f>+IF(N281=0,"",'Ark1'!AK1977)</f>
        <v/>
      </c>
      <c r="U281" s="95"/>
      <c r="V281" s="27" t="str">
        <f>+IF(I281=0,"",'Ark1'!T1977)</f>
        <v/>
      </c>
      <c r="W281" s="95"/>
      <c r="X281" s="34" t="str">
        <f>+IF(I281=0,"",'Ark1'!W1977)</f>
        <v/>
      </c>
      <c r="Y281" s="34" t="str">
        <f>+IF(I281=0,"",'Ark1'!X1977)</f>
        <v/>
      </c>
      <c r="Z281" s="34" t="str">
        <f>+IF(I281=0,"",'Ark1'!Y1977)</f>
        <v/>
      </c>
      <c r="AA281" s="34" t="str">
        <f>+IF(I281=0,"",'Ark1'!Z1977)</f>
        <v/>
      </c>
      <c r="AB281" s="29" t="str">
        <f>+IF(I281=0,"",'Ark1'!AA1977)</f>
        <v/>
      </c>
      <c r="AC281" s="27" t="str">
        <f>+IF(I281=0,"",'Ark1'!AC1977)</f>
        <v/>
      </c>
      <c r="AD281" s="34" t="str">
        <f>+IF(I281=0,"",'Ark1'!AE1977)</f>
        <v/>
      </c>
      <c r="AE281" s="29" t="str">
        <f t="shared" si="44"/>
        <v/>
      </c>
      <c r="AF281" s="29" t="str">
        <f t="shared" si="46"/>
        <v/>
      </c>
      <c r="AG281" s="216"/>
      <c r="AH281" s="27"/>
      <c r="AJ281" s="29"/>
      <c r="AK281" s="27"/>
      <c r="AL281" s="28"/>
      <c r="AM281" s="28"/>
      <c r="AQ281" s="28"/>
    </row>
    <row r="282" spans="1:43" ht="15.6">
      <c r="A282" s="216"/>
      <c r="B282" s="287">
        <f>+'Ark1'!C1978</f>
        <v>2024</v>
      </c>
      <c r="C282" s="236">
        <f>+'Ark1'!L1978</f>
        <v>10</v>
      </c>
      <c r="D282" s="236" t="str">
        <f>VLOOKUP(C282,Klasse!$C$11:$D$27,2)</f>
        <v>U-</v>
      </c>
      <c r="E282" s="28">
        <f>+'Ark1'!H1978</f>
        <v>2</v>
      </c>
      <c r="F282" s="28">
        <f>+'Ark1'!J1978</f>
        <v>267</v>
      </c>
      <c r="G282" s="236" t="str">
        <f>VLOOKUP(F282,RNR!$A$1:$B$25,2)</f>
        <v>Dalpro</v>
      </c>
      <c r="H282" s="28" t="str">
        <f>+IF(I282=0,"",'Ark1'!Q1978)</f>
        <v/>
      </c>
      <c r="I282" s="367">
        <f>+'Ark1'!R1978</f>
        <v>0</v>
      </c>
      <c r="J282" s="29" t="str">
        <f>+IF(I282=0,"",'Ark1'!AG1978)</f>
        <v/>
      </c>
      <c r="L282" s="29" t="str">
        <f>+IF(I282=0,"",'Ark1'!AH1978)</f>
        <v/>
      </c>
      <c r="M282" s="95"/>
      <c r="N282" s="504">
        <f>+'Ark1'!AI1978</f>
        <v>0</v>
      </c>
      <c r="O282" s="234"/>
      <c r="P282" s="32" t="str">
        <f>+IF(I282=0,"",'Ark1'!U1978)</f>
        <v/>
      </c>
      <c r="Q282" s="95"/>
      <c r="R282" s="264" t="str">
        <f>+IF(N282=0,"",'Ark1'!AJ1978)</f>
        <v/>
      </c>
      <c r="S282" s="95"/>
      <c r="T282" s="264" t="str">
        <f>+IF(N282=0,"",'Ark1'!AK1978)</f>
        <v/>
      </c>
      <c r="U282" s="95"/>
      <c r="V282" s="27" t="str">
        <f>+IF(I282=0,"",'Ark1'!T1978)</f>
        <v/>
      </c>
      <c r="W282" s="95"/>
      <c r="X282" s="34" t="str">
        <f>+IF(I282=0,"",'Ark1'!W1978)</f>
        <v/>
      </c>
      <c r="Y282" s="34" t="str">
        <f>+IF(I282=0,"",'Ark1'!X1978)</f>
        <v/>
      </c>
      <c r="Z282" s="34" t="str">
        <f>+IF(I282=0,"",'Ark1'!Y1978)</f>
        <v/>
      </c>
      <c r="AA282" s="34" t="str">
        <f>+IF(I282=0,"",'Ark1'!Z1978)</f>
        <v/>
      </c>
      <c r="AB282" s="29" t="str">
        <f>+IF(I282=0,"",'Ark1'!AA1978)</f>
        <v/>
      </c>
      <c r="AC282" s="27" t="str">
        <f>+IF(I282=0,"",'Ark1'!AC1978)</f>
        <v/>
      </c>
      <c r="AD282" s="34" t="str">
        <f>+IF(I282=0,"",'Ark1'!AE1978)</f>
        <v/>
      </c>
      <c r="AE282" s="29" t="str">
        <f t="shared" si="44"/>
        <v/>
      </c>
      <c r="AF282" s="29" t="str">
        <f t="shared" si="46"/>
        <v/>
      </c>
      <c r="AG282" s="216"/>
      <c r="AH282" s="27"/>
      <c r="AJ282" s="29"/>
      <c r="AK282" s="27"/>
      <c r="AL282" s="28"/>
      <c r="AM282" s="28"/>
      <c r="AQ282" s="28"/>
    </row>
    <row r="283" spans="1:43" ht="15.6">
      <c r="A283" s="216"/>
      <c r="B283" s="287">
        <f>+'Ark1'!C1979</f>
        <v>2024</v>
      </c>
      <c r="C283" s="236">
        <f>+'Ark1'!L1979</f>
        <v>10</v>
      </c>
      <c r="D283" s="236" t="str">
        <f>VLOOKUP(C283,Klasse!$C$11:$D$27,2)</f>
        <v>U-</v>
      </c>
      <c r="E283" s="28">
        <f>+'Ark1'!H1979</f>
        <v>1</v>
      </c>
      <c r="F283" s="28">
        <f>+'Ark1'!J1979</f>
        <v>309</v>
      </c>
      <c r="G283" s="236" t="str">
        <f>VLOOKUP(F283,RNR!$A$1:$B$25,2)</f>
        <v>Malvik</v>
      </c>
      <c r="H283" s="28">
        <f>+IF(I283=0,"",'Ark1'!Q1979)</f>
        <v>180</v>
      </c>
      <c r="I283" s="367">
        <f>+'Ark1'!R1979</f>
        <v>305</v>
      </c>
      <c r="J283" s="29">
        <f>+IF(I283=0,"",'Ark1'!AG1979)</f>
        <v>10.67751479558534</v>
      </c>
      <c r="L283" s="29">
        <f>+IF(I283=0,"",'Ark1'!AH1979)</f>
        <v>0.65573770491803285</v>
      </c>
      <c r="M283" s="95"/>
      <c r="N283" s="504">
        <f>+'Ark1'!AI1979</f>
        <v>305</v>
      </c>
      <c r="O283" s="234"/>
      <c r="P283" s="32">
        <f>+IF(I283=0,"",'Ark1'!U1979)</f>
        <v>38.561967213114777</v>
      </c>
      <c r="Q283" s="95"/>
      <c r="R283" s="264">
        <f>+IF(N283=0,"",'Ark1'!AJ1979)</f>
        <v>113.96918032786883</v>
      </c>
      <c r="S283" s="95"/>
      <c r="T283" s="264">
        <f>+IF(N283=0,"",'Ark1'!AK1979)</f>
        <v>25.935188774248079</v>
      </c>
      <c r="U283" s="95"/>
      <c r="V283" s="27">
        <f>+IF(I283=0,"",'Ark1'!T1979)</f>
        <v>8.3344262295081979</v>
      </c>
      <c r="W283" s="95"/>
      <c r="X283" s="34">
        <f>+IF(I283=0,"",'Ark1'!W1979)</f>
        <v>38.688524590163937</v>
      </c>
      <c r="Y283" s="34">
        <f>+IF(I283=0,"",'Ark1'!X1979)</f>
        <v>100</v>
      </c>
      <c r="Z283" s="34">
        <f>+IF(I283=0,"",'Ark1'!Y1979)</f>
        <v>99.672131147540995</v>
      </c>
      <c r="AA283" s="34">
        <f>+IF(I283=0,"",'Ark1'!Z1979)</f>
        <v>5.012181495435506</v>
      </c>
      <c r="AB283" s="29">
        <f>+IF(I283=0,"",'Ark1'!AA1979)</f>
        <v>0</v>
      </c>
      <c r="AC283" s="27">
        <f>+IF(I283=0,"",'Ark1'!AC1979)</f>
        <v>0</v>
      </c>
      <c r="AD283" s="34">
        <f>+IF(I283=0,"",'Ark1'!AE1979)</f>
        <v>0</v>
      </c>
      <c r="AE283" s="29">
        <f t="shared" si="44"/>
        <v>3.8561967213114778</v>
      </c>
      <c r="AF283" s="29">
        <f t="shared" si="46"/>
        <v>1.6944444444444444</v>
      </c>
      <c r="AG283" s="216"/>
      <c r="AH283" s="27"/>
      <c r="AJ283" s="29"/>
      <c r="AK283" s="27"/>
      <c r="AL283" s="28"/>
      <c r="AM283" s="28"/>
      <c r="AQ283" s="28"/>
    </row>
    <row r="284" spans="1:43" ht="15.6">
      <c r="A284" s="216"/>
      <c r="B284" s="287">
        <f>+'Ark1'!C1980</f>
        <v>2024</v>
      </c>
      <c r="C284" s="236">
        <f>+'Ark1'!L1980</f>
        <v>10</v>
      </c>
      <c r="D284" s="236" t="str">
        <f>VLOOKUP(C284,Klasse!$C$11:$D$27,2)</f>
        <v>U-</v>
      </c>
      <c r="E284" s="28">
        <f>+'Ark1'!H1980</f>
        <v>2</v>
      </c>
      <c r="F284" s="28">
        <f>+'Ark1'!J1980</f>
        <v>470</v>
      </c>
      <c r="G284" s="236" t="str">
        <f>VLOOKUP(F284,RNR!$A$1:$B$25,2)</f>
        <v>Jens Eide</v>
      </c>
      <c r="H284" s="28">
        <f>+IF(I284=0,"",'Ark1'!Q1980)</f>
        <v>11</v>
      </c>
      <c r="I284" s="367">
        <f>+'Ark1'!R1980</f>
        <v>13</v>
      </c>
      <c r="J284" s="29">
        <f>+IF(I284=0,"",'Ark1'!AG1980)</f>
        <v>3.8320508652144074</v>
      </c>
      <c r="L284" s="29">
        <f>+IF(I284=0,"",'Ark1'!AH1980)</f>
        <v>15.38461538461538</v>
      </c>
      <c r="M284" s="95"/>
      <c r="N284" s="504">
        <f>+'Ark1'!AI1980</f>
        <v>13</v>
      </c>
      <c r="O284" s="234"/>
      <c r="P284" s="32">
        <f>+IF(I284=0,"",'Ark1'!U1980)</f>
        <v>32.638461538461542</v>
      </c>
      <c r="Q284" s="95"/>
      <c r="R284" s="264">
        <f>+IF(N284=0,"",'Ark1'!AJ1980)</f>
        <v>108.39230769230768</v>
      </c>
      <c r="S284" s="95"/>
      <c r="T284" s="264">
        <f>+IF(N284=0,"",'Ark1'!AK1980)</f>
        <v>25.19227251590312</v>
      </c>
      <c r="U284" s="95"/>
      <c r="V284" s="27">
        <f>+IF(I284=0,"",'Ark1'!T1980)</f>
        <v>9.5384615384615365</v>
      </c>
      <c r="W284" s="95"/>
      <c r="X284" s="34">
        <f>+IF(I284=0,"",'Ark1'!W1980)</f>
        <v>46.15384615384616</v>
      </c>
      <c r="Y284" s="34">
        <f>+IF(I284=0,"",'Ark1'!X1980)</f>
        <v>100</v>
      </c>
      <c r="Z284" s="34">
        <f>+IF(I284=0,"",'Ark1'!Y1980)</f>
        <v>84.615384615384627</v>
      </c>
      <c r="AA284" s="34">
        <f>+IF(I284=0,"",'Ark1'!Z1980)</f>
        <v>6.8696140818197362</v>
      </c>
      <c r="AB284" s="29">
        <f>+IF(I284=0,"",'Ark1'!AA1980)</f>
        <v>0</v>
      </c>
      <c r="AC284" s="27">
        <f>+IF(I284=0,"",'Ark1'!AC1980)</f>
        <v>0</v>
      </c>
      <c r="AD284" s="34">
        <f>+IF(I284=0,"",'Ark1'!AE1980)</f>
        <v>0</v>
      </c>
      <c r="AE284" s="29">
        <f t="shared" si="44"/>
        <v>3.2638461538461541</v>
      </c>
      <c r="AF284" s="29">
        <f t="shared" si="46"/>
        <v>1.1818181818181819</v>
      </c>
      <c r="AG284" s="216"/>
      <c r="AH284" s="27"/>
      <c r="AJ284" s="29"/>
      <c r="AK284" s="27"/>
      <c r="AL284" s="28"/>
      <c r="AM284" s="28"/>
      <c r="AQ284" s="28"/>
    </row>
    <row r="285" spans="1:43" ht="15.6">
      <c r="A285" s="216"/>
      <c r="B285" s="287">
        <f>+'Ark1'!C1981</f>
        <v>2024</v>
      </c>
      <c r="C285" s="236">
        <f>+'Ark1'!L1981</f>
        <v>10</v>
      </c>
      <c r="D285" s="236" t="str">
        <f>VLOOKUP(C285,Klasse!$C$11:$D$27,2)</f>
        <v>U-</v>
      </c>
      <c r="E285" s="28">
        <f>+'Ark1'!H1981</f>
        <v>1</v>
      </c>
      <c r="F285" s="28">
        <f>+'Ark1'!J1981</f>
        <v>629</v>
      </c>
      <c r="G285" s="236" t="str">
        <f>VLOOKUP(F285,RNR!$A$1:$B$25,2)</f>
        <v>Bø</v>
      </c>
      <c r="H285" s="28" t="str">
        <f>+IF(I285=0,"",'Ark1'!Q1981)</f>
        <v/>
      </c>
      <c r="I285" s="367">
        <f>+'Ark1'!R1981</f>
        <v>0</v>
      </c>
      <c r="J285" s="29" t="str">
        <f>+IF(I285=0,"",'Ark1'!AG1981)</f>
        <v/>
      </c>
      <c r="L285" s="29" t="str">
        <f>+IF(I285=0,"",'Ark1'!AH1981)</f>
        <v/>
      </c>
      <c r="M285" s="95"/>
      <c r="N285" s="504">
        <f>+'Ark1'!AI1981</f>
        <v>0</v>
      </c>
      <c r="O285" s="234"/>
      <c r="P285" s="32" t="str">
        <f>+IF(I285=0,"",'Ark1'!U1981)</f>
        <v/>
      </c>
      <c r="Q285" s="95"/>
      <c r="R285" s="264" t="str">
        <f>+IF(N285=0,"",'Ark1'!AJ1981)</f>
        <v/>
      </c>
      <c r="S285" s="95"/>
      <c r="T285" s="264" t="str">
        <f>+IF(N285=0,"",'Ark1'!AK1981)</f>
        <v/>
      </c>
      <c r="U285" s="95"/>
      <c r="V285" s="27" t="str">
        <f>+IF(I285=0,"",'Ark1'!T1981)</f>
        <v/>
      </c>
      <c r="W285" s="95"/>
      <c r="X285" s="34" t="str">
        <f>+IF(I285=0,"",'Ark1'!W1981)</f>
        <v/>
      </c>
      <c r="Y285" s="34" t="str">
        <f>+IF(I285=0,"",'Ark1'!X1981)</f>
        <v/>
      </c>
      <c r="Z285" s="34" t="str">
        <f>+IF(I285=0,"",'Ark1'!Y1981)</f>
        <v/>
      </c>
      <c r="AA285" s="34" t="str">
        <f>+IF(I285=0,"",'Ark1'!Z1981)</f>
        <v/>
      </c>
      <c r="AB285" s="29" t="str">
        <f>+IF(I285=0,"",'Ark1'!AA1981)</f>
        <v/>
      </c>
      <c r="AC285" s="27" t="str">
        <f>+IF(I285=0,"",'Ark1'!AC1981)</f>
        <v/>
      </c>
      <c r="AD285" s="34" t="str">
        <f>+IF(I285=0,"",'Ark1'!AE1981)</f>
        <v/>
      </c>
      <c r="AE285" s="29" t="str">
        <f t="shared" si="44"/>
        <v/>
      </c>
      <c r="AF285" s="29" t="str">
        <f t="shared" si="46"/>
        <v/>
      </c>
      <c r="AG285" s="216"/>
      <c r="AH285" s="27"/>
      <c r="AJ285" s="29"/>
      <c r="AK285" s="27"/>
      <c r="AL285" s="28"/>
      <c r="AM285" s="28"/>
      <c r="AQ285" s="28"/>
    </row>
    <row r="286" spans="1:43" ht="15.6">
      <c r="A286" s="216"/>
      <c r="B286" s="287">
        <f>+'Ark1'!C1982</f>
        <v>2024</v>
      </c>
      <c r="C286" s="236">
        <f>+'Ark1'!L1982</f>
        <v>10</v>
      </c>
      <c r="D286" s="236" t="str">
        <f>VLOOKUP(C286,Klasse!$C$11:$D$27,2)</f>
        <v>U-</v>
      </c>
      <c r="E286" s="28">
        <f>+'Ark1'!H1982</f>
        <v>1</v>
      </c>
      <c r="F286" s="28">
        <f>+'Ark1'!J1982</f>
        <v>643</v>
      </c>
      <c r="G286" s="236" t="str">
        <f>VLOOKUP(F286,RNR!$A$1:$B$25,2)</f>
        <v>Bjerka</v>
      </c>
      <c r="H286" s="28">
        <f>+IF(I286=0,"",'Ark1'!Q1982)</f>
        <v>87</v>
      </c>
      <c r="I286" s="367">
        <f>+'Ark1'!R1982</f>
        <v>151</v>
      </c>
      <c r="J286" s="29">
        <f>+IF(I286=0,"",'Ark1'!AG1982)</f>
        <v>10.11817294539807</v>
      </c>
      <c r="L286" s="29">
        <f>+IF(I286=0,"",'Ark1'!AH1982)</f>
        <v>0</v>
      </c>
      <c r="M286" s="95"/>
      <c r="N286" s="504">
        <f>+'Ark1'!AI1982</f>
        <v>145</v>
      </c>
      <c r="O286" s="234"/>
      <c r="P286" s="32">
        <f>+IF(I286=0,"",'Ark1'!U1982)</f>
        <v>36.936423841059579</v>
      </c>
      <c r="Q286" s="95"/>
      <c r="R286" s="264">
        <f>+IF(N286=0,"",'Ark1'!AJ1982)</f>
        <v>112.94896551724138</v>
      </c>
      <c r="S286" s="95"/>
      <c r="T286" s="264">
        <f>+IF(N286=0,"",'Ark1'!AK1982)</f>
        <v>26.025177982787245</v>
      </c>
      <c r="U286" s="95"/>
      <c r="V286" s="27">
        <f>+IF(I286=0,"",'Ark1'!T1982)</f>
        <v>7.6556291390728477</v>
      </c>
      <c r="W286" s="95"/>
      <c r="X286" s="34">
        <f>+IF(I286=0,"",'Ark1'!W1982)</f>
        <v>34.437086092715241</v>
      </c>
      <c r="Y286" s="34">
        <f>+IF(I286=0,"",'Ark1'!X1982)</f>
        <v>100</v>
      </c>
      <c r="Z286" s="34">
        <f>+IF(I286=0,"",'Ark1'!Y1982)</f>
        <v>98.675496688741703</v>
      </c>
      <c r="AA286" s="34">
        <f>+IF(I286=0,"",'Ark1'!Z1982)</f>
        <v>8.1039397126778585</v>
      </c>
      <c r="AB286" s="29">
        <f>+IF(I286=0,"",'Ark1'!AA1982)</f>
        <v>0</v>
      </c>
      <c r="AC286" s="27">
        <f>+IF(I286=0,"",'Ark1'!AC1982)</f>
        <v>0</v>
      </c>
      <c r="AD286" s="34">
        <f>+IF(I286=0,"",'Ark1'!AE1982)</f>
        <v>0</v>
      </c>
      <c r="AE286" s="29">
        <f t="shared" si="44"/>
        <v>3.6936423841059578</v>
      </c>
      <c r="AF286" s="29">
        <f t="shared" si="46"/>
        <v>1.735632183908046</v>
      </c>
      <c r="AG286" s="216"/>
      <c r="AH286" s="27"/>
      <c r="AJ286" s="29"/>
      <c r="AK286" s="27"/>
      <c r="AL286" s="28"/>
      <c r="AM286" s="28"/>
      <c r="AQ286" s="28"/>
    </row>
    <row r="287" spans="1:43" ht="15.6">
      <c r="A287" s="216"/>
      <c r="B287" s="287">
        <f>+'Ark1'!C1983</f>
        <v>2024</v>
      </c>
      <c r="C287" s="236">
        <f>+'Ark1'!L1983</f>
        <v>10</v>
      </c>
      <c r="D287" s="236" t="str">
        <f>VLOOKUP(C287,Klasse!$C$11:$D$27,2)</f>
        <v>U-</v>
      </c>
      <c r="E287" s="28">
        <f>+'Ark1'!H1983</f>
        <v>2</v>
      </c>
      <c r="F287" s="28">
        <f>+'Ark1'!J1983</f>
        <v>704</v>
      </c>
      <c r="G287" s="236" t="str">
        <f>VLOOKUP(F287,RNR!$A$1:$B$25,2)</f>
        <v>Øre Vilt</v>
      </c>
      <c r="H287" s="28" t="str">
        <f>+IF(I287=0,"",'Ark1'!Q1983)</f>
        <v/>
      </c>
      <c r="I287" s="367">
        <f>+'Ark1'!R1983</f>
        <v>0</v>
      </c>
      <c r="J287" s="29" t="str">
        <f>+IF(I287=0,"",'Ark1'!AG1983)</f>
        <v/>
      </c>
      <c r="L287" s="29" t="str">
        <f>+IF(I287=0,"",'Ark1'!AH1983)</f>
        <v/>
      </c>
      <c r="M287" s="95"/>
      <c r="N287" s="504">
        <f>+'Ark1'!AI1983</f>
        <v>0</v>
      </c>
      <c r="O287" s="234"/>
      <c r="P287" s="32" t="str">
        <f>+IF(I287=0,"",'Ark1'!U1983)</f>
        <v/>
      </c>
      <c r="Q287" s="95"/>
      <c r="R287" s="264" t="str">
        <f>+IF(N287=0,"",'Ark1'!AJ1983)</f>
        <v/>
      </c>
      <c r="S287" s="95"/>
      <c r="T287" s="264" t="str">
        <f>+IF(N287=0,"",'Ark1'!AK1983)</f>
        <v/>
      </c>
      <c r="U287" s="95"/>
      <c r="V287" s="27" t="str">
        <f>+IF(I287=0,"",'Ark1'!T1983)</f>
        <v/>
      </c>
      <c r="W287" s="95"/>
      <c r="X287" s="34" t="str">
        <f>+IF(I287=0,"",'Ark1'!W1983)</f>
        <v/>
      </c>
      <c r="Y287" s="34" t="str">
        <f>+IF(I287=0,"",'Ark1'!X1983)</f>
        <v/>
      </c>
      <c r="Z287" s="34" t="str">
        <f>+IF(I287=0,"",'Ark1'!Y1983)</f>
        <v/>
      </c>
      <c r="AA287" s="34" t="str">
        <f>+IF(I287=0,"",'Ark1'!Z1983)</f>
        <v/>
      </c>
      <c r="AB287" s="29" t="str">
        <f>+IF(I287=0,"",'Ark1'!AA1983)</f>
        <v/>
      </c>
      <c r="AC287" s="27" t="str">
        <f>+IF(I287=0,"",'Ark1'!AC1983)</f>
        <v/>
      </c>
      <c r="AD287" s="34" t="str">
        <f>+IF(I287=0,"",'Ark1'!AE1983)</f>
        <v/>
      </c>
      <c r="AE287" s="29" t="str">
        <f t="shared" si="44"/>
        <v/>
      </c>
      <c r="AF287" s="29" t="str">
        <f t="shared" si="46"/>
        <v/>
      </c>
      <c r="AG287" s="216"/>
      <c r="AH287" s="27"/>
      <c r="AJ287" s="29"/>
      <c r="AK287" s="27"/>
      <c r="AL287" s="28"/>
      <c r="AM287" s="28"/>
      <c r="AQ287" s="28"/>
    </row>
    <row r="288" spans="1:43" ht="15.6">
      <c r="A288" s="216"/>
      <c r="B288" s="287">
        <f>+'Ark1'!C1984</f>
        <v>2024</v>
      </c>
      <c r="C288" s="236">
        <f>+'Ark1'!L1984</f>
        <v>10</v>
      </c>
      <c r="D288" s="236" t="str">
        <f>VLOOKUP(C288,Klasse!$C$11:$D$27,2)</f>
        <v>U-</v>
      </c>
      <c r="E288" s="28">
        <f>+'Ark1'!H1984</f>
        <v>1</v>
      </c>
      <c r="F288" s="28">
        <f>+'Ark1'!J1984</f>
        <v>802</v>
      </c>
      <c r="G288" s="236" t="str">
        <f>VLOOKUP(F288,RNR!$A$1:$B$25,2)</f>
        <v>Karasjok</v>
      </c>
      <c r="H288" s="28">
        <f>+IF(I288=0,"",'Ark1'!Q1984)</f>
        <v>23</v>
      </c>
      <c r="I288" s="367">
        <f>+'Ark1'!R1984</f>
        <v>37</v>
      </c>
      <c r="J288" s="29">
        <f>+IF(I288=0,"",'Ark1'!AG1984)</f>
        <v>9.5036032786653433</v>
      </c>
      <c r="L288" s="29">
        <f>+IF(I288=0,"",'Ark1'!AH1984)</f>
        <v>2.7027027027027031</v>
      </c>
      <c r="M288" s="95"/>
      <c r="N288" s="504">
        <f>+'Ark1'!AI1984</f>
        <v>37</v>
      </c>
      <c r="O288" s="234"/>
      <c r="P288" s="32">
        <f>+IF(I288=0,"",'Ark1'!U1984)</f>
        <v>36.318918918918904</v>
      </c>
      <c r="Q288" s="95"/>
      <c r="R288" s="264">
        <f>+IF(N288=0,"",'Ark1'!AJ1984)</f>
        <v>112.29459459459461</v>
      </c>
      <c r="S288" s="95"/>
      <c r="T288" s="264">
        <f>+IF(N288=0,"",'Ark1'!AK1984)</f>
        <v>25.490256085012245</v>
      </c>
      <c r="U288" s="95"/>
      <c r="V288" s="27">
        <f>+IF(I288=0,"",'Ark1'!T1984)</f>
        <v>9.0270270270270281</v>
      </c>
      <c r="W288" s="95"/>
      <c r="X288" s="34">
        <f>+IF(I288=0,"",'Ark1'!W1984)</f>
        <v>64.864864864864884</v>
      </c>
      <c r="Y288" s="34">
        <f>+IF(I288=0,"",'Ark1'!X1984)</f>
        <v>100</v>
      </c>
      <c r="Z288" s="34">
        <f>+IF(I288=0,"",'Ark1'!Y1984)</f>
        <v>100</v>
      </c>
      <c r="AA288" s="34">
        <f>+IF(I288=0,"",'Ark1'!Z1984)</f>
        <v>5.2238454220455743</v>
      </c>
      <c r="AB288" s="29">
        <f>+IF(I288=0,"",'Ark1'!AA1984)</f>
        <v>0</v>
      </c>
      <c r="AC288" s="27">
        <f>+IF(I288=0,"",'Ark1'!AC1984)</f>
        <v>0</v>
      </c>
      <c r="AD288" s="34">
        <f>+IF(I288=0,"",'Ark1'!AE1984)</f>
        <v>0</v>
      </c>
      <c r="AE288" s="29">
        <f t="shared" si="44"/>
        <v>3.6318918918918905</v>
      </c>
      <c r="AF288" s="29">
        <f t="shared" si="46"/>
        <v>1.6086956521739131</v>
      </c>
      <c r="AG288" s="216"/>
      <c r="AH288" s="27"/>
      <c r="AJ288" s="29"/>
      <c r="AK288" s="27"/>
      <c r="AL288" s="28"/>
      <c r="AM288" s="28"/>
      <c r="AQ288" s="28"/>
    </row>
    <row r="289" spans="1:61" ht="19.8">
      <c r="A289" s="216"/>
      <c r="B289" s="216"/>
      <c r="C289" s="216"/>
      <c r="D289" s="216"/>
      <c r="E289" s="216"/>
      <c r="F289" s="216"/>
      <c r="G289" s="534"/>
      <c r="H289" s="216"/>
      <c r="I289" s="349"/>
      <c r="J289" s="217"/>
      <c r="K289" s="217"/>
      <c r="L289" s="217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218"/>
      <c r="Y289" s="218"/>
      <c r="Z289" s="218"/>
      <c r="AA289" s="218"/>
      <c r="AB289" s="218"/>
      <c r="AC289" s="216"/>
      <c r="AD289" s="218"/>
      <c r="AE289" s="218"/>
      <c r="AF289" s="218"/>
      <c r="AG289" s="216"/>
      <c r="AH289" s="219"/>
      <c r="AJ289" s="29"/>
      <c r="AK289" s="27"/>
      <c r="AL289" s="220"/>
      <c r="AM289" s="28"/>
      <c r="AQ289" s="28"/>
      <c r="BI289" s="232"/>
    </row>
    <row r="290" spans="1:61" ht="24.6">
      <c r="A290" s="216"/>
      <c r="B290" s="216"/>
      <c r="C290" s="309" t="str">
        <f>+D296</f>
        <v>U</v>
      </c>
      <c r="D290" s="216"/>
      <c r="E290" s="216"/>
      <c r="F290" s="216"/>
      <c r="G290" s="534"/>
      <c r="H290" s="216"/>
      <c r="I290" s="340">
        <f>SUM(I292:I316)</f>
        <v>870</v>
      </c>
      <c r="J290" s="260"/>
      <c r="K290" s="260"/>
      <c r="L290" s="260"/>
      <c r="M290" s="95"/>
      <c r="N290" s="536">
        <f>SUM(N292:N316)</f>
        <v>850</v>
      </c>
      <c r="O290" s="95"/>
      <c r="P290" s="95"/>
      <c r="Q290" s="95"/>
      <c r="R290" s="95"/>
      <c r="S290" s="95"/>
      <c r="T290" s="95"/>
      <c r="U290" s="95"/>
      <c r="V290" s="95"/>
      <c r="W290" s="95"/>
      <c r="X290" s="218"/>
      <c r="Y290" s="218"/>
      <c r="Z290" s="218"/>
      <c r="AA290" s="218"/>
      <c r="AB290" s="218"/>
      <c r="AC290" s="216"/>
      <c r="AD290" s="216"/>
      <c r="AE290" s="216"/>
      <c r="AF290" s="216"/>
      <c r="AG290" s="216"/>
      <c r="AH290" s="219"/>
      <c r="AJ290" s="29"/>
      <c r="AK290" s="27"/>
      <c r="AL290" s="220"/>
      <c r="AM290" s="28"/>
      <c r="AQ290" s="28"/>
      <c r="BI290" s="232"/>
    </row>
    <row r="291" spans="1:61" ht="19.8">
      <c r="A291" s="216"/>
      <c r="B291" s="216"/>
      <c r="C291" s="216"/>
      <c r="D291" s="216"/>
      <c r="E291" s="216"/>
      <c r="F291" s="216"/>
      <c r="G291" s="534"/>
      <c r="H291" s="234"/>
      <c r="I291" s="349"/>
      <c r="J291" s="217"/>
      <c r="K291" s="217"/>
      <c r="L291" s="217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218"/>
      <c r="Y291" s="218"/>
      <c r="Z291" s="218"/>
      <c r="AA291" s="218"/>
      <c r="AB291" s="235"/>
      <c r="AC291" s="216"/>
      <c r="AD291" s="235"/>
      <c r="AE291" s="235"/>
      <c r="AF291" s="233"/>
      <c r="AG291" s="216"/>
      <c r="AH291" s="219"/>
      <c r="AJ291" s="29"/>
      <c r="AK291" s="27"/>
      <c r="AL291" s="220"/>
      <c r="AM291" s="28"/>
      <c r="AQ291" s="28"/>
      <c r="BI291" s="232"/>
    </row>
    <row r="292" spans="1:61" ht="15.6">
      <c r="A292" s="216"/>
      <c r="B292" s="287">
        <f>+'Ark1'!C1985</f>
        <v>2024</v>
      </c>
      <c r="C292" s="236">
        <f>+'Ark1'!L1985</f>
        <v>11</v>
      </c>
      <c r="D292" s="236" t="str">
        <f>VLOOKUP(C292,Klasse!$C$11:$D$27,2)</f>
        <v>U</v>
      </c>
      <c r="E292" s="236">
        <f>+'Ark1'!H1985</f>
        <v>1</v>
      </c>
      <c r="F292" s="236">
        <f>+'Ark1'!J1985</f>
        <v>103</v>
      </c>
      <c r="G292" s="236" t="str">
        <f>VLOOKUP(F292,RNR!$A$1:$B$25,2)</f>
        <v>Rudshøgda</v>
      </c>
      <c r="H292" s="236" t="str">
        <f>+IF(I292=0,"",'Ark1'!Q1985)</f>
        <v/>
      </c>
      <c r="I292" s="353">
        <f>+'Ark1'!R1985</f>
        <v>0</v>
      </c>
      <c r="J292" s="237" t="str">
        <f>+IF(I292=0,"",'Ark1'!AG1985)</f>
        <v/>
      </c>
      <c r="K292" s="237"/>
      <c r="L292" s="237" t="str">
        <f>+IF(I292=0,"",'Ark1'!AH1985)</f>
        <v/>
      </c>
      <c r="M292" s="95"/>
      <c r="N292" s="543">
        <f>+'Ark1'!AI1985</f>
        <v>0</v>
      </c>
      <c r="O292" s="234"/>
      <c r="P292" s="32" t="str">
        <f>+IF(I292=0,"",'Ark1'!U1985)</f>
        <v/>
      </c>
      <c r="Q292" s="95"/>
      <c r="R292" s="264" t="str">
        <f>+IF(N292=0,"",'Ark1'!AJ1985)</f>
        <v/>
      </c>
      <c r="S292" s="95"/>
      <c r="T292" s="264" t="str">
        <f>+IF(N292=0,"",'Ark1'!AK1985)</f>
        <v/>
      </c>
      <c r="U292" s="95"/>
      <c r="V292" s="238" t="str">
        <f>+IF(I292=0,"",'Ark1'!T1985)</f>
        <v/>
      </c>
      <c r="W292" s="95"/>
      <c r="X292" s="239" t="str">
        <f>+IF(I292=0,"",'Ark1'!W1985)</f>
        <v/>
      </c>
      <c r="Y292" s="239" t="str">
        <f>+IF(I292=0,"",'Ark1'!X1985)</f>
        <v/>
      </c>
      <c r="Z292" s="239" t="str">
        <f>+IF(I292=0,"",'Ark1'!Y1985)</f>
        <v/>
      </c>
      <c r="AA292" s="239" t="str">
        <f>+IF(I292=0,"",'Ark1'!Z1985)</f>
        <v/>
      </c>
      <c r="AB292" s="237" t="str">
        <f>+IF(I292=0,"",'Ark1'!AA1985)</f>
        <v/>
      </c>
      <c r="AC292" s="238" t="str">
        <f>+IF(I292=0,"",'Ark1'!AC1985)</f>
        <v/>
      </c>
      <c r="AD292" s="239" t="str">
        <f>+IF(I292=0,"",'Ark1'!AE1985)</f>
        <v/>
      </c>
      <c r="AE292" s="237" t="str">
        <f t="shared" ref="AE292:AE295" si="47">IF(I292=0,"",P292/C292)</f>
        <v/>
      </c>
      <c r="AF292" s="237" t="str">
        <f t="shared" ref="AF292:AF295" si="48">IF(I292=0,"",I292/H292)</f>
        <v/>
      </c>
      <c r="AG292" s="216"/>
      <c r="AH292" s="27"/>
      <c r="AJ292" s="29"/>
      <c r="AK292" s="27"/>
      <c r="AL292" s="28"/>
      <c r="AM292" s="28"/>
      <c r="AQ292" s="28"/>
    </row>
    <row r="293" spans="1:61" ht="15.6">
      <c r="A293" s="216"/>
      <c r="B293" s="287">
        <f>+'Ark1'!C1986</f>
        <v>2024</v>
      </c>
      <c r="C293" s="236">
        <f>+'Ark1'!L1986</f>
        <v>11</v>
      </c>
      <c r="D293" s="236" t="str">
        <f>VLOOKUP(C293,Klasse!$C$11:$D$27,2)</f>
        <v>U</v>
      </c>
      <c r="E293" s="236">
        <f>+'Ark1'!H1986</f>
        <v>2</v>
      </c>
      <c r="F293" s="236">
        <f>+'Ark1'!J1986</f>
        <v>106</v>
      </c>
      <c r="G293" s="236" t="str">
        <f>VLOOKUP(F293,RNR!$A$1:$B$25,2)</f>
        <v>Furuseth</v>
      </c>
      <c r="H293" s="236">
        <f>+IF(I293=0,"",'Ark1'!Q1986)</f>
        <v>22</v>
      </c>
      <c r="I293" s="353">
        <f>+'Ark1'!R1986</f>
        <v>27</v>
      </c>
      <c r="J293" s="237">
        <f>+IF(I293=0,"",'Ark1'!AG1986)</f>
        <v>2.4722021290896641</v>
      </c>
      <c r="K293" s="237"/>
      <c r="L293" s="237">
        <f>+IF(I293=0,"",'Ark1'!AH1986)</f>
        <v>0</v>
      </c>
      <c r="M293" s="95"/>
      <c r="N293" s="543">
        <f>+'Ark1'!AI1986</f>
        <v>27</v>
      </c>
      <c r="O293" s="234"/>
      <c r="P293" s="32">
        <f>+IF(I293=0,"",'Ark1'!U1986)</f>
        <v>42.911111111111111</v>
      </c>
      <c r="Q293" s="95"/>
      <c r="R293" s="264">
        <f>+IF(N293=0,"",'Ark1'!AJ1986)</f>
        <v>114.84074074074076</v>
      </c>
      <c r="S293" s="95"/>
      <c r="T293" s="264">
        <f>+IF(N293=0,"",'Ark1'!AK1986)</f>
        <v>28.233883146133195</v>
      </c>
      <c r="U293" s="95"/>
      <c r="V293" s="238">
        <f>+IF(I293=0,"",'Ark1'!T1986)</f>
        <v>9.7777777777777768</v>
      </c>
      <c r="W293" s="95"/>
      <c r="X293" s="239">
        <f>+IF(I293=0,"",'Ark1'!W1986)</f>
        <v>81.481481481481467</v>
      </c>
      <c r="Y293" s="239">
        <f>+IF(I293=0,"",'Ark1'!X1986)</f>
        <v>100</v>
      </c>
      <c r="Z293" s="239">
        <f>+IF(I293=0,"",'Ark1'!Y1986)</f>
        <v>100</v>
      </c>
      <c r="AA293" s="239">
        <f>+IF(I293=0,"",'Ark1'!Z1986)</f>
        <v>4.9184711064204034</v>
      </c>
      <c r="AB293" s="237">
        <f>+IF(I293=0,"",'Ark1'!AA1986)</f>
        <v>0</v>
      </c>
      <c r="AC293" s="238">
        <f>+IF(I293=0,"",'Ark1'!AC1986)</f>
        <v>0</v>
      </c>
      <c r="AD293" s="239">
        <f>+IF(I293=0,"",'Ark1'!AE1986)</f>
        <v>0</v>
      </c>
      <c r="AE293" s="237">
        <f t="shared" si="47"/>
        <v>3.901010101010101</v>
      </c>
      <c r="AF293" s="237">
        <f t="shared" si="48"/>
        <v>1.2272727272727273</v>
      </c>
      <c r="AG293" s="216"/>
      <c r="AH293" s="27"/>
      <c r="AJ293" s="29"/>
      <c r="AK293" s="27"/>
      <c r="AL293" s="28"/>
      <c r="AM293" s="28"/>
      <c r="AQ293" s="28"/>
    </row>
    <row r="294" spans="1:61" ht="15.6">
      <c r="A294" s="216"/>
      <c r="B294" s="287">
        <f>+'Ark1'!C1987</f>
        <v>2024</v>
      </c>
      <c r="C294" s="236">
        <f>+'Ark1'!L1987</f>
        <v>11</v>
      </c>
      <c r="D294" s="236" t="str">
        <f>VLOOKUP(C294,Klasse!$C$11:$D$27,2)</f>
        <v>U</v>
      </c>
      <c r="E294" s="236">
        <f>+'Ark1'!H1987</f>
        <v>1</v>
      </c>
      <c r="F294" s="236">
        <f>+'Ark1'!J1987</f>
        <v>110</v>
      </c>
      <c r="G294" s="236" t="str">
        <f>VLOOKUP(F294,RNR!$A$1:$B$25,2)</f>
        <v>Gol</v>
      </c>
      <c r="H294" s="236">
        <f>+IF(I294=0,"",'Ark1'!Q1987)</f>
        <v>93</v>
      </c>
      <c r="I294" s="353">
        <f>+'Ark1'!R1987</f>
        <v>109</v>
      </c>
      <c r="J294" s="237">
        <f>+IF(I294=0,"",'Ark1'!AG1987)</f>
        <v>3.0579792715022847</v>
      </c>
      <c r="K294" s="237"/>
      <c r="L294" s="237">
        <f>+IF(I294=0,"",'Ark1'!AH1987)</f>
        <v>4.5871559633027532</v>
      </c>
      <c r="M294" s="95"/>
      <c r="N294" s="543">
        <f>+'Ark1'!AI1987</f>
        <v>109</v>
      </c>
      <c r="O294" s="234"/>
      <c r="P294" s="32">
        <f>+IF(I294=0,"",'Ark1'!U1987)</f>
        <v>43.480733944954153</v>
      </c>
      <c r="Q294" s="95"/>
      <c r="R294" s="264">
        <f>+IF(N294=0,"",'Ark1'!AJ1987)</f>
        <v>115.16697247706421</v>
      </c>
      <c r="S294" s="95"/>
      <c r="T294" s="264">
        <f>+IF(N294=0,"",'Ark1'!AK1987)</f>
        <v>28.382270221019041</v>
      </c>
      <c r="U294" s="95"/>
      <c r="V294" s="238">
        <f>+IF(I294=0,"",'Ark1'!T1987)</f>
        <v>9.5688073394495383</v>
      </c>
      <c r="W294" s="95"/>
      <c r="X294" s="239">
        <f>+IF(I294=0,"",'Ark1'!W1987)</f>
        <v>77.981651376146786</v>
      </c>
      <c r="Y294" s="239">
        <f>+IF(I294=0,"",'Ark1'!X1987)</f>
        <v>100</v>
      </c>
      <c r="Z294" s="239">
        <f>+IF(I294=0,"",'Ark1'!Y1987)</f>
        <v>100</v>
      </c>
      <c r="AA294" s="239">
        <f>+IF(I294=0,"",'Ark1'!Z1987)</f>
        <v>5.0390489321123244</v>
      </c>
      <c r="AB294" s="237">
        <f>+IF(I294=0,"",'Ark1'!AA1987)</f>
        <v>0</v>
      </c>
      <c r="AC294" s="238">
        <f>+IF(I294=0,"",'Ark1'!AC1987)</f>
        <v>0</v>
      </c>
      <c r="AD294" s="239">
        <f>+IF(I294=0,"",'Ark1'!AE1987)</f>
        <v>0</v>
      </c>
      <c r="AE294" s="237">
        <f t="shared" si="47"/>
        <v>3.9527939949958322</v>
      </c>
      <c r="AF294" s="237">
        <f t="shared" si="48"/>
        <v>1.1720430107526882</v>
      </c>
      <c r="AG294" s="216"/>
      <c r="AH294" s="27"/>
      <c r="AJ294" s="29"/>
      <c r="AK294" s="27"/>
      <c r="AL294" s="28"/>
      <c r="AM294" s="28"/>
      <c r="AQ294" s="28"/>
    </row>
    <row r="295" spans="1:61" ht="15.6">
      <c r="A295" s="216"/>
      <c r="B295" s="287">
        <f>+'Ark1'!C1988</f>
        <v>2024</v>
      </c>
      <c r="C295" s="236">
        <f>+'Ark1'!L1988</f>
        <v>11</v>
      </c>
      <c r="D295" s="236" t="str">
        <f>VLOOKUP(C295,Klasse!$C$11:$D$27,2)</f>
        <v>U</v>
      </c>
      <c r="E295" s="236">
        <f>+'Ark1'!H1988</f>
        <v>1</v>
      </c>
      <c r="F295" s="236">
        <f>+'Ark1'!J1988</f>
        <v>111</v>
      </c>
      <c r="G295" s="236" t="str">
        <f>VLOOKUP(F295,RNR!$A$1:$B$25,2)</f>
        <v>Forus</v>
      </c>
      <c r="H295" s="236">
        <f>+IF(I295=0,"",'Ark1'!Q1988)</f>
        <v>90</v>
      </c>
      <c r="I295" s="353">
        <f>+'Ark1'!R1988</f>
        <v>120</v>
      </c>
      <c r="J295" s="237">
        <f>+IF(I295=0,"",'Ark1'!AG1988)</f>
        <v>4.6866886343794443</v>
      </c>
      <c r="K295" s="237"/>
      <c r="L295" s="237">
        <f>+IF(I295=0,"",'Ark1'!AH1988)</f>
        <v>0</v>
      </c>
      <c r="M295" s="95"/>
      <c r="N295" s="543">
        <f>+'Ark1'!AI1988</f>
        <v>119</v>
      </c>
      <c r="O295" s="234"/>
      <c r="P295" s="32">
        <f>+IF(I295=0,"",'Ark1'!U1988)</f>
        <v>44.600833333333355</v>
      </c>
      <c r="Q295" s="95"/>
      <c r="R295" s="264">
        <f>+IF(N295=0,"",'Ark1'!AJ1988)</f>
        <v>115.62857142857148</v>
      </c>
      <c r="S295" s="95"/>
      <c r="T295" s="264">
        <f>+IF(N295=0,"",'Ark1'!AK1988)</f>
        <v>28.8551782985394</v>
      </c>
      <c r="U295" s="95"/>
      <c r="V295" s="238">
        <f>+IF(I295=0,"",'Ark1'!T1988)</f>
        <v>9.5666666666666647</v>
      </c>
      <c r="W295" s="95"/>
      <c r="X295" s="239">
        <f>+IF(I295=0,"",'Ark1'!W1988)</f>
        <v>75</v>
      </c>
      <c r="Y295" s="239">
        <f>+IF(I295=0,"",'Ark1'!X1988)</f>
        <v>100</v>
      </c>
      <c r="Z295" s="239">
        <f>+IF(I295=0,"",'Ark1'!Y1988)</f>
        <v>100</v>
      </c>
      <c r="AA295" s="239">
        <f>+IF(I295=0,"",'Ark1'!Z1988)</f>
        <v>4.6205969281274228</v>
      </c>
      <c r="AB295" s="237">
        <f>+IF(I295=0,"",'Ark1'!AA1988)</f>
        <v>0</v>
      </c>
      <c r="AC295" s="238">
        <f>+IF(I295=0,"",'Ark1'!AC1988)</f>
        <v>0</v>
      </c>
      <c r="AD295" s="239">
        <f>+IF(I295=0,"",'Ark1'!AE1988)</f>
        <v>0</v>
      </c>
      <c r="AE295" s="237">
        <f t="shared" si="47"/>
        <v>4.054621212121214</v>
      </c>
      <c r="AF295" s="237">
        <f t="shared" si="48"/>
        <v>1.3333333333333333</v>
      </c>
      <c r="AG295" s="216"/>
      <c r="AH295" s="27"/>
      <c r="AJ295" s="29"/>
      <c r="AK295" s="27"/>
      <c r="AL295" s="28"/>
      <c r="AM295" s="28"/>
      <c r="AQ295" s="28"/>
    </row>
    <row r="296" spans="1:61" ht="15.6">
      <c r="A296" s="216"/>
      <c r="B296" s="287">
        <f>+'Ark1'!C1989</f>
        <v>2024</v>
      </c>
      <c r="C296" s="236">
        <f>+'Ark1'!L1989</f>
        <v>11</v>
      </c>
      <c r="D296" s="236" t="str">
        <f>VLOOKUP(C296,Klasse!$C$11:$D$27,2)</f>
        <v>U</v>
      </c>
      <c r="E296" s="236">
        <f>+'Ark1'!H1989</f>
        <v>1</v>
      </c>
      <c r="F296" s="236">
        <f>+'Ark1'!J1989</f>
        <v>116</v>
      </c>
      <c r="G296" s="236" t="str">
        <f>VLOOKUP(F296,RNR!$A$1:$B$25,2)</f>
        <v>Sandeid</v>
      </c>
      <c r="H296" s="236">
        <f>+IF(I296=0,"",'Ark1'!Q1989)</f>
        <v>56</v>
      </c>
      <c r="I296" s="353">
        <f>+'Ark1'!R1989</f>
        <v>68</v>
      </c>
      <c r="J296" s="237">
        <f>+IF(I296=0,"",'Ark1'!AG1989)</f>
        <v>3.8412285348405426</v>
      </c>
      <c r="K296" s="237"/>
      <c r="L296" s="237">
        <f>+IF(I296=0,"",'Ark1'!AH1989)</f>
        <v>0</v>
      </c>
      <c r="M296" s="95"/>
      <c r="N296" s="543">
        <f>+'Ark1'!AI1989</f>
        <v>58</v>
      </c>
      <c r="O296" s="234"/>
      <c r="P296" s="32">
        <f>+IF(I296=0,"",'Ark1'!U1989)</f>
        <v>43.935294117647047</v>
      </c>
      <c r="Q296" s="95"/>
      <c r="R296" s="264">
        <f>+IF(N296=0,"",'Ark1'!AJ1989)</f>
        <v>115.0810344827586</v>
      </c>
      <c r="S296" s="95"/>
      <c r="T296" s="264">
        <f>+IF(N296=0,"",'Ark1'!AK1989)</f>
        <v>28.466802889770559</v>
      </c>
      <c r="U296" s="95"/>
      <c r="V296" s="238">
        <f>+IF(I296=0,"",'Ark1'!T1989)</f>
        <v>9.132352941176471</v>
      </c>
      <c r="W296" s="95"/>
      <c r="X296" s="239">
        <f>+IF(I296=0,"",'Ark1'!W1989)</f>
        <v>70.588235294117652</v>
      </c>
      <c r="Y296" s="239">
        <f>+IF(I296=0,"",'Ark1'!X1989)</f>
        <v>100</v>
      </c>
      <c r="Z296" s="239">
        <f>+IF(I296=0,"",'Ark1'!Y1989)</f>
        <v>100</v>
      </c>
      <c r="AA296" s="239">
        <f>+IF(I296=0,"",'Ark1'!Z1989)</f>
        <v>5.809165291510018</v>
      </c>
      <c r="AB296" s="237">
        <f>+IF(I296=0,"",'Ark1'!AA1989)</f>
        <v>0</v>
      </c>
      <c r="AC296" s="238">
        <f>+IF(I296=0,"",'Ark1'!AC1989)</f>
        <v>0</v>
      </c>
      <c r="AD296" s="239">
        <f>+IF(I296=0,"",'Ark1'!AE1989)</f>
        <v>0</v>
      </c>
      <c r="AE296" s="237">
        <f t="shared" ref="AE296:AE316" si="49">IF(I296=0,"",P296/C296)</f>
        <v>3.9941176470588222</v>
      </c>
      <c r="AF296" s="237">
        <f t="shared" ref="AF296" si="50">IF(I296=0,"",I296/H296)</f>
        <v>1.2142857142857142</v>
      </c>
      <c r="AG296" s="216"/>
      <c r="AH296" s="27"/>
      <c r="AJ296" s="29"/>
      <c r="AK296" s="27"/>
      <c r="AL296" s="28"/>
      <c r="AM296" s="28"/>
      <c r="AQ296" s="28"/>
    </row>
    <row r="297" spans="1:61" ht="15.6">
      <c r="A297" s="216"/>
      <c r="B297" s="287">
        <f>+'Ark1'!C1990</f>
        <v>2024</v>
      </c>
      <c r="C297" s="236">
        <f>+'Ark1'!L1990</f>
        <v>11</v>
      </c>
      <c r="D297" s="236" t="str">
        <f>VLOOKUP(C297,Klasse!$C$11:$D$27,2)</f>
        <v>U</v>
      </c>
      <c r="E297" s="236">
        <f>+'Ark1'!H1990</f>
        <v>2</v>
      </c>
      <c r="F297" s="236">
        <f>+'Ark1'!J1990</f>
        <v>117</v>
      </c>
      <c r="G297" s="236" t="str">
        <f>VLOOKUP(F297,RNR!$A$1:$B$25,2)</f>
        <v>Jæren</v>
      </c>
      <c r="H297" s="236">
        <f>+IF(I297=0,"",'Ark1'!Q1990)</f>
        <v>52</v>
      </c>
      <c r="I297" s="353">
        <f>+'Ark1'!R1990</f>
        <v>70</v>
      </c>
      <c r="J297" s="237">
        <f>+IF(I297=0,"",'Ark1'!AG1990)</f>
        <v>5.1692208781455937</v>
      </c>
      <c r="K297" s="237"/>
      <c r="L297" s="237">
        <f>+IF(I297=0,"",'Ark1'!AH1990)</f>
        <v>0</v>
      </c>
      <c r="M297" s="95"/>
      <c r="N297" s="543">
        <f>+'Ark1'!AI1990</f>
        <v>70</v>
      </c>
      <c r="O297" s="234"/>
      <c r="P297" s="32">
        <f>+IF(I297=0,"",'Ark1'!U1990)</f>
        <v>42.268571428571406</v>
      </c>
      <c r="Q297" s="95"/>
      <c r="R297" s="264">
        <f>+IF(N297=0,"",'Ark1'!AJ1990)</f>
        <v>114.51857142857143</v>
      </c>
      <c r="S297" s="95"/>
      <c r="T297" s="264">
        <f>+IF(N297=0,"",'Ark1'!AK1990)</f>
        <v>28.008423274337847</v>
      </c>
      <c r="U297" s="95"/>
      <c r="V297" s="238">
        <f>+IF(I297=0,"",'Ark1'!T1990)</f>
        <v>10.071428571428569</v>
      </c>
      <c r="W297" s="95"/>
      <c r="X297" s="239">
        <f>+IF(I297=0,"",'Ark1'!W1990)</f>
        <v>82.857142857142875</v>
      </c>
      <c r="Y297" s="239">
        <f>+IF(I297=0,"",'Ark1'!X1990)</f>
        <v>100</v>
      </c>
      <c r="Z297" s="239">
        <f>+IF(I297=0,"",'Ark1'!Y1990)</f>
        <v>100</v>
      </c>
      <c r="AA297" s="239">
        <f>+IF(I297=0,"",'Ark1'!Z1990)</f>
        <v>6.3739770687906923</v>
      </c>
      <c r="AB297" s="237">
        <f>+IF(I297=0,"",'Ark1'!AA1990)</f>
        <v>0</v>
      </c>
      <c r="AC297" s="238">
        <f>+IF(I297=0,"",'Ark1'!AC1990)</f>
        <v>0</v>
      </c>
      <c r="AD297" s="239">
        <f>+IF(I297=0,"",'Ark1'!AE1990)</f>
        <v>0</v>
      </c>
      <c r="AE297" s="237">
        <f t="shared" si="49"/>
        <v>3.8425974025974003</v>
      </c>
      <c r="AF297" s="237">
        <f t="shared" ref="AF297:AF316" si="51">IF(I297=0,"",I297/H297)</f>
        <v>1.3461538461538463</v>
      </c>
      <c r="AG297" s="216"/>
      <c r="AH297" s="27"/>
      <c r="AJ297" s="29"/>
      <c r="AK297" s="27"/>
      <c r="AL297" s="28"/>
      <c r="AM297" s="28"/>
      <c r="AQ297" s="28"/>
    </row>
    <row r="298" spans="1:61" ht="15.6">
      <c r="A298" s="216"/>
      <c r="B298" s="287">
        <f>+'Ark1'!C1991</f>
        <v>2024</v>
      </c>
      <c r="C298" s="236">
        <f>+'Ark1'!L1991</f>
        <v>11</v>
      </c>
      <c r="D298" s="236" t="str">
        <f>VLOOKUP(C298,Klasse!$C$11:$D$27,2)</f>
        <v>U</v>
      </c>
      <c r="E298" s="236">
        <f>+'Ark1'!H1991</f>
        <v>1</v>
      </c>
      <c r="F298" s="236">
        <f>+'Ark1'!J1991</f>
        <v>134</v>
      </c>
      <c r="G298" s="236" t="str">
        <f>VLOOKUP(F298,RNR!$A$1:$B$25,2)</f>
        <v>Førde</v>
      </c>
      <c r="H298" s="236">
        <f>+IF(I298=0,"",'Ark1'!Q1991)</f>
        <v>86</v>
      </c>
      <c r="I298" s="353">
        <f>+'Ark1'!R1991</f>
        <v>106</v>
      </c>
      <c r="J298" s="237">
        <f>+IF(I298=0,"",'Ark1'!AG1991)</f>
        <v>3.4891038031940158</v>
      </c>
      <c r="K298" s="237"/>
      <c r="L298" s="237">
        <f>+IF(I298=0,"",'Ark1'!AH1991)</f>
        <v>0</v>
      </c>
      <c r="M298" s="95"/>
      <c r="N298" s="543">
        <f>+'Ark1'!AI1991</f>
        <v>106</v>
      </c>
      <c r="O298" s="234"/>
      <c r="P298" s="32">
        <f>+IF(I298=0,"",'Ark1'!U1991)</f>
        <v>42.265094339622635</v>
      </c>
      <c r="Q298" s="95"/>
      <c r="R298" s="264">
        <f>+IF(N298=0,"",'Ark1'!AJ1991)</f>
        <v>113.54811320754717</v>
      </c>
      <c r="S298" s="95"/>
      <c r="T298" s="264">
        <f>+IF(N298=0,"",'Ark1'!AK1991)</f>
        <v>28.775338428151922</v>
      </c>
      <c r="U298" s="95"/>
      <c r="V298" s="238">
        <f>+IF(I298=0,"",'Ark1'!T1991)</f>
        <v>9.5849056603773608</v>
      </c>
      <c r="W298" s="95"/>
      <c r="X298" s="239">
        <f>+IF(I298=0,"",'Ark1'!W1991)</f>
        <v>66.037735849056631</v>
      </c>
      <c r="Y298" s="239">
        <f>+IF(I298=0,"",'Ark1'!X1991)</f>
        <v>100</v>
      </c>
      <c r="Z298" s="239">
        <f>+IF(I298=0,"",'Ark1'!Y1991)</f>
        <v>100</v>
      </c>
      <c r="AA298" s="239">
        <f>+IF(I298=0,"",'Ark1'!Z1991)</f>
        <v>5.005149093077125</v>
      </c>
      <c r="AB298" s="237">
        <f>+IF(I298=0,"",'Ark1'!AA1991)</f>
        <v>0</v>
      </c>
      <c r="AC298" s="238">
        <f>+IF(I298=0,"",'Ark1'!AC1991)</f>
        <v>0</v>
      </c>
      <c r="AD298" s="239">
        <f>+IF(I298=0,"",'Ark1'!AE1991)</f>
        <v>0</v>
      </c>
      <c r="AE298" s="237">
        <f t="shared" si="49"/>
        <v>3.8422813036020576</v>
      </c>
      <c r="AF298" s="237">
        <f t="shared" si="51"/>
        <v>1.2325581395348837</v>
      </c>
      <c r="AG298" s="216"/>
      <c r="AH298" s="27"/>
      <c r="AJ298" s="29"/>
      <c r="AK298" s="27"/>
      <c r="AL298" s="28"/>
      <c r="AM298" s="28"/>
      <c r="AQ298" s="28"/>
    </row>
    <row r="299" spans="1:61" ht="15.6">
      <c r="A299" s="216"/>
      <c r="B299" s="287">
        <f>+'Ark1'!C1992</f>
        <v>2024</v>
      </c>
      <c r="C299" s="236">
        <f>+'Ark1'!L1992</f>
        <v>11</v>
      </c>
      <c r="D299" s="236" t="str">
        <f>VLOOKUP(C299,Klasse!$C$11:$D$27,2)</f>
        <v>U</v>
      </c>
      <c r="E299" s="236">
        <f>+'Ark1'!H1992</f>
        <v>2</v>
      </c>
      <c r="F299" s="236">
        <f>+'Ark1'!J1992</f>
        <v>141</v>
      </c>
      <c r="G299" s="236" t="str">
        <f>VLOOKUP(F299,RNR!$A$1:$B$25,2)</f>
        <v>Ølen</v>
      </c>
      <c r="H299" s="236">
        <f>+IF(I299=0,"",'Ark1'!Q1992)</f>
        <v>54</v>
      </c>
      <c r="I299" s="353">
        <f>+'Ark1'!R1992</f>
        <v>66</v>
      </c>
      <c r="J299" s="237">
        <f>+IF(I299=0,"",'Ark1'!AG1992)</f>
        <v>2.5193276732385312</v>
      </c>
      <c r="K299" s="237"/>
      <c r="L299" s="237">
        <f>+IF(I299=0,"",'Ark1'!AH1992)</f>
        <v>0</v>
      </c>
      <c r="M299" s="95"/>
      <c r="N299" s="543">
        <f>+'Ark1'!AI1992</f>
        <v>66</v>
      </c>
      <c r="O299" s="234"/>
      <c r="P299" s="32">
        <f>+IF(I299=0,"",'Ark1'!U1992)</f>
        <v>43.246969696969686</v>
      </c>
      <c r="Q299" s="95"/>
      <c r="R299" s="264">
        <f>+IF(N299=0,"",'Ark1'!AJ1992)</f>
        <v>115.43030303030302</v>
      </c>
      <c r="S299" s="95"/>
      <c r="T299" s="264">
        <f>+IF(N299=0,"",'Ark1'!AK1992)</f>
        <v>28.057480258260568</v>
      </c>
      <c r="U299" s="95"/>
      <c r="V299" s="238">
        <f>+IF(I299=0,"",'Ark1'!T1992)</f>
        <v>10.151515151515152</v>
      </c>
      <c r="W299" s="95"/>
      <c r="X299" s="239">
        <f>+IF(I299=0,"",'Ark1'!W1992)</f>
        <v>83.333333333333314</v>
      </c>
      <c r="Y299" s="239">
        <f>+IF(I299=0,"",'Ark1'!X1992)</f>
        <v>100</v>
      </c>
      <c r="Z299" s="239">
        <f>+IF(I299=0,"",'Ark1'!Y1992)</f>
        <v>100</v>
      </c>
      <c r="AA299" s="239">
        <f>+IF(I299=0,"",'Ark1'!Z1992)</f>
        <v>6.0769614540684413</v>
      </c>
      <c r="AB299" s="237">
        <f>+IF(I299=0,"",'Ark1'!AA1992)</f>
        <v>0</v>
      </c>
      <c r="AC299" s="238">
        <f>+IF(I299=0,"",'Ark1'!AC1992)</f>
        <v>0</v>
      </c>
      <c r="AD299" s="239">
        <f>+IF(I299=0,"",'Ark1'!AE1992)</f>
        <v>0</v>
      </c>
      <c r="AE299" s="237">
        <f t="shared" si="49"/>
        <v>3.9315426997245169</v>
      </c>
      <c r="AF299" s="237">
        <f t="shared" si="51"/>
        <v>1.2222222222222223</v>
      </c>
      <c r="AG299" s="216"/>
      <c r="AH299" s="27"/>
      <c r="AJ299" s="29"/>
      <c r="AK299" s="27"/>
      <c r="AL299" s="28"/>
      <c r="AM299" s="28"/>
      <c r="AQ299" s="28"/>
    </row>
    <row r="300" spans="1:61" ht="15.6">
      <c r="A300" s="216"/>
      <c r="B300" s="287">
        <f>+'Ark1'!C1993</f>
        <v>2024</v>
      </c>
      <c r="C300" s="236">
        <f>+'Ark1'!L1993</f>
        <v>11</v>
      </c>
      <c r="D300" s="236" t="str">
        <f>VLOOKUP(C300,Klasse!$C$11:$D$27,2)</f>
        <v>U</v>
      </c>
      <c r="E300" s="236">
        <f>+'Ark1'!H1993</f>
        <v>2</v>
      </c>
      <c r="F300" s="236">
        <f>+'Ark1'!J1993</f>
        <v>143</v>
      </c>
      <c r="G300" s="236" t="str">
        <f>VLOOKUP(F300,RNR!$A$1:$B$25,2)</f>
        <v>Nordfjord</v>
      </c>
      <c r="H300" s="236" t="str">
        <f>+IF(I300=0,"",'Ark1'!Q1993)</f>
        <v/>
      </c>
      <c r="I300" s="353">
        <f>+'Ark1'!R1993</f>
        <v>0</v>
      </c>
      <c r="J300" s="237" t="str">
        <f>+IF(I300=0,"",'Ark1'!AG1993)</f>
        <v/>
      </c>
      <c r="K300" s="237"/>
      <c r="L300" s="237" t="str">
        <f>+IF(I300=0,"",'Ark1'!AH1993)</f>
        <v/>
      </c>
      <c r="M300" s="95"/>
      <c r="N300" s="543">
        <f>+'Ark1'!AI1993</f>
        <v>0</v>
      </c>
      <c r="O300" s="234"/>
      <c r="P300" s="32" t="str">
        <f>+IF(I300=0,"",'Ark1'!U1993)</f>
        <v/>
      </c>
      <c r="Q300" s="95"/>
      <c r="R300" s="264" t="str">
        <f>+IF(N300=0,"",'Ark1'!AJ1993)</f>
        <v/>
      </c>
      <c r="S300" s="95"/>
      <c r="T300" s="264" t="str">
        <f>+IF(N300=0,"",'Ark1'!AK1993)</f>
        <v/>
      </c>
      <c r="U300" s="95"/>
      <c r="V300" s="238" t="str">
        <f>+IF(I300=0,"",'Ark1'!T1993)</f>
        <v/>
      </c>
      <c r="W300" s="95"/>
      <c r="X300" s="239" t="str">
        <f>+IF(I300=0,"",'Ark1'!W1993)</f>
        <v/>
      </c>
      <c r="Y300" s="239" t="str">
        <f>+IF(I300=0,"",'Ark1'!X1993)</f>
        <v/>
      </c>
      <c r="Z300" s="239" t="str">
        <f>+IF(I300=0,"",'Ark1'!Y1993)</f>
        <v/>
      </c>
      <c r="AA300" s="239" t="str">
        <f>+IF(I300=0,"",'Ark1'!Z1993)</f>
        <v/>
      </c>
      <c r="AB300" s="237" t="str">
        <f>+IF(I300=0,"",'Ark1'!AA1993)</f>
        <v/>
      </c>
      <c r="AC300" s="238" t="str">
        <f>+IF(I300=0,"",'Ark1'!AC1993)</f>
        <v/>
      </c>
      <c r="AD300" s="239" t="str">
        <f>+IF(I300=0,"",'Ark1'!AE1993)</f>
        <v/>
      </c>
      <c r="AE300" s="237" t="str">
        <f t="shared" si="49"/>
        <v/>
      </c>
      <c r="AF300" s="237" t="str">
        <f t="shared" si="51"/>
        <v/>
      </c>
      <c r="AG300" s="216"/>
      <c r="AH300" s="27"/>
      <c r="AJ300" s="29"/>
      <c r="AK300" s="27"/>
      <c r="AL300" s="28"/>
      <c r="AM300" s="28"/>
      <c r="AQ300" s="28"/>
    </row>
    <row r="301" spans="1:61" ht="15.6">
      <c r="A301" s="216"/>
      <c r="B301" s="287">
        <f>+'Ark1'!C1994</f>
        <v>2024</v>
      </c>
      <c r="C301" s="236">
        <f>+'Ark1'!L1994</f>
        <v>11</v>
      </c>
      <c r="D301" s="236" t="str">
        <f>VLOOKUP(C301,Klasse!$C$11:$D$27,2)</f>
        <v>U</v>
      </c>
      <c r="E301" s="236">
        <f>+'Ark1'!H1994</f>
        <v>2</v>
      </c>
      <c r="F301" s="236">
        <f>+'Ark1'!J1994</f>
        <v>147</v>
      </c>
      <c r="G301" s="236" t="str">
        <f>VLOOKUP(F301,RNR!$A$1:$B$25,2)</f>
        <v>Midt-Norge</v>
      </c>
      <c r="H301" s="236">
        <f>+IF(I301=0,"",'Ark1'!Q1994)</f>
        <v>5</v>
      </c>
      <c r="I301" s="353">
        <f>+'Ark1'!R1994</f>
        <v>5</v>
      </c>
      <c r="J301" s="237">
        <f>+IF(I301=0,"",'Ark1'!AG1994)</f>
        <v>1.2443796910546778</v>
      </c>
      <c r="K301" s="237"/>
      <c r="L301" s="237">
        <f>+IF(I301=0,"",'Ark1'!AH1994)</f>
        <v>0</v>
      </c>
      <c r="M301" s="95"/>
      <c r="N301" s="543">
        <f>+'Ark1'!AI1994</f>
        <v>5</v>
      </c>
      <c r="O301" s="234"/>
      <c r="P301" s="32">
        <f>+IF(I301=0,"",'Ark1'!U1994)</f>
        <v>41.680000000000007</v>
      </c>
      <c r="Q301" s="95"/>
      <c r="R301" s="264">
        <f>+IF(N301=0,"",'Ark1'!AJ1994)</f>
        <v>115.66000000000003</v>
      </c>
      <c r="S301" s="95"/>
      <c r="T301" s="264">
        <f>+IF(N301=0,"",'Ark1'!AK1994)</f>
        <v>26.960430611947576</v>
      </c>
      <c r="U301" s="95"/>
      <c r="V301" s="238">
        <f>+IF(I301=0,"",'Ark1'!T1994)</f>
        <v>9.8000000000000007</v>
      </c>
      <c r="W301" s="95"/>
      <c r="X301" s="239">
        <f>+IF(I301=0,"",'Ark1'!W1994)</f>
        <v>80</v>
      </c>
      <c r="Y301" s="239">
        <f>+IF(I301=0,"",'Ark1'!X1994)</f>
        <v>100</v>
      </c>
      <c r="Z301" s="239">
        <f>+IF(I301=0,"",'Ark1'!Y1994)</f>
        <v>100</v>
      </c>
      <c r="AA301" s="239">
        <f>+IF(I301=0,"",'Ark1'!Z1994)</f>
        <v>2.0643643089338219</v>
      </c>
      <c r="AB301" s="237">
        <f>+IF(I301=0,"",'Ark1'!AA1994)</f>
        <v>0</v>
      </c>
      <c r="AC301" s="238">
        <f>+IF(I301=0,"",'Ark1'!AC1994)</f>
        <v>0</v>
      </c>
      <c r="AD301" s="239">
        <f>+IF(I301=0,"",'Ark1'!AE1994)</f>
        <v>0</v>
      </c>
      <c r="AE301" s="237">
        <f t="shared" si="49"/>
        <v>3.7890909090909095</v>
      </c>
      <c r="AF301" s="237">
        <f t="shared" si="51"/>
        <v>1</v>
      </c>
      <c r="AG301" s="216"/>
      <c r="AH301" s="27"/>
      <c r="AJ301" s="29"/>
      <c r="AK301" s="27"/>
      <c r="AL301" s="28"/>
      <c r="AM301" s="28"/>
      <c r="AQ301" s="28"/>
    </row>
    <row r="302" spans="1:61" ht="15.6">
      <c r="A302" s="216"/>
      <c r="B302" s="287">
        <f>+'Ark1'!C1995</f>
        <v>2024</v>
      </c>
      <c r="C302" s="236">
        <f>+'Ark1'!L1995</f>
        <v>11</v>
      </c>
      <c r="D302" s="236" t="str">
        <f>VLOOKUP(C302,Klasse!$C$11:$D$27,2)</f>
        <v>U</v>
      </c>
      <c r="E302" s="236">
        <f>+'Ark1'!H1995</f>
        <v>1</v>
      </c>
      <c r="F302" s="236">
        <f>+'Ark1'!J1995</f>
        <v>155</v>
      </c>
      <c r="G302" s="236" t="str">
        <f>VLOOKUP(F302,RNR!$A$1:$B$25,2)</f>
        <v>Målselv</v>
      </c>
      <c r="H302" s="236">
        <f>+IF(I302=0,"",'Ark1'!Q1995)</f>
        <v>51</v>
      </c>
      <c r="I302" s="353">
        <f>+'Ark1'!R1995</f>
        <v>65</v>
      </c>
      <c r="J302" s="237">
        <f>+IF(I302=0,"",'Ark1'!AG1995)</f>
        <v>4.4952672438808179</v>
      </c>
      <c r="K302" s="237"/>
      <c r="L302" s="237">
        <f>+IF(I302=0,"",'Ark1'!AH1995)</f>
        <v>0</v>
      </c>
      <c r="M302" s="95"/>
      <c r="N302" s="543">
        <f>+'Ark1'!AI1995</f>
        <v>64</v>
      </c>
      <c r="O302" s="234"/>
      <c r="P302" s="32">
        <f>+IF(I302=0,"",'Ark1'!U1995)</f>
        <v>42.661538461538491</v>
      </c>
      <c r="Q302" s="95"/>
      <c r="R302" s="264">
        <f>+IF(N302=0,"",'Ark1'!AJ1995)</f>
        <v>114.19531249999999</v>
      </c>
      <c r="S302" s="95"/>
      <c r="T302" s="264">
        <f>+IF(N302=0,"",'Ark1'!AK1995)</f>
        <v>28.425321685304809</v>
      </c>
      <c r="U302" s="95"/>
      <c r="V302" s="238">
        <f>+IF(I302=0,"",'Ark1'!T1995)</f>
        <v>9.3230769230769255</v>
      </c>
      <c r="W302" s="95"/>
      <c r="X302" s="239">
        <f>+IF(I302=0,"",'Ark1'!W1995)</f>
        <v>66.153846153846175</v>
      </c>
      <c r="Y302" s="239">
        <f>+IF(I302=0,"",'Ark1'!X1995)</f>
        <v>100</v>
      </c>
      <c r="Z302" s="239">
        <f>+IF(I302=0,"",'Ark1'!Y1995)</f>
        <v>98.461538461538439</v>
      </c>
      <c r="AA302" s="239">
        <f>+IF(I302=0,"",'Ark1'!Z1995)</f>
        <v>6.5101032086274069</v>
      </c>
      <c r="AB302" s="237">
        <f>+IF(I302=0,"",'Ark1'!AA1995)</f>
        <v>0</v>
      </c>
      <c r="AC302" s="238">
        <f>+IF(I302=0,"",'Ark1'!AC1995)</f>
        <v>0</v>
      </c>
      <c r="AD302" s="239">
        <f>+IF(I302=0,"",'Ark1'!AE1995)</f>
        <v>0</v>
      </c>
      <c r="AE302" s="237">
        <f t="shared" si="49"/>
        <v>3.8783216783216812</v>
      </c>
      <c r="AF302" s="237">
        <f t="shared" si="51"/>
        <v>1.2745098039215685</v>
      </c>
      <c r="AG302" s="216"/>
      <c r="AH302" s="27"/>
      <c r="AJ302" s="29"/>
      <c r="AK302" s="27"/>
      <c r="AL302" s="28"/>
      <c r="AM302" s="28"/>
      <c r="AQ302" s="28"/>
    </row>
    <row r="303" spans="1:61" ht="15.6">
      <c r="A303" s="216"/>
      <c r="B303" s="287">
        <f>+'Ark1'!C1996</f>
        <v>2024</v>
      </c>
      <c r="C303" s="236">
        <f>+'Ark1'!L1996</f>
        <v>11</v>
      </c>
      <c r="D303" s="236" t="str">
        <f>VLOOKUP(C303,Klasse!$C$11:$D$27,2)</f>
        <v>U</v>
      </c>
      <c r="E303" s="236">
        <f>+'Ark1'!H1996</f>
        <v>2</v>
      </c>
      <c r="F303" s="236">
        <f>+'Ark1'!J1996</f>
        <v>160</v>
      </c>
      <c r="G303" s="236" t="str">
        <f>VLOOKUP(F303,RNR!$A$1:$B$25,2)</f>
        <v>Oslo</v>
      </c>
      <c r="H303" s="236">
        <f>+IF(I303=0,"",'Ark1'!Q1996)</f>
        <v>23</v>
      </c>
      <c r="I303" s="353">
        <f>+'Ark1'!R1996</f>
        <v>27</v>
      </c>
      <c r="J303" s="237">
        <f>+IF(I303=0,"",'Ark1'!AG1996)</f>
        <v>2.8646464743458946</v>
      </c>
      <c r="K303" s="237"/>
      <c r="L303" s="237">
        <f>+IF(I303=0,"",'Ark1'!AH1996)</f>
        <v>7.4074074074074083</v>
      </c>
      <c r="M303" s="95"/>
      <c r="N303" s="543">
        <f>+'Ark1'!AI1996</f>
        <v>26</v>
      </c>
      <c r="O303" s="234"/>
      <c r="P303" s="32">
        <f>+IF(I303=0,"",'Ark1'!U1996)</f>
        <v>44.196296296296303</v>
      </c>
      <c r="Q303" s="95"/>
      <c r="R303" s="264">
        <f>+IF(N303=0,"",'Ark1'!AJ1996)</f>
        <v>116.3346153846154</v>
      </c>
      <c r="S303" s="95"/>
      <c r="T303" s="264">
        <f>+IF(N303=0,"",'Ark1'!AK1996)</f>
        <v>27.934526277898438</v>
      </c>
      <c r="U303" s="95"/>
      <c r="V303" s="238">
        <f>+IF(I303=0,"",'Ark1'!T1996)</f>
        <v>10.296296296296296</v>
      </c>
      <c r="W303" s="95"/>
      <c r="X303" s="239">
        <f>+IF(I303=0,"",'Ark1'!W1996)</f>
        <v>92.592592592592609</v>
      </c>
      <c r="Y303" s="239">
        <f>+IF(I303=0,"",'Ark1'!X1996)</f>
        <v>100</v>
      </c>
      <c r="Z303" s="239">
        <f>+IF(I303=0,"",'Ark1'!Y1996)</f>
        <v>100</v>
      </c>
      <c r="AA303" s="239">
        <f>+IF(I303=0,"",'Ark1'!Z1996)</f>
        <v>4.238490426719582</v>
      </c>
      <c r="AB303" s="237">
        <f>+IF(I303=0,"",'Ark1'!AA1996)</f>
        <v>0</v>
      </c>
      <c r="AC303" s="238">
        <f>+IF(I303=0,"",'Ark1'!AC1996)</f>
        <v>0</v>
      </c>
      <c r="AD303" s="239">
        <f>+IF(I303=0,"",'Ark1'!AE1996)</f>
        <v>0</v>
      </c>
      <c r="AE303" s="237">
        <f t="shared" si="49"/>
        <v>4.0178451178451189</v>
      </c>
      <c r="AF303" s="237">
        <f t="shared" si="51"/>
        <v>1.173913043478261</v>
      </c>
      <c r="AG303" s="216"/>
      <c r="AH303" s="27"/>
      <c r="AJ303" s="29"/>
      <c r="AK303" s="27"/>
      <c r="AL303" s="28"/>
      <c r="AM303" s="28"/>
      <c r="AQ303" s="28"/>
    </row>
    <row r="304" spans="1:61" ht="15.6">
      <c r="A304" s="216"/>
      <c r="B304" s="287">
        <f>+'Ark1'!C1997</f>
        <v>2024</v>
      </c>
      <c r="C304" s="236">
        <f>+'Ark1'!L1997</f>
        <v>11</v>
      </c>
      <c r="D304" s="236" t="str">
        <f>VLOOKUP(C304,Klasse!$C$11:$D$27,2)</f>
        <v>U</v>
      </c>
      <c r="E304" s="236">
        <f>+'Ark1'!H1997</f>
        <v>1</v>
      </c>
      <c r="F304" s="236">
        <f>+'Ark1'!J1997</f>
        <v>171</v>
      </c>
      <c r="G304" s="236" t="str">
        <f>VLOOKUP(F304,RNR!$A$1:$B$25,2)</f>
        <v>Prima</v>
      </c>
      <c r="H304" s="236">
        <f>+IF(I304=0,"",'Ark1'!Q1997)</f>
        <v>18</v>
      </c>
      <c r="I304" s="353">
        <f>+'Ark1'!R1997</f>
        <v>25</v>
      </c>
      <c r="J304" s="237">
        <f>+IF(I304=0,"",'Ark1'!AG1997)</f>
        <v>5.3592798284561551</v>
      </c>
      <c r="K304" s="237"/>
      <c r="L304" s="237">
        <f>+IF(I304=0,"",'Ark1'!AH1997)</f>
        <v>0</v>
      </c>
      <c r="M304" s="95"/>
      <c r="N304" s="543">
        <f>+'Ark1'!AI1997</f>
        <v>25</v>
      </c>
      <c r="O304" s="234"/>
      <c r="P304" s="32">
        <f>+IF(I304=0,"",'Ark1'!U1997)</f>
        <v>43.887999999999998</v>
      </c>
      <c r="Q304" s="95"/>
      <c r="R304" s="264">
        <f>+IF(N304=0,"",'Ark1'!AJ1997)</f>
        <v>115.47600000000001</v>
      </c>
      <c r="S304" s="95"/>
      <c r="T304" s="264">
        <f>+IF(N304=0,"",'Ark1'!AK1997)</f>
        <v>28.586499393042377</v>
      </c>
      <c r="U304" s="95"/>
      <c r="V304" s="238">
        <f>+IF(I304=0,"",'Ark1'!T1997)</f>
        <v>9.6</v>
      </c>
      <c r="W304" s="95"/>
      <c r="X304" s="239">
        <f>+IF(I304=0,"",'Ark1'!W1997)</f>
        <v>80</v>
      </c>
      <c r="Y304" s="239">
        <f>+IF(I304=0,"",'Ark1'!X1997)</f>
        <v>100</v>
      </c>
      <c r="Z304" s="239">
        <f>+IF(I304=0,"",'Ark1'!Y1997)</f>
        <v>100</v>
      </c>
      <c r="AA304" s="239">
        <f>+IF(I304=0,"",'Ark1'!Z1997)</f>
        <v>3.9157446290584654</v>
      </c>
      <c r="AB304" s="237">
        <f>+IF(I304=0,"",'Ark1'!AA1997)</f>
        <v>0</v>
      </c>
      <c r="AC304" s="238">
        <f>+IF(I304=0,"",'Ark1'!AC1997)</f>
        <v>0</v>
      </c>
      <c r="AD304" s="239">
        <f>+IF(I304=0,"",'Ark1'!AE1997)</f>
        <v>0</v>
      </c>
      <c r="AE304" s="237">
        <f t="shared" si="49"/>
        <v>3.9898181818181815</v>
      </c>
      <c r="AF304" s="237">
        <f t="shared" si="51"/>
        <v>1.3888888888888888</v>
      </c>
      <c r="AG304" s="216"/>
      <c r="AH304" s="27"/>
      <c r="AJ304" s="29"/>
      <c r="AK304" s="27"/>
      <c r="AL304" s="28"/>
      <c r="AM304" s="28"/>
      <c r="AQ304" s="28"/>
    </row>
    <row r="305" spans="1:61" ht="15.6">
      <c r="A305" s="216"/>
      <c r="B305" s="287">
        <f>+'Ark1'!C1998</f>
        <v>2024</v>
      </c>
      <c r="C305" s="236">
        <f>+'Ark1'!L1998</f>
        <v>11</v>
      </c>
      <c r="D305" s="236" t="str">
        <f>VLOOKUP(C305,Klasse!$C$11:$D$27,2)</f>
        <v>U</v>
      </c>
      <c r="E305" s="236">
        <f>+'Ark1'!H1998</f>
        <v>2</v>
      </c>
      <c r="F305" s="236">
        <f>+'Ark1'!J1998</f>
        <v>175</v>
      </c>
      <c r="G305" s="236" t="str">
        <f>VLOOKUP(F305,RNR!$A$1:$B$25,2)</f>
        <v>Ole Ringdal</v>
      </c>
      <c r="H305" s="236">
        <f>+IF(I305=0,"",'Ark1'!Q1998)</f>
        <v>16</v>
      </c>
      <c r="I305" s="353">
        <f>+'Ark1'!R1998</f>
        <v>19</v>
      </c>
      <c r="J305" s="237">
        <f>+IF(I305=0,"",'Ark1'!AG1998)</f>
        <v>3.9180761507568742</v>
      </c>
      <c r="K305" s="237"/>
      <c r="L305" s="237">
        <f>+IF(I305=0,"",'Ark1'!AH1998)</f>
        <v>0</v>
      </c>
      <c r="M305" s="95"/>
      <c r="N305" s="543">
        <f>+'Ark1'!AI1998</f>
        <v>18</v>
      </c>
      <c r="O305" s="234"/>
      <c r="P305" s="32">
        <f>+IF(I305=0,"",'Ark1'!U1998)</f>
        <v>42.721052631578971</v>
      </c>
      <c r="Q305" s="95"/>
      <c r="R305" s="264">
        <f>+IF(N305=0,"",'Ark1'!AJ1998)</f>
        <v>114.71111111111104</v>
      </c>
      <c r="S305" s="95"/>
      <c r="T305" s="264">
        <f>+IF(N305=0,"",'Ark1'!AK1998)</f>
        <v>28.295955822676845</v>
      </c>
      <c r="U305" s="95"/>
      <c r="V305" s="238">
        <f>+IF(I305=0,"",'Ark1'!T1998)</f>
        <v>9.8421052631578974</v>
      </c>
      <c r="W305" s="95"/>
      <c r="X305" s="239">
        <f>+IF(I305=0,"",'Ark1'!W1998)</f>
        <v>89.473684210526301</v>
      </c>
      <c r="Y305" s="239">
        <f>+IF(I305=0,"",'Ark1'!X1998)</f>
        <v>100</v>
      </c>
      <c r="Z305" s="239">
        <f>+IF(I305=0,"",'Ark1'!Y1998)</f>
        <v>100</v>
      </c>
      <c r="AA305" s="239">
        <f>+IF(I305=0,"",'Ark1'!Z1998)</f>
        <v>4.0390956449195645</v>
      </c>
      <c r="AB305" s="237">
        <f>+IF(I305=0,"",'Ark1'!AA1998)</f>
        <v>0</v>
      </c>
      <c r="AC305" s="238">
        <f>+IF(I305=0,"",'Ark1'!AC1998)</f>
        <v>0</v>
      </c>
      <c r="AD305" s="239">
        <f>+IF(I305=0,"",'Ark1'!AE1998)</f>
        <v>0</v>
      </c>
      <c r="AE305" s="237">
        <f t="shared" si="49"/>
        <v>3.8837320574162701</v>
      </c>
      <c r="AF305" s="237">
        <f t="shared" si="51"/>
        <v>1.1875</v>
      </c>
      <c r="AG305" s="216"/>
      <c r="AH305" s="27"/>
      <c r="AJ305" s="29"/>
      <c r="AK305" s="27"/>
      <c r="AL305" s="28"/>
      <c r="AM305" s="28"/>
      <c r="AQ305" s="28"/>
    </row>
    <row r="306" spans="1:61" ht="15.6">
      <c r="A306" s="216"/>
      <c r="B306" s="287">
        <f>+'Ark1'!C1999</f>
        <v>2024</v>
      </c>
      <c r="C306" s="236">
        <f>+'Ark1'!L1999</f>
        <v>11</v>
      </c>
      <c r="D306" s="236" t="str">
        <f>VLOOKUP(C306,Klasse!$C$11:$D$27,2)</f>
        <v>U</v>
      </c>
      <c r="E306" s="236">
        <f>+'Ark1'!H1999</f>
        <v>2</v>
      </c>
      <c r="F306" s="236">
        <f>+'Ark1'!J1999</f>
        <v>177</v>
      </c>
      <c r="G306" s="236" t="str">
        <f>VLOOKUP(F306,RNR!$A$1:$B$25,2)</f>
        <v>Slakthuset</v>
      </c>
      <c r="H306" s="236">
        <f>+IF(I306=0,"",'Ark1'!Q1999)</f>
        <v>10</v>
      </c>
      <c r="I306" s="353">
        <f>+'Ark1'!R1999</f>
        <v>11</v>
      </c>
      <c r="J306" s="237">
        <f>+IF(I306=0,"",'Ark1'!AG1999)</f>
        <v>1.6097659361358096</v>
      </c>
      <c r="K306" s="237"/>
      <c r="L306" s="237">
        <f>+IF(I306=0,"",'Ark1'!AH1999)</f>
        <v>0</v>
      </c>
      <c r="M306" s="95"/>
      <c r="N306" s="543">
        <f>+'Ark1'!AI1999</f>
        <v>11</v>
      </c>
      <c r="O306" s="234"/>
      <c r="P306" s="32">
        <f>+IF(I306=0,"",'Ark1'!U1999)</f>
        <v>42.809090909090905</v>
      </c>
      <c r="Q306" s="95"/>
      <c r="R306" s="264">
        <f>+IF(N306=0,"",'Ark1'!AJ1999)</f>
        <v>115.40909090909091</v>
      </c>
      <c r="S306" s="95"/>
      <c r="T306" s="264">
        <f>+IF(N306=0,"",'Ark1'!AK1999)</f>
        <v>27.853326580824472</v>
      </c>
      <c r="U306" s="95"/>
      <c r="V306" s="238">
        <f>+IF(I306=0,"",'Ark1'!T1999)</f>
        <v>9.6363636363636385</v>
      </c>
      <c r="W306" s="95"/>
      <c r="X306" s="239">
        <f>+IF(I306=0,"",'Ark1'!W1999)</f>
        <v>63.636363636363633</v>
      </c>
      <c r="Y306" s="239">
        <f>+IF(I306=0,"",'Ark1'!X1999)</f>
        <v>100</v>
      </c>
      <c r="Z306" s="239">
        <f>+IF(I306=0,"",'Ark1'!Y1999)</f>
        <v>100</v>
      </c>
      <c r="AA306" s="239">
        <f>+IF(I306=0,"",'Ark1'!Z1999)</f>
        <v>4.5767107175061481</v>
      </c>
      <c r="AB306" s="237">
        <f>+IF(I306=0,"",'Ark1'!AA1999)</f>
        <v>0</v>
      </c>
      <c r="AC306" s="238">
        <f>+IF(I306=0,"",'Ark1'!AC1999)</f>
        <v>0</v>
      </c>
      <c r="AD306" s="239">
        <f>+IF(I306=0,"",'Ark1'!AE1999)</f>
        <v>0</v>
      </c>
      <c r="AE306" s="237">
        <f t="shared" si="49"/>
        <v>3.8917355371900824</v>
      </c>
      <c r="AF306" s="237">
        <f t="shared" si="51"/>
        <v>1.1000000000000001</v>
      </c>
      <c r="AG306" s="216"/>
      <c r="AH306" s="27"/>
      <c r="AJ306" s="29"/>
      <c r="AK306" s="27"/>
      <c r="AL306" s="28"/>
      <c r="AM306" s="28"/>
      <c r="AQ306" s="28"/>
    </row>
    <row r="307" spans="1:61" ht="15.6">
      <c r="A307" s="216"/>
      <c r="B307" s="287">
        <f>+'Ark1'!C2000</f>
        <v>2024</v>
      </c>
      <c r="C307" s="236">
        <f>+'Ark1'!L2000</f>
        <v>11</v>
      </c>
      <c r="D307" s="236" t="str">
        <f>VLOOKUP(C307,Klasse!$C$11:$D$27,2)</f>
        <v>U</v>
      </c>
      <c r="E307" s="236">
        <f>+'Ark1'!H2000</f>
        <v>2</v>
      </c>
      <c r="F307" s="236">
        <f>+'Ark1'!J2000</f>
        <v>178</v>
      </c>
      <c r="G307" s="236" t="str">
        <f>VLOOKUP(F307,RNR!$A$1:$B$25,2)</f>
        <v>Røros</v>
      </c>
      <c r="H307" s="236">
        <f>+IF(I307=0,"",'Ark1'!Q2000)</f>
        <v>10</v>
      </c>
      <c r="I307" s="353">
        <f>+'Ark1'!R2000</f>
        <v>10</v>
      </c>
      <c r="J307" s="237">
        <f>+IF(I307=0,"",'Ark1'!AG2000)</f>
        <v>2.3279832351581304</v>
      </c>
      <c r="K307" s="237"/>
      <c r="L307" s="237">
        <f>+IF(I307=0,"",'Ark1'!AH2000)</f>
        <v>0</v>
      </c>
      <c r="M307" s="95"/>
      <c r="N307" s="543">
        <f>+'Ark1'!AI2000</f>
        <v>10</v>
      </c>
      <c r="O307" s="234"/>
      <c r="P307" s="32">
        <f>+IF(I307=0,"",'Ark1'!U2000)</f>
        <v>38.769999999999989</v>
      </c>
      <c r="Q307" s="95"/>
      <c r="R307" s="264">
        <f>+IF(N307=0,"",'Ark1'!AJ2000)</f>
        <v>111.77</v>
      </c>
      <c r="S307" s="95"/>
      <c r="T307" s="264">
        <f>+IF(N307=0,"",'Ark1'!AK2000)</f>
        <v>27.716362579992047</v>
      </c>
      <c r="U307" s="95"/>
      <c r="V307" s="238">
        <f>+IF(I307=0,"",'Ark1'!T2000)</f>
        <v>9.9</v>
      </c>
      <c r="W307" s="95"/>
      <c r="X307" s="239">
        <f>+IF(I307=0,"",'Ark1'!W2000)</f>
        <v>80</v>
      </c>
      <c r="Y307" s="239">
        <f>+IF(I307=0,"",'Ark1'!X2000)</f>
        <v>100</v>
      </c>
      <c r="Z307" s="239">
        <f>+IF(I307=0,"",'Ark1'!Y2000)</f>
        <v>100</v>
      </c>
      <c r="AA307" s="239">
        <f>+IF(I307=0,"",'Ark1'!Z2000)</f>
        <v>3.6441871521644313</v>
      </c>
      <c r="AB307" s="237">
        <f>+IF(I307=0,"",'Ark1'!AA2000)</f>
        <v>0</v>
      </c>
      <c r="AC307" s="238">
        <f>+IF(I307=0,"",'Ark1'!AC2000)</f>
        <v>0</v>
      </c>
      <c r="AD307" s="239">
        <f>+IF(I307=0,"",'Ark1'!AE2000)</f>
        <v>0</v>
      </c>
      <c r="AE307" s="237">
        <f t="shared" si="49"/>
        <v>3.5245454545454535</v>
      </c>
      <c r="AF307" s="237">
        <f t="shared" si="51"/>
        <v>1</v>
      </c>
      <c r="AG307" s="216"/>
      <c r="AJ307" s="29"/>
      <c r="AK307" s="27"/>
      <c r="AN307" s="27"/>
      <c r="AO307" s="27"/>
      <c r="AP307" s="27"/>
      <c r="AR307" s="27"/>
      <c r="AS307" s="241"/>
      <c r="AT307" s="27"/>
      <c r="AU307" s="27"/>
    </row>
    <row r="308" spans="1:61" ht="15.6">
      <c r="A308" s="216"/>
      <c r="B308" s="287">
        <f>+'Ark1'!C2001</f>
        <v>2024</v>
      </c>
      <c r="C308" s="236">
        <f>+'Ark1'!L2001</f>
        <v>11</v>
      </c>
      <c r="D308" s="236" t="str">
        <f>VLOOKUP(C308,Klasse!$C$11:$D$27,2)</f>
        <v>U</v>
      </c>
      <c r="E308" s="236">
        <f>+'Ark1'!H2001</f>
        <v>2</v>
      </c>
      <c r="F308" s="236">
        <f>+'Ark1'!J2001</f>
        <v>181</v>
      </c>
      <c r="G308" s="236" t="str">
        <f>VLOOKUP(F308,RNR!$A$1:$B$25,2)</f>
        <v>Horns</v>
      </c>
      <c r="H308" s="236">
        <f>+IF(I308=0,"",'Ark1'!Q2001)</f>
        <v>15</v>
      </c>
      <c r="I308" s="353">
        <f>+'Ark1'!R2001</f>
        <v>16</v>
      </c>
      <c r="J308" s="237">
        <f>+IF(I308=0,"",'Ark1'!AG2001)</f>
        <v>2.5637992725552246</v>
      </c>
      <c r="K308" s="237"/>
      <c r="L308" s="237">
        <f>+IF(I308=0,"",'Ark1'!AH2001)</f>
        <v>0</v>
      </c>
      <c r="M308" s="95"/>
      <c r="N308" s="543">
        <f>+'Ark1'!AI2001</f>
        <v>12</v>
      </c>
      <c r="O308" s="234"/>
      <c r="P308" s="32">
        <f>+IF(I308=0,"",'Ark1'!U2001)</f>
        <v>43.35</v>
      </c>
      <c r="Q308" s="95"/>
      <c r="R308" s="264">
        <f>+IF(N308=0,"",'Ark1'!AJ2001)</f>
        <v>115.72499999999999</v>
      </c>
      <c r="S308" s="95"/>
      <c r="T308" s="264">
        <f>+IF(N308=0,"",'Ark1'!AK2001)</f>
        <v>26.947334211679554</v>
      </c>
      <c r="U308" s="95"/>
      <c r="V308" s="238">
        <f>+IF(I308=0,"",'Ark1'!T2001)</f>
        <v>10.6875</v>
      </c>
      <c r="W308" s="95"/>
      <c r="X308" s="239">
        <f>+IF(I308=0,"",'Ark1'!W2001)</f>
        <v>87.5</v>
      </c>
      <c r="Y308" s="239">
        <f>+IF(I308=0,"",'Ark1'!X2001)</f>
        <v>100</v>
      </c>
      <c r="Z308" s="239">
        <f>+IF(I308=0,"",'Ark1'!Y2001)</f>
        <v>100</v>
      </c>
      <c r="AA308" s="239">
        <f>+IF(I308=0,"",'Ark1'!Z2001)</f>
        <v>6.0315835400000974</v>
      </c>
      <c r="AB308" s="237">
        <f>+IF(I308=0,"",'Ark1'!AA2001)</f>
        <v>0</v>
      </c>
      <c r="AC308" s="238">
        <f>+IF(I308=0,"",'Ark1'!AC2001)</f>
        <v>0</v>
      </c>
      <c r="AD308" s="239">
        <f>+IF(I308=0,"",'Ark1'!AE2001)</f>
        <v>0</v>
      </c>
      <c r="AE308" s="237">
        <f t="shared" si="49"/>
        <v>3.9409090909090909</v>
      </c>
      <c r="AF308" s="237">
        <f t="shared" si="51"/>
        <v>1.0666666666666667</v>
      </c>
      <c r="AG308" s="216"/>
      <c r="AJ308" s="29"/>
      <c r="AK308" s="27"/>
      <c r="AN308" s="27"/>
      <c r="AO308" s="27"/>
      <c r="AP308" s="27"/>
      <c r="AR308" s="27"/>
      <c r="AS308" s="241"/>
      <c r="AT308" s="27"/>
      <c r="AU308" s="27"/>
    </row>
    <row r="309" spans="1:61" ht="15.6">
      <c r="A309" s="216"/>
      <c r="B309" s="287">
        <f>+'Ark1'!C2002</f>
        <v>2024</v>
      </c>
      <c r="C309" s="236">
        <f>+'Ark1'!L2002</f>
        <v>11</v>
      </c>
      <c r="D309" s="236" t="str">
        <f>VLOOKUP(C309,Klasse!$C$11:$D$27,2)</f>
        <v>U</v>
      </c>
      <c r="E309" s="236">
        <f>+'Ark1'!H2002</f>
        <v>1</v>
      </c>
      <c r="F309" s="236">
        <f>+'Ark1'!J2002</f>
        <v>262</v>
      </c>
      <c r="G309" s="236" t="str">
        <f>VLOOKUP(F309,RNR!$A$1:$B$25,2)</f>
        <v>Strilalam</v>
      </c>
      <c r="H309" s="236" t="str">
        <f>+IF(I309=0,"",'Ark1'!Q2002)</f>
        <v/>
      </c>
      <c r="I309" s="353">
        <f>+'Ark1'!R2002</f>
        <v>0</v>
      </c>
      <c r="J309" s="237" t="str">
        <f>+IF(I309=0,"",'Ark1'!AG2002)</f>
        <v/>
      </c>
      <c r="K309" s="237"/>
      <c r="L309" s="237" t="str">
        <f>+IF(I309=0,"",'Ark1'!AH2002)</f>
        <v/>
      </c>
      <c r="M309" s="95"/>
      <c r="N309" s="543">
        <f>+'Ark1'!AI2002</f>
        <v>0</v>
      </c>
      <c r="O309" s="234"/>
      <c r="P309" s="32" t="str">
        <f>+IF(I309=0,"",'Ark1'!U2002)</f>
        <v/>
      </c>
      <c r="Q309" s="95"/>
      <c r="R309" s="264" t="str">
        <f>+IF(N309=0,"",'Ark1'!AJ2002)</f>
        <v/>
      </c>
      <c r="S309" s="95"/>
      <c r="T309" s="264" t="str">
        <f>+IF(N309=0,"",'Ark1'!AK2002)</f>
        <v/>
      </c>
      <c r="U309" s="95"/>
      <c r="V309" s="238" t="str">
        <f>+IF(I309=0,"",'Ark1'!T2002)</f>
        <v/>
      </c>
      <c r="W309" s="95"/>
      <c r="X309" s="239" t="str">
        <f>+IF(I309=0,"",'Ark1'!W2002)</f>
        <v/>
      </c>
      <c r="Y309" s="239" t="str">
        <f>+IF(I309=0,"",'Ark1'!X2002)</f>
        <v/>
      </c>
      <c r="Z309" s="239" t="str">
        <f>+IF(I309=0,"",'Ark1'!Y2002)</f>
        <v/>
      </c>
      <c r="AA309" s="239" t="str">
        <f>+IF(I309=0,"",'Ark1'!Z2002)</f>
        <v/>
      </c>
      <c r="AB309" s="237" t="str">
        <f>+IF(I309=0,"",'Ark1'!AA2002)</f>
        <v/>
      </c>
      <c r="AC309" s="238" t="str">
        <f>+IF(I309=0,"",'Ark1'!AC2002)</f>
        <v/>
      </c>
      <c r="AD309" s="239" t="str">
        <f>+IF(I309=0,"",'Ark1'!AE2002)</f>
        <v/>
      </c>
      <c r="AE309" s="237" t="str">
        <f t="shared" si="49"/>
        <v/>
      </c>
      <c r="AF309" s="237" t="str">
        <f t="shared" si="51"/>
        <v/>
      </c>
      <c r="AG309" s="216"/>
      <c r="AJ309" s="29"/>
      <c r="AK309" s="27"/>
      <c r="AN309" s="27"/>
      <c r="AO309" s="27"/>
      <c r="AP309" s="27"/>
      <c r="AR309" s="27"/>
      <c r="AS309" s="241"/>
      <c r="AT309" s="27"/>
      <c r="AU309" s="27"/>
    </row>
    <row r="310" spans="1:61" ht="15.6">
      <c r="A310" s="216"/>
      <c r="B310" s="287">
        <f>+'Ark1'!C2003</f>
        <v>2024</v>
      </c>
      <c r="C310" s="236">
        <f>+'Ark1'!L2003</f>
        <v>11</v>
      </c>
      <c r="D310" s="236" t="str">
        <f>VLOOKUP(C310,Klasse!$C$11:$D$27,2)</f>
        <v>U</v>
      </c>
      <c r="E310" s="236">
        <f>+'Ark1'!H2003</f>
        <v>2</v>
      </c>
      <c r="F310" s="236">
        <f>+'Ark1'!J2003</f>
        <v>267</v>
      </c>
      <c r="G310" s="236" t="str">
        <f>VLOOKUP(F310,RNR!$A$1:$B$25,2)</f>
        <v>Dalpro</v>
      </c>
      <c r="H310" s="236" t="str">
        <f>+IF(I310=0,"",'Ark1'!Q2003)</f>
        <v/>
      </c>
      <c r="I310" s="353">
        <f>+'Ark1'!R2003</f>
        <v>0</v>
      </c>
      <c r="J310" s="237" t="str">
        <f>+IF(I310=0,"",'Ark1'!AG2003)</f>
        <v/>
      </c>
      <c r="K310" s="237"/>
      <c r="L310" s="237" t="str">
        <f>+IF(I310=0,"",'Ark1'!AH2003)</f>
        <v/>
      </c>
      <c r="M310" s="95"/>
      <c r="N310" s="543">
        <f>+'Ark1'!AI2003</f>
        <v>0</v>
      </c>
      <c r="O310" s="234"/>
      <c r="P310" s="32" t="str">
        <f>+IF(I310=0,"",'Ark1'!U2003)</f>
        <v/>
      </c>
      <c r="Q310" s="95"/>
      <c r="R310" s="264" t="str">
        <f>+IF(N310=0,"",'Ark1'!AJ2003)</f>
        <v/>
      </c>
      <c r="S310" s="95"/>
      <c r="T310" s="264" t="str">
        <f>+IF(N310=0,"",'Ark1'!AK2003)</f>
        <v/>
      </c>
      <c r="U310" s="95"/>
      <c r="V310" s="238" t="str">
        <f>+IF(I310=0,"",'Ark1'!T2003)</f>
        <v/>
      </c>
      <c r="W310" s="95"/>
      <c r="X310" s="239" t="str">
        <f>+IF(I310=0,"",'Ark1'!W2003)</f>
        <v/>
      </c>
      <c r="Y310" s="239" t="str">
        <f>+IF(I310=0,"",'Ark1'!X2003)</f>
        <v/>
      </c>
      <c r="Z310" s="239" t="str">
        <f>+IF(I310=0,"",'Ark1'!Y2003)</f>
        <v/>
      </c>
      <c r="AA310" s="239" t="str">
        <f>+IF(I310=0,"",'Ark1'!Z2003)</f>
        <v/>
      </c>
      <c r="AB310" s="237" t="str">
        <f>+IF(I310=0,"",'Ark1'!AA2003)</f>
        <v/>
      </c>
      <c r="AC310" s="238" t="str">
        <f>+IF(I310=0,"",'Ark1'!AC2003)</f>
        <v/>
      </c>
      <c r="AD310" s="239" t="str">
        <f>+IF(I310=0,"",'Ark1'!AE2003)</f>
        <v/>
      </c>
      <c r="AE310" s="237" t="str">
        <f t="shared" si="49"/>
        <v/>
      </c>
      <c r="AF310" s="237" t="str">
        <f t="shared" si="51"/>
        <v/>
      </c>
      <c r="AG310" s="216"/>
      <c r="AJ310" s="29"/>
      <c r="AK310" s="27"/>
      <c r="AN310" s="27"/>
      <c r="AO310" s="27"/>
      <c r="AP310" s="27"/>
      <c r="AR310" s="27"/>
      <c r="AS310" s="241"/>
      <c r="AT310" s="27"/>
      <c r="AU310" s="27"/>
    </row>
    <row r="311" spans="1:61" ht="15.6">
      <c r="A311" s="216"/>
      <c r="B311" s="287">
        <f>+'Ark1'!C2004</f>
        <v>2024</v>
      </c>
      <c r="C311" s="236">
        <f>+'Ark1'!L2004</f>
        <v>11</v>
      </c>
      <c r="D311" s="236" t="str">
        <f>VLOOKUP(C311,Klasse!$C$11:$D$27,2)</f>
        <v>U</v>
      </c>
      <c r="E311" s="236">
        <f>+'Ark1'!H2004</f>
        <v>1</v>
      </c>
      <c r="F311" s="236">
        <f>+'Ark1'!J2004</f>
        <v>309</v>
      </c>
      <c r="G311" s="236" t="str">
        <f>VLOOKUP(F311,RNR!$A$1:$B$25,2)</f>
        <v>Malvik</v>
      </c>
      <c r="H311" s="236">
        <f>+IF(I311=0,"",'Ark1'!Q2004)</f>
        <v>66</v>
      </c>
      <c r="I311" s="353">
        <f>+'Ark1'!R2004</f>
        <v>84</v>
      </c>
      <c r="J311" s="237">
        <f>+IF(I311=0,"",'Ark1'!AG2004)</f>
        <v>3.2801306568885824</v>
      </c>
      <c r="K311" s="237"/>
      <c r="L311" s="237">
        <f>+IF(I311=0,"",'Ark1'!AH2004)</f>
        <v>0</v>
      </c>
      <c r="M311" s="95"/>
      <c r="N311" s="543">
        <f>+'Ark1'!AI2004</f>
        <v>84</v>
      </c>
      <c r="O311" s="234"/>
      <c r="P311" s="32">
        <f>+IF(I311=0,"",'Ark1'!U2004)</f>
        <v>43.013095238095225</v>
      </c>
      <c r="Q311" s="95"/>
      <c r="R311" s="264">
        <f>+IF(N311=0,"",'Ark1'!AJ2004)</f>
        <v>114.31190476190471</v>
      </c>
      <c r="S311" s="95"/>
      <c r="T311" s="264">
        <f>+IF(N311=0,"",'Ark1'!AK2004)</f>
        <v>28.712260519009124</v>
      </c>
      <c r="U311" s="95"/>
      <c r="V311" s="238">
        <f>+IF(I311=0,"",'Ark1'!T2004)</f>
        <v>9.1666666666666643</v>
      </c>
      <c r="W311" s="95"/>
      <c r="X311" s="239">
        <f>+IF(I311=0,"",'Ark1'!W2004)</f>
        <v>66.666666666666686</v>
      </c>
      <c r="Y311" s="239">
        <f>+IF(I311=0,"",'Ark1'!X2004)</f>
        <v>100</v>
      </c>
      <c r="Z311" s="239">
        <f>+IF(I311=0,"",'Ark1'!Y2004)</f>
        <v>100</v>
      </c>
      <c r="AA311" s="239">
        <f>+IF(I311=0,"",'Ark1'!Z2004)</f>
        <v>4.9097517094118732</v>
      </c>
      <c r="AB311" s="237">
        <f>+IF(I311=0,"",'Ark1'!AA2004)</f>
        <v>0</v>
      </c>
      <c r="AC311" s="238">
        <f>+IF(I311=0,"",'Ark1'!AC2004)</f>
        <v>0</v>
      </c>
      <c r="AD311" s="239">
        <f>+IF(I311=0,"",'Ark1'!AE2004)</f>
        <v>0</v>
      </c>
      <c r="AE311" s="237">
        <f t="shared" si="49"/>
        <v>3.910281385281384</v>
      </c>
      <c r="AF311" s="237">
        <f t="shared" si="51"/>
        <v>1.2727272727272727</v>
      </c>
      <c r="AG311" s="216"/>
      <c r="AJ311" s="29"/>
      <c r="AK311" s="27"/>
      <c r="AN311" s="27"/>
      <c r="AO311" s="27"/>
      <c r="AP311" s="27"/>
      <c r="AR311" s="27"/>
      <c r="AS311" s="241"/>
      <c r="AT311" s="27"/>
      <c r="AU311" s="27"/>
    </row>
    <row r="312" spans="1:61" ht="15.6">
      <c r="A312" s="216"/>
      <c r="B312" s="287">
        <f>+'Ark1'!C2005</f>
        <v>2024</v>
      </c>
      <c r="C312" s="236">
        <f>+'Ark1'!L2005</f>
        <v>11</v>
      </c>
      <c r="D312" s="236" t="str">
        <f>VLOOKUP(C312,Klasse!$C$11:$D$27,2)</f>
        <v>U</v>
      </c>
      <c r="E312" s="236">
        <f>+'Ark1'!H2005</f>
        <v>2</v>
      </c>
      <c r="F312" s="236">
        <f>+'Ark1'!J2005</f>
        <v>470</v>
      </c>
      <c r="G312" s="236" t="str">
        <f>VLOOKUP(F312,RNR!$A$1:$B$25,2)</f>
        <v>Jens Eide</v>
      </c>
      <c r="H312" s="236">
        <f>+IF(I312=0,"",'Ark1'!Q2005)</f>
        <v>3</v>
      </c>
      <c r="I312" s="353">
        <f>+'Ark1'!R2005</f>
        <v>3</v>
      </c>
      <c r="J312" s="237">
        <f>+IF(I312=0,"",'Ark1'!AG2005)</f>
        <v>0.84624832917885884</v>
      </c>
      <c r="K312" s="237"/>
      <c r="L312" s="237">
        <f>+IF(I312=0,"",'Ark1'!AH2005)</f>
        <v>0</v>
      </c>
      <c r="M312" s="95"/>
      <c r="N312" s="543">
        <f>+'Ark1'!AI2005</f>
        <v>3</v>
      </c>
      <c r="O312" s="234"/>
      <c r="P312" s="32">
        <f>+IF(I312=0,"",'Ark1'!U2005)</f>
        <v>31.233333333333324</v>
      </c>
      <c r="Q312" s="95"/>
      <c r="R312" s="264">
        <f>+IF(N312=0,"",'Ark1'!AJ2005)</f>
        <v>106.03333333333336</v>
      </c>
      <c r="S312" s="95"/>
      <c r="T312" s="264">
        <f>+IF(N312=0,"",'Ark1'!AK2005)</f>
        <v>25.64983022112968</v>
      </c>
      <c r="U312" s="95"/>
      <c r="V312" s="238">
        <f>+IF(I312=0,"",'Ark1'!T2005)</f>
        <v>12.333333333333336</v>
      </c>
      <c r="W312" s="95"/>
      <c r="X312" s="239">
        <f>+IF(I312=0,"",'Ark1'!W2005)</f>
        <v>66.666666666666686</v>
      </c>
      <c r="Y312" s="239">
        <f>+IF(I312=0,"",'Ark1'!X2005)</f>
        <v>100</v>
      </c>
      <c r="Z312" s="239">
        <f>+IF(I312=0,"",'Ark1'!Y2005)</f>
        <v>100</v>
      </c>
      <c r="AA312" s="239">
        <f>+IF(I312=0,"",'Ark1'!Z2005)</f>
        <v>8.3075601445644516</v>
      </c>
      <c r="AB312" s="237">
        <f>+IF(I312=0,"",'Ark1'!AA2005)</f>
        <v>0</v>
      </c>
      <c r="AC312" s="238">
        <f>+IF(I312=0,"",'Ark1'!AC2005)</f>
        <v>0</v>
      </c>
      <c r="AD312" s="239">
        <f>+IF(I312=0,"",'Ark1'!AE2005)</f>
        <v>0</v>
      </c>
      <c r="AE312" s="237">
        <f t="shared" si="49"/>
        <v>2.8393939393939385</v>
      </c>
      <c r="AF312" s="237">
        <f t="shared" si="51"/>
        <v>1</v>
      </c>
      <c r="AG312" s="216"/>
      <c r="AJ312" s="29"/>
      <c r="AK312" s="27"/>
      <c r="AN312" s="27"/>
      <c r="AO312" s="27"/>
      <c r="AP312" s="27"/>
      <c r="AR312" s="27"/>
      <c r="AS312" s="241"/>
      <c r="AT312" s="27"/>
      <c r="AU312" s="27"/>
    </row>
    <row r="313" spans="1:61" ht="15.6">
      <c r="A313" s="216"/>
      <c r="B313" s="287">
        <f>+'Ark1'!C2006</f>
        <v>2024</v>
      </c>
      <c r="C313" s="236">
        <f>+'Ark1'!L2006</f>
        <v>11</v>
      </c>
      <c r="D313" s="236" t="str">
        <f>VLOOKUP(C313,Klasse!$C$11:$D$27,2)</f>
        <v>U</v>
      </c>
      <c r="E313" s="236">
        <f>+'Ark1'!H2006</f>
        <v>2</v>
      </c>
      <c r="F313" s="236">
        <f>+'Ark1'!J2006</f>
        <v>629</v>
      </c>
      <c r="G313" s="236" t="str">
        <f>VLOOKUP(F313,RNR!$A$1:$B$25,2)</f>
        <v>Bø</v>
      </c>
      <c r="H313" s="236" t="str">
        <f>+IF(I313=0,"",'Ark1'!Q2006)</f>
        <v/>
      </c>
      <c r="I313" s="353">
        <f>+'Ark1'!R2006</f>
        <v>0</v>
      </c>
      <c r="J313" s="237" t="str">
        <f>+IF(I313=0,"",'Ark1'!AG2006)</f>
        <v/>
      </c>
      <c r="K313" s="237"/>
      <c r="L313" s="237" t="str">
        <f>+IF(I313=0,"",'Ark1'!AH2006)</f>
        <v/>
      </c>
      <c r="M313" s="95"/>
      <c r="N313" s="543">
        <f>+'Ark1'!AI2006</f>
        <v>0</v>
      </c>
      <c r="O313" s="234"/>
      <c r="P313" s="32" t="str">
        <f>+IF(I313=0,"",'Ark1'!U2006)</f>
        <v/>
      </c>
      <c r="Q313" s="95"/>
      <c r="R313" s="264" t="str">
        <f>+IF(N313=0,"",'Ark1'!AJ2006)</f>
        <v/>
      </c>
      <c r="S313" s="95"/>
      <c r="T313" s="264" t="str">
        <f>+IF(N313=0,"",'Ark1'!AK2006)</f>
        <v/>
      </c>
      <c r="U313" s="95"/>
      <c r="V313" s="238" t="str">
        <f>+IF(I313=0,"",'Ark1'!T2006)</f>
        <v/>
      </c>
      <c r="W313" s="95"/>
      <c r="X313" s="239" t="str">
        <f>+IF(I313=0,"",'Ark1'!W2006)</f>
        <v/>
      </c>
      <c r="Y313" s="239" t="str">
        <f>+IF(I313=0,"",'Ark1'!X2006)</f>
        <v/>
      </c>
      <c r="Z313" s="239" t="str">
        <f>+IF(I313=0,"",'Ark1'!Y2006)</f>
        <v/>
      </c>
      <c r="AA313" s="239" t="str">
        <f>+IF(I313=0,"",'Ark1'!Z2006)</f>
        <v/>
      </c>
      <c r="AB313" s="237" t="str">
        <f>+IF(I313=0,"",'Ark1'!AA2006)</f>
        <v/>
      </c>
      <c r="AC313" s="238" t="str">
        <f>+IF(I313=0,"",'Ark1'!AC2006)</f>
        <v/>
      </c>
      <c r="AD313" s="239" t="str">
        <f>+IF(I313=0,"",'Ark1'!AE2006)</f>
        <v/>
      </c>
      <c r="AE313" s="237" t="str">
        <f t="shared" si="49"/>
        <v/>
      </c>
      <c r="AF313" s="237" t="str">
        <f t="shared" si="51"/>
        <v/>
      </c>
      <c r="AG313" s="216"/>
      <c r="AJ313" s="29"/>
      <c r="AK313" s="27"/>
      <c r="AN313" s="27"/>
      <c r="AO313" s="27"/>
      <c r="AP313" s="27"/>
      <c r="AR313" s="27"/>
      <c r="AS313" s="241"/>
      <c r="AT313" s="27"/>
      <c r="AU313" s="27"/>
    </row>
    <row r="314" spans="1:61" ht="15.6">
      <c r="A314" s="216"/>
      <c r="B314" s="287">
        <f>+'Ark1'!C2007</f>
        <v>2024</v>
      </c>
      <c r="C314" s="236">
        <f>+'Ark1'!L2007</f>
        <v>11</v>
      </c>
      <c r="D314" s="236" t="str">
        <f>VLOOKUP(C314,Klasse!$C$11:$D$27,2)</f>
        <v>U</v>
      </c>
      <c r="E314" s="236">
        <f>+'Ark1'!H2007</f>
        <v>1</v>
      </c>
      <c r="F314" s="236">
        <f>+'Ark1'!J2007</f>
        <v>643</v>
      </c>
      <c r="G314" s="236" t="str">
        <f>VLOOKUP(F314,RNR!$A$1:$B$25,2)</f>
        <v>Bjerka</v>
      </c>
      <c r="H314" s="236">
        <f>+IF(I314=0,"",'Ark1'!Q2007)</f>
        <v>22</v>
      </c>
      <c r="I314" s="353">
        <f>+'Ark1'!R2007</f>
        <v>32</v>
      </c>
      <c r="J314" s="237">
        <f>+IF(I314=0,"",'Ark1'!AG2007)</f>
        <v>2.1624524242325278</v>
      </c>
      <c r="K314" s="237"/>
      <c r="L314" s="237">
        <f>+IF(I314=0,"",'Ark1'!AH2007)</f>
        <v>0</v>
      </c>
      <c r="M314" s="95"/>
      <c r="N314" s="543">
        <f>+'Ark1'!AI2007</f>
        <v>30</v>
      </c>
      <c r="O314" s="234"/>
      <c r="P314" s="32">
        <f>+IF(I314=0,"",'Ark1'!U2007)</f>
        <v>37.25</v>
      </c>
      <c r="Q314" s="95"/>
      <c r="R314" s="264">
        <f>+IF(N314=0,"",'Ark1'!AJ2007)</f>
        <v>111.06999999999998</v>
      </c>
      <c r="S314" s="95"/>
      <c r="T314" s="264">
        <f>+IF(N314=0,"",'Ark1'!AK2007)</f>
        <v>28.74512965227386</v>
      </c>
      <c r="U314" s="95"/>
      <c r="V314" s="238">
        <f>+IF(I314=0,"",'Ark1'!T2007)</f>
        <v>8.84375</v>
      </c>
      <c r="W314" s="95"/>
      <c r="X314" s="239">
        <f>+IF(I314=0,"",'Ark1'!W2007)</f>
        <v>78.125</v>
      </c>
      <c r="Y314" s="239">
        <f>+IF(I314=0,"",'Ark1'!X2007)</f>
        <v>100</v>
      </c>
      <c r="Z314" s="239">
        <f>+IF(I314=0,"",'Ark1'!Y2007)</f>
        <v>100</v>
      </c>
      <c r="AA314" s="239">
        <f>+IF(I314=0,"",'Ark1'!Z2007)</f>
        <v>16.621729001520876</v>
      </c>
      <c r="AB314" s="237">
        <f>+IF(I314=0,"",'Ark1'!AA2007)</f>
        <v>0</v>
      </c>
      <c r="AC314" s="238">
        <f>+IF(I314=0,"",'Ark1'!AC2007)</f>
        <v>0</v>
      </c>
      <c r="AD314" s="239">
        <f>+IF(I314=0,"",'Ark1'!AE2007)</f>
        <v>0</v>
      </c>
      <c r="AE314" s="237">
        <f t="shared" si="49"/>
        <v>3.3863636363636362</v>
      </c>
      <c r="AF314" s="237">
        <f t="shared" si="51"/>
        <v>1.4545454545454546</v>
      </c>
      <c r="AG314" s="216"/>
      <c r="AJ314" s="29"/>
      <c r="AK314" s="27"/>
      <c r="AN314" s="27"/>
      <c r="AO314" s="27"/>
      <c r="AP314" s="27"/>
      <c r="AR314" s="27"/>
      <c r="AS314" s="241"/>
      <c r="AT314" s="27"/>
      <c r="AU314" s="27"/>
    </row>
    <row r="315" spans="1:61" ht="15.6">
      <c r="A315" s="216"/>
      <c r="B315" s="287">
        <f>+'Ark1'!C2008</f>
        <v>2024</v>
      </c>
      <c r="C315" s="236">
        <f>+'Ark1'!L2008</f>
        <v>11</v>
      </c>
      <c r="D315" s="236" t="str">
        <f>VLOOKUP(C315,Klasse!$C$11:$D$27,2)</f>
        <v>U</v>
      </c>
      <c r="E315" s="236">
        <f>+'Ark1'!H2008</f>
        <v>2</v>
      </c>
      <c r="F315" s="236">
        <f>+'Ark1'!J2008</f>
        <v>704</v>
      </c>
      <c r="G315" s="236" t="str">
        <f>VLOOKUP(F315,RNR!$A$1:$B$25,2)</f>
        <v>Øre Vilt</v>
      </c>
      <c r="H315" s="236" t="str">
        <f>+IF(I315=0,"",'Ark1'!Q2008)</f>
        <v/>
      </c>
      <c r="I315" s="353">
        <f>+'Ark1'!R2008</f>
        <v>0</v>
      </c>
      <c r="J315" s="237" t="str">
        <f>+IF(I315=0,"",'Ark1'!AG2008)</f>
        <v/>
      </c>
      <c r="K315" s="237"/>
      <c r="L315" s="237" t="str">
        <f>+IF(I315=0,"",'Ark1'!AH2008)</f>
        <v/>
      </c>
      <c r="M315" s="95"/>
      <c r="N315" s="543">
        <f>+'Ark1'!AI2008</f>
        <v>0</v>
      </c>
      <c r="O315" s="234"/>
      <c r="P315" s="32" t="str">
        <f>+IF(I315=0,"",'Ark1'!U2008)</f>
        <v/>
      </c>
      <c r="Q315" s="95"/>
      <c r="R315" s="264" t="str">
        <f>+IF(N315=0,"",'Ark1'!AJ2008)</f>
        <v/>
      </c>
      <c r="S315" s="95"/>
      <c r="T315" s="264" t="str">
        <f>+IF(N315=0,"",'Ark1'!AK2008)</f>
        <v/>
      </c>
      <c r="U315" s="95"/>
      <c r="V315" s="238" t="str">
        <f>+IF(I315=0,"",'Ark1'!T2008)</f>
        <v/>
      </c>
      <c r="W315" s="95"/>
      <c r="X315" s="239" t="str">
        <f>+IF(I315=0,"",'Ark1'!W2008)</f>
        <v/>
      </c>
      <c r="Y315" s="239" t="str">
        <f>+IF(I315=0,"",'Ark1'!X2008)</f>
        <v/>
      </c>
      <c r="Z315" s="239" t="str">
        <f>+IF(I315=0,"",'Ark1'!Y2008)</f>
        <v/>
      </c>
      <c r="AA315" s="239" t="str">
        <f>+IF(I315=0,"",'Ark1'!Z2008)</f>
        <v/>
      </c>
      <c r="AB315" s="237" t="str">
        <f>+IF(I315=0,"",'Ark1'!AA2008)</f>
        <v/>
      </c>
      <c r="AC315" s="238" t="str">
        <f>+IF(I315=0,"",'Ark1'!AC2008)</f>
        <v/>
      </c>
      <c r="AD315" s="239" t="str">
        <f>+IF(I315=0,"",'Ark1'!AE2008)</f>
        <v/>
      </c>
      <c r="AE315" s="237" t="str">
        <f t="shared" si="49"/>
        <v/>
      </c>
      <c r="AF315" s="237" t="str">
        <f t="shared" si="51"/>
        <v/>
      </c>
      <c r="AG315" s="216"/>
      <c r="AJ315" s="29"/>
      <c r="AK315" s="27"/>
      <c r="AN315" s="27"/>
      <c r="AO315" s="27"/>
      <c r="AP315" s="27"/>
      <c r="AR315" s="27"/>
      <c r="AS315" s="241"/>
      <c r="AT315" s="27"/>
      <c r="AU315" s="27"/>
    </row>
    <row r="316" spans="1:61" ht="15.6">
      <c r="A316" s="216"/>
      <c r="B316" s="287">
        <f>+'Ark1'!C2009</f>
        <v>2024</v>
      </c>
      <c r="C316" s="236">
        <f>+'Ark1'!L2009</f>
        <v>11</v>
      </c>
      <c r="D316" s="236" t="str">
        <f>VLOOKUP(C316,Klasse!$C$11:$D$27,2)</f>
        <v>U</v>
      </c>
      <c r="E316" s="236">
        <f>+'Ark1'!H2009</f>
        <v>1</v>
      </c>
      <c r="F316" s="236">
        <f>+'Ark1'!J2009</f>
        <v>802</v>
      </c>
      <c r="G316" s="236" t="str">
        <f>VLOOKUP(F316,RNR!$A$1:$B$25,2)</f>
        <v>Karasjok</v>
      </c>
      <c r="H316" s="236">
        <f>+IF(I316=0,"",'Ark1'!Q2009)</f>
        <v>7</v>
      </c>
      <c r="I316" s="353">
        <f>+'Ark1'!R2009</f>
        <v>7</v>
      </c>
      <c r="J316" s="237">
        <f>+IF(I316=0,"",'Ark1'!AG2009)</f>
        <v>2.233396275786959</v>
      </c>
      <c r="K316" s="237"/>
      <c r="L316" s="237">
        <f>+IF(I316=0,"",'Ark1'!AH2009)</f>
        <v>14.285714285714288</v>
      </c>
      <c r="M316" s="95"/>
      <c r="N316" s="543">
        <f>+'Ark1'!AI2009</f>
        <v>7</v>
      </c>
      <c r="O316" s="234"/>
      <c r="P316" s="32">
        <f>+IF(I316=0,"",'Ark1'!U2009)</f>
        <v>45.114285714285742</v>
      </c>
      <c r="Q316" s="95"/>
      <c r="R316" s="264">
        <f>+IF(N316=0,"",'Ark1'!AJ2009)</f>
        <v>117.7571428571428</v>
      </c>
      <c r="S316" s="95"/>
      <c r="T316" s="264">
        <f>+IF(N316=0,"",'Ark1'!AK2009)</f>
        <v>27.57596717380078</v>
      </c>
      <c r="U316" s="95"/>
      <c r="V316" s="238">
        <f>+IF(I316=0,"",'Ark1'!T2009)</f>
        <v>10.285714285714288</v>
      </c>
      <c r="W316" s="95"/>
      <c r="X316" s="239">
        <f>+IF(I316=0,"",'Ark1'!W2009)</f>
        <v>100</v>
      </c>
      <c r="Y316" s="239">
        <f>+IF(I316=0,"",'Ark1'!X2009)</f>
        <v>100</v>
      </c>
      <c r="Z316" s="239">
        <f>+IF(I316=0,"",'Ark1'!Y2009)</f>
        <v>100</v>
      </c>
      <c r="AA316" s="239">
        <f>+IF(I316=0,"",'Ark1'!Z2009)</f>
        <v>4.3874589363738714</v>
      </c>
      <c r="AB316" s="237">
        <f>+IF(I316=0,"",'Ark1'!AA2009)</f>
        <v>0</v>
      </c>
      <c r="AC316" s="238">
        <f>+IF(I316=0,"",'Ark1'!AC2009)</f>
        <v>0</v>
      </c>
      <c r="AD316" s="239">
        <f>+IF(I316=0,"",'Ark1'!AE2009)</f>
        <v>0</v>
      </c>
      <c r="AE316" s="237">
        <f t="shared" si="49"/>
        <v>4.1012987012987034</v>
      </c>
      <c r="AF316" s="237">
        <f t="shared" si="51"/>
        <v>1</v>
      </c>
      <c r="AG316" s="216"/>
      <c r="AJ316" s="29"/>
      <c r="AK316" s="27"/>
      <c r="AN316" s="27"/>
      <c r="AO316" s="27"/>
      <c r="AP316" s="27"/>
      <c r="AR316" s="27"/>
      <c r="AS316" s="241"/>
      <c r="AT316" s="27"/>
      <c r="AU316" s="27"/>
    </row>
    <row r="317" spans="1:61" ht="19.8">
      <c r="A317" s="216"/>
      <c r="B317" s="216"/>
      <c r="C317" s="216"/>
      <c r="D317" s="216"/>
      <c r="E317" s="216"/>
      <c r="F317" s="216"/>
      <c r="G317" s="534"/>
      <c r="H317" s="534"/>
      <c r="I317" s="349"/>
      <c r="J317" s="217"/>
      <c r="K317" s="217"/>
      <c r="L317" s="217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218"/>
      <c r="Z317" s="218"/>
      <c r="AA317" s="218"/>
      <c r="AB317" s="218"/>
      <c r="AC317" s="216"/>
      <c r="AD317" s="218"/>
      <c r="AE317" s="218"/>
      <c r="AF317" s="218"/>
      <c r="AG317" s="216"/>
      <c r="AH317" s="219"/>
      <c r="AJ317" s="29"/>
      <c r="AK317" s="27"/>
      <c r="AL317" s="220"/>
      <c r="AM317" s="28"/>
      <c r="AQ317" s="28"/>
      <c r="BI317" s="232"/>
    </row>
    <row r="318" spans="1:61" ht="21">
      <c r="A318" s="216"/>
      <c r="B318" s="216"/>
      <c r="C318" s="216"/>
      <c r="D318" s="263" t="s">
        <v>38</v>
      </c>
      <c r="E318" s="216"/>
      <c r="F318" s="216"/>
      <c r="G318" s="534"/>
      <c r="H318" s="534"/>
      <c r="I318" s="340">
        <f>SUM(I320:I344)</f>
        <v>185</v>
      </c>
      <c r="J318" s="260"/>
      <c r="K318" s="260"/>
      <c r="L318" s="260"/>
      <c r="M318" s="95"/>
      <c r="N318" s="536">
        <f>SUM(N320:N344)</f>
        <v>183</v>
      </c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218"/>
      <c r="Z318" s="218"/>
      <c r="AA318" s="218"/>
      <c r="AB318" s="218"/>
      <c r="AC318" s="216"/>
      <c r="AD318" s="216"/>
      <c r="AE318" s="216"/>
      <c r="AF318" s="216"/>
      <c r="AG318" s="216"/>
      <c r="AH318" s="219"/>
      <c r="AJ318" s="29"/>
      <c r="AK318" s="27"/>
      <c r="AL318" s="220"/>
      <c r="AM318" s="28"/>
      <c r="AQ318" s="28"/>
      <c r="BI318" s="232"/>
    </row>
    <row r="319" spans="1:61" ht="19.8">
      <c r="A319" s="581"/>
      <c r="B319" s="582"/>
      <c r="C319" s="581"/>
      <c r="D319" s="582"/>
      <c r="E319" s="581"/>
      <c r="F319" s="582"/>
      <c r="G319" s="581"/>
      <c r="H319" s="582"/>
      <c r="I319" s="349"/>
      <c r="J319" s="217"/>
      <c r="K319" s="217"/>
      <c r="L319" s="217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218"/>
      <c r="Z319" s="218"/>
      <c r="AA319" s="218"/>
      <c r="AB319" s="235"/>
      <c r="AC319" s="216"/>
      <c r="AD319" s="235"/>
      <c r="AE319" s="235"/>
      <c r="AF319" s="233"/>
      <c r="AG319" s="216"/>
      <c r="AH319" s="219"/>
      <c r="AJ319" s="29"/>
      <c r="AK319" s="27"/>
      <c r="AL319" s="220"/>
      <c r="AM319" s="28"/>
      <c r="AQ319" s="28"/>
      <c r="BI319" s="232"/>
    </row>
    <row r="320" spans="1:61" ht="15.6">
      <c r="A320" s="216"/>
      <c r="B320" s="287">
        <f>+'Ark1'!C2010</f>
        <v>2024</v>
      </c>
      <c r="C320" s="236">
        <f>+'Ark1'!L2010</f>
        <v>12</v>
      </c>
      <c r="D320" s="236" t="str">
        <f>VLOOKUP(C320,Klasse!$C$11:$D$27,2)</f>
        <v>U+</v>
      </c>
      <c r="E320" s="535">
        <f>+'Ark1'!H2010</f>
        <v>1</v>
      </c>
      <c r="F320" s="535">
        <f>+'Ark1'!J2010</f>
        <v>103</v>
      </c>
      <c r="G320" s="236" t="str">
        <f>VLOOKUP(F320,RNR!$A$1:$B$25,2)</f>
        <v>Rudshøgda</v>
      </c>
      <c r="H320" s="535" t="str">
        <f>+IF(I320=0,"",'Ark1'!Q2010)</f>
        <v/>
      </c>
      <c r="I320" s="538">
        <f>+'Ark1'!R2010</f>
        <v>0</v>
      </c>
      <c r="J320" s="29" t="str">
        <f>+IF(I320=0,"",'Ark1'!AG2010)</f>
        <v/>
      </c>
      <c r="L320" s="29" t="str">
        <f>+IF(I320=0,"",'Ark1'!AH2010)</f>
        <v/>
      </c>
      <c r="M320" s="95"/>
      <c r="N320" s="543">
        <f>+'Ark1'!AI2010</f>
        <v>0</v>
      </c>
      <c r="O320" s="234"/>
      <c r="P320" s="32" t="str">
        <f>+IF(I320=0,"",'Ark1'!U2010)</f>
        <v/>
      </c>
      <c r="Q320" s="32"/>
      <c r="R320" s="264" t="str">
        <f>+IF(N320=0,"",'Ark1'!AJ2010)</f>
        <v/>
      </c>
      <c r="S320" s="95"/>
      <c r="T320" s="264" t="str">
        <f>+IF(N320=0,"",'Ark1'!AK2010)</f>
        <v/>
      </c>
      <c r="U320" s="95"/>
      <c r="V320" s="27" t="str">
        <f>+IF(I320=0,"",'Ark1'!T2010)</f>
        <v/>
      </c>
      <c r="W320" s="95"/>
      <c r="X320" s="34" t="str">
        <f>+IF(I320=0,"",'Ark1'!W2010)</f>
        <v/>
      </c>
      <c r="Y320" s="34" t="str">
        <f>+IF(I320=0,"",'Ark1'!X2010)</f>
        <v/>
      </c>
      <c r="Z320" s="34" t="str">
        <f>+IF(I320=0,"",'Ark1'!Y2010)</f>
        <v/>
      </c>
      <c r="AA320" s="34" t="str">
        <f>+IF(I320=0,"",'Ark1'!Z2010)</f>
        <v/>
      </c>
      <c r="AB320" s="29" t="str">
        <f>+IF(I320=0,"",'Ark1'!AA2010)</f>
        <v/>
      </c>
      <c r="AC320" s="27" t="str">
        <f>+IF(I320=0,"",'Ark1'!AC2010)</f>
        <v/>
      </c>
      <c r="AD320" s="34" t="str">
        <f>+IF(I320=0,"",'Ark1'!AE2010)</f>
        <v/>
      </c>
      <c r="AE320" s="29" t="str">
        <f t="shared" ref="AE320:AE323" si="52">IF(I320=0,"",P320/C320)</f>
        <v/>
      </c>
      <c r="AF320" s="29" t="str">
        <f t="shared" ref="AF320:AF323" si="53">IF(I320=0,"",I320/H320)</f>
        <v/>
      </c>
      <c r="AG320" s="216"/>
      <c r="AJ320" s="29"/>
      <c r="AK320" s="27"/>
      <c r="AN320" s="27"/>
      <c r="AO320" s="27"/>
      <c r="AP320" s="27"/>
      <c r="AR320" s="27"/>
      <c r="AS320" s="241"/>
      <c r="AT320" s="27"/>
      <c r="AU320" s="27"/>
    </row>
    <row r="321" spans="1:47" ht="15.6">
      <c r="A321" s="216"/>
      <c r="B321" s="287">
        <f>+'Ark1'!C2011</f>
        <v>2024</v>
      </c>
      <c r="C321" s="236">
        <f>+'Ark1'!L2011</f>
        <v>12</v>
      </c>
      <c r="D321" s="236" t="str">
        <f>VLOOKUP(C321,Klasse!$C$11:$D$27,2)</f>
        <v>U+</v>
      </c>
      <c r="E321" s="535">
        <f>+'Ark1'!H2011</f>
        <v>2</v>
      </c>
      <c r="F321" s="535">
        <f>+'Ark1'!J2011</f>
        <v>106</v>
      </c>
      <c r="G321" s="236" t="str">
        <f>VLOOKUP(F321,RNR!$A$1:$B$25,2)</f>
        <v>Furuseth</v>
      </c>
      <c r="H321" s="535">
        <f>+IF(I321=0,"",'Ark1'!Q2011)</f>
        <v>7</v>
      </c>
      <c r="I321" s="538">
        <f>+'Ark1'!R2011</f>
        <v>8</v>
      </c>
      <c r="J321" s="29">
        <f>+IF(I321=0,"",'Ark1'!AG2011)</f>
        <v>0.82705467394713761</v>
      </c>
      <c r="L321" s="29">
        <f>+IF(I321=0,"",'Ark1'!AH2011)</f>
        <v>0</v>
      </c>
      <c r="M321" s="95"/>
      <c r="N321" s="543">
        <f>+'Ark1'!AI2011</f>
        <v>8</v>
      </c>
      <c r="O321" s="234"/>
      <c r="P321" s="32">
        <f>+IF(I321=0,"",'Ark1'!U2011)</f>
        <v>48.45</v>
      </c>
      <c r="Q321" s="32"/>
      <c r="R321" s="264">
        <f>+IF(N321=0,"",'Ark1'!AJ2011)</f>
        <v>116.71250000000001</v>
      </c>
      <c r="S321" s="95"/>
      <c r="T321" s="264">
        <f>+IF(N321=0,"",'Ark1'!AK2011)</f>
        <v>30.513822009652685</v>
      </c>
      <c r="U321" s="95"/>
      <c r="V321" s="27">
        <f>+IF(I321=0,"",'Ark1'!T2011)</f>
        <v>10.75</v>
      </c>
      <c r="W321" s="95"/>
      <c r="X321" s="34">
        <f>+IF(I321=0,"",'Ark1'!W2011)</f>
        <v>100</v>
      </c>
      <c r="Y321" s="34">
        <f>+IF(I321=0,"",'Ark1'!X2011)</f>
        <v>100</v>
      </c>
      <c r="Z321" s="34">
        <f>+IF(I321=0,"",'Ark1'!Y2011)</f>
        <v>100</v>
      </c>
      <c r="AA321" s="34">
        <f>+IF(I321=0,"",'Ark1'!Z2011)</f>
        <v>3.1827660925679258</v>
      </c>
      <c r="AB321" s="29">
        <f>+IF(I321=0,"",'Ark1'!AA2011)</f>
        <v>0</v>
      </c>
      <c r="AC321" s="27">
        <f>+IF(I321=0,"",'Ark1'!AC2011)</f>
        <v>0</v>
      </c>
      <c r="AD321" s="34">
        <f>+IF(I321=0,"",'Ark1'!AE2011)</f>
        <v>0</v>
      </c>
      <c r="AE321" s="29">
        <f t="shared" si="52"/>
        <v>4.0375000000000005</v>
      </c>
      <c r="AF321" s="29">
        <f t="shared" si="53"/>
        <v>1.1428571428571428</v>
      </c>
      <c r="AG321" s="216"/>
      <c r="AJ321" s="29"/>
      <c r="AK321" s="27"/>
      <c r="AN321" s="27"/>
      <c r="AO321" s="27"/>
      <c r="AP321" s="27"/>
      <c r="AR321" s="27"/>
      <c r="AS321" s="241"/>
      <c r="AT321" s="27"/>
      <c r="AU321" s="27"/>
    </row>
    <row r="322" spans="1:47" ht="15.6">
      <c r="A322" s="216"/>
      <c r="B322" s="287">
        <f>+'Ark1'!C2012</f>
        <v>2024</v>
      </c>
      <c r="C322" s="236">
        <f>+'Ark1'!L2012</f>
        <v>12</v>
      </c>
      <c r="D322" s="236" t="str">
        <f>VLOOKUP(C322,Klasse!$C$11:$D$27,2)</f>
        <v>U+</v>
      </c>
      <c r="E322" s="535">
        <f>+'Ark1'!H2012</f>
        <v>1</v>
      </c>
      <c r="F322" s="535">
        <f>+'Ark1'!J2012</f>
        <v>110</v>
      </c>
      <c r="G322" s="236" t="str">
        <f>VLOOKUP(F322,RNR!$A$1:$B$25,2)</f>
        <v>Gol</v>
      </c>
      <c r="H322" s="535">
        <f>+IF(I322=0,"",'Ark1'!Q2012)</f>
        <v>14</v>
      </c>
      <c r="I322" s="538">
        <f>+'Ark1'!R2012</f>
        <v>15</v>
      </c>
      <c r="J322" s="29">
        <f>+IF(I322=0,"",'Ark1'!AG2012)</f>
        <v>0.46488459828615353</v>
      </c>
      <c r="L322" s="29">
        <f>+IF(I322=0,"",'Ark1'!AH2012)</f>
        <v>6.6666666666666687</v>
      </c>
      <c r="M322" s="95"/>
      <c r="N322" s="543">
        <f>+'Ark1'!AI2012</f>
        <v>15</v>
      </c>
      <c r="O322" s="234"/>
      <c r="P322" s="32">
        <f>+IF(I322=0,"",'Ark1'!U2012)</f>
        <v>48.033333333333317</v>
      </c>
      <c r="Q322" s="32"/>
      <c r="R322" s="264">
        <f>+IF(N322=0,"",'Ark1'!AJ2012)</f>
        <v>115.11999999999998</v>
      </c>
      <c r="S322" s="95"/>
      <c r="T322" s="264">
        <f>+IF(N322=0,"",'Ark1'!AK2012)</f>
        <v>31.425470517511393</v>
      </c>
      <c r="U322" s="95"/>
      <c r="V322" s="27">
        <f>+IF(I322=0,"",'Ark1'!T2012)</f>
        <v>10.866666666666671</v>
      </c>
      <c r="W322" s="95"/>
      <c r="X322" s="34">
        <f>+IF(I322=0,"",'Ark1'!W2012)</f>
        <v>93.333333333333314</v>
      </c>
      <c r="Y322" s="34">
        <f>+IF(I322=0,"",'Ark1'!X2012)</f>
        <v>100</v>
      </c>
      <c r="Z322" s="34">
        <f>+IF(I322=0,"",'Ark1'!Y2012)</f>
        <v>100</v>
      </c>
      <c r="AA322" s="34">
        <f>+IF(I322=0,"",'Ark1'!Z2012)</f>
        <v>5.4695114549250006</v>
      </c>
      <c r="AB322" s="29">
        <f>+IF(I322=0,"",'Ark1'!AA2012)</f>
        <v>0</v>
      </c>
      <c r="AC322" s="27">
        <f>+IF(I322=0,"",'Ark1'!AC2012)</f>
        <v>0</v>
      </c>
      <c r="AD322" s="34">
        <f>+IF(I322=0,"",'Ark1'!AE2012)</f>
        <v>0</v>
      </c>
      <c r="AE322" s="29">
        <f t="shared" si="52"/>
        <v>4.0027777777777764</v>
      </c>
      <c r="AF322" s="29">
        <f t="shared" si="53"/>
        <v>1.0714285714285714</v>
      </c>
      <c r="AG322" s="216"/>
      <c r="AJ322" s="29"/>
      <c r="AK322" s="27"/>
      <c r="AN322" s="27"/>
      <c r="AO322" s="27"/>
      <c r="AP322" s="27"/>
      <c r="AR322" s="27"/>
      <c r="AS322" s="241"/>
      <c r="AT322" s="27"/>
      <c r="AU322" s="27"/>
    </row>
    <row r="323" spans="1:47" ht="15.6">
      <c r="A323" s="216"/>
      <c r="B323" s="287">
        <f>+'Ark1'!C2013</f>
        <v>2024</v>
      </c>
      <c r="C323" s="236">
        <f>+'Ark1'!L2013</f>
        <v>12</v>
      </c>
      <c r="D323" s="236" t="str">
        <f>VLOOKUP(C323,Klasse!$C$11:$D$27,2)</f>
        <v>U+</v>
      </c>
      <c r="E323" s="535">
        <f>+'Ark1'!H2013</f>
        <v>1</v>
      </c>
      <c r="F323" s="535">
        <f>+'Ark1'!J2013</f>
        <v>111</v>
      </c>
      <c r="G323" s="236" t="str">
        <f>VLOOKUP(F323,RNR!$A$1:$B$25,2)</f>
        <v>Forus</v>
      </c>
      <c r="H323" s="535">
        <f>+IF(I323=0,"",'Ark1'!Q2013)</f>
        <v>20</v>
      </c>
      <c r="I323" s="538">
        <f>+'Ark1'!R2013</f>
        <v>20</v>
      </c>
      <c r="J323" s="29">
        <f>+IF(I323=0,"",'Ark1'!AG2013)</f>
        <v>0.83197677015076477</v>
      </c>
      <c r="L323" s="29">
        <f>+IF(I323=0,"",'Ark1'!AH2013)</f>
        <v>0</v>
      </c>
      <c r="M323" s="95"/>
      <c r="N323" s="543">
        <f>+'Ark1'!AI2013</f>
        <v>20</v>
      </c>
      <c r="O323" s="234"/>
      <c r="P323" s="32">
        <f>+IF(I323=0,"",'Ark1'!U2013)</f>
        <v>47.505000000000003</v>
      </c>
      <c r="Q323" s="32"/>
      <c r="R323" s="264">
        <f>+IF(N323=0,"",'Ark1'!AJ2013)</f>
        <v>115.29</v>
      </c>
      <c r="S323" s="95"/>
      <c r="T323" s="264">
        <f>+IF(N323=0,"",'Ark1'!AK2013)</f>
        <v>30.947793424105175</v>
      </c>
      <c r="U323" s="95"/>
      <c r="V323" s="27">
        <f>+IF(I323=0,"",'Ark1'!T2013)</f>
        <v>11.05</v>
      </c>
      <c r="W323" s="95"/>
      <c r="X323" s="34">
        <f>+IF(I323=0,"",'Ark1'!W2013)</f>
        <v>90</v>
      </c>
      <c r="Y323" s="34">
        <f>+IF(I323=0,"",'Ark1'!X2013)</f>
        <v>100</v>
      </c>
      <c r="Z323" s="34">
        <f>+IF(I323=0,"",'Ark1'!Y2013)</f>
        <v>100</v>
      </c>
      <c r="AA323" s="34">
        <f>+IF(I323=0,"",'Ark1'!Z2013)</f>
        <v>6.5572459920305306</v>
      </c>
      <c r="AB323" s="29">
        <f>+IF(I323=0,"",'Ark1'!AA2013)</f>
        <v>0</v>
      </c>
      <c r="AC323" s="27">
        <f>+IF(I323=0,"",'Ark1'!AC2013)</f>
        <v>0</v>
      </c>
      <c r="AD323" s="34">
        <f>+IF(I323=0,"",'Ark1'!AE2013)</f>
        <v>0</v>
      </c>
      <c r="AE323" s="29">
        <f t="shared" si="52"/>
        <v>3.9587500000000002</v>
      </c>
      <c r="AF323" s="29">
        <f t="shared" si="53"/>
        <v>1</v>
      </c>
      <c r="AG323" s="216"/>
      <c r="AJ323" s="29"/>
      <c r="AK323" s="27"/>
      <c r="AN323" s="27"/>
      <c r="AO323" s="27"/>
      <c r="AP323" s="27"/>
      <c r="AR323" s="27"/>
      <c r="AS323" s="241"/>
      <c r="AT323" s="27"/>
      <c r="AU323" s="27"/>
    </row>
    <row r="324" spans="1:47" ht="15.6">
      <c r="A324" s="216"/>
      <c r="B324" s="287">
        <f>+'Ark1'!C2014</f>
        <v>2024</v>
      </c>
      <c r="C324" s="236">
        <f>+'Ark1'!L2014</f>
        <v>12</v>
      </c>
      <c r="D324" s="236" t="str">
        <f>VLOOKUP(C324,Klasse!$C$11:$D$27,2)</f>
        <v>U+</v>
      </c>
      <c r="E324" s="28">
        <f>+'Ark1'!H2014</f>
        <v>1</v>
      </c>
      <c r="F324" s="28">
        <f>+'Ark1'!J2014</f>
        <v>116</v>
      </c>
      <c r="G324" s="236" t="str">
        <f>VLOOKUP(F324,RNR!$A$1:$B$25,2)</f>
        <v>Sandeid</v>
      </c>
      <c r="H324" s="28">
        <f>+IF(I324=0,"",'Ark1'!Q2014)</f>
        <v>16</v>
      </c>
      <c r="I324" s="339">
        <f>+'Ark1'!R2014</f>
        <v>19</v>
      </c>
      <c r="J324" s="29">
        <f>+IF(I324=0,"",'Ark1'!AG2014)</f>
        <v>1.1566371635903578</v>
      </c>
      <c r="L324" s="29">
        <f>+IF(I324=0,"",'Ark1'!AH2014)</f>
        <v>0</v>
      </c>
      <c r="M324" s="95"/>
      <c r="N324" s="543">
        <f>+'Ark1'!AI2014</f>
        <v>17</v>
      </c>
      <c r="O324" s="234"/>
      <c r="P324" s="32">
        <f>+IF(I324=0,"",'Ark1'!U2014)</f>
        <v>47.347368421052643</v>
      </c>
      <c r="Q324" s="32"/>
      <c r="R324" s="264">
        <f>+IF(N324=0,"",'Ark1'!AJ2014)</f>
        <v>115.12352941176469</v>
      </c>
      <c r="S324" s="95"/>
      <c r="T324" s="264">
        <f>+IF(N324=0,"",'Ark1'!AK2014)</f>
        <v>31.020629050857952</v>
      </c>
      <c r="U324" s="95"/>
      <c r="V324" s="27">
        <f>+IF(I324=0,"",'Ark1'!T2014)</f>
        <v>10.631578947368419</v>
      </c>
      <c r="W324" s="95"/>
      <c r="X324" s="34">
        <f>+IF(I324=0,"",'Ark1'!W2014)</f>
        <v>78.947368421052644</v>
      </c>
      <c r="Y324" s="34">
        <f>+IF(I324=0,"",'Ark1'!X2014)</f>
        <v>100</v>
      </c>
      <c r="Z324" s="34">
        <f>+IF(I324=0,"",'Ark1'!Y2014)</f>
        <v>100</v>
      </c>
      <c r="AA324" s="34">
        <f>+IF(I324=0,"",'Ark1'!Z2014)</f>
        <v>8.0268869512049132</v>
      </c>
      <c r="AB324" s="29">
        <f>+IF(I324=0,"",'Ark1'!AA2014)</f>
        <v>0</v>
      </c>
      <c r="AC324" s="27">
        <f>+IF(I324=0,"",'Ark1'!AC2014)</f>
        <v>0</v>
      </c>
      <c r="AD324" s="34">
        <f>+IF(I324=0,"",'Ark1'!AE2014)</f>
        <v>0</v>
      </c>
      <c r="AE324" s="29">
        <f t="shared" ref="AE324:AE344" si="54">IF(I324=0,"",P324/C324)</f>
        <v>3.9456140350877202</v>
      </c>
      <c r="AF324" s="29">
        <f t="shared" ref="AF324" si="55">IF(I324=0,"",I324/H324)</f>
        <v>1.1875</v>
      </c>
      <c r="AG324" s="216"/>
      <c r="AJ324" s="29"/>
      <c r="AK324" s="27"/>
      <c r="AN324" s="27"/>
      <c r="AO324" s="27"/>
      <c r="AP324" s="27"/>
      <c r="AR324" s="27"/>
      <c r="AT324" s="27"/>
      <c r="AU324" s="27"/>
    </row>
    <row r="325" spans="1:47" ht="15.6">
      <c r="A325" s="216"/>
      <c r="B325" s="287">
        <f>+'Ark1'!C2015</f>
        <v>2024</v>
      </c>
      <c r="C325" s="236">
        <f>+'Ark1'!L2015</f>
        <v>12</v>
      </c>
      <c r="D325" s="236" t="str">
        <f>VLOOKUP(C325,Klasse!$C$11:$D$27,2)</f>
        <v>U+</v>
      </c>
      <c r="E325" s="28">
        <f>+'Ark1'!H2015</f>
        <v>2</v>
      </c>
      <c r="F325" s="28">
        <f>+'Ark1'!J2015</f>
        <v>117</v>
      </c>
      <c r="G325" s="236" t="str">
        <f>VLOOKUP(F325,RNR!$A$1:$B$25,2)</f>
        <v>Jæren</v>
      </c>
      <c r="H325" s="28">
        <f>+IF(I325=0,"",'Ark1'!Q2015)</f>
        <v>27</v>
      </c>
      <c r="I325" s="339">
        <f>+'Ark1'!R2015</f>
        <v>28</v>
      </c>
      <c r="J325" s="29">
        <f>+IF(I325=0,"",'Ark1'!AG2015)</f>
        <v>2.2846390909662686</v>
      </c>
      <c r="L325" s="29">
        <f>+IF(I325=0,"",'Ark1'!AH2015)</f>
        <v>0</v>
      </c>
      <c r="M325" s="95"/>
      <c r="N325" s="543">
        <f>+'Ark1'!AI2015</f>
        <v>28</v>
      </c>
      <c r="O325" s="234"/>
      <c r="P325" s="32">
        <f>+IF(I325=0,"",'Ark1'!U2015)</f>
        <v>46.703571428571443</v>
      </c>
      <c r="Q325" s="32"/>
      <c r="R325" s="264">
        <f>+IF(N325=0,"",'Ark1'!AJ2015)</f>
        <v>116.19285714285721</v>
      </c>
      <c r="S325" s="95"/>
      <c r="T325" s="264">
        <f>+IF(N325=0,"",'Ark1'!AK2015)</f>
        <v>29.711765838993781</v>
      </c>
      <c r="U325" s="95"/>
      <c r="V325" s="27">
        <f>+IF(I325=0,"",'Ark1'!T2015)</f>
        <v>12.214285714285712</v>
      </c>
      <c r="W325" s="95"/>
      <c r="X325" s="34">
        <f>+IF(I325=0,"",'Ark1'!W2015)</f>
        <v>100</v>
      </c>
      <c r="Y325" s="34">
        <f>+IF(I325=0,"",'Ark1'!X2015)</f>
        <v>100</v>
      </c>
      <c r="Z325" s="34">
        <f>+IF(I325=0,"",'Ark1'!Y2015)</f>
        <v>100</v>
      </c>
      <c r="AA325" s="34">
        <f>+IF(I325=0,"",'Ark1'!Z2015)</f>
        <v>4.4826237647527449</v>
      </c>
      <c r="AB325" s="29">
        <f>+IF(I325=0,"",'Ark1'!AA2015)</f>
        <v>0</v>
      </c>
      <c r="AC325" s="27">
        <f>+IF(I325=0,"",'Ark1'!AC2015)</f>
        <v>0</v>
      </c>
      <c r="AD325" s="34">
        <f>+IF(I325=0,"",'Ark1'!AE2015)</f>
        <v>0</v>
      </c>
      <c r="AE325" s="29">
        <f t="shared" si="54"/>
        <v>3.8919642857142871</v>
      </c>
      <c r="AF325" s="29">
        <f t="shared" ref="AF325:AF344" si="56">IF(I325=0,"",I325/H325)</f>
        <v>1.037037037037037</v>
      </c>
      <c r="AG325" s="216"/>
      <c r="AJ325" s="29"/>
      <c r="AK325" s="27"/>
      <c r="AN325" s="27"/>
      <c r="AO325" s="27"/>
      <c r="AP325" s="27"/>
      <c r="AR325" s="27"/>
      <c r="AT325" s="27"/>
      <c r="AU325" s="27"/>
    </row>
    <row r="326" spans="1:47" ht="15.6">
      <c r="A326" s="216"/>
      <c r="B326" s="287">
        <f>+'Ark1'!C2016</f>
        <v>2024</v>
      </c>
      <c r="C326" s="236">
        <f>+'Ark1'!L2016</f>
        <v>12</v>
      </c>
      <c r="D326" s="236" t="str">
        <f>VLOOKUP(C326,Klasse!$C$11:$D$27,2)</f>
        <v>U+</v>
      </c>
      <c r="E326" s="28">
        <f>+'Ark1'!H2016</f>
        <v>1</v>
      </c>
      <c r="F326" s="28">
        <f>+'Ark1'!J2016</f>
        <v>134</v>
      </c>
      <c r="G326" s="236" t="str">
        <f>VLOOKUP(F326,RNR!$A$1:$B$25,2)</f>
        <v>Førde</v>
      </c>
      <c r="H326" s="28">
        <f>+IF(I326=0,"",'Ark1'!Q2016)</f>
        <v>16</v>
      </c>
      <c r="I326" s="339">
        <f>+'Ark1'!R2016</f>
        <v>17</v>
      </c>
      <c r="J326" s="29">
        <f>+IF(I326=0,"",'Ark1'!AG2016)</f>
        <v>0.62903710672525326</v>
      </c>
      <c r="L326" s="29">
        <f>+IF(I326=0,"",'Ark1'!AH2016)</f>
        <v>0</v>
      </c>
      <c r="M326" s="95"/>
      <c r="N326" s="543">
        <f>+'Ark1'!AI2016</f>
        <v>17</v>
      </c>
      <c r="O326" s="234"/>
      <c r="P326" s="32">
        <f>+IF(I326=0,"",'Ark1'!U2016)</f>
        <v>47.511764705882349</v>
      </c>
      <c r="Q326" s="32"/>
      <c r="R326" s="264">
        <f>+IF(N326=0,"",'Ark1'!AJ2016)</f>
        <v>114.72352941176467</v>
      </c>
      <c r="S326" s="95"/>
      <c r="T326" s="264">
        <f>+IF(N326=0,"",'Ark1'!AK2016)</f>
        <v>31.381512613650855</v>
      </c>
      <c r="U326" s="95"/>
      <c r="V326" s="27">
        <f>+IF(I326=0,"",'Ark1'!T2016)</f>
        <v>10.823529411764707</v>
      </c>
      <c r="W326" s="95"/>
      <c r="X326" s="34">
        <f>+IF(I326=0,"",'Ark1'!W2016)</f>
        <v>94.117647058823522</v>
      </c>
      <c r="Y326" s="34">
        <f>+IF(I326=0,"",'Ark1'!X2016)</f>
        <v>100</v>
      </c>
      <c r="Z326" s="34">
        <f>+IF(I326=0,"",'Ark1'!Y2016)</f>
        <v>100</v>
      </c>
      <c r="AA326" s="34">
        <f>+IF(I326=0,"",'Ark1'!Z2016)</f>
        <v>4.7514557958515118</v>
      </c>
      <c r="AB326" s="29">
        <f>+IF(I326=0,"",'Ark1'!AA2016)</f>
        <v>0</v>
      </c>
      <c r="AC326" s="27">
        <f>+IF(I326=0,"",'Ark1'!AC2016)</f>
        <v>0</v>
      </c>
      <c r="AD326" s="34">
        <f>+IF(I326=0,"",'Ark1'!AE2016)</f>
        <v>0</v>
      </c>
      <c r="AE326" s="29">
        <f t="shared" si="54"/>
        <v>3.9593137254901958</v>
      </c>
      <c r="AF326" s="29">
        <f t="shared" si="56"/>
        <v>1.0625</v>
      </c>
      <c r="AG326" s="216"/>
      <c r="AJ326" s="29"/>
      <c r="AK326" s="27"/>
      <c r="AN326" s="27"/>
      <c r="AO326" s="27"/>
      <c r="AP326" s="27"/>
      <c r="AR326" s="27"/>
      <c r="AT326" s="27"/>
      <c r="AU326" s="27"/>
    </row>
    <row r="327" spans="1:47" ht="15.6">
      <c r="A327" s="216"/>
      <c r="B327" s="287">
        <f>+'Ark1'!C2017</f>
        <v>2024</v>
      </c>
      <c r="C327" s="236">
        <f>+'Ark1'!L2017</f>
        <v>12</v>
      </c>
      <c r="D327" s="236" t="str">
        <f>VLOOKUP(C327,Klasse!$C$11:$D$27,2)</f>
        <v>U+</v>
      </c>
      <c r="E327" s="28">
        <f>+'Ark1'!H2017</f>
        <v>2</v>
      </c>
      <c r="F327" s="28">
        <f>+'Ark1'!J2017</f>
        <v>141</v>
      </c>
      <c r="G327" s="236" t="str">
        <f>VLOOKUP(F327,RNR!$A$1:$B$25,2)</f>
        <v>Ølen</v>
      </c>
      <c r="H327" s="28">
        <f>+IF(I327=0,"",'Ark1'!Q2017)</f>
        <v>19</v>
      </c>
      <c r="I327" s="339">
        <f>+'Ark1'!R2017</f>
        <v>19</v>
      </c>
      <c r="J327" s="29">
        <f>+IF(I327=0,"",'Ark1'!AG2017)</f>
        <v>0.81097231060910302</v>
      </c>
      <c r="L327" s="29">
        <f>+IF(I327=0,"",'Ark1'!AH2017)</f>
        <v>0</v>
      </c>
      <c r="M327" s="95"/>
      <c r="N327" s="543">
        <f>+'Ark1'!AI2017</f>
        <v>19</v>
      </c>
      <c r="O327" s="234"/>
      <c r="P327" s="32">
        <f>+IF(I327=0,"",'Ark1'!U2017)</f>
        <v>48.357894736842098</v>
      </c>
      <c r="Q327" s="32"/>
      <c r="R327" s="264">
        <f>+IF(N327=0,"",'Ark1'!AJ2017)</f>
        <v>116.7578947368421</v>
      </c>
      <c r="S327" s="95"/>
      <c r="T327" s="264">
        <f>+IF(N327=0,"",'Ark1'!AK2017)</f>
        <v>30.238728099809592</v>
      </c>
      <c r="U327" s="95"/>
      <c r="V327" s="27">
        <f>+IF(I327=0,"",'Ark1'!T2017)</f>
        <v>11.473684210526311</v>
      </c>
      <c r="W327" s="95"/>
      <c r="X327" s="34">
        <f>+IF(I327=0,"",'Ark1'!W2017)</f>
        <v>100</v>
      </c>
      <c r="Y327" s="34">
        <f>+IF(I327=0,"",'Ark1'!X2017)</f>
        <v>100</v>
      </c>
      <c r="Z327" s="34">
        <f>+IF(I327=0,"",'Ark1'!Y2017)</f>
        <v>100</v>
      </c>
      <c r="AA327" s="34">
        <f>+IF(I327=0,"",'Ark1'!Z2017)</f>
        <v>6.0583405570097604</v>
      </c>
      <c r="AB327" s="29">
        <f>+IF(I327=0,"",'Ark1'!AA2017)</f>
        <v>0</v>
      </c>
      <c r="AC327" s="27">
        <f>+IF(I327=0,"",'Ark1'!AC2017)</f>
        <v>0</v>
      </c>
      <c r="AD327" s="34">
        <f>+IF(I327=0,"",'Ark1'!AE2017)</f>
        <v>0</v>
      </c>
      <c r="AE327" s="29">
        <f t="shared" si="54"/>
        <v>4.0298245614035082</v>
      </c>
      <c r="AF327" s="29">
        <f t="shared" si="56"/>
        <v>1</v>
      </c>
      <c r="AG327" s="216"/>
      <c r="AJ327" s="29"/>
      <c r="AK327" s="27"/>
      <c r="AN327" s="27"/>
      <c r="AO327" s="27"/>
      <c r="AP327" s="27"/>
      <c r="AR327" s="27"/>
      <c r="AT327" s="27"/>
      <c r="AU327" s="27"/>
    </row>
    <row r="328" spans="1:47" ht="15.6">
      <c r="A328" s="216"/>
      <c r="B328" s="287">
        <f>+'Ark1'!C2018</f>
        <v>2024</v>
      </c>
      <c r="C328" s="236">
        <f>+'Ark1'!L2018</f>
        <v>12</v>
      </c>
      <c r="D328" s="236" t="str">
        <f>VLOOKUP(C328,Klasse!$C$11:$D$27,2)</f>
        <v>U+</v>
      </c>
      <c r="E328" s="28">
        <f>+'Ark1'!H2018</f>
        <v>2</v>
      </c>
      <c r="F328" s="28">
        <f>+'Ark1'!J2018</f>
        <v>143</v>
      </c>
      <c r="G328" s="236" t="str">
        <f>VLOOKUP(F328,RNR!$A$1:$B$25,2)</f>
        <v>Nordfjord</v>
      </c>
      <c r="H328" s="28" t="str">
        <f>+IF(I328=0,"",'Ark1'!Q2018)</f>
        <v/>
      </c>
      <c r="I328" s="339">
        <f>+'Ark1'!R2018</f>
        <v>0</v>
      </c>
      <c r="J328" s="29" t="str">
        <f>+IF(I328=0,"",'Ark1'!AG2018)</f>
        <v/>
      </c>
      <c r="L328" s="29" t="str">
        <f>+IF(I328=0,"",'Ark1'!AH2018)</f>
        <v/>
      </c>
      <c r="M328" s="95"/>
      <c r="N328" s="543">
        <f>+'Ark1'!AI2018</f>
        <v>0</v>
      </c>
      <c r="O328" s="234"/>
      <c r="P328" s="32" t="str">
        <f>+IF(I328=0,"",'Ark1'!U2018)</f>
        <v/>
      </c>
      <c r="Q328" s="32"/>
      <c r="R328" s="264" t="str">
        <f>+IF(N328=0,"",'Ark1'!AJ2018)</f>
        <v/>
      </c>
      <c r="S328" s="95"/>
      <c r="T328" s="264" t="str">
        <f>+IF(N328=0,"",'Ark1'!AK2018)</f>
        <v/>
      </c>
      <c r="U328" s="95"/>
      <c r="V328" s="27" t="str">
        <f>+IF(I328=0,"",'Ark1'!T2018)</f>
        <v/>
      </c>
      <c r="W328" s="95"/>
      <c r="X328" s="34" t="str">
        <f>+IF(I328=0,"",'Ark1'!W2018)</f>
        <v/>
      </c>
      <c r="Y328" s="34" t="str">
        <f>+IF(I328=0,"",'Ark1'!X2018)</f>
        <v/>
      </c>
      <c r="Z328" s="34" t="str">
        <f>+IF(I328=0,"",'Ark1'!Y2018)</f>
        <v/>
      </c>
      <c r="AA328" s="34" t="str">
        <f>+IF(I328=0,"",'Ark1'!Z2018)</f>
        <v/>
      </c>
      <c r="AB328" s="29" t="str">
        <f>+IF(I328=0,"",'Ark1'!AA2018)</f>
        <v/>
      </c>
      <c r="AC328" s="27" t="str">
        <f>+IF(I328=0,"",'Ark1'!AC2018)</f>
        <v/>
      </c>
      <c r="AD328" s="34" t="str">
        <f>+IF(I328=0,"",'Ark1'!AE2018)</f>
        <v/>
      </c>
      <c r="AE328" s="29" t="str">
        <f t="shared" si="54"/>
        <v/>
      </c>
      <c r="AF328" s="29" t="str">
        <f t="shared" si="56"/>
        <v/>
      </c>
      <c r="AG328" s="216"/>
      <c r="AJ328" s="29"/>
      <c r="AK328" s="27"/>
      <c r="AN328" s="27"/>
      <c r="AO328" s="27"/>
      <c r="AP328" s="27"/>
      <c r="AR328" s="27"/>
      <c r="AT328" s="27"/>
      <c r="AU328" s="27"/>
    </row>
    <row r="329" spans="1:47" ht="15.6">
      <c r="A329" s="216"/>
      <c r="B329" s="287">
        <f>+'Ark1'!C2019</f>
        <v>2024</v>
      </c>
      <c r="C329" s="236">
        <f>+'Ark1'!L2019</f>
        <v>12</v>
      </c>
      <c r="D329" s="236" t="str">
        <f>VLOOKUP(C329,Klasse!$C$11:$D$27,2)</f>
        <v>U+</v>
      </c>
      <c r="E329" s="28">
        <f>+'Ark1'!H2019</f>
        <v>2</v>
      </c>
      <c r="F329" s="28">
        <f>+'Ark1'!J2019</f>
        <v>147</v>
      </c>
      <c r="G329" s="236" t="str">
        <f>VLOOKUP(F329,RNR!$A$1:$B$25,2)</f>
        <v>Midt-Norge</v>
      </c>
      <c r="H329" s="28">
        <f>+IF(I329=0,"",'Ark1'!Q2019)</f>
        <v>1</v>
      </c>
      <c r="I329" s="339">
        <f>+'Ark1'!R2019</f>
        <v>1</v>
      </c>
      <c r="J329" s="29">
        <f>+IF(I329=0,"",'Ark1'!AG2019)</f>
        <v>0.33557648098499465</v>
      </c>
      <c r="L329" s="29">
        <f>+IF(I329=0,"",'Ark1'!AH2019)</f>
        <v>0</v>
      </c>
      <c r="M329" s="95"/>
      <c r="N329" s="543">
        <f>+'Ark1'!AI2019</f>
        <v>1</v>
      </c>
      <c r="O329" s="234"/>
      <c r="P329" s="32">
        <f>+IF(I329=0,"",'Ark1'!U2019)</f>
        <v>56.2</v>
      </c>
      <c r="Q329" s="32"/>
      <c r="R329" s="264">
        <f>+IF(N329=0,"",'Ark1'!AJ2019)</f>
        <v>123.5</v>
      </c>
      <c r="S329" s="95"/>
      <c r="T329" s="264">
        <f>+IF(N329=0,"",'Ark1'!AK2019)</f>
        <v>29.835645806024647</v>
      </c>
      <c r="U329" s="95"/>
      <c r="V329" s="27">
        <f>+IF(I329=0,"",'Ark1'!T2019)</f>
        <v>12</v>
      </c>
      <c r="W329" s="95"/>
      <c r="X329" s="34">
        <f>+IF(I329=0,"",'Ark1'!W2019)</f>
        <v>100</v>
      </c>
      <c r="Y329" s="34">
        <f>+IF(I329=0,"",'Ark1'!X2019)</f>
        <v>100</v>
      </c>
      <c r="Z329" s="34">
        <f>+IF(I329=0,"",'Ark1'!Y2019)</f>
        <v>100</v>
      </c>
      <c r="AA329" s="34">
        <f>+IF(I329=0,"",'Ark1'!Z2019)</f>
        <v>0</v>
      </c>
      <c r="AB329" s="29">
        <f>+IF(I329=0,"",'Ark1'!AA2019)</f>
        <v>0</v>
      </c>
      <c r="AC329" s="27">
        <f>+IF(I329=0,"",'Ark1'!AC2019)</f>
        <v>0</v>
      </c>
      <c r="AD329" s="34">
        <f>+IF(I329=0,"",'Ark1'!AE2019)</f>
        <v>0</v>
      </c>
      <c r="AE329" s="29">
        <f t="shared" si="54"/>
        <v>4.6833333333333336</v>
      </c>
      <c r="AF329" s="29">
        <f t="shared" si="56"/>
        <v>1</v>
      </c>
      <c r="AG329" s="216"/>
      <c r="AJ329" s="29"/>
      <c r="AK329" s="27"/>
      <c r="AN329" s="27"/>
      <c r="AO329" s="27"/>
      <c r="AP329" s="27"/>
      <c r="AR329" s="27"/>
      <c r="AT329" s="27"/>
      <c r="AU329" s="27"/>
    </row>
    <row r="330" spans="1:47" ht="15.6">
      <c r="A330" s="216"/>
      <c r="B330" s="287">
        <f>+'Ark1'!C2020</f>
        <v>2024</v>
      </c>
      <c r="C330" s="236">
        <f>+'Ark1'!L2020</f>
        <v>12</v>
      </c>
      <c r="D330" s="236" t="str">
        <f>VLOOKUP(C330,Klasse!$C$11:$D$27,2)</f>
        <v>U+</v>
      </c>
      <c r="E330" s="28">
        <f>+'Ark1'!H2020</f>
        <v>1</v>
      </c>
      <c r="F330" s="28">
        <f>+'Ark1'!J2020</f>
        <v>155</v>
      </c>
      <c r="G330" s="236" t="str">
        <f>VLOOKUP(F330,RNR!$A$1:$B$25,2)</f>
        <v>Målselv</v>
      </c>
      <c r="H330" s="28">
        <f>+IF(I330=0,"",'Ark1'!Q2020)</f>
        <v>8</v>
      </c>
      <c r="I330" s="339">
        <f>+'Ark1'!R2020</f>
        <v>10</v>
      </c>
      <c r="J330" s="29">
        <f>+IF(I330=0,"",'Ark1'!AG2020)</f>
        <v>0.77925530621475214</v>
      </c>
      <c r="L330" s="29">
        <f>+IF(I330=0,"",'Ark1'!AH2020)</f>
        <v>0</v>
      </c>
      <c r="M330" s="95"/>
      <c r="N330" s="543">
        <f>+'Ark1'!AI2020</f>
        <v>10</v>
      </c>
      <c r="O330" s="234"/>
      <c r="P330" s="32">
        <f>+IF(I330=0,"",'Ark1'!U2020)</f>
        <v>48.07</v>
      </c>
      <c r="Q330" s="32"/>
      <c r="R330" s="264">
        <f>+IF(N330=0,"",'Ark1'!AJ2020)</f>
        <v>117.31999999999998</v>
      </c>
      <c r="S330" s="95"/>
      <c r="T330" s="264">
        <f>+IF(N330=0,"",'Ark1'!AK2020)</f>
        <v>29.76344948768449</v>
      </c>
      <c r="U330" s="95"/>
      <c r="V330" s="27">
        <f>+IF(I330=0,"",'Ark1'!T2020)</f>
        <v>11</v>
      </c>
      <c r="W330" s="95"/>
      <c r="X330" s="34">
        <f>+IF(I330=0,"",'Ark1'!W2020)</f>
        <v>90</v>
      </c>
      <c r="Y330" s="34">
        <f>+IF(I330=0,"",'Ark1'!X2020)</f>
        <v>100</v>
      </c>
      <c r="Z330" s="34">
        <f>+IF(I330=0,"",'Ark1'!Y2020)</f>
        <v>100</v>
      </c>
      <c r="AA330" s="34">
        <f>+IF(I330=0,"",'Ark1'!Z2020)</f>
        <v>5.9358318709343214</v>
      </c>
      <c r="AB330" s="29">
        <f>+IF(I330=0,"",'Ark1'!AA2020)</f>
        <v>0</v>
      </c>
      <c r="AC330" s="27">
        <f>+IF(I330=0,"",'Ark1'!AC2020)</f>
        <v>0</v>
      </c>
      <c r="AD330" s="34">
        <f>+IF(I330=0,"",'Ark1'!AE2020)</f>
        <v>0</v>
      </c>
      <c r="AE330" s="29">
        <f t="shared" si="54"/>
        <v>4.0058333333333334</v>
      </c>
      <c r="AF330" s="29">
        <f t="shared" si="56"/>
        <v>1.25</v>
      </c>
      <c r="AG330" s="216"/>
      <c r="AJ330" s="29"/>
      <c r="AK330" s="27"/>
      <c r="AN330" s="27"/>
      <c r="AO330" s="27"/>
      <c r="AP330" s="27"/>
      <c r="AR330" s="27"/>
      <c r="AT330" s="27"/>
      <c r="AU330" s="27"/>
    </row>
    <row r="331" spans="1:47" ht="15.6">
      <c r="A331" s="216"/>
      <c r="B331" s="287">
        <f>+'Ark1'!C2021</f>
        <v>2024</v>
      </c>
      <c r="C331" s="236">
        <f>+'Ark1'!L2021</f>
        <v>12</v>
      </c>
      <c r="D331" s="236" t="str">
        <f>VLOOKUP(C331,Klasse!$C$11:$D$27,2)</f>
        <v>U+</v>
      </c>
      <c r="E331" s="28">
        <f>+'Ark1'!H2021</f>
        <v>2</v>
      </c>
      <c r="F331" s="28">
        <f>+'Ark1'!J2021</f>
        <v>160</v>
      </c>
      <c r="G331" s="236" t="str">
        <f>VLOOKUP(F331,RNR!$A$1:$B$25,2)</f>
        <v>Oslo</v>
      </c>
      <c r="H331" s="28">
        <f>+IF(I331=0,"",'Ark1'!Q2021)</f>
        <v>6</v>
      </c>
      <c r="I331" s="339">
        <f>+'Ark1'!R2021</f>
        <v>6</v>
      </c>
      <c r="J331" s="29">
        <f>+IF(I331=0,"",'Ark1'!AG2021)</f>
        <v>0.73338598668622357</v>
      </c>
      <c r="L331" s="29">
        <f>+IF(I331=0,"",'Ark1'!AH2021)</f>
        <v>16.666666666666671</v>
      </c>
      <c r="M331" s="95"/>
      <c r="N331" s="543">
        <f>+'Ark1'!AI2021</f>
        <v>6</v>
      </c>
      <c r="O331" s="234"/>
      <c r="P331" s="32">
        <f>+IF(I331=0,"",'Ark1'!U2021)</f>
        <v>50.916666666666657</v>
      </c>
      <c r="Q331" s="32"/>
      <c r="R331" s="264">
        <f>+IF(N331=0,"",'Ark1'!AJ2021)</f>
        <v>117.7</v>
      </c>
      <c r="S331" s="95"/>
      <c r="T331" s="264">
        <f>+IF(N331=0,"",'Ark1'!AK2021)</f>
        <v>31.169719821156743</v>
      </c>
      <c r="U331" s="95"/>
      <c r="V331" s="27">
        <f>+IF(I331=0,"",'Ark1'!T2021)</f>
        <v>11.333333333333336</v>
      </c>
      <c r="W331" s="95"/>
      <c r="X331" s="34">
        <f>+IF(I331=0,"",'Ark1'!W2021)</f>
        <v>100</v>
      </c>
      <c r="Y331" s="34">
        <f>+IF(I331=0,"",'Ark1'!X2021)</f>
        <v>100</v>
      </c>
      <c r="Z331" s="34">
        <f>+IF(I331=0,"",'Ark1'!Y2021)</f>
        <v>100</v>
      </c>
      <c r="AA331" s="34">
        <f>+IF(I331=0,"",'Ark1'!Z2021)</f>
        <v>6.0658653316919695</v>
      </c>
      <c r="AB331" s="29">
        <f>+IF(I331=0,"",'Ark1'!AA2021)</f>
        <v>0</v>
      </c>
      <c r="AC331" s="27">
        <f>+IF(I331=0,"",'Ark1'!AC2021)</f>
        <v>0</v>
      </c>
      <c r="AD331" s="34">
        <f>+IF(I331=0,"",'Ark1'!AE2021)</f>
        <v>0</v>
      </c>
      <c r="AE331" s="29">
        <f t="shared" si="54"/>
        <v>4.2430555555555545</v>
      </c>
      <c r="AF331" s="29">
        <f t="shared" si="56"/>
        <v>1</v>
      </c>
      <c r="AG331" s="216"/>
      <c r="AJ331" s="29"/>
      <c r="AK331" s="27"/>
      <c r="AN331" s="27"/>
      <c r="AO331" s="27"/>
      <c r="AP331" s="27"/>
      <c r="AR331" s="27"/>
      <c r="AT331" s="27"/>
      <c r="AU331" s="27"/>
    </row>
    <row r="332" spans="1:47" ht="15.6">
      <c r="A332" s="216"/>
      <c r="B332" s="287">
        <f>+'Ark1'!C2022</f>
        <v>2024</v>
      </c>
      <c r="C332" s="236">
        <f>+'Ark1'!L2022</f>
        <v>12</v>
      </c>
      <c r="D332" s="236" t="str">
        <f>VLOOKUP(C332,Klasse!$C$11:$D$27,2)</f>
        <v>U+</v>
      </c>
      <c r="E332" s="28">
        <f>+'Ark1'!H2022</f>
        <v>1</v>
      </c>
      <c r="F332" s="28">
        <f>+'Ark1'!J2022</f>
        <v>171</v>
      </c>
      <c r="G332" s="236" t="str">
        <f>VLOOKUP(F332,RNR!$A$1:$B$25,2)</f>
        <v>Prima</v>
      </c>
      <c r="H332" s="28">
        <f>+IF(I332=0,"",'Ark1'!Q2022)</f>
        <v>2</v>
      </c>
      <c r="I332" s="339">
        <f>+'Ark1'!R2022</f>
        <v>3</v>
      </c>
      <c r="J332" s="29">
        <f>+IF(I332=0,"",'Ark1'!AG2022)</f>
        <v>0.66331589564741711</v>
      </c>
      <c r="L332" s="29">
        <f>+IF(I332=0,"",'Ark1'!AH2022)</f>
        <v>0</v>
      </c>
      <c r="M332" s="95"/>
      <c r="N332" s="543">
        <f>+'Ark1'!AI2022</f>
        <v>3</v>
      </c>
      <c r="O332" s="234"/>
      <c r="P332" s="32">
        <f>+IF(I332=0,"",'Ark1'!U2022)</f>
        <v>45.26666666666668</v>
      </c>
      <c r="Q332" s="32"/>
      <c r="R332" s="264">
        <f>+IF(N332=0,"",'Ark1'!AJ2022)</f>
        <v>111.59999999999998</v>
      </c>
      <c r="S332" s="95"/>
      <c r="T332" s="264">
        <f>+IF(N332=0,"",'Ark1'!AK2022)</f>
        <v>32.560563238455174</v>
      </c>
      <c r="U332" s="95"/>
      <c r="V332" s="27">
        <f>+IF(I332=0,"",'Ark1'!T2022)</f>
        <v>11.666666666666664</v>
      </c>
      <c r="W332" s="95"/>
      <c r="X332" s="34">
        <f>+IF(I332=0,"",'Ark1'!W2022)</f>
        <v>100</v>
      </c>
      <c r="Y332" s="34">
        <f>+IF(I332=0,"",'Ark1'!X2022)</f>
        <v>100</v>
      </c>
      <c r="Z332" s="34">
        <f>+IF(I332=0,"",'Ark1'!Y2022)</f>
        <v>100</v>
      </c>
      <c r="AA332" s="34">
        <f>+IF(I332=0,"",'Ark1'!Z2022)</f>
        <v>1.5084944665312185</v>
      </c>
      <c r="AB332" s="29">
        <f>+IF(I332=0,"",'Ark1'!AA2022)</f>
        <v>0</v>
      </c>
      <c r="AC332" s="27">
        <f>+IF(I332=0,"",'Ark1'!AC2022)</f>
        <v>0</v>
      </c>
      <c r="AD332" s="34">
        <f>+IF(I332=0,"",'Ark1'!AE2022)</f>
        <v>0</v>
      </c>
      <c r="AE332" s="29">
        <f t="shared" si="54"/>
        <v>3.7722222222222235</v>
      </c>
      <c r="AF332" s="29">
        <f t="shared" si="56"/>
        <v>1.5</v>
      </c>
      <c r="AG332" s="216"/>
      <c r="AJ332" s="29"/>
      <c r="AK332" s="27"/>
      <c r="AN332" s="27"/>
      <c r="AO332" s="27"/>
      <c r="AP332" s="27"/>
      <c r="AR332" s="27"/>
      <c r="AT332" s="27"/>
      <c r="AU332" s="27"/>
    </row>
    <row r="333" spans="1:47" ht="15.6">
      <c r="A333" s="216"/>
      <c r="B333" s="287">
        <f>+'Ark1'!C2023</f>
        <v>2024</v>
      </c>
      <c r="C333" s="236">
        <f>+'Ark1'!L2023</f>
        <v>12</v>
      </c>
      <c r="D333" s="236" t="str">
        <f>VLOOKUP(C333,Klasse!$C$11:$D$27,2)</f>
        <v>U+</v>
      </c>
      <c r="E333" s="28">
        <f>+'Ark1'!H2023</f>
        <v>2</v>
      </c>
      <c r="F333" s="28">
        <f>+'Ark1'!J2023</f>
        <v>175</v>
      </c>
      <c r="G333" s="236" t="str">
        <f>VLOOKUP(F333,RNR!$A$1:$B$25,2)</f>
        <v>Ole Ringdal</v>
      </c>
      <c r="H333" s="28">
        <f>+IF(I333=0,"",'Ark1'!Q2023)</f>
        <v>2</v>
      </c>
      <c r="I333" s="339">
        <f>+'Ark1'!R2023</f>
        <v>2</v>
      </c>
      <c r="J333" s="29">
        <f>+IF(I333=0,"",'Ark1'!AG2023)</f>
        <v>0.43684352795798576</v>
      </c>
      <c r="L333" s="29">
        <f>+IF(I333=0,"",'Ark1'!AH2023)</f>
        <v>0</v>
      </c>
      <c r="M333" s="95"/>
      <c r="N333" s="543">
        <f>+'Ark1'!AI2023</f>
        <v>2</v>
      </c>
      <c r="O333" s="234"/>
      <c r="P333" s="32">
        <f>+IF(I333=0,"",'Ark1'!U2023)</f>
        <v>45.25</v>
      </c>
      <c r="Q333" s="32"/>
      <c r="R333" s="264">
        <f>+IF(N333=0,"",'Ark1'!AJ2023)</f>
        <v>113.95</v>
      </c>
      <c r="S333" s="95"/>
      <c r="T333" s="264">
        <f>+IF(N333=0,"",'Ark1'!AK2023)</f>
        <v>30.584103626164826</v>
      </c>
      <c r="U333" s="95"/>
      <c r="V333" s="27">
        <f>+IF(I333=0,"",'Ark1'!T2023)</f>
        <v>11</v>
      </c>
      <c r="W333" s="95"/>
      <c r="X333" s="34">
        <f>+IF(I333=0,"",'Ark1'!W2023)</f>
        <v>100</v>
      </c>
      <c r="Y333" s="34">
        <f>+IF(I333=0,"",'Ark1'!X2023)</f>
        <v>100</v>
      </c>
      <c r="Z333" s="34">
        <f>+IF(I333=0,"",'Ark1'!Y2023)</f>
        <v>100</v>
      </c>
      <c r="AA333" s="34">
        <f>+IF(I333=0,"",'Ark1'!Z2023)</f>
        <v>5.0000000005093186E-2</v>
      </c>
      <c r="AB333" s="29">
        <f>+IF(I333=0,"",'Ark1'!AA2023)</f>
        <v>0</v>
      </c>
      <c r="AC333" s="27">
        <f>+IF(I333=0,"",'Ark1'!AC2023)</f>
        <v>0</v>
      </c>
      <c r="AD333" s="34">
        <f>+IF(I333=0,"",'Ark1'!AE2023)</f>
        <v>0</v>
      </c>
      <c r="AE333" s="29">
        <f t="shared" si="54"/>
        <v>3.7708333333333335</v>
      </c>
      <c r="AF333" s="29">
        <f t="shared" si="56"/>
        <v>1</v>
      </c>
      <c r="AG333" s="216"/>
      <c r="AJ333" s="29"/>
      <c r="AK333" s="27"/>
      <c r="AN333" s="27"/>
      <c r="AO333" s="27"/>
      <c r="AP333" s="27"/>
      <c r="AR333" s="27"/>
      <c r="AT333" s="27"/>
      <c r="AU333" s="27"/>
    </row>
    <row r="334" spans="1:47" ht="15.6">
      <c r="A334" s="216"/>
      <c r="B334" s="287">
        <f>+'Ark1'!C2024</f>
        <v>2024</v>
      </c>
      <c r="C334" s="236">
        <f>+'Ark1'!L2024</f>
        <v>12</v>
      </c>
      <c r="D334" s="236" t="str">
        <f>VLOOKUP(C334,Klasse!$C$11:$D$27,2)</f>
        <v>U+</v>
      </c>
      <c r="E334" s="28">
        <f>+'Ark1'!H2024</f>
        <v>2</v>
      </c>
      <c r="F334" s="28">
        <f>+'Ark1'!J2024</f>
        <v>177</v>
      </c>
      <c r="G334" s="236" t="str">
        <f>VLOOKUP(F334,RNR!$A$1:$B$25,2)</f>
        <v>Slakthuset</v>
      </c>
      <c r="H334" s="28">
        <f>+IF(I334=0,"",'Ark1'!Q2024)</f>
        <v>1</v>
      </c>
      <c r="I334" s="339">
        <f>+'Ark1'!R2024</f>
        <v>1</v>
      </c>
      <c r="J334" s="29">
        <f>+IF(I334=0,"",'Ark1'!AG2024)</f>
        <v>0.15930153455920315</v>
      </c>
      <c r="L334" s="29">
        <f>+IF(I334=0,"",'Ark1'!AH2024)</f>
        <v>0</v>
      </c>
      <c r="M334" s="95"/>
      <c r="N334" s="543">
        <f>+'Ark1'!AI2024</f>
        <v>1</v>
      </c>
      <c r="O334" s="234"/>
      <c r="P334" s="32">
        <f>+IF(I334=0,"",'Ark1'!U2024)</f>
        <v>46.6</v>
      </c>
      <c r="Q334" s="32"/>
      <c r="R334" s="264">
        <f>+IF(N334=0,"",'Ark1'!AJ2024)</f>
        <v>115.5</v>
      </c>
      <c r="S334" s="95"/>
      <c r="T334" s="264">
        <f>+IF(N334=0,"",'Ark1'!AK2024)</f>
        <v>30.244051158201945</v>
      </c>
      <c r="U334" s="95"/>
      <c r="V334" s="27">
        <f>+IF(I334=0,"",'Ark1'!T2024)</f>
        <v>11</v>
      </c>
      <c r="W334" s="95"/>
      <c r="X334" s="34">
        <f>+IF(I334=0,"",'Ark1'!W2024)</f>
        <v>100</v>
      </c>
      <c r="Y334" s="34">
        <f>+IF(I334=0,"",'Ark1'!X2024)</f>
        <v>100</v>
      </c>
      <c r="Z334" s="34">
        <f>+IF(I334=0,"",'Ark1'!Y2024)</f>
        <v>100</v>
      </c>
      <c r="AA334" s="34">
        <f>+IF(I334=0,"",'Ark1'!Z2024)</f>
        <v>0</v>
      </c>
      <c r="AB334" s="29">
        <f>+IF(I334=0,"",'Ark1'!AA2024)</f>
        <v>0</v>
      </c>
      <c r="AC334" s="27">
        <f>+IF(I334=0,"",'Ark1'!AC2024)</f>
        <v>0</v>
      </c>
      <c r="AD334" s="34">
        <f>+IF(I334=0,"",'Ark1'!AE2024)</f>
        <v>0</v>
      </c>
      <c r="AE334" s="29">
        <f t="shared" si="54"/>
        <v>3.8833333333333333</v>
      </c>
      <c r="AF334" s="29">
        <f t="shared" si="56"/>
        <v>1</v>
      </c>
      <c r="AG334" s="216"/>
      <c r="AJ334" s="29"/>
      <c r="AK334" s="27"/>
      <c r="AN334" s="27"/>
      <c r="AO334" s="27"/>
      <c r="AP334" s="27"/>
      <c r="AR334" s="27"/>
      <c r="AT334" s="27"/>
      <c r="AU334" s="27"/>
    </row>
    <row r="335" spans="1:47" ht="15.6">
      <c r="A335" s="216"/>
      <c r="B335" s="287">
        <f>+'Ark1'!C2025</f>
        <v>2024</v>
      </c>
      <c r="C335" s="236">
        <f>+'Ark1'!L2025</f>
        <v>12</v>
      </c>
      <c r="D335" s="236" t="str">
        <f>VLOOKUP(C335,Klasse!$C$11:$D$27,2)</f>
        <v>U+</v>
      </c>
      <c r="E335" s="28">
        <f>+'Ark1'!H2025</f>
        <v>2</v>
      </c>
      <c r="F335" s="28">
        <f>+'Ark1'!J2025</f>
        <v>178</v>
      </c>
      <c r="G335" s="236" t="str">
        <f>VLOOKUP(F335,RNR!$A$1:$B$25,2)</f>
        <v>Røros</v>
      </c>
      <c r="H335" s="28">
        <f>+IF(I335=0,"",'Ark1'!Q2025)</f>
        <v>4</v>
      </c>
      <c r="I335" s="339">
        <f>+'Ark1'!R2025</f>
        <v>4</v>
      </c>
      <c r="J335" s="29">
        <f>+IF(I335=0,"",'Ark1'!AG2025)</f>
        <v>1.1378716096529939</v>
      </c>
      <c r="L335" s="29">
        <f>+IF(I335=0,"",'Ark1'!AH2025)</f>
        <v>25</v>
      </c>
      <c r="M335" s="95"/>
      <c r="N335" s="543">
        <f>+'Ark1'!AI2025</f>
        <v>4</v>
      </c>
      <c r="O335" s="234"/>
      <c r="P335" s="32">
        <f>+IF(I335=0,"",'Ark1'!U2025)</f>
        <v>47.375</v>
      </c>
      <c r="Q335" s="32"/>
      <c r="R335" s="264">
        <f>+IF(N335=0,"",'Ark1'!AJ2025)</f>
        <v>117.925</v>
      </c>
      <c r="S335" s="95"/>
      <c r="T335" s="264">
        <f>+IF(N335=0,"",'Ark1'!AK2025)</f>
        <v>28.781872045712277</v>
      </c>
      <c r="U335" s="95"/>
      <c r="V335" s="27">
        <f>+IF(I335=0,"",'Ark1'!T2025)</f>
        <v>11.75</v>
      </c>
      <c r="W335" s="95"/>
      <c r="X335" s="34">
        <f>+IF(I335=0,"",'Ark1'!W2025)</f>
        <v>100</v>
      </c>
      <c r="Y335" s="34">
        <f>+IF(I335=0,"",'Ark1'!X2025)</f>
        <v>100</v>
      </c>
      <c r="Z335" s="34">
        <f>+IF(I335=0,"",'Ark1'!Y2025)</f>
        <v>100</v>
      </c>
      <c r="AA335" s="34">
        <f>+IF(I335=0,"",'Ark1'!Z2025)</f>
        <v>5.052907578810454</v>
      </c>
      <c r="AB335" s="29">
        <f>+IF(I335=0,"",'Ark1'!AA2025)</f>
        <v>0</v>
      </c>
      <c r="AC335" s="27">
        <f>+IF(I335=0,"",'Ark1'!AC2025)</f>
        <v>0</v>
      </c>
      <c r="AD335" s="34">
        <f>+IF(I335=0,"",'Ark1'!AE2025)</f>
        <v>0</v>
      </c>
      <c r="AE335" s="29">
        <f t="shared" si="54"/>
        <v>3.9479166666666665</v>
      </c>
      <c r="AF335" s="29">
        <f t="shared" si="56"/>
        <v>1</v>
      </c>
      <c r="AG335" s="216"/>
      <c r="AJ335" s="29"/>
      <c r="AK335" s="27"/>
      <c r="AN335" s="27"/>
      <c r="AO335" s="27"/>
      <c r="AP335" s="27"/>
      <c r="AR335" s="27"/>
      <c r="AT335" s="27"/>
      <c r="AU335" s="27"/>
    </row>
    <row r="336" spans="1:47" ht="15.6">
      <c r="A336" s="216"/>
      <c r="B336" s="287">
        <f>+'Ark1'!C2026</f>
        <v>2024</v>
      </c>
      <c r="C336" s="236">
        <f>+'Ark1'!L2026</f>
        <v>12</v>
      </c>
      <c r="D336" s="236" t="str">
        <f>VLOOKUP(C336,Klasse!$C$11:$D$27,2)</f>
        <v>U+</v>
      </c>
      <c r="E336" s="28">
        <f>+'Ark1'!H2026</f>
        <v>2</v>
      </c>
      <c r="F336" s="28">
        <f>+'Ark1'!J2026</f>
        <v>181</v>
      </c>
      <c r="G336" s="236" t="str">
        <f>VLOOKUP(F336,RNR!$A$1:$B$25,2)</f>
        <v>Horns</v>
      </c>
      <c r="H336" s="28">
        <f>+IF(I336=0,"",'Ark1'!Q2026)</f>
        <v>2</v>
      </c>
      <c r="I336" s="339">
        <f>+'Ark1'!R2026</f>
        <v>2</v>
      </c>
      <c r="J336" s="29">
        <f>+IF(I336=0,"",'Ark1'!AG2026)</f>
        <v>0.3481976520684863</v>
      </c>
      <c r="L336" s="29">
        <f>+IF(I336=0,"",'Ark1'!AH2026)</f>
        <v>0</v>
      </c>
      <c r="M336" s="95"/>
      <c r="N336" s="543">
        <f>+'Ark1'!AI2026</f>
        <v>2</v>
      </c>
      <c r="O336" s="234"/>
      <c r="P336" s="32">
        <f>+IF(I336=0,"",'Ark1'!U2026)</f>
        <v>47.1</v>
      </c>
      <c r="Q336" s="32"/>
      <c r="R336" s="264">
        <f>+IF(N336=0,"",'Ark1'!AJ2026)</f>
        <v>115.85</v>
      </c>
      <c r="S336" s="95"/>
      <c r="T336" s="264">
        <f>+IF(N336=0,"",'Ark1'!AK2026)</f>
        <v>30.203757294671998</v>
      </c>
      <c r="U336" s="95"/>
      <c r="V336" s="27">
        <f>+IF(I336=0,"",'Ark1'!T2026)</f>
        <v>10.5</v>
      </c>
      <c r="W336" s="95"/>
      <c r="X336" s="34">
        <f>+IF(I336=0,"",'Ark1'!W2026)</f>
        <v>100</v>
      </c>
      <c r="Y336" s="34">
        <f>+IF(I336=0,"",'Ark1'!X2026)</f>
        <v>100</v>
      </c>
      <c r="Z336" s="34">
        <f>+IF(I336=0,"",'Ark1'!Y2026)</f>
        <v>100</v>
      </c>
      <c r="AA336" s="34">
        <f>+IF(I336=0,"",'Ark1'!Z2026)</f>
        <v>6.5999999999999952</v>
      </c>
      <c r="AB336" s="29">
        <f>+IF(I336=0,"",'Ark1'!AA2026)</f>
        <v>0</v>
      </c>
      <c r="AC336" s="27">
        <f>+IF(I336=0,"",'Ark1'!AC2026)</f>
        <v>0</v>
      </c>
      <c r="AD336" s="34">
        <f>+IF(I336=0,"",'Ark1'!AE2026)</f>
        <v>0</v>
      </c>
      <c r="AE336" s="29">
        <f t="shared" si="54"/>
        <v>3.9250000000000003</v>
      </c>
      <c r="AF336" s="29">
        <f t="shared" si="56"/>
        <v>1</v>
      </c>
      <c r="AG336" s="216"/>
      <c r="AJ336" s="29"/>
      <c r="AK336" s="27"/>
      <c r="AN336" s="27"/>
      <c r="AO336" s="27"/>
      <c r="AP336" s="27"/>
      <c r="AR336" s="27"/>
      <c r="AT336" s="27"/>
      <c r="AU336" s="27"/>
    </row>
    <row r="337" spans="1:61" ht="15.6">
      <c r="A337" s="216"/>
      <c r="B337" s="287">
        <f>+'Ark1'!C2027</f>
        <v>2024</v>
      </c>
      <c r="C337" s="236">
        <f>+'Ark1'!L2027</f>
        <v>12</v>
      </c>
      <c r="D337" s="236" t="str">
        <f>VLOOKUP(C337,Klasse!$C$11:$D$27,2)</f>
        <v>U+</v>
      </c>
      <c r="E337" s="28">
        <f>+'Ark1'!H2027</f>
        <v>1</v>
      </c>
      <c r="F337" s="28">
        <f>+'Ark1'!J2027</f>
        <v>262</v>
      </c>
      <c r="G337" s="236" t="str">
        <f>VLOOKUP(F337,RNR!$A$1:$B$25,2)</f>
        <v>Strilalam</v>
      </c>
      <c r="H337" s="28" t="str">
        <f>+IF(I337=0,"",'Ark1'!Q2027)</f>
        <v/>
      </c>
      <c r="I337" s="339">
        <f>+'Ark1'!R2027</f>
        <v>0</v>
      </c>
      <c r="J337" s="29" t="str">
        <f>+IF(I337=0,"",'Ark1'!AG2027)</f>
        <v/>
      </c>
      <c r="L337" s="29" t="str">
        <f>+IF(I337=0,"",'Ark1'!AH2027)</f>
        <v/>
      </c>
      <c r="M337" s="95"/>
      <c r="N337" s="543">
        <f>+'Ark1'!AI2027</f>
        <v>0</v>
      </c>
      <c r="O337" s="234"/>
      <c r="P337" s="32" t="str">
        <f>+IF(I337=0,"",'Ark1'!U2027)</f>
        <v/>
      </c>
      <c r="Q337" s="32"/>
      <c r="R337" s="264" t="str">
        <f>+IF(N337=0,"",'Ark1'!AJ2027)</f>
        <v/>
      </c>
      <c r="S337" s="95"/>
      <c r="T337" s="264" t="str">
        <f>+IF(N337=0,"",'Ark1'!AK2027)</f>
        <v/>
      </c>
      <c r="U337" s="95"/>
      <c r="V337" s="27" t="str">
        <f>+IF(I337=0,"",'Ark1'!T2027)</f>
        <v/>
      </c>
      <c r="W337" s="95"/>
      <c r="X337" s="34" t="str">
        <f>+IF(I337=0,"",'Ark1'!W2027)</f>
        <v/>
      </c>
      <c r="Y337" s="34" t="str">
        <f>+IF(I337=0,"",'Ark1'!X2027)</f>
        <v/>
      </c>
      <c r="Z337" s="34" t="str">
        <f>+IF(I337=0,"",'Ark1'!Y2027)</f>
        <v/>
      </c>
      <c r="AA337" s="34" t="str">
        <f>+IF(I337=0,"",'Ark1'!Z2027)</f>
        <v/>
      </c>
      <c r="AB337" s="29" t="str">
        <f>+IF(I337=0,"",'Ark1'!AA2027)</f>
        <v/>
      </c>
      <c r="AC337" s="27" t="str">
        <f>+IF(I337=0,"",'Ark1'!AC2027)</f>
        <v/>
      </c>
      <c r="AD337" s="34" t="str">
        <f>+IF(I337=0,"",'Ark1'!AE2027)</f>
        <v/>
      </c>
      <c r="AE337" s="29" t="str">
        <f t="shared" si="54"/>
        <v/>
      </c>
      <c r="AF337" s="29" t="str">
        <f t="shared" si="56"/>
        <v/>
      </c>
      <c r="AG337" s="216"/>
      <c r="AJ337" s="29"/>
      <c r="AK337" s="27"/>
      <c r="AN337" s="27"/>
      <c r="AO337" s="27"/>
      <c r="AP337" s="27"/>
      <c r="AR337" s="27"/>
      <c r="AT337" s="27"/>
      <c r="AU337" s="27"/>
    </row>
    <row r="338" spans="1:61" ht="15.6">
      <c r="A338" s="216"/>
      <c r="B338" s="287">
        <f>+'Ark1'!C2028</f>
        <v>2024</v>
      </c>
      <c r="C338" s="236">
        <f>+'Ark1'!L2028</f>
        <v>12</v>
      </c>
      <c r="D338" s="236" t="str">
        <f>VLOOKUP(C338,Klasse!$C$11:$D$27,2)</f>
        <v>U+</v>
      </c>
      <c r="E338" s="28">
        <f>+'Ark1'!H2028</f>
        <v>2</v>
      </c>
      <c r="F338" s="28">
        <f>+'Ark1'!J2028</f>
        <v>267</v>
      </c>
      <c r="G338" s="236" t="str">
        <f>VLOOKUP(F338,RNR!$A$1:$B$25,2)</f>
        <v>Dalpro</v>
      </c>
      <c r="H338" s="28" t="str">
        <f>+IF(I338=0,"",'Ark1'!Q2028)</f>
        <v/>
      </c>
      <c r="I338" s="339">
        <f>+'Ark1'!R2028</f>
        <v>0</v>
      </c>
      <c r="J338" s="29" t="str">
        <f>+IF(I338=0,"",'Ark1'!AG2028)</f>
        <v/>
      </c>
      <c r="L338" s="29" t="str">
        <f>+IF(I338=0,"",'Ark1'!AH2028)</f>
        <v/>
      </c>
      <c r="M338" s="95"/>
      <c r="N338" s="543">
        <f>+'Ark1'!AI2028</f>
        <v>0</v>
      </c>
      <c r="O338" s="234"/>
      <c r="P338" s="32" t="str">
        <f>+IF(I338=0,"",'Ark1'!U2028)</f>
        <v/>
      </c>
      <c r="Q338" s="32"/>
      <c r="R338" s="264" t="str">
        <f>+IF(N338=0,"",'Ark1'!AJ2028)</f>
        <v/>
      </c>
      <c r="S338" s="95"/>
      <c r="T338" s="264" t="str">
        <f>+IF(N338=0,"",'Ark1'!AK2028)</f>
        <v/>
      </c>
      <c r="U338" s="95"/>
      <c r="V338" s="27" t="str">
        <f>+IF(I338=0,"",'Ark1'!T2028)</f>
        <v/>
      </c>
      <c r="W338" s="95"/>
      <c r="X338" s="34" t="str">
        <f>+IF(I338=0,"",'Ark1'!W2028)</f>
        <v/>
      </c>
      <c r="Y338" s="34" t="str">
        <f>+IF(I338=0,"",'Ark1'!X2028)</f>
        <v/>
      </c>
      <c r="Z338" s="34" t="str">
        <f>+IF(I338=0,"",'Ark1'!Y2028)</f>
        <v/>
      </c>
      <c r="AA338" s="34" t="str">
        <f>+IF(I338=0,"",'Ark1'!Z2028)</f>
        <v/>
      </c>
      <c r="AB338" s="29" t="str">
        <f>+IF(I338=0,"",'Ark1'!AA2028)</f>
        <v/>
      </c>
      <c r="AC338" s="27" t="str">
        <f>+IF(I338=0,"",'Ark1'!AC2028)</f>
        <v/>
      </c>
      <c r="AD338" s="34" t="str">
        <f>+IF(I338=0,"",'Ark1'!AE2028)</f>
        <v/>
      </c>
      <c r="AE338" s="29" t="str">
        <f t="shared" si="54"/>
        <v/>
      </c>
      <c r="AF338" s="29" t="str">
        <f t="shared" si="56"/>
        <v/>
      </c>
      <c r="AG338" s="216"/>
      <c r="AJ338" s="29"/>
      <c r="AK338" s="27"/>
      <c r="AN338" s="27"/>
      <c r="AO338" s="27"/>
      <c r="AP338" s="27"/>
      <c r="AR338" s="27"/>
      <c r="AT338" s="27"/>
      <c r="AU338" s="27"/>
    </row>
    <row r="339" spans="1:61" ht="15.6">
      <c r="A339" s="216"/>
      <c r="B339" s="287">
        <f>+'Ark1'!C2029</f>
        <v>2024</v>
      </c>
      <c r="C339" s="236">
        <f>+'Ark1'!L2029</f>
        <v>12</v>
      </c>
      <c r="D339" s="236" t="str">
        <f>VLOOKUP(C339,Klasse!$C$11:$D$27,2)</f>
        <v>U+</v>
      </c>
      <c r="E339" s="28">
        <f>+'Ark1'!H2029</f>
        <v>1</v>
      </c>
      <c r="F339" s="28">
        <f>+'Ark1'!J2029</f>
        <v>309</v>
      </c>
      <c r="G339" s="236" t="str">
        <f>VLOOKUP(F339,RNR!$A$1:$B$25,2)</f>
        <v>Malvik</v>
      </c>
      <c r="H339" s="28">
        <f>+IF(I339=0,"",'Ark1'!Q2029)</f>
        <v>17</v>
      </c>
      <c r="I339" s="339">
        <f>+'Ark1'!R2029</f>
        <v>20</v>
      </c>
      <c r="J339" s="29">
        <f>+IF(I339=0,"",'Ark1'!AG2029)</f>
        <v>0.87443520763750882</v>
      </c>
      <c r="L339" s="29">
        <f>+IF(I339=0,"",'Ark1'!AH2029)</f>
        <v>0</v>
      </c>
      <c r="M339" s="95"/>
      <c r="N339" s="543">
        <f>+'Ark1'!AI2029</f>
        <v>20</v>
      </c>
      <c r="O339" s="234"/>
      <c r="P339" s="32">
        <f>+IF(I339=0,"",'Ark1'!U2029)</f>
        <v>48.16</v>
      </c>
      <c r="Q339" s="32"/>
      <c r="R339" s="264">
        <f>+IF(N339=0,"",'Ark1'!AJ2029)</f>
        <v>115.91500000000001</v>
      </c>
      <c r="S339" s="95"/>
      <c r="T339" s="264">
        <f>+IF(N339=0,"",'Ark1'!AK2029)</f>
        <v>30.92282667517474</v>
      </c>
      <c r="U339" s="95"/>
      <c r="V339" s="27">
        <f>+IF(I339=0,"",'Ark1'!T2029)</f>
        <v>10.55</v>
      </c>
      <c r="W339" s="95"/>
      <c r="X339" s="34">
        <f>+IF(I339=0,"",'Ark1'!W2029)</f>
        <v>100</v>
      </c>
      <c r="Y339" s="34">
        <f>+IF(I339=0,"",'Ark1'!X2029)</f>
        <v>100</v>
      </c>
      <c r="Z339" s="34">
        <f>+IF(I339=0,"",'Ark1'!Y2029)</f>
        <v>100</v>
      </c>
      <c r="AA339" s="34">
        <f>+IF(I339=0,"",'Ark1'!Z2029)</f>
        <v>4.2894521794747407</v>
      </c>
      <c r="AB339" s="29">
        <f>+IF(I339=0,"",'Ark1'!AA2029)</f>
        <v>0</v>
      </c>
      <c r="AC339" s="27">
        <f>+IF(I339=0,"",'Ark1'!AC2029)</f>
        <v>0</v>
      </c>
      <c r="AD339" s="34">
        <f>+IF(I339=0,"",'Ark1'!AE2029)</f>
        <v>0</v>
      </c>
      <c r="AE339" s="29">
        <f t="shared" si="54"/>
        <v>4.0133333333333328</v>
      </c>
      <c r="AF339" s="29">
        <f t="shared" si="56"/>
        <v>1.1764705882352942</v>
      </c>
      <c r="AG339" s="216"/>
      <c r="AJ339" s="29"/>
      <c r="AK339" s="27"/>
      <c r="AN339" s="27"/>
      <c r="AO339" s="27"/>
      <c r="AP339" s="27"/>
      <c r="AR339" s="27"/>
      <c r="AT339" s="27"/>
      <c r="AU339" s="27"/>
    </row>
    <row r="340" spans="1:61" ht="15.6">
      <c r="A340" s="216"/>
      <c r="B340" s="287">
        <f>+'Ark1'!C2030</f>
        <v>2024</v>
      </c>
      <c r="C340" s="236">
        <f>+'Ark1'!L2030</f>
        <v>12</v>
      </c>
      <c r="D340" s="236" t="str">
        <f>VLOOKUP(C340,Klasse!$C$11:$D$27,2)</f>
        <v>U+</v>
      </c>
      <c r="E340" s="28">
        <f>+'Ark1'!H2030</f>
        <v>2</v>
      </c>
      <c r="F340" s="28">
        <f>+'Ark1'!J2030</f>
        <v>470</v>
      </c>
      <c r="G340" s="236" t="str">
        <f>VLOOKUP(F340,RNR!$A$1:$B$25,2)</f>
        <v>Jens Eide</v>
      </c>
      <c r="H340" s="28">
        <f>+IF(I340=0,"",'Ark1'!Q2030)</f>
        <v>1</v>
      </c>
      <c r="I340" s="339">
        <f>+'Ark1'!R2030</f>
        <v>1</v>
      </c>
      <c r="J340" s="29">
        <f>+IF(I340=0,"",'Ark1'!AG2030)</f>
        <v>0.33597052129619592</v>
      </c>
      <c r="L340" s="29">
        <f>+IF(I340=0,"",'Ark1'!AH2030)</f>
        <v>100</v>
      </c>
      <c r="M340" s="95"/>
      <c r="N340" s="543">
        <f>+'Ark1'!AI2030</f>
        <v>1</v>
      </c>
      <c r="O340" s="234"/>
      <c r="P340" s="32">
        <f>+IF(I340=0,"",'Ark1'!U2030)</f>
        <v>37.200000000000003</v>
      </c>
      <c r="Q340" s="32"/>
      <c r="R340" s="264">
        <f>+IF(N340=0,"",'Ark1'!AJ2030)</f>
        <v>110.4</v>
      </c>
      <c r="S340" s="95"/>
      <c r="T340" s="264">
        <f>+IF(N340=0,"",'Ark1'!AK2030)</f>
        <v>27.646217455229529</v>
      </c>
      <c r="U340" s="95"/>
      <c r="V340" s="27">
        <f>+IF(I340=0,"",'Ark1'!T2030)</f>
        <v>14</v>
      </c>
      <c r="W340" s="95"/>
      <c r="X340" s="34">
        <f>+IF(I340=0,"",'Ark1'!W2030)</f>
        <v>100</v>
      </c>
      <c r="Y340" s="34">
        <f>+IF(I340=0,"",'Ark1'!X2030)</f>
        <v>100</v>
      </c>
      <c r="Z340" s="34">
        <f>+IF(I340=0,"",'Ark1'!Y2030)</f>
        <v>100</v>
      </c>
      <c r="AA340" s="34">
        <f>+IF(I340=0,"",'Ark1'!Z2030)</f>
        <v>0</v>
      </c>
      <c r="AB340" s="29">
        <f>+IF(I340=0,"",'Ark1'!AA2030)</f>
        <v>0</v>
      </c>
      <c r="AC340" s="27">
        <f>+IF(I340=0,"",'Ark1'!AC2030)</f>
        <v>0</v>
      </c>
      <c r="AD340" s="34">
        <f>+IF(I340=0,"",'Ark1'!AE2030)</f>
        <v>0</v>
      </c>
      <c r="AE340" s="29">
        <f t="shared" si="54"/>
        <v>3.1</v>
      </c>
      <c r="AF340" s="29">
        <f t="shared" si="56"/>
        <v>1</v>
      </c>
      <c r="AG340" s="216"/>
      <c r="AJ340" s="29"/>
      <c r="AK340" s="27"/>
      <c r="AN340" s="27"/>
      <c r="AO340" s="27"/>
      <c r="AP340" s="27"/>
      <c r="AR340" s="27"/>
      <c r="AT340" s="27"/>
      <c r="AU340" s="27"/>
    </row>
    <row r="341" spans="1:61" ht="15.6">
      <c r="A341" s="216"/>
      <c r="B341" s="287">
        <f>+'Ark1'!C2031</f>
        <v>2024</v>
      </c>
      <c r="C341" s="236">
        <f>+'Ark1'!L2031</f>
        <v>12</v>
      </c>
      <c r="D341" s="236" t="str">
        <f>VLOOKUP(C341,Klasse!$C$11:$D$27,2)</f>
        <v>U+</v>
      </c>
      <c r="E341" s="28">
        <f>+'Ark1'!H2031</f>
        <v>2</v>
      </c>
      <c r="F341" s="28">
        <f>+'Ark1'!J2031</f>
        <v>629</v>
      </c>
      <c r="G341" s="236" t="str">
        <f>VLOOKUP(F341,RNR!$A$1:$B$25,2)</f>
        <v>Bø</v>
      </c>
      <c r="H341" s="28" t="str">
        <f>+IF(I341=0,"",'Ark1'!Q2031)</f>
        <v/>
      </c>
      <c r="I341" s="339">
        <f>+'Ark1'!R2031</f>
        <v>0</v>
      </c>
      <c r="J341" s="29" t="str">
        <f>+IF(I341=0,"",'Ark1'!AG2031)</f>
        <v/>
      </c>
      <c r="L341" s="29" t="str">
        <f>+IF(I341=0,"",'Ark1'!AH2031)</f>
        <v/>
      </c>
      <c r="M341" s="95"/>
      <c r="N341" s="543">
        <f>+'Ark1'!AI2031</f>
        <v>0</v>
      </c>
      <c r="O341" s="234"/>
      <c r="P341" s="32" t="str">
        <f>+IF(I341=0,"",'Ark1'!U2031)</f>
        <v/>
      </c>
      <c r="Q341" s="32"/>
      <c r="R341" s="264" t="str">
        <f>+IF(N341=0,"",'Ark1'!AJ2031)</f>
        <v/>
      </c>
      <c r="S341" s="95"/>
      <c r="T341" s="264" t="str">
        <f>+IF(N341=0,"",'Ark1'!AK2031)</f>
        <v/>
      </c>
      <c r="U341" s="95"/>
      <c r="V341" s="27" t="str">
        <f>+IF(I341=0,"",'Ark1'!T2031)</f>
        <v/>
      </c>
      <c r="W341" s="95"/>
      <c r="X341" s="34" t="str">
        <f>+IF(I341=0,"",'Ark1'!W2031)</f>
        <v/>
      </c>
      <c r="Y341" s="34" t="str">
        <f>+IF(I341=0,"",'Ark1'!X2031)</f>
        <v/>
      </c>
      <c r="Z341" s="34" t="str">
        <f>+IF(I341=0,"",'Ark1'!Y2031)</f>
        <v/>
      </c>
      <c r="AA341" s="34" t="str">
        <f>+IF(I341=0,"",'Ark1'!Z2031)</f>
        <v/>
      </c>
      <c r="AB341" s="29" t="str">
        <f>+IF(I341=0,"",'Ark1'!AA2031)</f>
        <v/>
      </c>
      <c r="AC341" s="27" t="str">
        <f>+IF(I341=0,"",'Ark1'!AC2031)</f>
        <v/>
      </c>
      <c r="AD341" s="34" t="str">
        <f>+IF(I341=0,"",'Ark1'!AE2031)</f>
        <v/>
      </c>
      <c r="AE341" s="29" t="str">
        <f t="shared" si="54"/>
        <v/>
      </c>
      <c r="AF341" s="29" t="str">
        <f t="shared" si="56"/>
        <v/>
      </c>
      <c r="AG341" s="216"/>
      <c r="AJ341" s="29"/>
      <c r="AK341" s="27"/>
      <c r="AN341" s="27"/>
      <c r="AO341" s="27"/>
      <c r="AP341" s="27"/>
      <c r="AR341" s="27"/>
      <c r="AT341" s="27"/>
      <c r="AU341" s="27"/>
    </row>
    <row r="342" spans="1:61" ht="15.6">
      <c r="A342" s="216"/>
      <c r="B342" s="287">
        <f>+'Ark1'!C2032</f>
        <v>2024</v>
      </c>
      <c r="C342" s="236">
        <f>+'Ark1'!L2032</f>
        <v>12</v>
      </c>
      <c r="D342" s="236" t="str">
        <f>VLOOKUP(C342,Klasse!$C$11:$D$27,2)</f>
        <v>U+</v>
      </c>
      <c r="E342" s="28">
        <f>+'Ark1'!H2032</f>
        <v>1</v>
      </c>
      <c r="F342" s="28">
        <f>+'Ark1'!J2032</f>
        <v>643</v>
      </c>
      <c r="G342" s="236" t="str">
        <f>VLOOKUP(F342,RNR!$A$1:$B$25,2)</f>
        <v>Bjerka</v>
      </c>
      <c r="H342" s="28">
        <f>+IF(I342=0,"",'Ark1'!Q2032)</f>
        <v>5</v>
      </c>
      <c r="I342" s="339">
        <f>+'Ark1'!R2032</f>
        <v>9</v>
      </c>
      <c r="J342" s="29">
        <f>+IF(I342=0,"",'Ark1'!AG2032)</f>
        <v>0.77100862441176565</v>
      </c>
      <c r="L342" s="29">
        <f>+IF(I342=0,"",'Ark1'!AH2032)</f>
        <v>0</v>
      </c>
      <c r="M342" s="95"/>
      <c r="N342" s="543">
        <f>+'Ark1'!AI2032</f>
        <v>9</v>
      </c>
      <c r="O342" s="234"/>
      <c r="P342" s="32">
        <f>+IF(I342=0,"",'Ark1'!U2032)</f>
        <v>47.222222222222221</v>
      </c>
      <c r="Q342" s="32"/>
      <c r="R342" s="264">
        <f>+IF(N342=0,"",'Ark1'!AJ2032)</f>
        <v>115.80000000000003</v>
      </c>
      <c r="S342" s="95"/>
      <c r="T342" s="264">
        <f>+IF(N342=0,"",'Ark1'!AK2032)</f>
        <v>30.347128064082323</v>
      </c>
      <c r="U342" s="95"/>
      <c r="V342" s="27">
        <f>+IF(I342=0,"",'Ark1'!T2032)</f>
        <v>12.222222222222221</v>
      </c>
      <c r="W342" s="95"/>
      <c r="X342" s="34">
        <f>+IF(I342=0,"",'Ark1'!W2032)</f>
        <v>100</v>
      </c>
      <c r="Y342" s="34">
        <f>+IF(I342=0,"",'Ark1'!X2032)</f>
        <v>100</v>
      </c>
      <c r="Z342" s="34">
        <f>+IF(I342=0,"",'Ark1'!Y2032)</f>
        <v>100</v>
      </c>
      <c r="AA342" s="34">
        <f>+IF(I342=0,"",'Ark1'!Z2032)</f>
        <v>4.687993595411343</v>
      </c>
      <c r="AB342" s="29">
        <f>+IF(I342=0,"",'Ark1'!AA2032)</f>
        <v>0</v>
      </c>
      <c r="AC342" s="27">
        <f>+IF(I342=0,"",'Ark1'!AC2032)</f>
        <v>0</v>
      </c>
      <c r="AD342" s="34">
        <f>+IF(I342=0,"",'Ark1'!AE2032)</f>
        <v>0</v>
      </c>
      <c r="AE342" s="29">
        <f t="shared" si="54"/>
        <v>3.9351851851851851</v>
      </c>
      <c r="AF342" s="29">
        <f t="shared" si="56"/>
        <v>1.8</v>
      </c>
      <c r="AG342" s="216"/>
      <c r="AJ342" s="29"/>
      <c r="AK342" s="27"/>
      <c r="AN342" s="27"/>
      <c r="AO342" s="27"/>
      <c r="AP342" s="27"/>
      <c r="AR342" s="27"/>
      <c r="AT342" s="27"/>
      <c r="AU342" s="27"/>
    </row>
    <row r="343" spans="1:61" ht="15.6">
      <c r="A343" s="216"/>
      <c r="B343" s="287">
        <f>+'Ark1'!C2033</f>
        <v>2024</v>
      </c>
      <c r="C343" s="236">
        <f>+'Ark1'!L2033</f>
        <v>12</v>
      </c>
      <c r="D343" s="236" t="str">
        <f>VLOOKUP(C343,Klasse!$C$11:$D$27,2)</f>
        <v>U+</v>
      </c>
      <c r="E343" s="28">
        <f>+'Ark1'!H2033</f>
        <v>2</v>
      </c>
      <c r="F343" s="28">
        <f>+'Ark1'!J2033</f>
        <v>704</v>
      </c>
      <c r="G343" s="236" t="str">
        <f>VLOOKUP(F343,RNR!$A$1:$B$25,2)</f>
        <v>Øre Vilt</v>
      </c>
      <c r="H343" s="28" t="str">
        <f>+IF(I343=0,"",'Ark1'!Q2033)</f>
        <v/>
      </c>
      <c r="I343" s="339">
        <f>+'Ark1'!R2033</f>
        <v>0</v>
      </c>
      <c r="J343" s="29" t="str">
        <f>+IF(I343=0,"",'Ark1'!AG2033)</f>
        <v/>
      </c>
      <c r="L343" s="29" t="str">
        <f>+IF(I343=0,"",'Ark1'!AH2033)</f>
        <v/>
      </c>
      <c r="M343" s="95"/>
      <c r="N343" s="543">
        <f>+'Ark1'!AI2033</f>
        <v>0</v>
      </c>
      <c r="O343" s="234"/>
      <c r="P343" s="32" t="str">
        <f>+IF(I343=0,"",'Ark1'!U2033)</f>
        <v/>
      </c>
      <c r="Q343" s="32"/>
      <c r="R343" s="264" t="str">
        <f>+IF(N343=0,"",'Ark1'!AJ2033)</f>
        <v/>
      </c>
      <c r="S343" s="95"/>
      <c r="T343" s="264" t="str">
        <f>+IF(N343=0,"",'Ark1'!AK2033)</f>
        <v/>
      </c>
      <c r="U343" s="95"/>
      <c r="V343" s="27" t="str">
        <f>+IF(I343=0,"",'Ark1'!T2033)</f>
        <v/>
      </c>
      <c r="W343" s="95"/>
      <c r="X343" s="34" t="str">
        <f>+IF(I343=0,"",'Ark1'!W2033)</f>
        <v/>
      </c>
      <c r="Y343" s="34" t="str">
        <f>+IF(I343=0,"",'Ark1'!X2033)</f>
        <v/>
      </c>
      <c r="Z343" s="34" t="str">
        <f>+IF(I343=0,"",'Ark1'!Y2033)</f>
        <v/>
      </c>
      <c r="AA343" s="34" t="str">
        <f>+IF(I343=0,"",'Ark1'!Z2033)</f>
        <v/>
      </c>
      <c r="AB343" s="29" t="str">
        <f>+IF(I343=0,"",'Ark1'!AA2033)</f>
        <v/>
      </c>
      <c r="AC343" s="27" t="str">
        <f>+IF(I343=0,"",'Ark1'!AC2033)</f>
        <v/>
      </c>
      <c r="AD343" s="34" t="str">
        <f>+IF(I343=0,"",'Ark1'!AE2033)</f>
        <v/>
      </c>
      <c r="AE343" s="29" t="str">
        <f t="shared" si="54"/>
        <v/>
      </c>
      <c r="AF343" s="29" t="str">
        <f t="shared" si="56"/>
        <v/>
      </c>
      <c r="AG343" s="216"/>
      <c r="AJ343" s="29"/>
      <c r="AK343" s="27"/>
      <c r="AN343" s="27"/>
      <c r="AO343" s="27"/>
      <c r="AP343" s="27"/>
      <c r="AR343" s="27"/>
      <c r="AT343" s="27"/>
      <c r="AU343" s="27"/>
    </row>
    <row r="344" spans="1:61" ht="15.6">
      <c r="A344" s="216"/>
      <c r="B344" s="287">
        <f>+'Ark1'!C2034</f>
        <v>2024</v>
      </c>
      <c r="C344" s="236">
        <f>+'Ark1'!L2034</f>
        <v>12</v>
      </c>
      <c r="D344" s="236" t="str">
        <f>VLOOKUP(C344,Klasse!$C$11:$D$27,2)</f>
        <v>U+</v>
      </c>
      <c r="E344" s="28">
        <f>+'Ark1'!H2034</f>
        <v>1</v>
      </c>
      <c r="F344" s="28">
        <f>+'Ark1'!J2034</f>
        <v>802</v>
      </c>
      <c r="G344" s="236" t="str">
        <f>VLOOKUP(F344,RNR!$A$1:$B$25,2)</f>
        <v>Karasjok</v>
      </c>
      <c r="H344" s="28" t="str">
        <f>+IF(I344=0,"",'Ark1'!Q2034)</f>
        <v/>
      </c>
      <c r="I344" s="339">
        <f>+'Ark1'!R2034</f>
        <v>0</v>
      </c>
      <c r="J344" s="29" t="str">
        <f>+IF(I344=0,"",'Ark1'!AG2034)</f>
        <v/>
      </c>
      <c r="L344" s="29" t="str">
        <f>+IF(I344=0,"",'Ark1'!AH2034)</f>
        <v/>
      </c>
      <c r="M344" s="95"/>
      <c r="N344" s="543">
        <f>+'Ark1'!AI2034</f>
        <v>0</v>
      </c>
      <c r="O344" s="234"/>
      <c r="P344" s="32" t="str">
        <f>+IF(I344=0,"",'Ark1'!U2034)</f>
        <v/>
      </c>
      <c r="Q344" s="32"/>
      <c r="R344" s="264" t="str">
        <f>+IF(N344=0,"",'Ark1'!AJ2034)</f>
        <v/>
      </c>
      <c r="S344" s="95"/>
      <c r="T344" s="264" t="str">
        <f>+IF(N344=0,"",'Ark1'!AK2034)</f>
        <v/>
      </c>
      <c r="U344" s="95"/>
      <c r="V344" s="27" t="str">
        <f>+IF(I344=0,"",'Ark1'!T2034)</f>
        <v/>
      </c>
      <c r="W344" s="95"/>
      <c r="X344" s="34" t="str">
        <f>+IF(I344=0,"",'Ark1'!W2034)</f>
        <v/>
      </c>
      <c r="Y344" s="34" t="str">
        <f>+IF(I344=0,"",'Ark1'!X2034)</f>
        <v/>
      </c>
      <c r="Z344" s="34" t="str">
        <f>+IF(I344=0,"",'Ark1'!Y2034)</f>
        <v/>
      </c>
      <c r="AA344" s="34" t="str">
        <f>+IF(I344=0,"",'Ark1'!Z2034)</f>
        <v/>
      </c>
      <c r="AB344" s="29" t="str">
        <f>+IF(I344=0,"",'Ark1'!AA2034)</f>
        <v/>
      </c>
      <c r="AC344" s="27" t="str">
        <f>+IF(I344=0,"",'Ark1'!AC2034)</f>
        <v/>
      </c>
      <c r="AD344" s="34" t="str">
        <f>+IF(I344=0,"",'Ark1'!AE2034)</f>
        <v/>
      </c>
      <c r="AE344" s="29" t="str">
        <f t="shared" si="54"/>
        <v/>
      </c>
      <c r="AF344" s="29" t="str">
        <f t="shared" si="56"/>
        <v/>
      </c>
      <c r="AG344" s="216"/>
      <c r="AJ344" s="29"/>
      <c r="AK344" s="27"/>
      <c r="AN344" s="27"/>
      <c r="AO344" s="27"/>
      <c r="AP344" s="27"/>
      <c r="AR344" s="27"/>
      <c r="AT344" s="27"/>
      <c r="AU344" s="27"/>
    </row>
    <row r="345" spans="1:61" ht="19.8">
      <c r="A345" s="216"/>
      <c r="B345" s="216"/>
      <c r="C345" s="216"/>
      <c r="D345" s="216"/>
      <c r="E345" s="216"/>
      <c r="F345" s="216"/>
      <c r="G345" s="534"/>
      <c r="H345" s="534"/>
      <c r="I345" s="349"/>
      <c r="J345" s="217"/>
      <c r="K345" s="217"/>
      <c r="L345" s="217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218"/>
      <c r="Z345" s="218"/>
      <c r="AA345" s="218"/>
      <c r="AB345" s="218"/>
      <c r="AC345" s="216"/>
      <c r="AD345" s="218"/>
      <c r="AE345" s="218"/>
      <c r="AF345" s="218"/>
      <c r="AG345" s="216"/>
      <c r="AH345" s="219"/>
      <c r="AJ345" s="29"/>
      <c r="AK345" s="27"/>
      <c r="AL345" s="220"/>
      <c r="AM345" s="28"/>
      <c r="AQ345" s="28"/>
      <c r="BI345" s="232"/>
    </row>
    <row r="346" spans="1:61" ht="21">
      <c r="A346" s="216"/>
      <c r="B346" s="216"/>
      <c r="C346" s="216"/>
      <c r="D346" s="263" t="str">
        <f>+D352</f>
        <v>E-</v>
      </c>
      <c r="E346" s="216"/>
      <c r="F346" s="216"/>
      <c r="G346" s="534"/>
      <c r="H346" s="534"/>
      <c r="I346" s="340">
        <f>SUM(I348:I372)</f>
        <v>38</v>
      </c>
      <c r="J346" s="260"/>
      <c r="K346" s="260"/>
      <c r="L346" s="260"/>
      <c r="M346" s="95"/>
      <c r="N346" s="536">
        <f>SUM(N348:N372)</f>
        <v>38</v>
      </c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218"/>
      <c r="Z346" s="218"/>
      <c r="AA346" s="218"/>
      <c r="AB346" s="218"/>
      <c r="AC346" s="216"/>
      <c r="AD346" s="218"/>
      <c r="AE346" s="218"/>
      <c r="AF346" s="218"/>
      <c r="AG346" s="216"/>
      <c r="AH346" s="219"/>
      <c r="AJ346" s="29"/>
      <c r="AK346" s="27"/>
      <c r="AL346" s="220"/>
      <c r="AM346" s="28"/>
      <c r="AQ346" s="28"/>
      <c r="BI346" s="232"/>
    </row>
    <row r="347" spans="1:61" ht="19.8">
      <c r="A347" s="581"/>
      <c r="B347" s="582"/>
      <c r="C347" s="581"/>
      <c r="D347" s="582"/>
      <c r="E347" s="581"/>
      <c r="F347" s="582"/>
      <c r="G347" s="581"/>
      <c r="H347" s="582"/>
      <c r="I347" s="349"/>
      <c r="J347" s="217"/>
      <c r="K347" s="217"/>
      <c r="L347" s="217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218"/>
      <c r="Z347" s="218"/>
      <c r="AA347" s="218"/>
      <c r="AB347" s="235"/>
      <c r="AC347" s="216"/>
      <c r="AD347" s="235"/>
      <c r="AE347" s="235"/>
      <c r="AF347" s="233"/>
      <c r="AG347" s="216"/>
      <c r="AH347" s="219"/>
      <c r="AJ347" s="29"/>
      <c r="AK347" s="27"/>
      <c r="AL347" s="220"/>
      <c r="AM347" s="28"/>
      <c r="AQ347" s="28"/>
      <c r="BI347" s="232"/>
    </row>
    <row r="348" spans="1:61" ht="15.6">
      <c r="A348" s="216"/>
      <c r="B348" s="287">
        <f>+'Ark1'!C2035</f>
        <v>2024</v>
      </c>
      <c r="C348" s="236">
        <f>+'Ark1'!L2035</f>
        <v>13</v>
      </c>
      <c r="D348" s="236" t="str">
        <f>VLOOKUP(C348,Klasse!$C$11:$D$27,2)</f>
        <v>E-</v>
      </c>
      <c r="E348" s="236">
        <f>+'Ark1'!H2035</f>
        <v>1</v>
      </c>
      <c r="F348" s="236">
        <f>+'Ark1'!J2035</f>
        <v>103</v>
      </c>
      <c r="G348" s="236" t="str">
        <f>VLOOKUP(F348,RNR!$A$1:$B$25,2)</f>
        <v>Rudshøgda</v>
      </c>
      <c r="H348" s="236" t="str">
        <f>+IF(I348=0,"",'Ark1'!Q2035)</f>
        <v/>
      </c>
      <c r="I348" s="353">
        <f>+'Ark1'!R2035</f>
        <v>0</v>
      </c>
      <c r="J348" s="237" t="str">
        <f>+IF(I348=0,"",'Ark1'!AG2035)</f>
        <v/>
      </c>
      <c r="K348" s="237"/>
      <c r="L348" s="237" t="str">
        <f>+IF(I348=0,"",'Ark1'!AH2035)</f>
        <v/>
      </c>
      <c r="M348" s="95"/>
      <c r="N348" s="504">
        <f>+IF(J348=0,"",'Ark1'!AI2035)</f>
        <v>0</v>
      </c>
      <c r="O348" s="234"/>
      <c r="P348" s="32" t="str">
        <f>+IF(I348=0,"",'Ark1'!U2035)</f>
        <v/>
      </c>
      <c r="Q348" s="95"/>
      <c r="R348" s="264" t="str">
        <f>+IF(N348=0,"",'Ark1'!AJ2035)</f>
        <v/>
      </c>
      <c r="S348" s="95"/>
      <c r="T348" s="264" t="str">
        <f>+IF(N348=0,"",'Ark1'!AK2035)</f>
        <v/>
      </c>
      <c r="U348" s="95"/>
      <c r="V348" s="238" t="str">
        <f>+IF(I348=0,"",'Ark1'!T2035)</f>
        <v/>
      </c>
      <c r="W348" s="95"/>
      <c r="X348" s="239" t="str">
        <f>+IF(I348=0,"",'Ark1'!W2035)</f>
        <v/>
      </c>
      <c r="Y348" s="239" t="str">
        <f>+IF(I348=0,"",'Ark1'!X2035)</f>
        <v/>
      </c>
      <c r="Z348" s="239" t="str">
        <f>+IF(I348=0,"",'Ark1'!Y2035)</f>
        <v/>
      </c>
      <c r="AA348" s="239" t="str">
        <f>+IF(I348=0,"",'Ark1'!Z2035)</f>
        <v/>
      </c>
      <c r="AB348" s="237" t="str">
        <f>+IF(I348=0,"",'Ark1'!AA2035)</f>
        <v/>
      </c>
      <c r="AC348" s="238" t="str">
        <f>+IF(I348=0,"",'Ark1'!AC2035)</f>
        <v/>
      </c>
      <c r="AD348" s="239" t="str">
        <f>+IF(I348=0,"",'Ark1'!AE2035)</f>
        <v/>
      </c>
      <c r="AE348" s="237" t="str">
        <f t="shared" ref="AE348:AE351" si="57">IF(I348=0,"",P348/C348)</f>
        <v/>
      </c>
      <c r="AF348" s="237" t="str">
        <f t="shared" ref="AF348:AF351" si="58">IF(I348=0,"",I348/H348)</f>
        <v/>
      </c>
      <c r="AG348" s="216"/>
      <c r="AJ348" s="29"/>
      <c r="AK348" s="27"/>
      <c r="AN348" s="27"/>
      <c r="AO348" s="27"/>
      <c r="AP348" s="27"/>
      <c r="AR348" s="27"/>
      <c r="AT348" s="27"/>
      <c r="AU348" s="27"/>
    </row>
    <row r="349" spans="1:61" ht="15.6">
      <c r="A349" s="216"/>
      <c r="B349" s="287">
        <f>+'Ark1'!C2036</f>
        <v>2024</v>
      </c>
      <c r="C349" s="236">
        <f>+'Ark1'!L2036</f>
        <v>13</v>
      </c>
      <c r="D349" s="236" t="str">
        <f>VLOOKUP(C349,Klasse!$C$11:$D$27,2)</f>
        <v>E-</v>
      </c>
      <c r="E349" s="236">
        <f>+'Ark1'!H2036</f>
        <v>2</v>
      </c>
      <c r="F349" s="236">
        <f>+'Ark1'!J2036</f>
        <v>106</v>
      </c>
      <c r="G349" s="236" t="str">
        <f>VLOOKUP(F349,RNR!$A$1:$B$25,2)</f>
        <v>Furuseth</v>
      </c>
      <c r="H349" s="236" t="str">
        <f>+IF(I349=0,"",'Ark1'!Q2036)</f>
        <v/>
      </c>
      <c r="I349" s="353">
        <f>+'Ark1'!R2036</f>
        <v>0</v>
      </c>
      <c r="J349" s="237" t="str">
        <f>+IF(I349=0,"",'Ark1'!AG2036)</f>
        <v/>
      </c>
      <c r="K349" s="237"/>
      <c r="L349" s="237" t="str">
        <f>+IF(I349=0,"",'Ark1'!AH2036)</f>
        <v/>
      </c>
      <c r="M349" s="95"/>
      <c r="N349" s="504">
        <f>+IF(J349=0,"",'Ark1'!AI2036)</f>
        <v>0</v>
      </c>
      <c r="O349" s="234"/>
      <c r="P349" s="32" t="str">
        <f>+IF(I349=0,"",'Ark1'!U2036)</f>
        <v/>
      </c>
      <c r="Q349" s="95"/>
      <c r="R349" s="264" t="str">
        <f>+IF(N349=0,"",'Ark1'!AJ2036)</f>
        <v/>
      </c>
      <c r="S349" s="95"/>
      <c r="T349" s="264" t="str">
        <f>+IF(N349=0,"",'Ark1'!AK2036)</f>
        <v/>
      </c>
      <c r="U349" s="95"/>
      <c r="V349" s="238" t="str">
        <f>+IF(I349=0,"",'Ark1'!T2036)</f>
        <v/>
      </c>
      <c r="W349" s="95"/>
      <c r="X349" s="239" t="str">
        <f>+IF(I349=0,"",'Ark1'!W2036)</f>
        <v/>
      </c>
      <c r="Y349" s="239" t="str">
        <f>+IF(I349=0,"",'Ark1'!X2036)</f>
        <v/>
      </c>
      <c r="Z349" s="239" t="str">
        <f>+IF(I349=0,"",'Ark1'!Y2036)</f>
        <v/>
      </c>
      <c r="AA349" s="239" t="str">
        <f>+IF(I349=0,"",'Ark1'!Z2036)</f>
        <v/>
      </c>
      <c r="AB349" s="237" t="str">
        <f>+IF(I349=0,"",'Ark1'!AA2036)</f>
        <v/>
      </c>
      <c r="AC349" s="238" t="str">
        <f>+IF(I349=0,"",'Ark1'!AC2036)</f>
        <v/>
      </c>
      <c r="AD349" s="239" t="str">
        <f>+IF(I349=0,"",'Ark1'!AE2036)</f>
        <v/>
      </c>
      <c r="AE349" s="237" t="str">
        <f t="shared" si="57"/>
        <v/>
      </c>
      <c r="AF349" s="237" t="str">
        <f t="shared" si="58"/>
        <v/>
      </c>
      <c r="AG349" s="216"/>
      <c r="AJ349" s="29"/>
      <c r="AK349" s="27"/>
      <c r="AN349" s="27"/>
      <c r="AO349" s="27"/>
      <c r="AP349" s="27"/>
      <c r="AR349" s="27"/>
      <c r="AT349" s="27"/>
      <c r="AU349" s="27"/>
    </row>
    <row r="350" spans="1:61" ht="15.6">
      <c r="A350" s="216"/>
      <c r="B350" s="287">
        <f>+'Ark1'!C2037</f>
        <v>2024</v>
      </c>
      <c r="C350" s="236">
        <f>+'Ark1'!L2037</f>
        <v>13</v>
      </c>
      <c r="D350" s="236" t="str">
        <f>VLOOKUP(C350,Klasse!$C$11:$D$27,2)</f>
        <v>E-</v>
      </c>
      <c r="E350" s="236">
        <f>+'Ark1'!H2037</f>
        <v>1</v>
      </c>
      <c r="F350" s="236">
        <f>+'Ark1'!J2037</f>
        <v>110</v>
      </c>
      <c r="G350" s="236" t="str">
        <f>VLOOKUP(F350,RNR!$A$1:$B$25,2)</f>
        <v>Gol</v>
      </c>
      <c r="H350" s="236">
        <f>+IF(I350=0,"",'Ark1'!Q2037)</f>
        <v>4</v>
      </c>
      <c r="I350" s="353">
        <f>+'Ark1'!R2037</f>
        <v>4</v>
      </c>
      <c r="J350" s="237">
        <f>+IF(I350=0,"",'Ark1'!AG2037)</f>
        <v>0.1390459832486691</v>
      </c>
      <c r="K350" s="237"/>
      <c r="L350" s="237">
        <f>+IF(I350=0,"",'Ark1'!AH2037)</f>
        <v>0</v>
      </c>
      <c r="M350" s="95"/>
      <c r="N350" s="504">
        <f>+IF(J350=0,"",'Ark1'!AI2037)</f>
        <v>4</v>
      </c>
      <c r="O350" s="234"/>
      <c r="P350" s="32">
        <f>+IF(I350=0,"",'Ark1'!U2037)</f>
        <v>53.875</v>
      </c>
      <c r="Q350" s="95"/>
      <c r="R350" s="264">
        <f>+IF(N350=0,"",'Ark1'!AJ2037)</f>
        <v>117.55</v>
      </c>
      <c r="S350" s="95"/>
      <c r="T350" s="264">
        <f>+IF(N350=0,"",'Ark1'!AK2037)</f>
        <v>33.220377979332405</v>
      </c>
      <c r="U350" s="95"/>
      <c r="V350" s="238">
        <f>+IF(I350=0,"",'Ark1'!T2037)</f>
        <v>14</v>
      </c>
      <c r="W350" s="95"/>
      <c r="X350" s="239">
        <f>+IF(I350=0,"",'Ark1'!W2037)</f>
        <v>100</v>
      </c>
      <c r="Y350" s="239">
        <f>+IF(I350=0,"",'Ark1'!X2037)</f>
        <v>100</v>
      </c>
      <c r="Z350" s="239">
        <f>+IF(I350=0,"",'Ark1'!Y2037)</f>
        <v>100</v>
      </c>
      <c r="AA350" s="239">
        <f>+IF(I350=0,"",'Ark1'!Z2037)</f>
        <v>2.3742103950576263</v>
      </c>
      <c r="AB350" s="237">
        <f>+IF(I350=0,"",'Ark1'!AA2037)</f>
        <v>0</v>
      </c>
      <c r="AC350" s="238">
        <f>+IF(I350=0,"",'Ark1'!AC2037)</f>
        <v>0</v>
      </c>
      <c r="AD350" s="239">
        <f>+IF(I350=0,"",'Ark1'!AE2037)</f>
        <v>0</v>
      </c>
      <c r="AE350" s="237">
        <f t="shared" si="57"/>
        <v>4.1442307692307692</v>
      </c>
      <c r="AF350" s="237">
        <f t="shared" si="58"/>
        <v>1</v>
      </c>
      <c r="AG350" s="216"/>
      <c r="AJ350" s="29"/>
      <c r="AK350" s="27"/>
      <c r="AN350" s="27"/>
      <c r="AO350" s="27"/>
      <c r="AP350" s="27"/>
      <c r="AR350" s="27"/>
      <c r="AT350" s="27"/>
      <c r="AU350" s="27"/>
    </row>
    <row r="351" spans="1:61" ht="15.6">
      <c r="A351" s="216"/>
      <c r="B351" s="287">
        <f>+'Ark1'!C2038</f>
        <v>2024</v>
      </c>
      <c r="C351" s="236">
        <f>+'Ark1'!L2038</f>
        <v>13</v>
      </c>
      <c r="D351" s="236" t="str">
        <f>VLOOKUP(C351,Klasse!$C$11:$D$27,2)</f>
        <v>E-</v>
      </c>
      <c r="E351" s="236">
        <f>+'Ark1'!H2038</f>
        <v>1</v>
      </c>
      <c r="F351" s="236">
        <f>+'Ark1'!J2038</f>
        <v>111</v>
      </c>
      <c r="G351" s="236" t="str">
        <f>VLOOKUP(F351,RNR!$A$1:$B$25,2)</f>
        <v>Forus</v>
      </c>
      <c r="H351" s="236">
        <f>+IF(I351=0,"",'Ark1'!Q2038)</f>
        <v>8</v>
      </c>
      <c r="I351" s="353">
        <f>+'Ark1'!R2038</f>
        <v>8</v>
      </c>
      <c r="J351" s="237">
        <f>+IF(I351=0,"",'Ark1'!AG2038)</f>
        <v>0.32531246196296076</v>
      </c>
      <c r="K351" s="237"/>
      <c r="L351" s="237">
        <f>+IF(I351=0,"",'Ark1'!AH2038)</f>
        <v>0</v>
      </c>
      <c r="M351" s="95"/>
      <c r="N351" s="504">
        <f>+IF(J351=0,"",'Ark1'!AI2038)</f>
        <v>8</v>
      </c>
      <c r="O351" s="234"/>
      <c r="P351" s="32">
        <f>+IF(I351=0,"",'Ark1'!U2038)</f>
        <v>46.4375</v>
      </c>
      <c r="Q351" s="95"/>
      <c r="R351" s="264">
        <f>+IF(N351=0,"",'Ark1'!AJ2038)</f>
        <v>112.1</v>
      </c>
      <c r="S351" s="95"/>
      <c r="T351" s="264">
        <f>+IF(N351=0,"",'Ark1'!AK2038)</f>
        <v>32.42103144993041</v>
      </c>
      <c r="U351" s="95"/>
      <c r="V351" s="238">
        <f>+IF(I351=0,"",'Ark1'!T2038)</f>
        <v>12.5</v>
      </c>
      <c r="W351" s="95"/>
      <c r="X351" s="239">
        <f>+IF(I351=0,"",'Ark1'!W2038)</f>
        <v>87.5</v>
      </c>
      <c r="Y351" s="239">
        <f>+IF(I351=0,"",'Ark1'!X2038)</f>
        <v>100</v>
      </c>
      <c r="Z351" s="239">
        <f>+IF(I351=0,"",'Ark1'!Y2038)</f>
        <v>100</v>
      </c>
      <c r="AA351" s="239">
        <f>+IF(I351=0,"",'Ark1'!Z2038)</f>
        <v>9.1271487196166632</v>
      </c>
      <c r="AB351" s="237">
        <f>+IF(I351=0,"",'Ark1'!AA2038)</f>
        <v>0</v>
      </c>
      <c r="AC351" s="238">
        <f>+IF(I351=0,"",'Ark1'!AC2038)</f>
        <v>0</v>
      </c>
      <c r="AD351" s="239">
        <f>+IF(I351=0,"",'Ark1'!AE2038)</f>
        <v>0</v>
      </c>
      <c r="AE351" s="237">
        <f t="shared" si="57"/>
        <v>3.5721153846153846</v>
      </c>
      <c r="AF351" s="237">
        <f t="shared" si="58"/>
        <v>1</v>
      </c>
      <c r="AG351" s="216"/>
      <c r="AJ351" s="29"/>
      <c r="AK351" s="27"/>
      <c r="AN351" s="27"/>
      <c r="AO351" s="27"/>
      <c r="AP351" s="27"/>
      <c r="AR351" s="27"/>
      <c r="AT351" s="27"/>
      <c r="AU351" s="27"/>
    </row>
    <row r="352" spans="1:61" ht="15.6">
      <c r="A352" s="216"/>
      <c r="B352" s="287">
        <f>+'Ark1'!C2039</f>
        <v>2024</v>
      </c>
      <c r="C352" s="236">
        <f>+'Ark1'!L2039</f>
        <v>13</v>
      </c>
      <c r="D352" s="236" t="str">
        <f>VLOOKUP(C352,Klasse!$C$11:$D$27,2)</f>
        <v>E-</v>
      </c>
      <c r="E352" s="236">
        <f>+'Ark1'!H2039</f>
        <v>1</v>
      </c>
      <c r="F352" s="236">
        <f>+'Ark1'!J2039</f>
        <v>116</v>
      </c>
      <c r="G352" s="236" t="str">
        <f>VLOOKUP(F352,RNR!$A$1:$B$25,2)</f>
        <v>Sandeid</v>
      </c>
      <c r="H352" s="236">
        <f>+IF(I352=0,"",'Ark1'!Q2039)</f>
        <v>5</v>
      </c>
      <c r="I352" s="353">
        <f>+'Ark1'!R2039</f>
        <v>6</v>
      </c>
      <c r="J352" s="237">
        <f>+IF(I352=0,"",'Ark1'!AG2039)</f>
        <v>0.36103125337502495</v>
      </c>
      <c r="K352" s="237"/>
      <c r="L352" s="237">
        <f>+IF(I352=0,"",'Ark1'!AH2039)</f>
        <v>0</v>
      </c>
      <c r="M352" s="95"/>
      <c r="N352" s="504">
        <f>+IF(J352=0,"",'Ark1'!AI2039)</f>
        <v>6</v>
      </c>
      <c r="O352" s="234"/>
      <c r="P352" s="32">
        <f>+IF(I352=0,"",'Ark1'!U2039)</f>
        <v>46.800000000000011</v>
      </c>
      <c r="Q352" s="95"/>
      <c r="R352" s="264">
        <f>+IF(N352=0,"",'Ark1'!AJ2039)</f>
        <v>112.8833333333333</v>
      </c>
      <c r="S352" s="95"/>
      <c r="T352" s="264">
        <f>+IF(N352=0,"",'Ark1'!AK2039)</f>
        <v>32.250488653545382</v>
      </c>
      <c r="U352" s="95"/>
      <c r="V352" s="238">
        <f>+IF(I352=0,"",'Ark1'!T2039)</f>
        <v>13.666666666666663</v>
      </c>
      <c r="W352" s="95"/>
      <c r="X352" s="239">
        <f>+IF(I352=0,"",'Ark1'!W2039)</f>
        <v>100</v>
      </c>
      <c r="Y352" s="239">
        <f>+IF(I352=0,"",'Ark1'!X2039)</f>
        <v>100</v>
      </c>
      <c r="Z352" s="239">
        <f>+IF(I352=0,"",'Ark1'!Y2039)</f>
        <v>100</v>
      </c>
      <c r="AA352" s="239">
        <f>+IF(I352=0,"",'Ark1'!Z2039)</f>
        <v>7.8181412965827937</v>
      </c>
      <c r="AB352" s="237">
        <f>+IF(I352=0,"",'Ark1'!AA2039)</f>
        <v>0</v>
      </c>
      <c r="AC352" s="238">
        <f>+IF(I352=0,"",'Ark1'!AC2039)</f>
        <v>0</v>
      </c>
      <c r="AD352" s="239">
        <f>+IF(I352=0,"",'Ark1'!AE2039)</f>
        <v>0</v>
      </c>
      <c r="AE352" s="237">
        <f t="shared" ref="AE352:AE372" si="59">IF(I352=0,"",P352/C352)</f>
        <v>3.600000000000001</v>
      </c>
      <c r="AF352" s="237">
        <f t="shared" ref="AF352" si="60">IF(I352=0,"",I352/H352)</f>
        <v>1.2</v>
      </c>
      <c r="AG352" s="216"/>
      <c r="AJ352" s="29"/>
      <c r="AK352" s="27"/>
      <c r="AN352" s="27"/>
      <c r="AO352" s="27"/>
      <c r="AP352" s="27"/>
      <c r="AR352" s="27"/>
    </row>
    <row r="353" spans="1:44" ht="15.6">
      <c r="A353" s="216"/>
      <c r="B353" s="287">
        <f>+'Ark1'!C2040</f>
        <v>2024</v>
      </c>
      <c r="C353" s="236">
        <f>+'Ark1'!L2040</f>
        <v>13</v>
      </c>
      <c r="D353" s="236" t="str">
        <f>VLOOKUP(C353,Klasse!$C$11:$D$27,2)</f>
        <v>E-</v>
      </c>
      <c r="E353" s="236">
        <f>+'Ark1'!H2040</f>
        <v>2</v>
      </c>
      <c r="F353" s="236">
        <f>+'Ark1'!J2040</f>
        <v>117</v>
      </c>
      <c r="G353" s="236" t="str">
        <f>VLOOKUP(F353,RNR!$A$1:$B$25,2)</f>
        <v>Jæren</v>
      </c>
      <c r="H353" s="236">
        <f>+IF(I353=0,"",'Ark1'!Q2040)</f>
        <v>4</v>
      </c>
      <c r="I353" s="353">
        <f>+'Ark1'!R2040</f>
        <v>6</v>
      </c>
      <c r="J353" s="237">
        <f>+IF(I353=0,"",'Ark1'!AG2040)</f>
        <v>0.49704046905246085</v>
      </c>
      <c r="K353" s="237"/>
      <c r="L353" s="237">
        <f>+IF(I353=0,"",'Ark1'!AH2040)</f>
        <v>0</v>
      </c>
      <c r="M353" s="95"/>
      <c r="N353" s="504">
        <f>+IF(J353=0,"",'Ark1'!AI2040)</f>
        <v>6</v>
      </c>
      <c r="O353" s="234"/>
      <c r="P353" s="32">
        <f>+IF(I353=0,"",'Ark1'!U2040)</f>
        <v>47.416666666666657</v>
      </c>
      <c r="Q353" s="95"/>
      <c r="R353" s="264">
        <f>+IF(N353=0,"",'Ark1'!AJ2040)</f>
        <v>111.9666666666667</v>
      </c>
      <c r="S353" s="95"/>
      <c r="T353" s="264">
        <f>+IF(N353=0,"",'Ark1'!AK2040)</f>
        <v>33.782699165695448</v>
      </c>
      <c r="U353" s="95"/>
      <c r="V353" s="238">
        <f>+IF(I353=0,"",'Ark1'!T2040)</f>
        <v>14.5</v>
      </c>
      <c r="W353" s="95"/>
      <c r="X353" s="239">
        <f>+IF(I353=0,"",'Ark1'!W2040)</f>
        <v>100</v>
      </c>
      <c r="Y353" s="239">
        <f>+IF(I353=0,"",'Ark1'!X2040)</f>
        <v>100</v>
      </c>
      <c r="Z353" s="239">
        <f>+IF(I353=0,"",'Ark1'!Y2040)</f>
        <v>100</v>
      </c>
      <c r="AA353" s="239">
        <f>+IF(I353=0,"",'Ark1'!Z2040)</f>
        <v>4.0026727181833506</v>
      </c>
      <c r="AB353" s="237">
        <f>+IF(I353=0,"",'Ark1'!AA2040)</f>
        <v>0</v>
      </c>
      <c r="AC353" s="238">
        <f>+IF(I353=0,"",'Ark1'!AC2040)</f>
        <v>0</v>
      </c>
      <c r="AD353" s="239">
        <f>+IF(I353=0,"",'Ark1'!AE2040)</f>
        <v>0</v>
      </c>
      <c r="AE353" s="237">
        <f t="shared" si="59"/>
        <v>3.6474358974358969</v>
      </c>
      <c r="AF353" s="237">
        <f t="shared" ref="AF353:AF372" si="61">IF(I353=0,"",I353/H353)</f>
        <v>1.5</v>
      </c>
      <c r="AG353" s="216"/>
      <c r="AJ353" s="29"/>
      <c r="AK353" s="27"/>
      <c r="AN353" s="27"/>
      <c r="AO353" s="27"/>
      <c r="AP353" s="27"/>
      <c r="AR353" s="27"/>
    </row>
    <row r="354" spans="1:44" ht="15.6">
      <c r="A354" s="216"/>
      <c r="B354" s="287">
        <f>+'Ark1'!C2041</f>
        <v>2024</v>
      </c>
      <c r="C354" s="236">
        <f>+'Ark1'!L2041</f>
        <v>13</v>
      </c>
      <c r="D354" s="236" t="str">
        <f>VLOOKUP(C354,Klasse!$C$11:$D$27,2)</f>
        <v>E-</v>
      </c>
      <c r="E354" s="236">
        <f>+'Ark1'!H2041</f>
        <v>1</v>
      </c>
      <c r="F354" s="236">
        <f>+'Ark1'!J2041</f>
        <v>134</v>
      </c>
      <c r="G354" s="236" t="str">
        <f>VLOOKUP(F354,RNR!$A$1:$B$25,2)</f>
        <v>Førde</v>
      </c>
      <c r="H354" s="236" t="str">
        <f>+IF(I354=0,"",'Ark1'!Q2041)</f>
        <v/>
      </c>
      <c r="I354" s="353">
        <f>+'Ark1'!R2041</f>
        <v>0</v>
      </c>
      <c r="J354" s="237" t="str">
        <f>+IF(I354=0,"",'Ark1'!AG2041)</f>
        <v/>
      </c>
      <c r="K354" s="237"/>
      <c r="L354" s="237" t="str">
        <f>+IF(I354=0,"",'Ark1'!AH2041)</f>
        <v/>
      </c>
      <c r="M354" s="95"/>
      <c r="N354" s="504">
        <f>+IF(J354=0,"",'Ark1'!AI2041)</f>
        <v>0</v>
      </c>
      <c r="O354" s="234"/>
      <c r="P354" s="32" t="str">
        <f>+IF(I354=0,"",'Ark1'!U2041)</f>
        <v/>
      </c>
      <c r="Q354" s="95"/>
      <c r="R354" s="264" t="str">
        <f>+IF(N354=0,"",'Ark1'!AJ2041)</f>
        <v/>
      </c>
      <c r="S354" s="95"/>
      <c r="T354" s="264" t="str">
        <f>+IF(N354=0,"",'Ark1'!AK2041)</f>
        <v/>
      </c>
      <c r="U354" s="95"/>
      <c r="V354" s="238" t="str">
        <f>+IF(I354=0,"",'Ark1'!T2041)</f>
        <v/>
      </c>
      <c r="W354" s="95"/>
      <c r="X354" s="239" t="str">
        <f>+IF(I354=0,"",'Ark1'!W2041)</f>
        <v/>
      </c>
      <c r="Y354" s="239" t="str">
        <f>+IF(I354=0,"",'Ark1'!X2041)</f>
        <v/>
      </c>
      <c r="Z354" s="239" t="str">
        <f>+IF(I354=0,"",'Ark1'!Y2041)</f>
        <v/>
      </c>
      <c r="AA354" s="239" t="str">
        <f>+IF(I354=0,"",'Ark1'!Z2041)</f>
        <v/>
      </c>
      <c r="AB354" s="237" t="str">
        <f>+IF(I354=0,"",'Ark1'!AA2041)</f>
        <v/>
      </c>
      <c r="AC354" s="238" t="str">
        <f>+IF(I354=0,"",'Ark1'!AC2041)</f>
        <v/>
      </c>
      <c r="AD354" s="239" t="str">
        <f>+IF(I354=0,"",'Ark1'!AE2041)</f>
        <v/>
      </c>
      <c r="AE354" s="237" t="str">
        <f t="shared" si="59"/>
        <v/>
      </c>
      <c r="AF354" s="237" t="str">
        <f t="shared" si="61"/>
        <v/>
      </c>
      <c r="AG354" s="216"/>
      <c r="AJ354" s="29"/>
      <c r="AK354" s="27"/>
      <c r="AN354" s="27"/>
      <c r="AO354" s="27"/>
      <c r="AP354" s="27"/>
      <c r="AR354" s="27"/>
    </row>
    <row r="355" spans="1:44" ht="15.6">
      <c r="A355" s="216"/>
      <c r="B355" s="287">
        <f>+'Ark1'!C2042</f>
        <v>2024</v>
      </c>
      <c r="C355" s="236">
        <f>+'Ark1'!L2042</f>
        <v>13</v>
      </c>
      <c r="D355" s="236" t="str">
        <f>VLOOKUP(C355,Klasse!$C$11:$D$27,2)</f>
        <v>E-</v>
      </c>
      <c r="E355" s="236">
        <f>+'Ark1'!H2042</f>
        <v>2</v>
      </c>
      <c r="F355" s="236">
        <f>+'Ark1'!J2042</f>
        <v>141</v>
      </c>
      <c r="G355" s="236" t="str">
        <f>VLOOKUP(F355,RNR!$A$1:$B$25,2)</f>
        <v>Ølen</v>
      </c>
      <c r="H355" s="236">
        <f>+IF(I355=0,"",'Ark1'!Q2042)</f>
        <v>2</v>
      </c>
      <c r="I355" s="353">
        <f>+'Ark1'!R2042</f>
        <v>2</v>
      </c>
      <c r="J355" s="237">
        <f>+IF(I355=0,"",'Ark1'!AG2042)</f>
        <v>7.7496047966346598E-2</v>
      </c>
      <c r="K355" s="237"/>
      <c r="L355" s="237">
        <f>+IF(I355=0,"",'Ark1'!AH2042)</f>
        <v>0</v>
      </c>
      <c r="M355" s="95"/>
      <c r="N355" s="504">
        <f>+IF(J355=0,"",'Ark1'!AI2042)</f>
        <v>2</v>
      </c>
      <c r="O355" s="234"/>
      <c r="P355" s="32">
        <f>+IF(I355=0,"",'Ark1'!U2042)</f>
        <v>43.9</v>
      </c>
      <c r="Q355" s="95"/>
      <c r="R355" s="264">
        <f>+IF(N355=0,"",'Ark1'!AJ2042)</f>
        <v>112</v>
      </c>
      <c r="S355" s="95"/>
      <c r="T355" s="264">
        <f>+IF(N355=0,"",'Ark1'!AK2042)</f>
        <v>31.062551319786913</v>
      </c>
      <c r="U355" s="95"/>
      <c r="V355" s="238">
        <f>+IF(I355=0,"",'Ark1'!T2042)</f>
        <v>14</v>
      </c>
      <c r="W355" s="95"/>
      <c r="X355" s="239">
        <f>+IF(I355=0,"",'Ark1'!W2042)</f>
        <v>100</v>
      </c>
      <c r="Y355" s="239">
        <f>+IF(I355=0,"",'Ark1'!X2042)</f>
        <v>100</v>
      </c>
      <c r="Z355" s="239">
        <f>+IF(I355=0,"",'Ark1'!Y2042)</f>
        <v>100</v>
      </c>
      <c r="AA355" s="239">
        <f>+IF(I355=0,"",'Ark1'!Z2042)</f>
        <v>6.5000000000000195</v>
      </c>
      <c r="AB355" s="237">
        <f>+IF(I355=0,"",'Ark1'!AA2042)</f>
        <v>0</v>
      </c>
      <c r="AC355" s="238">
        <f>+IF(I355=0,"",'Ark1'!AC2042)</f>
        <v>0</v>
      </c>
      <c r="AD355" s="239">
        <f>+IF(I355=0,"",'Ark1'!AE2042)</f>
        <v>0</v>
      </c>
      <c r="AE355" s="237">
        <f t="shared" si="59"/>
        <v>3.3769230769230769</v>
      </c>
      <c r="AF355" s="237">
        <f t="shared" si="61"/>
        <v>1</v>
      </c>
      <c r="AG355" s="216"/>
      <c r="AJ355" s="29"/>
      <c r="AK355" s="27"/>
      <c r="AN355" s="27"/>
      <c r="AO355" s="27"/>
      <c r="AP355" s="27"/>
      <c r="AR355" s="27"/>
    </row>
    <row r="356" spans="1:44" ht="15.6">
      <c r="A356" s="216"/>
      <c r="B356" s="287">
        <f>+'Ark1'!C2043</f>
        <v>2024</v>
      </c>
      <c r="C356" s="236">
        <f>+'Ark1'!L2043</f>
        <v>13</v>
      </c>
      <c r="D356" s="236" t="str">
        <f>VLOOKUP(C356,Klasse!$C$11:$D$27,2)</f>
        <v>E-</v>
      </c>
      <c r="E356" s="236">
        <f>+'Ark1'!H2043</f>
        <v>2</v>
      </c>
      <c r="F356" s="236">
        <f>+'Ark1'!J2043</f>
        <v>143</v>
      </c>
      <c r="G356" s="236" t="str">
        <f>VLOOKUP(F356,RNR!$A$1:$B$25,2)</f>
        <v>Nordfjord</v>
      </c>
      <c r="H356" s="236" t="str">
        <f>+IF(I356=0,"",'Ark1'!Q2043)</f>
        <v/>
      </c>
      <c r="I356" s="353">
        <f>+'Ark1'!R2043</f>
        <v>0</v>
      </c>
      <c r="J356" s="237" t="str">
        <f>+IF(I356=0,"",'Ark1'!AG2043)</f>
        <v/>
      </c>
      <c r="K356" s="237"/>
      <c r="L356" s="237" t="str">
        <f>+IF(I356=0,"",'Ark1'!AH2043)</f>
        <v/>
      </c>
      <c r="M356" s="95"/>
      <c r="N356" s="504">
        <f>+IF(J356=0,"",'Ark1'!AI2043)</f>
        <v>0</v>
      </c>
      <c r="O356" s="234"/>
      <c r="P356" s="32" t="str">
        <f>+IF(I356=0,"",'Ark1'!U2043)</f>
        <v/>
      </c>
      <c r="Q356" s="95"/>
      <c r="R356" s="264" t="str">
        <f>+IF(N356=0,"",'Ark1'!AJ2043)</f>
        <v/>
      </c>
      <c r="S356" s="95"/>
      <c r="T356" s="264" t="str">
        <f>+IF(N356=0,"",'Ark1'!AK2043)</f>
        <v/>
      </c>
      <c r="U356" s="95"/>
      <c r="V356" s="238" t="str">
        <f>+IF(I356=0,"",'Ark1'!T2043)</f>
        <v/>
      </c>
      <c r="W356" s="95"/>
      <c r="X356" s="239" t="str">
        <f>+IF(I356=0,"",'Ark1'!W2043)</f>
        <v/>
      </c>
      <c r="Y356" s="239" t="str">
        <f>+IF(I356=0,"",'Ark1'!X2043)</f>
        <v/>
      </c>
      <c r="Z356" s="239" t="str">
        <f>+IF(I356=0,"",'Ark1'!Y2043)</f>
        <v/>
      </c>
      <c r="AA356" s="239" t="str">
        <f>+IF(I356=0,"",'Ark1'!Z2043)</f>
        <v/>
      </c>
      <c r="AB356" s="237" t="str">
        <f>+IF(I356=0,"",'Ark1'!AA2043)</f>
        <v/>
      </c>
      <c r="AC356" s="238" t="str">
        <f>+IF(I356=0,"",'Ark1'!AC2043)</f>
        <v/>
      </c>
      <c r="AD356" s="239" t="str">
        <f>+IF(I356=0,"",'Ark1'!AE2043)</f>
        <v/>
      </c>
      <c r="AE356" s="237" t="str">
        <f t="shared" si="59"/>
        <v/>
      </c>
      <c r="AF356" s="237" t="str">
        <f t="shared" si="61"/>
        <v/>
      </c>
      <c r="AG356" s="216"/>
      <c r="AJ356" s="29"/>
      <c r="AK356" s="27"/>
      <c r="AN356" s="27"/>
      <c r="AO356" s="27"/>
      <c r="AP356" s="27"/>
      <c r="AR356" s="27"/>
    </row>
    <row r="357" spans="1:44" ht="15.6">
      <c r="A357" s="216"/>
      <c r="B357" s="287">
        <f>+'Ark1'!C2044</f>
        <v>2024</v>
      </c>
      <c r="C357" s="236">
        <f>+'Ark1'!L2044</f>
        <v>13</v>
      </c>
      <c r="D357" s="236" t="str">
        <f>VLOOKUP(C357,Klasse!$C$11:$D$27,2)</f>
        <v>E-</v>
      </c>
      <c r="E357" s="236">
        <f>+'Ark1'!H2044</f>
        <v>2</v>
      </c>
      <c r="F357" s="236">
        <f>+'Ark1'!J2044</f>
        <v>147</v>
      </c>
      <c r="G357" s="236" t="str">
        <f>VLOOKUP(F357,RNR!$A$1:$B$25,2)</f>
        <v>Midt-Norge</v>
      </c>
      <c r="H357" s="236" t="str">
        <f>+IF(I357=0,"",'Ark1'!Q2044)</f>
        <v/>
      </c>
      <c r="I357" s="353">
        <f>+'Ark1'!R2044</f>
        <v>0</v>
      </c>
      <c r="J357" s="237" t="str">
        <f>+IF(I357=0,"",'Ark1'!AG2044)</f>
        <v/>
      </c>
      <c r="K357" s="237"/>
      <c r="L357" s="237" t="str">
        <f>+IF(I357=0,"",'Ark1'!AH2044)</f>
        <v/>
      </c>
      <c r="M357" s="95"/>
      <c r="N357" s="504">
        <f>+IF(J357=0,"",'Ark1'!AI2044)</f>
        <v>0</v>
      </c>
      <c r="O357" s="234"/>
      <c r="P357" s="32" t="str">
        <f>+IF(I357=0,"",'Ark1'!U2044)</f>
        <v/>
      </c>
      <c r="Q357" s="95"/>
      <c r="R357" s="264" t="str">
        <f>+IF(N357=0,"",'Ark1'!AJ2044)</f>
        <v/>
      </c>
      <c r="S357" s="95"/>
      <c r="T357" s="264" t="str">
        <f>+IF(N357=0,"",'Ark1'!AK2044)</f>
        <v/>
      </c>
      <c r="U357" s="95"/>
      <c r="V357" s="238" t="str">
        <f>+IF(I357=0,"",'Ark1'!T2044)</f>
        <v/>
      </c>
      <c r="W357" s="95"/>
      <c r="X357" s="239" t="str">
        <f>+IF(I357=0,"",'Ark1'!W2044)</f>
        <v/>
      </c>
      <c r="Y357" s="239" t="str">
        <f>+IF(I357=0,"",'Ark1'!X2044)</f>
        <v/>
      </c>
      <c r="Z357" s="239" t="str">
        <f>+IF(I357=0,"",'Ark1'!Y2044)</f>
        <v/>
      </c>
      <c r="AA357" s="239" t="str">
        <f>+IF(I357=0,"",'Ark1'!Z2044)</f>
        <v/>
      </c>
      <c r="AB357" s="237" t="str">
        <f>+IF(I357=0,"",'Ark1'!AA2044)</f>
        <v/>
      </c>
      <c r="AC357" s="238" t="str">
        <f>+IF(I357=0,"",'Ark1'!AC2044)</f>
        <v/>
      </c>
      <c r="AD357" s="239" t="str">
        <f>+IF(I357=0,"",'Ark1'!AE2044)</f>
        <v/>
      </c>
      <c r="AE357" s="237" t="str">
        <f t="shared" si="59"/>
        <v/>
      </c>
      <c r="AF357" s="237" t="str">
        <f t="shared" si="61"/>
        <v/>
      </c>
      <c r="AG357" s="216"/>
      <c r="AJ357" s="29"/>
      <c r="AK357" s="27"/>
      <c r="AN357" s="27"/>
      <c r="AO357" s="27"/>
      <c r="AP357" s="27"/>
      <c r="AR357" s="27"/>
    </row>
    <row r="358" spans="1:44" ht="15.6">
      <c r="A358" s="216"/>
      <c r="B358" s="287">
        <f>+'Ark1'!C2045</f>
        <v>2024</v>
      </c>
      <c r="C358" s="236">
        <f>+'Ark1'!L2045</f>
        <v>13</v>
      </c>
      <c r="D358" s="236" t="str">
        <f>VLOOKUP(C358,Klasse!$C$11:$D$27,2)</f>
        <v>E-</v>
      </c>
      <c r="E358" s="236">
        <f>+'Ark1'!H2045</f>
        <v>1</v>
      </c>
      <c r="F358" s="236">
        <f>+'Ark1'!J2045</f>
        <v>155</v>
      </c>
      <c r="G358" s="236" t="str">
        <f>VLOOKUP(F358,RNR!$A$1:$B$25,2)</f>
        <v>Målselv</v>
      </c>
      <c r="H358" s="236">
        <f>+IF(I358=0,"",'Ark1'!Q2045)</f>
        <v>7</v>
      </c>
      <c r="I358" s="353">
        <f>+'Ark1'!R2045</f>
        <v>7</v>
      </c>
      <c r="J358" s="237">
        <f>+IF(I358=0,"",'Ark1'!AG2045)</f>
        <v>0.54209064780156679</v>
      </c>
      <c r="K358" s="237"/>
      <c r="L358" s="237">
        <f>+IF(I358=0,"",'Ark1'!AH2045)</f>
        <v>0</v>
      </c>
      <c r="M358" s="95"/>
      <c r="N358" s="504">
        <f>+IF(J358=0,"",'Ark1'!AI2045)</f>
        <v>7</v>
      </c>
      <c r="O358" s="234"/>
      <c r="P358" s="32">
        <f>+IF(I358=0,"",'Ark1'!U2045)</f>
        <v>47.771428571428594</v>
      </c>
      <c r="Q358" s="95"/>
      <c r="R358" s="264">
        <f>+IF(N358=0,"",'Ark1'!AJ2045)</f>
        <v>112.6</v>
      </c>
      <c r="S358" s="95"/>
      <c r="T358" s="264">
        <f>+IF(N358=0,"",'Ark1'!AK2045)</f>
        <v>33.321429172192161</v>
      </c>
      <c r="U358" s="95"/>
      <c r="V358" s="238">
        <f>+IF(I358=0,"",'Ark1'!T2045)</f>
        <v>12.285714285714288</v>
      </c>
      <c r="W358" s="95"/>
      <c r="X358" s="239">
        <f>+IF(I358=0,"",'Ark1'!W2045)</f>
        <v>100</v>
      </c>
      <c r="Y358" s="239">
        <f>+IF(I358=0,"",'Ark1'!X2045)</f>
        <v>100</v>
      </c>
      <c r="Z358" s="239">
        <f>+IF(I358=0,"",'Ark1'!Y2045)</f>
        <v>100</v>
      </c>
      <c r="AA358" s="239">
        <f>+IF(I358=0,"",'Ark1'!Z2045)</f>
        <v>6.4439815300156722</v>
      </c>
      <c r="AB358" s="237">
        <f>+IF(I358=0,"",'Ark1'!AA2045)</f>
        <v>0</v>
      </c>
      <c r="AC358" s="238">
        <f>+IF(I358=0,"",'Ark1'!AC2045)</f>
        <v>0</v>
      </c>
      <c r="AD358" s="239">
        <f>+IF(I358=0,"",'Ark1'!AE2045)</f>
        <v>0</v>
      </c>
      <c r="AE358" s="237">
        <f t="shared" si="59"/>
        <v>3.6747252747252763</v>
      </c>
      <c r="AF358" s="237">
        <f t="shared" si="61"/>
        <v>1</v>
      </c>
      <c r="AG358" s="216"/>
      <c r="AJ358" s="29"/>
      <c r="AK358" s="27"/>
      <c r="AN358" s="27"/>
      <c r="AO358" s="27"/>
      <c r="AP358" s="27"/>
      <c r="AR358" s="27"/>
    </row>
    <row r="359" spans="1:44" ht="15.6">
      <c r="A359" s="216"/>
      <c r="B359" s="287">
        <f>+'Ark1'!C2046</f>
        <v>2024</v>
      </c>
      <c r="C359" s="236">
        <f>+'Ark1'!L2046</f>
        <v>13</v>
      </c>
      <c r="D359" s="236" t="str">
        <f>VLOOKUP(C359,Klasse!$C$11:$D$27,2)</f>
        <v>E-</v>
      </c>
      <c r="E359" s="236">
        <f>+'Ark1'!H2046</f>
        <v>2</v>
      </c>
      <c r="F359" s="236">
        <f>+'Ark1'!J2046</f>
        <v>160</v>
      </c>
      <c r="G359" s="236" t="str">
        <f>VLOOKUP(F359,RNR!$A$1:$B$25,2)</f>
        <v>Oslo</v>
      </c>
      <c r="H359" s="236">
        <f>+IF(I359=0,"",'Ark1'!Q2046)</f>
        <v>1</v>
      </c>
      <c r="I359" s="353">
        <f>+'Ark1'!R2046</f>
        <v>1</v>
      </c>
      <c r="J359" s="237">
        <f>+IF(I359=0,"",'Ark1'!AG2046)</f>
        <v>9.4824047378415141E-2</v>
      </c>
      <c r="K359" s="237"/>
      <c r="L359" s="237">
        <f>+IF(I359=0,"",'Ark1'!AH2046)</f>
        <v>0</v>
      </c>
      <c r="M359" s="95"/>
      <c r="N359" s="504">
        <f>+IF(J359=0,"",'Ark1'!AI2046)</f>
        <v>1</v>
      </c>
      <c r="O359" s="234"/>
      <c r="P359" s="32">
        <f>+IF(I359=0,"",'Ark1'!U2046)</f>
        <v>39.5</v>
      </c>
      <c r="Q359" s="95"/>
      <c r="R359" s="264">
        <f>+IF(N359=0,"",'Ark1'!AJ2046)</f>
        <v>108</v>
      </c>
      <c r="S359" s="95"/>
      <c r="T359" s="264">
        <f>+IF(N359=0,"",'Ark1'!AK2046)</f>
        <v>31.356373520296696</v>
      </c>
      <c r="U359" s="95"/>
      <c r="V359" s="238">
        <f>+IF(I359=0,"",'Ark1'!T2046)</f>
        <v>14</v>
      </c>
      <c r="W359" s="95"/>
      <c r="X359" s="239">
        <f>+IF(I359=0,"",'Ark1'!W2046)</f>
        <v>100</v>
      </c>
      <c r="Y359" s="239">
        <f>+IF(I359=0,"",'Ark1'!X2046)</f>
        <v>100</v>
      </c>
      <c r="Z359" s="239">
        <f>+IF(I359=0,"",'Ark1'!Y2046)</f>
        <v>100</v>
      </c>
      <c r="AA359" s="239">
        <f>+IF(I359=0,"",'Ark1'!Z2046)</f>
        <v>0</v>
      </c>
      <c r="AB359" s="237">
        <f>+IF(I359=0,"",'Ark1'!AA2046)</f>
        <v>0</v>
      </c>
      <c r="AC359" s="238">
        <f>+IF(I359=0,"",'Ark1'!AC2046)</f>
        <v>0</v>
      </c>
      <c r="AD359" s="239">
        <f>+IF(I359=0,"",'Ark1'!AE2046)</f>
        <v>0</v>
      </c>
      <c r="AE359" s="237">
        <f t="shared" si="59"/>
        <v>3.0384615384615383</v>
      </c>
      <c r="AF359" s="237">
        <f t="shared" si="61"/>
        <v>1</v>
      </c>
      <c r="AG359" s="216"/>
      <c r="AJ359" s="29"/>
      <c r="AK359" s="27"/>
      <c r="AN359" s="27"/>
      <c r="AO359" s="27"/>
      <c r="AP359" s="27"/>
      <c r="AR359" s="27"/>
    </row>
    <row r="360" spans="1:44" ht="15.6">
      <c r="A360" s="216"/>
      <c r="B360" s="287">
        <f>+'Ark1'!C2047</f>
        <v>2024</v>
      </c>
      <c r="C360" s="236">
        <f>+'Ark1'!L2047</f>
        <v>13</v>
      </c>
      <c r="D360" s="236" t="str">
        <f>VLOOKUP(C360,Klasse!$C$11:$D$27,2)</f>
        <v>E-</v>
      </c>
      <c r="E360" s="236">
        <f>+'Ark1'!H2047</f>
        <v>1</v>
      </c>
      <c r="F360" s="236">
        <f>+'Ark1'!J2047</f>
        <v>171</v>
      </c>
      <c r="G360" s="236" t="str">
        <f>VLOOKUP(F360,RNR!$A$1:$B$25,2)</f>
        <v>Prima</v>
      </c>
      <c r="H360" s="236" t="str">
        <f>+IF(I360=0,"",'Ark1'!Q2047)</f>
        <v/>
      </c>
      <c r="I360" s="353">
        <f>+'Ark1'!R2047</f>
        <v>0</v>
      </c>
      <c r="J360" s="237" t="str">
        <f>+IF(I360=0,"",'Ark1'!AG2047)</f>
        <v/>
      </c>
      <c r="K360" s="237"/>
      <c r="L360" s="237" t="str">
        <f>+IF(I360=0,"",'Ark1'!AH2047)</f>
        <v/>
      </c>
      <c r="M360" s="95"/>
      <c r="N360" s="504">
        <f>+IF(J360=0,"",'Ark1'!AI2047)</f>
        <v>0</v>
      </c>
      <c r="O360" s="234"/>
      <c r="P360" s="32" t="str">
        <f>+IF(I360=0,"",'Ark1'!U2047)</f>
        <v/>
      </c>
      <c r="Q360" s="95"/>
      <c r="R360" s="264" t="str">
        <f>+IF(N360=0,"",'Ark1'!AJ2047)</f>
        <v/>
      </c>
      <c r="S360" s="95"/>
      <c r="T360" s="264" t="str">
        <f>+IF(N360=0,"",'Ark1'!AK2047)</f>
        <v/>
      </c>
      <c r="U360" s="95"/>
      <c r="V360" s="238" t="str">
        <f>+IF(I360=0,"",'Ark1'!T2047)</f>
        <v/>
      </c>
      <c r="W360" s="95"/>
      <c r="X360" s="239" t="str">
        <f>+IF(I360=0,"",'Ark1'!W2047)</f>
        <v/>
      </c>
      <c r="Y360" s="239" t="str">
        <f>+IF(I360=0,"",'Ark1'!X2047)</f>
        <v/>
      </c>
      <c r="Z360" s="239" t="str">
        <f>+IF(I360=0,"",'Ark1'!Y2047)</f>
        <v/>
      </c>
      <c r="AA360" s="239" t="str">
        <f>+IF(I360=0,"",'Ark1'!Z2047)</f>
        <v/>
      </c>
      <c r="AB360" s="237" t="str">
        <f>+IF(I360=0,"",'Ark1'!AA2047)</f>
        <v/>
      </c>
      <c r="AC360" s="238" t="str">
        <f>+IF(I360=0,"",'Ark1'!AC2047)</f>
        <v/>
      </c>
      <c r="AD360" s="239" t="str">
        <f>+IF(I360=0,"",'Ark1'!AE2047)</f>
        <v/>
      </c>
      <c r="AE360" s="237" t="str">
        <f t="shared" si="59"/>
        <v/>
      </c>
      <c r="AF360" s="237" t="str">
        <f t="shared" si="61"/>
        <v/>
      </c>
      <c r="AG360" s="216"/>
      <c r="AJ360" s="29"/>
      <c r="AK360" s="27"/>
      <c r="AN360" s="27"/>
      <c r="AO360" s="27"/>
      <c r="AP360" s="27"/>
      <c r="AR360" s="27"/>
    </row>
    <row r="361" spans="1:44" ht="15.6">
      <c r="A361" s="216"/>
      <c r="B361" s="287">
        <f>+'Ark1'!C2048</f>
        <v>2024</v>
      </c>
      <c r="C361" s="236">
        <f>+'Ark1'!L2048</f>
        <v>13</v>
      </c>
      <c r="D361" s="236" t="str">
        <f>VLOOKUP(C361,Klasse!$C$11:$D$27,2)</f>
        <v>E-</v>
      </c>
      <c r="E361" s="236">
        <f>+'Ark1'!H2048</f>
        <v>2</v>
      </c>
      <c r="F361" s="236">
        <f>+'Ark1'!J2048</f>
        <v>175</v>
      </c>
      <c r="G361" s="236" t="str">
        <f>VLOOKUP(F361,RNR!$A$1:$B$25,2)</f>
        <v>Ole Ringdal</v>
      </c>
      <c r="H361" s="236" t="str">
        <f>+IF(I361=0,"",'Ark1'!Q2048)</f>
        <v/>
      </c>
      <c r="I361" s="353">
        <f>+'Ark1'!R2048</f>
        <v>0</v>
      </c>
      <c r="J361" s="237" t="str">
        <f>+IF(I361=0,"",'Ark1'!AG2048)</f>
        <v/>
      </c>
      <c r="K361" s="237"/>
      <c r="L361" s="237" t="str">
        <f>+IF(I361=0,"",'Ark1'!AH2048)</f>
        <v/>
      </c>
      <c r="M361" s="95"/>
      <c r="N361" s="504">
        <f>+IF(J361=0,"",'Ark1'!AI2048)</f>
        <v>0</v>
      </c>
      <c r="O361" s="234"/>
      <c r="P361" s="32" t="str">
        <f>+IF(I361=0,"",'Ark1'!U2048)</f>
        <v/>
      </c>
      <c r="Q361" s="95"/>
      <c r="R361" s="264" t="str">
        <f>+IF(N361=0,"",'Ark1'!AJ2048)</f>
        <v/>
      </c>
      <c r="S361" s="95"/>
      <c r="T361" s="264" t="str">
        <f>+IF(N361=0,"",'Ark1'!AK2048)</f>
        <v/>
      </c>
      <c r="U361" s="95"/>
      <c r="V361" s="238" t="str">
        <f>+IF(I361=0,"",'Ark1'!T2048)</f>
        <v/>
      </c>
      <c r="W361" s="95"/>
      <c r="X361" s="239" t="str">
        <f>+IF(I361=0,"",'Ark1'!W2048)</f>
        <v/>
      </c>
      <c r="Y361" s="239" t="str">
        <f>+IF(I361=0,"",'Ark1'!X2048)</f>
        <v/>
      </c>
      <c r="Z361" s="239" t="str">
        <f>+IF(I361=0,"",'Ark1'!Y2048)</f>
        <v/>
      </c>
      <c r="AA361" s="239" t="str">
        <f>+IF(I361=0,"",'Ark1'!Z2048)</f>
        <v/>
      </c>
      <c r="AB361" s="237" t="str">
        <f>+IF(I361=0,"",'Ark1'!AA2048)</f>
        <v/>
      </c>
      <c r="AC361" s="238" t="str">
        <f>+IF(I361=0,"",'Ark1'!AC2048)</f>
        <v/>
      </c>
      <c r="AD361" s="239" t="str">
        <f>+IF(I361=0,"",'Ark1'!AE2048)</f>
        <v/>
      </c>
      <c r="AE361" s="237" t="str">
        <f t="shared" si="59"/>
        <v/>
      </c>
      <c r="AF361" s="237" t="str">
        <f t="shared" si="61"/>
        <v/>
      </c>
      <c r="AG361" s="216"/>
      <c r="AJ361" s="29"/>
      <c r="AK361" s="27"/>
      <c r="AN361" s="27"/>
      <c r="AO361" s="27"/>
      <c r="AP361" s="27"/>
      <c r="AR361" s="27"/>
    </row>
    <row r="362" spans="1:44" ht="15.6">
      <c r="A362" s="216"/>
      <c r="B362" s="287">
        <f>+'Ark1'!C2049</f>
        <v>2024</v>
      </c>
      <c r="C362" s="236">
        <f>+'Ark1'!L2049</f>
        <v>13</v>
      </c>
      <c r="D362" s="236" t="str">
        <f>VLOOKUP(C362,Klasse!$C$11:$D$27,2)</f>
        <v>E-</v>
      </c>
      <c r="E362" s="236">
        <f>+'Ark1'!H2049</f>
        <v>2</v>
      </c>
      <c r="F362" s="236">
        <f>+'Ark1'!J2049</f>
        <v>177</v>
      </c>
      <c r="G362" s="236" t="str">
        <f>VLOOKUP(F362,RNR!$A$1:$B$25,2)</f>
        <v>Slakthuset</v>
      </c>
      <c r="H362" s="236" t="str">
        <f>+IF(I362=0,"",'Ark1'!Q2049)</f>
        <v/>
      </c>
      <c r="I362" s="353">
        <f>+'Ark1'!R2049</f>
        <v>0</v>
      </c>
      <c r="J362" s="237" t="str">
        <f>+IF(I362=0,"",'Ark1'!AG2049)</f>
        <v/>
      </c>
      <c r="K362" s="237"/>
      <c r="L362" s="237" t="str">
        <f>+IF(I362=0,"",'Ark1'!AH2049)</f>
        <v/>
      </c>
      <c r="M362" s="95"/>
      <c r="N362" s="504">
        <f>+IF(J362=0,"",'Ark1'!AI2049)</f>
        <v>0</v>
      </c>
      <c r="O362" s="234"/>
      <c r="P362" s="32" t="str">
        <f>+IF(I362=0,"",'Ark1'!U2049)</f>
        <v/>
      </c>
      <c r="Q362" s="95"/>
      <c r="R362" s="264" t="str">
        <f>+IF(N362=0,"",'Ark1'!AJ2049)</f>
        <v/>
      </c>
      <c r="S362" s="95"/>
      <c r="T362" s="264" t="str">
        <f>+IF(N362=0,"",'Ark1'!AK2049)</f>
        <v/>
      </c>
      <c r="U362" s="95"/>
      <c r="V362" s="238" t="str">
        <f>+IF(I362=0,"",'Ark1'!T2049)</f>
        <v/>
      </c>
      <c r="W362" s="95"/>
      <c r="X362" s="239" t="str">
        <f>+IF(I362=0,"",'Ark1'!W2049)</f>
        <v/>
      </c>
      <c r="Y362" s="239" t="str">
        <f>+IF(I362=0,"",'Ark1'!X2049)</f>
        <v/>
      </c>
      <c r="Z362" s="239" t="str">
        <f>+IF(I362=0,"",'Ark1'!Y2049)</f>
        <v/>
      </c>
      <c r="AA362" s="239" t="str">
        <f>+IF(I362=0,"",'Ark1'!Z2049)</f>
        <v/>
      </c>
      <c r="AB362" s="237" t="str">
        <f>+IF(I362=0,"",'Ark1'!AA2049)</f>
        <v/>
      </c>
      <c r="AC362" s="238" t="str">
        <f>+IF(I362=0,"",'Ark1'!AC2049)</f>
        <v/>
      </c>
      <c r="AD362" s="239" t="str">
        <f>+IF(I362=0,"",'Ark1'!AE2049)</f>
        <v/>
      </c>
      <c r="AE362" s="237" t="str">
        <f t="shared" si="59"/>
        <v/>
      </c>
      <c r="AF362" s="237" t="str">
        <f t="shared" si="61"/>
        <v/>
      </c>
      <c r="AG362" s="216"/>
      <c r="AJ362" s="29"/>
      <c r="AK362" s="27"/>
      <c r="AN362" s="27"/>
      <c r="AO362" s="27"/>
      <c r="AP362" s="27"/>
      <c r="AR362" s="27"/>
    </row>
    <row r="363" spans="1:44" ht="15.6">
      <c r="A363" s="216"/>
      <c r="B363" s="287">
        <f>+'Ark1'!C2050</f>
        <v>2024</v>
      </c>
      <c r="C363" s="236">
        <f>+'Ark1'!L2050</f>
        <v>13</v>
      </c>
      <c r="D363" s="236" t="str">
        <f>VLOOKUP(C363,Klasse!$C$11:$D$27,2)</f>
        <v>E-</v>
      </c>
      <c r="E363" s="236">
        <f>+'Ark1'!H2050</f>
        <v>2</v>
      </c>
      <c r="F363" s="236">
        <f>+'Ark1'!J2050</f>
        <v>178</v>
      </c>
      <c r="G363" s="236" t="str">
        <f>VLOOKUP(F363,RNR!$A$1:$B$25,2)</f>
        <v>Røros</v>
      </c>
      <c r="H363" s="236">
        <f>+IF(I363=0,"",'Ark1'!Q2050)</f>
        <v>1</v>
      </c>
      <c r="I363" s="353">
        <f>+'Ark1'!R2050</f>
        <v>1</v>
      </c>
      <c r="J363" s="237">
        <f>+IF(I363=0,"",'Ark1'!AG2050)</f>
        <v>0.26540329892697806</v>
      </c>
      <c r="K363" s="237"/>
      <c r="L363" s="237">
        <f>+IF(I363=0,"",'Ark1'!AH2050)</f>
        <v>0</v>
      </c>
      <c r="M363" s="95"/>
      <c r="N363" s="504">
        <f>+IF(J363=0,"",'Ark1'!AI2050)</f>
        <v>1</v>
      </c>
      <c r="O363" s="234"/>
      <c r="P363" s="32">
        <f>+IF(I363=0,"",'Ark1'!U2050)</f>
        <v>44.2</v>
      </c>
      <c r="Q363" s="95"/>
      <c r="R363" s="264">
        <f>+IF(N363=0,"",'Ark1'!AJ2050)</f>
        <v>110.7</v>
      </c>
      <c r="S363" s="95"/>
      <c r="T363" s="264">
        <f>+IF(N363=0,"",'Ark1'!AK2050)</f>
        <v>32.582125091015158</v>
      </c>
      <c r="U363" s="95"/>
      <c r="V363" s="238">
        <f>+IF(I363=0,"",'Ark1'!T2050)</f>
        <v>15</v>
      </c>
      <c r="W363" s="95"/>
      <c r="X363" s="239">
        <f>+IF(I363=0,"",'Ark1'!W2050)</f>
        <v>100</v>
      </c>
      <c r="Y363" s="239">
        <f>+IF(I363=0,"",'Ark1'!X2050)</f>
        <v>100</v>
      </c>
      <c r="Z363" s="239">
        <f>+IF(I363=0,"",'Ark1'!Y2050)</f>
        <v>100</v>
      </c>
      <c r="AA363" s="239">
        <f>+IF(I363=0,"",'Ark1'!Z2050)</f>
        <v>0</v>
      </c>
      <c r="AB363" s="237">
        <f>+IF(I363=0,"",'Ark1'!AA2050)</f>
        <v>0</v>
      </c>
      <c r="AC363" s="238">
        <f>+IF(I363=0,"",'Ark1'!AC2050)</f>
        <v>0</v>
      </c>
      <c r="AD363" s="239">
        <f>+IF(I363=0,"",'Ark1'!AE2050)</f>
        <v>0</v>
      </c>
      <c r="AE363" s="237">
        <f t="shared" si="59"/>
        <v>3.4000000000000004</v>
      </c>
      <c r="AF363" s="237">
        <f t="shared" si="61"/>
        <v>1</v>
      </c>
      <c r="AG363" s="216"/>
      <c r="AJ363" s="29"/>
      <c r="AK363" s="27"/>
      <c r="AN363" s="27"/>
      <c r="AO363" s="27"/>
      <c r="AP363" s="27"/>
      <c r="AR363" s="27"/>
    </row>
    <row r="364" spans="1:44" ht="15.6">
      <c r="A364" s="216"/>
      <c r="B364" s="287">
        <f>+'Ark1'!C2051</f>
        <v>2024</v>
      </c>
      <c r="C364" s="236">
        <f>+'Ark1'!L2051</f>
        <v>13</v>
      </c>
      <c r="D364" s="236" t="str">
        <f>VLOOKUP(C364,Klasse!$C$11:$D$27,2)</f>
        <v>E-</v>
      </c>
      <c r="E364" s="236">
        <f>+'Ark1'!H2051</f>
        <v>2</v>
      </c>
      <c r="F364" s="236">
        <f>+'Ark1'!J2051</f>
        <v>181</v>
      </c>
      <c r="G364" s="236" t="str">
        <f>VLOOKUP(F364,RNR!$A$1:$B$25,2)</f>
        <v>Horns</v>
      </c>
      <c r="H364" s="236">
        <f>+IF(I364=0,"",'Ark1'!Q2051)</f>
        <v>1</v>
      </c>
      <c r="I364" s="353">
        <f>+'Ark1'!R2051</f>
        <v>1</v>
      </c>
      <c r="J364" s="237">
        <f>+IF(I364=0,"",'Ark1'!AG2051)</f>
        <v>0.17705591862081205</v>
      </c>
      <c r="K364" s="237"/>
      <c r="L364" s="237">
        <f>+IF(I364=0,"",'Ark1'!AH2051)</f>
        <v>0</v>
      </c>
      <c r="M364" s="95"/>
      <c r="N364" s="504">
        <f>+IF(J364=0,"",'Ark1'!AI2051)</f>
        <v>1</v>
      </c>
      <c r="O364" s="234"/>
      <c r="P364" s="32">
        <f>+IF(I364=0,"",'Ark1'!U2051)</f>
        <v>47.9</v>
      </c>
      <c r="Q364" s="95"/>
      <c r="R364" s="264">
        <f>+IF(N364=0,"",'Ark1'!AJ2051)</f>
        <v>115.9</v>
      </c>
      <c r="S364" s="95"/>
      <c r="T364" s="264">
        <f>+IF(N364=0,"",'Ark1'!AK2051)</f>
        <v>30.767003825133113</v>
      </c>
      <c r="U364" s="95"/>
      <c r="V364" s="238">
        <f>+IF(I364=0,"",'Ark1'!T2051)</f>
        <v>13</v>
      </c>
      <c r="W364" s="95"/>
      <c r="X364" s="239">
        <f>+IF(I364=0,"",'Ark1'!W2051)</f>
        <v>100</v>
      </c>
      <c r="Y364" s="239">
        <f>+IF(I364=0,"",'Ark1'!X2051)</f>
        <v>100</v>
      </c>
      <c r="Z364" s="239">
        <f>+IF(I364=0,"",'Ark1'!Y2051)</f>
        <v>100</v>
      </c>
      <c r="AA364" s="239">
        <f>+IF(I364=0,"",'Ark1'!Z2051)</f>
        <v>0</v>
      </c>
      <c r="AB364" s="237">
        <f>+IF(I364=0,"",'Ark1'!AA2051)</f>
        <v>0</v>
      </c>
      <c r="AC364" s="238">
        <f>+IF(I364=0,"",'Ark1'!AC2051)</f>
        <v>0</v>
      </c>
      <c r="AD364" s="239">
        <f>+IF(I364=0,"",'Ark1'!AE2051)</f>
        <v>0</v>
      </c>
      <c r="AE364" s="237">
        <f t="shared" si="59"/>
        <v>3.6846153846153844</v>
      </c>
      <c r="AF364" s="237">
        <f t="shared" si="61"/>
        <v>1</v>
      </c>
      <c r="AG364" s="216"/>
      <c r="AJ364" s="29"/>
      <c r="AK364" s="27"/>
      <c r="AN364" s="27"/>
      <c r="AO364" s="27"/>
      <c r="AP364" s="27"/>
      <c r="AR364" s="27"/>
    </row>
    <row r="365" spans="1:44" ht="15.6">
      <c r="A365" s="216"/>
      <c r="B365" s="287">
        <f>+'Ark1'!C2052</f>
        <v>2024</v>
      </c>
      <c r="C365" s="236">
        <f>+'Ark1'!L2052</f>
        <v>13</v>
      </c>
      <c r="D365" s="236" t="str">
        <f>VLOOKUP(C365,Klasse!$C$11:$D$27,2)</f>
        <v>E-</v>
      </c>
      <c r="E365" s="236">
        <f>+'Ark1'!H2052</f>
        <v>1</v>
      </c>
      <c r="F365" s="236">
        <f>+'Ark1'!J2052</f>
        <v>262</v>
      </c>
      <c r="G365" s="236" t="str">
        <f>VLOOKUP(F365,RNR!$A$1:$B$25,2)</f>
        <v>Strilalam</v>
      </c>
      <c r="H365" s="236" t="str">
        <f>+IF(I365=0,"",'Ark1'!Q2052)</f>
        <v/>
      </c>
      <c r="I365" s="353">
        <f>+'Ark1'!R2052</f>
        <v>0</v>
      </c>
      <c r="J365" s="237" t="str">
        <f>+IF(I365=0,"",'Ark1'!AG2052)</f>
        <v/>
      </c>
      <c r="K365" s="237"/>
      <c r="L365" s="237" t="str">
        <f>+IF(I365=0,"",'Ark1'!AH2052)</f>
        <v/>
      </c>
      <c r="M365" s="95"/>
      <c r="N365" s="504">
        <f>+IF(J365=0,"",'Ark1'!AI2052)</f>
        <v>0</v>
      </c>
      <c r="O365" s="234"/>
      <c r="P365" s="32" t="str">
        <f>+IF(I365=0,"",'Ark1'!U2052)</f>
        <v/>
      </c>
      <c r="Q365" s="95"/>
      <c r="R365" s="264" t="str">
        <f>+IF(N365=0,"",'Ark1'!AJ2052)</f>
        <v/>
      </c>
      <c r="S365" s="95"/>
      <c r="T365" s="264" t="str">
        <f>+IF(N365=0,"",'Ark1'!AK2052)</f>
        <v/>
      </c>
      <c r="U365" s="95"/>
      <c r="V365" s="238" t="str">
        <f>+IF(I365=0,"",'Ark1'!T2052)</f>
        <v/>
      </c>
      <c r="W365" s="95"/>
      <c r="X365" s="239" t="str">
        <f>+IF(I365=0,"",'Ark1'!W2052)</f>
        <v/>
      </c>
      <c r="Y365" s="239" t="str">
        <f>+IF(I365=0,"",'Ark1'!X2052)</f>
        <v/>
      </c>
      <c r="Z365" s="239" t="str">
        <f>+IF(I365=0,"",'Ark1'!Y2052)</f>
        <v/>
      </c>
      <c r="AA365" s="239" t="str">
        <f>+IF(I365=0,"",'Ark1'!Z2052)</f>
        <v/>
      </c>
      <c r="AB365" s="237" t="str">
        <f>+IF(I365=0,"",'Ark1'!AA2052)</f>
        <v/>
      </c>
      <c r="AC365" s="238" t="str">
        <f>+IF(I365=0,"",'Ark1'!AC2052)</f>
        <v/>
      </c>
      <c r="AD365" s="239" t="str">
        <f>+IF(I365=0,"",'Ark1'!AE2052)</f>
        <v/>
      </c>
      <c r="AE365" s="237" t="str">
        <f t="shared" si="59"/>
        <v/>
      </c>
      <c r="AF365" s="237" t="str">
        <f t="shared" si="61"/>
        <v/>
      </c>
      <c r="AG365" s="216"/>
      <c r="AJ365" s="29"/>
      <c r="AK365" s="27"/>
      <c r="AN365" s="27"/>
      <c r="AO365" s="27"/>
      <c r="AP365" s="27"/>
      <c r="AR365" s="27"/>
    </row>
    <row r="366" spans="1:44" ht="15.6">
      <c r="A366" s="216"/>
      <c r="B366" s="287">
        <f>+'Ark1'!C2053</f>
        <v>2024</v>
      </c>
      <c r="C366" s="236">
        <f>+'Ark1'!L2053</f>
        <v>13</v>
      </c>
      <c r="D366" s="236" t="str">
        <f>VLOOKUP(C366,Klasse!$C$11:$D$27,2)</f>
        <v>E-</v>
      </c>
      <c r="E366" s="236">
        <f>+'Ark1'!H2053</f>
        <v>2</v>
      </c>
      <c r="F366" s="236">
        <f>+'Ark1'!J2053</f>
        <v>267</v>
      </c>
      <c r="G366" s="236" t="str">
        <f>VLOOKUP(F366,RNR!$A$1:$B$25,2)</f>
        <v>Dalpro</v>
      </c>
      <c r="H366" s="236" t="str">
        <f>+IF(I366=0,"",'Ark1'!Q2053)</f>
        <v/>
      </c>
      <c r="I366" s="353">
        <f>+'Ark1'!R2053</f>
        <v>0</v>
      </c>
      <c r="J366" s="237" t="str">
        <f>+IF(I366=0,"",'Ark1'!AG2053)</f>
        <v/>
      </c>
      <c r="K366" s="237"/>
      <c r="L366" s="237" t="str">
        <f>+IF(I366=0,"",'Ark1'!AH2053)</f>
        <v/>
      </c>
      <c r="M366" s="95"/>
      <c r="N366" s="504">
        <f>+IF(J366=0,"",'Ark1'!AI2053)</f>
        <v>0</v>
      </c>
      <c r="O366" s="234"/>
      <c r="P366" s="32" t="str">
        <f>+IF(I366=0,"",'Ark1'!U2053)</f>
        <v/>
      </c>
      <c r="Q366" s="95"/>
      <c r="R366" s="264" t="str">
        <f>+IF(N366=0,"",'Ark1'!AJ2053)</f>
        <v/>
      </c>
      <c r="S366" s="95"/>
      <c r="T366" s="264" t="str">
        <f>+IF(N366=0,"",'Ark1'!AK2053)</f>
        <v/>
      </c>
      <c r="U366" s="95"/>
      <c r="V366" s="238" t="str">
        <f>+IF(I366=0,"",'Ark1'!T2053)</f>
        <v/>
      </c>
      <c r="W366" s="95"/>
      <c r="X366" s="239" t="str">
        <f>+IF(I366=0,"",'Ark1'!W2053)</f>
        <v/>
      </c>
      <c r="Y366" s="239" t="str">
        <f>+IF(I366=0,"",'Ark1'!X2053)</f>
        <v/>
      </c>
      <c r="Z366" s="239" t="str">
        <f>+IF(I366=0,"",'Ark1'!Y2053)</f>
        <v/>
      </c>
      <c r="AA366" s="239" t="str">
        <f>+IF(I366=0,"",'Ark1'!Z2053)</f>
        <v/>
      </c>
      <c r="AB366" s="237" t="str">
        <f>+IF(I366=0,"",'Ark1'!AA2053)</f>
        <v/>
      </c>
      <c r="AC366" s="238" t="str">
        <f>+IF(I366=0,"",'Ark1'!AC2053)</f>
        <v/>
      </c>
      <c r="AD366" s="239" t="str">
        <f>+IF(I366=0,"",'Ark1'!AE2053)</f>
        <v/>
      </c>
      <c r="AE366" s="237" t="str">
        <f t="shared" si="59"/>
        <v/>
      </c>
      <c r="AF366" s="237" t="str">
        <f t="shared" si="61"/>
        <v/>
      </c>
      <c r="AG366" s="216"/>
      <c r="AJ366" s="29"/>
      <c r="AK366" s="27"/>
      <c r="AN366" s="27"/>
      <c r="AO366" s="27"/>
      <c r="AP366" s="27"/>
      <c r="AR366" s="27"/>
    </row>
    <row r="367" spans="1:44" ht="15.6">
      <c r="A367" s="216"/>
      <c r="B367" s="287">
        <f>+'Ark1'!C2054</f>
        <v>2024</v>
      </c>
      <c r="C367" s="236">
        <f>+'Ark1'!L2054</f>
        <v>13</v>
      </c>
      <c r="D367" s="236" t="str">
        <f>VLOOKUP(C367,Klasse!$C$11:$D$27,2)</f>
        <v>E-</v>
      </c>
      <c r="E367" s="236">
        <f>+'Ark1'!H2054</f>
        <v>1</v>
      </c>
      <c r="F367" s="236">
        <f>+'Ark1'!J2054</f>
        <v>309</v>
      </c>
      <c r="G367" s="236" t="str">
        <f>VLOOKUP(F367,RNR!$A$1:$B$25,2)</f>
        <v>Malvik</v>
      </c>
      <c r="H367" s="236" t="str">
        <f>+IF(I367=0,"",'Ark1'!Q2054)</f>
        <v/>
      </c>
      <c r="I367" s="353">
        <f>+'Ark1'!R2054</f>
        <v>0</v>
      </c>
      <c r="J367" s="237" t="str">
        <f>+IF(I367=0,"",'Ark1'!AG2054)</f>
        <v/>
      </c>
      <c r="K367" s="237"/>
      <c r="L367" s="237" t="str">
        <f>+IF(I367=0,"",'Ark1'!AH2054)</f>
        <v/>
      </c>
      <c r="M367" s="95"/>
      <c r="N367" s="504">
        <f>+IF(J367=0,"",'Ark1'!AI2054)</f>
        <v>0</v>
      </c>
      <c r="O367" s="234"/>
      <c r="P367" s="32" t="str">
        <f>+IF(I367=0,"",'Ark1'!U2054)</f>
        <v/>
      </c>
      <c r="Q367" s="95"/>
      <c r="R367" s="264" t="str">
        <f>+IF(N367=0,"",'Ark1'!AJ2054)</f>
        <v/>
      </c>
      <c r="S367" s="95"/>
      <c r="T367" s="264" t="str">
        <f>+IF(N367=0,"",'Ark1'!AK2054)</f>
        <v/>
      </c>
      <c r="U367" s="95"/>
      <c r="V367" s="238" t="str">
        <f>+IF(I367=0,"",'Ark1'!T2054)</f>
        <v/>
      </c>
      <c r="W367" s="95"/>
      <c r="X367" s="239" t="str">
        <f>+IF(I367=0,"",'Ark1'!W2054)</f>
        <v/>
      </c>
      <c r="Y367" s="239" t="str">
        <f>+IF(I367=0,"",'Ark1'!X2054)</f>
        <v/>
      </c>
      <c r="Z367" s="239" t="str">
        <f>+IF(I367=0,"",'Ark1'!Y2054)</f>
        <v/>
      </c>
      <c r="AA367" s="239" t="str">
        <f>+IF(I367=0,"",'Ark1'!Z2054)</f>
        <v/>
      </c>
      <c r="AB367" s="237" t="str">
        <f>+IF(I367=0,"",'Ark1'!AA2054)</f>
        <v/>
      </c>
      <c r="AC367" s="238" t="str">
        <f>+IF(I367=0,"",'Ark1'!AC2054)</f>
        <v/>
      </c>
      <c r="AD367" s="239" t="str">
        <f>+IF(I367=0,"",'Ark1'!AE2054)</f>
        <v/>
      </c>
      <c r="AE367" s="237" t="str">
        <f t="shared" si="59"/>
        <v/>
      </c>
      <c r="AF367" s="237" t="str">
        <f t="shared" si="61"/>
        <v/>
      </c>
      <c r="AG367" s="216"/>
      <c r="AJ367" s="29"/>
      <c r="AK367" s="27"/>
      <c r="AN367" s="27"/>
      <c r="AO367" s="27"/>
      <c r="AP367" s="27"/>
      <c r="AR367" s="27"/>
    </row>
    <row r="368" spans="1:44" ht="15.6">
      <c r="A368" s="216"/>
      <c r="B368" s="287">
        <f>+'Ark1'!C2055</f>
        <v>2024</v>
      </c>
      <c r="C368" s="236">
        <f>+'Ark1'!L2055</f>
        <v>13</v>
      </c>
      <c r="D368" s="236" t="str">
        <f>VLOOKUP(C368,Klasse!$C$11:$D$27,2)</f>
        <v>E-</v>
      </c>
      <c r="E368" s="236">
        <f>+'Ark1'!H2055</f>
        <v>2</v>
      </c>
      <c r="F368" s="236">
        <f>+'Ark1'!J2055</f>
        <v>470</v>
      </c>
      <c r="G368" s="236" t="str">
        <f>VLOOKUP(F368,RNR!$A$1:$B$25,2)</f>
        <v>Jens Eide</v>
      </c>
      <c r="H368" s="236">
        <f>+IF(I368=0,"",'Ark1'!Q2055)</f>
        <v>1</v>
      </c>
      <c r="I368" s="353">
        <f>+'Ark1'!R2055</f>
        <v>1</v>
      </c>
      <c r="J368" s="237">
        <f>+IF(I368=0,"",'Ark1'!AG2055)</f>
        <v>0.38112784942740502</v>
      </c>
      <c r="K368" s="237"/>
      <c r="L368" s="237">
        <f>+IF(I368=0,"",'Ark1'!AH2055)</f>
        <v>0</v>
      </c>
      <c r="M368" s="95"/>
      <c r="N368" s="504">
        <f>+IF(J368=0,"",'Ark1'!AI2055)</f>
        <v>1</v>
      </c>
      <c r="O368" s="234"/>
      <c r="P368" s="32">
        <f>+IF(I368=0,"",'Ark1'!U2055)</f>
        <v>42.2</v>
      </c>
      <c r="Q368" s="95"/>
      <c r="R368" s="264">
        <f>+IF(N368=0,"",'Ark1'!AJ2055)</f>
        <v>110</v>
      </c>
      <c r="S368" s="95"/>
      <c r="T368" s="264">
        <f>+IF(N368=0,"",'Ark1'!AK2055)</f>
        <v>31.705484598046581</v>
      </c>
      <c r="U368" s="95"/>
      <c r="V368" s="238">
        <f>+IF(I368=0,"",'Ark1'!T2055)</f>
        <v>15</v>
      </c>
      <c r="W368" s="95"/>
      <c r="X368" s="239">
        <f>+IF(I368=0,"",'Ark1'!W2055)</f>
        <v>100</v>
      </c>
      <c r="Y368" s="239">
        <f>+IF(I368=0,"",'Ark1'!X2055)</f>
        <v>100</v>
      </c>
      <c r="Z368" s="239">
        <f>+IF(I368=0,"",'Ark1'!Y2055)</f>
        <v>100</v>
      </c>
      <c r="AA368" s="239">
        <f>+IF(I368=0,"",'Ark1'!Z2055)</f>
        <v>0</v>
      </c>
      <c r="AB368" s="237">
        <f>+IF(I368=0,"",'Ark1'!AA2055)</f>
        <v>0</v>
      </c>
      <c r="AC368" s="238">
        <f>+IF(I368=0,"",'Ark1'!AC2055)</f>
        <v>0</v>
      </c>
      <c r="AD368" s="239">
        <f>+IF(I368=0,"",'Ark1'!AE2055)</f>
        <v>0</v>
      </c>
      <c r="AE368" s="237">
        <f t="shared" si="59"/>
        <v>3.2461538461538462</v>
      </c>
      <c r="AF368" s="237">
        <f t="shared" si="61"/>
        <v>1</v>
      </c>
      <c r="AG368" s="216"/>
      <c r="AJ368" s="29"/>
      <c r="AK368" s="27"/>
      <c r="AN368" s="27"/>
      <c r="AO368" s="27"/>
      <c r="AP368" s="27"/>
      <c r="AR368" s="27"/>
    </row>
    <row r="369" spans="1:61" ht="15.6">
      <c r="A369" s="216"/>
      <c r="B369" s="287">
        <f>+'Ark1'!C2056</f>
        <v>2024</v>
      </c>
      <c r="C369" s="236">
        <f>+'Ark1'!L2056</f>
        <v>13</v>
      </c>
      <c r="D369" s="236" t="str">
        <f>VLOOKUP(C369,Klasse!$C$11:$D$27,2)</f>
        <v>E-</v>
      </c>
      <c r="E369" s="236">
        <f>+'Ark1'!H2056</f>
        <v>2</v>
      </c>
      <c r="F369" s="236">
        <f>+'Ark1'!J2056</f>
        <v>629</v>
      </c>
      <c r="G369" s="236" t="str">
        <f>VLOOKUP(F369,RNR!$A$1:$B$25,2)</f>
        <v>Bø</v>
      </c>
      <c r="H369" s="236" t="str">
        <f>+IF(I369=0,"",'Ark1'!Q2056)</f>
        <v/>
      </c>
      <c r="I369" s="353">
        <f>+'Ark1'!R2056</f>
        <v>0</v>
      </c>
      <c r="J369" s="237" t="str">
        <f>+IF(I369=0,"",'Ark1'!AG2056)</f>
        <v/>
      </c>
      <c r="K369" s="237"/>
      <c r="L369" s="237" t="str">
        <f>+IF(I369=0,"",'Ark1'!AH2056)</f>
        <v/>
      </c>
      <c r="M369" s="95"/>
      <c r="N369" s="504">
        <f>+IF(J369=0,"",'Ark1'!AI2056)</f>
        <v>0</v>
      </c>
      <c r="O369" s="234"/>
      <c r="P369" s="32" t="str">
        <f>+IF(I369=0,"",'Ark1'!U2056)</f>
        <v/>
      </c>
      <c r="Q369" s="95"/>
      <c r="R369" s="264" t="str">
        <f>+IF(N369=0,"",'Ark1'!AJ2056)</f>
        <v/>
      </c>
      <c r="S369" s="95"/>
      <c r="T369" s="264" t="str">
        <f>+IF(N369=0,"",'Ark1'!AK2056)</f>
        <v/>
      </c>
      <c r="U369" s="95"/>
      <c r="V369" s="238" t="str">
        <f>+IF(I369=0,"",'Ark1'!T2056)</f>
        <v/>
      </c>
      <c r="W369" s="95"/>
      <c r="X369" s="239" t="str">
        <f>+IF(I369=0,"",'Ark1'!W2056)</f>
        <v/>
      </c>
      <c r="Y369" s="239" t="str">
        <f>+IF(I369=0,"",'Ark1'!X2056)</f>
        <v/>
      </c>
      <c r="Z369" s="239" t="str">
        <f>+IF(I369=0,"",'Ark1'!Y2056)</f>
        <v/>
      </c>
      <c r="AA369" s="239" t="str">
        <f>+IF(I369=0,"",'Ark1'!Z2056)</f>
        <v/>
      </c>
      <c r="AB369" s="237" t="str">
        <f>+IF(I369=0,"",'Ark1'!AA2056)</f>
        <v/>
      </c>
      <c r="AC369" s="238" t="str">
        <f>+IF(I369=0,"",'Ark1'!AC2056)</f>
        <v/>
      </c>
      <c r="AD369" s="239" t="str">
        <f>+IF(I369=0,"",'Ark1'!AE2056)</f>
        <v/>
      </c>
      <c r="AE369" s="237" t="str">
        <f t="shared" si="59"/>
        <v/>
      </c>
      <c r="AF369" s="237" t="str">
        <f t="shared" si="61"/>
        <v/>
      </c>
      <c r="AG369" s="216"/>
      <c r="AJ369" s="29"/>
      <c r="AK369" s="27"/>
      <c r="AN369" s="27"/>
      <c r="AO369" s="27"/>
      <c r="AP369" s="27"/>
      <c r="AR369" s="27"/>
    </row>
    <row r="370" spans="1:61" ht="15.6">
      <c r="A370" s="216"/>
      <c r="B370" s="287">
        <f>+'Ark1'!C2057</f>
        <v>2024</v>
      </c>
      <c r="C370" s="236">
        <f>+'Ark1'!L2057</f>
        <v>13</v>
      </c>
      <c r="D370" s="236" t="str">
        <f>VLOOKUP(C370,Klasse!$C$11:$D$27,2)</f>
        <v>E-</v>
      </c>
      <c r="E370" s="236">
        <f>+'Ark1'!H2057</f>
        <v>1</v>
      </c>
      <c r="F370" s="236">
        <f>+'Ark1'!J2057</f>
        <v>643</v>
      </c>
      <c r="G370" s="236" t="str">
        <f>VLOOKUP(F370,RNR!$A$1:$B$25,2)</f>
        <v>Bjerka</v>
      </c>
      <c r="H370" s="236">
        <f>+IF(I370=0,"",'Ark1'!Q2057)</f>
        <v>1</v>
      </c>
      <c r="I370" s="353">
        <f>+'Ark1'!R2057</f>
        <v>1</v>
      </c>
      <c r="J370" s="237">
        <f>+IF(I370=0,"",'Ark1'!AG2057)</f>
        <v>7.474248311944641E-2</v>
      </c>
      <c r="K370" s="237"/>
      <c r="L370" s="237">
        <f>+IF(I370=0,"",'Ark1'!AH2057)</f>
        <v>0</v>
      </c>
      <c r="M370" s="95"/>
      <c r="N370" s="504">
        <f>+IF(J370=0,"",'Ark1'!AI2057)</f>
        <v>1</v>
      </c>
      <c r="O370" s="234"/>
      <c r="P370" s="32">
        <f>+IF(I370=0,"",'Ark1'!U2057)</f>
        <v>41.2</v>
      </c>
      <c r="Q370" s="95"/>
      <c r="R370" s="264">
        <f>+IF(N370=0,"",'Ark1'!AJ2057)</f>
        <v>110.1</v>
      </c>
      <c r="S370" s="95"/>
      <c r="T370" s="264">
        <f>+IF(N370=0,"",'Ark1'!AK2057)</f>
        <v>30.869902593566408</v>
      </c>
      <c r="U370" s="95"/>
      <c r="V370" s="238">
        <f>+IF(I370=0,"",'Ark1'!T2057)</f>
        <v>14</v>
      </c>
      <c r="W370" s="95"/>
      <c r="X370" s="239">
        <f>+IF(I370=0,"",'Ark1'!W2057)</f>
        <v>100</v>
      </c>
      <c r="Y370" s="239">
        <f>+IF(I370=0,"",'Ark1'!X2057)</f>
        <v>100</v>
      </c>
      <c r="Z370" s="239">
        <f>+IF(I370=0,"",'Ark1'!Y2057)</f>
        <v>100</v>
      </c>
      <c r="AA370" s="239">
        <f>+IF(I370=0,"",'Ark1'!Z2057)</f>
        <v>0</v>
      </c>
      <c r="AB370" s="237">
        <f>+IF(I370=0,"",'Ark1'!AA2057)</f>
        <v>0</v>
      </c>
      <c r="AC370" s="238">
        <f>+IF(I370=0,"",'Ark1'!AC2057)</f>
        <v>0</v>
      </c>
      <c r="AD370" s="239">
        <f>+IF(I370=0,"",'Ark1'!AE2057)</f>
        <v>0</v>
      </c>
      <c r="AE370" s="237">
        <f t="shared" si="59"/>
        <v>3.1692307692307695</v>
      </c>
      <c r="AF370" s="237">
        <f t="shared" si="61"/>
        <v>1</v>
      </c>
      <c r="AG370" s="216"/>
      <c r="AJ370" s="29"/>
      <c r="AK370" s="27"/>
      <c r="AN370" s="27"/>
      <c r="AO370" s="27"/>
      <c r="AP370" s="27"/>
      <c r="AR370" s="27"/>
    </row>
    <row r="371" spans="1:61" ht="15.6">
      <c r="A371" s="216"/>
      <c r="B371" s="287">
        <f>+'Ark1'!C2058</f>
        <v>2024</v>
      </c>
      <c r="C371" s="236">
        <f>+'Ark1'!L2058</f>
        <v>13</v>
      </c>
      <c r="D371" s="236" t="str">
        <f>VLOOKUP(C371,Klasse!$C$11:$D$27,2)</f>
        <v>E-</v>
      </c>
      <c r="E371" s="236">
        <f>+'Ark1'!H2058</f>
        <v>2</v>
      </c>
      <c r="F371" s="236">
        <f>+'Ark1'!J2058</f>
        <v>704</v>
      </c>
      <c r="G371" s="236" t="str">
        <f>VLOOKUP(F371,RNR!$A$1:$B$25,2)</f>
        <v>Øre Vilt</v>
      </c>
      <c r="H371" s="236" t="str">
        <f>+IF(I371=0,"",'Ark1'!Q2058)</f>
        <v/>
      </c>
      <c r="I371" s="353">
        <f>+'Ark1'!R2058</f>
        <v>0</v>
      </c>
      <c r="J371" s="237" t="str">
        <f>+IF(I371=0,"",'Ark1'!AG2058)</f>
        <v/>
      </c>
      <c r="K371" s="237"/>
      <c r="L371" s="237" t="str">
        <f>+IF(I371=0,"",'Ark1'!AH2058)</f>
        <v/>
      </c>
      <c r="M371" s="95"/>
      <c r="N371" s="504">
        <f>+IF(J371=0,"",'Ark1'!AI2058)</f>
        <v>0</v>
      </c>
      <c r="O371" s="234"/>
      <c r="P371" s="32" t="str">
        <f>+IF(I371=0,"",'Ark1'!U2058)</f>
        <v/>
      </c>
      <c r="Q371" s="95"/>
      <c r="R371" s="264" t="str">
        <f>+IF(N371=0,"",'Ark1'!AJ2058)</f>
        <v/>
      </c>
      <c r="S371" s="95"/>
      <c r="T371" s="264" t="str">
        <f>+IF(N371=0,"",'Ark1'!AK2058)</f>
        <v/>
      </c>
      <c r="U371" s="95"/>
      <c r="V371" s="238" t="str">
        <f>+IF(I371=0,"",'Ark1'!T2058)</f>
        <v/>
      </c>
      <c r="W371" s="95"/>
      <c r="X371" s="239" t="str">
        <f>+IF(I371=0,"",'Ark1'!W2058)</f>
        <v/>
      </c>
      <c r="Y371" s="239" t="str">
        <f>+IF(I371=0,"",'Ark1'!X2058)</f>
        <v/>
      </c>
      <c r="Z371" s="239" t="str">
        <f>+IF(I371=0,"",'Ark1'!Y2058)</f>
        <v/>
      </c>
      <c r="AA371" s="239" t="str">
        <f>+IF(I371=0,"",'Ark1'!Z2058)</f>
        <v/>
      </c>
      <c r="AB371" s="237" t="str">
        <f>+IF(I371=0,"",'Ark1'!AA2058)</f>
        <v/>
      </c>
      <c r="AC371" s="238" t="str">
        <f>+IF(I371=0,"",'Ark1'!AC2058)</f>
        <v/>
      </c>
      <c r="AD371" s="239" t="str">
        <f>+IF(I371=0,"",'Ark1'!AE2058)</f>
        <v/>
      </c>
      <c r="AE371" s="237" t="str">
        <f t="shared" si="59"/>
        <v/>
      </c>
      <c r="AF371" s="237" t="str">
        <f t="shared" si="61"/>
        <v/>
      </c>
      <c r="AG371" s="216"/>
      <c r="AJ371" s="29"/>
      <c r="AK371" s="27"/>
      <c r="AN371" s="27"/>
      <c r="AO371" s="27"/>
      <c r="AP371" s="27"/>
      <c r="AR371" s="27"/>
    </row>
    <row r="372" spans="1:61" ht="15.6">
      <c r="A372" s="216"/>
      <c r="B372" s="287">
        <f>+'Ark1'!C2059</f>
        <v>2024</v>
      </c>
      <c r="C372" s="236">
        <f>+'Ark1'!L2059</f>
        <v>13</v>
      </c>
      <c r="D372" s="236" t="str">
        <f>VLOOKUP(C372,Klasse!$C$11:$D$27,2)</f>
        <v>E-</v>
      </c>
      <c r="E372" s="236">
        <f>+'Ark1'!H2059</f>
        <v>1</v>
      </c>
      <c r="F372" s="236">
        <f>+'Ark1'!J2059</f>
        <v>802</v>
      </c>
      <c r="G372" s="236" t="str">
        <f>VLOOKUP(F372,RNR!$A$1:$B$25,2)</f>
        <v>Karasjok</v>
      </c>
      <c r="H372" s="236" t="str">
        <f>+IF(I372=0,"",'Ark1'!Q2059)</f>
        <v/>
      </c>
      <c r="I372" s="353">
        <f>+'Ark1'!R2059</f>
        <v>0</v>
      </c>
      <c r="J372" s="237" t="str">
        <f>+IF(I372=0,"",'Ark1'!AG2059)</f>
        <v/>
      </c>
      <c r="K372" s="237"/>
      <c r="L372" s="237" t="str">
        <f>+IF(I372=0,"",'Ark1'!AH2059)</f>
        <v/>
      </c>
      <c r="M372" s="95"/>
      <c r="N372" s="504">
        <f>+IF(J372=0,"",'Ark1'!AI2059)</f>
        <v>0</v>
      </c>
      <c r="O372" s="234"/>
      <c r="P372" s="32" t="str">
        <f>+IF(I372=0,"",'Ark1'!U2059)</f>
        <v/>
      </c>
      <c r="Q372" s="95"/>
      <c r="R372" s="264" t="str">
        <f>+IF(N372=0,"",'Ark1'!AJ2059)</f>
        <v/>
      </c>
      <c r="S372" s="95"/>
      <c r="T372" s="264" t="str">
        <f>+IF(N372=0,"",'Ark1'!AK2059)</f>
        <v/>
      </c>
      <c r="U372" s="95"/>
      <c r="V372" s="238" t="str">
        <f>+IF(I372=0,"",'Ark1'!T2059)</f>
        <v/>
      </c>
      <c r="W372" s="95"/>
      <c r="X372" s="239" t="str">
        <f>+IF(I372=0,"",'Ark1'!W2059)</f>
        <v/>
      </c>
      <c r="Y372" s="239" t="str">
        <f>+IF(I372=0,"",'Ark1'!X2059)</f>
        <v/>
      </c>
      <c r="Z372" s="239" t="str">
        <f>+IF(I372=0,"",'Ark1'!Y2059)</f>
        <v/>
      </c>
      <c r="AA372" s="239" t="str">
        <f>+IF(I372=0,"",'Ark1'!Z2059)</f>
        <v/>
      </c>
      <c r="AB372" s="237" t="str">
        <f>+IF(I372=0,"",'Ark1'!AA2059)</f>
        <v/>
      </c>
      <c r="AC372" s="238" t="str">
        <f>+IF(I372=0,"",'Ark1'!AC2059)</f>
        <v/>
      </c>
      <c r="AD372" s="239" t="str">
        <f>+IF(I372=0,"",'Ark1'!AE2059)</f>
        <v/>
      </c>
      <c r="AE372" s="237" t="str">
        <f t="shared" si="59"/>
        <v/>
      </c>
      <c r="AF372" s="237" t="str">
        <f t="shared" si="61"/>
        <v/>
      </c>
      <c r="AG372" s="216"/>
      <c r="AJ372" s="29"/>
      <c r="AK372" s="27"/>
      <c r="AN372" s="27"/>
      <c r="AO372" s="27"/>
      <c r="AP372" s="27"/>
      <c r="AR372" s="27"/>
    </row>
    <row r="373" spans="1:61" ht="19.8">
      <c r="A373" s="216"/>
      <c r="B373" s="216"/>
      <c r="C373" s="216"/>
      <c r="D373" s="216"/>
      <c r="E373" s="216"/>
      <c r="F373" s="216"/>
      <c r="G373" s="534"/>
      <c r="H373" s="534"/>
      <c r="I373" s="349"/>
      <c r="J373" s="217"/>
      <c r="K373" s="217"/>
      <c r="L373" s="217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218"/>
      <c r="Z373" s="218"/>
      <c r="AA373" s="218"/>
      <c r="AB373" s="218"/>
      <c r="AC373" s="216"/>
      <c r="AD373" s="218"/>
      <c r="AE373" s="218"/>
      <c r="AF373" s="218"/>
      <c r="AG373" s="216"/>
      <c r="AH373" s="219"/>
      <c r="AJ373" s="29"/>
      <c r="AK373" s="27"/>
      <c r="AL373" s="220"/>
      <c r="AM373" s="28"/>
      <c r="AQ373" s="28"/>
      <c r="BI373" s="232"/>
    </row>
    <row r="374" spans="1:61" ht="21">
      <c r="A374" s="216"/>
      <c r="B374" s="216"/>
      <c r="C374" s="216"/>
      <c r="D374" s="263" t="str">
        <f>+D380</f>
        <v>E</v>
      </c>
      <c r="E374" s="216"/>
      <c r="F374" s="216"/>
      <c r="G374" s="534"/>
      <c r="H374" s="534"/>
      <c r="I374" s="340">
        <f>SUM(I376:I400)</f>
        <v>6</v>
      </c>
      <c r="J374" s="217"/>
      <c r="K374" s="217"/>
      <c r="L374" s="217"/>
      <c r="M374" s="95"/>
      <c r="N374" s="536">
        <f>SUM(N376:N400)</f>
        <v>6</v>
      </c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218"/>
      <c r="Z374" s="218"/>
      <c r="AA374" s="218"/>
      <c r="AB374" s="218"/>
      <c r="AC374" s="216"/>
      <c r="AD374" s="218"/>
      <c r="AE374" s="218"/>
      <c r="AF374" s="218"/>
      <c r="AG374" s="218"/>
      <c r="AH374" s="219"/>
      <c r="AJ374" s="29"/>
      <c r="AK374" s="27"/>
      <c r="AL374" s="220"/>
      <c r="AM374" s="28"/>
      <c r="AQ374" s="28"/>
      <c r="BI374" s="232"/>
    </row>
    <row r="375" spans="1:61" ht="19.5" customHeight="1">
      <c r="A375" s="581"/>
      <c r="B375" s="582"/>
      <c r="C375" s="581"/>
      <c r="D375" s="582"/>
      <c r="E375" s="581"/>
      <c r="F375" s="582"/>
      <c r="G375" s="581"/>
      <c r="H375" s="582"/>
      <c r="I375" s="349"/>
      <c r="J375" s="217"/>
      <c r="K375" s="217"/>
      <c r="L375" s="217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218"/>
      <c r="Z375" s="218"/>
      <c r="AA375" s="218"/>
      <c r="AB375" s="235"/>
      <c r="AC375" s="216"/>
      <c r="AD375" s="235"/>
      <c r="AE375" s="235"/>
      <c r="AF375" s="233"/>
      <c r="AG375" s="216"/>
      <c r="AH375" s="219"/>
      <c r="AJ375" s="29"/>
      <c r="AK375" s="27"/>
      <c r="AL375" s="220"/>
      <c r="AM375" s="28"/>
      <c r="AQ375" s="28"/>
      <c r="BI375" s="232"/>
    </row>
    <row r="376" spans="1:61" ht="15.6">
      <c r="A376" s="216"/>
      <c r="B376" s="287">
        <f>+'Ark1'!C2060</f>
        <v>2024</v>
      </c>
      <c r="C376" s="236">
        <f>+'Ark1'!L2060</f>
        <v>14</v>
      </c>
      <c r="D376" s="236" t="str">
        <f>VLOOKUP(C376,Klasse!$C$11:$D$27,2)</f>
        <v>E</v>
      </c>
      <c r="E376" s="535">
        <f>+'Ark1'!H2060</f>
        <v>1</v>
      </c>
      <c r="F376" s="535">
        <f>+'Ark1'!J2060</f>
        <v>103</v>
      </c>
      <c r="G376" s="236" t="str">
        <f>VLOOKUP(F376,RNR!$A$1:$B$25,2)</f>
        <v>Rudshøgda</v>
      </c>
      <c r="H376" s="535" t="str">
        <f>+IF(I376=0,"",'Ark1'!Q2060)</f>
        <v/>
      </c>
      <c r="I376" s="538">
        <f>+'Ark1'!R2060</f>
        <v>0</v>
      </c>
      <c r="J376" s="29" t="str">
        <f>+IF(I376=0,"",'Ark1'!AG2060)</f>
        <v/>
      </c>
      <c r="L376" s="29" t="str">
        <f>+IF(I376=0,"",'Ark1'!AH2060)</f>
        <v/>
      </c>
      <c r="M376" s="95"/>
      <c r="N376" s="504">
        <f>+IF(J376=0,"",'Ark1'!AI2060)</f>
        <v>0</v>
      </c>
      <c r="O376" s="234"/>
      <c r="P376" s="32" t="str">
        <f>+IF(I376=0,"",'Ark1'!U2060)</f>
        <v/>
      </c>
      <c r="Q376" s="95"/>
      <c r="R376" s="264" t="str">
        <f>+IF(N376=0,"",'Ark1'!AJ2060)</f>
        <v/>
      </c>
      <c r="S376" s="95"/>
      <c r="T376" s="264" t="str">
        <f>+IF(N376=0,"",'Ark1'!AK2060)</f>
        <v/>
      </c>
      <c r="U376" s="95"/>
      <c r="V376" s="27" t="str">
        <f>+IF(I376=0,"",'Ark1'!T2060)</f>
        <v/>
      </c>
      <c r="W376" s="95"/>
      <c r="X376" s="34" t="str">
        <f>+IF(I376=0,"",'Ark1'!W2060)</f>
        <v/>
      </c>
      <c r="Y376" s="34" t="str">
        <f>+IF(I376=0,"",'Ark1'!X2060)</f>
        <v/>
      </c>
      <c r="Z376" s="34" t="str">
        <f>+IF(I376=0,"",'Ark1'!Y2060)</f>
        <v/>
      </c>
      <c r="AA376" s="34" t="str">
        <f>+IF(I376=0,"",'Ark1'!Z2060)</f>
        <v/>
      </c>
      <c r="AB376" s="29" t="str">
        <f>+IF(I376=0,"",'Ark1'!AA2060)</f>
        <v/>
      </c>
      <c r="AC376" s="27" t="str">
        <f>+IF(I376=0,"",'Ark1'!AC2060)</f>
        <v/>
      </c>
      <c r="AD376" s="34" t="str">
        <f>+IF(I376=0,"",'Ark1'!AE2060)</f>
        <v/>
      </c>
      <c r="AE376" s="29" t="str">
        <f t="shared" ref="AE376:AE379" si="62">IF(I376=0,"",P376/C376)</f>
        <v/>
      </c>
      <c r="AG376" s="216"/>
      <c r="AJ376" s="29"/>
      <c r="AK376" s="27"/>
      <c r="AN376" s="27"/>
      <c r="AO376" s="27"/>
      <c r="AP376" s="27"/>
      <c r="AR376" s="27"/>
    </row>
    <row r="377" spans="1:61" ht="15.6">
      <c r="A377" s="216"/>
      <c r="B377" s="287">
        <f>+'Ark1'!C2061</f>
        <v>2024</v>
      </c>
      <c r="C377" s="236">
        <f>+'Ark1'!L2061</f>
        <v>14</v>
      </c>
      <c r="D377" s="236" t="str">
        <f>VLOOKUP(C377,Klasse!$C$11:$D$27,2)</f>
        <v>E</v>
      </c>
      <c r="E377" s="535">
        <f>+'Ark1'!H2061</f>
        <v>2</v>
      </c>
      <c r="F377" s="535">
        <f>+'Ark1'!J2061</f>
        <v>106</v>
      </c>
      <c r="G377" s="236" t="str">
        <f>VLOOKUP(F377,RNR!$A$1:$B$25,2)</f>
        <v>Furuseth</v>
      </c>
      <c r="H377" s="535" t="str">
        <f>+IF(I377=0,"",'Ark1'!Q2061)</f>
        <v/>
      </c>
      <c r="I377" s="538">
        <f>+'Ark1'!R2061</f>
        <v>0</v>
      </c>
      <c r="J377" s="29" t="str">
        <f>+IF(I377=0,"",'Ark1'!AG2061)</f>
        <v/>
      </c>
      <c r="L377" s="29" t="str">
        <f>+IF(I377=0,"",'Ark1'!AH2061)</f>
        <v/>
      </c>
      <c r="M377" s="95"/>
      <c r="N377" s="504">
        <f>+IF(J377=0,"",'Ark1'!AI2061)</f>
        <v>0</v>
      </c>
      <c r="O377" s="234"/>
      <c r="P377" s="32" t="str">
        <f>+IF(I377=0,"",'Ark1'!U2061)</f>
        <v/>
      </c>
      <c r="Q377" s="95"/>
      <c r="R377" s="264" t="str">
        <f>+IF(N377=0,"",'Ark1'!AJ2061)</f>
        <v/>
      </c>
      <c r="S377" s="95"/>
      <c r="T377" s="264" t="str">
        <f>+IF(N377=0,"",'Ark1'!AK2061)</f>
        <v/>
      </c>
      <c r="U377" s="95"/>
      <c r="V377" s="27" t="str">
        <f>+IF(I377=0,"",'Ark1'!T2061)</f>
        <v/>
      </c>
      <c r="W377" s="95"/>
      <c r="X377" s="34" t="str">
        <f>+IF(I377=0,"",'Ark1'!W2061)</f>
        <v/>
      </c>
      <c r="Y377" s="34" t="str">
        <f>+IF(I377=0,"",'Ark1'!X2061)</f>
        <v/>
      </c>
      <c r="Z377" s="34" t="str">
        <f>+IF(I377=0,"",'Ark1'!Y2061)</f>
        <v/>
      </c>
      <c r="AA377" s="34" t="str">
        <f>+IF(I377=0,"",'Ark1'!Z2061)</f>
        <v/>
      </c>
      <c r="AB377" s="29" t="str">
        <f>+IF(I377=0,"",'Ark1'!AA2061)</f>
        <v/>
      </c>
      <c r="AC377" s="27" t="str">
        <f>+IF(I377=0,"",'Ark1'!AC2061)</f>
        <v/>
      </c>
      <c r="AD377" s="34" t="str">
        <f>+IF(I377=0,"",'Ark1'!AE2061)</f>
        <v/>
      </c>
      <c r="AE377" s="29" t="str">
        <f t="shared" si="62"/>
        <v/>
      </c>
      <c r="AG377" s="216"/>
      <c r="AJ377" s="29"/>
      <c r="AK377" s="27"/>
      <c r="AN377" s="27"/>
      <c r="AO377" s="27"/>
      <c r="AP377" s="27"/>
      <c r="AR377" s="27"/>
    </row>
    <row r="378" spans="1:61" ht="15.6">
      <c r="A378" s="216"/>
      <c r="B378" s="287">
        <f>+'Ark1'!C2062</f>
        <v>2024</v>
      </c>
      <c r="C378" s="236">
        <f>+'Ark1'!L2062</f>
        <v>14</v>
      </c>
      <c r="D378" s="236" t="str">
        <f>VLOOKUP(C378,Klasse!$C$11:$D$27,2)</f>
        <v>E</v>
      </c>
      <c r="E378" s="535">
        <f>+'Ark1'!H2062</f>
        <v>1</v>
      </c>
      <c r="F378" s="535">
        <f>+'Ark1'!J2062</f>
        <v>110</v>
      </c>
      <c r="G378" s="236" t="str">
        <f>VLOOKUP(F378,RNR!$A$1:$B$25,2)</f>
        <v>Gol</v>
      </c>
      <c r="H378" s="535">
        <f>+IF(I378=0,"",'Ark1'!Q2062)</f>
        <v>1</v>
      </c>
      <c r="I378" s="538">
        <f>+'Ark1'!R2062</f>
        <v>3</v>
      </c>
      <c r="J378" s="29">
        <f>+IF(I378=0,"",'Ark1'!AG2062)</f>
        <v>0.11104321910485362</v>
      </c>
      <c r="L378" s="29">
        <f>+IF(I378=0,"",'Ark1'!AH2062)</f>
        <v>0</v>
      </c>
      <c r="M378" s="95"/>
      <c r="N378" s="504">
        <f>+IF(J378=0,"",'Ark1'!AI2062)</f>
        <v>3</v>
      </c>
      <c r="O378" s="234"/>
      <c r="P378" s="32">
        <f>+IF(I378=0,"",'Ark1'!U2062)</f>
        <v>57.366666666666681</v>
      </c>
      <c r="Q378" s="95"/>
      <c r="R378" s="264">
        <f>+IF(N378=0,"",'Ark1'!AJ2062)</f>
        <v>117.43333333333337</v>
      </c>
      <c r="S378" s="95"/>
      <c r="T378" s="264">
        <f>+IF(N378=0,"",'Ark1'!AK2062)</f>
        <v>35.381286128148247</v>
      </c>
      <c r="U378" s="95"/>
      <c r="V378" s="27">
        <f>+IF(I378=0,"",'Ark1'!T2062)</f>
        <v>14.666666666666663</v>
      </c>
      <c r="W378" s="95"/>
      <c r="X378" s="34">
        <f>+IF(I378=0,"",'Ark1'!W2062)</f>
        <v>100</v>
      </c>
      <c r="Y378" s="34">
        <f>+IF(I378=0,"",'Ark1'!X2062)</f>
        <v>100</v>
      </c>
      <c r="Z378" s="34">
        <f>+IF(I378=0,"",'Ark1'!Y2062)</f>
        <v>100</v>
      </c>
      <c r="AA378" s="34">
        <f>+IF(I378=0,"",'Ark1'!Z2062)</f>
        <v>3.8767110917487906</v>
      </c>
      <c r="AB378" s="29">
        <f>+IF(I378=0,"",'Ark1'!AA2062)</f>
        <v>0</v>
      </c>
      <c r="AC378" s="27">
        <f>+IF(I378=0,"",'Ark1'!AC2062)</f>
        <v>0</v>
      </c>
      <c r="AD378" s="34">
        <f>+IF(I378=0,"",'Ark1'!AE2062)</f>
        <v>0</v>
      </c>
      <c r="AE378" s="29">
        <f t="shared" si="62"/>
        <v>4.097619047619049</v>
      </c>
      <c r="AG378" s="216"/>
      <c r="AJ378" s="29"/>
      <c r="AK378" s="27"/>
      <c r="AN378" s="27"/>
      <c r="AO378" s="27"/>
      <c r="AP378" s="27"/>
      <c r="AR378" s="27"/>
    </row>
    <row r="379" spans="1:61" ht="15.6">
      <c r="A379" s="216"/>
      <c r="B379" s="287">
        <f>+'Ark1'!C2063</f>
        <v>2024</v>
      </c>
      <c r="C379" s="236">
        <f>+'Ark1'!L2063</f>
        <v>14</v>
      </c>
      <c r="D379" s="236" t="str">
        <f>VLOOKUP(C379,Klasse!$C$11:$D$27,2)</f>
        <v>E</v>
      </c>
      <c r="E379" s="535">
        <f>+'Ark1'!H2063</f>
        <v>1</v>
      </c>
      <c r="F379" s="535">
        <f>+'Ark1'!J2063</f>
        <v>111</v>
      </c>
      <c r="G379" s="236" t="str">
        <f>VLOOKUP(F379,RNR!$A$1:$B$25,2)</f>
        <v>Forus</v>
      </c>
      <c r="H379" s="535">
        <f>+IF(I379=0,"",'Ark1'!Q2063)</f>
        <v>1</v>
      </c>
      <c r="I379" s="538">
        <f>+'Ark1'!R2063</f>
        <v>1</v>
      </c>
      <c r="J379" s="29">
        <f>+IF(I379=0,"",'Ark1'!AG2063)</f>
        <v>5.1927399715756592E-2</v>
      </c>
      <c r="L379" s="29">
        <f>+IF(I379=0,"",'Ark1'!AH2063)</f>
        <v>0</v>
      </c>
      <c r="M379" s="95"/>
      <c r="N379" s="504">
        <f>+IF(J379=0,"",'Ark1'!AI2063)</f>
        <v>1</v>
      </c>
      <c r="O379" s="234"/>
      <c r="P379" s="32">
        <f>+IF(I379=0,"",'Ark1'!U2063)</f>
        <v>59.3</v>
      </c>
      <c r="Q379" s="95"/>
      <c r="R379" s="264">
        <f>+IF(N379=0,"",'Ark1'!AJ2063)</f>
        <v>120.5</v>
      </c>
      <c r="S379" s="95"/>
      <c r="T379" s="264">
        <f>+IF(N379=0,"",'Ark1'!AK2063)</f>
        <v>33.891715540201723</v>
      </c>
      <c r="U379" s="95"/>
      <c r="V379" s="27">
        <f>+IF(I379=0,"",'Ark1'!T2063)</f>
        <v>14</v>
      </c>
      <c r="W379" s="95"/>
      <c r="X379" s="34">
        <f>+IF(I379=0,"",'Ark1'!W2063)</f>
        <v>100</v>
      </c>
      <c r="Y379" s="34">
        <f>+IF(I379=0,"",'Ark1'!X2063)</f>
        <v>100</v>
      </c>
      <c r="Z379" s="34">
        <f>+IF(I379=0,"",'Ark1'!Y2063)</f>
        <v>100</v>
      </c>
      <c r="AA379" s="34">
        <f>+IF(I379=0,"",'Ark1'!Z2063)</f>
        <v>0</v>
      </c>
      <c r="AB379" s="29">
        <f>+IF(I379=0,"",'Ark1'!AA2063)</f>
        <v>0</v>
      </c>
      <c r="AC379" s="27">
        <f>+IF(I379=0,"",'Ark1'!AC2063)</f>
        <v>0</v>
      </c>
      <c r="AD379" s="34">
        <f>+IF(I379=0,"",'Ark1'!AE2063)</f>
        <v>0</v>
      </c>
      <c r="AE379" s="29">
        <f t="shared" si="62"/>
        <v>4.2357142857142858</v>
      </c>
      <c r="AG379" s="216"/>
      <c r="AJ379" s="29"/>
      <c r="AK379" s="27"/>
      <c r="AN379" s="27"/>
      <c r="AO379" s="27"/>
      <c r="AP379" s="27"/>
      <c r="AR379" s="27"/>
    </row>
    <row r="380" spans="1:61" s="244" customFormat="1" ht="15.6">
      <c r="A380" s="216"/>
      <c r="B380" s="287">
        <f>+'Ark1'!C2064</f>
        <v>2024</v>
      </c>
      <c r="C380" s="236">
        <f>+'Ark1'!L2064</f>
        <v>14</v>
      </c>
      <c r="D380" s="236" t="str">
        <f>VLOOKUP(C380,Klasse!$C$11:$D$27,2)</f>
        <v>E</v>
      </c>
      <c r="E380" s="28">
        <f>+'Ark1'!H2064</f>
        <v>1</v>
      </c>
      <c r="F380" s="28">
        <f>+'Ark1'!J2064</f>
        <v>116</v>
      </c>
      <c r="G380" s="236" t="str">
        <f>VLOOKUP(F380,RNR!$A$1:$B$25,2)</f>
        <v>Sandeid</v>
      </c>
      <c r="H380" s="28">
        <f>+IF(I380=0,"",'Ark1'!Q2064)</f>
        <v>1</v>
      </c>
      <c r="I380" s="339">
        <f>+'Ark1'!R2064</f>
        <v>1</v>
      </c>
      <c r="J380" s="29">
        <f>+IF(I380=0,"",'Ark1'!AG2064)</f>
        <v>6.6214777595490659E-2</v>
      </c>
      <c r="K380" s="29"/>
      <c r="L380" s="29">
        <f>+IF(I380=0,"",'Ark1'!AH2064)</f>
        <v>0</v>
      </c>
      <c r="M380" s="95"/>
      <c r="N380" s="504">
        <f>+IF(J380=0,"",'Ark1'!AI2064)</f>
        <v>1</v>
      </c>
      <c r="O380" s="234"/>
      <c r="P380" s="32">
        <f>+IF(I380=0,"",'Ark1'!U2064)</f>
        <v>51.5</v>
      </c>
      <c r="Q380" s="95"/>
      <c r="R380" s="264">
        <f>+IF(N380=0,"",'Ark1'!AJ2064)</f>
        <v>111.6</v>
      </c>
      <c r="S380" s="95"/>
      <c r="T380" s="264">
        <f>+IF(N380=0,"",'Ark1'!AK2064)</f>
        <v>37.052255081687278</v>
      </c>
      <c r="U380" s="95"/>
      <c r="V380" s="27">
        <f>+IF(I380=0,"",'Ark1'!T2064)</f>
        <v>14</v>
      </c>
      <c r="W380" s="95"/>
      <c r="X380" s="34">
        <f>+IF(I380=0,"",'Ark1'!W2064)</f>
        <v>100</v>
      </c>
      <c r="Y380" s="34">
        <f>+IF(I380=0,"",'Ark1'!X2064)</f>
        <v>100</v>
      </c>
      <c r="Z380" s="34">
        <f>+IF(I380=0,"",'Ark1'!Y2064)</f>
        <v>100</v>
      </c>
      <c r="AA380" s="34">
        <f>+IF(I380=0,"",'Ark1'!Z2064)</f>
        <v>0</v>
      </c>
      <c r="AB380" s="29">
        <f>+IF(I380=0,"",'Ark1'!AA2064)</f>
        <v>0</v>
      </c>
      <c r="AC380" s="27">
        <f>+IF(I380=0,"",'Ark1'!AC2064)</f>
        <v>0</v>
      </c>
      <c r="AD380" s="34">
        <f>+IF(I380=0,"",'Ark1'!AE2064)</f>
        <v>0</v>
      </c>
      <c r="AE380" s="29">
        <f t="shared" ref="AE380:AE400" si="63">IF(I380=0,"",P380/C380)</f>
        <v>3.6785714285714284</v>
      </c>
      <c r="AF380" s="29"/>
      <c r="AG380" s="216"/>
      <c r="AH380" s="29"/>
      <c r="AI380" s="29"/>
      <c r="AJ380" s="29"/>
      <c r="AK380" s="27"/>
      <c r="AL380" s="29"/>
      <c r="AM380" s="29"/>
      <c r="AN380" s="28"/>
      <c r="AO380" s="28"/>
      <c r="AP380" s="28"/>
      <c r="AQ380" s="29"/>
      <c r="AR380" s="28"/>
      <c r="AS380" s="28"/>
    </row>
    <row r="381" spans="1:61" s="244" customFormat="1" ht="15.6">
      <c r="A381" s="216"/>
      <c r="B381" s="287">
        <f>+'Ark1'!C2065</f>
        <v>2024</v>
      </c>
      <c r="C381" s="236">
        <f>+'Ark1'!L2065</f>
        <v>14</v>
      </c>
      <c r="D381" s="236" t="str">
        <f>VLOOKUP(C381,Klasse!$C$11:$D$27,2)</f>
        <v>E</v>
      </c>
      <c r="E381" s="28">
        <f>+'Ark1'!H2065</f>
        <v>2</v>
      </c>
      <c r="F381" s="28">
        <f>+'Ark1'!J2065</f>
        <v>117</v>
      </c>
      <c r="G381" s="236" t="str">
        <f>VLOOKUP(F381,RNR!$A$1:$B$25,2)</f>
        <v>Jæren</v>
      </c>
      <c r="H381" s="28" t="str">
        <f>+IF(I381=0,"",'Ark1'!Q2065)</f>
        <v/>
      </c>
      <c r="I381" s="339">
        <f>+'Ark1'!R2065</f>
        <v>0</v>
      </c>
      <c r="J381" s="29" t="str">
        <f>+IF(I381=0,"",'Ark1'!AG2065)</f>
        <v/>
      </c>
      <c r="K381" s="29"/>
      <c r="L381" s="29" t="str">
        <f>+IF(I381=0,"",'Ark1'!AH2065)</f>
        <v/>
      </c>
      <c r="M381" s="95"/>
      <c r="N381" s="504">
        <f>+IF(J381=0,"",'Ark1'!AI2065)</f>
        <v>0</v>
      </c>
      <c r="O381" s="234"/>
      <c r="P381" s="32" t="str">
        <f>+IF(I381=0,"",'Ark1'!U2065)</f>
        <v/>
      </c>
      <c r="Q381" s="95"/>
      <c r="R381" s="264" t="str">
        <f>+IF(N381=0,"",'Ark1'!AJ2065)</f>
        <v/>
      </c>
      <c r="S381" s="95"/>
      <c r="T381" s="264" t="str">
        <f>+IF(N381=0,"",'Ark1'!AK2065)</f>
        <v/>
      </c>
      <c r="U381" s="95"/>
      <c r="V381" s="27" t="str">
        <f>+IF(I381=0,"",'Ark1'!T2065)</f>
        <v/>
      </c>
      <c r="W381" s="95"/>
      <c r="X381" s="34" t="str">
        <f>+IF(I381=0,"",'Ark1'!W2065)</f>
        <v/>
      </c>
      <c r="Y381" s="34" t="str">
        <f>+IF(I381=0,"",'Ark1'!X2065)</f>
        <v/>
      </c>
      <c r="Z381" s="34" t="str">
        <f>+IF(I381=0,"",'Ark1'!Y2065)</f>
        <v/>
      </c>
      <c r="AA381" s="34" t="str">
        <f>+IF(I381=0,"",'Ark1'!Z2065)</f>
        <v/>
      </c>
      <c r="AB381" s="29" t="str">
        <f>+IF(I381=0,"",'Ark1'!AA2065)</f>
        <v/>
      </c>
      <c r="AC381" s="27" t="str">
        <f>+IF(I381=0,"",'Ark1'!AC2065)</f>
        <v/>
      </c>
      <c r="AD381" s="34" t="str">
        <f>+IF(I381=0,"",'Ark1'!AE2065)</f>
        <v/>
      </c>
      <c r="AE381" s="29" t="str">
        <f t="shared" si="63"/>
        <v/>
      </c>
      <c r="AF381" s="29"/>
      <c r="AG381" s="216"/>
      <c r="AH381" s="29"/>
      <c r="AI381" s="29"/>
      <c r="AJ381" s="29"/>
      <c r="AK381" s="27"/>
      <c r="AL381" s="29"/>
      <c r="AM381" s="29"/>
      <c r="AN381" s="28"/>
      <c r="AO381" s="28"/>
      <c r="AP381" s="28"/>
      <c r="AQ381" s="29"/>
      <c r="AR381" s="28"/>
      <c r="AS381" s="28"/>
    </row>
    <row r="382" spans="1:61" s="244" customFormat="1" ht="15.6">
      <c r="A382" s="216"/>
      <c r="B382" s="287">
        <f>+'Ark1'!C2066</f>
        <v>2024</v>
      </c>
      <c r="C382" s="236">
        <f>+'Ark1'!L2066</f>
        <v>14</v>
      </c>
      <c r="D382" s="236" t="str">
        <f>VLOOKUP(C382,Klasse!$C$11:$D$27,2)</f>
        <v>E</v>
      </c>
      <c r="E382" s="28">
        <f>+'Ark1'!H2066</f>
        <v>1</v>
      </c>
      <c r="F382" s="28">
        <f>+'Ark1'!J2066</f>
        <v>134</v>
      </c>
      <c r="G382" s="236" t="str">
        <f>VLOOKUP(F382,RNR!$A$1:$B$25,2)</f>
        <v>Førde</v>
      </c>
      <c r="H382" s="28" t="str">
        <f>+IF(I382=0,"",'Ark1'!Q2066)</f>
        <v/>
      </c>
      <c r="I382" s="339">
        <f>+'Ark1'!R2066</f>
        <v>0</v>
      </c>
      <c r="J382" s="29" t="str">
        <f>+IF(I382=0,"",'Ark1'!AG2066)</f>
        <v/>
      </c>
      <c r="K382" s="29"/>
      <c r="L382" s="29" t="str">
        <f>+IF(I382=0,"",'Ark1'!AH2066)</f>
        <v/>
      </c>
      <c r="M382" s="95"/>
      <c r="N382" s="504">
        <f>+IF(J382=0,"",'Ark1'!AI2066)</f>
        <v>0</v>
      </c>
      <c r="O382" s="234"/>
      <c r="P382" s="32" t="str">
        <f>+IF(I382=0,"",'Ark1'!U2066)</f>
        <v/>
      </c>
      <c r="Q382" s="95"/>
      <c r="R382" s="264" t="str">
        <f>+IF(N382=0,"",'Ark1'!AJ2066)</f>
        <v/>
      </c>
      <c r="S382" s="95"/>
      <c r="T382" s="264" t="str">
        <f>+IF(N382=0,"",'Ark1'!AK2066)</f>
        <v/>
      </c>
      <c r="U382" s="95"/>
      <c r="V382" s="27" t="str">
        <f>+IF(I382=0,"",'Ark1'!T2066)</f>
        <v/>
      </c>
      <c r="W382" s="95"/>
      <c r="X382" s="34" t="str">
        <f>+IF(I382=0,"",'Ark1'!W2066)</f>
        <v/>
      </c>
      <c r="Y382" s="34" t="str">
        <f>+IF(I382=0,"",'Ark1'!X2066)</f>
        <v/>
      </c>
      <c r="Z382" s="34" t="str">
        <f>+IF(I382=0,"",'Ark1'!Y2066)</f>
        <v/>
      </c>
      <c r="AA382" s="34" t="str">
        <f>+IF(I382=0,"",'Ark1'!Z2066)</f>
        <v/>
      </c>
      <c r="AB382" s="29" t="str">
        <f>+IF(I382=0,"",'Ark1'!AA2066)</f>
        <v/>
      </c>
      <c r="AC382" s="27" t="str">
        <f>+IF(I382=0,"",'Ark1'!AC2066)</f>
        <v/>
      </c>
      <c r="AD382" s="34" t="str">
        <f>+IF(I382=0,"",'Ark1'!AE2066)</f>
        <v/>
      </c>
      <c r="AE382" s="29" t="str">
        <f t="shared" si="63"/>
        <v/>
      </c>
      <c r="AF382" s="29"/>
      <c r="AG382" s="216"/>
      <c r="AH382" s="29"/>
      <c r="AI382" s="29"/>
      <c r="AJ382" s="29"/>
      <c r="AK382" s="27"/>
      <c r="AL382" s="29"/>
      <c r="AM382" s="29"/>
      <c r="AN382" s="28"/>
      <c r="AO382" s="28"/>
      <c r="AP382" s="28"/>
      <c r="AQ382" s="29"/>
      <c r="AR382" s="28"/>
      <c r="AS382" s="28"/>
    </row>
    <row r="383" spans="1:61" s="244" customFormat="1" ht="15.6">
      <c r="A383" s="216"/>
      <c r="B383" s="287">
        <f>+'Ark1'!C2067</f>
        <v>2024</v>
      </c>
      <c r="C383" s="236">
        <f>+'Ark1'!L2067</f>
        <v>14</v>
      </c>
      <c r="D383" s="236" t="str">
        <f>VLOOKUP(C383,Klasse!$C$11:$D$27,2)</f>
        <v>E</v>
      </c>
      <c r="E383" s="28">
        <f>+'Ark1'!H2067</f>
        <v>2</v>
      </c>
      <c r="F383" s="28">
        <f>+'Ark1'!J2067</f>
        <v>141</v>
      </c>
      <c r="G383" s="236" t="str">
        <f>VLOOKUP(F383,RNR!$A$1:$B$25,2)</f>
        <v>Ølen</v>
      </c>
      <c r="H383" s="28">
        <f>+IF(I383=0,"",'Ark1'!Q2067)</f>
        <v>1</v>
      </c>
      <c r="I383" s="339">
        <f>+'Ark1'!R2067</f>
        <v>1</v>
      </c>
      <c r="J383" s="29">
        <f>+IF(I383=0,"",'Ark1'!AG2067)</f>
        <v>5.0487174757118738E-2</v>
      </c>
      <c r="K383" s="29"/>
      <c r="L383" s="29">
        <f>+IF(I383=0,"",'Ark1'!AH2067)</f>
        <v>0</v>
      </c>
      <c r="M383" s="95"/>
      <c r="N383" s="504">
        <f>+IF(J383=0,"",'Ark1'!AI2067)</f>
        <v>1</v>
      </c>
      <c r="O383" s="234"/>
      <c r="P383" s="32">
        <f>+IF(I383=0,"",'Ark1'!U2067)</f>
        <v>57.2</v>
      </c>
      <c r="Q383" s="95"/>
      <c r="R383" s="264">
        <f>+IF(N383=0,"",'Ark1'!AJ2067)</f>
        <v>118</v>
      </c>
      <c r="S383" s="95"/>
      <c r="T383" s="264">
        <f>+IF(N383=0,"",'Ark1'!AK2067)</f>
        <v>34.813685917255413</v>
      </c>
      <c r="U383" s="95"/>
      <c r="V383" s="27">
        <f>+IF(I383=0,"",'Ark1'!T2067)</f>
        <v>15</v>
      </c>
      <c r="W383" s="95"/>
      <c r="X383" s="34">
        <f>+IF(I383=0,"",'Ark1'!W2067)</f>
        <v>100</v>
      </c>
      <c r="Y383" s="34">
        <f>+IF(I383=0,"",'Ark1'!X2067)</f>
        <v>100</v>
      </c>
      <c r="Z383" s="34">
        <f>+IF(I383=0,"",'Ark1'!Y2067)</f>
        <v>100</v>
      </c>
      <c r="AA383" s="34">
        <f>+IF(I383=0,"",'Ark1'!Z2067)</f>
        <v>0</v>
      </c>
      <c r="AB383" s="29">
        <f>+IF(I383=0,"",'Ark1'!AA2067)</f>
        <v>0</v>
      </c>
      <c r="AC383" s="27">
        <f>+IF(I383=0,"",'Ark1'!AC2067)</f>
        <v>0</v>
      </c>
      <c r="AD383" s="34">
        <f>+IF(I383=0,"",'Ark1'!AE2067)</f>
        <v>0</v>
      </c>
      <c r="AE383" s="29">
        <f t="shared" si="63"/>
        <v>4.0857142857142863</v>
      </c>
      <c r="AF383" s="29"/>
      <c r="AG383" s="216"/>
      <c r="AH383" s="29"/>
      <c r="AI383" s="29"/>
      <c r="AJ383" s="29"/>
      <c r="AK383" s="27"/>
      <c r="AL383" s="29"/>
      <c r="AM383" s="29"/>
      <c r="AN383" s="28"/>
      <c r="AO383" s="28"/>
      <c r="AP383" s="28"/>
      <c r="AQ383" s="29"/>
      <c r="AR383" s="28"/>
      <c r="AS383" s="28"/>
    </row>
    <row r="384" spans="1:61" ht="15.6">
      <c r="A384" s="216"/>
      <c r="B384" s="287">
        <f>+'Ark1'!C2068</f>
        <v>2024</v>
      </c>
      <c r="C384" s="236">
        <f>+'Ark1'!L2068</f>
        <v>14</v>
      </c>
      <c r="D384" s="236" t="str">
        <f>VLOOKUP(C384,Klasse!$C$11:$D$27,2)</f>
        <v>E</v>
      </c>
      <c r="E384" s="28">
        <f>+'Ark1'!H2068</f>
        <v>2</v>
      </c>
      <c r="F384" s="28">
        <f>+'Ark1'!J2068</f>
        <v>143</v>
      </c>
      <c r="G384" s="236" t="str">
        <f>VLOOKUP(F384,RNR!$A$1:$B$25,2)</f>
        <v>Nordfjord</v>
      </c>
      <c r="H384" s="28" t="str">
        <f>+IF(I384=0,"",'Ark1'!Q2068)</f>
        <v/>
      </c>
      <c r="I384" s="339">
        <f>+'Ark1'!R2068</f>
        <v>0</v>
      </c>
      <c r="J384" s="29" t="str">
        <f>+IF(I384=0,"",'Ark1'!AG2068)</f>
        <v/>
      </c>
      <c r="L384" s="29" t="str">
        <f>+IF(I384=0,"",'Ark1'!AH2068)</f>
        <v/>
      </c>
      <c r="M384" s="95"/>
      <c r="N384" s="504">
        <f>+IF(J384=0,"",'Ark1'!AI2068)</f>
        <v>0</v>
      </c>
      <c r="O384" s="234"/>
      <c r="P384" s="32" t="str">
        <f>+IF(I384=0,"",'Ark1'!U2068)</f>
        <v/>
      </c>
      <c r="Q384" s="95"/>
      <c r="R384" s="264" t="str">
        <f>+IF(N384=0,"",'Ark1'!AJ2068)</f>
        <v/>
      </c>
      <c r="S384" s="95"/>
      <c r="T384" s="264" t="str">
        <f>+IF(N384=0,"",'Ark1'!AK2068)</f>
        <v/>
      </c>
      <c r="U384" s="95"/>
      <c r="V384" s="27" t="str">
        <f>+IF(I384=0,"",'Ark1'!T2068)</f>
        <v/>
      </c>
      <c r="W384" s="95"/>
      <c r="X384" s="34" t="str">
        <f>+IF(I384=0,"",'Ark1'!W2068)</f>
        <v/>
      </c>
      <c r="Y384" s="34" t="str">
        <f>+IF(I384=0,"",'Ark1'!X2068)</f>
        <v/>
      </c>
      <c r="Z384" s="34" t="str">
        <f>+IF(I384=0,"",'Ark1'!Y2068)</f>
        <v/>
      </c>
      <c r="AA384" s="34" t="str">
        <f>+IF(I384=0,"",'Ark1'!Z2068)</f>
        <v/>
      </c>
      <c r="AB384" s="29" t="str">
        <f>+IF(I384=0,"",'Ark1'!AA2068)</f>
        <v/>
      </c>
      <c r="AC384" s="27" t="str">
        <f>+IF(I384=0,"",'Ark1'!AC2068)</f>
        <v/>
      </c>
      <c r="AD384" s="34" t="str">
        <f>+IF(I384=0,"",'Ark1'!AE2068)</f>
        <v/>
      </c>
      <c r="AE384" s="29" t="str">
        <f t="shared" si="63"/>
        <v/>
      </c>
      <c r="AG384" s="216"/>
      <c r="AJ384" s="29"/>
      <c r="AK384" s="27"/>
    </row>
    <row r="385" spans="1:73" ht="15.6">
      <c r="A385" s="216"/>
      <c r="B385" s="287">
        <f>+'Ark1'!C2069</f>
        <v>2024</v>
      </c>
      <c r="C385" s="236">
        <f>+'Ark1'!L2069</f>
        <v>14</v>
      </c>
      <c r="D385" s="236" t="str">
        <f>VLOOKUP(C385,Klasse!$C$11:$D$27,2)</f>
        <v>E</v>
      </c>
      <c r="E385" s="28">
        <f>+'Ark1'!H2069</f>
        <v>2</v>
      </c>
      <c r="F385" s="28">
        <f>+'Ark1'!J2069</f>
        <v>147</v>
      </c>
      <c r="G385" s="236" t="str">
        <f>VLOOKUP(F385,RNR!$A$1:$B$25,2)</f>
        <v>Midt-Norge</v>
      </c>
      <c r="H385" s="28" t="str">
        <f>+IF(I385=0,"",'Ark1'!Q2069)</f>
        <v/>
      </c>
      <c r="I385" s="339">
        <f>+'Ark1'!R2069</f>
        <v>0</v>
      </c>
      <c r="J385" s="29" t="str">
        <f>+IF(I385=0,"",'Ark1'!AG2069)</f>
        <v/>
      </c>
      <c r="L385" s="29" t="str">
        <f>+IF(I385=0,"",'Ark1'!AH2069)</f>
        <v/>
      </c>
      <c r="M385" s="95"/>
      <c r="N385" s="504">
        <f>+IF(J385=0,"",'Ark1'!AI2069)</f>
        <v>0</v>
      </c>
      <c r="O385" s="234"/>
      <c r="P385" s="32" t="str">
        <f>+IF(I385=0,"",'Ark1'!U2069)</f>
        <v/>
      </c>
      <c r="Q385" s="95"/>
      <c r="R385" s="264" t="str">
        <f>+IF(N385=0,"",'Ark1'!AJ2069)</f>
        <v/>
      </c>
      <c r="S385" s="95"/>
      <c r="T385" s="264" t="str">
        <f>+IF(N385=0,"",'Ark1'!AK2069)</f>
        <v/>
      </c>
      <c r="U385" s="95"/>
      <c r="V385" s="27" t="str">
        <f>+IF(I385=0,"",'Ark1'!T2069)</f>
        <v/>
      </c>
      <c r="W385" s="95"/>
      <c r="X385" s="34" t="str">
        <f>+IF(I385=0,"",'Ark1'!W2069)</f>
        <v/>
      </c>
      <c r="Y385" s="34" t="str">
        <f>+IF(I385=0,"",'Ark1'!X2069)</f>
        <v/>
      </c>
      <c r="Z385" s="34" t="str">
        <f>+IF(I385=0,"",'Ark1'!Y2069)</f>
        <v/>
      </c>
      <c r="AA385" s="34" t="str">
        <f>+IF(I385=0,"",'Ark1'!Z2069)</f>
        <v/>
      </c>
      <c r="AB385" s="29" t="str">
        <f>+IF(I385=0,"",'Ark1'!AA2069)</f>
        <v/>
      </c>
      <c r="AC385" s="27" t="str">
        <f>+IF(I385=0,"",'Ark1'!AC2069)</f>
        <v/>
      </c>
      <c r="AD385" s="34" t="str">
        <f>+IF(I385=0,"",'Ark1'!AE2069)</f>
        <v/>
      </c>
      <c r="AE385" s="29" t="str">
        <f t="shared" si="63"/>
        <v/>
      </c>
      <c r="AG385" s="216"/>
      <c r="AJ385" s="29"/>
      <c r="AK385" s="27"/>
    </row>
    <row r="386" spans="1:73" ht="15.6">
      <c r="A386" s="216"/>
      <c r="B386" s="287">
        <f>+'Ark1'!C2070</f>
        <v>2024</v>
      </c>
      <c r="C386" s="236">
        <f>+'Ark1'!L2070</f>
        <v>14</v>
      </c>
      <c r="D386" s="236" t="str">
        <f>VLOOKUP(C386,Klasse!$C$11:$D$27,2)</f>
        <v>E</v>
      </c>
      <c r="E386" s="28">
        <f>+'Ark1'!H2070</f>
        <v>1</v>
      </c>
      <c r="F386" s="28">
        <f>+'Ark1'!J2070</f>
        <v>155</v>
      </c>
      <c r="G386" s="236" t="str">
        <f>VLOOKUP(F386,RNR!$A$1:$B$25,2)</f>
        <v>Målselv</v>
      </c>
      <c r="H386" s="28" t="str">
        <f>+IF(I386=0,"",'Ark1'!Q2070)</f>
        <v/>
      </c>
      <c r="I386" s="339">
        <f>+'Ark1'!R2070</f>
        <v>0</v>
      </c>
      <c r="J386" s="29" t="str">
        <f>+IF(I386=0,"",'Ark1'!AG2070)</f>
        <v/>
      </c>
      <c r="L386" s="29" t="str">
        <f>+IF(I386=0,"",'Ark1'!AH2070)</f>
        <v/>
      </c>
      <c r="M386" s="95"/>
      <c r="N386" s="504">
        <f>+IF(J386=0,"",'Ark1'!AI2070)</f>
        <v>0</v>
      </c>
      <c r="O386" s="234"/>
      <c r="P386" s="32" t="str">
        <f>+IF(I386=0,"",'Ark1'!U2070)</f>
        <v/>
      </c>
      <c r="Q386" s="95"/>
      <c r="R386" s="264" t="str">
        <f>+IF(N386=0,"",'Ark1'!AJ2070)</f>
        <v/>
      </c>
      <c r="S386" s="95"/>
      <c r="T386" s="264" t="str">
        <f>+IF(N386=0,"",'Ark1'!AK2070)</f>
        <v/>
      </c>
      <c r="U386" s="95"/>
      <c r="V386" s="27" t="str">
        <f>+IF(I386=0,"",'Ark1'!T2070)</f>
        <v/>
      </c>
      <c r="W386" s="95"/>
      <c r="X386" s="34" t="str">
        <f>+IF(I386=0,"",'Ark1'!W2070)</f>
        <v/>
      </c>
      <c r="Y386" s="34" t="str">
        <f>+IF(I386=0,"",'Ark1'!X2070)</f>
        <v/>
      </c>
      <c r="Z386" s="34" t="str">
        <f>+IF(I386=0,"",'Ark1'!Y2070)</f>
        <v/>
      </c>
      <c r="AA386" s="34" t="str">
        <f>+IF(I386=0,"",'Ark1'!Z2070)</f>
        <v/>
      </c>
      <c r="AB386" s="29" t="str">
        <f>+IF(I386=0,"",'Ark1'!AA2070)</f>
        <v/>
      </c>
      <c r="AC386" s="27" t="str">
        <f>+IF(I386=0,"",'Ark1'!AC2070)</f>
        <v/>
      </c>
      <c r="AD386" s="34" t="str">
        <f>+IF(I386=0,"",'Ark1'!AE2070)</f>
        <v/>
      </c>
      <c r="AE386" s="29" t="str">
        <f t="shared" si="63"/>
        <v/>
      </c>
      <c r="AG386" s="216"/>
      <c r="AJ386" s="29"/>
      <c r="AK386" s="27"/>
    </row>
    <row r="387" spans="1:73" ht="15.6">
      <c r="A387" s="216"/>
      <c r="B387" s="287">
        <f>+'Ark1'!C2071</f>
        <v>2024</v>
      </c>
      <c r="C387" s="236">
        <f>+'Ark1'!L2071</f>
        <v>14</v>
      </c>
      <c r="D387" s="236" t="str">
        <f>VLOOKUP(C387,Klasse!$C$11:$D$27,2)</f>
        <v>E</v>
      </c>
      <c r="E387" s="28">
        <f>+'Ark1'!H2071</f>
        <v>2</v>
      </c>
      <c r="F387" s="28">
        <f>+'Ark1'!J2071</f>
        <v>160</v>
      </c>
      <c r="G387" s="236" t="str">
        <f>VLOOKUP(F387,RNR!$A$1:$B$25,2)</f>
        <v>Oslo</v>
      </c>
      <c r="H387" s="28" t="str">
        <f>+IF(I387=0,"",'Ark1'!Q2071)</f>
        <v/>
      </c>
      <c r="I387" s="339">
        <f>+'Ark1'!R2071</f>
        <v>0</v>
      </c>
      <c r="J387" s="29" t="str">
        <f>+IF(I387=0,"",'Ark1'!AG2071)</f>
        <v/>
      </c>
      <c r="L387" s="29" t="str">
        <f>+IF(I387=0,"",'Ark1'!AH2071)</f>
        <v/>
      </c>
      <c r="M387" s="95"/>
      <c r="N387" s="504">
        <f>+IF(J387=0,"",'Ark1'!AI2071)</f>
        <v>0</v>
      </c>
      <c r="O387" s="234"/>
      <c r="P387" s="32" t="str">
        <f>+IF(I387=0,"",'Ark1'!U2071)</f>
        <v/>
      </c>
      <c r="Q387" s="95"/>
      <c r="R387" s="264" t="str">
        <f>+IF(N387=0,"",'Ark1'!AJ2071)</f>
        <v/>
      </c>
      <c r="S387" s="95"/>
      <c r="T387" s="264" t="str">
        <f>+IF(N387=0,"",'Ark1'!AK2071)</f>
        <v/>
      </c>
      <c r="U387" s="95"/>
      <c r="V387" s="27" t="str">
        <f>+IF(I387=0,"",'Ark1'!T2071)</f>
        <v/>
      </c>
      <c r="W387" s="95"/>
      <c r="X387" s="34" t="str">
        <f>+IF(I387=0,"",'Ark1'!W2071)</f>
        <v/>
      </c>
      <c r="Y387" s="34" t="str">
        <f>+IF(I387=0,"",'Ark1'!X2071)</f>
        <v/>
      </c>
      <c r="Z387" s="34" t="str">
        <f>+IF(I387=0,"",'Ark1'!Y2071)</f>
        <v/>
      </c>
      <c r="AA387" s="34" t="str">
        <f>+IF(I387=0,"",'Ark1'!Z2071)</f>
        <v/>
      </c>
      <c r="AB387" s="29" t="str">
        <f>+IF(I387=0,"",'Ark1'!AA2071)</f>
        <v/>
      </c>
      <c r="AC387" s="27" t="str">
        <f>+IF(I387=0,"",'Ark1'!AC2071)</f>
        <v/>
      </c>
      <c r="AD387" s="34" t="str">
        <f>+IF(I387=0,"",'Ark1'!AE2071)</f>
        <v/>
      </c>
      <c r="AE387" s="29" t="str">
        <f t="shared" si="63"/>
        <v/>
      </c>
      <c r="AG387" s="216"/>
      <c r="AJ387" s="29"/>
      <c r="AK387" s="27"/>
    </row>
    <row r="388" spans="1:73" ht="15.6">
      <c r="A388" s="216"/>
      <c r="B388" s="287">
        <f>+'Ark1'!C2072</f>
        <v>2024</v>
      </c>
      <c r="C388" s="236">
        <f>+'Ark1'!L2072</f>
        <v>14</v>
      </c>
      <c r="D388" s="236" t="str">
        <f>VLOOKUP(C388,Klasse!$C$11:$D$27,2)</f>
        <v>E</v>
      </c>
      <c r="E388" s="28">
        <f>+'Ark1'!H2072</f>
        <v>1</v>
      </c>
      <c r="F388" s="28">
        <f>+'Ark1'!J2072</f>
        <v>171</v>
      </c>
      <c r="G388" s="236" t="str">
        <f>VLOOKUP(F388,RNR!$A$1:$B$25,2)</f>
        <v>Prima</v>
      </c>
      <c r="H388" s="28" t="str">
        <f>+IF(I388=0,"",'Ark1'!Q2072)</f>
        <v/>
      </c>
      <c r="I388" s="339">
        <f>+'Ark1'!R2072</f>
        <v>0</v>
      </c>
      <c r="J388" s="29" t="str">
        <f>+IF(I388=0,"",'Ark1'!AG2072)</f>
        <v/>
      </c>
      <c r="L388" s="29" t="str">
        <f>+IF(I388=0,"",'Ark1'!AH2072)</f>
        <v/>
      </c>
      <c r="M388" s="95"/>
      <c r="N388" s="504">
        <f>+IF(J388=0,"",'Ark1'!AI2072)</f>
        <v>0</v>
      </c>
      <c r="O388" s="234"/>
      <c r="P388" s="32" t="str">
        <f>+IF(I388=0,"",'Ark1'!U2072)</f>
        <v/>
      </c>
      <c r="Q388" s="95"/>
      <c r="R388" s="264" t="str">
        <f>+IF(N388=0,"",'Ark1'!AJ2072)</f>
        <v/>
      </c>
      <c r="S388" s="95"/>
      <c r="T388" s="264" t="str">
        <f>+IF(N388=0,"",'Ark1'!AK2072)</f>
        <v/>
      </c>
      <c r="U388" s="95"/>
      <c r="V388" s="27" t="str">
        <f>+IF(I388=0,"",'Ark1'!T2072)</f>
        <v/>
      </c>
      <c r="W388" s="95"/>
      <c r="X388" s="34" t="str">
        <f>+IF(I388=0,"",'Ark1'!W2072)</f>
        <v/>
      </c>
      <c r="Y388" s="34" t="str">
        <f>+IF(I388=0,"",'Ark1'!X2072)</f>
        <v/>
      </c>
      <c r="Z388" s="34" t="str">
        <f>+IF(I388=0,"",'Ark1'!Y2072)</f>
        <v/>
      </c>
      <c r="AA388" s="34" t="str">
        <f>+IF(I388=0,"",'Ark1'!Z2072)</f>
        <v/>
      </c>
      <c r="AB388" s="29" t="str">
        <f>+IF(I388=0,"",'Ark1'!AA2072)</f>
        <v/>
      </c>
      <c r="AC388" s="27" t="str">
        <f>+IF(I388=0,"",'Ark1'!AC2072)</f>
        <v/>
      </c>
      <c r="AD388" s="34" t="str">
        <f>+IF(I388=0,"",'Ark1'!AE2072)</f>
        <v/>
      </c>
      <c r="AE388" s="29" t="str">
        <f t="shared" si="63"/>
        <v/>
      </c>
      <c r="AG388" s="216"/>
      <c r="AJ388" s="29"/>
      <c r="AK388" s="27"/>
    </row>
    <row r="389" spans="1:73" ht="15.6">
      <c r="A389" s="216"/>
      <c r="B389" s="287">
        <f>+'Ark1'!C2073</f>
        <v>2024</v>
      </c>
      <c r="C389" s="236">
        <f>+'Ark1'!L2073</f>
        <v>14</v>
      </c>
      <c r="D389" s="236" t="str">
        <f>VLOOKUP(C389,Klasse!$C$11:$D$27,2)</f>
        <v>E</v>
      </c>
      <c r="E389" s="28">
        <f>+'Ark1'!H2073</f>
        <v>2</v>
      </c>
      <c r="F389" s="28">
        <f>+'Ark1'!J2073</f>
        <v>175</v>
      </c>
      <c r="G389" s="236" t="str">
        <f>VLOOKUP(F389,RNR!$A$1:$B$25,2)</f>
        <v>Ole Ringdal</v>
      </c>
      <c r="H389" s="28" t="str">
        <f>+IF(I389=0,"",'Ark1'!Q2073)</f>
        <v/>
      </c>
      <c r="I389" s="339">
        <f>+'Ark1'!R2073</f>
        <v>0</v>
      </c>
      <c r="J389" s="29" t="str">
        <f>+IF(I389=0,"",'Ark1'!AG2073)</f>
        <v/>
      </c>
      <c r="L389" s="29" t="str">
        <f>+IF(I389=0,"",'Ark1'!AH2073)</f>
        <v/>
      </c>
      <c r="M389" s="95"/>
      <c r="N389" s="504">
        <f>+IF(J389=0,"",'Ark1'!AI2073)</f>
        <v>0</v>
      </c>
      <c r="O389" s="234"/>
      <c r="P389" s="32" t="str">
        <f>+IF(I389=0,"",'Ark1'!U2073)</f>
        <v/>
      </c>
      <c r="Q389" s="95"/>
      <c r="R389" s="264" t="str">
        <f>+IF(N389=0,"",'Ark1'!AJ2073)</f>
        <v/>
      </c>
      <c r="S389" s="95"/>
      <c r="T389" s="264" t="str">
        <f>+IF(N389=0,"",'Ark1'!AK2073)</f>
        <v/>
      </c>
      <c r="U389" s="95"/>
      <c r="V389" s="27" t="str">
        <f>+IF(I389=0,"",'Ark1'!T2073)</f>
        <v/>
      </c>
      <c r="W389" s="95"/>
      <c r="X389" s="34" t="str">
        <f>+IF(I389=0,"",'Ark1'!W2073)</f>
        <v/>
      </c>
      <c r="Y389" s="34" t="str">
        <f>+IF(I389=0,"",'Ark1'!X2073)</f>
        <v/>
      </c>
      <c r="Z389" s="34" t="str">
        <f>+IF(I389=0,"",'Ark1'!Y2073)</f>
        <v/>
      </c>
      <c r="AA389" s="34" t="str">
        <f>+IF(I389=0,"",'Ark1'!Z2073)</f>
        <v/>
      </c>
      <c r="AB389" s="29" t="str">
        <f>+IF(I389=0,"",'Ark1'!AA2073)</f>
        <v/>
      </c>
      <c r="AC389" s="27" t="str">
        <f>+IF(I389=0,"",'Ark1'!AC2073)</f>
        <v/>
      </c>
      <c r="AD389" s="34" t="str">
        <f>+IF(I389=0,"",'Ark1'!AE2073)</f>
        <v/>
      </c>
      <c r="AE389" s="29" t="str">
        <f t="shared" si="63"/>
        <v/>
      </c>
      <c r="AG389" s="216"/>
      <c r="AJ389" s="29"/>
      <c r="AK389" s="27"/>
    </row>
    <row r="390" spans="1:73" ht="15.6">
      <c r="A390" s="216"/>
      <c r="B390" s="287">
        <f>+'Ark1'!C2074</f>
        <v>2024</v>
      </c>
      <c r="C390" s="236">
        <f>+'Ark1'!L2074</f>
        <v>14</v>
      </c>
      <c r="D390" s="236" t="str">
        <f>VLOOKUP(C390,Klasse!$C$11:$D$27,2)</f>
        <v>E</v>
      </c>
      <c r="E390" s="28">
        <f>+'Ark1'!H2074</f>
        <v>2</v>
      </c>
      <c r="F390" s="28">
        <f>+'Ark1'!J2074</f>
        <v>177</v>
      </c>
      <c r="G390" s="236" t="str">
        <f>VLOOKUP(F390,RNR!$A$1:$B$25,2)</f>
        <v>Slakthuset</v>
      </c>
      <c r="H390" s="28" t="str">
        <f>+IF(I390=0,"",'Ark1'!Q2074)</f>
        <v/>
      </c>
      <c r="I390" s="339">
        <f>+'Ark1'!R2074</f>
        <v>0</v>
      </c>
      <c r="J390" s="29" t="str">
        <f>+IF(I390=0,"",'Ark1'!AG2074)</f>
        <v/>
      </c>
      <c r="L390" s="29" t="str">
        <f>+IF(I390=0,"",'Ark1'!AH2074)</f>
        <v/>
      </c>
      <c r="M390" s="95"/>
      <c r="N390" s="504">
        <f>+IF(J390=0,"",'Ark1'!AI2074)</f>
        <v>0</v>
      </c>
      <c r="O390" s="234"/>
      <c r="P390" s="32" t="str">
        <f>+IF(I390=0,"",'Ark1'!U2074)</f>
        <v/>
      </c>
      <c r="Q390" s="95"/>
      <c r="R390" s="264" t="str">
        <f>+IF(N390=0,"",'Ark1'!AJ2074)</f>
        <v/>
      </c>
      <c r="S390" s="95"/>
      <c r="T390" s="264" t="str">
        <f>+IF(N390=0,"",'Ark1'!AK2074)</f>
        <v/>
      </c>
      <c r="U390" s="95"/>
      <c r="V390" s="27" t="str">
        <f>+IF(I390=0,"",'Ark1'!T2074)</f>
        <v/>
      </c>
      <c r="W390" s="95"/>
      <c r="X390" s="34" t="str">
        <f>+IF(I390=0,"",'Ark1'!W2074)</f>
        <v/>
      </c>
      <c r="Y390" s="34" t="str">
        <f>+IF(I390=0,"",'Ark1'!X2074)</f>
        <v/>
      </c>
      <c r="Z390" s="34" t="str">
        <f>+IF(I390=0,"",'Ark1'!Y2074)</f>
        <v/>
      </c>
      <c r="AA390" s="34" t="str">
        <f>+IF(I390=0,"",'Ark1'!Z2074)</f>
        <v/>
      </c>
      <c r="AB390" s="29" t="str">
        <f>+IF(I390=0,"",'Ark1'!AA2074)</f>
        <v/>
      </c>
      <c r="AC390" s="27" t="str">
        <f>+IF(I390=0,"",'Ark1'!AC2074)</f>
        <v/>
      </c>
      <c r="AD390" s="34" t="str">
        <f>+IF(I390=0,"",'Ark1'!AE2074)</f>
        <v/>
      </c>
      <c r="AE390" s="29" t="str">
        <f t="shared" si="63"/>
        <v/>
      </c>
      <c r="AG390" s="216"/>
      <c r="AJ390" s="29"/>
      <c r="AK390" s="27"/>
    </row>
    <row r="391" spans="1:73" ht="15.6">
      <c r="A391" s="216"/>
      <c r="B391" s="287">
        <f>+'Ark1'!C2075</f>
        <v>2024</v>
      </c>
      <c r="C391" s="236">
        <f>+'Ark1'!L2075</f>
        <v>14</v>
      </c>
      <c r="D391" s="236" t="str">
        <f>VLOOKUP(C391,Klasse!$C$11:$D$27,2)</f>
        <v>E</v>
      </c>
      <c r="E391" s="28">
        <f>+'Ark1'!H2075</f>
        <v>2</v>
      </c>
      <c r="F391" s="28">
        <f>+'Ark1'!J2075</f>
        <v>178</v>
      </c>
      <c r="G391" s="236" t="str">
        <f>VLOOKUP(F391,RNR!$A$1:$B$25,2)</f>
        <v>Røros</v>
      </c>
      <c r="H391" s="28" t="str">
        <f>+IF(I391=0,"",'Ark1'!Q2075)</f>
        <v/>
      </c>
      <c r="I391" s="339">
        <f>+'Ark1'!R2075</f>
        <v>0</v>
      </c>
      <c r="J391" s="29" t="str">
        <f>+IF(I391=0,"",'Ark1'!AG2075)</f>
        <v/>
      </c>
      <c r="L391" s="29" t="str">
        <f>+IF(I391=0,"",'Ark1'!AH2075)</f>
        <v/>
      </c>
      <c r="M391" s="95"/>
      <c r="N391" s="504">
        <f>+IF(J391=0,"",'Ark1'!AI2075)</f>
        <v>0</v>
      </c>
      <c r="O391" s="234"/>
      <c r="P391" s="32" t="str">
        <f>+IF(I391=0,"",'Ark1'!U2075)</f>
        <v/>
      </c>
      <c r="Q391" s="95"/>
      <c r="R391" s="264" t="str">
        <f>+IF(N391=0,"",'Ark1'!AJ2075)</f>
        <v/>
      </c>
      <c r="S391" s="95"/>
      <c r="T391" s="264" t="str">
        <f>+IF(N391=0,"",'Ark1'!AK2075)</f>
        <v/>
      </c>
      <c r="U391" s="95"/>
      <c r="V391" s="27" t="str">
        <f>+IF(I391=0,"",'Ark1'!T2075)</f>
        <v/>
      </c>
      <c r="W391" s="95"/>
      <c r="X391" s="34" t="str">
        <f>+IF(I391=0,"",'Ark1'!W2075)</f>
        <v/>
      </c>
      <c r="Y391" s="34" t="str">
        <f>+IF(I391=0,"",'Ark1'!X2075)</f>
        <v/>
      </c>
      <c r="Z391" s="34" t="str">
        <f>+IF(I391=0,"",'Ark1'!Y2075)</f>
        <v/>
      </c>
      <c r="AA391" s="34" t="str">
        <f>+IF(I391=0,"",'Ark1'!Z2075)</f>
        <v/>
      </c>
      <c r="AB391" s="29" t="str">
        <f>+IF(I391=0,"",'Ark1'!AA2075)</f>
        <v/>
      </c>
      <c r="AC391" s="27" t="str">
        <f>+IF(I391=0,"",'Ark1'!AC2075)</f>
        <v/>
      </c>
      <c r="AD391" s="34" t="str">
        <f>+IF(I391=0,"",'Ark1'!AE2075)</f>
        <v/>
      </c>
      <c r="AE391" s="29" t="str">
        <f t="shared" si="63"/>
        <v/>
      </c>
      <c r="AG391" s="216"/>
      <c r="AJ391" s="29"/>
      <c r="AK391" s="27"/>
    </row>
    <row r="392" spans="1:73" ht="15.6">
      <c r="A392" s="216"/>
      <c r="B392" s="287">
        <f>+'Ark1'!C2076</f>
        <v>2024</v>
      </c>
      <c r="C392" s="236">
        <f>+'Ark1'!L2076</f>
        <v>14</v>
      </c>
      <c r="D392" s="236" t="str">
        <f>VLOOKUP(C392,Klasse!$C$11:$D$27,2)</f>
        <v>E</v>
      </c>
      <c r="E392" s="28">
        <f>+'Ark1'!H2076</f>
        <v>2</v>
      </c>
      <c r="F392" s="28">
        <f>+'Ark1'!J2076</f>
        <v>181</v>
      </c>
      <c r="G392" s="236" t="str">
        <f>VLOOKUP(F392,RNR!$A$1:$B$25,2)</f>
        <v>Horns</v>
      </c>
      <c r="H392" s="28" t="str">
        <f>+IF(I392=0,"",'Ark1'!Q2076)</f>
        <v/>
      </c>
      <c r="I392" s="339">
        <f>+'Ark1'!R2076</f>
        <v>0</v>
      </c>
      <c r="J392" s="29" t="str">
        <f>+IF(I392=0,"",'Ark1'!AG2076)</f>
        <v/>
      </c>
      <c r="L392" s="29" t="str">
        <f>+IF(I392=0,"",'Ark1'!AH2076)</f>
        <v/>
      </c>
      <c r="M392" s="95"/>
      <c r="N392" s="504">
        <f>+IF(J392=0,"",'Ark1'!AI2076)</f>
        <v>0</v>
      </c>
      <c r="O392" s="234"/>
      <c r="P392" s="32" t="str">
        <f>+IF(I392=0,"",'Ark1'!U2076)</f>
        <v/>
      </c>
      <c r="Q392" s="95"/>
      <c r="R392" s="264" t="str">
        <f>+IF(N392=0,"",'Ark1'!AJ2076)</f>
        <v/>
      </c>
      <c r="S392" s="95"/>
      <c r="T392" s="264" t="str">
        <f>+IF(N392=0,"",'Ark1'!AK2076)</f>
        <v/>
      </c>
      <c r="U392" s="95"/>
      <c r="V392" s="27" t="str">
        <f>+IF(I392=0,"",'Ark1'!T2076)</f>
        <v/>
      </c>
      <c r="W392" s="95"/>
      <c r="X392" s="34" t="str">
        <f>+IF(I392=0,"",'Ark1'!W2076)</f>
        <v/>
      </c>
      <c r="Y392" s="34" t="str">
        <f>+IF(I392=0,"",'Ark1'!X2076)</f>
        <v/>
      </c>
      <c r="Z392" s="34" t="str">
        <f>+IF(I392=0,"",'Ark1'!Y2076)</f>
        <v/>
      </c>
      <c r="AA392" s="34" t="str">
        <f>+IF(I392=0,"",'Ark1'!Z2076)</f>
        <v/>
      </c>
      <c r="AB392" s="29" t="str">
        <f>+IF(I392=0,"",'Ark1'!AA2076)</f>
        <v/>
      </c>
      <c r="AC392" s="27" t="str">
        <f>+IF(I392=0,"",'Ark1'!AC2076)</f>
        <v/>
      </c>
      <c r="AD392" s="34" t="str">
        <f>+IF(I392=0,"",'Ark1'!AE2076)</f>
        <v/>
      </c>
      <c r="AE392" s="29" t="str">
        <f t="shared" si="63"/>
        <v/>
      </c>
      <c r="AG392" s="216"/>
      <c r="AJ392" s="29"/>
      <c r="AK392" s="27"/>
    </row>
    <row r="393" spans="1:73" ht="15.6">
      <c r="A393" s="216"/>
      <c r="B393" s="287">
        <f>+'Ark1'!C2077</f>
        <v>2024</v>
      </c>
      <c r="C393" s="236">
        <f>+'Ark1'!L2077</f>
        <v>14</v>
      </c>
      <c r="D393" s="236" t="str">
        <f>VLOOKUP(C393,Klasse!$C$11:$D$27,2)</f>
        <v>E</v>
      </c>
      <c r="E393" s="28">
        <f>+'Ark1'!H2077</f>
        <v>1</v>
      </c>
      <c r="F393" s="28">
        <f>+'Ark1'!J2077</f>
        <v>262</v>
      </c>
      <c r="G393" s="236" t="str">
        <f>VLOOKUP(F393,RNR!$A$1:$B$25,2)</f>
        <v>Strilalam</v>
      </c>
      <c r="H393" s="28" t="str">
        <f>+IF(I393=0,"",'Ark1'!Q2077)</f>
        <v/>
      </c>
      <c r="I393" s="339">
        <f>+'Ark1'!R2077</f>
        <v>0</v>
      </c>
      <c r="J393" s="29" t="str">
        <f>+IF(I393=0,"",'Ark1'!AG2077)</f>
        <v/>
      </c>
      <c r="L393" s="29" t="str">
        <f>+IF(I393=0,"",'Ark1'!AH2077)</f>
        <v/>
      </c>
      <c r="M393" s="95"/>
      <c r="N393" s="504">
        <f>+IF(J393=0,"",'Ark1'!AI2077)</f>
        <v>0</v>
      </c>
      <c r="O393" s="234"/>
      <c r="P393" s="32" t="str">
        <f>+IF(I393=0,"",'Ark1'!U2077)</f>
        <v/>
      </c>
      <c r="Q393" s="95"/>
      <c r="R393" s="264" t="str">
        <f>+IF(N393=0,"",'Ark1'!AJ2077)</f>
        <v/>
      </c>
      <c r="S393" s="95"/>
      <c r="T393" s="264" t="str">
        <f>+IF(N393=0,"",'Ark1'!AK2077)</f>
        <v/>
      </c>
      <c r="U393" s="95"/>
      <c r="V393" s="27" t="str">
        <f>+IF(I393=0,"",'Ark1'!T2077)</f>
        <v/>
      </c>
      <c r="W393" s="95"/>
      <c r="X393" s="34" t="str">
        <f>+IF(I393=0,"",'Ark1'!W2077)</f>
        <v/>
      </c>
      <c r="Y393" s="34" t="str">
        <f>+IF(I393=0,"",'Ark1'!X2077)</f>
        <v/>
      </c>
      <c r="Z393" s="34" t="str">
        <f>+IF(I393=0,"",'Ark1'!Y2077)</f>
        <v/>
      </c>
      <c r="AA393" s="34" t="str">
        <f>+IF(I393=0,"",'Ark1'!Z2077)</f>
        <v/>
      </c>
      <c r="AB393" s="29" t="str">
        <f>+IF(I393=0,"",'Ark1'!AA2077)</f>
        <v/>
      </c>
      <c r="AC393" s="27" t="str">
        <f>+IF(I393=0,"",'Ark1'!AC2077)</f>
        <v/>
      </c>
      <c r="AD393" s="34" t="str">
        <f>+IF(I393=0,"",'Ark1'!AE2077)</f>
        <v/>
      </c>
      <c r="AE393" s="29" t="str">
        <f t="shared" si="63"/>
        <v/>
      </c>
      <c r="AG393" s="216"/>
      <c r="AJ393" s="29"/>
      <c r="AK393" s="27"/>
    </row>
    <row r="394" spans="1:73" ht="15.6">
      <c r="A394" s="216"/>
      <c r="B394" s="287">
        <f>+'Ark1'!C2078</f>
        <v>2024</v>
      </c>
      <c r="C394" s="236">
        <f>+'Ark1'!L2078</f>
        <v>14</v>
      </c>
      <c r="D394" s="236" t="str">
        <f>VLOOKUP(C394,Klasse!$C$11:$D$27,2)</f>
        <v>E</v>
      </c>
      <c r="E394" s="28">
        <f>+'Ark1'!H2078</f>
        <v>2</v>
      </c>
      <c r="F394" s="28">
        <f>+'Ark1'!J2078</f>
        <v>267</v>
      </c>
      <c r="G394" s="236" t="str">
        <f>VLOOKUP(F394,RNR!$A$1:$B$25,2)</f>
        <v>Dalpro</v>
      </c>
      <c r="H394" s="28" t="str">
        <f>+IF(I394=0,"",'Ark1'!Q2078)</f>
        <v/>
      </c>
      <c r="I394" s="339">
        <f>+'Ark1'!R2078</f>
        <v>0</v>
      </c>
      <c r="J394" s="29" t="str">
        <f>+IF(I394=0,"",'Ark1'!AG2078)</f>
        <v/>
      </c>
      <c r="L394" s="29" t="str">
        <f>+IF(I394=0,"",'Ark1'!AH2078)</f>
        <v/>
      </c>
      <c r="M394" s="95"/>
      <c r="N394" s="504">
        <f>+IF(J394=0,"",'Ark1'!AI2078)</f>
        <v>0</v>
      </c>
      <c r="O394" s="234"/>
      <c r="P394" s="32" t="str">
        <f>+IF(I394=0,"",'Ark1'!U2078)</f>
        <v/>
      </c>
      <c r="Q394" s="95"/>
      <c r="R394" s="264" t="str">
        <f>+IF(N394=0,"",'Ark1'!AJ2078)</f>
        <v/>
      </c>
      <c r="S394" s="95"/>
      <c r="T394" s="264" t="str">
        <f>+IF(N394=0,"",'Ark1'!AK2078)</f>
        <v/>
      </c>
      <c r="U394" s="95"/>
      <c r="V394" s="27" t="str">
        <f>+IF(I394=0,"",'Ark1'!T2078)</f>
        <v/>
      </c>
      <c r="W394" s="95"/>
      <c r="X394" s="34" t="str">
        <f>+IF(I394=0,"",'Ark1'!W2078)</f>
        <v/>
      </c>
      <c r="Y394" s="34" t="str">
        <f>+IF(I394=0,"",'Ark1'!X2078)</f>
        <v/>
      </c>
      <c r="Z394" s="34" t="str">
        <f>+IF(I394=0,"",'Ark1'!Y2078)</f>
        <v/>
      </c>
      <c r="AA394" s="34" t="str">
        <f>+IF(I394=0,"",'Ark1'!Z2078)</f>
        <v/>
      </c>
      <c r="AB394" s="29" t="str">
        <f>+IF(I394=0,"",'Ark1'!AA2078)</f>
        <v/>
      </c>
      <c r="AC394" s="27" t="str">
        <f>+IF(I394=0,"",'Ark1'!AC2078)</f>
        <v/>
      </c>
      <c r="AD394" s="34" t="str">
        <f>+IF(I394=0,"",'Ark1'!AE2078)</f>
        <v/>
      </c>
      <c r="AE394" s="29" t="str">
        <f t="shared" si="63"/>
        <v/>
      </c>
      <c r="AG394" s="216"/>
      <c r="AJ394" s="29"/>
      <c r="AK394" s="27"/>
    </row>
    <row r="395" spans="1:73" ht="15.6">
      <c r="A395" s="216"/>
      <c r="B395" s="287">
        <f>+'Ark1'!C2079</f>
        <v>2024</v>
      </c>
      <c r="C395" s="236">
        <f>+'Ark1'!L2079</f>
        <v>14</v>
      </c>
      <c r="D395" s="236" t="str">
        <f>VLOOKUP(C395,Klasse!$C$11:$D$27,2)</f>
        <v>E</v>
      </c>
      <c r="E395" s="28">
        <f>+'Ark1'!H2079</f>
        <v>1</v>
      </c>
      <c r="F395" s="28">
        <f>+'Ark1'!J2079</f>
        <v>309</v>
      </c>
      <c r="G395" s="236" t="str">
        <f>VLOOKUP(F395,RNR!$A$1:$B$25,2)</f>
        <v>Malvik</v>
      </c>
      <c r="H395" s="28" t="str">
        <f>+IF(I395=0,"",'Ark1'!Q2079)</f>
        <v/>
      </c>
      <c r="I395" s="339">
        <f>+'Ark1'!R2079</f>
        <v>0</v>
      </c>
      <c r="J395" s="29" t="str">
        <f>+IF(I395=0,"",'Ark1'!AG2079)</f>
        <v/>
      </c>
      <c r="L395" s="29" t="str">
        <f>+IF(I395=0,"",'Ark1'!AH2079)</f>
        <v/>
      </c>
      <c r="M395" s="95"/>
      <c r="N395" s="504">
        <f>+IF(J395=0,"",'Ark1'!AI2079)</f>
        <v>0</v>
      </c>
      <c r="O395" s="234"/>
      <c r="P395" s="32" t="str">
        <f>+IF(I395=0,"",'Ark1'!U2079)</f>
        <v/>
      </c>
      <c r="Q395" s="95"/>
      <c r="R395" s="264" t="str">
        <f>+IF(N395=0,"",'Ark1'!AJ2079)</f>
        <v/>
      </c>
      <c r="S395" s="95"/>
      <c r="T395" s="264" t="str">
        <f>+IF(N395=0,"",'Ark1'!AK2079)</f>
        <v/>
      </c>
      <c r="U395" s="95"/>
      <c r="V395" s="27" t="str">
        <f>+IF(I395=0,"",'Ark1'!T2079)</f>
        <v/>
      </c>
      <c r="W395" s="95"/>
      <c r="X395" s="34" t="str">
        <f>+IF(I395=0,"",'Ark1'!W2079)</f>
        <v/>
      </c>
      <c r="Y395" s="34" t="str">
        <f>+IF(I395=0,"",'Ark1'!X2079)</f>
        <v/>
      </c>
      <c r="Z395" s="34" t="str">
        <f>+IF(I395=0,"",'Ark1'!Y2079)</f>
        <v/>
      </c>
      <c r="AA395" s="34" t="str">
        <f>+IF(I395=0,"",'Ark1'!Z2079)</f>
        <v/>
      </c>
      <c r="AB395" s="29" t="str">
        <f>+IF(I395=0,"",'Ark1'!AA2079)</f>
        <v/>
      </c>
      <c r="AC395" s="27" t="str">
        <f>+IF(I395=0,"",'Ark1'!AC2079)</f>
        <v/>
      </c>
      <c r="AD395" s="34" t="str">
        <f>+IF(I395=0,"",'Ark1'!AE2079)</f>
        <v/>
      </c>
      <c r="AE395" s="29" t="str">
        <f t="shared" si="63"/>
        <v/>
      </c>
      <c r="AG395" s="216"/>
      <c r="AJ395" s="29"/>
      <c r="AK395" s="27"/>
    </row>
    <row r="396" spans="1:73" ht="15.6">
      <c r="A396" s="216"/>
      <c r="B396" s="287">
        <f>+'Ark1'!C2080</f>
        <v>2024</v>
      </c>
      <c r="C396" s="236">
        <f>+'Ark1'!L2080</f>
        <v>14</v>
      </c>
      <c r="D396" s="236" t="str">
        <f>VLOOKUP(C396,Klasse!$C$11:$D$27,2)</f>
        <v>E</v>
      </c>
      <c r="E396" s="28">
        <f>+'Ark1'!H2080</f>
        <v>2</v>
      </c>
      <c r="F396" s="28">
        <f>+'Ark1'!J2080</f>
        <v>470</v>
      </c>
      <c r="G396" s="236" t="str">
        <f>VLOOKUP(F396,RNR!$A$1:$B$25,2)</f>
        <v>Jens Eide</v>
      </c>
      <c r="H396" s="28" t="str">
        <f>+IF(I396=0,"",'Ark1'!Q2080)</f>
        <v/>
      </c>
      <c r="I396" s="339">
        <f>+'Ark1'!R2080</f>
        <v>0</v>
      </c>
      <c r="J396" s="29" t="str">
        <f>+IF(I396=0,"",'Ark1'!AG2080)</f>
        <v/>
      </c>
      <c r="L396" s="29" t="str">
        <f>+IF(I396=0,"",'Ark1'!AH2080)</f>
        <v/>
      </c>
      <c r="M396" s="95"/>
      <c r="N396" s="504">
        <f>+IF(J396=0,"",'Ark1'!AI2080)</f>
        <v>0</v>
      </c>
      <c r="O396" s="234"/>
      <c r="P396" s="32" t="str">
        <f>+IF(I396=0,"",'Ark1'!U2080)</f>
        <v/>
      </c>
      <c r="Q396" s="95"/>
      <c r="R396" s="264" t="str">
        <f>+IF(N396=0,"",'Ark1'!AJ2080)</f>
        <v/>
      </c>
      <c r="S396" s="95"/>
      <c r="T396" s="264" t="str">
        <f>+IF(N396=0,"",'Ark1'!AK2080)</f>
        <v/>
      </c>
      <c r="U396" s="95"/>
      <c r="V396" s="27" t="str">
        <f>+IF(I396=0,"",'Ark1'!T2080)</f>
        <v/>
      </c>
      <c r="W396" s="95"/>
      <c r="X396" s="34" t="str">
        <f>+IF(I396=0,"",'Ark1'!W2080)</f>
        <v/>
      </c>
      <c r="Y396" s="34" t="str">
        <f>+IF(I396=0,"",'Ark1'!X2080)</f>
        <v/>
      </c>
      <c r="Z396" s="34" t="str">
        <f>+IF(I396=0,"",'Ark1'!Y2080)</f>
        <v/>
      </c>
      <c r="AA396" s="34" t="str">
        <f>+IF(I396=0,"",'Ark1'!Z2080)</f>
        <v/>
      </c>
      <c r="AB396" s="29" t="str">
        <f>+IF(I396=0,"",'Ark1'!AA2080)</f>
        <v/>
      </c>
      <c r="AC396" s="27" t="str">
        <f>+IF(I396=0,"",'Ark1'!AC2080)</f>
        <v/>
      </c>
      <c r="AD396" s="34" t="str">
        <f>+IF(I396=0,"",'Ark1'!AE2080)</f>
        <v/>
      </c>
      <c r="AE396" s="29" t="str">
        <f t="shared" si="63"/>
        <v/>
      </c>
      <c r="AG396" s="216"/>
      <c r="AJ396" s="29"/>
      <c r="AK396" s="27"/>
    </row>
    <row r="397" spans="1:73" ht="15.6">
      <c r="A397" s="216"/>
      <c r="B397" s="287">
        <f>+'Ark1'!C2081</f>
        <v>2024</v>
      </c>
      <c r="C397" s="236">
        <f>+'Ark1'!L2081</f>
        <v>14</v>
      </c>
      <c r="D397" s="236" t="str">
        <f>VLOOKUP(C397,Klasse!$C$11:$D$27,2)</f>
        <v>E</v>
      </c>
      <c r="E397" s="28">
        <f>+'Ark1'!H2081</f>
        <v>2</v>
      </c>
      <c r="F397" s="28">
        <f>+'Ark1'!J2081</f>
        <v>629</v>
      </c>
      <c r="G397" s="236" t="str">
        <f>VLOOKUP(F397,RNR!$A$1:$B$25,2)</f>
        <v>Bø</v>
      </c>
      <c r="H397" s="28" t="str">
        <f>+IF(I397=0,"",'Ark1'!Q2081)</f>
        <v/>
      </c>
      <c r="I397" s="339">
        <f>+'Ark1'!R2081</f>
        <v>0</v>
      </c>
      <c r="J397" s="29" t="str">
        <f>+IF(I397=0,"",'Ark1'!AG2081)</f>
        <v/>
      </c>
      <c r="L397" s="29" t="str">
        <f>+IF(I397=0,"",'Ark1'!AH2081)</f>
        <v/>
      </c>
      <c r="M397" s="95"/>
      <c r="N397" s="504">
        <f>+IF(J397=0,"",'Ark1'!AI2081)</f>
        <v>0</v>
      </c>
      <c r="O397" s="234"/>
      <c r="P397" s="32" t="str">
        <f>+IF(I397=0,"",'Ark1'!U2081)</f>
        <v/>
      </c>
      <c r="Q397" s="95"/>
      <c r="R397" s="264" t="str">
        <f>+IF(N397=0,"",'Ark1'!AJ2081)</f>
        <v/>
      </c>
      <c r="S397" s="95"/>
      <c r="T397" s="264" t="str">
        <f>+IF(N397=0,"",'Ark1'!AK2081)</f>
        <v/>
      </c>
      <c r="U397" s="95"/>
      <c r="V397" s="27" t="str">
        <f>+IF(I397=0,"",'Ark1'!T2081)</f>
        <v/>
      </c>
      <c r="W397" s="95"/>
      <c r="X397" s="34" t="str">
        <f>+IF(I397=0,"",'Ark1'!W2081)</f>
        <v/>
      </c>
      <c r="Y397" s="34" t="str">
        <f>+IF(I397=0,"",'Ark1'!X2081)</f>
        <v/>
      </c>
      <c r="Z397" s="34" t="str">
        <f>+IF(I397=0,"",'Ark1'!Y2081)</f>
        <v/>
      </c>
      <c r="AA397" s="34" t="str">
        <f>+IF(I397=0,"",'Ark1'!Z2081)</f>
        <v/>
      </c>
      <c r="AB397" s="29" t="str">
        <f>+IF(I397=0,"",'Ark1'!AA2081)</f>
        <v/>
      </c>
      <c r="AC397" s="27" t="str">
        <f>+IF(I397=0,"",'Ark1'!AC2081)</f>
        <v/>
      </c>
      <c r="AD397" s="34" t="str">
        <f>+IF(I397=0,"",'Ark1'!AE2081)</f>
        <v/>
      </c>
      <c r="AE397" s="29" t="str">
        <f t="shared" si="63"/>
        <v/>
      </c>
      <c r="AG397" s="216"/>
      <c r="AJ397" s="29"/>
      <c r="AK397" s="27"/>
    </row>
    <row r="398" spans="1:73" ht="15.6">
      <c r="A398" s="216"/>
      <c r="B398" s="287">
        <f>+'Ark1'!C2082</f>
        <v>2024</v>
      </c>
      <c r="C398" s="236">
        <f>+'Ark1'!L2082</f>
        <v>14</v>
      </c>
      <c r="D398" s="236" t="str">
        <f>VLOOKUP(C398,Klasse!$C$11:$D$27,2)</f>
        <v>E</v>
      </c>
      <c r="E398" s="28">
        <f>+'Ark1'!H2082</f>
        <v>1</v>
      </c>
      <c r="F398" s="28">
        <f>+'Ark1'!J2082</f>
        <v>643</v>
      </c>
      <c r="G398" s="236" t="str">
        <f>VLOOKUP(F398,RNR!$A$1:$B$25,2)</f>
        <v>Bjerka</v>
      </c>
      <c r="H398" s="28" t="str">
        <f>+IF(I398=0,"",'Ark1'!Q2082)</f>
        <v/>
      </c>
      <c r="I398" s="339">
        <f>+'Ark1'!R2082</f>
        <v>0</v>
      </c>
      <c r="J398" s="29" t="str">
        <f>+IF(I398=0,"",'Ark1'!AG2082)</f>
        <v/>
      </c>
      <c r="L398" s="29" t="str">
        <f>+IF(I398=0,"",'Ark1'!AH2082)</f>
        <v/>
      </c>
      <c r="M398" s="95"/>
      <c r="N398" s="504">
        <f>+IF(J398=0,"",'Ark1'!AI2082)</f>
        <v>0</v>
      </c>
      <c r="O398" s="234"/>
      <c r="P398" s="32" t="str">
        <f>+IF(I398=0,"",'Ark1'!U2082)</f>
        <v/>
      </c>
      <c r="Q398" s="95"/>
      <c r="R398" s="264" t="str">
        <f>+IF(N398=0,"",'Ark1'!AJ2082)</f>
        <v/>
      </c>
      <c r="S398" s="95"/>
      <c r="T398" s="264" t="str">
        <f>+IF(N398=0,"",'Ark1'!AK2082)</f>
        <v/>
      </c>
      <c r="U398" s="95"/>
      <c r="V398" s="27" t="str">
        <f>+IF(I398=0,"",'Ark1'!T2082)</f>
        <v/>
      </c>
      <c r="W398" s="95"/>
      <c r="X398" s="34" t="str">
        <f>+IF(I398=0,"",'Ark1'!W2082)</f>
        <v/>
      </c>
      <c r="Y398" s="34" t="str">
        <f>+IF(I398=0,"",'Ark1'!X2082)</f>
        <v/>
      </c>
      <c r="Z398" s="34" t="str">
        <f>+IF(I398=0,"",'Ark1'!Y2082)</f>
        <v/>
      </c>
      <c r="AA398" s="34" t="str">
        <f>+IF(I398=0,"",'Ark1'!Z2082)</f>
        <v/>
      </c>
      <c r="AB398" s="29" t="str">
        <f>+IF(I398=0,"",'Ark1'!AA2082)</f>
        <v/>
      </c>
      <c r="AC398" s="27" t="str">
        <f>+IF(I398=0,"",'Ark1'!AC2082)</f>
        <v/>
      </c>
      <c r="AD398" s="34" t="str">
        <f>+IF(I398=0,"",'Ark1'!AE2082)</f>
        <v/>
      </c>
      <c r="AE398" s="29" t="str">
        <f t="shared" si="63"/>
        <v/>
      </c>
      <c r="AG398" s="216"/>
      <c r="AJ398" s="29"/>
      <c r="AK398" s="27"/>
    </row>
    <row r="399" spans="1:73" s="29" customFormat="1" ht="15.6">
      <c r="A399" s="216"/>
      <c r="B399" s="287">
        <f>+'Ark1'!C2083</f>
        <v>2024</v>
      </c>
      <c r="C399" s="236">
        <f>+'Ark1'!L2083</f>
        <v>14</v>
      </c>
      <c r="D399" s="236" t="str">
        <f>VLOOKUP(C399,Klasse!$C$11:$D$27,2)</f>
        <v>E</v>
      </c>
      <c r="E399" s="28">
        <f>+'Ark1'!H2083</f>
        <v>2</v>
      </c>
      <c r="F399" s="28">
        <f>+'Ark1'!J2083</f>
        <v>704</v>
      </c>
      <c r="G399" s="236" t="str">
        <f>VLOOKUP(F399,RNR!$A$1:$B$25,2)</f>
        <v>Øre Vilt</v>
      </c>
      <c r="H399" s="28" t="str">
        <f>+IF(I399=0,"",'Ark1'!Q2083)</f>
        <v/>
      </c>
      <c r="I399" s="339">
        <f>+'Ark1'!R2083</f>
        <v>0</v>
      </c>
      <c r="J399" s="29" t="str">
        <f>+IF(I399=0,"",'Ark1'!AG2083)</f>
        <v/>
      </c>
      <c r="L399" s="29" t="str">
        <f>+IF(I399=0,"",'Ark1'!AH2083)</f>
        <v/>
      </c>
      <c r="M399" s="95"/>
      <c r="N399" s="504">
        <f>+IF(J399=0,"",'Ark1'!AI2083)</f>
        <v>0</v>
      </c>
      <c r="O399" s="234"/>
      <c r="P399" s="32" t="str">
        <f>+IF(I399=0,"",'Ark1'!U2083)</f>
        <v/>
      </c>
      <c r="Q399" s="95"/>
      <c r="R399" s="264" t="str">
        <f>+IF(N399=0,"",'Ark1'!AJ2083)</f>
        <v/>
      </c>
      <c r="S399" s="95"/>
      <c r="T399" s="264" t="str">
        <f>+IF(N399=0,"",'Ark1'!AK2083)</f>
        <v/>
      </c>
      <c r="U399" s="95"/>
      <c r="V399" s="27" t="str">
        <f>+IF(I399=0,"",'Ark1'!T2083)</f>
        <v/>
      </c>
      <c r="W399" s="95"/>
      <c r="X399" s="34" t="str">
        <f>+IF(I399=0,"",'Ark1'!W2083)</f>
        <v/>
      </c>
      <c r="Y399" s="34" t="str">
        <f>+IF(I399=0,"",'Ark1'!X2083)</f>
        <v/>
      </c>
      <c r="Z399" s="34" t="str">
        <f>+IF(I399=0,"",'Ark1'!Y2083)</f>
        <v/>
      </c>
      <c r="AA399" s="34" t="str">
        <f>+IF(I399=0,"",'Ark1'!Z2083)</f>
        <v/>
      </c>
      <c r="AB399" s="29" t="str">
        <f>+IF(I399=0,"",'Ark1'!AA2083)</f>
        <v/>
      </c>
      <c r="AC399" s="27" t="str">
        <f>+IF(I399=0,"",'Ark1'!AC2083)</f>
        <v/>
      </c>
      <c r="AD399" s="34" t="str">
        <f>+IF(I399=0,"",'Ark1'!AE2083)</f>
        <v/>
      </c>
      <c r="AE399" s="29" t="str">
        <f t="shared" si="63"/>
        <v/>
      </c>
      <c r="AG399" s="216"/>
      <c r="AK399" s="27"/>
      <c r="AN399" s="28"/>
      <c r="AO399" s="28"/>
      <c r="AP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</row>
    <row r="400" spans="1:73" s="29" customFormat="1" ht="15.6">
      <c r="A400" s="216"/>
      <c r="B400" s="287">
        <f>+'Ark1'!C2084</f>
        <v>2024</v>
      </c>
      <c r="C400" s="236">
        <f>+'Ark1'!L2084</f>
        <v>14</v>
      </c>
      <c r="D400" s="236" t="str">
        <f>VLOOKUP(C400,Klasse!$C$11:$D$27,2)</f>
        <v>E</v>
      </c>
      <c r="E400" s="28">
        <f>+'Ark1'!H2084</f>
        <v>1</v>
      </c>
      <c r="F400" s="28">
        <f>+'Ark1'!J2084</f>
        <v>802</v>
      </c>
      <c r="G400" s="236" t="str">
        <f>VLOOKUP(F400,RNR!$A$1:$B$25,2)</f>
        <v>Karasjok</v>
      </c>
      <c r="H400" s="28" t="str">
        <f>+IF(I400=0,"",'Ark1'!Q2084)</f>
        <v/>
      </c>
      <c r="I400" s="339">
        <f>+'Ark1'!R2084</f>
        <v>0</v>
      </c>
      <c r="J400" s="29" t="str">
        <f>+IF(I400=0,"",'Ark1'!AG2084)</f>
        <v/>
      </c>
      <c r="L400" s="29" t="str">
        <f>+IF(I400=0,"",'Ark1'!AH2084)</f>
        <v/>
      </c>
      <c r="M400" s="95"/>
      <c r="N400" s="504">
        <f>+IF(J400=0,"",'Ark1'!AI2084)</f>
        <v>0</v>
      </c>
      <c r="O400" s="234"/>
      <c r="P400" s="32" t="str">
        <f>+IF(I400=0,"",'Ark1'!U2084)</f>
        <v/>
      </c>
      <c r="Q400" s="95"/>
      <c r="R400" s="264" t="str">
        <f>+IF(N400=0,"",'Ark1'!AJ2084)</f>
        <v/>
      </c>
      <c r="S400" s="95"/>
      <c r="T400" s="264" t="str">
        <f>+IF(N400=0,"",'Ark1'!AK2084)</f>
        <v/>
      </c>
      <c r="U400" s="95"/>
      <c r="V400" s="27" t="str">
        <f>+IF(I400=0,"",'Ark1'!T2084)</f>
        <v/>
      </c>
      <c r="W400" s="95"/>
      <c r="X400" s="34" t="str">
        <f>+IF(I400=0,"",'Ark1'!W2084)</f>
        <v/>
      </c>
      <c r="Y400" s="34" t="str">
        <f>+IF(I400=0,"",'Ark1'!X2084)</f>
        <v/>
      </c>
      <c r="Z400" s="34" t="str">
        <f>+IF(I400=0,"",'Ark1'!Y2084)</f>
        <v/>
      </c>
      <c r="AA400" s="34" t="str">
        <f>+IF(I400=0,"",'Ark1'!Z2084)</f>
        <v/>
      </c>
      <c r="AB400" s="29" t="str">
        <f>+IF(I400=0,"",'Ark1'!AA2084)</f>
        <v/>
      </c>
      <c r="AC400" s="27" t="str">
        <f>+IF(I400=0,"",'Ark1'!AC2084)</f>
        <v/>
      </c>
      <c r="AD400" s="34" t="str">
        <f>+IF(I400=0,"",'Ark1'!AE2084)</f>
        <v/>
      </c>
      <c r="AE400" s="29" t="str">
        <f t="shared" si="63"/>
        <v/>
      </c>
      <c r="AG400" s="216"/>
      <c r="AK400" s="27"/>
      <c r="AN400" s="28"/>
      <c r="AO400" s="28"/>
      <c r="AP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</row>
    <row r="401" spans="1:73" ht="19.8">
      <c r="A401" s="216"/>
      <c r="B401" s="216"/>
      <c r="C401" s="216"/>
      <c r="D401" s="216"/>
      <c r="E401" s="216"/>
      <c r="F401" s="216"/>
      <c r="G401" s="534"/>
      <c r="H401" s="534"/>
      <c r="I401" s="534"/>
      <c r="J401" s="534"/>
      <c r="K401" s="534"/>
      <c r="L401" s="534"/>
      <c r="M401" s="534"/>
      <c r="N401" s="534"/>
      <c r="O401" s="534"/>
      <c r="P401" s="534"/>
      <c r="Q401" s="534"/>
      <c r="R401" s="534"/>
      <c r="S401" s="534"/>
      <c r="T401" s="534"/>
      <c r="U401" s="534"/>
      <c r="V401" s="534"/>
      <c r="W401" s="534"/>
      <c r="X401" s="534"/>
      <c r="Y401" s="534"/>
      <c r="Z401" s="534"/>
      <c r="AA401" s="218"/>
      <c r="AB401" s="218"/>
      <c r="AC401" s="216"/>
      <c r="AD401" s="218"/>
      <c r="AE401" s="235"/>
      <c r="AF401" s="233"/>
      <c r="AG401" s="216"/>
      <c r="AH401" s="219"/>
      <c r="AJ401" s="29"/>
      <c r="AK401" s="27"/>
      <c r="AL401" s="220"/>
      <c r="AM401" s="28"/>
      <c r="AQ401" s="28"/>
      <c r="BI401" s="232"/>
    </row>
    <row r="402" spans="1:73" ht="21">
      <c r="A402" s="216"/>
      <c r="B402" s="216"/>
      <c r="C402" s="216"/>
      <c r="D402" s="263" t="str">
        <f>+D408</f>
        <v>E+</v>
      </c>
      <c r="E402" s="216"/>
      <c r="F402" s="216"/>
      <c r="G402" s="534"/>
      <c r="H402" s="534"/>
      <c r="I402" s="540">
        <f>SUM(I404:I428)</f>
        <v>0</v>
      </c>
      <c r="J402" s="534"/>
      <c r="K402" s="534"/>
      <c r="L402" s="534"/>
      <c r="M402" s="534"/>
      <c r="N402" s="540">
        <f>SUM(N404:N428)</f>
        <v>0</v>
      </c>
      <c r="O402" s="534"/>
      <c r="P402" s="534"/>
      <c r="Q402" s="534"/>
      <c r="R402" s="534"/>
      <c r="S402" s="534"/>
      <c r="T402" s="534"/>
      <c r="U402" s="534"/>
      <c r="V402" s="534"/>
      <c r="W402" s="534"/>
      <c r="X402" s="534"/>
      <c r="Y402" s="534"/>
      <c r="Z402" s="534"/>
      <c r="AA402" s="218"/>
      <c r="AB402" s="218"/>
      <c r="AC402" s="216"/>
      <c r="AD402" s="218"/>
      <c r="AE402" s="218"/>
      <c r="AF402" s="218"/>
      <c r="AG402" s="218"/>
      <c r="AH402" s="219"/>
      <c r="AJ402" s="29"/>
      <c r="AK402" s="27"/>
      <c r="AL402" s="220"/>
      <c r="AM402" s="28"/>
      <c r="AQ402" s="28"/>
      <c r="BI402" s="232"/>
    </row>
    <row r="403" spans="1:73" ht="19.8">
      <c r="A403" s="581"/>
      <c r="B403" s="582"/>
      <c r="C403" s="581"/>
      <c r="D403" s="582"/>
      <c r="E403" s="581"/>
      <c r="F403" s="582"/>
      <c r="G403" s="581"/>
      <c r="H403" s="582"/>
      <c r="I403" s="581"/>
      <c r="J403" s="582"/>
      <c r="K403" s="581"/>
      <c r="L403" s="582"/>
      <c r="M403" s="581"/>
      <c r="N403" s="582"/>
      <c r="O403" s="581"/>
      <c r="P403" s="582"/>
      <c r="Q403" s="542"/>
      <c r="R403" s="542"/>
      <c r="S403" s="581"/>
      <c r="T403" s="582"/>
      <c r="U403" s="581"/>
      <c r="V403" s="582"/>
      <c r="W403" s="581"/>
      <c r="X403" s="582"/>
      <c r="Y403" s="581"/>
      <c r="Z403" s="582"/>
      <c r="AA403" s="218"/>
      <c r="AB403" s="235"/>
      <c r="AC403" s="216"/>
      <c r="AD403" s="235"/>
      <c r="AE403" s="235"/>
      <c r="AF403" s="233"/>
      <c r="AG403" s="216"/>
      <c r="AH403" s="219"/>
      <c r="AJ403" s="29"/>
      <c r="AK403" s="27"/>
      <c r="AL403" s="220"/>
      <c r="AM403" s="28"/>
      <c r="AQ403" s="28"/>
      <c r="BI403" s="232"/>
    </row>
    <row r="404" spans="1:73" s="29" customFormat="1" ht="15.6">
      <c r="A404" s="216"/>
      <c r="B404" s="287">
        <f>+'Ark1'!C2085</f>
        <v>2024</v>
      </c>
      <c r="C404" s="236">
        <f>+'Ark1'!L2085</f>
        <v>15</v>
      </c>
      <c r="D404" s="236" t="str">
        <f>VLOOKUP(C404,Klasse!$C$11:$D$27,2)</f>
        <v>E+</v>
      </c>
      <c r="E404" s="236">
        <f>+'Ark1'!H2085</f>
        <v>1</v>
      </c>
      <c r="F404" s="236">
        <f>+'Ark1'!J2085</f>
        <v>103</v>
      </c>
      <c r="G404" s="236" t="str">
        <f>VLOOKUP(F404,RNR!$A$1:$B$25,2)</f>
        <v>Rudshøgda</v>
      </c>
      <c r="H404" s="236" t="str">
        <f>+IF(I404=0,"",'Ark1'!Q2085)</f>
        <v/>
      </c>
      <c r="I404" s="353">
        <f>+'Ark1'!R2085</f>
        <v>0</v>
      </c>
      <c r="J404" s="237" t="str">
        <f>+IF(I404=0,"",'Ark1'!AG2085)</f>
        <v/>
      </c>
      <c r="K404" s="237"/>
      <c r="L404" s="237" t="str">
        <f>+IF(I404=0,"",'Ark1'!AH2085)</f>
        <v/>
      </c>
      <c r="M404" s="95"/>
      <c r="N404" s="504">
        <f>+'Ark1'!AI2085</f>
        <v>0</v>
      </c>
      <c r="O404" s="234"/>
      <c r="P404" s="32" t="str">
        <f>+IF(I404=0,"",'Ark1'!U2085)</f>
        <v/>
      </c>
      <c r="Q404" s="542"/>
      <c r="R404" s="264" t="str">
        <f>+IF(N404=0,"",'Ark1'!AJ2085)</f>
        <v/>
      </c>
      <c r="S404" s="95"/>
      <c r="T404" s="264" t="str">
        <f>+IF(N404=0,"",'Ark1'!AK2085)</f>
        <v/>
      </c>
      <c r="U404" s="95"/>
      <c r="V404" s="238" t="str">
        <f>+IF(I404=0,"",'Ark1'!T2085)</f>
        <v/>
      </c>
      <c r="W404" s="95"/>
      <c r="X404" s="239" t="str">
        <f>+IF(I404=0,"",'Ark1'!W2085)</f>
        <v/>
      </c>
      <c r="Y404" s="239" t="str">
        <f>+IF(I404=0,"",'Ark1'!X2085)</f>
        <v/>
      </c>
      <c r="Z404" s="239" t="str">
        <f>+IF(I404=0,"",'Ark1'!Y2085)</f>
        <v/>
      </c>
      <c r="AA404" s="239" t="str">
        <f>+IF(I404=0,"",'Ark1'!Z2085)</f>
        <v/>
      </c>
      <c r="AB404" s="237" t="str">
        <f>+IF(I404=0,"",'Ark1'!AA2085)</f>
        <v/>
      </c>
      <c r="AC404" s="238" t="str">
        <f>+IF(I404=0,"",'Ark1'!AC2085)</f>
        <v/>
      </c>
      <c r="AD404" s="239" t="str">
        <f>+IF(I404=0,"",'Ark1'!AE2085)</f>
        <v/>
      </c>
      <c r="AE404" s="237" t="str">
        <f t="shared" ref="AE404:AE407" si="64">IF(I404=0,"",P404/C404)</f>
        <v/>
      </c>
      <c r="AF404" s="237" t="str">
        <f t="shared" ref="AF404:AF407" si="65">IF(I404=0,"",I404/H404)</f>
        <v/>
      </c>
      <c r="AG404" s="216"/>
      <c r="AK404" s="27"/>
      <c r="AN404" s="28"/>
      <c r="AO404" s="28"/>
      <c r="AP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</row>
    <row r="405" spans="1:73" s="29" customFormat="1" ht="15.6">
      <c r="A405" s="216"/>
      <c r="B405" s="287">
        <f>+'Ark1'!C2086</f>
        <v>2024</v>
      </c>
      <c r="C405" s="236">
        <f>+'Ark1'!L2086</f>
        <v>15</v>
      </c>
      <c r="D405" s="236" t="str">
        <f>VLOOKUP(C405,Klasse!$C$11:$D$27,2)</f>
        <v>E+</v>
      </c>
      <c r="E405" s="236">
        <f>+'Ark1'!H2086</f>
        <v>2</v>
      </c>
      <c r="F405" s="236">
        <f>+'Ark1'!J2086</f>
        <v>106</v>
      </c>
      <c r="G405" s="236" t="str">
        <f>VLOOKUP(F405,RNR!$A$1:$B$25,2)</f>
        <v>Furuseth</v>
      </c>
      <c r="H405" s="236" t="str">
        <f>+IF(I405=0,"",'Ark1'!Q2086)</f>
        <v/>
      </c>
      <c r="I405" s="353">
        <f>+'Ark1'!R2086</f>
        <v>0</v>
      </c>
      <c r="J405" s="237" t="str">
        <f>+IF(I405=0,"",'Ark1'!AG2086)</f>
        <v/>
      </c>
      <c r="K405" s="237"/>
      <c r="L405" s="237" t="str">
        <f>+IF(I405=0,"",'Ark1'!AH2086)</f>
        <v/>
      </c>
      <c r="M405" s="95"/>
      <c r="N405" s="504">
        <f>+'Ark1'!AI2086</f>
        <v>0</v>
      </c>
      <c r="O405" s="234"/>
      <c r="P405" s="32" t="str">
        <f>+IF(I405=0,"",'Ark1'!U2086)</f>
        <v/>
      </c>
      <c r="Q405" s="542"/>
      <c r="R405" s="264" t="str">
        <f>+IF(N405=0,"",'Ark1'!AJ2086)</f>
        <v/>
      </c>
      <c r="S405" s="95"/>
      <c r="T405" s="264" t="str">
        <f>+IF(N405=0,"",'Ark1'!AK2086)</f>
        <v/>
      </c>
      <c r="U405" s="95"/>
      <c r="V405" s="238" t="str">
        <f>+IF(I405=0,"",'Ark1'!T2086)</f>
        <v/>
      </c>
      <c r="W405" s="95"/>
      <c r="X405" s="239" t="str">
        <f>+IF(I405=0,"",'Ark1'!W2086)</f>
        <v/>
      </c>
      <c r="Y405" s="239" t="str">
        <f>+IF(I405=0,"",'Ark1'!X2086)</f>
        <v/>
      </c>
      <c r="Z405" s="239" t="str">
        <f>+IF(I405=0,"",'Ark1'!Y2086)</f>
        <v/>
      </c>
      <c r="AA405" s="239" t="str">
        <f>+IF(I405=0,"",'Ark1'!Z2086)</f>
        <v/>
      </c>
      <c r="AB405" s="237" t="str">
        <f>+IF(I405=0,"",'Ark1'!AA2086)</f>
        <v/>
      </c>
      <c r="AC405" s="238" t="str">
        <f>+IF(I405=0,"",'Ark1'!AC2086)</f>
        <v/>
      </c>
      <c r="AD405" s="239" t="str">
        <f>+IF(I405=0,"",'Ark1'!AE2086)</f>
        <v/>
      </c>
      <c r="AE405" s="237" t="str">
        <f t="shared" si="64"/>
        <v/>
      </c>
      <c r="AF405" s="237" t="str">
        <f t="shared" si="65"/>
        <v/>
      </c>
      <c r="AG405" s="216"/>
      <c r="AK405" s="27"/>
      <c r="AN405" s="28"/>
      <c r="AO405" s="28"/>
      <c r="AP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</row>
    <row r="406" spans="1:73" s="29" customFormat="1" ht="15.6">
      <c r="A406" s="216"/>
      <c r="B406" s="287">
        <f>+'Ark1'!C2087</f>
        <v>2024</v>
      </c>
      <c r="C406" s="236">
        <f>+'Ark1'!L2087</f>
        <v>15</v>
      </c>
      <c r="D406" s="236" t="str">
        <f>VLOOKUP(C406,Klasse!$C$11:$D$27,2)</f>
        <v>E+</v>
      </c>
      <c r="E406" s="236">
        <f>+'Ark1'!H2087</f>
        <v>1</v>
      </c>
      <c r="F406" s="236">
        <f>+'Ark1'!J2087</f>
        <v>110</v>
      </c>
      <c r="G406" s="236" t="str">
        <f>VLOOKUP(F406,RNR!$A$1:$B$25,2)</f>
        <v>Gol</v>
      </c>
      <c r="H406" s="236" t="str">
        <f>+IF(I406=0,"",'Ark1'!Q2087)</f>
        <v/>
      </c>
      <c r="I406" s="353">
        <f>+'Ark1'!R2087</f>
        <v>0</v>
      </c>
      <c r="J406" s="237" t="str">
        <f>+IF(I406=0,"",'Ark1'!AG2087)</f>
        <v/>
      </c>
      <c r="K406" s="237"/>
      <c r="L406" s="237" t="str">
        <f>+IF(I406=0,"",'Ark1'!AH2087)</f>
        <v/>
      </c>
      <c r="M406" s="95"/>
      <c r="N406" s="504">
        <f>+'Ark1'!AI2087</f>
        <v>0</v>
      </c>
      <c r="O406" s="234"/>
      <c r="P406" s="32" t="str">
        <f>+IF(I406=0,"",'Ark1'!U2087)</f>
        <v/>
      </c>
      <c r="Q406" s="542"/>
      <c r="R406" s="264" t="str">
        <f>+IF(N406=0,"",'Ark1'!AJ2087)</f>
        <v/>
      </c>
      <c r="S406" s="95"/>
      <c r="T406" s="264" t="str">
        <f>+IF(N406=0,"",'Ark1'!AK2087)</f>
        <v/>
      </c>
      <c r="U406" s="95"/>
      <c r="V406" s="238" t="str">
        <f>+IF(I406=0,"",'Ark1'!T2087)</f>
        <v/>
      </c>
      <c r="W406" s="95"/>
      <c r="X406" s="239" t="str">
        <f>+IF(I406=0,"",'Ark1'!W2087)</f>
        <v/>
      </c>
      <c r="Y406" s="239" t="str">
        <f>+IF(I406=0,"",'Ark1'!X2087)</f>
        <v/>
      </c>
      <c r="Z406" s="239" t="str">
        <f>+IF(I406=0,"",'Ark1'!Y2087)</f>
        <v/>
      </c>
      <c r="AA406" s="239" t="str">
        <f>+IF(I406=0,"",'Ark1'!Z2087)</f>
        <v/>
      </c>
      <c r="AB406" s="237" t="str">
        <f>+IF(I406=0,"",'Ark1'!AA2087)</f>
        <v/>
      </c>
      <c r="AC406" s="238" t="str">
        <f>+IF(I406=0,"",'Ark1'!AC2087)</f>
        <v/>
      </c>
      <c r="AD406" s="239" t="str">
        <f>+IF(I406=0,"",'Ark1'!AE2087)</f>
        <v/>
      </c>
      <c r="AE406" s="237" t="str">
        <f t="shared" si="64"/>
        <v/>
      </c>
      <c r="AF406" s="237" t="str">
        <f t="shared" si="65"/>
        <v/>
      </c>
      <c r="AG406" s="216"/>
      <c r="AK406" s="27"/>
      <c r="AN406" s="28"/>
      <c r="AO406" s="28"/>
      <c r="AP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</row>
    <row r="407" spans="1:73" s="29" customFormat="1" ht="15.6">
      <c r="A407" s="216"/>
      <c r="B407" s="287">
        <f>+'Ark1'!C2088</f>
        <v>2024</v>
      </c>
      <c r="C407" s="236">
        <f>+'Ark1'!L2088</f>
        <v>15</v>
      </c>
      <c r="D407" s="236" t="str">
        <f>VLOOKUP(C407,Klasse!$C$11:$D$27,2)</f>
        <v>E+</v>
      </c>
      <c r="E407" s="236">
        <f>+'Ark1'!H2088</f>
        <v>1</v>
      </c>
      <c r="F407" s="236">
        <f>+'Ark1'!J2088</f>
        <v>111</v>
      </c>
      <c r="G407" s="236" t="str">
        <f>VLOOKUP(F407,RNR!$A$1:$B$25,2)</f>
        <v>Forus</v>
      </c>
      <c r="H407" s="236" t="str">
        <f>+IF(I407=0,"",'Ark1'!Q2088)</f>
        <v/>
      </c>
      <c r="I407" s="353">
        <f>+'Ark1'!R2088</f>
        <v>0</v>
      </c>
      <c r="J407" s="237" t="str">
        <f>+IF(I407=0,"",'Ark1'!AG2088)</f>
        <v/>
      </c>
      <c r="K407" s="237"/>
      <c r="L407" s="237" t="str">
        <f>+IF(I407=0,"",'Ark1'!AH2088)</f>
        <v/>
      </c>
      <c r="M407" s="95"/>
      <c r="N407" s="504">
        <f>+'Ark1'!AI2088</f>
        <v>0</v>
      </c>
      <c r="O407" s="234"/>
      <c r="P407" s="32" t="str">
        <f>+IF(I407=0,"",'Ark1'!U2088)</f>
        <v/>
      </c>
      <c r="Q407" s="542"/>
      <c r="R407" s="264" t="str">
        <f>+IF(N407=0,"",'Ark1'!AJ2088)</f>
        <v/>
      </c>
      <c r="S407" s="95"/>
      <c r="T407" s="264" t="str">
        <f>+IF(N407=0,"",'Ark1'!AK2088)</f>
        <v/>
      </c>
      <c r="U407" s="95"/>
      <c r="V407" s="238" t="str">
        <f>+IF(I407=0,"",'Ark1'!T2088)</f>
        <v/>
      </c>
      <c r="W407" s="95"/>
      <c r="X407" s="239" t="str">
        <f>+IF(I407=0,"",'Ark1'!W2088)</f>
        <v/>
      </c>
      <c r="Y407" s="239" t="str">
        <f>+IF(I407=0,"",'Ark1'!X2088)</f>
        <v/>
      </c>
      <c r="Z407" s="239" t="str">
        <f>+IF(I407=0,"",'Ark1'!Y2088)</f>
        <v/>
      </c>
      <c r="AA407" s="239" t="str">
        <f>+IF(I407=0,"",'Ark1'!Z2088)</f>
        <v/>
      </c>
      <c r="AB407" s="237" t="str">
        <f>+IF(I407=0,"",'Ark1'!AA2088)</f>
        <v/>
      </c>
      <c r="AC407" s="238" t="str">
        <f>+IF(I407=0,"",'Ark1'!AC2088)</f>
        <v/>
      </c>
      <c r="AD407" s="239" t="str">
        <f>+IF(I407=0,"",'Ark1'!AE2088)</f>
        <v/>
      </c>
      <c r="AE407" s="237" t="str">
        <f t="shared" si="64"/>
        <v/>
      </c>
      <c r="AF407" s="237" t="str">
        <f t="shared" si="65"/>
        <v/>
      </c>
      <c r="AG407" s="216"/>
      <c r="AK407" s="27"/>
      <c r="AN407" s="28"/>
      <c r="AO407" s="28"/>
      <c r="AP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</row>
    <row r="408" spans="1:73" s="29" customFormat="1" ht="15.6">
      <c r="A408" s="216"/>
      <c r="B408" s="287">
        <f>+'Ark1'!C2089</f>
        <v>2024</v>
      </c>
      <c r="C408" s="236">
        <f>+'Ark1'!L2089</f>
        <v>15</v>
      </c>
      <c r="D408" s="236" t="str">
        <f>VLOOKUP(C408,Klasse!$C$11:$D$27,2)</f>
        <v>E+</v>
      </c>
      <c r="E408" s="236">
        <f>+'Ark1'!H2089</f>
        <v>1</v>
      </c>
      <c r="F408" s="236">
        <f>+'Ark1'!J2089</f>
        <v>116</v>
      </c>
      <c r="G408" s="236" t="str">
        <f>VLOOKUP(F408,RNR!$A$1:$B$25,2)</f>
        <v>Sandeid</v>
      </c>
      <c r="H408" s="236" t="str">
        <f>+IF(I408=0,"",'Ark1'!Q2089)</f>
        <v/>
      </c>
      <c r="I408" s="353">
        <f>+'Ark1'!R2089</f>
        <v>0</v>
      </c>
      <c r="J408" s="237" t="str">
        <f>+IF(I408=0,"",'Ark1'!AG2089)</f>
        <v/>
      </c>
      <c r="K408" s="237"/>
      <c r="L408" s="237" t="str">
        <f>+IF(I408=0,"",'Ark1'!AH2089)</f>
        <v/>
      </c>
      <c r="M408" s="95"/>
      <c r="N408" s="504">
        <f>+'Ark1'!AI2089</f>
        <v>0</v>
      </c>
      <c r="O408" s="234"/>
      <c r="P408" s="32" t="str">
        <f>+IF(I408=0,"",'Ark1'!U2089)</f>
        <v/>
      </c>
      <c r="Q408" s="542"/>
      <c r="R408" s="264" t="str">
        <f>+IF(N408=0,"",'Ark1'!AJ2089)</f>
        <v/>
      </c>
      <c r="S408" s="95"/>
      <c r="T408" s="264" t="str">
        <f>+IF(N408=0,"",'Ark1'!AK2089)</f>
        <v/>
      </c>
      <c r="U408" s="95"/>
      <c r="V408" s="238" t="str">
        <f>+IF(I408=0,"",'Ark1'!T2089)</f>
        <v/>
      </c>
      <c r="W408" s="95"/>
      <c r="X408" s="239" t="str">
        <f>+IF(I408=0,"",'Ark1'!W2089)</f>
        <v/>
      </c>
      <c r="Y408" s="239" t="str">
        <f>+IF(I408=0,"",'Ark1'!X2089)</f>
        <v/>
      </c>
      <c r="Z408" s="239" t="str">
        <f>+IF(I408=0,"",'Ark1'!Y2089)</f>
        <v/>
      </c>
      <c r="AA408" s="239" t="str">
        <f>+IF(I408=0,"",'Ark1'!Z2089)</f>
        <v/>
      </c>
      <c r="AB408" s="237" t="str">
        <f>+IF(I408=0,"",'Ark1'!AA2089)</f>
        <v/>
      </c>
      <c r="AC408" s="238" t="str">
        <f>+IF(I408=0,"",'Ark1'!AC2089)</f>
        <v/>
      </c>
      <c r="AD408" s="239" t="str">
        <f>+IF(I408=0,"",'Ark1'!AE2089)</f>
        <v/>
      </c>
      <c r="AE408" s="237" t="str">
        <f t="shared" ref="AE408:AE428" si="66">IF(I408=0,"",P408/C408)</f>
        <v/>
      </c>
      <c r="AF408" s="237" t="str">
        <f t="shared" ref="AF408" si="67">IF(I408=0,"",I408/H408)</f>
        <v/>
      </c>
      <c r="AG408" s="216"/>
      <c r="AK408" s="27"/>
      <c r="AN408" s="28"/>
      <c r="AO408" s="28"/>
      <c r="AP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</row>
    <row r="409" spans="1:73" s="29" customFormat="1" ht="15.6">
      <c r="A409" s="216"/>
      <c r="B409" s="287">
        <f>+'Ark1'!C2090</f>
        <v>2024</v>
      </c>
      <c r="C409" s="236">
        <f>+'Ark1'!L2090</f>
        <v>15</v>
      </c>
      <c r="D409" s="236" t="str">
        <f>VLOOKUP(C409,Klasse!$C$11:$D$27,2)</f>
        <v>E+</v>
      </c>
      <c r="E409" s="236">
        <f>+'Ark1'!H2090</f>
        <v>2</v>
      </c>
      <c r="F409" s="236">
        <f>+'Ark1'!J2090</f>
        <v>117</v>
      </c>
      <c r="G409" s="236" t="str">
        <f>VLOOKUP(F409,RNR!$A$1:$B$25,2)</f>
        <v>Jæren</v>
      </c>
      <c r="H409" s="236" t="str">
        <f>+IF(I409=0,"",'Ark1'!Q2090)</f>
        <v/>
      </c>
      <c r="I409" s="353">
        <f>+'Ark1'!R2090</f>
        <v>0</v>
      </c>
      <c r="J409" s="237" t="str">
        <f>+IF(I409=0,"",'Ark1'!AG2090)</f>
        <v/>
      </c>
      <c r="K409" s="237"/>
      <c r="L409" s="237" t="str">
        <f>+IF(I409=0,"",'Ark1'!AH2090)</f>
        <v/>
      </c>
      <c r="M409" s="95"/>
      <c r="N409" s="504">
        <f>+'Ark1'!AI2090</f>
        <v>0</v>
      </c>
      <c r="O409" s="234"/>
      <c r="P409" s="32" t="str">
        <f>+IF(I409=0,"",'Ark1'!U2090)</f>
        <v/>
      </c>
      <c r="Q409" s="542"/>
      <c r="R409" s="264" t="str">
        <f>+IF(N409=0,"",'Ark1'!AJ2090)</f>
        <v/>
      </c>
      <c r="S409" s="95"/>
      <c r="T409" s="264" t="str">
        <f>+IF(N409=0,"",'Ark1'!AK2090)</f>
        <v/>
      </c>
      <c r="U409" s="95"/>
      <c r="V409" s="238" t="str">
        <f>+IF(I409=0,"",'Ark1'!T2090)</f>
        <v/>
      </c>
      <c r="W409" s="95"/>
      <c r="X409" s="239" t="str">
        <f>+IF(I409=0,"",'Ark1'!W2090)</f>
        <v/>
      </c>
      <c r="Y409" s="239" t="str">
        <f>+IF(I409=0,"",'Ark1'!X2090)</f>
        <v/>
      </c>
      <c r="Z409" s="239" t="str">
        <f>+IF(I409=0,"",'Ark1'!Y2090)</f>
        <v/>
      </c>
      <c r="AA409" s="239" t="str">
        <f>+IF(I409=0,"",'Ark1'!Z2090)</f>
        <v/>
      </c>
      <c r="AB409" s="237" t="str">
        <f>+IF(I409=0,"",'Ark1'!AA2090)</f>
        <v/>
      </c>
      <c r="AC409" s="238" t="str">
        <f>+IF(I409=0,"",'Ark1'!AC2090)</f>
        <v/>
      </c>
      <c r="AD409" s="239" t="str">
        <f>+IF(I409=0,"",'Ark1'!AE2090)</f>
        <v/>
      </c>
      <c r="AE409" s="237" t="str">
        <f t="shared" si="66"/>
        <v/>
      </c>
      <c r="AF409" s="237" t="str">
        <f t="shared" ref="AF409:AF428" si="68">IF(I409=0,"",I409/H409)</f>
        <v/>
      </c>
      <c r="AG409" s="216"/>
      <c r="AK409" s="27"/>
      <c r="AN409" s="28"/>
      <c r="AO409" s="28"/>
      <c r="AP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</row>
    <row r="410" spans="1:73" s="29" customFormat="1" ht="15.6">
      <c r="A410" s="216"/>
      <c r="B410" s="287">
        <f>+'Ark1'!C2091</f>
        <v>2024</v>
      </c>
      <c r="C410" s="236">
        <f>+'Ark1'!L2091</f>
        <v>15</v>
      </c>
      <c r="D410" s="236" t="str">
        <f>VLOOKUP(C410,Klasse!$C$11:$D$27,2)</f>
        <v>E+</v>
      </c>
      <c r="E410" s="236">
        <f>+'Ark1'!H2091</f>
        <v>1</v>
      </c>
      <c r="F410" s="236">
        <f>+'Ark1'!J2091</f>
        <v>134</v>
      </c>
      <c r="G410" s="236" t="str">
        <f>VLOOKUP(F410,RNR!$A$1:$B$25,2)</f>
        <v>Førde</v>
      </c>
      <c r="H410" s="236" t="str">
        <f>+IF(I410=0,"",'Ark1'!Q2091)</f>
        <v/>
      </c>
      <c r="I410" s="353">
        <f>+'Ark1'!R2091</f>
        <v>0</v>
      </c>
      <c r="J410" s="237" t="str">
        <f>+IF(I410=0,"",'Ark1'!AG2091)</f>
        <v/>
      </c>
      <c r="K410" s="237"/>
      <c r="L410" s="237" t="str">
        <f>+IF(I410=0,"",'Ark1'!AH2091)</f>
        <v/>
      </c>
      <c r="M410" s="95"/>
      <c r="N410" s="504">
        <f>+'Ark1'!AI2091</f>
        <v>0</v>
      </c>
      <c r="O410" s="234"/>
      <c r="P410" s="32" t="str">
        <f>+IF(I410=0,"",'Ark1'!U2091)</f>
        <v/>
      </c>
      <c r="Q410" s="542"/>
      <c r="R410" s="264" t="str">
        <f>+IF(N410=0,"",'Ark1'!AJ2091)</f>
        <v/>
      </c>
      <c r="S410" s="95"/>
      <c r="T410" s="264" t="str">
        <f>+IF(N410=0,"",'Ark1'!AK2091)</f>
        <v/>
      </c>
      <c r="U410" s="95"/>
      <c r="V410" s="238" t="str">
        <f>+IF(I410=0,"",'Ark1'!T2091)</f>
        <v/>
      </c>
      <c r="W410" s="95"/>
      <c r="X410" s="239" t="str">
        <f>+IF(I410=0,"",'Ark1'!W2091)</f>
        <v/>
      </c>
      <c r="Y410" s="239" t="str">
        <f>+IF(I410=0,"",'Ark1'!X2091)</f>
        <v/>
      </c>
      <c r="Z410" s="239" t="str">
        <f>+IF(I410=0,"",'Ark1'!Y2091)</f>
        <v/>
      </c>
      <c r="AA410" s="239" t="str">
        <f>+IF(I410=0,"",'Ark1'!Z2091)</f>
        <v/>
      </c>
      <c r="AB410" s="237" t="str">
        <f>+IF(I410=0,"",'Ark1'!AA2091)</f>
        <v/>
      </c>
      <c r="AC410" s="238" t="str">
        <f>+IF(I410=0,"",'Ark1'!AC2091)</f>
        <v/>
      </c>
      <c r="AD410" s="239" t="str">
        <f>+IF(I410=0,"",'Ark1'!AE2091)</f>
        <v/>
      </c>
      <c r="AE410" s="237" t="str">
        <f t="shared" si="66"/>
        <v/>
      </c>
      <c r="AF410" s="237" t="str">
        <f t="shared" si="68"/>
        <v/>
      </c>
      <c r="AG410" s="216"/>
      <c r="AK410" s="27"/>
      <c r="AN410" s="28"/>
      <c r="AO410" s="28"/>
      <c r="AP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</row>
    <row r="411" spans="1:73" s="29" customFormat="1" ht="15.6">
      <c r="A411" s="216"/>
      <c r="B411" s="287">
        <f>+'Ark1'!C2092</f>
        <v>2024</v>
      </c>
      <c r="C411" s="236">
        <f>+'Ark1'!L2092</f>
        <v>15</v>
      </c>
      <c r="D411" s="236" t="str">
        <f>VLOOKUP(C411,Klasse!$C$11:$D$27,2)</f>
        <v>E+</v>
      </c>
      <c r="E411" s="236">
        <f>+'Ark1'!H2092</f>
        <v>2</v>
      </c>
      <c r="F411" s="236">
        <f>+'Ark1'!J2092</f>
        <v>141</v>
      </c>
      <c r="G411" s="236" t="str">
        <f>VLOOKUP(F411,RNR!$A$1:$B$25,2)</f>
        <v>Ølen</v>
      </c>
      <c r="H411" s="236" t="str">
        <f>+IF(I411=0,"",'Ark1'!Q2092)</f>
        <v/>
      </c>
      <c r="I411" s="353">
        <f>+'Ark1'!R2092</f>
        <v>0</v>
      </c>
      <c r="J411" s="237" t="str">
        <f>+IF(I411=0,"",'Ark1'!AG2092)</f>
        <v/>
      </c>
      <c r="K411" s="237"/>
      <c r="L411" s="237" t="str">
        <f>+IF(I411=0,"",'Ark1'!AH2092)</f>
        <v/>
      </c>
      <c r="M411" s="95"/>
      <c r="N411" s="504">
        <f>+'Ark1'!AI2092</f>
        <v>0</v>
      </c>
      <c r="O411" s="234"/>
      <c r="P411" s="32" t="str">
        <f>+IF(I411=0,"",'Ark1'!U2092)</f>
        <v/>
      </c>
      <c r="Q411" s="542"/>
      <c r="R411" s="264" t="str">
        <f>+IF(N411=0,"",'Ark1'!AJ2092)</f>
        <v/>
      </c>
      <c r="S411" s="95"/>
      <c r="T411" s="264" t="str">
        <f>+IF(N411=0,"",'Ark1'!AK2092)</f>
        <v/>
      </c>
      <c r="U411" s="95"/>
      <c r="V411" s="238" t="str">
        <f>+IF(I411=0,"",'Ark1'!T2092)</f>
        <v/>
      </c>
      <c r="W411" s="95"/>
      <c r="X411" s="239" t="str">
        <f>+IF(I411=0,"",'Ark1'!W2092)</f>
        <v/>
      </c>
      <c r="Y411" s="239" t="str">
        <f>+IF(I411=0,"",'Ark1'!X2092)</f>
        <v/>
      </c>
      <c r="Z411" s="239" t="str">
        <f>+IF(I411=0,"",'Ark1'!Y2092)</f>
        <v/>
      </c>
      <c r="AA411" s="239" t="str">
        <f>+IF(I411=0,"",'Ark1'!Z2092)</f>
        <v/>
      </c>
      <c r="AB411" s="237" t="str">
        <f>+IF(I411=0,"",'Ark1'!AA2092)</f>
        <v/>
      </c>
      <c r="AC411" s="238" t="str">
        <f>+IF(I411=0,"",'Ark1'!AC2092)</f>
        <v/>
      </c>
      <c r="AD411" s="239" t="str">
        <f>+IF(I411=0,"",'Ark1'!AE2092)</f>
        <v/>
      </c>
      <c r="AE411" s="237" t="str">
        <f t="shared" si="66"/>
        <v/>
      </c>
      <c r="AF411" s="237" t="str">
        <f t="shared" si="68"/>
        <v/>
      </c>
      <c r="AG411" s="216"/>
      <c r="AK411" s="27"/>
      <c r="AN411" s="28"/>
      <c r="AO411" s="28"/>
      <c r="AP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</row>
    <row r="412" spans="1:73" s="29" customFormat="1" ht="15.6">
      <c r="A412" s="216"/>
      <c r="B412" s="287">
        <f>+'Ark1'!C2093</f>
        <v>2024</v>
      </c>
      <c r="C412" s="236">
        <f>+'Ark1'!L2093</f>
        <v>15</v>
      </c>
      <c r="D412" s="236" t="str">
        <f>VLOOKUP(C412,Klasse!$C$11:$D$27,2)</f>
        <v>E+</v>
      </c>
      <c r="E412" s="236">
        <f>+'Ark1'!H2093</f>
        <v>2</v>
      </c>
      <c r="F412" s="236">
        <f>+'Ark1'!J2093</f>
        <v>143</v>
      </c>
      <c r="G412" s="236" t="str">
        <f>VLOOKUP(F412,RNR!$A$1:$B$25,2)</f>
        <v>Nordfjord</v>
      </c>
      <c r="H412" s="236" t="str">
        <f>+IF(I412=0,"",'Ark1'!Q2093)</f>
        <v/>
      </c>
      <c r="I412" s="353">
        <f>+'Ark1'!R2093</f>
        <v>0</v>
      </c>
      <c r="J412" s="237" t="str">
        <f>+IF(I412=0,"",'Ark1'!AG2093)</f>
        <v/>
      </c>
      <c r="K412" s="237"/>
      <c r="L412" s="237" t="str">
        <f>+IF(I412=0,"",'Ark1'!AH2093)</f>
        <v/>
      </c>
      <c r="M412" s="95"/>
      <c r="N412" s="504">
        <f>+'Ark1'!AI2093</f>
        <v>0</v>
      </c>
      <c r="O412" s="234"/>
      <c r="P412" s="32" t="str">
        <f>+IF(I412=0,"",'Ark1'!U2093)</f>
        <v/>
      </c>
      <c r="Q412" s="542"/>
      <c r="R412" s="264" t="str">
        <f>+IF(N412=0,"",'Ark1'!AJ2093)</f>
        <v/>
      </c>
      <c r="S412" s="95"/>
      <c r="T412" s="264" t="str">
        <f>+IF(N412=0,"",'Ark1'!AK2093)</f>
        <v/>
      </c>
      <c r="U412" s="95"/>
      <c r="V412" s="238" t="str">
        <f>+IF(I412=0,"",'Ark1'!T2093)</f>
        <v/>
      </c>
      <c r="W412" s="95"/>
      <c r="X412" s="239" t="str">
        <f>+IF(I412=0,"",'Ark1'!W2093)</f>
        <v/>
      </c>
      <c r="Y412" s="239" t="str">
        <f>+IF(I412=0,"",'Ark1'!X2093)</f>
        <v/>
      </c>
      <c r="Z412" s="239" t="str">
        <f>+IF(I412=0,"",'Ark1'!Y2093)</f>
        <v/>
      </c>
      <c r="AA412" s="239" t="str">
        <f>+IF(I412=0,"",'Ark1'!Z2093)</f>
        <v/>
      </c>
      <c r="AB412" s="237" t="str">
        <f>+IF(I412=0,"",'Ark1'!AA2093)</f>
        <v/>
      </c>
      <c r="AC412" s="238" t="str">
        <f>+IF(I412=0,"",'Ark1'!AC2093)</f>
        <v/>
      </c>
      <c r="AD412" s="239" t="str">
        <f>+IF(I412=0,"",'Ark1'!AE2093)</f>
        <v/>
      </c>
      <c r="AE412" s="237" t="str">
        <f t="shared" si="66"/>
        <v/>
      </c>
      <c r="AF412" s="237" t="str">
        <f t="shared" si="68"/>
        <v/>
      </c>
      <c r="AG412" s="216"/>
      <c r="AK412" s="27"/>
      <c r="AN412" s="28"/>
      <c r="AO412" s="28"/>
      <c r="AP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</row>
    <row r="413" spans="1:73" s="29" customFormat="1" ht="15.6">
      <c r="A413" s="216"/>
      <c r="B413" s="287">
        <f>+'Ark1'!C2094</f>
        <v>2024</v>
      </c>
      <c r="C413" s="236">
        <f>+'Ark1'!L2094</f>
        <v>15</v>
      </c>
      <c r="D413" s="236" t="str">
        <f>VLOOKUP(C413,Klasse!$C$11:$D$27,2)</f>
        <v>E+</v>
      </c>
      <c r="E413" s="236">
        <f>+'Ark1'!H2094</f>
        <v>2</v>
      </c>
      <c r="F413" s="236">
        <f>+'Ark1'!J2094</f>
        <v>147</v>
      </c>
      <c r="G413" s="236" t="str">
        <f>VLOOKUP(F413,RNR!$A$1:$B$25,2)</f>
        <v>Midt-Norge</v>
      </c>
      <c r="H413" s="236" t="str">
        <f>+IF(I413=0,"",'Ark1'!Q2094)</f>
        <v/>
      </c>
      <c r="I413" s="353">
        <f>+'Ark1'!R2094</f>
        <v>0</v>
      </c>
      <c r="J413" s="237" t="str">
        <f>+IF(I413=0,"",'Ark1'!AG2094)</f>
        <v/>
      </c>
      <c r="K413" s="237"/>
      <c r="L413" s="237" t="str">
        <f>+IF(I413=0,"",'Ark1'!AH2094)</f>
        <v/>
      </c>
      <c r="M413" s="95"/>
      <c r="N413" s="504">
        <f>+'Ark1'!AI2094</f>
        <v>0</v>
      </c>
      <c r="O413" s="234"/>
      <c r="P413" s="32" t="str">
        <f>+IF(I413=0,"",'Ark1'!U2094)</f>
        <v/>
      </c>
      <c r="Q413" s="542"/>
      <c r="R413" s="264" t="str">
        <f>+IF(N413=0,"",'Ark1'!AJ2094)</f>
        <v/>
      </c>
      <c r="S413" s="95"/>
      <c r="T413" s="264" t="str">
        <f>+IF(N413=0,"",'Ark1'!AK2094)</f>
        <v/>
      </c>
      <c r="U413" s="95"/>
      <c r="V413" s="238" t="str">
        <f>+IF(I413=0,"",'Ark1'!T2094)</f>
        <v/>
      </c>
      <c r="W413" s="95"/>
      <c r="X413" s="239" t="str">
        <f>+IF(I413=0,"",'Ark1'!W2094)</f>
        <v/>
      </c>
      <c r="Y413" s="239" t="str">
        <f>+IF(I413=0,"",'Ark1'!X2094)</f>
        <v/>
      </c>
      <c r="Z413" s="239" t="str">
        <f>+IF(I413=0,"",'Ark1'!Y2094)</f>
        <v/>
      </c>
      <c r="AA413" s="239" t="str">
        <f>+IF(I413=0,"",'Ark1'!Z2094)</f>
        <v/>
      </c>
      <c r="AB413" s="237" t="str">
        <f>+IF(I413=0,"",'Ark1'!AA2094)</f>
        <v/>
      </c>
      <c r="AC413" s="238" t="str">
        <f>+IF(I413=0,"",'Ark1'!AC2094)</f>
        <v/>
      </c>
      <c r="AD413" s="239" t="str">
        <f>+IF(I413=0,"",'Ark1'!AE2094)</f>
        <v/>
      </c>
      <c r="AE413" s="237" t="str">
        <f t="shared" si="66"/>
        <v/>
      </c>
      <c r="AF413" s="237" t="str">
        <f t="shared" si="68"/>
        <v/>
      </c>
      <c r="AG413" s="216"/>
      <c r="AK413" s="27"/>
      <c r="AN413" s="28"/>
      <c r="AO413" s="28"/>
      <c r="AP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</row>
    <row r="414" spans="1:73" s="29" customFormat="1" ht="15.6">
      <c r="A414" s="216"/>
      <c r="B414" s="287">
        <f>+'Ark1'!C2095</f>
        <v>2024</v>
      </c>
      <c r="C414" s="236">
        <f>+'Ark1'!L2095</f>
        <v>15</v>
      </c>
      <c r="D414" s="236" t="str">
        <f>VLOOKUP(C414,Klasse!$C$11:$D$27,2)</f>
        <v>E+</v>
      </c>
      <c r="E414" s="236">
        <f>+'Ark1'!H2095</f>
        <v>1</v>
      </c>
      <c r="F414" s="236">
        <f>+'Ark1'!J2095</f>
        <v>155</v>
      </c>
      <c r="G414" s="236" t="str">
        <f>VLOOKUP(F414,RNR!$A$1:$B$25,2)</f>
        <v>Målselv</v>
      </c>
      <c r="H414" s="236" t="str">
        <f>+IF(I414=0,"",'Ark1'!Q2095)</f>
        <v/>
      </c>
      <c r="I414" s="353">
        <f>+'Ark1'!R2095</f>
        <v>0</v>
      </c>
      <c r="J414" s="237" t="str">
        <f>+IF(I414=0,"",'Ark1'!AG2095)</f>
        <v/>
      </c>
      <c r="K414" s="237"/>
      <c r="L414" s="237" t="str">
        <f>+IF(I414=0,"",'Ark1'!AH2095)</f>
        <v/>
      </c>
      <c r="M414" s="95"/>
      <c r="N414" s="504">
        <f>+'Ark1'!AI2095</f>
        <v>0</v>
      </c>
      <c r="O414" s="234"/>
      <c r="P414" s="32" t="str">
        <f>+IF(I414=0,"",'Ark1'!U2095)</f>
        <v/>
      </c>
      <c r="Q414" s="542"/>
      <c r="R414" s="264" t="str">
        <f>+IF(N414=0,"",'Ark1'!AJ2095)</f>
        <v/>
      </c>
      <c r="S414" s="95"/>
      <c r="T414" s="264" t="str">
        <f>+IF(N414=0,"",'Ark1'!AK2095)</f>
        <v/>
      </c>
      <c r="U414" s="95"/>
      <c r="V414" s="238" t="str">
        <f>+IF(I414=0,"",'Ark1'!T2095)</f>
        <v/>
      </c>
      <c r="W414" s="95"/>
      <c r="X414" s="239" t="str">
        <f>+IF(I414=0,"",'Ark1'!W2095)</f>
        <v/>
      </c>
      <c r="Y414" s="239" t="str">
        <f>+IF(I414=0,"",'Ark1'!X2095)</f>
        <v/>
      </c>
      <c r="Z414" s="239" t="str">
        <f>+IF(I414=0,"",'Ark1'!Y2095)</f>
        <v/>
      </c>
      <c r="AA414" s="239" t="str">
        <f>+IF(I414=0,"",'Ark1'!Z2095)</f>
        <v/>
      </c>
      <c r="AB414" s="237" t="str">
        <f>+IF(I414=0,"",'Ark1'!AA2095)</f>
        <v/>
      </c>
      <c r="AC414" s="238" t="str">
        <f>+IF(I414=0,"",'Ark1'!AC2095)</f>
        <v/>
      </c>
      <c r="AD414" s="239" t="str">
        <f>+IF(I414=0,"",'Ark1'!AE2095)</f>
        <v/>
      </c>
      <c r="AE414" s="237" t="str">
        <f t="shared" si="66"/>
        <v/>
      </c>
      <c r="AF414" s="237" t="str">
        <f t="shared" si="68"/>
        <v/>
      </c>
      <c r="AG414" s="216"/>
      <c r="AK414" s="27"/>
      <c r="AN414" s="28"/>
      <c r="AO414" s="28"/>
      <c r="AP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</row>
    <row r="415" spans="1:73" s="29" customFormat="1" ht="15.6">
      <c r="A415" s="216"/>
      <c r="B415" s="287">
        <f>+'Ark1'!C2096</f>
        <v>2024</v>
      </c>
      <c r="C415" s="236">
        <f>+'Ark1'!L2096</f>
        <v>15</v>
      </c>
      <c r="D415" s="236" t="str">
        <f>VLOOKUP(C415,Klasse!$C$11:$D$27,2)</f>
        <v>E+</v>
      </c>
      <c r="E415" s="236">
        <f>+'Ark1'!H2096</f>
        <v>2</v>
      </c>
      <c r="F415" s="236">
        <f>+'Ark1'!J2096</f>
        <v>160</v>
      </c>
      <c r="G415" s="236" t="str">
        <f>VLOOKUP(F415,RNR!$A$1:$B$25,2)</f>
        <v>Oslo</v>
      </c>
      <c r="H415" s="236" t="str">
        <f>+IF(I415=0,"",'Ark1'!Q2096)</f>
        <v/>
      </c>
      <c r="I415" s="353">
        <f>+'Ark1'!R2096</f>
        <v>0</v>
      </c>
      <c r="J415" s="237" t="str">
        <f>+IF(I415=0,"",'Ark1'!AG2096)</f>
        <v/>
      </c>
      <c r="K415" s="237"/>
      <c r="L415" s="237" t="str">
        <f>+IF(I415=0,"",'Ark1'!AH2096)</f>
        <v/>
      </c>
      <c r="M415" s="95"/>
      <c r="N415" s="504">
        <f>+'Ark1'!AI2096</f>
        <v>0</v>
      </c>
      <c r="O415" s="234"/>
      <c r="P415" s="32" t="str">
        <f>+IF(I415=0,"",'Ark1'!U2096)</f>
        <v/>
      </c>
      <c r="Q415" s="542"/>
      <c r="R415" s="264" t="str">
        <f>+IF(N415=0,"",'Ark1'!AJ2096)</f>
        <v/>
      </c>
      <c r="S415" s="95"/>
      <c r="T415" s="264" t="str">
        <f>+IF(N415=0,"",'Ark1'!AK2096)</f>
        <v/>
      </c>
      <c r="U415" s="95"/>
      <c r="V415" s="238" t="str">
        <f>+IF(I415=0,"",'Ark1'!T2096)</f>
        <v/>
      </c>
      <c r="W415" s="95"/>
      <c r="X415" s="239" t="str">
        <f>+IF(I415=0,"",'Ark1'!W2096)</f>
        <v/>
      </c>
      <c r="Y415" s="239" t="str">
        <f>+IF(I415=0,"",'Ark1'!X2096)</f>
        <v/>
      </c>
      <c r="Z415" s="239" t="str">
        <f>+IF(I415=0,"",'Ark1'!Y2096)</f>
        <v/>
      </c>
      <c r="AA415" s="239" t="str">
        <f>+IF(I415=0,"",'Ark1'!Z2096)</f>
        <v/>
      </c>
      <c r="AB415" s="237" t="str">
        <f>+IF(I415=0,"",'Ark1'!AA2096)</f>
        <v/>
      </c>
      <c r="AC415" s="238" t="str">
        <f>+IF(I415=0,"",'Ark1'!AC2096)</f>
        <v/>
      </c>
      <c r="AD415" s="239" t="str">
        <f>+IF(I415=0,"",'Ark1'!AE2096)</f>
        <v/>
      </c>
      <c r="AE415" s="237" t="str">
        <f t="shared" si="66"/>
        <v/>
      </c>
      <c r="AF415" s="237" t="str">
        <f t="shared" si="68"/>
        <v/>
      </c>
      <c r="AG415" s="216"/>
      <c r="AK415" s="27"/>
      <c r="AN415" s="28"/>
      <c r="AO415" s="28"/>
      <c r="AP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</row>
    <row r="416" spans="1:73" s="29" customFormat="1" ht="15.6">
      <c r="A416" s="216"/>
      <c r="B416" s="287">
        <f>+'Ark1'!C2097</f>
        <v>2024</v>
      </c>
      <c r="C416" s="236">
        <f>+'Ark1'!L2097</f>
        <v>15</v>
      </c>
      <c r="D416" s="236" t="str">
        <f>VLOOKUP(C416,Klasse!$C$11:$D$27,2)</f>
        <v>E+</v>
      </c>
      <c r="E416" s="236">
        <f>+'Ark1'!H2097</f>
        <v>1</v>
      </c>
      <c r="F416" s="236">
        <f>+'Ark1'!J2097</f>
        <v>171</v>
      </c>
      <c r="G416" s="236" t="str">
        <f>VLOOKUP(F416,RNR!$A$1:$B$25,2)</f>
        <v>Prima</v>
      </c>
      <c r="H416" s="236" t="str">
        <f>+IF(I416=0,"",'Ark1'!Q2097)</f>
        <v/>
      </c>
      <c r="I416" s="353">
        <f>+'Ark1'!R2097</f>
        <v>0</v>
      </c>
      <c r="J416" s="237" t="str">
        <f>+IF(I416=0,"",'Ark1'!AG2097)</f>
        <v/>
      </c>
      <c r="K416" s="237"/>
      <c r="L416" s="237" t="str">
        <f>+IF(I416=0,"",'Ark1'!AH2097)</f>
        <v/>
      </c>
      <c r="M416" s="95"/>
      <c r="N416" s="504">
        <f>+'Ark1'!AI2097</f>
        <v>0</v>
      </c>
      <c r="O416" s="234"/>
      <c r="P416" s="32" t="str">
        <f>+IF(I416=0,"",'Ark1'!U2097)</f>
        <v/>
      </c>
      <c r="Q416" s="542"/>
      <c r="R416" s="264" t="str">
        <f>+IF(N416=0,"",'Ark1'!AJ2097)</f>
        <v/>
      </c>
      <c r="S416" s="95"/>
      <c r="T416" s="264" t="str">
        <f>+IF(N416=0,"",'Ark1'!AK2097)</f>
        <v/>
      </c>
      <c r="U416" s="95"/>
      <c r="V416" s="238" t="str">
        <f>+IF(I416=0,"",'Ark1'!T2097)</f>
        <v/>
      </c>
      <c r="W416" s="95"/>
      <c r="X416" s="239" t="str">
        <f>+IF(I416=0,"",'Ark1'!W2097)</f>
        <v/>
      </c>
      <c r="Y416" s="239" t="str">
        <f>+IF(I416=0,"",'Ark1'!X2097)</f>
        <v/>
      </c>
      <c r="Z416" s="239" t="str">
        <f>+IF(I416=0,"",'Ark1'!Y2097)</f>
        <v/>
      </c>
      <c r="AA416" s="239" t="str">
        <f>+IF(I416=0,"",'Ark1'!Z2097)</f>
        <v/>
      </c>
      <c r="AB416" s="237" t="str">
        <f>+IF(I416=0,"",'Ark1'!AA2097)</f>
        <v/>
      </c>
      <c r="AC416" s="238" t="str">
        <f>+IF(I416=0,"",'Ark1'!AC2097)</f>
        <v/>
      </c>
      <c r="AD416" s="239" t="str">
        <f>+IF(I416=0,"",'Ark1'!AE2097)</f>
        <v/>
      </c>
      <c r="AE416" s="237" t="str">
        <f t="shared" si="66"/>
        <v/>
      </c>
      <c r="AF416" s="237" t="str">
        <f t="shared" si="68"/>
        <v/>
      </c>
      <c r="AG416" s="216"/>
      <c r="AK416" s="27"/>
      <c r="AN416" s="28"/>
      <c r="AO416" s="28"/>
      <c r="AP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</row>
    <row r="417" spans="1:73" s="29" customFormat="1" ht="15.6">
      <c r="A417" s="216"/>
      <c r="B417" s="287">
        <f>+'Ark1'!C2098</f>
        <v>2024</v>
      </c>
      <c r="C417" s="236">
        <f>+'Ark1'!L2098</f>
        <v>15</v>
      </c>
      <c r="D417" s="236" t="str">
        <f>VLOOKUP(C417,Klasse!$C$11:$D$27,2)</f>
        <v>E+</v>
      </c>
      <c r="E417" s="236">
        <f>+'Ark1'!H2098</f>
        <v>2</v>
      </c>
      <c r="F417" s="236">
        <f>+'Ark1'!J2098</f>
        <v>175</v>
      </c>
      <c r="G417" s="236" t="str">
        <f>VLOOKUP(F417,RNR!$A$1:$B$25,2)</f>
        <v>Ole Ringdal</v>
      </c>
      <c r="H417" s="236" t="str">
        <f>+IF(I417=0,"",'Ark1'!Q2098)</f>
        <v/>
      </c>
      <c r="I417" s="353">
        <f>+'Ark1'!R2098</f>
        <v>0</v>
      </c>
      <c r="J417" s="237" t="str">
        <f>+IF(I417=0,"",'Ark1'!AG2098)</f>
        <v/>
      </c>
      <c r="K417" s="237"/>
      <c r="L417" s="237" t="str">
        <f>+IF(I417=0,"",'Ark1'!AH2098)</f>
        <v/>
      </c>
      <c r="M417" s="95"/>
      <c r="N417" s="504">
        <f>+'Ark1'!AI2098</f>
        <v>0</v>
      </c>
      <c r="O417" s="234"/>
      <c r="P417" s="32" t="str">
        <f>+IF(I417=0,"",'Ark1'!U2098)</f>
        <v/>
      </c>
      <c r="Q417" s="542"/>
      <c r="R417" s="264" t="str">
        <f>+IF(N417=0,"",'Ark1'!AJ2098)</f>
        <v/>
      </c>
      <c r="S417" s="95"/>
      <c r="T417" s="264" t="str">
        <f>+IF(N417=0,"",'Ark1'!AK2098)</f>
        <v/>
      </c>
      <c r="U417" s="95"/>
      <c r="V417" s="238" t="str">
        <f>+IF(I417=0,"",'Ark1'!T2098)</f>
        <v/>
      </c>
      <c r="W417" s="95"/>
      <c r="X417" s="239" t="str">
        <f>+IF(I417=0,"",'Ark1'!W2098)</f>
        <v/>
      </c>
      <c r="Y417" s="239" t="str">
        <f>+IF(I417=0,"",'Ark1'!X2098)</f>
        <v/>
      </c>
      <c r="Z417" s="239" t="str">
        <f>+IF(I417=0,"",'Ark1'!Y2098)</f>
        <v/>
      </c>
      <c r="AA417" s="239" t="str">
        <f>+IF(I417=0,"",'Ark1'!Z2098)</f>
        <v/>
      </c>
      <c r="AB417" s="237" t="str">
        <f>+IF(I417=0,"",'Ark1'!AA2098)</f>
        <v/>
      </c>
      <c r="AC417" s="238" t="str">
        <f>+IF(I417=0,"",'Ark1'!AC2098)</f>
        <v/>
      </c>
      <c r="AD417" s="239" t="str">
        <f>+IF(I417=0,"",'Ark1'!AE2098)</f>
        <v/>
      </c>
      <c r="AE417" s="237" t="str">
        <f t="shared" si="66"/>
        <v/>
      </c>
      <c r="AF417" s="237" t="str">
        <f t="shared" si="68"/>
        <v/>
      </c>
      <c r="AG417" s="216"/>
      <c r="AK417" s="27"/>
      <c r="AN417" s="28"/>
      <c r="AO417" s="28"/>
      <c r="AP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</row>
    <row r="418" spans="1:73" s="29" customFormat="1" ht="15.6">
      <c r="A418" s="216"/>
      <c r="B418" s="287">
        <f>+'Ark1'!C2099</f>
        <v>2024</v>
      </c>
      <c r="C418" s="236">
        <f>+'Ark1'!L2099</f>
        <v>15</v>
      </c>
      <c r="D418" s="236" t="str">
        <f>VLOOKUP(C418,Klasse!$C$11:$D$27,2)</f>
        <v>E+</v>
      </c>
      <c r="E418" s="236">
        <f>+'Ark1'!H2099</f>
        <v>2</v>
      </c>
      <c r="F418" s="236">
        <f>+'Ark1'!J2099</f>
        <v>177</v>
      </c>
      <c r="G418" s="236" t="str">
        <f>VLOOKUP(F418,RNR!$A$1:$B$25,2)</f>
        <v>Slakthuset</v>
      </c>
      <c r="H418" s="236" t="str">
        <f>+IF(I418=0,"",'Ark1'!Q2099)</f>
        <v/>
      </c>
      <c r="I418" s="353">
        <f>+'Ark1'!R2099</f>
        <v>0</v>
      </c>
      <c r="J418" s="237" t="str">
        <f>+IF(I418=0,"",'Ark1'!AG2099)</f>
        <v/>
      </c>
      <c r="K418" s="237"/>
      <c r="L418" s="237" t="str">
        <f>+IF(I418=0,"",'Ark1'!AH2099)</f>
        <v/>
      </c>
      <c r="M418" s="95"/>
      <c r="N418" s="504">
        <f>+'Ark1'!AI2099</f>
        <v>0</v>
      </c>
      <c r="O418" s="234"/>
      <c r="P418" s="32" t="str">
        <f>+IF(I418=0,"",'Ark1'!U2099)</f>
        <v/>
      </c>
      <c r="Q418" s="542"/>
      <c r="R418" s="264" t="str">
        <f>+IF(N418=0,"",'Ark1'!AJ2099)</f>
        <v/>
      </c>
      <c r="S418" s="95"/>
      <c r="T418" s="264" t="str">
        <f>+IF(N418=0,"",'Ark1'!AK2099)</f>
        <v/>
      </c>
      <c r="U418" s="95"/>
      <c r="V418" s="238" t="str">
        <f>+IF(I418=0,"",'Ark1'!T2099)</f>
        <v/>
      </c>
      <c r="W418" s="95"/>
      <c r="X418" s="239" t="str">
        <f>+IF(I418=0,"",'Ark1'!W2099)</f>
        <v/>
      </c>
      <c r="Y418" s="239" t="str">
        <f>+IF(I418=0,"",'Ark1'!X2099)</f>
        <v/>
      </c>
      <c r="Z418" s="239" t="str">
        <f>+IF(I418=0,"",'Ark1'!Y2099)</f>
        <v/>
      </c>
      <c r="AA418" s="239" t="str">
        <f>+IF(I418=0,"",'Ark1'!Z2099)</f>
        <v/>
      </c>
      <c r="AB418" s="237" t="str">
        <f>+IF(I418=0,"",'Ark1'!AA2099)</f>
        <v/>
      </c>
      <c r="AC418" s="238" t="str">
        <f>+IF(I418=0,"",'Ark1'!AC2099)</f>
        <v/>
      </c>
      <c r="AD418" s="239" t="str">
        <f>+IF(I418=0,"",'Ark1'!AE2099)</f>
        <v/>
      </c>
      <c r="AE418" s="237" t="str">
        <f t="shared" si="66"/>
        <v/>
      </c>
      <c r="AF418" s="237" t="str">
        <f t="shared" si="68"/>
        <v/>
      </c>
      <c r="AG418" s="216"/>
      <c r="AK418" s="27"/>
      <c r="AN418" s="28"/>
      <c r="AO418" s="28"/>
      <c r="AP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</row>
    <row r="419" spans="1:73" s="29" customFormat="1" ht="15.6">
      <c r="A419" s="216"/>
      <c r="B419" s="287">
        <f>+'Ark1'!C2100</f>
        <v>2024</v>
      </c>
      <c r="C419" s="236">
        <f>+'Ark1'!L2100</f>
        <v>15</v>
      </c>
      <c r="D419" s="236" t="str">
        <f>VLOOKUP(C419,Klasse!$C$11:$D$27,2)</f>
        <v>E+</v>
      </c>
      <c r="E419" s="236">
        <f>+'Ark1'!H2100</f>
        <v>2</v>
      </c>
      <c r="F419" s="236">
        <f>+'Ark1'!J2100</f>
        <v>178</v>
      </c>
      <c r="G419" s="236" t="str">
        <f>VLOOKUP(F419,RNR!$A$1:$B$25,2)</f>
        <v>Røros</v>
      </c>
      <c r="H419" s="236" t="str">
        <f>+IF(I419=0,"",'Ark1'!Q2100)</f>
        <v/>
      </c>
      <c r="I419" s="353">
        <f>+'Ark1'!R2100</f>
        <v>0</v>
      </c>
      <c r="J419" s="237" t="str">
        <f>+IF(I419=0,"",'Ark1'!AG2100)</f>
        <v/>
      </c>
      <c r="K419" s="237"/>
      <c r="L419" s="237" t="str">
        <f>+IF(I419=0,"",'Ark1'!AH2100)</f>
        <v/>
      </c>
      <c r="M419" s="95"/>
      <c r="N419" s="504">
        <f>+'Ark1'!AI2100</f>
        <v>0</v>
      </c>
      <c r="O419" s="234"/>
      <c r="P419" s="32" t="str">
        <f>+IF(I419=0,"",'Ark1'!U2100)</f>
        <v/>
      </c>
      <c r="Q419" s="542"/>
      <c r="R419" s="264" t="str">
        <f>+IF(N419=0,"",'Ark1'!AJ2100)</f>
        <v/>
      </c>
      <c r="S419" s="95"/>
      <c r="T419" s="264" t="str">
        <f>+IF(N419=0,"",'Ark1'!AK2100)</f>
        <v/>
      </c>
      <c r="U419" s="95"/>
      <c r="V419" s="238" t="str">
        <f>+IF(I419=0,"",'Ark1'!T2100)</f>
        <v/>
      </c>
      <c r="W419" s="95"/>
      <c r="X419" s="239" t="str">
        <f>+IF(I419=0,"",'Ark1'!W2100)</f>
        <v/>
      </c>
      <c r="Y419" s="239" t="str">
        <f>+IF(I419=0,"",'Ark1'!X2100)</f>
        <v/>
      </c>
      <c r="Z419" s="239" t="str">
        <f>+IF(I419=0,"",'Ark1'!Y2100)</f>
        <v/>
      </c>
      <c r="AA419" s="239" t="str">
        <f>+IF(I419=0,"",'Ark1'!Z2100)</f>
        <v/>
      </c>
      <c r="AB419" s="237" t="str">
        <f>+IF(I419=0,"",'Ark1'!AA2100)</f>
        <v/>
      </c>
      <c r="AC419" s="238" t="str">
        <f>+IF(I419=0,"",'Ark1'!AC2100)</f>
        <v/>
      </c>
      <c r="AD419" s="239" t="str">
        <f>+IF(I419=0,"",'Ark1'!AE2100)</f>
        <v/>
      </c>
      <c r="AE419" s="237" t="str">
        <f t="shared" si="66"/>
        <v/>
      </c>
      <c r="AF419" s="237" t="str">
        <f t="shared" si="68"/>
        <v/>
      </c>
      <c r="AG419" s="216"/>
      <c r="AK419" s="27"/>
      <c r="AN419" s="28"/>
      <c r="AO419" s="28"/>
      <c r="AP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</row>
    <row r="420" spans="1:73" s="29" customFormat="1" ht="15.6">
      <c r="A420" s="216"/>
      <c r="B420" s="287">
        <f>+'Ark1'!C2101</f>
        <v>2024</v>
      </c>
      <c r="C420" s="236">
        <f>+'Ark1'!L2101</f>
        <v>15</v>
      </c>
      <c r="D420" s="236" t="str">
        <f>VLOOKUP(C420,Klasse!$C$11:$D$27,2)</f>
        <v>E+</v>
      </c>
      <c r="E420" s="236">
        <f>+'Ark1'!H2101</f>
        <v>2</v>
      </c>
      <c r="F420" s="236">
        <f>+'Ark1'!J2101</f>
        <v>181</v>
      </c>
      <c r="G420" s="236" t="str">
        <f>VLOOKUP(F420,RNR!$A$1:$B$25,2)</f>
        <v>Horns</v>
      </c>
      <c r="H420" s="236" t="str">
        <f>+IF(I420=0,"",'Ark1'!Q2101)</f>
        <v/>
      </c>
      <c r="I420" s="353">
        <f>+'Ark1'!R2101</f>
        <v>0</v>
      </c>
      <c r="J420" s="237" t="str">
        <f>+IF(I420=0,"",'Ark1'!AG2101)</f>
        <v/>
      </c>
      <c r="K420" s="237"/>
      <c r="L420" s="237" t="str">
        <f>+IF(I420=0,"",'Ark1'!AH2101)</f>
        <v/>
      </c>
      <c r="M420" s="95"/>
      <c r="N420" s="504">
        <f>+'Ark1'!AI2101</f>
        <v>0</v>
      </c>
      <c r="O420" s="234"/>
      <c r="P420" s="32" t="str">
        <f>+IF(I420=0,"",'Ark1'!U2101)</f>
        <v/>
      </c>
      <c r="Q420" s="542"/>
      <c r="R420" s="264" t="str">
        <f>+IF(N420=0,"",'Ark1'!AJ2101)</f>
        <v/>
      </c>
      <c r="S420" s="95"/>
      <c r="T420" s="264" t="str">
        <f>+IF(N420=0,"",'Ark1'!AK2101)</f>
        <v/>
      </c>
      <c r="U420" s="95"/>
      <c r="V420" s="238" t="str">
        <f>+IF(I420=0,"",'Ark1'!T2101)</f>
        <v/>
      </c>
      <c r="W420" s="95"/>
      <c r="X420" s="239" t="str">
        <f>+IF(I420=0,"",'Ark1'!W2101)</f>
        <v/>
      </c>
      <c r="Y420" s="239" t="str">
        <f>+IF(I420=0,"",'Ark1'!X2101)</f>
        <v/>
      </c>
      <c r="Z420" s="239" t="str">
        <f>+IF(I420=0,"",'Ark1'!Y2101)</f>
        <v/>
      </c>
      <c r="AA420" s="239" t="str">
        <f>+IF(I420=0,"",'Ark1'!Z2101)</f>
        <v/>
      </c>
      <c r="AB420" s="237" t="str">
        <f>+IF(I420=0,"",'Ark1'!AA2101)</f>
        <v/>
      </c>
      <c r="AC420" s="238" t="str">
        <f>+IF(I420=0,"",'Ark1'!AC2101)</f>
        <v/>
      </c>
      <c r="AD420" s="239" t="str">
        <f>+IF(I420=0,"",'Ark1'!AE2101)</f>
        <v/>
      </c>
      <c r="AE420" s="237" t="str">
        <f t="shared" si="66"/>
        <v/>
      </c>
      <c r="AF420" s="237" t="str">
        <f t="shared" si="68"/>
        <v/>
      </c>
      <c r="AG420" s="216"/>
      <c r="AK420" s="27"/>
      <c r="AN420" s="28"/>
      <c r="AO420" s="28"/>
      <c r="AP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</row>
    <row r="421" spans="1:73" s="29" customFormat="1" ht="15.6">
      <c r="A421" s="216"/>
      <c r="B421" s="287">
        <f>+'Ark1'!C2102</f>
        <v>2024</v>
      </c>
      <c r="C421" s="236">
        <f>+'Ark1'!L2102</f>
        <v>15</v>
      </c>
      <c r="D421" s="236" t="str">
        <f>VLOOKUP(C421,Klasse!$C$11:$D$27,2)</f>
        <v>E+</v>
      </c>
      <c r="E421" s="236">
        <f>+'Ark1'!H2102</f>
        <v>1</v>
      </c>
      <c r="F421" s="236">
        <f>+'Ark1'!J2102</f>
        <v>262</v>
      </c>
      <c r="G421" s="236" t="str">
        <f>VLOOKUP(F421,RNR!$A$1:$B$25,2)</f>
        <v>Strilalam</v>
      </c>
      <c r="H421" s="236" t="str">
        <f>+IF(I421=0,"",'Ark1'!Q2102)</f>
        <v/>
      </c>
      <c r="I421" s="353">
        <f>+'Ark1'!R2102</f>
        <v>0</v>
      </c>
      <c r="J421" s="237" t="str">
        <f>+IF(I421=0,"",'Ark1'!AG2102)</f>
        <v/>
      </c>
      <c r="K421" s="237"/>
      <c r="L421" s="237" t="str">
        <f>+IF(I421=0,"",'Ark1'!AH2102)</f>
        <v/>
      </c>
      <c r="M421" s="95"/>
      <c r="N421" s="504">
        <f>+'Ark1'!AI2102</f>
        <v>0</v>
      </c>
      <c r="O421" s="234"/>
      <c r="P421" s="32" t="str">
        <f>+IF(I421=0,"",'Ark1'!U2102)</f>
        <v/>
      </c>
      <c r="Q421" s="542"/>
      <c r="R421" s="264" t="str">
        <f>+IF(N421=0,"",'Ark1'!AJ2102)</f>
        <v/>
      </c>
      <c r="S421" s="95"/>
      <c r="T421" s="264" t="str">
        <f>+IF(N421=0,"",'Ark1'!AK2102)</f>
        <v/>
      </c>
      <c r="U421" s="95"/>
      <c r="V421" s="238" t="str">
        <f>+IF(I421=0,"",'Ark1'!T2102)</f>
        <v/>
      </c>
      <c r="W421" s="95"/>
      <c r="X421" s="239" t="str">
        <f>+IF(I421=0,"",'Ark1'!W2102)</f>
        <v/>
      </c>
      <c r="Y421" s="239" t="str">
        <f>+IF(I421=0,"",'Ark1'!X2102)</f>
        <v/>
      </c>
      <c r="Z421" s="239" t="str">
        <f>+IF(I421=0,"",'Ark1'!Y2102)</f>
        <v/>
      </c>
      <c r="AA421" s="239" t="str">
        <f>+IF(I421=0,"",'Ark1'!Z2102)</f>
        <v/>
      </c>
      <c r="AB421" s="237" t="str">
        <f>+IF(I421=0,"",'Ark1'!AA2102)</f>
        <v/>
      </c>
      <c r="AC421" s="238" t="str">
        <f>+IF(I421=0,"",'Ark1'!AC2102)</f>
        <v/>
      </c>
      <c r="AD421" s="239" t="str">
        <f>+IF(I421=0,"",'Ark1'!AE2102)</f>
        <v/>
      </c>
      <c r="AE421" s="237" t="str">
        <f t="shared" si="66"/>
        <v/>
      </c>
      <c r="AF421" s="237" t="str">
        <f t="shared" si="68"/>
        <v/>
      </c>
      <c r="AG421" s="216"/>
      <c r="AK421" s="27"/>
      <c r="AN421" s="28"/>
      <c r="AO421" s="28"/>
      <c r="AP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</row>
    <row r="422" spans="1:73" s="29" customFormat="1" ht="15.6">
      <c r="A422" s="216"/>
      <c r="B422" s="287">
        <f>+'Ark1'!C2103</f>
        <v>2024</v>
      </c>
      <c r="C422" s="236">
        <f>+'Ark1'!L2103</f>
        <v>15</v>
      </c>
      <c r="D422" s="236" t="str">
        <f>VLOOKUP(C422,Klasse!$C$11:$D$27,2)</f>
        <v>E+</v>
      </c>
      <c r="E422" s="236">
        <f>+'Ark1'!H2103</f>
        <v>2</v>
      </c>
      <c r="F422" s="236">
        <f>+'Ark1'!J2103</f>
        <v>267</v>
      </c>
      <c r="G422" s="236" t="str">
        <f>VLOOKUP(F422,RNR!$A$1:$B$25,2)</f>
        <v>Dalpro</v>
      </c>
      <c r="H422" s="236" t="str">
        <f>+IF(I422=0,"",'Ark1'!Q2103)</f>
        <v/>
      </c>
      <c r="I422" s="353">
        <f>+'Ark1'!R2103</f>
        <v>0</v>
      </c>
      <c r="J422" s="237" t="str">
        <f>+IF(I422=0,"",'Ark1'!AG2103)</f>
        <v/>
      </c>
      <c r="K422" s="237"/>
      <c r="L422" s="237" t="str">
        <f>+IF(I422=0,"",'Ark1'!AH2103)</f>
        <v/>
      </c>
      <c r="M422" s="95"/>
      <c r="N422" s="504">
        <f>+'Ark1'!AI2103</f>
        <v>0</v>
      </c>
      <c r="O422" s="234"/>
      <c r="P422" s="32" t="str">
        <f>+IF(I422=0,"",'Ark1'!U2103)</f>
        <v/>
      </c>
      <c r="Q422" s="542"/>
      <c r="R422" s="264" t="str">
        <f>+IF(N422=0,"",'Ark1'!AJ2103)</f>
        <v/>
      </c>
      <c r="S422" s="95"/>
      <c r="T422" s="264" t="str">
        <f>+IF(N422=0,"",'Ark1'!AK2103)</f>
        <v/>
      </c>
      <c r="U422" s="95"/>
      <c r="V422" s="238" t="str">
        <f>+IF(I422=0,"",'Ark1'!T2103)</f>
        <v/>
      </c>
      <c r="W422" s="95"/>
      <c r="X422" s="239" t="str">
        <f>+IF(I422=0,"",'Ark1'!W2103)</f>
        <v/>
      </c>
      <c r="Y422" s="239" t="str">
        <f>+IF(I422=0,"",'Ark1'!X2103)</f>
        <v/>
      </c>
      <c r="Z422" s="239" t="str">
        <f>+IF(I422=0,"",'Ark1'!Y2103)</f>
        <v/>
      </c>
      <c r="AA422" s="239" t="str">
        <f>+IF(I422=0,"",'Ark1'!Z2103)</f>
        <v/>
      </c>
      <c r="AB422" s="237" t="str">
        <f>+IF(I422=0,"",'Ark1'!AA2103)</f>
        <v/>
      </c>
      <c r="AC422" s="238" t="str">
        <f>+IF(I422=0,"",'Ark1'!AC2103)</f>
        <v/>
      </c>
      <c r="AD422" s="239" t="str">
        <f>+IF(I422=0,"",'Ark1'!AE2103)</f>
        <v/>
      </c>
      <c r="AE422" s="237" t="str">
        <f t="shared" si="66"/>
        <v/>
      </c>
      <c r="AF422" s="237" t="str">
        <f t="shared" si="68"/>
        <v/>
      </c>
      <c r="AG422" s="216"/>
      <c r="AK422" s="27"/>
      <c r="AN422" s="28"/>
      <c r="AO422" s="28"/>
      <c r="AP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</row>
    <row r="423" spans="1:73" s="29" customFormat="1" ht="15.6">
      <c r="A423" s="216"/>
      <c r="B423" s="287">
        <f>+'Ark1'!C2104</f>
        <v>2024</v>
      </c>
      <c r="C423" s="236">
        <f>+'Ark1'!L2104</f>
        <v>15</v>
      </c>
      <c r="D423" s="236" t="str">
        <f>VLOOKUP(C423,Klasse!$C$11:$D$27,2)</f>
        <v>E+</v>
      </c>
      <c r="E423" s="236">
        <f>+'Ark1'!H2104</f>
        <v>1</v>
      </c>
      <c r="F423" s="236">
        <f>+'Ark1'!J2104</f>
        <v>309</v>
      </c>
      <c r="G423" s="236" t="str">
        <f>VLOOKUP(F423,RNR!$A$1:$B$25,2)</f>
        <v>Malvik</v>
      </c>
      <c r="H423" s="236" t="str">
        <f>+IF(I423=0,"",'Ark1'!Q2104)</f>
        <v/>
      </c>
      <c r="I423" s="353">
        <f>+'Ark1'!R2104</f>
        <v>0</v>
      </c>
      <c r="J423" s="237" t="str">
        <f>+IF(I423=0,"",'Ark1'!AG2104)</f>
        <v/>
      </c>
      <c r="K423" s="237"/>
      <c r="L423" s="237" t="str">
        <f>+IF(I423=0,"",'Ark1'!AH2104)</f>
        <v/>
      </c>
      <c r="M423" s="95"/>
      <c r="N423" s="504">
        <f>+'Ark1'!AI2104</f>
        <v>0</v>
      </c>
      <c r="O423" s="234"/>
      <c r="P423" s="32" t="str">
        <f>+IF(I423=0,"",'Ark1'!U2104)</f>
        <v/>
      </c>
      <c r="Q423" s="542"/>
      <c r="R423" s="264" t="str">
        <f>+IF(N423=0,"",'Ark1'!AJ2104)</f>
        <v/>
      </c>
      <c r="S423" s="95"/>
      <c r="T423" s="264" t="str">
        <f>+IF(N423=0,"",'Ark1'!AK2104)</f>
        <v/>
      </c>
      <c r="U423" s="95"/>
      <c r="V423" s="238" t="str">
        <f>+IF(I423=0,"",'Ark1'!T2104)</f>
        <v/>
      </c>
      <c r="W423" s="95"/>
      <c r="X423" s="239" t="str">
        <f>+IF(I423=0,"",'Ark1'!W2104)</f>
        <v/>
      </c>
      <c r="Y423" s="239" t="str">
        <f>+IF(I423=0,"",'Ark1'!X2104)</f>
        <v/>
      </c>
      <c r="Z423" s="239" t="str">
        <f>+IF(I423=0,"",'Ark1'!Y2104)</f>
        <v/>
      </c>
      <c r="AA423" s="239" t="str">
        <f>+IF(I423=0,"",'Ark1'!Z2104)</f>
        <v/>
      </c>
      <c r="AB423" s="237" t="str">
        <f>+IF(I423=0,"",'Ark1'!AA2104)</f>
        <v/>
      </c>
      <c r="AC423" s="238" t="str">
        <f>+IF(I423=0,"",'Ark1'!AC2104)</f>
        <v/>
      </c>
      <c r="AD423" s="239" t="str">
        <f>+IF(I423=0,"",'Ark1'!AE2104)</f>
        <v/>
      </c>
      <c r="AE423" s="237" t="str">
        <f t="shared" si="66"/>
        <v/>
      </c>
      <c r="AF423" s="237" t="str">
        <f t="shared" si="68"/>
        <v/>
      </c>
      <c r="AG423" s="216"/>
      <c r="AK423" s="27"/>
      <c r="AN423" s="28"/>
      <c r="AO423" s="28"/>
      <c r="AP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</row>
    <row r="424" spans="1:73" s="29" customFormat="1" ht="15.6">
      <c r="A424" s="216"/>
      <c r="B424" s="287">
        <f>+'Ark1'!C2105</f>
        <v>2024</v>
      </c>
      <c r="C424" s="236">
        <f>+'Ark1'!L2105</f>
        <v>15</v>
      </c>
      <c r="D424" s="236" t="str">
        <f>VLOOKUP(C424,Klasse!$C$11:$D$27,2)</f>
        <v>E+</v>
      </c>
      <c r="E424" s="236">
        <f>+'Ark1'!H2105</f>
        <v>2</v>
      </c>
      <c r="F424" s="236">
        <f>+'Ark1'!J2105</f>
        <v>470</v>
      </c>
      <c r="G424" s="236" t="str">
        <f>VLOOKUP(F424,RNR!$A$1:$B$25,2)</f>
        <v>Jens Eide</v>
      </c>
      <c r="H424" s="236" t="str">
        <f>+IF(I424=0,"",'Ark1'!Q2105)</f>
        <v/>
      </c>
      <c r="I424" s="353">
        <f>+'Ark1'!R2105</f>
        <v>0</v>
      </c>
      <c r="J424" s="237" t="str">
        <f>+IF(I424=0,"",'Ark1'!AG2105)</f>
        <v/>
      </c>
      <c r="K424" s="237"/>
      <c r="L424" s="237" t="str">
        <f>+IF(I424=0,"",'Ark1'!AH2105)</f>
        <v/>
      </c>
      <c r="M424" s="95"/>
      <c r="N424" s="504">
        <f>+'Ark1'!AI2105</f>
        <v>0</v>
      </c>
      <c r="O424" s="234"/>
      <c r="P424" s="32" t="str">
        <f>+IF(I424=0,"",'Ark1'!U2105)</f>
        <v/>
      </c>
      <c r="Q424" s="542"/>
      <c r="R424" s="264" t="str">
        <f>+IF(N424=0,"",'Ark1'!AJ2105)</f>
        <v/>
      </c>
      <c r="S424" s="95"/>
      <c r="T424" s="264" t="str">
        <f>+IF(N424=0,"",'Ark1'!AK2105)</f>
        <v/>
      </c>
      <c r="U424" s="95"/>
      <c r="V424" s="238" t="str">
        <f>+IF(I424=0,"",'Ark1'!T2105)</f>
        <v/>
      </c>
      <c r="W424" s="95"/>
      <c r="X424" s="239" t="str">
        <f>+IF(I424=0,"",'Ark1'!W2105)</f>
        <v/>
      </c>
      <c r="Y424" s="239" t="str">
        <f>+IF(I424=0,"",'Ark1'!X2105)</f>
        <v/>
      </c>
      <c r="Z424" s="239" t="str">
        <f>+IF(I424=0,"",'Ark1'!Y2105)</f>
        <v/>
      </c>
      <c r="AA424" s="239" t="str">
        <f>+IF(I424=0,"",'Ark1'!Z2105)</f>
        <v/>
      </c>
      <c r="AB424" s="237" t="str">
        <f>+IF(I424=0,"",'Ark1'!AA2105)</f>
        <v/>
      </c>
      <c r="AC424" s="238" t="str">
        <f>+IF(I424=0,"",'Ark1'!AC2105)</f>
        <v/>
      </c>
      <c r="AD424" s="239" t="str">
        <f>+IF(I424=0,"",'Ark1'!AE2105)</f>
        <v/>
      </c>
      <c r="AE424" s="237" t="str">
        <f t="shared" si="66"/>
        <v/>
      </c>
      <c r="AF424" s="237" t="str">
        <f t="shared" si="68"/>
        <v/>
      </c>
      <c r="AG424" s="216"/>
      <c r="AK424" s="27"/>
      <c r="AN424" s="28"/>
      <c r="AO424" s="28"/>
      <c r="AP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</row>
    <row r="425" spans="1:73" s="29" customFormat="1" ht="15.6">
      <c r="A425" s="216"/>
      <c r="B425" s="287">
        <f>+'Ark1'!C2106</f>
        <v>2024</v>
      </c>
      <c r="C425" s="236">
        <f>+'Ark1'!L2106</f>
        <v>15</v>
      </c>
      <c r="D425" s="236" t="str">
        <f>VLOOKUP(C425,Klasse!$C$11:$D$27,2)</f>
        <v>E+</v>
      </c>
      <c r="E425" s="236">
        <f>+'Ark1'!H2106</f>
        <v>2</v>
      </c>
      <c r="F425" s="236">
        <f>+'Ark1'!J2106</f>
        <v>629</v>
      </c>
      <c r="G425" s="236" t="str">
        <f>VLOOKUP(F425,RNR!$A$1:$B$25,2)</f>
        <v>Bø</v>
      </c>
      <c r="H425" s="236" t="str">
        <f>+IF(I425=0,"",'Ark1'!Q2106)</f>
        <v/>
      </c>
      <c r="I425" s="353">
        <f>+'Ark1'!R2106</f>
        <v>0</v>
      </c>
      <c r="J425" s="237" t="str">
        <f>+IF(I425=0,"",'Ark1'!AG2106)</f>
        <v/>
      </c>
      <c r="K425" s="237"/>
      <c r="L425" s="237" t="str">
        <f>+IF(I425=0,"",'Ark1'!AH2106)</f>
        <v/>
      </c>
      <c r="M425" s="95"/>
      <c r="N425" s="504">
        <f>+'Ark1'!AI2106</f>
        <v>0</v>
      </c>
      <c r="O425" s="234"/>
      <c r="P425" s="32" t="str">
        <f>+IF(I425=0,"",'Ark1'!U2106)</f>
        <v/>
      </c>
      <c r="Q425" s="542"/>
      <c r="R425" s="264" t="str">
        <f>+IF(N425=0,"",'Ark1'!AJ2106)</f>
        <v/>
      </c>
      <c r="S425" s="95"/>
      <c r="T425" s="264" t="str">
        <f>+IF(N425=0,"",'Ark1'!AK2106)</f>
        <v/>
      </c>
      <c r="U425" s="95"/>
      <c r="V425" s="238" t="str">
        <f>+IF(I425=0,"",'Ark1'!T2106)</f>
        <v/>
      </c>
      <c r="W425" s="95"/>
      <c r="X425" s="239" t="str">
        <f>+IF(I425=0,"",'Ark1'!W2106)</f>
        <v/>
      </c>
      <c r="Y425" s="239" t="str">
        <f>+IF(I425=0,"",'Ark1'!X2106)</f>
        <v/>
      </c>
      <c r="Z425" s="239" t="str">
        <f>+IF(I425=0,"",'Ark1'!Y2106)</f>
        <v/>
      </c>
      <c r="AA425" s="239" t="str">
        <f>+IF(I425=0,"",'Ark1'!Z2106)</f>
        <v/>
      </c>
      <c r="AB425" s="237" t="str">
        <f>+IF(I425=0,"",'Ark1'!AA2106)</f>
        <v/>
      </c>
      <c r="AC425" s="238" t="str">
        <f>+IF(I425=0,"",'Ark1'!AC2106)</f>
        <v/>
      </c>
      <c r="AD425" s="239" t="str">
        <f>+IF(I425=0,"",'Ark1'!AE2106)</f>
        <v/>
      </c>
      <c r="AE425" s="237" t="str">
        <f t="shared" si="66"/>
        <v/>
      </c>
      <c r="AF425" s="237" t="str">
        <f t="shared" si="68"/>
        <v/>
      </c>
      <c r="AG425" s="216"/>
      <c r="AK425" s="27"/>
      <c r="AN425" s="28"/>
      <c r="AO425" s="28"/>
      <c r="AP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</row>
    <row r="426" spans="1:73" s="29" customFormat="1" ht="15.6">
      <c r="A426" s="216"/>
      <c r="B426" s="287">
        <f>+'Ark1'!C2107</f>
        <v>2024</v>
      </c>
      <c r="C426" s="236">
        <f>+'Ark1'!L2107</f>
        <v>15</v>
      </c>
      <c r="D426" s="236" t="str">
        <f>VLOOKUP(C426,Klasse!$C$11:$D$27,2)</f>
        <v>E+</v>
      </c>
      <c r="E426" s="236">
        <f>+'Ark1'!H2107</f>
        <v>1</v>
      </c>
      <c r="F426" s="236">
        <f>+'Ark1'!J2107</f>
        <v>643</v>
      </c>
      <c r="G426" s="236" t="str">
        <f>VLOOKUP(F426,RNR!$A$1:$B$25,2)</f>
        <v>Bjerka</v>
      </c>
      <c r="H426" s="236" t="str">
        <f>+IF(I426=0,"",'Ark1'!Q2107)</f>
        <v/>
      </c>
      <c r="I426" s="353">
        <f>+'Ark1'!R2107</f>
        <v>0</v>
      </c>
      <c r="J426" s="237" t="str">
        <f>+IF(I426=0,"",'Ark1'!AG2107)</f>
        <v/>
      </c>
      <c r="K426" s="237"/>
      <c r="L426" s="237" t="str">
        <f>+IF(I426=0,"",'Ark1'!AH2107)</f>
        <v/>
      </c>
      <c r="M426" s="95"/>
      <c r="N426" s="504">
        <f>+'Ark1'!AI2107</f>
        <v>0</v>
      </c>
      <c r="O426" s="234"/>
      <c r="P426" s="32" t="str">
        <f>+IF(I426=0,"",'Ark1'!U2107)</f>
        <v/>
      </c>
      <c r="Q426" s="542"/>
      <c r="R426" s="264" t="str">
        <f>+IF(N426=0,"",'Ark1'!AJ2107)</f>
        <v/>
      </c>
      <c r="S426" s="95"/>
      <c r="T426" s="264" t="str">
        <f>+IF(N426=0,"",'Ark1'!AK2107)</f>
        <v/>
      </c>
      <c r="U426" s="95"/>
      <c r="V426" s="238" t="str">
        <f>+IF(I426=0,"",'Ark1'!T2107)</f>
        <v/>
      </c>
      <c r="W426" s="95"/>
      <c r="X426" s="239" t="str">
        <f>+IF(I426=0,"",'Ark1'!W2107)</f>
        <v/>
      </c>
      <c r="Y426" s="239" t="str">
        <f>+IF(I426=0,"",'Ark1'!X2107)</f>
        <v/>
      </c>
      <c r="Z426" s="239" t="str">
        <f>+IF(I426=0,"",'Ark1'!Y2107)</f>
        <v/>
      </c>
      <c r="AA426" s="239" t="str">
        <f>+IF(I426=0,"",'Ark1'!Z2107)</f>
        <v/>
      </c>
      <c r="AB426" s="237" t="str">
        <f>+IF(I426=0,"",'Ark1'!AA2107)</f>
        <v/>
      </c>
      <c r="AC426" s="238" t="str">
        <f>+IF(I426=0,"",'Ark1'!AC2107)</f>
        <v/>
      </c>
      <c r="AD426" s="239" t="str">
        <f>+IF(I426=0,"",'Ark1'!AE2107)</f>
        <v/>
      </c>
      <c r="AE426" s="237" t="str">
        <f t="shared" si="66"/>
        <v/>
      </c>
      <c r="AF426" s="237" t="str">
        <f t="shared" si="68"/>
        <v/>
      </c>
      <c r="AG426" s="216"/>
      <c r="AK426" s="27"/>
      <c r="AN426" s="28"/>
      <c r="AO426" s="28"/>
      <c r="AP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</row>
    <row r="427" spans="1:73" s="29" customFormat="1" ht="15.6">
      <c r="A427" s="216"/>
      <c r="B427" s="287">
        <f>+'Ark1'!C2108</f>
        <v>2024</v>
      </c>
      <c r="C427" s="236">
        <f>+'Ark1'!L2108</f>
        <v>15</v>
      </c>
      <c r="D427" s="236" t="str">
        <f>VLOOKUP(C427,Klasse!$C$11:$D$27,2)</f>
        <v>E+</v>
      </c>
      <c r="E427" s="236">
        <f>+'Ark1'!H2108</f>
        <v>2</v>
      </c>
      <c r="F427" s="236">
        <f>+'Ark1'!J2108</f>
        <v>704</v>
      </c>
      <c r="G427" s="236" t="str">
        <f>VLOOKUP(F427,RNR!$A$1:$B$25,2)</f>
        <v>Øre Vilt</v>
      </c>
      <c r="H427" s="236" t="str">
        <f>+IF(I427=0,"",'Ark1'!Q2108)</f>
        <v/>
      </c>
      <c r="I427" s="353">
        <f>+'Ark1'!R2108</f>
        <v>0</v>
      </c>
      <c r="J427" s="237" t="str">
        <f>+IF(I427=0,"",'Ark1'!AG2108)</f>
        <v/>
      </c>
      <c r="K427" s="237"/>
      <c r="L427" s="237" t="str">
        <f>+IF(I427=0,"",'Ark1'!AH2108)</f>
        <v/>
      </c>
      <c r="M427" s="95"/>
      <c r="N427" s="504">
        <f>+'Ark1'!AI2108</f>
        <v>0</v>
      </c>
      <c r="O427" s="234"/>
      <c r="P427" s="32" t="str">
        <f>+IF(I427=0,"",'Ark1'!U2108)</f>
        <v/>
      </c>
      <c r="Q427" s="542"/>
      <c r="R427" s="264" t="str">
        <f>+IF(N427=0,"",'Ark1'!AJ2108)</f>
        <v/>
      </c>
      <c r="S427" s="95"/>
      <c r="T427" s="264" t="str">
        <f>+IF(N427=0,"",'Ark1'!AK2108)</f>
        <v/>
      </c>
      <c r="U427" s="95"/>
      <c r="V427" s="238" t="str">
        <f>+IF(I427=0,"",'Ark1'!T2108)</f>
        <v/>
      </c>
      <c r="W427" s="95"/>
      <c r="X427" s="239" t="str">
        <f>+IF(I427=0,"",'Ark1'!W2108)</f>
        <v/>
      </c>
      <c r="Y427" s="239" t="str">
        <f>+IF(I427=0,"",'Ark1'!X2108)</f>
        <v/>
      </c>
      <c r="Z427" s="239" t="str">
        <f>+IF(I427=0,"",'Ark1'!Y2108)</f>
        <v/>
      </c>
      <c r="AA427" s="239" t="str">
        <f>+IF(I427=0,"",'Ark1'!Z2108)</f>
        <v/>
      </c>
      <c r="AB427" s="237" t="str">
        <f>+IF(I427=0,"",'Ark1'!AA2108)</f>
        <v/>
      </c>
      <c r="AC427" s="238" t="str">
        <f>+IF(I427=0,"",'Ark1'!AC2108)</f>
        <v/>
      </c>
      <c r="AD427" s="239" t="str">
        <f>+IF(I427=0,"",'Ark1'!AE2108)</f>
        <v/>
      </c>
      <c r="AE427" s="237" t="str">
        <f t="shared" si="66"/>
        <v/>
      </c>
      <c r="AF427" s="237" t="str">
        <f t="shared" si="68"/>
        <v/>
      </c>
      <c r="AG427" s="216"/>
      <c r="AK427" s="27"/>
      <c r="AN427" s="28"/>
      <c r="AO427" s="28"/>
      <c r="AP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</row>
    <row r="428" spans="1:73" s="29" customFormat="1" ht="15.6">
      <c r="A428" s="216"/>
      <c r="B428" s="287">
        <f>+'Ark1'!C2109</f>
        <v>2024</v>
      </c>
      <c r="C428" s="236">
        <f>+'Ark1'!L2109</f>
        <v>15</v>
      </c>
      <c r="D428" s="236" t="str">
        <f>VLOOKUP(C428,Klasse!$C$11:$D$27,2)</f>
        <v>E+</v>
      </c>
      <c r="E428" s="236">
        <f>+'Ark1'!H2109</f>
        <v>1</v>
      </c>
      <c r="F428" s="236">
        <f>+'Ark1'!J2109</f>
        <v>802</v>
      </c>
      <c r="G428" s="236" t="str">
        <f>VLOOKUP(F428,RNR!$A$1:$B$25,2)</f>
        <v>Karasjok</v>
      </c>
      <c r="H428" s="236" t="str">
        <f>+IF(I428=0,"",'Ark1'!Q2109)</f>
        <v/>
      </c>
      <c r="I428" s="353">
        <f>+'Ark1'!R2109</f>
        <v>0</v>
      </c>
      <c r="J428" s="237" t="str">
        <f>+IF(I428=0,"",'Ark1'!AG2109)</f>
        <v/>
      </c>
      <c r="K428" s="237"/>
      <c r="L428" s="237" t="str">
        <f>+IF(I428=0,"",'Ark1'!AH2109)</f>
        <v/>
      </c>
      <c r="M428" s="95"/>
      <c r="N428" s="504">
        <f>+'Ark1'!AI2109</f>
        <v>0</v>
      </c>
      <c r="O428" s="234"/>
      <c r="P428" s="32" t="str">
        <f>+IF(I428=0,"",'Ark1'!U2109)</f>
        <v/>
      </c>
      <c r="Q428" s="542"/>
      <c r="R428" s="264" t="str">
        <f>+IF(N428=0,"",'Ark1'!AJ2109)</f>
        <v/>
      </c>
      <c r="S428" s="95"/>
      <c r="T428" s="264" t="str">
        <f>+IF(N428=0,"",'Ark1'!AK2109)</f>
        <v/>
      </c>
      <c r="U428" s="95"/>
      <c r="V428" s="238" t="str">
        <f>+IF(I428=0,"",'Ark1'!T2109)</f>
        <v/>
      </c>
      <c r="W428" s="95"/>
      <c r="X428" s="239" t="str">
        <f>+IF(I428=0,"",'Ark1'!W2109)</f>
        <v/>
      </c>
      <c r="Y428" s="239" t="str">
        <f>+IF(I428=0,"",'Ark1'!X2109)</f>
        <v/>
      </c>
      <c r="Z428" s="239" t="str">
        <f>+IF(I428=0,"",'Ark1'!Y2109)</f>
        <v/>
      </c>
      <c r="AA428" s="239" t="str">
        <f>+IF(I428=0,"",'Ark1'!Z2109)</f>
        <v/>
      </c>
      <c r="AB428" s="237" t="str">
        <f>+IF(I428=0,"",'Ark1'!AA2109)</f>
        <v/>
      </c>
      <c r="AC428" s="238" t="str">
        <f>+IF(I428=0,"",'Ark1'!AC2109)</f>
        <v/>
      </c>
      <c r="AD428" s="239" t="str">
        <f>+IF(I428=0,"",'Ark1'!AE2109)</f>
        <v/>
      </c>
      <c r="AE428" s="237" t="str">
        <f t="shared" si="66"/>
        <v/>
      </c>
      <c r="AF428" s="237" t="str">
        <f t="shared" si="68"/>
        <v/>
      </c>
      <c r="AG428" s="216"/>
      <c r="AK428" s="27"/>
      <c r="AN428" s="28"/>
      <c r="AO428" s="28"/>
      <c r="AP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</row>
    <row r="429" spans="1:73" s="29" customFormat="1" ht="15.6">
      <c r="A429" s="216"/>
      <c r="B429" s="216"/>
      <c r="C429" s="216"/>
      <c r="D429" s="216"/>
      <c r="E429" s="216"/>
      <c r="F429" s="216"/>
      <c r="G429" s="534"/>
      <c r="H429" s="534"/>
      <c r="I429" s="349"/>
      <c r="J429" s="216"/>
      <c r="K429" s="216"/>
      <c r="L429" s="216"/>
      <c r="M429" s="95"/>
      <c r="N429" s="234"/>
      <c r="O429" s="234"/>
      <c r="P429" s="216"/>
      <c r="Q429" s="531"/>
      <c r="R429" s="234"/>
      <c r="S429" s="95"/>
      <c r="T429" s="234"/>
      <c r="U429" s="216"/>
      <c r="V429" s="216"/>
      <c r="W429" s="95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K429" s="27"/>
      <c r="AN429" s="28"/>
      <c r="AO429" s="28"/>
      <c r="AP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</row>
    <row r="430" spans="1:73" ht="19.8">
      <c r="A430" s="308"/>
      <c r="B430" s="308"/>
      <c r="C430" s="308"/>
      <c r="D430" s="308"/>
      <c r="E430" s="308"/>
      <c r="F430" s="308"/>
      <c r="G430" s="537"/>
      <c r="H430" s="537"/>
      <c r="I430" s="354"/>
      <c r="J430" s="331"/>
      <c r="K430" s="331"/>
      <c r="L430" s="331"/>
      <c r="M430" s="331"/>
      <c r="N430" s="334"/>
      <c r="O430" s="334"/>
      <c r="P430" s="308"/>
      <c r="Q430" s="530"/>
      <c r="R430" s="334"/>
      <c r="S430" s="334"/>
      <c r="T430" s="334"/>
      <c r="U430" s="331"/>
      <c r="V430" s="308"/>
      <c r="W430" s="331"/>
      <c r="X430" s="332"/>
      <c r="Y430" s="332"/>
      <c r="Z430" s="332"/>
      <c r="AA430" s="332"/>
      <c r="AB430" s="332"/>
      <c r="AC430" s="308"/>
      <c r="AD430" s="332"/>
      <c r="AE430" s="333"/>
      <c r="AF430" s="334"/>
      <c r="AG430" s="308"/>
      <c r="AH430" s="219"/>
      <c r="AJ430" s="29"/>
      <c r="AK430" s="27"/>
      <c r="AL430" s="220"/>
      <c r="AM430" s="28"/>
      <c r="AQ430" s="28"/>
      <c r="BI430" s="232"/>
    </row>
    <row r="431" spans="1:73" ht="19.8">
      <c r="A431" s="308"/>
      <c r="B431" s="308" t="s">
        <v>649</v>
      </c>
      <c r="C431" s="308"/>
      <c r="D431" s="259" t="e">
        <f>+D437</f>
        <v>#N/A</v>
      </c>
      <c r="E431" s="308"/>
      <c r="F431" s="308"/>
      <c r="G431" s="537"/>
      <c r="H431" s="537"/>
      <c r="I431" s="340">
        <f>SUM(I433:I457)</f>
        <v>0</v>
      </c>
      <c r="J431" s="335"/>
      <c r="K431" s="335"/>
      <c r="L431" s="335"/>
      <c r="M431" s="335"/>
      <c r="N431" s="536">
        <f>SUM(N433:N457)</f>
        <v>0</v>
      </c>
      <c r="O431" s="333"/>
      <c r="P431" s="262">
        <f>+Klasse!M63</f>
        <v>20.559901960784316</v>
      </c>
      <c r="Q431" s="537"/>
      <c r="R431" s="505"/>
      <c r="S431" s="505"/>
      <c r="T431" s="505"/>
      <c r="U431" s="335"/>
      <c r="V431" s="336"/>
      <c r="W431" s="331"/>
      <c r="X431" s="332"/>
      <c r="Y431" s="332"/>
      <c r="Z431" s="332"/>
      <c r="AA431" s="332"/>
      <c r="AB431" s="332"/>
      <c r="AC431" s="308"/>
      <c r="AD431" s="332"/>
      <c r="AE431" s="332"/>
      <c r="AF431" s="332"/>
      <c r="AG431" s="332"/>
      <c r="AH431" s="219"/>
      <c r="AJ431" s="29"/>
      <c r="AK431" s="27"/>
      <c r="AL431" s="220"/>
      <c r="AM431" s="28"/>
      <c r="AQ431" s="28"/>
      <c r="BI431" s="232"/>
    </row>
    <row r="432" spans="1:73" ht="19.8">
      <c r="A432" s="579"/>
      <c r="B432" s="579"/>
      <c r="C432" s="579"/>
      <c r="D432" s="579"/>
      <c r="E432" s="579"/>
      <c r="F432" s="579"/>
      <c r="G432" s="579"/>
      <c r="H432" s="579"/>
      <c r="I432" s="354"/>
      <c r="J432" s="331"/>
      <c r="K432" s="331"/>
      <c r="L432" s="331"/>
      <c r="M432" s="331"/>
      <c r="N432" s="334"/>
      <c r="O432" s="333"/>
      <c r="P432" s="331"/>
      <c r="Q432" s="331"/>
      <c r="R432" s="334"/>
      <c r="S432" s="334"/>
      <c r="T432" s="334"/>
      <c r="U432" s="331"/>
      <c r="V432" s="337"/>
      <c r="W432" s="331"/>
      <c r="X432" s="332"/>
      <c r="Y432" s="332"/>
      <c r="Z432" s="332"/>
      <c r="AA432" s="332"/>
      <c r="AB432" s="333"/>
      <c r="AC432" s="308"/>
      <c r="AD432" s="333"/>
      <c r="AE432" s="333"/>
      <c r="AF432" s="334"/>
      <c r="AG432" s="308"/>
      <c r="AH432" s="219"/>
      <c r="AJ432" s="29"/>
      <c r="AK432" s="27"/>
      <c r="AL432" s="220"/>
      <c r="AM432" s="28"/>
      <c r="AQ432" s="28"/>
      <c r="BI432" s="232"/>
    </row>
    <row r="433" spans="1:73" s="29" customFormat="1" ht="15.6">
      <c r="A433" s="537"/>
      <c r="B433" s="287">
        <f>+'Ark1'!C2110</f>
        <v>0</v>
      </c>
      <c r="C433" s="236">
        <f>+'Ark1'!L2110</f>
        <v>0</v>
      </c>
      <c r="D433" s="236" t="e">
        <f>VLOOKUP(C433,Klasse!$C$11:$D$27,2)</f>
        <v>#N/A</v>
      </c>
      <c r="E433" s="236">
        <f>+'Ark1'!H2110</f>
        <v>0</v>
      </c>
      <c r="F433" s="236">
        <f>+'Ark1'!J2110</f>
        <v>0</v>
      </c>
      <c r="G433" s="236" t="e">
        <f>VLOOKUP(F433,RNR!$A$1:$B$25,2)</f>
        <v>#N/A</v>
      </c>
      <c r="H433" s="236" t="str">
        <f>+IF(I433=0,"",'Ark1'!Q2110)</f>
        <v/>
      </c>
      <c r="I433" s="353">
        <f>+'Ark1'!R2110</f>
        <v>0</v>
      </c>
      <c r="J433" s="237" t="str">
        <f>+IF(I433=0,"",'Ark1'!AG2110)</f>
        <v/>
      </c>
      <c r="K433" s="237"/>
      <c r="L433" s="237" t="str">
        <f>+IF(I433=0,"",'Ark1'!AH2110)</f>
        <v/>
      </c>
      <c r="M433" s="331"/>
      <c r="N433" s="504">
        <f>+IF(J433=0,"",'Ark1'!AI2110)</f>
        <v>0</v>
      </c>
      <c r="O433" s="333"/>
      <c r="P433" s="32" t="str">
        <f>+IF(I433=0,"",'Ark1'!U2110)</f>
        <v/>
      </c>
      <c r="Q433" s="331"/>
      <c r="R433" s="264" t="str">
        <f>+IF(N433=0,"",'Ark1'!AJ2110)</f>
        <v/>
      </c>
      <c r="S433" s="334"/>
      <c r="T433" s="264" t="str">
        <f>+IF(N433=0,"",'Ark1'!AK2110)</f>
        <v/>
      </c>
      <c r="U433" s="537"/>
      <c r="V433" s="238" t="str">
        <f>+IF(I433=0,"",'Ark1'!T2110)</f>
        <v/>
      </c>
      <c r="W433" s="331"/>
      <c r="X433" s="239" t="str">
        <f>+IF(I433=0,"",'Ark1'!W2110)</f>
        <v/>
      </c>
      <c r="Y433" s="239" t="str">
        <f>+IF(I433=0,"",'Ark1'!X2110)</f>
        <v/>
      </c>
      <c r="Z433" s="239" t="str">
        <f>+IF(I433=0,"",'Ark1'!Y2110)</f>
        <v/>
      </c>
      <c r="AA433" s="239" t="str">
        <f>+IF(I433=0,"",'Ark1'!Z2110)</f>
        <v/>
      </c>
      <c r="AB433" s="237" t="str">
        <f>+IF(I433=0,"",'Ark1'!AA2110)</f>
        <v/>
      </c>
      <c r="AC433" s="238" t="str">
        <f>+IF(I433=0,"",'Ark1'!AC2110)</f>
        <v/>
      </c>
      <c r="AD433" s="239" t="str">
        <f>+IF(I433=0,"",'Ark1'!AE2110)</f>
        <v/>
      </c>
      <c r="AE433" s="237" t="str">
        <f>IF(I433=0,"",P433/C433)</f>
        <v/>
      </c>
      <c r="AF433" s="237" t="str">
        <f>IF(I433=0,"",I433/H433)</f>
        <v/>
      </c>
      <c r="AG433" s="537"/>
      <c r="AK433" s="27"/>
      <c r="AN433" s="28"/>
      <c r="AO433" s="28"/>
      <c r="AP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</row>
    <row r="434" spans="1:73" s="29" customFormat="1" ht="15.6">
      <c r="A434" s="537"/>
      <c r="B434" s="287">
        <f>+'Ark1'!C2111</f>
        <v>0</v>
      </c>
      <c r="C434" s="236">
        <f>+'Ark1'!L2111</f>
        <v>0</v>
      </c>
      <c r="D434" s="236" t="e">
        <f>VLOOKUP(C434,Klasse!$C$11:$D$27,2)</f>
        <v>#N/A</v>
      </c>
      <c r="E434" s="236">
        <f>+'Ark1'!H2111</f>
        <v>0</v>
      </c>
      <c r="F434" s="236">
        <f>+'Ark1'!J2111</f>
        <v>0</v>
      </c>
      <c r="G434" s="236" t="e">
        <f>VLOOKUP(F434,RNR!$A$1:$B$25,2)</f>
        <v>#N/A</v>
      </c>
      <c r="H434" s="236" t="str">
        <f>+IF(I434=0,"",'Ark1'!Q2111)</f>
        <v/>
      </c>
      <c r="I434" s="353">
        <f>+'Ark1'!R2111</f>
        <v>0</v>
      </c>
      <c r="J434" s="237" t="str">
        <f>+IF(I434=0,"",'Ark1'!AG2111)</f>
        <v/>
      </c>
      <c r="K434" s="237"/>
      <c r="L434" s="237" t="str">
        <f>+IF(I434=0,"",'Ark1'!AH2111)</f>
        <v/>
      </c>
      <c r="M434" s="331"/>
      <c r="N434" s="504">
        <f>+IF(J434=0,"",'Ark1'!AI2111)</f>
        <v>0</v>
      </c>
      <c r="O434" s="333"/>
      <c r="P434" s="32" t="str">
        <f>+IF(I434=0,"",'Ark1'!U2111)</f>
        <v/>
      </c>
      <c r="Q434" s="331"/>
      <c r="R434" s="264" t="str">
        <f>+IF(N434=0,"",'Ark1'!AJ2111)</f>
        <v/>
      </c>
      <c r="S434" s="334"/>
      <c r="T434" s="264" t="str">
        <f>+IF(N434=0,"",'Ark1'!AK2111)</f>
        <v/>
      </c>
      <c r="U434" s="537"/>
      <c r="V434" s="238" t="str">
        <f>+IF(I434=0,"",'Ark1'!T2111)</f>
        <v/>
      </c>
      <c r="W434" s="331"/>
      <c r="X434" s="239" t="str">
        <f>+IF(I434=0,"",'Ark1'!W2111)</f>
        <v/>
      </c>
      <c r="Y434" s="239" t="str">
        <f>+IF(I434=0,"",'Ark1'!X2111)</f>
        <v/>
      </c>
      <c r="Z434" s="239" t="str">
        <f>+IF(I434=0,"",'Ark1'!Y2111)</f>
        <v/>
      </c>
      <c r="AA434" s="239" t="str">
        <f>+IF(I434=0,"",'Ark1'!Z2111)</f>
        <v/>
      </c>
      <c r="AB434" s="237" t="str">
        <f>+IF(I434=0,"",'Ark1'!AA2111)</f>
        <v/>
      </c>
      <c r="AC434" s="238" t="str">
        <f>+IF(I434=0,"",'Ark1'!AC2111)</f>
        <v/>
      </c>
      <c r="AD434" s="239" t="str">
        <f>+IF(I434=0,"",'Ark1'!AE2111)</f>
        <v/>
      </c>
      <c r="AE434" s="237" t="str">
        <f>IF(I434=0,"",P434/C434)</f>
        <v/>
      </c>
      <c r="AF434" s="237" t="str">
        <f>IF(I434=0,"",I434/H434)</f>
        <v/>
      </c>
      <c r="AG434" s="537"/>
      <c r="AK434" s="27"/>
      <c r="AN434" s="28"/>
      <c r="AO434" s="28"/>
      <c r="AP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</row>
    <row r="435" spans="1:73" s="29" customFormat="1" ht="15.6">
      <c r="A435" s="537"/>
      <c r="B435" s="287">
        <f>+'Ark1'!C2112</f>
        <v>0</v>
      </c>
      <c r="C435" s="236">
        <f>+'Ark1'!L2112</f>
        <v>0</v>
      </c>
      <c r="D435" s="236" t="e">
        <f>VLOOKUP(C435,Klasse!$C$11:$D$27,2)</f>
        <v>#N/A</v>
      </c>
      <c r="E435" s="236">
        <f>+'Ark1'!H2112</f>
        <v>0</v>
      </c>
      <c r="F435" s="236">
        <f>+'Ark1'!J2112</f>
        <v>0</v>
      </c>
      <c r="G435" s="236" t="e">
        <f>VLOOKUP(F435,RNR!$A$1:$B$25,2)</f>
        <v>#N/A</v>
      </c>
      <c r="H435" s="236" t="str">
        <f>+IF(I435=0,"",'Ark1'!Q2112)</f>
        <v/>
      </c>
      <c r="I435" s="353">
        <f>+'Ark1'!R2112</f>
        <v>0</v>
      </c>
      <c r="J435" s="237" t="str">
        <f>+IF(I435=0,"",'Ark1'!AG2112)</f>
        <v/>
      </c>
      <c r="K435" s="237"/>
      <c r="L435" s="237" t="str">
        <f>+IF(I435=0,"",'Ark1'!AH2112)</f>
        <v/>
      </c>
      <c r="M435" s="331"/>
      <c r="N435" s="504">
        <f>+IF(J435=0,"",'Ark1'!AI2112)</f>
        <v>0</v>
      </c>
      <c r="O435" s="333"/>
      <c r="P435" s="32" t="str">
        <f>+IF(I435=0,"",'Ark1'!U2112)</f>
        <v/>
      </c>
      <c r="Q435" s="331"/>
      <c r="R435" s="264" t="str">
        <f>+IF(N435=0,"",'Ark1'!AJ2112)</f>
        <v/>
      </c>
      <c r="S435" s="334"/>
      <c r="T435" s="264" t="str">
        <f>+IF(N435=0,"",'Ark1'!AK2112)</f>
        <v/>
      </c>
      <c r="U435" s="537"/>
      <c r="V435" s="238" t="str">
        <f>+IF(I435=0,"",'Ark1'!T2112)</f>
        <v/>
      </c>
      <c r="W435" s="331"/>
      <c r="X435" s="239" t="str">
        <f>+IF(I435=0,"",'Ark1'!W2112)</f>
        <v/>
      </c>
      <c r="Y435" s="239" t="str">
        <f>+IF(I435=0,"",'Ark1'!X2112)</f>
        <v/>
      </c>
      <c r="Z435" s="239" t="str">
        <f>+IF(I435=0,"",'Ark1'!Y2112)</f>
        <v/>
      </c>
      <c r="AA435" s="239" t="str">
        <f>+IF(I435=0,"",'Ark1'!Z2112)</f>
        <v/>
      </c>
      <c r="AB435" s="237" t="str">
        <f>+IF(I435=0,"",'Ark1'!AA2112)</f>
        <v/>
      </c>
      <c r="AC435" s="238" t="str">
        <f>+IF(I435=0,"",'Ark1'!AC2112)</f>
        <v/>
      </c>
      <c r="AD435" s="239" t="str">
        <f>+IF(I435=0,"",'Ark1'!AE2112)</f>
        <v/>
      </c>
      <c r="AE435" s="237" t="str">
        <f>IF(I435=0,"",P435/C435)</f>
        <v/>
      </c>
      <c r="AF435" s="237" t="str">
        <f>IF(I435=0,"",I435/H435)</f>
        <v/>
      </c>
      <c r="AG435" s="537"/>
      <c r="AK435" s="27"/>
      <c r="AN435" s="28"/>
      <c r="AO435" s="28"/>
      <c r="AP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</row>
    <row r="436" spans="1:73" s="29" customFormat="1" ht="15.6">
      <c r="A436" s="537"/>
      <c r="B436" s="287">
        <f>+'Ark1'!C2113</f>
        <v>0</v>
      </c>
      <c r="C436" s="236">
        <f>+'Ark1'!L2113</f>
        <v>0</v>
      </c>
      <c r="D436" s="236" t="e">
        <f>VLOOKUP(C436,Klasse!$C$11:$D$27,2)</f>
        <v>#N/A</v>
      </c>
      <c r="E436" s="236">
        <f>+'Ark1'!H2113</f>
        <v>0</v>
      </c>
      <c r="F436" s="236">
        <f>+'Ark1'!J2113</f>
        <v>0</v>
      </c>
      <c r="G436" s="236" t="e">
        <f>VLOOKUP(F436,RNR!$A$1:$B$25,2)</f>
        <v>#N/A</v>
      </c>
      <c r="H436" s="236" t="str">
        <f>+IF(I436=0,"",'Ark1'!Q2113)</f>
        <v/>
      </c>
      <c r="I436" s="353">
        <f>+'Ark1'!R2113</f>
        <v>0</v>
      </c>
      <c r="J436" s="237" t="str">
        <f>+IF(I436=0,"",'Ark1'!AG2113)</f>
        <v/>
      </c>
      <c r="K436" s="237"/>
      <c r="L436" s="237" t="str">
        <f>+IF(I436=0,"",'Ark1'!AH2113)</f>
        <v/>
      </c>
      <c r="M436" s="331"/>
      <c r="N436" s="504">
        <f>+IF(J436=0,"",'Ark1'!AI2113)</f>
        <v>0</v>
      </c>
      <c r="O436" s="333"/>
      <c r="P436" s="32" t="str">
        <f>+IF(I436=0,"",'Ark1'!U2113)</f>
        <v/>
      </c>
      <c r="Q436" s="331"/>
      <c r="R436" s="264" t="str">
        <f>+IF(N436=0,"",'Ark1'!AJ2113)</f>
        <v/>
      </c>
      <c r="S436" s="334"/>
      <c r="T436" s="264" t="str">
        <f>+IF(N436=0,"",'Ark1'!AK2113)</f>
        <v/>
      </c>
      <c r="U436" s="537"/>
      <c r="V436" s="238" t="str">
        <f>+IF(I436=0,"",'Ark1'!T2113)</f>
        <v/>
      </c>
      <c r="W436" s="331"/>
      <c r="X436" s="239" t="str">
        <f>+IF(I436=0,"",'Ark1'!W2113)</f>
        <v/>
      </c>
      <c r="Y436" s="239" t="str">
        <f>+IF(I436=0,"",'Ark1'!X2113)</f>
        <v/>
      </c>
      <c r="Z436" s="239" t="str">
        <f>+IF(I436=0,"",'Ark1'!Y2113)</f>
        <v/>
      </c>
      <c r="AA436" s="239" t="str">
        <f>+IF(I436=0,"",'Ark1'!Z2113)</f>
        <v/>
      </c>
      <c r="AB436" s="237" t="str">
        <f>+IF(I436=0,"",'Ark1'!AA2113)</f>
        <v/>
      </c>
      <c r="AC436" s="238" t="str">
        <f>+IF(I436=0,"",'Ark1'!AC2113)</f>
        <v/>
      </c>
      <c r="AD436" s="239" t="str">
        <f>+IF(I436=0,"",'Ark1'!AE2113)</f>
        <v/>
      </c>
      <c r="AE436" s="237" t="str">
        <f>IF(I436=0,"",P436/C436)</f>
        <v/>
      </c>
      <c r="AF436" s="237" t="str">
        <f>IF(I436=0,"",I436/H436)</f>
        <v/>
      </c>
      <c r="AG436" s="537"/>
      <c r="AK436" s="27"/>
      <c r="AN436" s="28"/>
      <c r="AO436" s="28"/>
      <c r="AP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</row>
    <row r="437" spans="1:73" s="29" customFormat="1" ht="15.6">
      <c r="A437" s="308"/>
      <c r="B437" s="308">
        <f>+'Ark1'!C2114</f>
        <v>0</v>
      </c>
      <c r="C437" s="236">
        <f>+'Ark1'!L2114</f>
        <v>0</v>
      </c>
      <c r="D437" s="236" t="e">
        <f>VLOOKUP(C437,Klasse!$C$11:$D$27,2)</f>
        <v>#N/A</v>
      </c>
      <c r="E437" s="236">
        <f>+'Ark1'!H2114</f>
        <v>0</v>
      </c>
      <c r="F437" s="236">
        <f>+'Ark1'!J2114</f>
        <v>0</v>
      </c>
      <c r="G437" s="236" t="e">
        <f>VLOOKUP(F437,RNR!$A$1:$B$25,2)</f>
        <v>#N/A</v>
      </c>
      <c r="H437" s="236" t="str">
        <f>+IF(I437=0,"",'Ark1'!Q2114)</f>
        <v/>
      </c>
      <c r="I437" s="353">
        <f>+'Ark1'!R2114</f>
        <v>0</v>
      </c>
      <c r="J437" s="237" t="str">
        <f>+IF(I437=0,"",'Ark1'!AG2114)</f>
        <v/>
      </c>
      <c r="K437" s="237"/>
      <c r="L437" s="237" t="str">
        <f>+IF(I437=0,"",'Ark1'!AH2114)</f>
        <v/>
      </c>
      <c r="M437" s="331"/>
      <c r="N437" s="504">
        <f>+IF(J437=0,"",'Ark1'!AI2114)</f>
        <v>0</v>
      </c>
      <c r="O437" s="333"/>
      <c r="P437" s="32" t="str">
        <f>+IF(I437=0,"",'Ark1'!U2114)</f>
        <v/>
      </c>
      <c r="Q437" s="331"/>
      <c r="R437" s="264" t="str">
        <f>+IF(N437=0,"",'Ark1'!AJ2114)</f>
        <v/>
      </c>
      <c r="S437" s="334"/>
      <c r="T437" s="264" t="str">
        <f>+IF(N437=0,"",'Ark1'!AK2114)</f>
        <v/>
      </c>
      <c r="U437" s="308"/>
      <c r="V437" s="238" t="str">
        <f>+IF(I437=0,"",'Ark1'!T2114)</f>
        <v/>
      </c>
      <c r="W437" s="331"/>
      <c r="X437" s="239" t="str">
        <f>+IF(I437=0,"",'Ark1'!W2114)</f>
        <v/>
      </c>
      <c r="Y437" s="239" t="str">
        <f>+IF(I437=0,"",'Ark1'!X2114)</f>
        <v/>
      </c>
      <c r="Z437" s="239" t="str">
        <f>+IF(I437=0,"",'Ark1'!Y2114)</f>
        <v/>
      </c>
      <c r="AA437" s="239" t="str">
        <f>+IF(I437=0,"",'Ark1'!Z2114)</f>
        <v/>
      </c>
      <c r="AB437" s="237" t="str">
        <f>+IF(I437=0,"",'Ark1'!AA2114)</f>
        <v/>
      </c>
      <c r="AC437" s="238" t="str">
        <f>+IF(I437=0,"",'Ark1'!AC2114)</f>
        <v/>
      </c>
      <c r="AD437" s="239" t="str">
        <f>+IF(I437=0,"",'Ark1'!AE2114)</f>
        <v/>
      </c>
      <c r="AE437" s="237" t="str">
        <f t="shared" ref="AE437:AE464" si="69">IF(I437=0,"",P437/C437)</f>
        <v/>
      </c>
      <c r="AF437" s="237" t="str">
        <f t="shared" ref="AF437" si="70">IF(I437=0,"",I437/H437)</f>
        <v/>
      </c>
      <c r="AG437" s="308"/>
      <c r="AK437" s="27"/>
      <c r="AN437" s="28"/>
      <c r="AO437" s="28"/>
      <c r="AP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</row>
    <row r="438" spans="1:73" s="29" customFormat="1" ht="15.6">
      <c r="A438" s="308"/>
      <c r="B438" s="308">
        <f>+'Ark1'!C2115</f>
        <v>0</v>
      </c>
      <c r="C438" s="236">
        <f>+'Ark1'!L2115</f>
        <v>0</v>
      </c>
      <c r="D438" s="236" t="e">
        <f>VLOOKUP(C438,Klasse!$C$11:$D$27,2)</f>
        <v>#N/A</v>
      </c>
      <c r="E438" s="236">
        <f>+'Ark1'!H2115</f>
        <v>0</v>
      </c>
      <c r="F438" s="236">
        <f>+'Ark1'!J2115</f>
        <v>0</v>
      </c>
      <c r="G438" s="236" t="e">
        <f>VLOOKUP(F438,RNR!$A$1:$B$25,2)</f>
        <v>#N/A</v>
      </c>
      <c r="H438" s="236" t="str">
        <f>+IF(I438=0,"",'Ark1'!Q2115)</f>
        <v/>
      </c>
      <c r="I438" s="353">
        <f>+'Ark1'!R2115</f>
        <v>0</v>
      </c>
      <c r="J438" s="237" t="str">
        <f>+IF(I438=0,"",'Ark1'!AG2115)</f>
        <v/>
      </c>
      <c r="K438" s="237"/>
      <c r="L438" s="237" t="str">
        <f>+IF(I438=0,"",'Ark1'!AH2115)</f>
        <v/>
      </c>
      <c r="M438" s="331"/>
      <c r="N438" s="504">
        <f>+IF(J438=0,"",'Ark1'!AI2115)</f>
        <v>0</v>
      </c>
      <c r="O438" s="333"/>
      <c r="P438" s="32" t="str">
        <f>+IF(I438=0,"",'Ark1'!U2115)</f>
        <v/>
      </c>
      <c r="Q438" s="331"/>
      <c r="R438" s="264" t="str">
        <f>+IF(N438=0,"",'Ark1'!AJ2115)</f>
        <v/>
      </c>
      <c r="S438" s="334"/>
      <c r="T438" s="264" t="str">
        <f>+IF(N438=0,"",'Ark1'!AK2115)</f>
        <v/>
      </c>
      <c r="U438" s="308"/>
      <c r="V438" s="238" t="str">
        <f>+IF(I438=0,"",'Ark1'!T2115)</f>
        <v/>
      </c>
      <c r="W438" s="331"/>
      <c r="X438" s="239" t="str">
        <f>+IF(I438=0,"",'Ark1'!W2115)</f>
        <v/>
      </c>
      <c r="Y438" s="239" t="str">
        <f>+IF(I438=0,"",'Ark1'!X2115)</f>
        <v/>
      </c>
      <c r="Z438" s="239" t="str">
        <f>+IF(I438=0,"",'Ark1'!Y2115)</f>
        <v/>
      </c>
      <c r="AA438" s="239" t="str">
        <f>+IF(I438=0,"",'Ark1'!Z2115)</f>
        <v/>
      </c>
      <c r="AB438" s="237" t="str">
        <f>+IF(I438=0,"",'Ark1'!AA2115)</f>
        <v/>
      </c>
      <c r="AC438" s="238" t="str">
        <f>+IF(I438=0,"",'Ark1'!AC2115)</f>
        <v/>
      </c>
      <c r="AD438" s="239" t="str">
        <f>+IF(I438=0,"",'Ark1'!AE2115)</f>
        <v/>
      </c>
      <c r="AE438" s="237" t="str">
        <f t="shared" si="69"/>
        <v/>
      </c>
      <c r="AF438" s="237" t="str">
        <f t="shared" ref="AF438:AF464" si="71">IF(I438=0,"",I438/H438)</f>
        <v/>
      </c>
      <c r="AG438" s="308"/>
      <c r="AK438" s="27"/>
      <c r="AN438" s="28"/>
      <c r="AO438" s="28"/>
      <c r="AP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</row>
    <row r="439" spans="1:73" s="29" customFormat="1" ht="15.6">
      <c r="A439" s="308"/>
      <c r="B439" s="308">
        <f>+'Ark1'!C2116</f>
        <v>0</v>
      </c>
      <c r="C439" s="236">
        <f>+'Ark1'!L2116</f>
        <v>0</v>
      </c>
      <c r="D439" s="236" t="e">
        <f>VLOOKUP(C439,Klasse!$C$11:$D$27,2)</f>
        <v>#N/A</v>
      </c>
      <c r="E439" s="236">
        <f>+'Ark1'!H2116</f>
        <v>0</v>
      </c>
      <c r="F439" s="236">
        <f>+'Ark1'!J2116</f>
        <v>0</v>
      </c>
      <c r="G439" s="236" t="e">
        <f>VLOOKUP(F439,RNR!$A$1:$B$25,2)</f>
        <v>#N/A</v>
      </c>
      <c r="H439" s="236" t="str">
        <f>+IF(I439=0,"",'Ark1'!Q2116)</f>
        <v/>
      </c>
      <c r="I439" s="353">
        <f>+'Ark1'!R2116</f>
        <v>0</v>
      </c>
      <c r="J439" s="237" t="str">
        <f>+IF(I439=0,"",'Ark1'!AG2116)</f>
        <v/>
      </c>
      <c r="K439" s="237"/>
      <c r="L439" s="237" t="str">
        <f>+IF(I439=0,"",'Ark1'!AH2116)</f>
        <v/>
      </c>
      <c r="M439" s="331"/>
      <c r="N439" s="504">
        <f>+IF(J439=0,"",'Ark1'!AI2116)</f>
        <v>0</v>
      </c>
      <c r="O439" s="333"/>
      <c r="P439" s="32" t="str">
        <f>+IF(I439=0,"",'Ark1'!U2116)</f>
        <v/>
      </c>
      <c r="Q439" s="331"/>
      <c r="R439" s="264" t="str">
        <f>+IF(N439=0,"",'Ark1'!AJ2116)</f>
        <v/>
      </c>
      <c r="S439" s="334"/>
      <c r="T439" s="264" t="str">
        <f>+IF(N439=0,"",'Ark1'!AK2116)</f>
        <v/>
      </c>
      <c r="U439" s="308"/>
      <c r="V439" s="238" t="str">
        <f>+IF(I439=0,"",'Ark1'!T2116)</f>
        <v/>
      </c>
      <c r="W439" s="331"/>
      <c r="X439" s="239" t="str">
        <f>+IF(I439=0,"",'Ark1'!W2116)</f>
        <v/>
      </c>
      <c r="Y439" s="239" t="str">
        <f>+IF(I439=0,"",'Ark1'!X2116)</f>
        <v/>
      </c>
      <c r="Z439" s="239" t="str">
        <f>+IF(I439=0,"",'Ark1'!Y2116)</f>
        <v/>
      </c>
      <c r="AA439" s="239" t="str">
        <f>+IF(I439=0,"",'Ark1'!Z2116)</f>
        <v/>
      </c>
      <c r="AB439" s="237" t="str">
        <f>+IF(I439=0,"",'Ark1'!AA2116)</f>
        <v/>
      </c>
      <c r="AC439" s="238" t="str">
        <f>+IF(I439=0,"",'Ark1'!AC2116)</f>
        <v/>
      </c>
      <c r="AD439" s="239" t="str">
        <f>+IF(I439=0,"",'Ark1'!AE2116)</f>
        <v/>
      </c>
      <c r="AE439" s="237" t="str">
        <f t="shared" si="69"/>
        <v/>
      </c>
      <c r="AF439" s="237" t="str">
        <f t="shared" si="71"/>
        <v/>
      </c>
      <c r="AG439" s="308"/>
      <c r="AK439" s="27"/>
      <c r="AN439" s="28"/>
      <c r="AO439" s="28"/>
      <c r="AP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</row>
    <row r="440" spans="1:73" s="29" customFormat="1" ht="15.6">
      <c r="A440" s="308"/>
      <c r="B440" s="308">
        <f>+'Ark1'!C2117</f>
        <v>0</v>
      </c>
      <c r="C440" s="236">
        <f>+'Ark1'!L2117</f>
        <v>0</v>
      </c>
      <c r="D440" s="236" t="e">
        <f>VLOOKUP(C440,Klasse!$C$11:$D$27,2)</f>
        <v>#N/A</v>
      </c>
      <c r="E440" s="236">
        <f>+'Ark1'!H2117</f>
        <v>0</v>
      </c>
      <c r="F440" s="236">
        <f>+'Ark1'!J2117</f>
        <v>0</v>
      </c>
      <c r="G440" s="236" t="e">
        <f>VLOOKUP(F440,RNR!$A$1:$B$25,2)</f>
        <v>#N/A</v>
      </c>
      <c r="H440" s="236" t="str">
        <f>+IF(I440=0,"",'Ark1'!Q2117)</f>
        <v/>
      </c>
      <c r="I440" s="353">
        <f>+'Ark1'!R2117</f>
        <v>0</v>
      </c>
      <c r="J440" s="237" t="str">
        <f>+IF(I440=0,"",'Ark1'!AG2117)</f>
        <v/>
      </c>
      <c r="K440" s="237"/>
      <c r="L440" s="237" t="str">
        <f>+IF(I440=0,"",'Ark1'!AH2117)</f>
        <v/>
      </c>
      <c r="M440" s="331"/>
      <c r="N440" s="504">
        <f>+IF(J440=0,"",'Ark1'!AI2117)</f>
        <v>0</v>
      </c>
      <c r="O440" s="333"/>
      <c r="P440" s="32" t="str">
        <f>+IF(I440=0,"",'Ark1'!U2117)</f>
        <v/>
      </c>
      <c r="Q440" s="331"/>
      <c r="R440" s="264" t="str">
        <f>+IF(N440=0,"",'Ark1'!AJ2117)</f>
        <v/>
      </c>
      <c r="S440" s="334"/>
      <c r="T440" s="264" t="str">
        <f>+IF(N440=0,"",'Ark1'!AK2117)</f>
        <v/>
      </c>
      <c r="U440" s="308"/>
      <c r="V440" s="238" t="str">
        <f>+IF(I440=0,"",'Ark1'!T2117)</f>
        <v/>
      </c>
      <c r="W440" s="331"/>
      <c r="X440" s="239" t="str">
        <f>+IF(I440=0,"",'Ark1'!W2117)</f>
        <v/>
      </c>
      <c r="Y440" s="239" t="str">
        <f>+IF(I440=0,"",'Ark1'!X2117)</f>
        <v/>
      </c>
      <c r="Z440" s="239" t="str">
        <f>+IF(I440=0,"",'Ark1'!Y2117)</f>
        <v/>
      </c>
      <c r="AA440" s="239" t="str">
        <f>+IF(I440=0,"",'Ark1'!Z2117)</f>
        <v/>
      </c>
      <c r="AB440" s="237" t="str">
        <f>+IF(I440=0,"",'Ark1'!AA2117)</f>
        <v/>
      </c>
      <c r="AC440" s="238" t="str">
        <f>+IF(I440=0,"",'Ark1'!AC2117)</f>
        <v/>
      </c>
      <c r="AD440" s="239" t="str">
        <f>+IF(I440=0,"",'Ark1'!AE2117)</f>
        <v/>
      </c>
      <c r="AE440" s="237" t="str">
        <f t="shared" si="69"/>
        <v/>
      </c>
      <c r="AF440" s="237" t="str">
        <f t="shared" si="71"/>
        <v/>
      </c>
      <c r="AG440" s="308"/>
      <c r="AK440" s="27"/>
      <c r="AN440" s="28"/>
      <c r="AO440" s="28"/>
      <c r="AP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</row>
    <row r="441" spans="1:73" s="29" customFormat="1" ht="15.6">
      <c r="A441" s="308"/>
      <c r="B441" s="308">
        <f>+'Ark1'!C2118</f>
        <v>0</v>
      </c>
      <c r="C441" s="236">
        <f>+'Ark1'!L2118</f>
        <v>0</v>
      </c>
      <c r="D441" s="236" t="e">
        <f>VLOOKUP(C441,Klasse!$C$11:$D$27,2)</f>
        <v>#N/A</v>
      </c>
      <c r="E441" s="236">
        <f>+'Ark1'!H2118</f>
        <v>0</v>
      </c>
      <c r="F441" s="236">
        <f>+'Ark1'!J2118</f>
        <v>0</v>
      </c>
      <c r="G441" s="236" t="e">
        <f>VLOOKUP(F441,RNR!$A$1:$B$25,2)</f>
        <v>#N/A</v>
      </c>
      <c r="H441" s="236" t="str">
        <f>+IF(I441=0,"",'Ark1'!Q2118)</f>
        <v/>
      </c>
      <c r="I441" s="353">
        <f>+'Ark1'!R2118</f>
        <v>0</v>
      </c>
      <c r="J441" s="237" t="str">
        <f>+IF(I441=0,"",'Ark1'!AG2118)</f>
        <v/>
      </c>
      <c r="K441" s="237"/>
      <c r="L441" s="237" t="str">
        <f>+IF(I441=0,"",'Ark1'!AH2118)</f>
        <v/>
      </c>
      <c r="M441" s="331"/>
      <c r="N441" s="504">
        <f>+IF(J441=0,"",'Ark1'!AI2118)</f>
        <v>0</v>
      </c>
      <c r="O441" s="333"/>
      <c r="P441" s="32" t="str">
        <f>+IF(I441=0,"",'Ark1'!U2118)</f>
        <v/>
      </c>
      <c r="Q441" s="331"/>
      <c r="R441" s="264" t="str">
        <f>+IF(N441=0,"",'Ark1'!AJ2118)</f>
        <v/>
      </c>
      <c r="S441" s="334"/>
      <c r="T441" s="264" t="str">
        <f>+IF(N441=0,"",'Ark1'!AK2118)</f>
        <v/>
      </c>
      <c r="U441" s="308"/>
      <c r="V441" s="238" t="str">
        <f>+IF(I441=0,"",'Ark1'!T2118)</f>
        <v/>
      </c>
      <c r="W441" s="331"/>
      <c r="X441" s="239" t="str">
        <f>+IF(I441=0,"",'Ark1'!W2118)</f>
        <v/>
      </c>
      <c r="Y441" s="239" t="str">
        <f>+IF(I441=0,"",'Ark1'!X2118)</f>
        <v/>
      </c>
      <c r="Z441" s="239" t="str">
        <f>+IF(I441=0,"",'Ark1'!Y2118)</f>
        <v/>
      </c>
      <c r="AA441" s="239" t="str">
        <f>+IF(I441=0,"",'Ark1'!Z2118)</f>
        <v/>
      </c>
      <c r="AB441" s="237" t="str">
        <f>+IF(I441=0,"",'Ark1'!AA2118)</f>
        <v/>
      </c>
      <c r="AC441" s="238" t="str">
        <f>+IF(I441=0,"",'Ark1'!AC2118)</f>
        <v/>
      </c>
      <c r="AD441" s="239" t="str">
        <f>+IF(I441=0,"",'Ark1'!AE2118)</f>
        <v/>
      </c>
      <c r="AE441" s="237" t="str">
        <f t="shared" si="69"/>
        <v/>
      </c>
      <c r="AF441" s="237" t="str">
        <f t="shared" si="71"/>
        <v/>
      </c>
      <c r="AG441" s="308"/>
      <c r="AK441" s="27"/>
      <c r="AN441" s="28"/>
      <c r="AO441" s="28"/>
      <c r="AP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</row>
    <row r="442" spans="1:73" s="29" customFormat="1" ht="15.6">
      <c r="A442" s="308"/>
      <c r="B442" s="308">
        <f>+'Ark1'!C2119</f>
        <v>0</v>
      </c>
      <c r="C442" s="236">
        <f>+'Ark1'!L2119</f>
        <v>0</v>
      </c>
      <c r="D442" s="236" t="e">
        <f>VLOOKUP(C442,Klasse!$C$11:$D$27,2)</f>
        <v>#N/A</v>
      </c>
      <c r="E442" s="236">
        <f>+'Ark1'!H2119</f>
        <v>0</v>
      </c>
      <c r="F442" s="236">
        <f>+'Ark1'!J2119</f>
        <v>0</v>
      </c>
      <c r="G442" s="236" t="e">
        <f>VLOOKUP(F442,RNR!$A$1:$B$25,2)</f>
        <v>#N/A</v>
      </c>
      <c r="H442" s="236" t="str">
        <f>+IF(I442=0,"",'Ark1'!Q2119)</f>
        <v/>
      </c>
      <c r="I442" s="353">
        <f>+'Ark1'!R2119</f>
        <v>0</v>
      </c>
      <c r="J442" s="237" t="str">
        <f>+IF(I442=0,"",'Ark1'!AG2119)</f>
        <v/>
      </c>
      <c r="K442" s="237"/>
      <c r="L442" s="237" t="str">
        <f>+IF(I442=0,"",'Ark1'!AH2119)</f>
        <v/>
      </c>
      <c r="M442" s="331"/>
      <c r="N442" s="504">
        <f>+IF(J442=0,"",'Ark1'!AI2119)</f>
        <v>0</v>
      </c>
      <c r="O442" s="333"/>
      <c r="P442" s="32" t="str">
        <f>+IF(I442=0,"",'Ark1'!U2119)</f>
        <v/>
      </c>
      <c r="Q442" s="331"/>
      <c r="R442" s="264" t="str">
        <f>+IF(N442=0,"",'Ark1'!AJ2119)</f>
        <v/>
      </c>
      <c r="S442" s="334"/>
      <c r="T442" s="264" t="str">
        <f>+IF(N442=0,"",'Ark1'!AK2119)</f>
        <v/>
      </c>
      <c r="U442" s="308"/>
      <c r="V442" s="238" t="str">
        <f>+IF(I442=0,"",'Ark1'!T2119)</f>
        <v/>
      </c>
      <c r="W442" s="331"/>
      <c r="X442" s="239" t="str">
        <f>+IF(I442=0,"",'Ark1'!W2119)</f>
        <v/>
      </c>
      <c r="Y442" s="239" t="str">
        <f>+IF(I442=0,"",'Ark1'!X2119)</f>
        <v/>
      </c>
      <c r="Z442" s="239" t="str">
        <f>+IF(I442=0,"",'Ark1'!Y2119)</f>
        <v/>
      </c>
      <c r="AA442" s="239" t="str">
        <f>+IF(I442=0,"",'Ark1'!Z2119)</f>
        <v/>
      </c>
      <c r="AB442" s="237" t="str">
        <f>+IF(I442=0,"",'Ark1'!AA2119)</f>
        <v/>
      </c>
      <c r="AC442" s="238" t="str">
        <f>+IF(I442=0,"",'Ark1'!AC2119)</f>
        <v/>
      </c>
      <c r="AD442" s="239" t="str">
        <f>+IF(I442=0,"",'Ark1'!AE2119)</f>
        <v/>
      </c>
      <c r="AE442" s="237" t="str">
        <f t="shared" si="69"/>
        <v/>
      </c>
      <c r="AF442" s="237" t="str">
        <f t="shared" si="71"/>
        <v/>
      </c>
      <c r="AG442" s="308"/>
      <c r="AK442" s="27"/>
      <c r="AN442" s="28"/>
      <c r="AO442" s="28"/>
      <c r="AP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</row>
    <row r="443" spans="1:73" s="29" customFormat="1" ht="15.6">
      <c r="A443" s="308"/>
      <c r="B443" s="308">
        <f>+'Ark1'!C2120</f>
        <v>0</v>
      </c>
      <c r="C443" s="236">
        <f>+'Ark1'!L2120</f>
        <v>0</v>
      </c>
      <c r="D443" s="236" t="e">
        <f>VLOOKUP(C443,Klasse!$C$11:$D$27,2)</f>
        <v>#N/A</v>
      </c>
      <c r="E443" s="236">
        <f>+'Ark1'!H2120</f>
        <v>0</v>
      </c>
      <c r="F443" s="236">
        <f>+'Ark1'!J2120</f>
        <v>0</v>
      </c>
      <c r="G443" s="236" t="e">
        <f>VLOOKUP(F443,RNR!$A$1:$B$25,2)</f>
        <v>#N/A</v>
      </c>
      <c r="H443" s="236" t="str">
        <f>+IF(I443=0,"",'Ark1'!Q2120)</f>
        <v/>
      </c>
      <c r="I443" s="353">
        <f>+'Ark1'!R2120</f>
        <v>0</v>
      </c>
      <c r="J443" s="237" t="str">
        <f>+IF(I443=0,"",'Ark1'!AG2120)</f>
        <v/>
      </c>
      <c r="K443" s="237"/>
      <c r="L443" s="237" t="str">
        <f>+IF(I443=0,"",'Ark1'!AH2120)</f>
        <v/>
      </c>
      <c r="M443" s="331"/>
      <c r="N443" s="504">
        <f>+IF(J443=0,"",'Ark1'!AI2120)</f>
        <v>0</v>
      </c>
      <c r="O443" s="333"/>
      <c r="P443" s="32" t="str">
        <f>+IF(I443=0,"",'Ark1'!U2120)</f>
        <v/>
      </c>
      <c r="Q443" s="331"/>
      <c r="R443" s="264" t="str">
        <f>+IF(N443=0,"",'Ark1'!AJ2120)</f>
        <v/>
      </c>
      <c r="S443" s="334"/>
      <c r="T443" s="264" t="str">
        <f>+IF(N443=0,"",'Ark1'!AK2120)</f>
        <v/>
      </c>
      <c r="U443" s="308"/>
      <c r="V443" s="238" t="str">
        <f>+IF(I443=0,"",'Ark1'!T2120)</f>
        <v/>
      </c>
      <c r="W443" s="331"/>
      <c r="X443" s="239" t="str">
        <f>+IF(I443=0,"",'Ark1'!W2120)</f>
        <v/>
      </c>
      <c r="Y443" s="239" t="str">
        <f>+IF(I443=0,"",'Ark1'!X2120)</f>
        <v/>
      </c>
      <c r="Z443" s="239" t="str">
        <f>+IF(I443=0,"",'Ark1'!Y2120)</f>
        <v/>
      </c>
      <c r="AA443" s="239" t="str">
        <f>+IF(I443=0,"",'Ark1'!Z2120)</f>
        <v/>
      </c>
      <c r="AB443" s="237" t="str">
        <f>+IF(I443=0,"",'Ark1'!AA2120)</f>
        <v/>
      </c>
      <c r="AC443" s="238" t="str">
        <f>+IF(I443=0,"",'Ark1'!AC2120)</f>
        <v/>
      </c>
      <c r="AD443" s="239" t="str">
        <f>+IF(I443=0,"",'Ark1'!AE2120)</f>
        <v/>
      </c>
      <c r="AE443" s="237" t="str">
        <f t="shared" si="69"/>
        <v/>
      </c>
      <c r="AF443" s="237" t="str">
        <f t="shared" si="71"/>
        <v/>
      </c>
      <c r="AG443" s="308"/>
      <c r="AK443" s="27"/>
      <c r="AN443" s="28"/>
      <c r="AO443" s="28"/>
      <c r="AP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</row>
    <row r="444" spans="1:73" s="29" customFormat="1" ht="15.6">
      <c r="A444" s="308"/>
      <c r="B444" s="308">
        <f>+'Ark1'!C2121</f>
        <v>0</v>
      </c>
      <c r="C444" s="236">
        <f>+'Ark1'!L2121</f>
        <v>0</v>
      </c>
      <c r="D444" s="236" t="e">
        <f>VLOOKUP(C444,Klasse!$C$11:$D$27,2)</f>
        <v>#N/A</v>
      </c>
      <c r="E444" s="236">
        <f>+'Ark1'!H2121</f>
        <v>0</v>
      </c>
      <c r="F444" s="236">
        <f>+'Ark1'!J2121</f>
        <v>0</v>
      </c>
      <c r="G444" s="236" t="e">
        <f>VLOOKUP(F444,RNR!$A$1:$B$25,2)</f>
        <v>#N/A</v>
      </c>
      <c r="H444" s="236" t="str">
        <f>+IF(I444=0,"",'Ark1'!Q2121)</f>
        <v/>
      </c>
      <c r="I444" s="353">
        <f>+'Ark1'!R2121</f>
        <v>0</v>
      </c>
      <c r="J444" s="237" t="str">
        <f>+IF(I444=0,"",'Ark1'!AG2121)</f>
        <v/>
      </c>
      <c r="K444" s="237"/>
      <c r="L444" s="237" t="str">
        <f>+IF(I444=0,"",'Ark1'!AH2121)</f>
        <v/>
      </c>
      <c r="M444" s="331"/>
      <c r="N444" s="504">
        <f>+IF(J444=0,"",'Ark1'!AI2121)</f>
        <v>0</v>
      </c>
      <c r="O444" s="333"/>
      <c r="P444" s="32" t="str">
        <f>+IF(I444=0,"",'Ark1'!U2121)</f>
        <v/>
      </c>
      <c r="Q444" s="331"/>
      <c r="R444" s="264" t="str">
        <f>+IF(N444=0,"",'Ark1'!AJ2121)</f>
        <v/>
      </c>
      <c r="S444" s="334"/>
      <c r="T444" s="264" t="str">
        <f>+IF(N444=0,"",'Ark1'!AK2121)</f>
        <v/>
      </c>
      <c r="U444" s="308"/>
      <c r="V444" s="238" t="str">
        <f>+IF(I444=0,"",'Ark1'!T2121)</f>
        <v/>
      </c>
      <c r="W444" s="331"/>
      <c r="X444" s="239" t="str">
        <f>+IF(I444=0,"",'Ark1'!W2121)</f>
        <v/>
      </c>
      <c r="Y444" s="239" t="str">
        <f>+IF(I444=0,"",'Ark1'!X2121)</f>
        <v/>
      </c>
      <c r="Z444" s="239" t="str">
        <f>+IF(I444=0,"",'Ark1'!Y2121)</f>
        <v/>
      </c>
      <c r="AA444" s="239" t="str">
        <f>+IF(I444=0,"",'Ark1'!Z2121)</f>
        <v/>
      </c>
      <c r="AB444" s="237" t="str">
        <f>+IF(I444=0,"",'Ark1'!AA2121)</f>
        <v/>
      </c>
      <c r="AC444" s="238" t="str">
        <f>+IF(I444=0,"",'Ark1'!AC2121)</f>
        <v/>
      </c>
      <c r="AD444" s="239" t="str">
        <f>+IF(I444=0,"",'Ark1'!AE2121)</f>
        <v/>
      </c>
      <c r="AE444" s="237" t="str">
        <f t="shared" si="69"/>
        <v/>
      </c>
      <c r="AF444" s="237" t="str">
        <f t="shared" si="71"/>
        <v/>
      </c>
      <c r="AG444" s="308"/>
      <c r="AK444" s="27"/>
      <c r="AN444" s="28"/>
      <c r="AO444" s="28"/>
      <c r="AP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</row>
    <row r="445" spans="1:73" s="29" customFormat="1" ht="15.6">
      <c r="A445" s="308"/>
      <c r="B445" s="308">
        <f>+'Ark1'!C2122</f>
        <v>0</v>
      </c>
      <c r="C445" s="236">
        <f>+'Ark1'!L2122</f>
        <v>0</v>
      </c>
      <c r="D445" s="236" t="e">
        <f>VLOOKUP(C445,Klasse!$C$11:$D$27,2)</f>
        <v>#N/A</v>
      </c>
      <c r="E445" s="236">
        <f>+'Ark1'!H2122</f>
        <v>0</v>
      </c>
      <c r="F445" s="236">
        <f>+'Ark1'!J2122</f>
        <v>0</v>
      </c>
      <c r="G445" s="236" t="e">
        <f>VLOOKUP(F445,RNR!$A$1:$B$25,2)</f>
        <v>#N/A</v>
      </c>
      <c r="H445" s="236" t="str">
        <f>+IF(I445=0,"",'Ark1'!Q2122)</f>
        <v/>
      </c>
      <c r="I445" s="353">
        <f>+'Ark1'!R2122</f>
        <v>0</v>
      </c>
      <c r="J445" s="237" t="str">
        <f>+IF(I445=0,"",'Ark1'!AG2122)</f>
        <v/>
      </c>
      <c r="K445" s="237"/>
      <c r="L445" s="237" t="str">
        <f>+IF(I445=0,"",'Ark1'!AH2122)</f>
        <v/>
      </c>
      <c r="M445" s="331"/>
      <c r="N445" s="504">
        <f>+IF(J445=0,"",'Ark1'!AI2122)</f>
        <v>0</v>
      </c>
      <c r="O445" s="333"/>
      <c r="P445" s="32" t="str">
        <f>+IF(I445=0,"",'Ark1'!U2122)</f>
        <v/>
      </c>
      <c r="Q445" s="331"/>
      <c r="R445" s="264" t="str">
        <f>+IF(N445=0,"",'Ark1'!AJ2122)</f>
        <v/>
      </c>
      <c r="S445" s="334"/>
      <c r="T445" s="264" t="str">
        <f>+IF(N445=0,"",'Ark1'!AK2122)</f>
        <v/>
      </c>
      <c r="U445" s="308"/>
      <c r="V445" s="238" t="str">
        <f>+IF(I445=0,"",'Ark1'!T2122)</f>
        <v/>
      </c>
      <c r="W445" s="331"/>
      <c r="X445" s="239" t="str">
        <f>+IF(I445=0,"",'Ark1'!W2122)</f>
        <v/>
      </c>
      <c r="Y445" s="239" t="str">
        <f>+IF(I445=0,"",'Ark1'!X2122)</f>
        <v/>
      </c>
      <c r="Z445" s="239" t="str">
        <f>+IF(I445=0,"",'Ark1'!Y2122)</f>
        <v/>
      </c>
      <c r="AA445" s="239" t="str">
        <f>+IF(I445=0,"",'Ark1'!Z2122)</f>
        <v/>
      </c>
      <c r="AB445" s="237" t="str">
        <f>+IF(I445=0,"",'Ark1'!AA2122)</f>
        <v/>
      </c>
      <c r="AC445" s="238" t="str">
        <f>+IF(I445=0,"",'Ark1'!AC2122)</f>
        <v/>
      </c>
      <c r="AD445" s="239" t="str">
        <f>+IF(I445=0,"",'Ark1'!AE2122)</f>
        <v/>
      </c>
      <c r="AE445" s="237" t="str">
        <f t="shared" si="69"/>
        <v/>
      </c>
      <c r="AF445" s="237" t="str">
        <f t="shared" si="71"/>
        <v/>
      </c>
      <c r="AG445" s="308"/>
      <c r="AK445" s="27"/>
      <c r="AN445" s="28"/>
      <c r="AO445" s="28"/>
      <c r="AP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</row>
    <row r="446" spans="1:73" s="29" customFormat="1" ht="15.6">
      <c r="A446" s="308"/>
      <c r="B446" s="308">
        <f>+'Ark1'!C2123</f>
        <v>0</v>
      </c>
      <c r="C446" s="236">
        <f>+'Ark1'!L2123</f>
        <v>0</v>
      </c>
      <c r="D446" s="236" t="e">
        <f>VLOOKUP(C446,Klasse!$C$11:$D$27,2)</f>
        <v>#N/A</v>
      </c>
      <c r="E446" s="236">
        <f>+'Ark1'!H2123</f>
        <v>0</v>
      </c>
      <c r="F446" s="236">
        <f>+'Ark1'!J2123</f>
        <v>0</v>
      </c>
      <c r="G446" s="236" t="e">
        <f>VLOOKUP(F446,RNR!$A$1:$B$25,2)</f>
        <v>#N/A</v>
      </c>
      <c r="H446" s="236" t="str">
        <f>+IF(I446=0,"",'Ark1'!Q2123)</f>
        <v/>
      </c>
      <c r="I446" s="353">
        <f>+'Ark1'!R2123</f>
        <v>0</v>
      </c>
      <c r="J446" s="237" t="str">
        <f>+IF(I446=0,"",'Ark1'!AG2123)</f>
        <v/>
      </c>
      <c r="K446" s="237"/>
      <c r="L446" s="237" t="str">
        <f>+IF(I446=0,"",'Ark1'!AH2123)</f>
        <v/>
      </c>
      <c r="M446" s="331"/>
      <c r="N446" s="504">
        <f>+IF(J446=0,"",'Ark1'!AI2123)</f>
        <v>0</v>
      </c>
      <c r="O446" s="333"/>
      <c r="P446" s="32" t="str">
        <f>+IF(I446=0,"",'Ark1'!U2123)</f>
        <v/>
      </c>
      <c r="Q446" s="331"/>
      <c r="R446" s="264" t="str">
        <f>+IF(N446=0,"",'Ark1'!AJ2123)</f>
        <v/>
      </c>
      <c r="S446" s="334"/>
      <c r="T446" s="264" t="str">
        <f>+IF(N446=0,"",'Ark1'!AK2123)</f>
        <v/>
      </c>
      <c r="U446" s="308"/>
      <c r="V446" s="238" t="str">
        <f>+IF(I446=0,"",'Ark1'!T2123)</f>
        <v/>
      </c>
      <c r="W446" s="331"/>
      <c r="X446" s="239" t="str">
        <f>+IF(I446=0,"",'Ark1'!W2123)</f>
        <v/>
      </c>
      <c r="Y446" s="239" t="str">
        <f>+IF(I446=0,"",'Ark1'!X2123)</f>
        <v/>
      </c>
      <c r="Z446" s="239" t="str">
        <f>+IF(I446=0,"",'Ark1'!Y2123)</f>
        <v/>
      </c>
      <c r="AA446" s="239" t="str">
        <f>+IF(I446=0,"",'Ark1'!Z2123)</f>
        <v/>
      </c>
      <c r="AB446" s="237" t="str">
        <f>+IF(I446=0,"",'Ark1'!AA2123)</f>
        <v/>
      </c>
      <c r="AC446" s="238" t="str">
        <f>+IF(I446=0,"",'Ark1'!AC2123)</f>
        <v/>
      </c>
      <c r="AD446" s="239" t="str">
        <f>+IF(I446=0,"",'Ark1'!AE2123)</f>
        <v/>
      </c>
      <c r="AE446" s="237" t="str">
        <f t="shared" si="69"/>
        <v/>
      </c>
      <c r="AF446" s="237" t="str">
        <f t="shared" si="71"/>
        <v/>
      </c>
      <c r="AG446" s="308"/>
      <c r="AK446" s="27"/>
      <c r="AN446" s="28"/>
      <c r="AO446" s="28"/>
      <c r="AP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</row>
    <row r="447" spans="1:73" s="29" customFormat="1" ht="15.6">
      <c r="A447" s="308"/>
      <c r="B447" s="308">
        <f>+'Ark1'!C2124</f>
        <v>0</v>
      </c>
      <c r="C447" s="236">
        <f>+'Ark1'!L2124</f>
        <v>0</v>
      </c>
      <c r="D447" s="236" t="e">
        <f>VLOOKUP(C447,Klasse!$C$11:$D$27,2)</f>
        <v>#N/A</v>
      </c>
      <c r="E447" s="236">
        <f>+'Ark1'!H2124</f>
        <v>0</v>
      </c>
      <c r="F447" s="236">
        <f>+'Ark1'!J2124</f>
        <v>0</v>
      </c>
      <c r="G447" s="236" t="e">
        <f>VLOOKUP(F447,RNR!$A$1:$B$25,2)</f>
        <v>#N/A</v>
      </c>
      <c r="H447" s="236" t="str">
        <f>+IF(I447=0,"",'Ark1'!Q2124)</f>
        <v/>
      </c>
      <c r="I447" s="353">
        <f>+'Ark1'!R2124</f>
        <v>0</v>
      </c>
      <c r="J447" s="237" t="str">
        <f>+IF(I447=0,"",'Ark1'!AG2124)</f>
        <v/>
      </c>
      <c r="K447" s="237"/>
      <c r="L447" s="237" t="str">
        <f>+IF(I447=0,"",'Ark1'!AH2124)</f>
        <v/>
      </c>
      <c r="M447" s="331"/>
      <c r="N447" s="504">
        <f>+IF(J447=0,"",'Ark1'!AI2124)</f>
        <v>0</v>
      </c>
      <c r="O447" s="333"/>
      <c r="P447" s="32" t="str">
        <f>+IF(I447=0,"",'Ark1'!U2124)</f>
        <v/>
      </c>
      <c r="Q447" s="331"/>
      <c r="R447" s="264" t="str">
        <f>+IF(N447=0,"",'Ark1'!AJ2124)</f>
        <v/>
      </c>
      <c r="S447" s="334"/>
      <c r="T447" s="264" t="str">
        <f>+IF(N447=0,"",'Ark1'!AK2124)</f>
        <v/>
      </c>
      <c r="U447" s="308"/>
      <c r="V447" s="238" t="str">
        <f>+IF(I447=0,"",'Ark1'!T2124)</f>
        <v/>
      </c>
      <c r="W447" s="331"/>
      <c r="X447" s="239" t="str">
        <f>+IF(I447=0,"",'Ark1'!W2124)</f>
        <v/>
      </c>
      <c r="Y447" s="239" t="str">
        <f>+IF(I447=0,"",'Ark1'!X2124)</f>
        <v/>
      </c>
      <c r="Z447" s="239" t="str">
        <f>+IF(I447=0,"",'Ark1'!Y2124)</f>
        <v/>
      </c>
      <c r="AA447" s="239" t="str">
        <f>+IF(I447=0,"",'Ark1'!Z2124)</f>
        <v/>
      </c>
      <c r="AB447" s="237" t="str">
        <f>+IF(I447=0,"",'Ark1'!AA2124)</f>
        <v/>
      </c>
      <c r="AC447" s="238" t="str">
        <f>+IF(I447=0,"",'Ark1'!AC2124)</f>
        <v/>
      </c>
      <c r="AD447" s="239" t="str">
        <f>+IF(I447=0,"",'Ark1'!AE2124)</f>
        <v/>
      </c>
      <c r="AE447" s="237" t="str">
        <f t="shared" si="69"/>
        <v/>
      </c>
      <c r="AF447" s="237" t="str">
        <f t="shared" si="71"/>
        <v/>
      </c>
      <c r="AG447" s="308"/>
      <c r="AK447" s="27"/>
      <c r="AN447" s="28"/>
      <c r="AO447" s="28"/>
      <c r="AP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</row>
    <row r="448" spans="1:73" s="29" customFormat="1" ht="15.6">
      <c r="A448" s="308"/>
      <c r="B448" s="308">
        <f>+'Ark1'!C2125</f>
        <v>0</v>
      </c>
      <c r="C448" s="236">
        <f>+'Ark1'!L2125</f>
        <v>0</v>
      </c>
      <c r="D448" s="236" t="e">
        <f>VLOOKUP(C448,Klasse!$C$11:$D$27,2)</f>
        <v>#N/A</v>
      </c>
      <c r="E448" s="236">
        <f>+'Ark1'!H2125</f>
        <v>0</v>
      </c>
      <c r="F448" s="236">
        <f>+'Ark1'!J2125</f>
        <v>0</v>
      </c>
      <c r="G448" s="236" t="e">
        <f>VLOOKUP(F448,RNR!$A$1:$B$25,2)</f>
        <v>#N/A</v>
      </c>
      <c r="H448" s="236" t="str">
        <f>+IF(I448=0,"",'Ark1'!Q2125)</f>
        <v/>
      </c>
      <c r="I448" s="353">
        <f>+'Ark1'!R2125</f>
        <v>0</v>
      </c>
      <c r="J448" s="237" t="str">
        <f>+IF(I448=0,"",'Ark1'!AG2125)</f>
        <v/>
      </c>
      <c r="K448" s="237"/>
      <c r="L448" s="237" t="str">
        <f>+IF(I448=0,"",'Ark1'!AH2125)</f>
        <v/>
      </c>
      <c r="M448" s="331"/>
      <c r="N448" s="504">
        <f>+IF(J448=0,"",'Ark1'!AI2125)</f>
        <v>0</v>
      </c>
      <c r="O448" s="333"/>
      <c r="P448" s="32" t="str">
        <f>+IF(I448=0,"",'Ark1'!U2125)</f>
        <v/>
      </c>
      <c r="Q448" s="331"/>
      <c r="R448" s="264" t="str">
        <f>+IF(N448=0,"",'Ark1'!AJ2125)</f>
        <v/>
      </c>
      <c r="S448" s="334"/>
      <c r="T448" s="264" t="str">
        <f>+IF(N448=0,"",'Ark1'!AK2125)</f>
        <v/>
      </c>
      <c r="U448" s="308"/>
      <c r="V448" s="238" t="str">
        <f>+IF(I448=0,"",'Ark1'!T2125)</f>
        <v/>
      </c>
      <c r="W448" s="331"/>
      <c r="X448" s="239" t="str">
        <f>+IF(I448=0,"",'Ark1'!W2125)</f>
        <v/>
      </c>
      <c r="Y448" s="239" t="str">
        <f>+IF(I448=0,"",'Ark1'!X2125)</f>
        <v/>
      </c>
      <c r="Z448" s="239" t="str">
        <f>+IF(I448=0,"",'Ark1'!Y2125)</f>
        <v/>
      </c>
      <c r="AA448" s="239" t="str">
        <f>+IF(I448=0,"",'Ark1'!Z2125)</f>
        <v/>
      </c>
      <c r="AB448" s="237" t="str">
        <f>+IF(I448=0,"",'Ark1'!AA2125)</f>
        <v/>
      </c>
      <c r="AC448" s="238" t="str">
        <f>+IF(I448=0,"",'Ark1'!AC2125)</f>
        <v/>
      </c>
      <c r="AD448" s="239" t="str">
        <f>+IF(I448=0,"",'Ark1'!AE2125)</f>
        <v/>
      </c>
      <c r="AE448" s="237" t="str">
        <f t="shared" si="69"/>
        <v/>
      </c>
      <c r="AF448" s="237" t="str">
        <f t="shared" si="71"/>
        <v/>
      </c>
      <c r="AG448" s="308"/>
      <c r="AK448" s="27"/>
      <c r="AN448" s="28"/>
      <c r="AO448" s="28"/>
      <c r="AP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</row>
    <row r="449" spans="1:73" s="29" customFormat="1" ht="15.6">
      <c r="A449" s="308"/>
      <c r="B449" s="308">
        <f>+'Ark1'!C2126</f>
        <v>0</v>
      </c>
      <c r="C449" s="236">
        <f>+'Ark1'!L2126</f>
        <v>0</v>
      </c>
      <c r="D449" s="236" t="e">
        <f>VLOOKUP(C449,Klasse!$C$11:$D$27,2)</f>
        <v>#N/A</v>
      </c>
      <c r="E449" s="236">
        <f>+'Ark1'!H2126</f>
        <v>0</v>
      </c>
      <c r="F449" s="236">
        <f>+'Ark1'!J2126</f>
        <v>0</v>
      </c>
      <c r="G449" s="236" t="e">
        <f>VLOOKUP(F449,RNR!$A$1:$B$25,2)</f>
        <v>#N/A</v>
      </c>
      <c r="H449" s="236" t="str">
        <f>+IF(I449=0,"",'Ark1'!Q2126)</f>
        <v/>
      </c>
      <c r="I449" s="353">
        <f>+'Ark1'!R2126</f>
        <v>0</v>
      </c>
      <c r="J449" s="237" t="str">
        <f>+IF(I449=0,"",'Ark1'!AG2126)</f>
        <v/>
      </c>
      <c r="K449" s="237"/>
      <c r="L449" s="237" t="str">
        <f>+IF(I449=0,"",'Ark1'!AH2126)</f>
        <v/>
      </c>
      <c r="M449" s="331"/>
      <c r="N449" s="504">
        <f>+IF(J449=0,"",'Ark1'!AI2126)</f>
        <v>0</v>
      </c>
      <c r="O449" s="333"/>
      <c r="P449" s="32" t="str">
        <f>+IF(I449=0,"",'Ark1'!U2126)</f>
        <v/>
      </c>
      <c r="Q449" s="331"/>
      <c r="R449" s="264" t="str">
        <f>+IF(N449=0,"",'Ark1'!AJ2126)</f>
        <v/>
      </c>
      <c r="S449" s="334"/>
      <c r="T449" s="264" t="str">
        <f>+IF(N449=0,"",'Ark1'!AK2126)</f>
        <v/>
      </c>
      <c r="U449" s="308"/>
      <c r="V449" s="238" t="str">
        <f>+IF(I449=0,"",'Ark1'!T2126)</f>
        <v/>
      </c>
      <c r="W449" s="331"/>
      <c r="X449" s="239" t="str">
        <f>+IF(I449=0,"",'Ark1'!W2126)</f>
        <v/>
      </c>
      <c r="Y449" s="239" t="str">
        <f>+IF(I449=0,"",'Ark1'!X2126)</f>
        <v/>
      </c>
      <c r="Z449" s="239" t="str">
        <f>+IF(I449=0,"",'Ark1'!Y2126)</f>
        <v/>
      </c>
      <c r="AA449" s="239" t="str">
        <f>+IF(I449=0,"",'Ark1'!Z2126)</f>
        <v/>
      </c>
      <c r="AB449" s="237" t="str">
        <f>+IF(I449=0,"",'Ark1'!AA2126)</f>
        <v/>
      </c>
      <c r="AC449" s="238" t="str">
        <f>+IF(I449=0,"",'Ark1'!AC2126)</f>
        <v/>
      </c>
      <c r="AD449" s="239" t="str">
        <f>+IF(I449=0,"",'Ark1'!AE2126)</f>
        <v/>
      </c>
      <c r="AE449" s="237" t="str">
        <f t="shared" si="69"/>
        <v/>
      </c>
      <c r="AF449" s="237" t="str">
        <f t="shared" si="71"/>
        <v/>
      </c>
      <c r="AG449" s="308"/>
      <c r="AK449" s="27"/>
      <c r="AN449" s="28"/>
      <c r="AO449" s="28"/>
      <c r="AP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</row>
    <row r="450" spans="1:73" s="29" customFormat="1" ht="15.6">
      <c r="A450" s="308"/>
      <c r="B450" s="308">
        <f>+'Ark1'!C2127</f>
        <v>0</v>
      </c>
      <c r="C450" s="236">
        <f>+'Ark1'!L2127</f>
        <v>0</v>
      </c>
      <c r="D450" s="236" t="e">
        <f>VLOOKUP(C450,Klasse!$C$11:$D$27,2)</f>
        <v>#N/A</v>
      </c>
      <c r="E450" s="236">
        <f>+'Ark1'!H2127</f>
        <v>0</v>
      </c>
      <c r="F450" s="236">
        <f>+'Ark1'!J2127</f>
        <v>0</v>
      </c>
      <c r="G450" s="236" t="e">
        <f>VLOOKUP(F450,RNR!$A$1:$B$25,2)</f>
        <v>#N/A</v>
      </c>
      <c r="H450" s="236" t="str">
        <f>+IF(I450=0,"",'Ark1'!Q2127)</f>
        <v/>
      </c>
      <c r="I450" s="353">
        <f>+'Ark1'!R2127</f>
        <v>0</v>
      </c>
      <c r="J450" s="237" t="str">
        <f>+IF(I450=0,"",'Ark1'!AG2127)</f>
        <v/>
      </c>
      <c r="K450" s="237"/>
      <c r="L450" s="237" t="str">
        <f>+IF(I450=0,"",'Ark1'!AH2127)</f>
        <v/>
      </c>
      <c r="M450" s="331"/>
      <c r="N450" s="504">
        <f>+IF(J450=0,"",'Ark1'!AI2127)</f>
        <v>0</v>
      </c>
      <c r="O450" s="333"/>
      <c r="P450" s="32" t="str">
        <f>+IF(I450=0,"",'Ark1'!U2127)</f>
        <v/>
      </c>
      <c r="Q450" s="331"/>
      <c r="R450" s="264" t="str">
        <f>+IF(N450=0,"",'Ark1'!AJ2127)</f>
        <v/>
      </c>
      <c r="S450" s="334"/>
      <c r="T450" s="264" t="str">
        <f>+IF(N450=0,"",'Ark1'!AK2127)</f>
        <v/>
      </c>
      <c r="U450" s="308"/>
      <c r="V450" s="238" t="str">
        <f>+IF(I450=0,"",'Ark1'!T2127)</f>
        <v/>
      </c>
      <c r="W450" s="331"/>
      <c r="X450" s="239" t="str">
        <f>+IF(I450=0,"",'Ark1'!W2127)</f>
        <v/>
      </c>
      <c r="Y450" s="239" t="str">
        <f>+IF(I450=0,"",'Ark1'!X2127)</f>
        <v/>
      </c>
      <c r="Z450" s="239" t="str">
        <f>+IF(I450=0,"",'Ark1'!Y2127)</f>
        <v/>
      </c>
      <c r="AA450" s="239" t="str">
        <f>+IF(I450=0,"",'Ark1'!Z2127)</f>
        <v/>
      </c>
      <c r="AB450" s="237" t="str">
        <f>+IF(I450=0,"",'Ark1'!AA2127)</f>
        <v/>
      </c>
      <c r="AC450" s="238" t="str">
        <f>+IF(I450=0,"",'Ark1'!AC2127)</f>
        <v/>
      </c>
      <c r="AD450" s="239" t="str">
        <f>+IF(I450=0,"",'Ark1'!AE2127)</f>
        <v/>
      </c>
      <c r="AE450" s="237" t="str">
        <f t="shared" si="69"/>
        <v/>
      </c>
      <c r="AF450" s="237" t="str">
        <f t="shared" si="71"/>
        <v/>
      </c>
      <c r="AG450" s="308"/>
      <c r="AK450" s="27"/>
      <c r="AN450" s="28"/>
      <c r="AO450" s="28"/>
      <c r="AP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</row>
    <row r="451" spans="1:73" s="29" customFormat="1" ht="15.6">
      <c r="A451" s="308"/>
      <c r="B451" s="308">
        <f>+'Ark1'!C2128</f>
        <v>0</v>
      </c>
      <c r="C451" s="236">
        <f>+'Ark1'!L2128</f>
        <v>0</v>
      </c>
      <c r="D451" s="236" t="e">
        <f>VLOOKUP(C451,Klasse!$C$11:$D$27,2)</f>
        <v>#N/A</v>
      </c>
      <c r="E451" s="236">
        <f>+'Ark1'!H2128</f>
        <v>0</v>
      </c>
      <c r="F451" s="236">
        <f>+'Ark1'!J2128</f>
        <v>0</v>
      </c>
      <c r="G451" s="236" t="e">
        <f>VLOOKUP(F451,RNR!$A$1:$B$25,2)</f>
        <v>#N/A</v>
      </c>
      <c r="H451" s="236" t="str">
        <f>+IF(I451=0,"",'Ark1'!Q2128)</f>
        <v/>
      </c>
      <c r="I451" s="353">
        <f>+'Ark1'!R2128</f>
        <v>0</v>
      </c>
      <c r="J451" s="237" t="str">
        <f>+IF(I451=0,"",'Ark1'!AG2128)</f>
        <v/>
      </c>
      <c r="K451" s="237"/>
      <c r="L451" s="237" t="str">
        <f>+IF(I451=0,"",'Ark1'!AH2128)</f>
        <v/>
      </c>
      <c r="M451" s="331"/>
      <c r="N451" s="504">
        <f>+IF(J451=0,"",'Ark1'!AI2128)</f>
        <v>0</v>
      </c>
      <c r="O451" s="333"/>
      <c r="P451" s="32" t="str">
        <f>+IF(I451=0,"",'Ark1'!U2128)</f>
        <v/>
      </c>
      <c r="Q451" s="331"/>
      <c r="R451" s="264" t="str">
        <f>+IF(N451=0,"",'Ark1'!AJ2128)</f>
        <v/>
      </c>
      <c r="S451" s="334"/>
      <c r="T451" s="264" t="str">
        <f>+IF(N451=0,"",'Ark1'!AK2128)</f>
        <v/>
      </c>
      <c r="U451" s="308"/>
      <c r="V451" s="238" t="str">
        <f>+IF(I451=0,"",'Ark1'!T2128)</f>
        <v/>
      </c>
      <c r="W451" s="331"/>
      <c r="X451" s="239" t="str">
        <f>+IF(I451=0,"",'Ark1'!W2128)</f>
        <v/>
      </c>
      <c r="Y451" s="239" t="str">
        <f>+IF(I451=0,"",'Ark1'!X2128)</f>
        <v/>
      </c>
      <c r="Z451" s="239" t="str">
        <f>+IF(I451=0,"",'Ark1'!Y2128)</f>
        <v/>
      </c>
      <c r="AA451" s="239" t="str">
        <f>+IF(I451=0,"",'Ark1'!Z2128)</f>
        <v/>
      </c>
      <c r="AB451" s="237" t="str">
        <f>+IF(I451=0,"",'Ark1'!AA2128)</f>
        <v/>
      </c>
      <c r="AC451" s="238" t="str">
        <f>+IF(I451=0,"",'Ark1'!AC2128)</f>
        <v/>
      </c>
      <c r="AD451" s="239" t="str">
        <f>+IF(I451=0,"",'Ark1'!AE2128)</f>
        <v/>
      </c>
      <c r="AE451" s="237" t="str">
        <f t="shared" si="69"/>
        <v/>
      </c>
      <c r="AF451" s="237" t="str">
        <f t="shared" si="71"/>
        <v/>
      </c>
      <c r="AG451" s="308"/>
      <c r="AK451" s="27"/>
      <c r="AN451" s="28"/>
      <c r="AO451" s="28"/>
      <c r="AP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</row>
    <row r="452" spans="1:73" s="29" customFormat="1" ht="15.6">
      <c r="A452" s="308"/>
      <c r="B452" s="308">
        <f>+'Ark1'!C2129</f>
        <v>0</v>
      </c>
      <c r="C452" s="236">
        <f>+'Ark1'!L2129</f>
        <v>0</v>
      </c>
      <c r="D452" s="236" t="e">
        <f>VLOOKUP(C452,Klasse!$C$11:$D$27,2)</f>
        <v>#N/A</v>
      </c>
      <c r="E452" s="236">
        <f>+'Ark1'!H2129</f>
        <v>0</v>
      </c>
      <c r="F452" s="236">
        <f>+'Ark1'!J2129</f>
        <v>0</v>
      </c>
      <c r="G452" s="236" t="e">
        <f>VLOOKUP(F452,RNR!$A$1:$B$25,2)</f>
        <v>#N/A</v>
      </c>
      <c r="H452" s="236" t="str">
        <f>+IF(I452=0,"",'Ark1'!Q2129)</f>
        <v/>
      </c>
      <c r="I452" s="353">
        <f>+'Ark1'!R2129</f>
        <v>0</v>
      </c>
      <c r="J452" s="237" t="str">
        <f>+IF(I452=0,"",'Ark1'!AG2129)</f>
        <v/>
      </c>
      <c r="K452" s="237"/>
      <c r="L452" s="237" t="str">
        <f>+IF(I452=0,"",'Ark1'!AH2129)</f>
        <v/>
      </c>
      <c r="M452" s="331"/>
      <c r="N452" s="504">
        <f>+IF(J452=0,"",'Ark1'!AI2129)</f>
        <v>0</v>
      </c>
      <c r="O452" s="333"/>
      <c r="P452" s="32" t="str">
        <f>+IF(I452=0,"",'Ark1'!U2129)</f>
        <v/>
      </c>
      <c r="Q452" s="331"/>
      <c r="R452" s="264" t="str">
        <f>+IF(N452=0,"",'Ark1'!AJ2129)</f>
        <v/>
      </c>
      <c r="S452" s="334"/>
      <c r="T452" s="264" t="str">
        <f>+IF(N452=0,"",'Ark1'!AK2129)</f>
        <v/>
      </c>
      <c r="U452" s="308"/>
      <c r="V452" s="238" t="str">
        <f>+IF(I452=0,"",'Ark1'!T2129)</f>
        <v/>
      </c>
      <c r="W452" s="331"/>
      <c r="X452" s="239" t="str">
        <f>+IF(I452=0,"",'Ark1'!W2129)</f>
        <v/>
      </c>
      <c r="Y452" s="239" t="str">
        <f>+IF(I452=0,"",'Ark1'!X2129)</f>
        <v/>
      </c>
      <c r="Z452" s="239" t="str">
        <f>+IF(I452=0,"",'Ark1'!Y2129)</f>
        <v/>
      </c>
      <c r="AA452" s="239" t="str">
        <f>+IF(I452=0,"",'Ark1'!Z2129)</f>
        <v/>
      </c>
      <c r="AB452" s="237" t="str">
        <f>+IF(I452=0,"",'Ark1'!AA2129)</f>
        <v/>
      </c>
      <c r="AC452" s="238" t="str">
        <f>+IF(I452=0,"",'Ark1'!AC2129)</f>
        <v/>
      </c>
      <c r="AD452" s="239" t="str">
        <f>+IF(I452=0,"",'Ark1'!AE2129)</f>
        <v/>
      </c>
      <c r="AE452" s="237" t="str">
        <f t="shared" si="69"/>
        <v/>
      </c>
      <c r="AF452" s="237" t="str">
        <f t="shared" si="71"/>
        <v/>
      </c>
      <c r="AG452" s="308"/>
      <c r="AK452" s="27"/>
      <c r="AN452" s="28"/>
      <c r="AO452" s="28"/>
      <c r="AP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</row>
    <row r="453" spans="1:73" s="29" customFormat="1" ht="15.6">
      <c r="A453" s="308"/>
      <c r="B453" s="308">
        <f>+'Ark1'!C2130</f>
        <v>0</v>
      </c>
      <c r="C453" s="236">
        <f>+'Ark1'!L2130</f>
        <v>0</v>
      </c>
      <c r="D453" s="236" t="e">
        <f>VLOOKUP(C453,Klasse!$C$11:$D$27,2)</f>
        <v>#N/A</v>
      </c>
      <c r="E453" s="236">
        <f>+'Ark1'!H2130</f>
        <v>0</v>
      </c>
      <c r="F453" s="236">
        <f>+'Ark1'!J2130</f>
        <v>0</v>
      </c>
      <c r="G453" s="236" t="e">
        <f>VLOOKUP(F453,RNR!$A$1:$B$25,2)</f>
        <v>#N/A</v>
      </c>
      <c r="H453" s="236" t="str">
        <f>+IF(I453=0,"",'Ark1'!Q2130)</f>
        <v/>
      </c>
      <c r="I453" s="353">
        <f>+'Ark1'!R2130</f>
        <v>0</v>
      </c>
      <c r="J453" s="237" t="str">
        <f>+IF(I453=0,"",'Ark1'!AG2130)</f>
        <v/>
      </c>
      <c r="K453" s="237"/>
      <c r="L453" s="237" t="str">
        <f>+IF(I453=0,"",'Ark1'!AH2130)</f>
        <v/>
      </c>
      <c r="M453" s="331"/>
      <c r="N453" s="504">
        <f>+IF(J453=0,"",'Ark1'!AI2130)</f>
        <v>0</v>
      </c>
      <c r="O453" s="333"/>
      <c r="P453" s="32" t="str">
        <f>+IF(I453=0,"",'Ark1'!U2130)</f>
        <v/>
      </c>
      <c r="Q453" s="331"/>
      <c r="R453" s="264" t="str">
        <f>+IF(N453=0,"",'Ark1'!AJ2130)</f>
        <v/>
      </c>
      <c r="S453" s="334"/>
      <c r="T453" s="264" t="str">
        <f>+IF(N453=0,"",'Ark1'!AK2130)</f>
        <v/>
      </c>
      <c r="U453" s="308"/>
      <c r="V453" s="238" t="str">
        <f>+IF(I453=0,"",'Ark1'!T2130)</f>
        <v/>
      </c>
      <c r="W453" s="331"/>
      <c r="X453" s="239" t="str">
        <f>+IF(I453=0,"",'Ark1'!W2130)</f>
        <v/>
      </c>
      <c r="Y453" s="239" t="str">
        <f>+IF(I453=0,"",'Ark1'!X2130)</f>
        <v/>
      </c>
      <c r="Z453" s="239" t="str">
        <f>+IF(I453=0,"",'Ark1'!Y2130)</f>
        <v/>
      </c>
      <c r="AA453" s="239" t="str">
        <f>+IF(I453=0,"",'Ark1'!Z2130)</f>
        <v/>
      </c>
      <c r="AB453" s="237" t="str">
        <f>+IF(I453=0,"",'Ark1'!AA2130)</f>
        <v/>
      </c>
      <c r="AC453" s="238" t="str">
        <f>+IF(I453=0,"",'Ark1'!AC2130)</f>
        <v/>
      </c>
      <c r="AD453" s="239" t="str">
        <f>+IF(I453=0,"",'Ark1'!AE2130)</f>
        <v/>
      </c>
      <c r="AE453" s="237" t="str">
        <f t="shared" si="69"/>
        <v/>
      </c>
      <c r="AF453" s="237" t="str">
        <f t="shared" si="71"/>
        <v/>
      </c>
      <c r="AG453" s="308"/>
      <c r="AK453" s="27"/>
      <c r="AN453" s="28"/>
      <c r="AO453" s="28"/>
      <c r="AP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</row>
    <row r="454" spans="1:73" s="29" customFormat="1" ht="15.6">
      <c r="A454" s="308"/>
      <c r="B454" s="308">
        <f>+'Ark1'!C2131</f>
        <v>0</v>
      </c>
      <c r="C454" s="236">
        <f>+'Ark1'!L2131</f>
        <v>0</v>
      </c>
      <c r="D454" s="236" t="e">
        <f>VLOOKUP(C454,Klasse!$C$11:$D$27,2)</f>
        <v>#N/A</v>
      </c>
      <c r="E454" s="236">
        <f>+'Ark1'!H2131</f>
        <v>0</v>
      </c>
      <c r="F454" s="236">
        <f>+'Ark1'!J2131</f>
        <v>0</v>
      </c>
      <c r="G454" s="236" t="e">
        <f>VLOOKUP(F454,RNR!$A$1:$B$25,2)</f>
        <v>#N/A</v>
      </c>
      <c r="H454" s="236" t="str">
        <f>+IF(I454=0,"",'Ark1'!Q2131)</f>
        <v/>
      </c>
      <c r="I454" s="353">
        <f>+'Ark1'!R2131</f>
        <v>0</v>
      </c>
      <c r="J454" s="237" t="str">
        <f>+IF(I454=0,"",'Ark1'!AG2131)</f>
        <v/>
      </c>
      <c r="K454" s="237"/>
      <c r="L454" s="237" t="str">
        <f>+IF(I454=0,"",'Ark1'!AH2131)</f>
        <v/>
      </c>
      <c r="M454" s="331"/>
      <c r="N454" s="504">
        <f>+IF(J454=0,"",'Ark1'!AI2131)</f>
        <v>0</v>
      </c>
      <c r="O454" s="333"/>
      <c r="P454" s="32" t="str">
        <f>+IF(I454=0,"",'Ark1'!U2131)</f>
        <v/>
      </c>
      <c r="Q454" s="331"/>
      <c r="R454" s="264" t="str">
        <f>+IF(N454=0,"",'Ark1'!AJ2131)</f>
        <v/>
      </c>
      <c r="S454" s="334"/>
      <c r="T454" s="264" t="str">
        <f>+IF(N454=0,"",'Ark1'!AK2131)</f>
        <v/>
      </c>
      <c r="U454" s="308"/>
      <c r="V454" s="238" t="str">
        <f>+IF(I454=0,"",'Ark1'!T2131)</f>
        <v/>
      </c>
      <c r="W454" s="331"/>
      <c r="X454" s="239" t="str">
        <f>+IF(I454=0,"",'Ark1'!W2131)</f>
        <v/>
      </c>
      <c r="Y454" s="239" t="str">
        <f>+IF(I454=0,"",'Ark1'!X2131)</f>
        <v/>
      </c>
      <c r="Z454" s="239" t="str">
        <f>+IF(I454=0,"",'Ark1'!Y2131)</f>
        <v/>
      </c>
      <c r="AA454" s="239" t="str">
        <f>+IF(I454=0,"",'Ark1'!Z2131)</f>
        <v/>
      </c>
      <c r="AB454" s="237" t="str">
        <f>+IF(I454=0,"",'Ark1'!AA2131)</f>
        <v/>
      </c>
      <c r="AC454" s="238" t="str">
        <f>+IF(I454=0,"",'Ark1'!AC2131)</f>
        <v/>
      </c>
      <c r="AD454" s="239" t="str">
        <f>+IF(I454=0,"",'Ark1'!AE2131)</f>
        <v/>
      </c>
      <c r="AE454" s="237" t="str">
        <f t="shared" si="69"/>
        <v/>
      </c>
      <c r="AF454" s="237" t="str">
        <f t="shared" si="71"/>
        <v/>
      </c>
      <c r="AG454" s="308"/>
      <c r="AK454" s="27"/>
      <c r="AN454" s="28"/>
      <c r="AO454" s="28"/>
      <c r="AP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</row>
    <row r="455" spans="1:73" s="29" customFormat="1" ht="15.6">
      <c r="A455" s="308"/>
      <c r="B455" s="308">
        <f>+'Ark1'!C2132</f>
        <v>0</v>
      </c>
      <c r="C455" s="236">
        <f>+'Ark1'!L2132</f>
        <v>0</v>
      </c>
      <c r="D455" s="236" t="e">
        <f>VLOOKUP(C455,Klasse!$C$11:$D$27,2)</f>
        <v>#N/A</v>
      </c>
      <c r="E455" s="236">
        <f>+'Ark1'!H2132</f>
        <v>0</v>
      </c>
      <c r="F455" s="236">
        <f>+'Ark1'!J2132</f>
        <v>0</v>
      </c>
      <c r="G455" s="236" t="e">
        <f>VLOOKUP(F455,RNR!$A$1:$B$25,2)</f>
        <v>#N/A</v>
      </c>
      <c r="H455" s="236" t="str">
        <f>+IF(I455=0,"",'Ark1'!Q2132)</f>
        <v/>
      </c>
      <c r="I455" s="353">
        <f>+'Ark1'!R2132</f>
        <v>0</v>
      </c>
      <c r="J455" s="237" t="str">
        <f>+IF(I455=0,"",'Ark1'!AG2132)</f>
        <v/>
      </c>
      <c r="K455" s="237"/>
      <c r="L455" s="237" t="str">
        <f>+IF(I455=0,"",'Ark1'!AH2132)</f>
        <v/>
      </c>
      <c r="M455" s="331"/>
      <c r="N455" s="504">
        <f>+IF(J455=0,"",'Ark1'!AI2132)</f>
        <v>0</v>
      </c>
      <c r="O455" s="333"/>
      <c r="P455" s="32" t="str">
        <f>+IF(I455=0,"",'Ark1'!U2132)</f>
        <v/>
      </c>
      <c r="Q455" s="331"/>
      <c r="R455" s="264" t="str">
        <f>+IF(N455=0,"",'Ark1'!AJ2132)</f>
        <v/>
      </c>
      <c r="S455" s="334"/>
      <c r="T455" s="264" t="str">
        <f>+IF(N455=0,"",'Ark1'!AK2132)</f>
        <v/>
      </c>
      <c r="U455" s="308"/>
      <c r="V455" s="238" t="str">
        <f>+IF(I455=0,"",'Ark1'!T2132)</f>
        <v/>
      </c>
      <c r="W455" s="331"/>
      <c r="X455" s="239" t="str">
        <f>+IF(I455=0,"",'Ark1'!W2132)</f>
        <v/>
      </c>
      <c r="Y455" s="239" t="str">
        <f>+IF(I455=0,"",'Ark1'!X2132)</f>
        <v/>
      </c>
      <c r="Z455" s="239" t="str">
        <f>+IF(I455=0,"",'Ark1'!Y2132)</f>
        <v/>
      </c>
      <c r="AA455" s="239" t="str">
        <f>+IF(I455=0,"",'Ark1'!Z2132)</f>
        <v/>
      </c>
      <c r="AB455" s="237" t="str">
        <f>+IF(I455=0,"",'Ark1'!AA2132)</f>
        <v/>
      </c>
      <c r="AC455" s="238" t="str">
        <f>+IF(I455=0,"",'Ark1'!AC2132)</f>
        <v/>
      </c>
      <c r="AD455" s="239" t="str">
        <f>+IF(I455=0,"",'Ark1'!AE2132)</f>
        <v/>
      </c>
      <c r="AE455" s="237" t="str">
        <f t="shared" si="69"/>
        <v/>
      </c>
      <c r="AF455" s="237" t="str">
        <f t="shared" si="71"/>
        <v/>
      </c>
      <c r="AG455" s="308"/>
      <c r="AK455" s="27"/>
      <c r="AN455" s="28"/>
      <c r="AO455" s="28"/>
      <c r="AP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</row>
    <row r="456" spans="1:73" s="29" customFormat="1" ht="15.6">
      <c r="A456" s="308"/>
      <c r="B456" s="308">
        <f>+'Ark1'!C2133</f>
        <v>0</v>
      </c>
      <c r="C456" s="236">
        <f>+'Ark1'!L2133</f>
        <v>0</v>
      </c>
      <c r="D456" s="236" t="e">
        <f>VLOOKUP(C456,Klasse!$C$11:$D$27,2)</f>
        <v>#N/A</v>
      </c>
      <c r="E456" s="236">
        <f>+'Ark1'!H2133</f>
        <v>0</v>
      </c>
      <c r="F456" s="236">
        <f>+'Ark1'!J2133</f>
        <v>0</v>
      </c>
      <c r="G456" s="236" t="e">
        <f>VLOOKUP(F456,RNR!$A$1:$B$25,2)</f>
        <v>#N/A</v>
      </c>
      <c r="H456" s="236" t="str">
        <f>+IF(I456=0,"",'Ark1'!Q2133)</f>
        <v/>
      </c>
      <c r="I456" s="353">
        <f>+'Ark1'!R2133</f>
        <v>0</v>
      </c>
      <c r="J456" s="237" t="str">
        <f>+IF(I456=0,"",'Ark1'!AG2133)</f>
        <v/>
      </c>
      <c r="K456" s="237"/>
      <c r="L456" s="237" t="str">
        <f>+IF(I456=0,"",'Ark1'!AH2133)</f>
        <v/>
      </c>
      <c r="M456" s="331"/>
      <c r="N456" s="504">
        <f>+IF(J456=0,"",'Ark1'!AI2133)</f>
        <v>0</v>
      </c>
      <c r="O456" s="333"/>
      <c r="P456" s="32" t="str">
        <f>+IF(I456=0,"",'Ark1'!U2133)</f>
        <v/>
      </c>
      <c r="Q456" s="331"/>
      <c r="R456" s="264" t="str">
        <f>+IF(N456=0,"",'Ark1'!AJ2133)</f>
        <v/>
      </c>
      <c r="S456" s="334"/>
      <c r="T456" s="264" t="str">
        <f>+IF(N456=0,"",'Ark1'!AK2133)</f>
        <v/>
      </c>
      <c r="U456" s="308"/>
      <c r="V456" s="238" t="str">
        <f>+IF(I456=0,"",'Ark1'!T2133)</f>
        <v/>
      </c>
      <c r="W456" s="331"/>
      <c r="X456" s="239" t="str">
        <f>+IF(I456=0,"",'Ark1'!W2133)</f>
        <v/>
      </c>
      <c r="Y456" s="239" t="str">
        <f>+IF(I456=0,"",'Ark1'!X2133)</f>
        <v/>
      </c>
      <c r="Z456" s="239" t="str">
        <f>+IF(I456=0,"",'Ark1'!Y2133)</f>
        <v/>
      </c>
      <c r="AA456" s="239" t="str">
        <f>+IF(I456=0,"",'Ark1'!Z2133)</f>
        <v/>
      </c>
      <c r="AB456" s="237" t="str">
        <f>+IF(I456=0,"",'Ark1'!AA2133)</f>
        <v/>
      </c>
      <c r="AC456" s="238" t="str">
        <f>+IF(I456=0,"",'Ark1'!AC2133)</f>
        <v/>
      </c>
      <c r="AD456" s="239" t="str">
        <f>+IF(I456=0,"",'Ark1'!AE2133)</f>
        <v/>
      </c>
      <c r="AE456" s="237" t="str">
        <f t="shared" si="69"/>
        <v/>
      </c>
      <c r="AF456" s="237" t="str">
        <f t="shared" si="71"/>
        <v/>
      </c>
      <c r="AG456" s="308"/>
      <c r="AK456" s="27"/>
      <c r="AN456" s="28"/>
      <c r="AO456" s="28"/>
      <c r="AP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</row>
    <row r="457" spans="1:73" s="29" customFormat="1" ht="15.6">
      <c r="A457" s="308"/>
      <c r="B457" s="308">
        <f>+'Ark1'!C2134</f>
        <v>0</v>
      </c>
      <c r="C457" s="236">
        <f>+'Ark1'!L2134</f>
        <v>0</v>
      </c>
      <c r="D457" s="236" t="e">
        <f>VLOOKUP(C457,Klasse!$C$11:$D$27,2)</f>
        <v>#N/A</v>
      </c>
      <c r="E457" s="236">
        <f>+'Ark1'!H2134</f>
        <v>0</v>
      </c>
      <c r="F457" s="236">
        <f>+'Ark1'!J2134</f>
        <v>0</v>
      </c>
      <c r="G457" s="236" t="e">
        <f>VLOOKUP(F457,RNR!$A$1:$B$25,2)</f>
        <v>#N/A</v>
      </c>
      <c r="H457" s="236" t="str">
        <f>+IF(I457=0,"",'Ark1'!Q2134)</f>
        <v/>
      </c>
      <c r="I457" s="353">
        <f>+'Ark1'!R2134</f>
        <v>0</v>
      </c>
      <c r="J457" s="237" t="str">
        <f>+IF(I457=0,"",'Ark1'!AG2134)</f>
        <v/>
      </c>
      <c r="K457" s="237"/>
      <c r="L457" s="237" t="str">
        <f>+IF(I457=0,"",'Ark1'!AH2134)</f>
        <v/>
      </c>
      <c r="M457" s="331"/>
      <c r="N457" s="504">
        <f>+IF(J457=0,"",'Ark1'!AI2134)</f>
        <v>0</v>
      </c>
      <c r="O457" s="333"/>
      <c r="P457" s="32" t="str">
        <f>+IF(I457=0,"",'Ark1'!U2134)</f>
        <v/>
      </c>
      <c r="Q457" s="331"/>
      <c r="R457" s="264" t="str">
        <f>+IF(N457=0,"",'Ark1'!AJ2134)</f>
        <v/>
      </c>
      <c r="S457" s="334"/>
      <c r="T457" s="264" t="str">
        <f>+IF(N457=0,"",'Ark1'!AK2134)</f>
        <v/>
      </c>
      <c r="U457" s="308"/>
      <c r="V457" s="238" t="str">
        <f>+IF(I457=0,"",'Ark1'!T2134)</f>
        <v/>
      </c>
      <c r="W457" s="331"/>
      <c r="X457" s="239" t="str">
        <f>+IF(I457=0,"",'Ark1'!W2134)</f>
        <v/>
      </c>
      <c r="Y457" s="239" t="str">
        <f>+IF(I457=0,"",'Ark1'!X2134)</f>
        <v/>
      </c>
      <c r="Z457" s="239" t="str">
        <f>+IF(I457=0,"",'Ark1'!Y2134)</f>
        <v/>
      </c>
      <c r="AA457" s="239" t="str">
        <f>+IF(I457=0,"",'Ark1'!Z2134)</f>
        <v/>
      </c>
      <c r="AB457" s="237" t="str">
        <f>+IF(I457=0,"",'Ark1'!AA2134)</f>
        <v/>
      </c>
      <c r="AC457" s="238" t="str">
        <f>+IF(I457=0,"",'Ark1'!AC2134)</f>
        <v/>
      </c>
      <c r="AD457" s="239" t="str">
        <f>+IF(I457=0,"",'Ark1'!AE2134)</f>
        <v/>
      </c>
      <c r="AE457" s="237" t="str">
        <f t="shared" si="69"/>
        <v/>
      </c>
      <c r="AF457" s="237" t="str">
        <f t="shared" si="71"/>
        <v/>
      </c>
      <c r="AG457" s="308"/>
      <c r="AK457" s="27"/>
      <c r="AN457" s="28"/>
      <c r="AO457" s="28"/>
      <c r="AP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</row>
    <row r="458" spans="1:73" ht="19.8">
      <c r="A458" s="308"/>
      <c r="B458" s="308"/>
      <c r="C458" s="308"/>
      <c r="D458" s="308"/>
      <c r="E458" s="308"/>
      <c r="F458" s="308"/>
      <c r="G458" s="537"/>
      <c r="H458" s="537"/>
      <c r="I458" s="354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2"/>
      <c r="Y458" s="332"/>
      <c r="Z458" s="332"/>
      <c r="AA458" s="332"/>
      <c r="AB458" s="332"/>
      <c r="AC458" s="308"/>
      <c r="AD458" s="332"/>
      <c r="AE458" s="333"/>
      <c r="AF458" s="334"/>
      <c r="AG458" s="308"/>
      <c r="AH458" s="219"/>
      <c r="AJ458" s="29"/>
      <c r="AK458" s="27"/>
      <c r="AL458" s="220"/>
      <c r="AM458" s="28"/>
      <c r="AQ458" s="28"/>
      <c r="BI458" s="232"/>
    </row>
    <row r="459" spans="1:73" ht="19.8">
      <c r="A459" s="308"/>
      <c r="B459" s="308" t="s">
        <v>649</v>
      </c>
      <c r="C459" s="308"/>
      <c r="D459" s="259" t="e">
        <f>+D465</f>
        <v>#N/A</v>
      </c>
      <c r="E459" s="308"/>
      <c r="F459" s="308"/>
      <c r="G459" s="537"/>
      <c r="H459" s="537"/>
      <c r="I459" s="340">
        <f>SUM(I461:I485)</f>
        <v>0</v>
      </c>
      <c r="J459" s="335"/>
      <c r="K459" s="335"/>
      <c r="L459" s="335"/>
      <c r="M459" s="331"/>
      <c r="N459" s="536">
        <f>SUM(N461:N485)</f>
        <v>0</v>
      </c>
      <c r="O459" s="331"/>
      <c r="P459" s="331"/>
      <c r="Q459" s="331"/>
      <c r="R459" s="331"/>
      <c r="S459" s="331"/>
      <c r="T459" s="331"/>
      <c r="U459" s="331"/>
      <c r="V459" s="331"/>
      <c r="W459" s="331"/>
      <c r="X459" s="332"/>
      <c r="Y459" s="332"/>
      <c r="Z459" s="332"/>
      <c r="AA459" s="332"/>
      <c r="AB459" s="332"/>
      <c r="AC459" s="308"/>
      <c r="AD459" s="332"/>
      <c r="AE459" s="332"/>
      <c r="AF459" s="332"/>
      <c r="AG459" s="308"/>
      <c r="AH459" s="219"/>
      <c r="AJ459" s="29"/>
      <c r="AK459" s="27"/>
      <c r="AL459" s="220"/>
      <c r="AM459" s="28"/>
      <c r="AQ459" s="28"/>
      <c r="BI459" s="232"/>
    </row>
    <row r="460" spans="1:73" ht="19.8">
      <c r="A460" s="579"/>
      <c r="B460" s="579"/>
      <c r="C460" s="579"/>
      <c r="D460" s="579"/>
      <c r="E460" s="579"/>
      <c r="F460" s="579"/>
      <c r="G460" s="579"/>
      <c r="H460" s="579"/>
      <c r="I460" s="354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2"/>
      <c r="Y460" s="332"/>
      <c r="Z460" s="332"/>
      <c r="AA460" s="332"/>
      <c r="AB460" s="333"/>
      <c r="AC460" s="308"/>
      <c r="AD460" s="333"/>
      <c r="AE460" s="333"/>
      <c r="AF460" s="334"/>
      <c r="AG460" s="308"/>
      <c r="AH460" s="219"/>
      <c r="AJ460" s="29"/>
      <c r="AK460" s="27"/>
      <c r="AL460" s="220"/>
      <c r="AM460" s="28"/>
      <c r="AQ460" s="28"/>
      <c r="BI460" s="232"/>
    </row>
    <row r="461" spans="1:73" s="29" customFormat="1" ht="15.6">
      <c r="A461" s="308"/>
      <c r="B461" s="308">
        <f>+'Ark1'!C2135</f>
        <v>0</v>
      </c>
      <c r="C461" s="236">
        <f>+'Ark1'!L2135</f>
        <v>0</v>
      </c>
      <c r="D461" s="236" t="e">
        <f>VLOOKUP(C461,Klasse!$C$11:$D$27,2)</f>
        <v>#N/A</v>
      </c>
      <c r="E461" s="236">
        <f>+'Ark1'!H2135</f>
        <v>0</v>
      </c>
      <c r="F461" s="236">
        <f>+'Ark1'!J2135</f>
        <v>0</v>
      </c>
      <c r="G461" s="236" t="e">
        <f>VLOOKUP(F461,RNR!$A$1:$B$25,2)</f>
        <v>#N/A</v>
      </c>
      <c r="H461" s="236" t="str">
        <f>+IF(I461=0,"",'Ark1'!Q2135)</f>
        <v/>
      </c>
      <c r="I461" s="353">
        <f>+'Ark1'!R2135</f>
        <v>0</v>
      </c>
      <c r="J461" s="237" t="str">
        <f>+IF(I461=0,"",'Ark1'!AG2135)</f>
        <v/>
      </c>
      <c r="K461" s="237"/>
      <c r="L461" s="237" t="str">
        <f>+IF(I461=0,"",'Ark1'!AH2135)</f>
        <v/>
      </c>
      <c r="M461" s="331"/>
      <c r="N461" s="504">
        <f>+'Ark1'!AI2135</f>
        <v>0</v>
      </c>
      <c r="O461" s="333"/>
      <c r="P461" s="32" t="str">
        <f>+IF(I461=0,"",'Ark1'!U2135)</f>
        <v/>
      </c>
      <c r="Q461" s="32"/>
      <c r="R461" s="264" t="str">
        <f>+IF(N461=0,"",'Ark1'!AJ2135)</f>
        <v/>
      </c>
      <c r="S461" s="334"/>
      <c r="T461" s="264" t="str">
        <f>+IF(N461=0,"",'Ark1'!AK2135)</f>
        <v/>
      </c>
      <c r="U461" s="308"/>
      <c r="V461" s="238" t="str">
        <f>+IF(I461=0,"",'Ark1'!T2135)</f>
        <v/>
      </c>
      <c r="W461" s="331"/>
      <c r="X461" s="239" t="str">
        <f>+IF(I461=0,"",'Ark1'!W2135)</f>
        <v/>
      </c>
      <c r="Y461" s="239" t="str">
        <f>+IF(I461=0,"",'Ark1'!X2135)</f>
        <v/>
      </c>
      <c r="Z461" s="239" t="str">
        <f>+IF(I461=0,"",'Ark1'!Y2135)</f>
        <v/>
      </c>
      <c r="AA461" s="239" t="str">
        <f>+IF(I461=0,"",'Ark1'!Z2135)</f>
        <v/>
      </c>
      <c r="AB461" s="237" t="str">
        <f>+IF(I461=0,"",'Ark1'!AA2135)</f>
        <v/>
      </c>
      <c r="AC461" s="238" t="str">
        <f>+IF(I461=0,"",'Ark1'!AC2135)</f>
        <v/>
      </c>
      <c r="AD461" s="239" t="str">
        <f>+IF(I461=0,"",'Ark1'!AE2135)</f>
        <v/>
      </c>
      <c r="AE461" s="237" t="str">
        <f t="shared" si="69"/>
        <v/>
      </c>
      <c r="AF461" s="237" t="str">
        <f t="shared" si="71"/>
        <v/>
      </c>
      <c r="AG461" s="308"/>
      <c r="AK461" s="27"/>
      <c r="AN461" s="28"/>
      <c r="AO461" s="28"/>
      <c r="AP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</row>
    <row r="462" spans="1:73" s="29" customFormat="1" ht="15.6">
      <c r="A462" s="308"/>
      <c r="B462" s="308">
        <f>+'Ark1'!C2136</f>
        <v>0</v>
      </c>
      <c r="C462" s="236">
        <f>+'Ark1'!L2136</f>
        <v>0</v>
      </c>
      <c r="D462" s="236" t="e">
        <f>VLOOKUP(C462,Klasse!$C$11:$D$27,2)</f>
        <v>#N/A</v>
      </c>
      <c r="E462" s="236">
        <f>+'Ark1'!H2136</f>
        <v>0</v>
      </c>
      <c r="F462" s="236">
        <f>+'Ark1'!J2136</f>
        <v>0</v>
      </c>
      <c r="G462" s="236" t="e">
        <f>VLOOKUP(F462,RNR!$A$1:$B$25,2)</f>
        <v>#N/A</v>
      </c>
      <c r="H462" s="236" t="str">
        <f>+IF(I462=0,"",'Ark1'!Q2136)</f>
        <v/>
      </c>
      <c r="I462" s="353">
        <f>+'Ark1'!R2136</f>
        <v>0</v>
      </c>
      <c r="J462" s="237" t="str">
        <f>+IF(I462=0,"",'Ark1'!AG2136)</f>
        <v/>
      </c>
      <c r="K462" s="237"/>
      <c r="L462" s="237" t="str">
        <f>+IF(I462=0,"",'Ark1'!AH2136)</f>
        <v/>
      </c>
      <c r="M462" s="331"/>
      <c r="N462" s="504">
        <f>+'Ark1'!AI2136</f>
        <v>0</v>
      </c>
      <c r="O462" s="333"/>
      <c r="P462" s="32" t="str">
        <f>+IF(I462=0,"",'Ark1'!U2136)</f>
        <v/>
      </c>
      <c r="Q462" s="32"/>
      <c r="R462" s="264" t="str">
        <f>+IF(N462=0,"",'Ark1'!AJ2136)</f>
        <v/>
      </c>
      <c r="S462" s="334"/>
      <c r="T462" s="264" t="str">
        <f>+IF(N462=0,"",'Ark1'!AK2136)</f>
        <v/>
      </c>
      <c r="U462" s="537"/>
      <c r="V462" s="238" t="str">
        <f>+IF(I462=0,"",'Ark1'!T2136)</f>
        <v/>
      </c>
      <c r="W462" s="331"/>
      <c r="X462" s="239" t="str">
        <f>+IF(I462=0,"",'Ark1'!W2136)</f>
        <v/>
      </c>
      <c r="Y462" s="239" t="str">
        <f>+IF(I462=0,"",'Ark1'!X2136)</f>
        <v/>
      </c>
      <c r="Z462" s="239" t="str">
        <f>+IF(I462=0,"",'Ark1'!Y2136)</f>
        <v/>
      </c>
      <c r="AA462" s="239" t="str">
        <f>+IF(I462=0,"",'Ark1'!Z2136)</f>
        <v/>
      </c>
      <c r="AB462" s="237" t="str">
        <f>+IF(I462=0,"",'Ark1'!AA2136)</f>
        <v/>
      </c>
      <c r="AC462" s="238" t="str">
        <f>+IF(I462=0,"",'Ark1'!AC2136)</f>
        <v/>
      </c>
      <c r="AD462" s="239" t="str">
        <f>+IF(I462=0,"",'Ark1'!AE2136)</f>
        <v/>
      </c>
      <c r="AE462" s="237" t="str">
        <f t="shared" si="69"/>
        <v/>
      </c>
      <c r="AF462" s="237" t="str">
        <f t="shared" si="71"/>
        <v/>
      </c>
      <c r="AG462" s="308"/>
      <c r="AK462" s="27"/>
      <c r="AN462" s="28"/>
      <c r="AO462" s="28"/>
      <c r="AP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</row>
    <row r="463" spans="1:73" s="29" customFormat="1" ht="15.6">
      <c r="A463" s="308"/>
      <c r="B463" s="308">
        <f>+'Ark1'!C2137</f>
        <v>0</v>
      </c>
      <c r="C463" s="236">
        <f>+'Ark1'!L2137</f>
        <v>0</v>
      </c>
      <c r="D463" s="236" t="e">
        <f>VLOOKUP(C463,Klasse!$C$11:$D$27,2)</f>
        <v>#N/A</v>
      </c>
      <c r="E463" s="236">
        <f>+'Ark1'!H2137</f>
        <v>0</v>
      </c>
      <c r="F463" s="236">
        <f>+'Ark1'!J2137</f>
        <v>0</v>
      </c>
      <c r="G463" s="236" t="e">
        <f>VLOOKUP(F463,RNR!$A$1:$B$25,2)</f>
        <v>#N/A</v>
      </c>
      <c r="H463" s="236" t="str">
        <f>+IF(I463=0,"",'Ark1'!Q2137)</f>
        <v/>
      </c>
      <c r="I463" s="353">
        <f>+'Ark1'!R2137</f>
        <v>0</v>
      </c>
      <c r="J463" s="237" t="str">
        <f>+IF(I463=0,"",'Ark1'!AG2137)</f>
        <v/>
      </c>
      <c r="K463" s="237"/>
      <c r="L463" s="237" t="str">
        <f>+IF(I463=0,"",'Ark1'!AH2137)</f>
        <v/>
      </c>
      <c r="M463" s="331"/>
      <c r="N463" s="504">
        <f>+'Ark1'!AI2137</f>
        <v>0</v>
      </c>
      <c r="O463" s="333"/>
      <c r="P463" s="32" t="str">
        <f>+IF(I463=0,"",'Ark1'!U2137)</f>
        <v/>
      </c>
      <c r="Q463" s="32"/>
      <c r="R463" s="264" t="str">
        <f>+IF(N463=0,"",'Ark1'!AJ2137)</f>
        <v/>
      </c>
      <c r="S463" s="334"/>
      <c r="T463" s="264" t="str">
        <f>+IF(N463=0,"",'Ark1'!AK2137)</f>
        <v/>
      </c>
      <c r="U463" s="537"/>
      <c r="V463" s="238" t="str">
        <f>+IF(I463=0,"",'Ark1'!T2137)</f>
        <v/>
      </c>
      <c r="W463" s="331"/>
      <c r="X463" s="239" t="str">
        <f>+IF(I463=0,"",'Ark1'!W2137)</f>
        <v/>
      </c>
      <c r="Y463" s="239" t="str">
        <f>+IF(I463=0,"",'Ark1'!X2137)</f>
        <v/>
      </c>
      <c r="Z463" s="239" t="str">
        <f>+IF(I463=0,"",'Ark1'!Y2137)</f>
        <v/>
      </c>
      <c r="AA463" s="239" t="str">
        <f>+IF(I463=0,"",'Ark1'!Z2137)</f>
        <v/>
      </c>
      <c r="AB463" s="237" t="str">
        <f>+IF(I463=0,"",'Ark1'!AA2137)</f>
        <v/>
      </c>
      <c r="AC463" s="238" t="str">
        <f>+IF(I463=0,"",'Ark1'!AC2137)</f>
        <v/>
      </c>
      <c r="AD463" s="239" t="str">
        <f>+IF(I463=0,"",'Ark1'!AE2137)</f>
        <v/>
      </c>
      <c r="AE463" s="237" t="str">
        <f t="shared" si="69"/>
        <v/>
      </c>
      <c r="AF463" s="237" t="str">
        <f t="shared" si="71"/>
        <v/>
      </c>
      <c r="AG463" s="308"/>
      <c r="AK463" s="27"/>
      <c r="AN463" s="28"/>
      <c r="AO463" s="28"/>
      <c r="AP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</row>
    <row r="464" spans="1:73" s="29" customFormat="1" ht="16.2" customHeight="1">
      <c r="A464" s="308"/>
      <c r="B464" s="308">
        <f>+'Ark1'!C2138</f>
        <v>0</v>
      </c>
      <c r="C464" s="236">
        <f>+'Ark1'!L2138</f>
        <v>0</v>
      </c>
      <c r="D464" s="236" t="e">
        <f>VLOOKUP(C464,Klasse!$C$11:$D$27,2)</f>
        <v>#N/A</v>
      </c>
      <c r="E464" s="236">
        <f>+'Ark1'!H2138</f>
        <v>0</v>
      </c>
      <c r="F464" s="236">
        <f>+'Ark1'!J2138</f>
        <v>0</v>
      </c>
      <c r="G464" s="236" t="e">
        <f>VLOOKUP(F464,RNR!$A$1:$B$25,2)</f>
        <v>#N/A</v>
      </c>
      <c r="H464" s="236" t="str">
        <f>+IF(I464=0,"",'Ark1'!Q2138)</f>
        <v/>
      </c>
      <c r="I464" s="353">
        <f>+'Ark1'!R2138</f>
        <v>0</v>
      </c>
      <c r="J464" s="237" t="str">
        <f>+IF(I464=0,"",'Ark1'!AG2138)</f>
        <v/>
      </c>
      <c r="K464" s="237"/>
      <c r="L464" s="237" t="str">
        <f>+IF(I464=0,"",'Ark1'!AH2138)</f>
        <v/>
      </c>
      <c r="M464" s="331"/>
      <c r="N464" s="504">
        <f>+'Ark1'!AI2138</f>
        <v>0</v>
      </c>
      <c r="O464" s="333"/>
      <c r="P464" s="32" t="str">
        <f>+IF(I464=0,"",'Ark1'!U2138)</f>
        <v/>
      </c>
      <c r="Q464" s="32"/>
      <c r="R464" s="264" t="str">
        <f>+IF(N464=0,"",'Ark1'!AJ2138)</f>
        <v/>
      </c>
      <c r="S464" s="334"/>
      <c r="T464" s="264" t="str">
        <f>+IF(N464=0,"",'Ark1'!AK2138)</f>
        <v/>
      </c>
      <c r="U464" s="537"/>
      <c r="V464" s="238" t="str">
        <f>+IF(I464=0,"",'Ark1'!T2138)</f>
        <v/>
      </c>
      <c r="W464" s="331"/>
      <c r="X464" s="239" t="str">
        <f>+IF(I464=0,"",'Ark1'!W2138)</f>
        <v/>
      </c>
      <c r="Y464" s="239" t="str">
        <f>+IF(I464=0,"",'Ark1'!X2138)</f>
        <v/>
      </c>
      <c r="Z464" s="239" t="str">
        <f>+IF(I464=0,"",'Ark1'!Y2138)</f>
        <v/>
      </c>
      <c r="AA464" s="239" t="str">
        <f>+IF(I464=0,"",'Ark1'!Z2138)</f>
        <v/>
      </c>
      <c r="AB464" s="237" t="str">
        <f>+IF(I464=0,"",'Ark1'!AA2138)</f>
        <v/>
      </c>
      <c r="AC464" s="238" t="str">
        <f>+IF(I464=0,"",'Ark1'!AC2138)</f>
        <v/>
      </c>
      <c r="AD464" s="239" t="str">
        <f>+IF(I464=0,"",'Ark1'!AE2138)</f>
        <v/>
      </c>
      <c r="AE464" s="237" t="str">
        <f t="shared" si="69"/>
        <v/>
      </c>
      <c r="AF464" s="237" t="str">
        <f t="shared" si="71"/>
        <v/>
      </c>
      <c r="AG464" s="308"/>
      <c r="AK464" s="27"/>
      <c r="AN464" s="28"/>
      <c r="AO464" s="28"/>
      <c r="AP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</row>
    <row r="465" spans="1:73" s="29" customFormat="1" ht="15.6">
      <c r="A465" s="308"/>
      <c r="B465" s="308">
        <f>+'Ark1'!C2139</f>
        <v>0</v>
      </c>
      <c r="C465" s="236">
        <f>+'Ark1'!L2139</f>
        <v>0</v>
      </c>
      <c r="D465" s="236" t="e">
        <f>VLOOKUP(C465,Klasse!$C$11:$D$27,2)</f>
        <v>#N/A</v>
      </c>
      <c r="E465" s="236">
        <f>+'Ark1'!H2139</f>
        <v>0</v>
      </c>
      <c r="F465" s="236">
        <f>+'Ark1'!J2139</f>
        <v>0</v>
      </c>
      <c r="G465" s="236" t="e">
        <f>VLOOKUP(F465,RNR!$A$1:$B$25,2)</f>
        <v>#N/A</v>
      </c>
      <c r="H465" s="236" t="str">
        <f>+IF(I465=0,"",'Ark1'!Q2139)</f>
        <v/>
      </c>
      <c r="I465" s="353">
        <f>+'Ark1'!R2139</f>
        <v>0</v>
      </c>
      <c r="J465" s="237" t="str">
        <f>+IF(I465=0,"",'Ark1'!AG2139)</f>
        <v/>
      </c>
      <c r="K465" s="237"/>
      <c r="L465" s="237" t="str">
        <f>+IF(I465=0,"",'Ark1'!AH2139)</f>
        <v/>
      </c>
      <c r="M465" s="331"/>
      <c r="N465" s="504">
        <f>+'Ark1'!AI2139</f>
        <v>0</v>
      </c>
      <c r="O465" s="333"/>
      <c r="P465" s="32" t="str">
        <f>+IF(I465=0,"",'Ark1'!U2139)</f>
        <v/>
      </c>
      <c r="Q465" s="32"/>
      <c r="R465" s="264" t="str">
        <f>+IF(N465=0,"",'Ark1'!AJ2139)</f>
        <v/>
      </c>
      <c r="S465" s="334"/>
      <c r="T465" s="264" t="str">
        <f>+IF(N465=0,"",'Ark1'!AK2139)</f>
        <v/>
      </c>
      <c r="U465" s="537"/>
      <c r="V465" s="238" t="str">
        <f>+IF(I465=0,"",'Ark1'!T2139)</f>
        <v/>
      </c>
      <c r="W465" s="331"/>
      <c r="X465" s="239" t="str">
        <f>+IF(I465=0,"",'Ark1'!W2139)</f>
        <v/>
      </c>
      <c r="Y465" s="239" t="str">
        <f>+IF(I465=0,"",'Ark1'!X2139)</f>
        <v/>
      </c>
      <c r="Z465" s="239" t="str">
        <f>+IF(I465=0,"",'Ark1'!Y2139)</f>
        <v/>
      </c>
      <c r="AA465" s="239" t="str">
        <f>+IF(I465=0,"",'Ark1'!Z2139)</f>
        <v/>
      </c>
      <c r="AB465" s="237" t="str">
        <f>+IF(I465=0,"",'Ark1'!AA2139)</f>
        <v/>
      </c>
      <c r="AC465" s="238" t="str">
        <f>+IF(I465=0,"",'Ark1'!AC2139)</f>
        <v/>
      </c>
      <c r="AD465" s="239" t="str">
        <f>+IF(I465=0,"",'Ark1'!AE2139)</f>
        <v/>
      </c>
      <c r="AE465" s="237" t="str">
        <f t="shared" ref="AE465:AE492" si="72">IF(I465=0,"",P465/C465)</f>
        <v/>
      </c>
      <c r="AF465" s="237" t="str">
        <f t="shared" ref="AF465:AF493" si="73">IF(I465=0,"",I465/H465)</f>
        <v/>
      </c>
      <c r="AG465" s="308"/>
      <c r="AK465" s="27"/>
      <c r="AN465" s="28"/>
      <c r="AO465" s="28"/>
      <c r="AP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</row>
    <row r="466" spans="1:73" s="29" customFormat="1" ht="15.6">
      <c r="A466" s="308"/>
      <c r="B466" s="308">
        <f>+'Ark1'!C2140</f>
        <v>0</v>
      </c>
      <c r="C466" s="236">
        <f>+'Ark1'!L2140</f>
        <v>0</v>
      </c>
      <c r="D466" s="236" t="e">
        <f>VLOOKUP(C466,Klasse!$C$11:$D$27,2)</f>
        <v>#N/A</v>
      </c>
      <c r="E466" s="236">
        <f>+'Ark1'!H2140</f>
        <v>0</v>
      </c>
      <c r="F466" s="236">
        <f>+'Ark1'!J2140</f>
        <v>0</v>
      </c>
      <c r="G466" s="236" t="e">
        <f>VLOOKUP(F466,RNR!$A$1:$B$25,2)</f>
        <v>#N/A</v>
      </c>
      <c r="H466" s="236" t="str">
        <f>+IF(I466=0,"",'Ark1'!Q2140)</f>
        <v/>
      </c>
      <c r="I466" s="353">
        <f>+'Ark1'!R2140</f>
        <v>0</v>
      </c>
      <c r="J466" s="237" t="str">
        <f>+IF(I466=0,"",'Ark1'!AG2140)</f>
        <v/>
      </c>
      <c r="K466" s="237"/>
      <c r="L466" s="237" t="str">
        <f>+IF(I466=0,"",'Ark1'!AH2140)</f>
        <v/>
      </c>
      <c r="M466" s="331"/>
      <c r="N466" s="504">
        <f>+'Ark1'!AI2140</f>
        <v>0</v>
      </c>
      <c r="O466" s="333"/>
      <c r="P466" s="32" t="str">
        <f>+IF(I466=0,"",'Ark1'!U2140)</f>
        <v/>
      </c>
      <c r="Q466" s="32"/>
      <c r="R466" s="264" t="str">
        <f>+IF(N466=0,"",'Ark1'!AJ2140)</f>
        <v/>
      </c>
      <c r="S466" s="334"/>
      <c r="T466" s="264" t="str">
        <f>+IF(N466=0,"",'Ark1'!AK2140)</f>
        <v/>
      </c>
      <c r="U466" s="537"/>
      <c r="V466" s="238" t="str">
        <f>+IF(I466=0,"",'Ark1'!T2140)</f>
        <v/>
      </c>
      <c r="W466" s="331"/>
      <c r="X466" s="239" t="str">
        <f>+IF(I466=0,"",'Ark1'!W2140)</f>
        <v/>
      </c>
      <c r="Y466" s="239" t="str">
        <f>+IF(I466=0,"",'Ark1'!X2140)</f>
        <v/>
      </c>
      <c r="Z466" s="239" t="str">
        <f>+IF(I466=0,"",'Ark1'!Y2140)</f>
        <v/>
      </c>
      <c r="AA466" s="239" t="str">
        <f>+IF(I466=0,"",'Ark1'!Z2140)</f>
        <v/>
      </c>
      <c r="AB466" s="237" t="str">
        <f>+IF(I466=0,"",'Ark1'!AA2140)</f>
        <v/>
      </c>
      <c r="AC466" s="238" t="str">
        <f>+IF(I466=0,"",'Ark1'!AC2140)</f>
        <v/>
      </c>
      <c r="AD466" s="239" t="str">
        <f>+IF(I466=0,"",'Ark1'!AE2140)</f>
        <v/>
      </c>
      <c r="AE466" s="237" t="str">
        <f t="shared" si="72"/>
        <v/>
      </c>
      <c r="AF466" s="237" t="str">
        <f t="shared" ref="AF466:AF492" si="74">IF(I466=0,"",I466/H466)</f>
        <v/>
      </c>
      <c r="AG466" s="308"/>
      <c r="AK466" s="27"/>
      <c r="AN466" s="28"/>
      <c r="AO466" s="28"/>
      <c r="AP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</row>
    <row r="467" spans="1:73" s="29" customFormat="1" ht="15.6">
      <c r="A467" s="308"/>
      <c r="B467" s="308">
        <f>+'Ark1'!C2141</f>
        <v>0</v>
      </c>
      <c r="C467" s="236">
        <f>+'Ark1'!L2141</f>
        <v>0</v>
      </c>
      <c r="D467" s="236" t="e">
        <f>VLOOKUP(C467,Klasse!$C$11:$D$27,2)</f>
        <v>#N/A</v>
      </c>
      <c r="E467" s="236">
        <f>+'Ark1'!H2141</f>
        <v>0</v>
      </c>
      <c r="F467" s="236">
        <f>+'Ark1'!J2141</f>
        <v>0</v>
      </c>
      <c r="G467" s="236" t="e">
        <f>VLOOKUP(F467,RNR!$A$1:$B$25,2)</f>
        <v>#N/A</v>
      </c>
      <c r="H467" s="236" t="str">
        <f>+IF(I467=0,"",'Ark1'!Q2141)</f>
        <v/>
      </c>
      <c r="I467" s="353">
        <f>+'Ark1'!R2141</f>
        <v>0</v>
      </c>
      <c r="J467" s="237" t="str">
        <f>+IF(I467=0,"",'Ark1'!AG2141)</f>
        <v/>
      </c>
      <c r="K467" s="237"/>
      <c r="L467" s="237" t="str">
        <f>+IF(I467=0,"",'Ark1'!AH2141)</f>
        <v/>
      </c>
      <c r="M467" s="331"/>
      <c r="N467" s="504">
        <f>+'Ark1'!AI2141</f>
        <v>0</v>
      </c>
      <c r="O467" s="333"/>
      <c r="P467" s="32" t="str">
        <f>+IF(I467=0,"",'Ark1'!U2141)</f>
        <v/>
      </c>
      <c r="Q467" s="32"/>
      <c r="R467" s="264" t="str">
        <f>+IF(N467=0,"",'Ark1'!AJ2141)</f>
        <v/>
      </c>
      <c r="S467" s="334"/>
      <c r="T467" s="264" t="str">
        <f>+IF(N467=0,"",'Ark1'!AK2141)</f>
        <v/>
      </c>
      <c r="U467" s="537"/>
      <c r="V467" s="238" t="str">
        <f>+IF(I467=0,"",'Ark1'!T2141)</f>
        <v/>
      </c>
      <c r="W467" s="331"/>
      <c r="X467" s="239" t="str">
        <f>+IF(I467=0,"",'Ark1'!W2141)</f>
        <v/>
      </c>
      <c r="Y467" s="239" t="str">
        <f>+IF(I467=0,"",'Ark1'!X2141)</f>
        <v/>
      </c>
      <c r="Z467" s="239" t="str">
        <f>+IF(I467=0,"",'Ark1'!Y2141)</f>
        <v/>
      </c>
      <c r="AA467" s="239" t="str">
        <f>+IF(I467=0,"",'Ark1'!Z2141)</f>
        <v/>
      </c>
      <c r="AB467" s="237" t="str">
        <f>+IF(I467=0,"",'Ark1'!AA2141)</f>
        <v/>
      </c>
      <c r="AC467" s="238" t="str">
        <f>+IF(I467=0,"",'Ark1'!AC2141)</f>
        <v/>
      </c>
      <c r="AD467" s="239" t="str">
        <f>+IF(I467=0,"",'Ark1'!AE2141)</f>
        <v/>
      </c>
      <c r="AE467" s="237" t="str">
        <f t="shared" si="72"/>
        <v/>
      </c>
      <c r="AF467" s="237" t="str">
        <f t="shared" si="74"/>
        <v/>
      </c>
      <c r="AG467" s="308"/>
      <c r="AK467" s="27"/>
      <c r="AN467" s="28"/>
      <c r="AO467" s="28"/>
      <c r="AP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</row>
    <row r="468" spans="1:73" s="29" customFormat="1" ht="15.6">
      <c r="A468" s="308"/>
      <c r="B468" s="308">
        <f>+'Ark1'!C2142</f>
        <v>0</v>
      </c>
      <c r="C468" s="236">
        <f>+'Ark1'!L2142</f>
        <v>0</v>
      </c>
      <c r="D468" s="236" t="e">
        <f>VLOOKUP(C468,Klasse!$C$11:$D$27,2)</f>
        <v>#N/A</v>
      </c>
      <c r="E468" s="236">
        <f>+'Ark1'!H2142</f>
        <v>0</v>
      </c>
      <c r="F468" s="236">
        <f>+'Ark1'!J2142</f>
        <v>0</v>
      </c>
      <c r="G468" s="236" t="e">
        <f>VLOOKUP(F468,RNR!$A$1:$B$25,2)</f>
        <v>#N/A</v>
      </c>
      <c r="H468" s="236" t="str">
        <f>+IF(I468=0,"",'Ark1'!Q2142)</f>
        <v/>
      </c>
      <c r="I468" s="353">
        <f>+'Ark1'!R2142</f>
        <v>0</v>
      </c>
      <c r="J468" s="237" t="str">
        <f>+IF(I468=0,"",'Ark1'!AG2142)</f>
        <v/>
      </c>
      <c r="K468" s="237"/>
      <c r="L468" s="237" t="str">
        <f>+IF(I468=0,"",'Ark1'!AH2142)</f>
        <v/>
      </c>
      <c r="M468" s="331"/>
      <c r="N468" s="504">
        <f>+'Ark1'!AI2142</f>
        <v>0</v>
      </c>
      <c r="O468" s="333"/>
      <c r="P468" s="32" t="str">
        <f>+IF(I468=0,"",'Ark1'!U2142)</f>
        <v/>
      </c>
      <c r="Q468" s="32"/>
      <c r="R468" s="264" t="str">
        <f>+IF(N468=0,"",'Ark1'!AJ2142)</f>
        <v/>
      </c>
      <c r="S468" s="334"/>
      <c r="T468" s="264" t="str">
        <f>+IF(N468=0,"",'Ark1'!AK2142)</f>
        <v/>
      </c>
      <c r="U468" s="537"/>
      <c r="V468" s="238" t="str">
        <f>+IF(I468=0,"",'Ark1'!T2142)</f>
        <v/>
      </c>
      <c r="W468" s="331"/>
      <c r="X468" s="239" t="str">
        <f>+IF(I468=0,"",'Ark1'!W2142)</f>
        <v/>
      </c>
      <c r="Y468" s="239" t="str">
        <f>+IF(I468=0,"",'Ark1'!X2142)</f>
        <v/>
      </c>
      <c r="Z468" s="239" t="str">
        <f>+IF(I468=0,"",'Ark1'!Y2142)</f>
        <v/>
      </c>
      <c r="AA468" s="239" t="str">
        <f>+IF(I468=0,"",'Ark1'!Z2142)</f>
        <v/>
      </c>
      <c r="AB468" s="237" t="str">
        <f>+IF(I468=0,"",'Ark1'!AA2142)</f>
        <v/>
      </c>
      <c r="AC468" s="238" t="str">
        <f>+IF(I468=0,"",'Ark1'!AC2142)</f>
        <v/>
      </c>
      <c r="AD468" s="239" t="str">
        <f>+IF(I468=0,"",'Ark1'!AE2142)</f>
        <v/>
      </c>
      <c r="AE468" s="237" t="str">
        <f t="shared" si="72"/>
        <v/>
      </c>
      <c r="AF468" s="237" t="str">
        <f t="shared" si="74"/>
        <v/>
      </c>
      <c r="AG468" s="308"/>
      <c r="AK468" s="27"/>
      <c r="AN468" s="28"/>
      <c r="AO468" s="28"/>
      <c r="AP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</row>
    <row r="469" spans="1:73" s="29" customFormat="1" ht="15.6">
      <c r="A469" s="308"/>
      <c r="B469" s="308">
        <f>+'Ark1'!C2143</f>
        <v>0</v>
      </c>
      <c r="C469" s="236">
        <f>+'Ark1'!L2143</f>
        <v>0</v>
      </c>
      <c r="D469" s="236" t="e">
        <f>VLOOKUP(C469,Klasse!$C$11:$D$27,2)</f>
        <v>#N/A</v>
      </c>
      <c r="E469" s="236">
        <f>+'Ark1'!H2143</f>
        <v>0</v>
      </c>
      <c r="F469" s="236">
        <f>+'Ark1'!J2143</f>
        <v>0</v>
      </c>
      <c r="G469" s="236" t="e">
        <f>VLOOKUP(F469,RNR!$A$1:$B$25,2)</f>
        <v>#N/A</v>
      </c>
      <c r="H469" s="236" t="str">
        <f>+IF(I469=0,"",'Ark1'!Q2143)</f>
        <v/>
      </c>
      <c r="I469" s="353">
        <f>+'Ark1'!R2143</f>
        <v>0</v>
      </c>
      <c r="J469" s="237" t="str">
        <f>+IF(I469=0,"",'Ark1'!AG2143)</f>
        <v/>
      </c>
      <c r="K469" s="237"/>
      <c r="L469" s="237" t="str">
        <f>+IF(I469=0,"",'Ark1'!AH2143)</f>
        <v/>
      </c>
      <c r="M469" s="331"/>
      <c r="N469" s="504">
        <f>+'Ark1'!AI2143</f>
        <v>0</v>
      </c>
      <c r="O469" s="333"/>
      <c r="P469" s="32" t="str">
        <f>+IF(I469=0,"",'Ark1'!U2143)</f>
        <v/>
      </c>
      <c r="Q469" s="32"/>
      <c r="R469" s="264" t="str">
        <f>+IF(N469=0,"",'Ark1'!AJ2143)</f>
        <v/>
      </c>
      <c r="S469" s="334"/>
      <c r="T469" s="264" t="str">
        <f>+IF(N469=0,"",'Ark1'!AK2143)</f>
        <v/>
      </c>
      <c r="U469" s="537"/>
      <c r="V469" s="238" t="str">
        <f>+IF(I469=0,"",'Ark1'!T2143)</f>
        <v/>
      </c>
      <c r="W469" s="331"/>
      <c r="X469" s="239" t="str">
        <f>+IF(I469=0,"",'Ark1'!W2143)</f>
        <v/>
      </c>
      <c r="Y469" s="239" t="str">
        <f>+IF(I469=0,"",'Ark1'!X2143)</f>
        <v/>
      </c>
      <c r="Z469" s="239" t="str">
        <f>+IF(I469=0,"",'Ark1'!Y2143)</f>
        <v/>
      </c>
      <c r="AA469" s="239" t="str">
        <f>+IF(I469=0,"",'Ark1'!Z2143)</f>
        <v/>
      </c>
      <c r="AB469" s="237" t="str">
        <f>+IF(I469=0,"",'Ark1'!AA2143)</f>
        <v/>
      </c>
      <c r="AC469" s="238" t="str">
        <f>+IF(I469=0,"",'Ark1'!AC2143)</f>
        <v/>
      </c>
      <c r="AD469" s="239" t="str">
        <f>+IF(I469=0,"",'Ark1'!AE2143)</f>
        <v/>
      </c>
      <c r="AE469" s="237" t="str">
        <f t="shared" si="72"/>
        <v/>
      </c>
      <c r="AF469" s="237" t="str">
        <f t="shared" si="74"/>
        <v/>
      </c>
      <c r="AG469" s="308"/>
      <c r="AK469" s="27"/>
      <c r="AN469" s="28"/>
      <c r="AO469" s="28"/>
      <c r="AP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</row>
    <row r="470" spans="1:73" s="29" customFormat="1" ht="15.6">
      <c r="A470" s="308"/>
      <c r="B470" s="308">
        <f>+'Ark1'!C2144</f>
        <v>0</v>
      </c>
      <c r="C470" s="236">
        <f>+'Ark1'!L2144</f>
        <v>0</v>
      </c>
      <c r="D470" s="236" t="e">
        <f>VLOOKUP(C470,Klasse!$C$11:$D$27,2)</f>
        <v>#N/A</v>
      </c>
      <c r="E470" s="236">
        <f>+'Ark1'!H2144</f>
        <v>0</v>
      </c>
      <c r="F470" s="236">
        <f>+'Ark1'!J2144</f>
        <v>0</v>
      </c>
      <c r="G470" s="236" t="e">
        <f>VLOOKUP(F470,RNR!$A$1:$B$25,2)</f>
        <v>#N/A</v>
      </c>
      <c r="H470" s="236" t="str">
        <f>+IF(I470=0,"",'Ark1'!Q2144)</f>
        <v/>
      </c>
      <c r="I470" s="353">
        <f>+'Ark1'!R2144</f>
        <v>0</v>
      </c>
      <c r="J470" s="237" t="str">
        <f>+IF(I470=0,"",'Ark1'!AG2144)</f>
        <v/>
      </c>
      <c r="K470" s="237"/>
      <c r="L470" s="237" t="str">
        <f>+IF(I470=0,"",'Ark1'!AH2144)</f>
        <v/>
      </c>
      <c r="M470" s="331"/>
      <c r="N470" s="504">
        <f>+'Ark1'!AI2144</f>
        <v>0</v>
      </c>
      <c r="O470" s="333"/>
      <c r="P470" s="32" t="str">
        <f>+IF(I470=0,"",'Ark1'!U2144)</f>
        <v/>
      </c>
      <c r="Q470" s="32"/>
      <c r="R470" s="264" t="str">
        <f>+IF(N470=0,"",'Ark1'!AJ2144)</f>
        <v/>
      </c>
      <c r="S470" s="334"/>
      <c r="T470" s="264" t="str">
        <f>+IF(N470=0,"",'Ark1'!AK2144)</f>
        <v/>
      </c>
      <c r="U470" s="537"/>
      <c r="V470" s="238" t="str">
        <f>+IF(I470=0,"",'Ark1'!T2144)</f>
        <v/>
      </c>
      <c r="W470" s="331"/>
      <c r="X470" s="239" t="str">
        <f>+IF(I470=0,"",'Ark1'!W2144)</f>
        <v/>
      </c>
      <c r="Y470" s="239" t="str">
        <f>+IF(I470=0,"",'Ark1'!X2144)</f>
        <v/>
      </c>
      <c r="Z470" s="239" t="str">
        <f>+IF(I470=0,"",'Ark1'!Y2144)</f>
        <v/>
      </c>
      <c r="AA470" s="239" t="str">
        <f>+IF(I470=0,"",'Ark1'!Z2144)</f>
        <v/>
      </c>
      <c r="AB470" s="237" t="str">
        <f>+IF(I470=0,"",'Ark1'!AA2144)</f>
        <v/>
      </c>
      <c r="AC470" s="238" t="str">
        <f>+IF(I470=0,"",'Ark1'!AC2144)</f>
        <v/>
      </c>
      <c r="AD470" s="239" t="str">
        <f>+IF(I470=0,"",'Ark1'!AE2144)</f>
        <v/>
      </c>
      <c r="AE470" s="237" t="str">
        <f t="shared" si="72"/>
        <v/>
      </c>
      <c r="AF470" s="237" t="str">
        <f t="shared" si="74"/>
        <v/>
      </c>
      <c r="AG470" s="308"/>
      <c r="AK470" s="27"/>
      <c r="AN470" s="28"/>
      <c r="AO470" s="28"/>
      <c r="AP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</row>
    <row r="471" spans="1:73" s="29" customFormat="1" ht="15.6">
      <c r="A471" s="308"/>
      <c r="B471" s="308">
        <f>+'Ark1'!C2145</f>
        <v>0</v>
      </c>
      <c r="C471" s="236">
        <f>+'Ark1'!L2145</f>
        <v>0</v>
      </c>
      <c r="D471" s="236" t="e">
        <f>VLOOKUP(C471,Klasse!$C$11:$D$27,2)</f>
        <v>#N/A</v>
      </c>
      <c r="E471" s="236">
        <f>+'Ark1'!H2145</f>
        <v>0</v>
      </c>
      <c r="F471" s="236">
        <f>+'Ark1'!J2145</f>
        <v>0</v>
      </c>
      <c r="G471" s="236" t="e">
        <f>VLOOKUP(F471,RNR!$A$1:$B$25,2)</f>
        <v>#N/A</v>
      </c>
      <c r="H471" s="236" t="str">
        <f>+IF(I471=0,"",'Ark1'!Q2145)</f>
        <v/>
      </c>
      <c r="I471" s="353">
        <f>+'Ark1'!R2145</f>
        <v>0</v>
      </c>
      <c r="J471" s="237" t="str">
        <f>+IF(I471=0,"",'Ark1'!AG2145)</f>
        <v/>
      </c>
      <c r="K471" s="237"/>
      <c r="L471" s="237" t="str">
        <f>+IF(I471=0,"",'Ark1'!AH2145)</f>
        <v/>
      </c>
      <c r="M471" s="331"/>
      <c r="N471" s="504">
        <f>+'Ark1'!AI2145</f>
        <v>0</v>
      </c>
      <c r="O471" s="333"/>
      <c r="P471" s="32" t="str">
        <f>+IF(I471=0,"",'Ark1'!U2145)</f>
        <v/>
      </c>
      <c r="Q471" s="32"/>
      <c r="R471" s="264" t="str">
        <f>+IF(N471=0,"",'Ark1'!AJ2145)</f>
        <v/>
      </c>
      <c r="S471" s="334"/>
      <c r="T471" s="264" t="str">
        <f>+IF(N471=0,"",'Ark1'!AK2145)</f>
        <v/>
      </c>
      <c r="U471" s="537"/>
      <c r="V471" s="238" t="str">
        <f>+IF(I471=0,"",'Ark1'!T2145)</f>
        <v/>
      </c>
      <c r="W471" s="331"/>
      <c r="X471" s="239" t="str">
        <f>+IF(I471=0,"",'Ark1'!W2145)</f>
        <v/>
      </c>
      <c r="Y471" s="239" t="str">
        <f>+IF(I471=0,"",'Ark1'!X2145)</f>
        <v/>
      </c>
      <c r="Z471" s="239" t="str">
        <f>+IF(I471=0,"",'Ark1'!Y2145)</f>
        <v/>
      </c>
      <c r="AA471" s="239" t="str">
        <f>+IF(I471=0,"",'Ark1'!Z2145)</f>
        <v/>
      </c>
      <c r="AB471" s="237" t="str">
        <f>+IF(I471=0,"",'Ark1'!AA2145)</f>
        <v/>
      </c>
      <c r="AC471" s="238" t="str">
        <f>+IF(I471=0,"",'Ark1'!AC2145)</f>
        <v/>
      </c>
      <c r="AD471" s="239" t="str">
        <f>+IF(I471=0,"",'Ark1'!AE2145)</f>
        <v/>
      </c>
      <c r="AE471" s="237" t="str">
        <f t="shared" si="72"/>
        <v/>
      </c>
      <c r="AF471" s="237" t="str">
        <f t="shared" si="74"/>
        <v/>
      </c>
      <c r="AG471" s="308"/>
      <c r="AK471" s="27"/>
      <c r="AN471" s="28"/>
      <c r="AO471" s="28"/>
      <c r="AP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</row>
    <row r="472" spans="1:73" s="29" customFormat="1" ht="15.6">
      <c r="A472" s="308"/>
      <c r="B472" s="308">
        <f>+'Ark1'!C2146</f>
        <v>0</v>
      </c>
      <c r="C472" s="236">
        <f>+'Ark1'!L2146</f>
        <v>0</v>
      </c>
      <c r="D472" s="236" t="e">
        <f>VLOOKUP(C472,Klasse!$C$11:$D$27,2)</f>
        <v>#N/A</v>
      </c>
      <c r="E472" s="236">
        <f>+'Ark1'!H2146</f>
        <v>0</v>
      </c>
      <c r="F472" s="236">
        <f>+'Ark1'!J2146</f>
        <v>0</v>
      </c>
      <c r="G472" s="236" t="e">
        <f>VLOOKUP(F472,RNR!$A$1:$B$25,2)</f>
        <v>#N/A</v>
      </c>
      <c r="H472" s="236" t="str">
        <f>+IF(I472=0,"",'Ark1'!Q2146)</f>
        <v/>
      </c>
      <c r="I472" s="353">
        <f>+'Ark1'!R2146</f>
        <v>0</v>
      </c>
      <c r="J472" s="237" t="str">
        <f>+IF(I472=0,"",'Ark1'!AG2146)</f>
        <v/>
      </c>
      <c r="K472" s="237"/>
      <c r="L472" s="237" t="str">
        <f>+IF(I472=0,"",'Ark1'!AH2146)</f>
        <v/>
      </c>
      <c r="M472" s="331"/>
      <c r="N472" s="504">
        <f>+'Ark1'!AI2146</f>
        <v>0</v>
      </c>
      <c r="O472" s="333"/>
      <c r="P472" s="32" t="str">
        <f>+IF(I472=0,"",'Ark1'!U2146)</f>
        <v/>
      </c>
      <c r="Q472" s="32"/>
      <c r="R472" s="264" t="str">
        <f>+IF(N472=0,"",'Ark1'!AJ2146)</f>
        <v/>
      </c>
      <c r="S472" s="334"/>
      <c r="T472" s="264" t="str">
        <f>+IF(N472=0,"",'Ark1'!AK2146)</f>
        <v/>
      </c>
      <c r="U472" s="537"/>
      <c r="V472" s="238" t="str">
        <f>+IF(I472=0,"",'Ark1'!T2146)</f>
        <v/>
      </c>
      <c r="W472" s="331"/>
      <c r="X472" s="239" t="str">
        <f>+IF(I472=0,"",'Ark1'!W2146)</f>
        <v/>
      </c>
      <c r="Y472" s="239" t="str">
        <f>+IF(I472=0,"",'Ark1'!X2146)</f>
        <v/>
      </c>
      <c r="Z472" s="239" t="str">
        <f>+IF(I472=0,"",'Ark1'!Y2146)</f>
        <v/>
      </c>
      <c r="AA472" s="239" t="str">
        <f>+IF(I472=0,"",'Ark1'!Z2146)</f>
        <v/>
      </c>
      <c r="AB472" s="237" t="str">
        <f>+IF(I472=0,"",'Ark1'!AA2146)</f>
        <v/>
      </c>
      <c r="AC472" s="238" t="str">
        <f>+IF(I472=0,"",'Ark1'!AC2146)</f>
        <v/>
      </c>
      <c r="AD472" s="239" t="str">
        <f>+IF(I472=0,"",'Ark1'!AE2146)</f>
        <v/>
      </c>
      <c r="AE472" s="237" t="str">
        <f t="shared" si="72"/>
        <v/>
      </c>
      <c r="AF472" s="237" t="str">
        <f t="shared" si="74"/>
        <v/>
      </c>
      <c r="AG472" s="308"/>
      <c r="AK472" s="27"/>
      <c r="AN472" s="28"/>
      <c r="AO472" s="28"/>
      <c r="AP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</row>
    <row r="473" spans="1:73" s="29" customFormat="1" ht="15.6">
      <c r="A473" s="308"/>
      <c r="B473" s="308">
        <f>+'Ark1'!C2147</f>
        <v>0</v>
      </c>
      <c r="C473" s="236">
        <f>+'Ark1'!L2147</f>
        <v>0</v>
      </c>
      <c r="D473" s="236" t="e">
        <f>VLOOKUP(C473,Klasse!$C$11:$D$27,2)</f>
        <v>#N/A</v>
      </c>
      <c r="E473" s="236">
        <f>+'Ark1'!H2147</f>
        <v>0</v>
      </c>
      <c r="F473" s="236">
        <f>+'Ark1'!J2147</f>
        <v>0</v>
      </c>
      <c r="G473" s="236" t="e">
        <f>VLOOKUP(F473,RNR!$A$1:$B$25,2)</f>
        <v>#N/A</v>
      </c>
      <c r="H473" s="236" t="str">
        <f>+IF(I473=0,"",'Ark1'!Q2147)</f>
        <v/>
      </c>
      <c r="I473" s="353">
        <f>+'Ark1'!R2147</f>
        <v>0</v>
      </c>
      <c r="J473" s="237" t="str">
        <f>+IF(I473=0,"",'Ark1'!AG2147)</f>
        <v/>
      </c>
      <c r="K473" s="237"/>
      <c r="L473" s="237" t="str">
        <f>+IF(I473=0,"",'Ark1'!AH2147)</f>
        <v/>
      </c>
      <c r="M473" s="331"/>
      <c r="N473" s="504">
        <f>+'Ark1'!AI2147</f>
        <v>0</v>
      </c>
      <c r="O473" s="333"/>
      <c r="P473" s="32" t="str">
        <f>+IF(I473=0,"",'Ark1'!U2147)</f>
        <v/>
      </c>
      <c r="Q473" s="32"/>
      <c r="R473" s="264" t="str">
        <f>+IF(N473=0,"",'Ark1'!AJ2147)</f>
        <v/>
      </c>
      <c r="S473" s="334"/>
      <c r="T473" s="264" t="str">
        <f>+IF(N473=0,"",'Ark1'!AK2147)</f>
        <v/>
      </c>
      <c r="U473" s="537"/>
      <c r="V473" s="238" t="str">
        <f>+IF(I473=0,"",'Ark1'!T2147)</f>
        <v/>
      </c>
      <c r="W473" s="331"/>
      <c r="X473" s="239" t="str">
        <f>+IF(I473=0,"",'Ark1'!W2147)</f>
        <v/>
      </c>
      <c r="Y473" s="239" t="str">
        <f>+IF(I473=0,"",'Ark1'!X2147)</f>
        <v/>
      </c>
      <c r="Z473" s="239" t="str">
        <f>+IF(I473=0,"",'Ark1'!Y2147)</f>
        <v/>
      </c>
      <c r="AA473" s="239" t="str">
        <f>+IF(I473=0,"",'Ark1'!Z2147)</f>
        <v/>
      </c>
      <c r="AB473" s="237" t="str">
        <f>+IF(I473=0,"",'Ark1'!AA2147)</f>
        <v/>
      </c>
      <c r="AC473" s="238" t="str">
        <f>+IF(I473=0,"",'Ark1'!AC2147)</f>
        <v/>
      </c>
      <c r="AD473" s="239" t="str">
        <f>+IF(I473=0,"",'Ark1'!AE2147)</f>
        <v/>
      </c>
      <c r="AE473" s="237" t="str">
        <f t="shared" si="72"/>
        <v/>
      </c>
      <c r="AF473" s="237" t="str">
        <f t="shared" si="74"/>
        <v/>
      </c>
      <c r="AG473" s="308"/>
      <c r="AK473" s="27"/>
      <c r="AN473" s="28"/>
      <c r="AO473" s="28"/>
      <c r="AP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</row>
    <row r="474" spans="1:73" s="29" customFormat="1" ht="15.6">
      <c r="A474" s="308"/>
      <c r="B474" s="308">
        <f>+'Ark1'!C2148</f>
        <v>0</v>
      </c>
      <c r="C474" s="236">
        <f>+'Ark1'!L2148</f>
        <v>0</v>
      </c>
      <c r="D474" s="236" t="e">
        <f>VLOOKUP(C474,Klasse!$C$11:$D$27,2)</f>
        <v>#N/A</v>
      </c>
      <c r="E474" s="236">
        <f>+'Ark1'!H2148</f>
        <v>0</v>
      </c>
      <c r="F474" s="236">
        <f>+'Ark1'!J2148</f>
        <v>0</v>
      </c>
      <c r="G474" s="236" t="e">
        <f>VLOOKUP(F474,RNR!$A$1:$B$25,2)</f>
        <v>#N/A</v>
      </c>
      <c r="H474" s="236" t="str">
        <f>+IF(I474=0,"",'Ark1'!Q2148)</f>
        <v/>
      </c>
      <c r="I474" s="353">
        <f>+'Ark1'!R2148</f>
        <v>0</v>
      </c>
      <c r="J474" s="237" t="str">
        <f>+IF(I474=0,"",'Ark1'!AG2148)</f>
        <v/>
      </c>
      <c r="K474" s="237"/>
      <c r="L474" s="237" t="str">
        <f>+IF(I474=0,"",'Ark1'!AH2148)</f>
        <v/>
      </c>
      <c r="M474" s="331"/>
      <c r="N474" s="504">
        <f>+'Ark1'!AI2148</f>
        <v>0</v>
      </c>
      <c r="O474" s="333"/>
      <c r="P474" s="32" t="str">
        <f>+IF(I474=0,"",'Ark1'!U2148)</f>
        <v/>
      </c>
      <c r="Q474" s="32"/>
      <c r="R474" s="264" t="str">
        <f>+IF(N474=0,"",'Ark1'!AJ2148)</f>
        <v/>
      </c>
      <c r="S474" s="334"/>
      <c r="T474" s="264" t="str">
        <f>+IF(N474=0,"",'Ark1'!AK2148)</f>
        <v/>
      </c>
      <c r="U474" s="537"/>
      <c r="V474" s="238" t="str">
        <f>+IF(I474=0,"",'Ark1'!T2148)</f>
        <v/>
      </c>
      <c r="W474" s="331"/>
      <c r="X474" s="239" t="str">
        <f>+IF(I474=0,"",'Ark1'!W2148)</f>
        <v/>
      </c>
      <c r="Y474" s="239" t="str">
        <f>+IF(I474=0,"",'Ark1'!X2148)</f>
        <v/>
      </c>
      <c r="Z474" s="239" t="str">
        <f>+IF(I474=0,"",'Ark1'!Y2148)</f>
        <v/>
      </c>
      <c r="AA474" s="239" t="str">
        <f>+IF(I474=0,"",'Ark1'!Z2148)</f>
        <v/>
      </c>
      <c r="AB474" s="237" t="str">
        <f>+IF(I474=0,"",'Ark1'!AA2148)</f>
        <v/>
      </c>
      <c r="AC474" s="238" t="str">
        <f>+IF(I474=0,"",'Ark1'!AC2148)</f>
        <v/>
      </c>
      <c r="AD474" s="239" t="str">
        <f>+IF(I474=0,"",'Ark1'!AE2148)</f>
        <v/>
      </c>
      <c r="AE474" s="237" t="str">
        <f t="shared" si="72"/>
        <v/>
      </c>
      <c r="AF474" s="237" t="str">
        <f t="shared" si="74"/>
        <v/>
      </c>
      <c r="AG474" s="308"/>
      <c r="AK474" s="27"/>
      <c r="AN474" s="28"/>
      <c r="AO474" s="28"/>
      <c r="AP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</row>
    <row r="475" spans="1:73" s="29" customFormat="1" ht="15.6">
      <c r="A475" s="308"/>
      <c r="B475" s="308">
        <f>+'Ark1'!C2149</f>
        <v>0</v>
      </c>
      <c r="C475" s="236">
        <f>+'Ark1'!L2149</f>
        <v>0</v>
      </c>
      <c r="D475" s="236" t="e">
        <f>VLOOKUP(C475,Klasse!$C$11:$D$27,2)</f>
        <v>#N/A</v>
      </c>
      <c r="E475" s="236">
        <f>+'Ark1'!H2149</f>
        <v>0</v>
      </c>
      <c r="F475" s="236">
        <f>+'Ark1'!J2149</f>
        <v>0</v>
      </c>
      <c r="G475" s="236" t="e">
        <f>VLOOKUP(F475,RNR!$A$1:$B$25,2)</f>
        <v>#N/A</v>
      </c>
      <c r="H475" s="236" t="str">
        <f>+IF(I475=0,"",'Ark1'!Q2149)</f>
        <v/>
      </c>
      <c r="I475" s="353">
        <f>+'Ark1'!R2149</f>
        <v>0</v>
      </c>
      <c r="J475" s="237" t="str">
        <f>+IF(I475=0,"",'Ark1'!AG2149)</f>
        <v/>
      </c>
      <c r="K475" s="237"/>
      <c r="L475" s="237" t="str">
        <f>+IF(I475=0,"",'Ark1'!AH2149)</f>
        <v/>
      </c>
      <c r="M475" s="331"/>
      <c r="N475" s="504">
        <f>+'Ark1'!AI2149</f>
        <v>0</v>
      </c>
      <c r="O475" s="333"/>
      <c r="P475" s="32" t="str">
        <f>+IF(I475=0,"",'Ark1'!U2149)</f>
        <v/>
      </c>
      <c r="Q475" s="32"/>
      <c r="R475" s="264" t="str">
        <f>+IF(N475=0,"",'Ark1'!AJ2149)</f>
        <v/>
      </c>
      <c r="S475" s="334"/>
      <c r="T475" s="264" t="str">
        <f>+IF(N475=0,"",'Ark1'!AK2149)</f>
        <v/>
      </c>
      <c r="U475" s="537"/>
      <c r="V475" s="238" t="str">
        <f>+IF(I475=0,"",'Ark1'!T2149)</f>
        <v/>
      </c>
      <c r="W475" s="331"/>
      <c r="X475" s="239" t="str">
        <f>+IF(I475=0,"",'Ark1'!W2149)</f>
        <v/>
      </c>
      <c r="Y475" s="239" t="str">
        <f>+IF(I475=0,"",'Ark1'!X2149)</f>
        <v/>
      </c>
      <c r="Z475" s="239" t="str">
        <f>+IF(I475=0,"",'Ark1'!Y2149)</f>
        <v/>
      </c>
      <c r="AA475" s="239" t="str">
        <f>+IF(I475=0,"",'Ark1'!Z2149)</f>
        <v/>
      </c>
      <c r="AB475" s="237" t="str">
        <f>+IF(I475=0,"",'Ark1'!AA2149)</f>
        <v/>
      </c>
      <c r="AC475" s="238" t="str">
        <f>+IF(I475=0,"",'Ark1'!AC2149)</f>
        <v/>
      </c>
      <c r="AD475" s="239" t="str">
        <f>+IF(I475=0,"",'Ark1'!AE2149)</f>
        <v/>
      </c>
      <c r="AE475" s="237" t="str">
        <f t="shared" si="72"/>
        <v/>
      </c>
      <c r="AF475" s="237" t="str">
        <f t="shared" si="74"/>
        <v/>
      </c>
      <c r="AG475" s="308"/>
      <c r="AK475" s="27"/>
      <c r="AN475" s="28"/>
      <c r="AO475" s="28"/>
      <c r="AP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</row>
    <row r="476" spans="1:73" s="29" customFormat="1" ht="15.6">
      <c r="A476" s="308"/>
      <c r="B476" s="308">
        <f>+'Ark1'!C2150</f>
        <v>0</v>
      </c>
      <c r="C476" s="236">
        <f>+'Ark1'!L2150</f>
        <v>0</v>
      </c>
      <c r="D476" s="236" t="e">
        <f>VLOOKUP(C476,Klasse!$C$11:$D$27,2)</f>
        <v>#N/A</v>
      </c>
      <c r="E476" s="236">
        <f>+'Ark1'!H2150</f>
        <v>0</v>
      </c>
      <c r="F476" s="236">
        <f>+'Ark1'!J2150</f>
        <v>0</v>
      </c>
      <c r="G476" s="236" t="e">
        <f>VLOOKUP(F476,RNR!$A$1:$B$25,2)</f>
        <v>#N/A</v>
      </c>
      <c r="H476" s="236" t="str">
        <f>+IF(I476=0,"",'Ark1'!Q2150)</f>
        <v/>
      </c>
      <c r="I476" s="353">
        <f>+'Ark1'!R2150</f>
        <v>0</v>
      </c>
      <c r="J476" s="237" t="str">
        <f>+IF(I476=0,"",'Ark1'!AG2150)</f>
        <v/>
      </c>
      <c r="K476" s="237"/>
      <c r="L476" s="237" t="str">
        <f>+IF(I476=0,"",'Ark1'!AH2150)</f>
        <v/>
      </c>
      <c r="M476" s="331"/>
      <c r="N476" s="504">
        <f>+'Ark1'!AI2150</f>
        <v>0</v>
      </c>
      <c r="O476" s="333"/>
      <c r="P476" s="32" t="str">
        <f>+IF(I476=0,"",'Ark1'!U2150)</f>
        <v/>
      </c>
      <c r="Q476" s="32"/>
      <c r="R476" s="264" t="str">
        <f>+IF(N476=0,"",'Ark1'!AJ2150)</f>
        <v/>
      </c>
      <c r="S476" s="334"/>
      <c r="T476" s="264" t="str">
        <f>+IF(N476=0,"",'Ark1'!AK2150)</f>
        <v/>
      </c>
      <c r="U476" s="537"/>
      <c r="V476" s="238" t="str">
        <f>+IF(I476=0,"",'Ark1'!T2150)</f>
        <v/>
      </c>
      <c r="W476" s="331"/>
      <c r="X476" s="239" t="str">
        <f>+IF(I476=0,"",'Ark1'!W2150)</f>
        <v/>
      </c>
      <c r="Y476" s="239" t="str">
        <f>+IF(I476=0,"",'Ark1'!X2150)</f>
        <v/>
      </c>
      <c r="Z476" s="239" t="str">
        <f>+IF(I476=0,"",'Ark1'!Y2150)</f>
        <v/>
      </c>
      <c r="AA476" s="239" t="str">
        <f>+IF(I476=0,"",'Ark1'!Z2150)</f>
        <v/>
      </c>
      <c r="AB476" s="237" t="str">
        <f>+IF(I476=0,"",'Ark1'!AA2150)</f>
        <v/>
      </c>
      <c r="AC476" s="238" t="str">
        <f>+IF(I476=0,"",'Ark1'!AC2150)</f>
        <v/>
      </c>
      <c r="AD476" s="239" t="str">
        <f>+IF(I476=0,"",'Ark1'!AE2150)</f>
        <v/>
      </c>
      <c r="AE476" s="237" t="str">
        <f t="shared" si="72"/>
        <v/>
      </c>
      <c r="AF476" s="237" t="str">
        <f t="shared" si="74"/>
        <v/>
      </c>
      <c r="AG476" s="308"/>
      <c r="AK476" s="27"/>
      <c r="AN476" s="28"/>
      <c r="AO476" s="28"/>
      <c r="AP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</row>
    <row r="477" spans="1:73" s="29" customFormat="1" ht="15.6">
      <c r="A477" s="308"/>
      <c r="B477" s="308">
        <f>+'Ark1'!C2151</f>
        <v>0</v>
      </c>
      <c r="C477" s="236">
        <f>+'Ark1'!L2151</f>
        <v>0</v>
      </c>
      <c r="D477" s="236" t="e">
        <f>VLOOKUP(C477,Klasse!$C$11:$D$27,2)</f>
        <v>#N/A</v>
      </c>
      <c r="E477" s="236">
        <f>+'Ark1'!H2151</f>
        <v>0</v>
      </c>
      <c r="F477" s="236">
        <f>+'Ark1'!J2151</f>
        <v>0</v>
      </c>
      <c r="G477" s="236" t="e">
        <f>VLOOKUP(F477,RNR!$A$1:$B$25,2)</f>
        <v>#N/A</v>
      </c>
      <c r="H477" s="236" t="str">
        <f>+IF(I477=0,"",'Ark1'!Q2151)</f>
        <v/>
      </c>
      <c r="I477" s="353">
        <f>+'Ark1'!R2151</f>
        <v>0</v>
      </c>
      <c r="J477" s="237" t="str">
        <f>+IF(I477=0,"",'Ark1'!AG2151)</f>
        <v/>
      </c>
      <c r="K477" s="237"/>
      <c r="L477" s="237" t="str">
        <f>+IF(I477=0,"",'Ark1'!AH2151)</f>
        <v/>
      </c>
      <c r="M477" s="331"/>
      <c r="N477" s="504">
        <f>+'Ark1'!AI2151</f>
        <v>0</v>
      </c>
      <c r="O477" s="333"/>
      <c r="P477" s="32" t="str">
        <f>+IF(I477=0,"",'Ark1'!U2151)</f>
        <v/>
      </c>
      <c r="Q477" s="32"/>
      <c r="R477" s="264" t="str">
        <f>+IF(N477=0,"",'Ark1'!AJ2151)</f>
        <v/>
      </c>
      <c r="S477" s="334"/>
      <c r="T477" s="264" t="str">
        <f>+IF(N477=0,"",'Ark1'!AK2151)</f>
        <v/>
      </c>
      <c r="U477" s="537"/>
      <c r="V477" s="238" t="str">
        <f>+IF(I477=0,"",'Ark1'!T2151)</f>
        <v/>
      </c>
      <c r="W477" s="331"/>
      <c r="X477" s="239" t="str">
        <f>+IF(I477=0,"",'Ark1'!W2151)</f>
        <v/>
      </c>
      <c r="Y477" s="239" t="str">
        <f>+IF(I477=0,"",'Ark1'!X2151)</f>
        <v/>
      </c>
      <c r="Z477" s="239" t="str">
        <f>+IF(I477=0,"",'Ark1'!Y2151)</f>
        <v/>
      </c>
      <c r="AA477" s="239" t="str">
        <f>+IF(I477=0,"",'Ark1'!Z2151)</f>
        <v/>
      </c>
      <c r="AB477" s="237" t="str">
        <f>+IF(I477=0,"",'Ark1'!AA2151)</f>
        <v/>
      </c>
      <c r="AC477" s="238" t="str">
        <f>+IF(I477=0,"",'Ark1'!AC2151)</f>
        <v/>
      </c>
      <c r="AD477" s="239" t="str">
        <f>+IF(I477=0,"",'Ark1'!AE2151)</f>
        <v/>
      </c>
      <c r="AE477" s="237" t="str">
        <f t="shared" si="72"/>
        <v/>
      </c>
      <c r="AF477" s="237" t="str">
        <f t="shared" si="74"/>
        <v/>
      </c>
      <c r="AG477" s="308"/>
      <c r="AK477" s="27"/>
      <c r="AN477" s="28"/>
      <c r="AO477" s="28"/>
      <c r="AP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</row>
    <row r="478" spans="1:73" s="29" customFormat="1" ht="15.6">
      <c r="A478" s="308"/>
      <c r="B478" s="308">
        <f>+'Ark1'!C2152</f>
        <v>0</v>
      </c>
      <c r="C478" s="236">
        <f>+'Ark1'!L2152</f>
        <v>0</v>
      </c>
      <c r="D478" s="236" t="e">
        <f>VLOOKUP(C478,Klasse!$C$11:$D$27,2)</f>
        <v>#N/A</v>
      </c>
      <c r="E478" s="236">
        <f>+'Ark1'!H2152</f>
        <v>0</v>
      </c>
      <c r="F478" s="236">
        <f>+'Ark1'!J2152</f>
        <v>0</v>
      </c>
      <c r="G478" s="236" t="e">
        <f>VLOOKUP(F478,RNR!$A$1:$B$25,2)</f>
        <v>#N/A</v>
      </c>
      <c r="H478" s="236" t="str">
        <f>+IF(I478=0,"",'Ark1'!Q2152)</f>
        <v/>
      </c>
      <c r="I478" s="353">
        <f>+'Ark1'!R2152</f>
        <v>0</v>
      </c>
      <c r="J478" s="237" t="str">
        <f>+IF(I478=0,"",'Ark1'!AG2152)</f>
        <v/>
      </c>
      <c r="K478" s="237"/>
      <c r="L478" s="237" t="str">
        <f>+IF(I478=0,"",'Ark1'!AH2152)</f>
        <v/>
      </c>
      <c r="M478" s="331"/>
      <c r="N478" s="504">
        <f>+'Ark1'!AI2152</f>
        <v>0</v>
      </c>
      <c r="O478" s="333"/>
      <c r="P478" s="32" t="str">
        <f>+IF(I478=0,"",'Ark1'!U2152)</f>
        <v/>
      </c>
      <c r="Q478" s="32"/>
      <c r="R478" s="264" t="str">
        <f>+IF(N478=0,"",'Ark1'!AJ2152)</f>
        <v/>
      </c>
      <c r="S478" s="334"/>
      <c r="T478" s="264" t="str">
        <f>+IF(N478=0,"",'Ark1'!AK2152)</f>
        <v/>
      </c>
      <c r="U478" s="537"/>
      <c r="V478" s="238" t="str">
        <f>+IF(I478=0,"",'Ark1'!T2152)</f>
        <v/>
      </c>
      <c r="W478" s="331"/>
      <c r="X478" s="239" t="str">
        <f>+IF(I478=0,"",'Ark1'!W2152)</f>
        <v/>
      </c>
      <c r="Y478" s="239" t="str">
        <f>+IF(I478=0,"",'Ark1'!X2152)</f>
        <v/>
      </c>
      <c r="Z478" s="239" t="str">
        <f>+IF(I478=0,"",'Ark1'!Y2152)</f>
        <v/>
      </c>
      <c r="AA478" s="239" t="str">
        <f>+IF(I478=0,"",'Ark1'!Z2152)</f>
        <v/>
      </c>
      <c r="AB478" s="237" t="str">
        <f>+IF(I478=0,"",'Ark1'!AA2152)</f>
        <v/>
      </c>
      <c r="AC478" s="238" t="str">
        <f>+IF(I478=0,"",'Ark1'!AC2152)</f>
        <v/>
      </c>
      <c r="AD478" s="239" t="str">
        <f>+IF(I478=0,"",'Ark1'!AE2152)</f>
        <v/>
      </c>
      <c r="AE478" s="237" t="str">
        <f t="shared" si="72"/>
        <v/>
      </c>
      <c r="AF478" s="237" t="str">
        <f t="shared" si="74"/>
        <v/>
      </c>
      <c r="AG478" s="308"/>
      <c r="AK478" s="27"/>
      <c r="AN478" s="28"/>
      <c r="AO478" s="28"/>
      <c r="AP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</row>
    <row r="479" spans="1:73" s="29" customFormat="1" ht="15.6">
      <c r="A479" s="308"/>
      <c r="B479" s="308">
        <f>+'Ark1'!C2153</f>
        <v>0</v>
      </c>
      <c r="C479" s="236">
        <f>+'Ark1'!L2153</f>
        <v>0</v>
      </c>
      <c r="D479" s="236" t="e">
        <f>VLOOKUP(C479,Klasse!$C$11:$D$27,2)</f>
        <v>#N/A</v>
      </c>
      <c r="E479" s="236">
        <f>+'Ark1'!H2153</f>
        <v>0</v>
      </c>
      <c r="F479" s="236">
        <f>+'Ark1'!J2153</f>
        <v>0</v>
      </c>
      <c r="G479" s="236" t="e">
        <f>VLOOKUP(F479,RNR!$A$1:$B$25,2)</f>
        <v>#N/A</v>
      </c>
      <c r="H479" s="236" t="str">
        <f>+IF(I479=0,"",'Ark1'!Q2153)</f>
        <v/>
      </c>
      <c r="I479" s="353">
        <f>+'Ark1'!R2153</f>
        <v>0</v>
      </c>
      <c r="J479" s="237" t="str">
        <f>+IF(I479=0,"",'Ark1'!AG2153)</f>
        <v/>
      </c>
      <c r="K479" s="237"/>
      <c r="L479" s="237" t="str">
        <f>+IF(I479=0,"",'Ark1'!AH2153)</f>
        <v/>
      </c>
      <c r="M479" s="331"/>
      <c r="N479" s="504">
        <f>+'Ark1'!AI2153</f>
        <v>0</v>
      </c>
      <c r="O479" s="333"/>
      <c r="P479" s="32" t="str">
        <f>+IF(I479=0,"",'Ark1'!U2153)</f>
        <v/>
      </c>
      <c r="Q479" s="32"/>
      <c r="R479" s="264" t="str">
        <f>+IF(N479=0,"",'Ark1'!AJ2153)</f>
        <v/>
      </c>
      <c r="S479" s="334"/>
      <c r="T479" s="264" t="str">
        <f>+IF(N479=0,"",'Ark1'!AK2153)</f>
        <v/>
      </c>
      <c r="U479" s="537"/>
      <c r="V479" s="238" t="str">
        <f>+IF(I479=0,"",'Ark1'!T2153)</f>
        <v/>
      </c>
      <c r="W479" s="331"/>
      <c r="X479" s="239" t="str">
        <f>+IF(I479=0,"",'Ark1'!W2153)</f>
        <v/>
      </c>
      <c r="Y479" s="239" t="str">
        <f>+IF(I479=0,"",'Ark1'!X2153)</f>
        <v/>
      </c>
      <c r="Z479" s="239" t="str">
        <f>+IF(I479=0,"",'Ark1'!Y2153)</f>
        <v/>
      </c>
      <c r="AA479" s="239" t="str">
        <f>+IF(I479=0,"",'Ark1'!Z2153)</f>
        <v/>
      </c>
      <c r="AB479" s="237" t="str">
        <f>+IF(I479=0,"",'Ark1'!AA2153)</f>
        <v/>
      </c>
      <c r="AC479" s="238" t="str">
        <f>+IF(I479=0,"",'Ark1'!AC2153)</f>
        <v/>
      </c>
      <c r="AD479" s="239" t="str">
        <f>+IF(I479=0,"",'Ark1'!AE2153)</f>
        <v/>
      </c>
      <c r="AE479" s="237" t="str">
        <f t="shared" si="72"/>
        <v/>
      </c>
      <c r="AF479" s="237" t="str">
        <f t="shared" si="74"/>
        <v/>
      </c>
      <c r="AG479" s="308"/>
      <c r="AK479" s="27"/>
      <c r="AN479" s="28"/>
      <c r="AO479" s="28"/>
      <c r="AP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</row>
    <row r="480" spans="1:73" s="29" customFormat="1" ht="15.6">
      <c r="A480" s="308"/>
      <c r="B480" s="308">
        <f>+'Ark1'!C2154</f>
        <v>0</v>
      </c>
      <c r="C480" s="236">
        <f>+'Ark1'!L2154</f>
        <v>0</v>
      </c>
      <c r="D480" s="236" t="e">
        <f>VLOOKUP(C480,Klasse!$C$11:$D$27,2)</f>
        <v>#N/A</v>
      </c>
      <c r="E480" s="236">
        <f>+'Ark1'!H2154</f>
        <v>0</v>
      </c>
      <c r="F480" s="236">
        <f>+'Ark1'!J2154</f>
        <v>0</v>
      </c>
      <c r="G480" s="236" t="e">
        <f>VLOOKUP(F480,RNR!$A$1:$B$25,2)</f>
        <v>#N/A</v>
      </c>
      <c r="H480" s="236" t="str">
        <f>+IF(I480=0,"",'Ark1'!Q2154)</f>
        <v/>
      </c>
      <c r="I480" s="353">
        <f>+'Ark1'!R2154</f>
        <v>0</v>
      </c>
      <c r="J480" s="237" t="str">
        <f>+IF(I480=0,"",'Ark1'!AG2154)</f>
        <v/>
      </c>
      <c r="K480" s="237"/>
      <c r="L480" s="237" t="str">
        <f>+IF(I480=0,"",'Ark1'!AH2154)</f>
        <v/>
      </c>
      <c r="M480" s="331"/>
      <c r="N480" s="504">
        <f>+'Ark1'!AI2154</f>
        <v>0</v>
      </c>
      <c r="O480" s="333"/>
      <c r="P480" s="32" t="str">
        <f>+IF(I480=0,"",'Ark1'!U2154)</f>
        <v/>
      </c>
      <c r="Q480" s="32"/>
      <c r="R480" s="264" t="str">
        <f>+IF(N480=0,"",'Ark1'!AJ2154)</f>
        <v/>
      </c>
      <c r="S480" s="334"/>
      <c r="T480" s="264" t="str">
        <f>+IF(N480=0,"",'Ark1'!AK2154)</f>
        <v/>
      </c>
      <c r="U480" s="537"/>
      <c r="V480" s="238" t="str">
        <f>+IF(I480=0,"",'Ark1'!T2154)</f>
        <v/>
      </c>
      <c r="W480" s="331"/>
      <c r="X480" s="239" t="str">
        <f>+IF(I480=0,"",'Ark1'!W2154)</f>
        <v/>
      </c>
      <c r="Y480" s="239" t="str">
        <f>+IF(I480=0,"",'Ark1'!X2154)</f>
        <v/>
      </c>
      <c r="Z480" s="239" t="str">
        <f>+IF(I480=0,"",'Ark1'!Y2154)</f>
        <v/>
      </c>
      <c r="AA480" s="239" t="str">
        <f>+IF(I480=0,"",'Ark1'!Z2154)</f>
        <v/>
      </c>
      <c r="AB480" s="237" t="str">
        <f>+IF(I480=0,"",'Ark1'!AA2154)</f>
        <v/>
      </c>
      <c r="AC480" s="238" t="str">
        <f>+IF(I480=0,"",'Ark1'!AC2154)</f>
        <v/>
      </c>
      <c r="AD480" s="239" t="str">
        <f>+IF(I480=0,"",'Ark1'!AE2154)</f>
        <v/>
      </c>
      <c r="AE480" s="237" t="str">
        <f t="shared" si="72"/>
        <v/>
      </c>
      <c r="AF480" s="237" t="str">
        <f t="shared" si="74"/>
        <v/>
      </c>
      <c r="AG480" s="308"/>
      <c r="AK480" s="27"/>
      <c r="AN480" s="28"/>
      <c r="AO480" s="28"/>
      <c r="AP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</row>
    <row r="481" spans="1:73" s="29" customFormat="1" ht="15.6">
      <c r="A481" s="308"/>
      <c r="B481" s="308">
        <f>+'Ark1'!C2155</f>
        <v>0</v>
      </c>
      <c r="C481" s="236">
        <f>+'Ark1'!L2155</f>
        <v>0</v>
      </c>
      <c r="D481" s="236" t="e">
        <f>VLOOKUP(C481,Klasse!$C$11:$D$27,2)</f>
        <v>#N/A</v>
      </c>
      <c r="E481" s="236">
        <f>+'Ark1'!H2155</f>
        <v>0</v>
      </c>
      <c r="F481" s="236">
        <f>+'Ark1'!J2155</f>
        <v>0</v>
      </c>
      <c r="G481" s="236" t="e">
        <f>VLOOKUP(F481,RNR!$A$1:$B$25,2)</f>
        <v>#N/A</v>
      </c>
      <c r="H481" s="236" t="str">
        <f>+IF(I481=0,"",'Ark1'!Q2155)</f>
        <v/>
      </c>
      <c r="I481" s="353">
        <f>+'Ark1'!R2155</f>
        <v>0</v>
      </c>
      <c r="J481" s="237" t="str">
        <f>+IF(I481=0,"",'Ark1'!AG2155)</f>
        <v/>
      </c>
      <c r="K481" s="237"/>
      <c r="L481" s="237" t="str">
        <f>+IF(I481=0,"",'Ark1'!AH2155)</f>
        <v/>
      </c>
      <c r="M481" s="331"/>
      <c r="N481" s="504">
        <f>+'Ark1'!AI2155</f>
        <v>0</v>
      </c>
      <c r="O481" s="333"/>
      <c r="P481" s="32" t="str">
        <f>+IF(I481=0,"",'Ark1'!U2155)</f>
        <v/>
      </c>
      <c r="Q481" s="32"/>
      <c r="R481" s="264" t="str">
        <f>+IF(N481=0,"",'Ark1'!AJ2155)</f>
        <v/>
      </c>
      <c r="S481" s="334"/>
      <c r="T481" s="264" t="str">
        <f>+IF(N481=0,"",'Ark1'!AK2155)</f>
        <v/>
      </c>
      <c r="U481" s="537"/>
      <c r="V481" s="238" t="str">
        <f>+IF(I481=0,"",'Ark1'!T2155)</f>
        <v/>
      </c>
      <c r="W481" s="331"/>
      <c r="X481" s="239" t="str">
        <f>+IF(I481=0,"",'Ark1'!W2155)</f>
        <v/>
      </c>
      <c r="Y481" s="239" t="str">
        <f>+IF(I481=0,"",'Ark1'!X2155)</f>
        <v/>
      </c>
      <c r="Z481" s="239" t="str">
        <f>+IF(I481=0,"",'Ark1'!Y2155)</f>
        <v/>
      </c>
      <c r="AA481" s="239" t="str">
        <f>+IF(I481=0,"",'Ark1'!Z2155)</f>
        <v/>
      </c>
      <c r="AB481" s="237" t="str">
        <f>+IF(I481=0,"",'Ark1'!AA2155)</f>
        <v/>
      </c>
      <c r="AC481" s="238" t="str">
        <f>+IF(I481=0,"",'Ark1'!AC2155)</f>
        <v/>
      </c>
      <c r="AD481" s="239" t="str">
        <f>+IF(I481=0,"",'Ark1'!AE2155)</f>
        <v/>
      </c>
      <c r="AE481" s="237" t="str">
        <f t="shared" si="72"/>
        <v/>
      </c>
      <c r="AF481" s="237" t="str">
        <f t="shared" si="74"/>
        <v/>
      </c>
      <c r="AG481" s="308"/>
      <c r="AK481" s="27"/>
      <c r="AN481" s="28"/>
      <c r="AO481" s="28"/>
      <c r="AP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</row>
    <row r="482" spans="1:73" s="29" customFormat="1" ht="15.6">
      <c r="A482" s="308"/>
      <c r="B482" s="308">
        <f>+'Ark1'!C2156</f>
        <v>0</v>
      </c>
      <c r="C482" s="236">
        <f>+'Ark1'!L2156</f>
        <v>0</v>
      </c>
      <c r="D482" s="236" t="e">
        <f>VLOOKUP(C482,Klasse!$C$11:$D$27,2)</f>
        <v>#N/A</v>
      </c>
      <c r="E482" s="236">
        <f>+'Ark1'!H2156</f>
        <v>0</v>
      </c>
      <c r="F482" s="236">
        <f>+'Ark1'!J2156</f>
        <v>0</v>
      </c>
      <c r="G482" s="236" t="e">
        <f>VLOOKUP(F482,RNR!$A$1:$B$25,2)</f>
        <v>#N/A</v>
      </c>
      <c r="H482" s="236" t="str">
        <f>+IF(I482=0,"",'Ark1'!Q2156)</f>
        <v/>
      </c>
      <c r="I482" s="353">
        <f>+'Ark1'!R2156</f>
        <v>0</v>
      </c>
      <c r="J482" s="237" t="str">
        <f>+IF(I482=0,"",'Ark1'!AG2156)</f>
        <v/>
      </c>
      <c r="K482" s="237"/>
      <c r="L482" s="237" t="str">
        <f>+IF(I482=0,"",'Ark1'!AH2156)</f>
        <v/>
      </c>
      <c r="M482" s="331"/>
      <c r="N482" s="504">
        <f>+'Ark1'!AI2156</f>
        <v>0</v>
      </c>
      <c r="O482" s="333"/>
      <c r="P482" s="32" t="str">
        <f>+IF(I482=0,"",'Ark1'!U2156)</f>
        <v/>
      </c>
      <c r="Q482" s="32"/>
      <c r="R482" s="264" t="str">
        <f>+IF(N482=0,"",'Ark1'!AJ2156)</f>
        <v/>
      </c>
      <c r="S482" s="334"/>
      <c r="T482" s="264" t="str">
        <f>+IF(N482=0,"",'Ark1'!AK2156)</f>
        <v/>
      </c>
      <c r="U482" s="537"/>
      <c r="V482" s="238" t="str">
        <f>+IF(I482=0,"",'Ark1'!T2156)</f>
        <v/>
      </c>
      <c r="W482" s="331"/>
      <c r="X482" s="239" t="str">
        <f>+IF(I482=0,"",'Ark1'!W2156)</f>
        <v/>
      </c>
      <c r="Y482" s="239" t="str">
        <f>+IF(I482=0,"",'Ark1'!X2156)</f>
        <v/>
      </c>
      <c r="Z482" s="239" t="str">
        <f>+IF(I482=0,"",'Ark1'!Y2156)</f>
        <v/>
      </c>
      <c r="AA482" s="239" t="str">
        <f>+IF(I482=0,"",'Ark1'!Z2156)</f>
        <v/>
      </c>
      <c r="AB482" s="237" t="str">
        <f>+IF(I482=0,"",'Ark1'!AA2156)</f>
        <v/>
      </c>
      <c r="AC482" s="238" t="str">
        <f>+IF(I482=0,"",'Ark1'!AC2156)</f>
        <v/>
      </c>
      <c r="AD482" s="239" t="str">
        <f>+IF(I482=0,"",'Ark1'!AE2156)</f>
        <v/>
      </c>
      <c r="AE482" s="237" t="str">
        <f t="shared" si="72"/>
        <v/>
      </c>
      <c r="AF482" s="237" t="str">
        <f t="shared" si="74"/>
        <v/>
      </c>
      <c r="AG482" s="308"/>
      <c r="AK482" s="27"/>
      <c r="AN482" s="28"/>
      <c r="AO482" s="28"/>
      <c r="AP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</row>
    <row r="483" spans="1:73" s="29" customFormat="1" ht="15.6">
      <c r="A483" s="308"/>
      <c r="B483" s="308">
        <f>+'Ark1'!C2157</f>
        <v>0</v>
      </c>
      <c r="C483" s="236">
        <f>+'Ark1'!L2157</f>
        <v>0</v>
      </c>
      <c r="D483" s="236" t="e">
        <f>VLOOKUP(C483,Klasse!$C$11:$D$27,2)</f>
        <v>#N/A</v>
      </c>
      <c r="E483" s="236">
        <f>+'Ark1'!H2157</f>
        <v>0</v>
      </c>
      <c r="F483" s="236">
        <f>+'Ark1'!J2157</f>
        <v>0</v>
      </c>
      <c r="G483" s="236" t="e">
        <f>VLOOKUP(F483,RNR!$A$1:$B$25,2)</f>
        <v>#N/A</v>
      </c>
      <c r="H483" s="236" t="str">
        <f>+IF(I483=0,"",'Ark1'!Q2157)</f>
        <v/>
      </c>
      <c r="I483" s="353">
        <f>+'Ark1'!R2157</f>
        <v>0</v>
      </c>
      <c r="J483" s="237" t="str">
        <f>+IF(I483=0,"",'Ark1'!AG2157)</f>
        <v/>
      </c>
      <c r="K483" s="237"/>
      <c r="L483" s="237" t="str">
        <f>+IF(I483=0,"",'Ark1'!AH2157)</f>
        <v/>
      </c>
      <c r="M483" s="331"/>
      <c r="N483" s="504">
        <f>+'Ark1'!AI2157</f>
        <v>0</v>
      </c>
      <c r="O483" s="333"/>
      <c r="P483" s="32" t="str">
        <f>+IF(I483=0,"",'Ark1'!U2157)</f>
        <v/>
      </c>
      <c r="Q483" s="32"/>
      <c r="R483" s="264" t="str">
        <f>+IF(N483=0,"",'Ark1'!AJ2157)</f>
        <v/>
      </c>
      <c r="S483" s="334"/>
      <c r="T483" s="264" t="str">
        <f>+IF(N483=0,"",'Ark1'!AK2157)</f>
        <v/>
      </c>
      <c r="U483" s="537"/>
      <c r="V483" s="238" t="str">
        <f>+IF(I483=0,"",'Ark1'!T2157)</f>
        <v/>
      </c>
      <c r="W483" s="331"/>
      <c r="X483" s="239" t="str">
        <f>+IF(I483=0,"",'Ark1'!W2157)</f>
        <v/>
      </c>
      <c r="Y483" s="239" t="str">
        <f>+IF(I483=0,"",'Ark1'!X2157)</f>
        <v/>
      </c>
      <c r="Z483" s="239" t="str">
        <f>+IF(I483=0,"",'Ark1'!Y2157)</f>
        <v/>
      </c>
      <c r="AA483" s="239" t="str">
        <f>+IF(I483=0,"",'Ark1'!Z2157)</f>
        <v/>
      </c>
      <c r="AB483" s="237" t="str">
        <f>+IF(I483=0,"",'Ark1'!AA2157)</f>
        <v/>
      </c>
      <c r="AC483" s="238" t="str">
        <f>+IF(I483=0,"",'Ark1'!AC2157)</f>
        <v/>
      </c>
      <c r="AD483" s="239" t="str">
        <f>+IF(I483=0,"",'Ark1'!AE2157)</f>
        <v/>
      </c>
      <c r="AE483" s="237" t="str">
        <f t="shared" si="72"/>
        <v/>
      </c>
      <c r="AF483" s="237" t="str">
        <f t="shared" si="74"/>
        <v/>
      </c>
      <c r="AG483" s="308"/>
      <c r="AK483" s="27"/>
      <c r="AN483" s="28"/>
      <c r="AO483" s="28"/>
      <c r="AP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</row>
    <row r="484" spans="1:73" s="29" customFormat="1" ht="15.6">
      <c r="A484" s="308"/>
      <c r="B484" s="308">
        <f>+'Ark1'!C2158</f>
        <v>0</v>
      </c>
      <c r="C484" s="236">
        <f>+'Ark1'!L2158</f>
        <v>0</v>
      </c>
      <c r="D484" s="236" t="e">
        <f>VLOOKUP(C484,Klasse!$C$11:$D$27,2)</f>
        <v>#N/A</v>
      </c>
      <c r="E484" s="236">
        <f>+'Ark1'!H2158</f>
        <v>0</v>
      </c>
      <c r="F484" s="236">
        <f>+'Ark1'!J2158</f>
        <v>0</v>
      </c>
      <c r="G484" s="236" t="e">
        <f>VLOOKUP(F484,RNR!$A$1:$B$25,2)</f>
        <v>#N/A</v>
      </c>
      <c r="H484" s="236" t="str">
        <f>+IF(I484=0,"",'Ark1'!Q2158)</f>
        <v/>
      </c>
      <c r="I484" s="353">
        <f>+'Ark1'!R2158</f>
        <v>0</v>
      </c>
      <c r="J484" s="237" t="str">
        <f>+IF(I484=0,"",'Ark1'!AG2158)</f>
        <v/>
      </c>
      <c r="K484" s="237"/>
      <c r="L484" s="237" t="str">
        <f>+IF(I484=0,"",'Ark1'!AH2158)</f>
        <v/>
      </c>
      <c r="M484" s="331"/>
      <c r="N484" s="504">
        <f>+'Ark1'!AI2158</f>
        <v>0</v>
      </c>
      <c r="O484" s="333"/>
      <c r="P484" s="32" t="str">
        <f>+IF(I484=0,"",'Ark1'!U2158)</f>
        <v/>
      </c>
      <c r="Q484" s="32"/>
      <c r="R484" s="264" t="str">
        <f>+IF(N484=0,"",'Ark1'!AJ2158)</f>
        <v/>
      </c>
      <c r="S484" s="334"/>
      <c r="T484" s="264" t="str">
        <f>+IF(N484=0,"",'Ark1'!AK2158)</f>
        <v/>
      </c>
      <c r="U484" s="537"/>
      <c r="V484" s="238" t="str">
        <f>+IF(I484=0,"",'Ark1'!T2158)</f>
        <v/>
      </c>
      <c r="W484" s="331"/>
      <c r="X484" s="239" t="str">
        <f>+IF(I484=0,"",'Ark1'!W2158)</f>
        <v/>
      </c>
      <c r="Y484" s="239" t="str">
        <f>+IF(I484=0,"",'Ark1'!X2158)</f>
        <v/>
      </c>
      <c r="Z484" s="239" t="str">
        <f>+IF(I484=0,"",'Ark1'!Y2158)</f>
        <v/>
      </c>
      <c r="AA484" s="239" t="str">
        <f>+IF(I484=0,"",'Ark1'!Z2158)</f>
        <v/>
      </c>
      <c r="AB484" s="237" t="str">
        <f>+IF(I484=0,"",'Ark1'!AA2158)</f>
        <v/>
      </c>
      <c r="AC484" s="238" t="str">
        <f>+IF(I484=0,"",'Ark1'!AC2158)</f>
        <v/>
      </c>
      <c r="AD484" s="239" t="str">
        <f>+IF(I484=0,"",'Ark1'!AE2158)</f>
        <v/>
      </c>
      <c r="AE484" s="237" t="str">
        <f t="shared" si="72"/>
        <v/>
      </c>
      <c r="AF484" s="237" t="str">
        <f t="shared" si="74"/>
        <v/>
      </c>
      <c r="AG484" s="308"/>
      <c r="AK484" s="27"/>
      <c r="AN484" s="28"/>
      <c r="AO484" s="28"/>
      <c r="AP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</row>
    <row r="485" spans="1:73" s="29" customFormat="1" ht="15.6">
      <c r="A485" s="308"/>
      <c r="B485" s="308">
        <f>+'Ark1'!C2159</f>
        <v>0</v>
      </c>
      <c r="C485" s="236">
        <f>+'Ark1'!L2159</f>
        <v>0</v>
      </c>
      <c r="D485" s="236" t="e">
        <f>VLOOKUP(C485,Klasse!$C$11:$D$27,2)</f>
        <v>#N/A</v>
      </c>
      <c r="E485" s="236">
        <f>+'Ark1'!H2159</f>
        <v>0</v>
      </c>
      <c r="F485" s="236">
        <f>+'Ark1'!J2159</f>
        <v>0</v>
      </c>
      <c r="G485" s="236" t="e">
        <f>VLOOKUP(F485,RNR!$A$1:$B$25,2)</f>
        <v>#N/A</v>
      </c>
      <c r="H485" s="236" t="str">
        <f>+IF(I485=0,"",'Ark1'!Q2159)</f>
        <v/>
      </c>
      <c r="I485" s="353">
        <f>+'Ark1'!R2159</f>
        <v>0</v>
      </c>
      <c r="J485" s="237" t="str">
        <f>+IF(I485=0,"",'Ark1'!AG2159)</f>
        <v/>
      </c>
      <c r="K485" s="237"/>
      <c r="L485" s="237" t="str">
        <f>+IF(I485=0,"",'Ark1'!AH2159)</f>
        <v/>
      </c>
      <c r="M485" s="331"/>
      <c r="N485" s="504">
        <f>+'Ark1'!AI2159</f>
        <v>0</v>
      </c>
      <c r="O485" s="333"/>
      <c r="P485" s="32" t="str">
        <f>+IF(I485=0,"",'Ark1'!U2159)</f>
        <v/>
      </c>
      <c r="Q485" s="32"/>
      <c r="R485" s="264" t="str">
        <f>+IF(N485=0,"",'Ark1'!AJ2159)</f>
        <v/>
      </c>
      <c r="S485" s="334"/>
      <c r="T485" s="264" t="str">
        <f>+IF(N485=0,"",'Ark1'!AK2159)</f>
        <v/>
      </c>
      <c r="U485" s="537"/>
      <c r="V485" s="238" t="str">
        <f>+IF(I485=0,"",'Ark1'!T2159)</f>
        <v/>
      </c>
      <c r="W485" s="331"/>
      <c r="X485" s="239" t="str">
        <f>+IF(I485=0,"",'Ark1'!W2159)</f>
        <v/>
      </c>
      <c r="Y485" s="239" t="str">
        <f>+IF(I485=0,"",'Ark1'!X2159)</f>
        <v/>
      </c>
      <c r="Z485" s="239" t="str">
        <f>+IF(I485=0,"",'Ark1'!Y2159)</f>
        <v/>
      </c>
      <c r="AA485" s="239" t="str">
        <f>+IF(I485=0,"",'Ark1'!Z2159)</f>
        <v/>
      </c>
      <c r="AB485" s="237" t="str">
        <f>+IF(I485=0,"",'Ark1'!AA2159)</f>
        <v/>
      </c>
      <c r="AC485" s="238" t="str">
        <f>+IF(I485=0,"",'Ark1'!AC2159)</f>
        <v/>
      </c>
      <c r="AD485" s="239" t="str">
        <f>+IF(I485=0,"",'Ark1'!AE2159)</f>
        <v/>
      </c>
      <c r="AE485" s="237" t="str">
        <f t="shared" si="72"/>
        <v/>
      </c>
      <c r="AF485" s="237" t="str">
        <f t="shared" si="74"/>
        <v/>
      </c>
      <c r="AG485" s="308"/>
      <c r="AK485" s="27"/>
      <c r="AN485" s="28"/>
      <c r="AO485" s="28"/>
      <c r="AP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</row>
    <row r="486" spans="1:73" ht="19.8">
      <c r="A486" s="308"/>
      <c r="B486" s="308"/>
      <c r="C486" s="308"/>
      <c r="D486" s="308"/>
      <c r="E486" s="308"/>
      <c r="F486" s="308"/>
      <c r="G486" s="537"/>
      <c r="H486" s="537"/>
      <c r="I486" s="354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  <c r="AA486" s="331"/>
      <c r="AB486" s="331"/>
      <c r="AC486" s="331"/>
      <c r="AD486" s="331"/>
      <c r="AE486" s="331"/>
      <c r="AF486" s="331"/>
      <c r="AG486" s="308"/>
      <c r="AH486" s="219"/>
      <c r="AJ486" s="29"/>
      <c r="AK486" s="27"/>
      <c r="AL486" s="220"/>
      <c r="AM486" s="28"/>
      <c r="AQ486" s="28"/>
      <c r="BI486" s="232"/>
    </row>
    <row r="487" spans="1:73" ht="19.8">
      <c r="A487" s="308"/>
      <c r="B487" s="308" t="s">
        <v>649</v>
      </c>
      <c r="C487" s="308"/>
      <c r="D487" s="259" t="e">
        <f>+D493</f>
        <v>#N/A</v>
      </c>
      <c r="E487" s="308"/>
      <c r="F487" s="308"/>
      <c r="G487" s="537"/>
      <c r="H487" s="537"/>
      <c r="I487" s="340">
        <f>SUM(I489:I513)</f>
        <v>0</v>
      </c>
      <c r="J487" s="335"/>
      <c r="K487" s="335"/>
      <c r="L487" s="335"/>
      <c r="M487" s="331"/>
      <c r="N487" s="536">
        <f>SUM(N489:N513)</f>
        <v>0</v>
      </c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  <c r="AA487" s="331"/>
      <c r="AB487" s="331"/>
      <c r="AC487" s="331"/>
      <c r="AD487" s="331"/>
      <c r="AE487" s="331"/>
      <c r="AF487" s="331"/>
      <c r="AG487" s="308"/>
      <c r="AH487" s="219"/>
      <c r="AJ487" s="29"/>
      <c r="AK487" s="27"/>
      <c r="AL487" s="220"/>
      <c r="AM487" s="28"/>
      <c r="AQ487" s="28"/>
      <c r="BI487" s="232"/>
    </row>
    <row r="488" spans="1:73" ht="19.8">
      <c r="A488" s="579"/>
      <c r="B488" s="579"/>
      <c r="C488" s="580" t="s">
        <v>650</v>
      </c>
      <c r="D488" s="579"/>
      <c r="E488" s="579"/>
      <c r="F488" s="579"/>
      <c r="G488" s="579"/>
      <c r="H488" s="579"/>
      <c r="I488" s="354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  <c r="AA488" s="331"/>
      <c r="AB488" s="331"/>
      <c r="AC488" s="331"/>
      <c r="AD488" s="331"/>
      <c r="AE488" s="331"/>
      <c r="AF488" s="331"/>
      <c r="AG488" s="308"/>
      <c r="AH488" s="219"/>
      <c r="AJ488" s="29"/>
      <c r="AK488" s="27"/>
      <c r="AL488" s="220"/>
      <c r="AM488" s="28"/>
      <c r="AQ488" s="28"/>
      <c r="BI488" s="232"/>
    </row>
    <row r="489" spans="1:73" s="29" customFormat="1" ht="15.6">
      <c r="A489" s="308"/>
      <c r="B489" s="308">
        <f>+'Ark1'!C2160</f>
        <v>0</v>
      </c>
      <c r="C489" s="236">
        <f>+'Ark1'!L2160</f>
        <v>0</v>
      </c>
      <c r="D489" s="236" t="e">
        <f>VLOOKUP(C489,Klasse!$C$11:$D$27,2)</f>
        <v>#N/A</v>
      </c>
      <c r="E489" s="236">
        <f>+'Ark1'!H2160</f>
        <v>0</v>
      </c>
      <c r="F489" s="236">
        <f>+'Ark1'!J2160</f>
        <v>0</v>
      </c>
      <c r="G489" s="236" t="e">
        <f>VLOOKUP(F489,RNR!$A$1:$B$25,2)</f>
        <v>#N/A</v>
      </c>
      <c r="H489" s="236" t="str">
        <f>+IF(I489=0,"",'Ark1'!Q2160)</f>
        <v/>
      </c>
      <c r="I489" s="353">
        <f>+'Ark1'!R2160</f>
        <v>0</v>
      </c>
      <c r="J489" s="237" t="str">
        <f>+IF(I489=0,"",'Ark1'!AG2160)</f>
        <v/>
      </c>
      <c r="K489" s="237"/>
      <c r="L489" s="237" t="str">
        <f>+IF(I489=0,"",'Ark1'!AH2160)</f>
        <v/>
      </c>
      <c r="M489" s="331"/>
      <c r="N489" s="504">
        <f>+'Ark1'!AI2160</f>
        <v>0</v>
      </c>
      <c r="O489" s="333"/>
      <c r="P489" s="32" t="str">
        <f>+IF(I489=0,"",'Ark1'!U2160)</f>
        <v/>
      </c>
      <c r="Q489" s="32"/>
      <c r="R489" s="264" t="str">
        <f>+IF(N489=0,"",'Ark1'!AJ2160)</f>
        <v/>
      </c>
      <c r="S489" s="334"/>
      <c r="T489" s="264" t="str">
        <f>+IF(N489=0,"",'Ark1'!AK2160)</f>
        <v/>
      </c>
      <c r="U489" s="308"/>
      <c r="V489" s="238" t="str">
        <f>+IF(I489=0,"",'Ark1'!T2160)</f>
        <v/>
      </c>
      <c r="W489" s="331"/>
      <c r="X489" s="239" t="str">
        <f>+IF(I489=0,"",'Ark1'!W2160)</f>
        <v/>
      </c>
      <c r="Y489" s="239" t="str">
        <f>+IF(I489=0,"",'Ark1'!X2160)</f>
        <v/>
      </c>
      <c r="Z489" s="239" t="str">
        <f>+IF(I489=0,"",'Ark1'!Y2160)</f>
        <v/>
      </c>
      <c r="AA489" s="239" t="str">
        <f>+IF(I489=0,"",'Ark1'!Z2160)</f>
        <v/>
      </c>
      <c r="AB489" s="237" t="str">
        <f>+IF(I489=0,"",'Ark1'!AA2160)</f>
        <v/>
      </c>
      <c r="AC489" s="238" t="str">
        <f>+IF(I489=0,"",'Ark1'!AC2160)</f>
        <v/>
      </c>
      <c r="AD489" s="239" t="str">
        <f>+IF(I489=0,"",'Ark1'!AE2160)</f>
        <v/>
      </c>
      <c r="AE489" s="237" t="str">
        <f t="shared" si="72"/>
        <v/>
      </c>
      <c r="AF489" s="237" t="str">
        <f t="shared" si="74"/>
        <v/>
      </c>
      <c r="AG489" s="308"/>
      <c r="AK489" s="27"/>
      <c r="AN489" s="28"/>
      <c r="AO489" s="28"/>
      <c r="AP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</row>
    <row r="490" spans="1:73" s="29" customFormat="1" ht="15.6">
      <c r="A490" s="308"/>
      <c r="B490" s="308">
        <f>+'Ark1'!C2161</f>
        <v>0</v>
      </c>
      <c r="C490" s="236">
        <f>+'Ark1'!L2161</f>
        <v>0</v>
      </c>
      <c r="D490" s="236" t="e">
        <f>VLOOKUP(C490,Klasse!$C$11:$D$27,2)</f>
        <v>#N/A</v>
      </c>
      <c r="E490" s="236">
        <f>+'Ark1'!H2161</f>
        <v>0</v>
      </c>
      <c r="F490" s="236">
        <f>+'Ark1'!J2161</f>
        <v>0</v>
      </c>
      <c r="G490" s="236" t="e">
        <f>VLOOKUP(F490,RNR!$A$1:$B$25,2)</f>
        <v>#N/A</v>
      </c>
      <c r="H490" s="236" t="str">
        <f>+IF(I490=0,"",'Ark1'!Q2161)</f>
        <v/>
      </c>
      <c r="I490" s="353">
        <f>+'Ark1'!R2161</f>
        <v>0</v>
      </c>
      <c r="J490" s="237" t="str">
        <f>+IF(I490=0,"",'Ark1'!AG2161)</f>
        <v/>
      </c>
      <c r="K490" s="237"/>
      <c r="L490" s="237" t="str">
        <f>+IF(I490=0,"",'Ark1'!AH2161)</f>
        <v/>
      </c>
      <c r="M490" s="331"/>
      <c r="N490" s="504">
        <f>+'Ark1'!AI2161</f>
        <v>0</v>
      </c>
      <c r="O490" s="333"/>
      <c r="P490" s="32" t="str">
        <f>+IF(I490=0,"",'Ark1'!U2161)</f>
        <v/>
      </c>
      <c r="Q490" s="32"/>
      <c r="R490" s="264" t="str">
        <f>+IF(N490=0,"",'Ark1'!AJ2161)</f>
        <v/>
      </c>
      <c r="S490" s="334"/>
      <c r="T490" s="264" t="str">
        <f>+IF(N490=0,"",'Ark1'!AK2161)</f>
        <v/>
      </c>
      <c r="U490" s="308"/>
      <c r="V490" s="238" t="str">
        <f>+IF(I490=0,"",'Ark1'!T2161)</f>
        <v/>
      </c>
      <c r="W490" s="331"/>
      <c r="X490" s="239" t="str">
        <f>+IF(I490=0,"",'Ark1'!W2161)</f>
        <v/>
      </c>
      <c r="Y490" s="239" t="str">
        <f>+IF(I490=0,"",'Ark1'!X2161)</f>
        <v/>
      </c>
      <c r="Z490" s="239" t="str">
        <f>+IF(I490=0,"",'Ark1'!Y2161)</f>
        <v/>
      </c>
      <c r="AA490" s="239" t="str">
        <f>+IF(I490=0,"",'Ark1'!Z2161)</f>
        <v/>
      </c>
      <c r="AB490" s="237" t="str">
        <f>+IF(I490=0,"",'Ark1'!AA2161)</f>
        <v/>
      </c>
      <c r="AC490" s="238" t="str">
        <f>+IF(I490=0,"",'Ark1'!AC2161)</f>
        <v/>
      </c>
      <c r="AD490" s="239" t="str">
        <f>+IF(I490=0,"",'Ark1'!AE2161)</f>
        <v/>
      </c>
      <c r="AE490" s="237" t="str">
        <f t="shared" si="72"/>
        <v/>
      </c>
      <c r="AF490" s="237" t="str">
        <f t="shared" si="74"/>
        <v/>
      </c>
      <c r="AG490" s="308"/>
      <c r="AK490" s="27"/>
      <c r="AN490" s="28"/>
      <c r="AO490" s="28"/>
      <c r="AP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</row>
    <row r="491" spans="1:73" s="29" customFormat="1" ht="15.6">
      <c r="A491" s="308"/>
      <c r="B491" s="308">
        <f>+'Ark1'!C2162</f>
        <v>0</v>
      </c>
      <c r="C491" s="236">
        <f>+'Ark1'!L2162</f>
        <v>0</v>
      </c>
      <c r="D491" s="236" t="e">
        <f>VLOOKUP(C491,Klasse!$C$11:$D$27,2)</f>
        <v>#N/A</v>
      </c>
      <c r="E491" s="236">
        <f>+'Ark1'!H2162</f>
        <v>0</v>
      </c>
      <c r="F491" s="236">
        <f>+'Ark1'!J2162</f>
        <v>0</v>
      </c>
      <c r="G491" s="236" t="e">
        <f>VLOOKUP(F491,RNR!$A$1:$B$25,2)</f>
        <v>#N/A</v>
      </c>
      <c r="H491" s="236" t="str">
        <f>+IF(I491=0,"",'Ark1'!Q2162)</f>
        <v/>
      </c>
      <c r="I491" s="353">
        <f>+'Ark1'!R2162</f>
        <v>0</v>
      </c>
      <c r="J491" s="237" t="str">
        <f>+IF(I491=0,"",'Ark1'!AG2162)</f>
        <v/>
      </c>
      <c r="K491" s="237"/>
      <c r="L491" s="237" t="str">
        <f>+IF(I491=0,"",'Ark1'!AH2162)</f>
        <v/>
      </c>
      <c r="M491" s="331"/>
      <c r="N491" s="504">
        <f>+'Ark1'!AI2162</f>
        <v>0</v>
      </c>
      <c r="O491" s="333"/>
      <c r="P491" s="32" t="str">
        <f>+IF(I491=0,"",'Ark1'!U2162)</f>
        <v/>
      </c>
      <c r="Q491" s="32"/>
      <c r="R491" s="264" t="str">
        <f>+IF(N491=0,"",'Ark1'!AJ2162)</f>
        <v/>
      </c>
      <c r="S491" s="334"/>
      <c r="T491" s="264" t="str">
        <f>+IF(N491=0,"",'Ark1'!AK2162)</f>
        <v/>
      </c>
      <c r="U491" s="308"/>
      <c r="V491" s="238" t="str">
        <f>+IF(I491=0,"",'Ark1'!T2162)</f>
        <v/>
      </c>
      <c r="W491" s="331"/>
      <c r="X491" s="239" t="str">
        <f>+IF(I491=0,"",'Ark1'!W2162)</f>
        <v/>
      </c>
      <c r="Y491" s="239" t="str">
        <f>+IF(I491=0,"",'Ark1'!X2162)</f>
        <v/>
      </c>
      <c r="Z491" s="239" t="str">
        <f>+IF(I491=0,"",'Ark1'!Y2162)</f>
        <v/>
      </c>
      <c r="AA491" s="239" t="str">
        <f>+IF(I491=0,"",'Ark1'!Z2162)</f>
        <v/>
      </c>
      <c r="AB491" s="237" t="str">
        <f>+IF(I491=0,"",'Ark1'!AA2162)</f>
        <v/>
      </c>
      <c r="AC491" s="238" t="str">
        <f>+IF(I491=0,"",'Ark1'!AC2162)</f>
        <v/>
      </c>
      <c r="AD491" s="239" t="str">
        <f>+IF(I491=0,"",'Ark1'!AE2162)</f>
        <v/>
      </c>
      <c r="AE491" s="237" t="str">
        <f t="shared" si="72"/>
        <v/>
      </c>
      <c r="AF491" s="237" t="str">
        <f t="shared" si="74"/>
        <v/>
      </c>
      <c r="AG491" s="308"/>
      <c r="AK491" s="27"/>
      <c r="AN491" s="28"/>
      <c r="AO491" s="28"/>
      <c r="AP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</row>
    <row r="492" spans="1:73" s="29" customFormat="1" ht="15.6">
      <c r="A492" s="308"/>
      <c r="B492" s="308">
        <f>+'Ark1'!C2163</f>
        <v>0</v>
      </c>
      <c r="C492" s="236">
        <f>+'Ark1'!L2163</f>
        <v>0</v>
      </c>
      <c r="D492" s="236" t="e">
        <f>VLOOKUP(C492,Klasse!$C$11:$D$27,2)</f>
        <v>#N/A</v>
      </c>
      <c r="E492" s="236">
        <f>+'Ark1'!H2163</f>
        <v>0</v>
      </c>
      <c r="F492" s="236">
        <f>+'Ark1'!J2163</f>
        <v>0</v>
      </c>
      <c r="G492" s="236" t="e">
        <f>VLOOKUP(F492,RNR!$A$1:$B$25,2)</f>
        <v>#N/A</v>
      </c>
      <c r="H492" s="236" t="str">
        <f>+IF(I492=0,"",'Ark1'!Q2163)</f>
        <v/>
      </c>
      <c r="I492" s="353">
        <f>+'Ark1'!R2163</f>
        <v>0</v>
      </c>
      <c r="J492" s="237" t="str">
        <f>+IF(I492=0,"",'Ark1'!AG2163)</f>
        <v/>
      </c>
      <c r="K492" s="237"/>
      <c r="L492" s="237" t="str">
        <f>+IF(I492=0,"",'Ark1'!AH2163)</f>
        <v/>
      </c>
      <c r="M492" s="331"/>
      <c r="N492" s="504">
        <f>+'Ark1'!AI2163</f>
        <v>0</v>
      </c>
      <c r="O492" s="333"/>
      <c r="P492" s="32" t="str">
        <f>+IF(I492=0,"",'Ark1'!U2163)</f>
        <v/>
      </c>
      <c r="Q492" s="32"/>
      <c r="R492" s="264" t="str">
        <f>+IF(N492=0,"",'Ark1'!AJ2163)</f>
        <v/>
      </c>
      <c r="S492" s="334"/>
      <c r="T492" s="264" t="str">
        <f>+IF(N492=0,"",'Ark1'!AK2163)</f>
        <v/>
      </c>
      <c r="U492" s="308"/>
      <c r="V492" s="238" t="str">
        <f>+IF(I492=0,"",'Ark1'!T2163)</f>
        <v/>
      </c>
      <c r="W492" s="331"/>
      <c r="X492" s="239" t="str">
        <f>+IF(I492=0,"",'Ark1'!W2163)</f>
        <v/>
      </c>
      <c r="Y492" s="239" t="str">
        <f>+IF(I492=0,"",'Ark1'!X2163)</f>
        <v/>
      </c>
      <c r="Z492" s="239" t="str">
        <f>+IF(I492=0,"",'Ark1'!Y2163)</f>
        <v/>
      </c>
      <c r="AA492" s="239" t="str">
        <f>+IF(I492=0,"",'Ark1'!Z2163)</f>
        <v/>
      </c>
      <c r="AB492" s="237" t="str">
        <f>+IF(I492=0,"",'Ark1'!AA2163)</f>
        <v/>
      </c>
      <c r="AC492" s="238" t="str">
        <f>+IF(I492=0,"",'Ark1'!AC2163)</f>
        <v/>
      </c>
      <c r="AD492" s="239" t="str">
        <f>+IF(I492=0,"",'Ark1'!AE2163)</f>
        <v/>
      </c>
      <c r="AE492" s="237" t="str">
        <f t="shared" si="72"/>
        <v/>
      </c>
      <c r="AF492" s="237" t="str">
        <f t="shared" si="74"/>
        <v/>
      </c>
      <c r="AG492" s="308"/>
      <c r="AK492" s="27"/>
      <c r="AN492" s="28"/>
      <c r="AO492" s="28"/>
      <c r="AP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</row>
    <row r="493" spans="1:73" s="29" customFormat="1" ht="15.6">
      <c r="A493" s="308"/>
      <c r="B493" s="308">
        <f>+'Ark1'!C2164</f>
        <v>0</v>
      </c>
      <c r="C493" s="236">
        <f>+'Ark1'!L2164</f>
        <v>0</v>
      </c>
      <c r="D493" s="236" t="e">
        <f>VLOOKUP(C493,Klasse!$C$11:$D$27,2)</f>
        <v>#N/A</v>
      </c>
      <c r="E493" s="236">
        <f>+'Ark1'!H2164</f>
        <v>0</v>
      </c>
      <c r="F493" s="236">
        <f>+'Ark1'!J2164</f>
        <v>0</v>
      </c>
      <c r="G493" s="236" t="e">
        <f>VLOOKUP(F493,RNR!$A$1:$B$25,2)</f>
        <v>#N/A</v>
      </c>
      <c r="H493" s="236" t="str">
        <f>+IF(I493=0,"",'Ark1'!Q2164)</f>
        <v/>
      </c>
      <c r="I493" s="353">
        <f>+'Ark1'!R2164</f>
        <v>0</v>
      </c>
      <c r="J493" s="237" t="str">
        <f>+IF(I493=0,"",'Ark1'!AG2164)</f>
        <v/>
      </c>
      <c r="K493" s="237"/>
      <c r="L493" s="237" t="str">
        <f>+IF(I493=0,"",'Ark1'!AH2164)</f>
        <v/>
      </c>
      <c r="M493" s="331"/>
      <c r="N493" s="504">
        <f>+'Ark1'!AI2164</f>
        <v>0</v>
      </c>
      <c r="O493" s="333"/>
      <c r="P493" s="32" t="str">
        <f>+IF(I493=0,"",'Ark1'!U2164)</f>
        <v/>
      </c>
      <c r="Q493" s="32"/>
      <c r="R493" s="264" t="str">
        <f>+IF(N493=0,"",'Ark1'!AJ2164)</f>
        <v/>
      </c>
      <c r="S493" s="334"/>
      <c r="T493" s="264" t="str">
        <f>+IF(N493=0,"",'Ark1'!AK2164)</f>
        <v/>
      </c>
      <c r="U493" s="308"/>
      <c r="V493" s="238" t="str">
        <f>+IF(I493=0,"",'Ark1'!T2164)</f>
        <v/>
      </c>
      <c r="W493" s="331"/>
      <c r="X493" s="239" t="str">
        <f>+IF(I493=0,"",'Ark1'!W2164)</f>
        <v/>
      </c>
      <c r="Y493" s="239" t="str">
        <f>+IF(I493=0,"",'Ark1'!X2164)</f>
        <v/>
      </c>
      <c r="Z493" s="239" t="str">
        <f>+IF(I493=0,"",'Ark1'!Y2164)</f>
        <v/>
      </c>
      <c r="AA493" s="239" t="str">
        <f>+IF(I493=0,"",'Ark1'!Z2164)</f>
        <v/>
      </c>
      <c r="AB493" s="237" t="str">
        <f>+IF(I493=0,"",'Ark1'!AA2164)</f>
        <v/>
      </c>
      <c r="AC493" s="238" t="str">
        <f>+IF(I493=0,"",'Ark1'!AC2164)</f>
        <v/>
      </c>
      <c r="AD493" s="239" t="str">
        <f>+IF(I493=0,"",'Ark1'!AE2164)</f>
        <v/>
      </c>
      <c r="AE493" s="237" t="str">
        <f t="shared" ref="AE493:AE520" si="75">IF(I493=0,"",P493/C493)</f>
        <v/>
      </c>
      <c r="AF493" s="237" t="str">
        <f t="shared" si="73"/>
        <v/>
      </c>
      <c r="AG493" s="308"/>
      <c r="AK493" s="27"/>
      <c r="AN493" s="28"/>
      <c r="AO493" s="28"/>
      <c r="AP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</row>
    <row r="494" spans="1:73" s="29" customFormat="1" ht="15.6">
      <c r="A494" s="308"/>
      <c r="B494" s="308">
        <f>+'Ark1'!C2165</f>
        <v>0</v>
      </c>
      <c r="C494" s="236">
        <f>+'Ark1'!L2165</f>
        <v>0</v>
      </c>
      <c r="D494" s="236" t="e">
        <f>VLOOKUP(C494,Klasse!$C$11:$D$27,2)</f>
        <v>#N/A</v>
      </c>
      <c r="E494" s="236">
        <f>+'Ark1'!H2165</f>
        <v>0</v>
      </c>
      <c r="F494" s="236">
        <f>+'Ark1'!J2165</f>
        <v>0</v>
      </c>
      <c r="G494" s="236" t="e">
        <f>VLOOKUP(F494,RNR!$A$1:$B$25,2)</f>
        <v>#N/A</v>
      </c>
      <c r="H494" s="236" t="str">
        <f>+IF(I494=0,"",'Ark1'!Q2165)</f>
        <v/>
      </c>
      <c r="I494" s="353">
        <f>+'Ark1'!R2165</f>
        <v>0</v>
      </c>
      <c r="J494" s="237" t="str">
        <f>+IF(I494=0,"",'Ark1'!AG2165)</f>
        <v/>
      </c>
      <c r="K494" s="237"/>
      <c r="L494" s="237" t="str">
        <f>+IF(I494=0,"",'Ark1'!AH2165)</f>
        <v/>
      </c>
      <c r="M494" s="331"/>
      <c r="N494" s="504">
        <f>+'Ark1'!AI2165</f>
        <v>0</v>
      </c>
      <c r="O494" s="333"/>
      <c r="P494" s="32" t="str">
        <f>+IF(I494=0,"",'Ark1'!U2165)</f>
        <v/>
      </c>
      <c r="Q494" s="32"/>
      <c r="R494" s="264" t="str">
        <f>+IF(N494=0,"",'Ark1'!AJ2165)</f>
        <v/>
      </c>
      <c r="S494" s="334"/>
      <c r="T494" s="264" t="str">
        <f>+IF(N494=0,"",'Ark1'!AK2165)</f>
        <v/>
      </c>
      <c r="U494" s="308"/>
      <c r="V494" s="238" t="str">
        <f>+IF(I494=0,"",'Ark1'!T2165)</f>
        <v/>
      </c>
      <c r="W494" s="331"/>
      <c r="X494" s="239" t="str">
        <f>+IF(I494=0,"",'Ark1'!W2165)</f>
        <v/>
      </c>
      <c r="Y494" s="239" t="str">
        <f>+IF(I494=0,"",'Ark1'!X2165)</f>
        <v/>
      </c>
      <c r="Z494" s="239" t="str">
        <f>+IF(I494=0,"",'Ark1'!Y2165)</f>
        <v/>
      </c>
      <c r="AA494" s="239" t="str">
        <f>+IF(I494=0,"",'Ark1'!Z2165)</f>
        <v/>
      </c>
      <c r="AB494" s="237" t="str">
        <f>+IF(I494=0,"",'Ark1'!AA2165)</f>
        <v/>
      </c>
      <c r="AC494" s="238" t="str">
        <f>+IF(I494=0,"",'Ark1'!AC2165)</f>
        <v/>
      </c>
      <c r="AD494" s="239" t="str">
        <f>+IF(I494=0,"",'Ark1'!AE2165)</f>
        <v/>
      </c>
      <c r="AE494" s="237" t="str">
        <f t="shared" si="75"/>
        <v/>
      </c>
      <c r="AF494" s="237" t="str">
        <f t="shared" ref="AF494:AF520" si="76">IF(I494=0,"",I494/H494)</f>
        <v/>
      </c>
      <c r="AG494" s="308"/>
      <c r="AK494" s="27"/>
      <c r="AN494" s="28"/>
      <c r="AO494" s="28"/>
      <c r="AP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</row>
    <row r="495" spans="1:73" s="29" customFormat="1" ht="15.6">
      <c r="A495" s="308"/>
      <c r="B495" s="308">
        <f>+'Ark1'!C2166</f>
        <v>0</v>
      </c>
      <c r="C495" s="236">
        <f>+'Ark1'!L2166</f>
        <v>0</v>
      </c>
      <c r="D495" s="236" t="e">
        <f>VLOOKUP(C495,Klasse!$C$11:$D$27,2)</f>
        <v>#N/A</v>
      </c>
      <c r="E495" s="236">
        <f>+'Ark1'!H2166</f>
        <v>0</v>
      </c>
      <c r="F495" s="236">
        <f>+'Ark1'!J2166</f>
        <v>0</v>
      </c>
      <c r="G495" s="236" t="e">
        <f>VLOOKUP(F495,RNR!$A$1:$B$25,2)</f>
        <v>#N/A</v>
      </c>
      <c r="H495" s="236" t="str">
        <f>+IF(I495=0,"",'Ark1'!Q2166)</f>
        <v/>
      </c>
      <c r="I495" s="353">
        <f>+'Ark1'!R2166</f>
        <v>0</v>
      </c>
      <c r="J495" s="237" t="str">
        <f>+IF(I495=0,"",'Ark1'!AG2166)</f>
        <v/>
      </c>
      <c r="K495" s="237"/>
      <c r="L495" s="237" t="str">
        <f>+IF(I495=0,"",'Ark1'!AH2166)</f>
        <v/>
      </c>
      <c r="M495" s="331"/>
      <c r="N495" s="504">
        <f>+'Ark1'!AI2166</f>
        <v>0</v>
      </c>
      <c r="O495" s="333"/>
      <c r="P495" s="32" t="str">
        <f>+IF(I495=0,"",'Ark1'!U2166)</f>
        <v/>
      </c>
      <c r="Q495" s="32"/>
      <c r="R495" s="264" t="str">
        <f>+IF(N495=0,"",'Ark1'!AJ2166)</f>
        <v/>
      </c>
      <c r="S495" s="334"/>
      <c r="T495" s="264" t="str">
        <f>+IF(N495=0,"",'Ark1'!AK2166)</f>
        <v/>
      </c>
      <c r="U495" s="308"/>
      <c r="V495" s="238" t="str">
        <f>+IF(I495=0,"",'Ark1'!T2166)</f>
        <v/>
      </c>
      <c r="W495" s="331"/>
      <c r="X495" s="239" t="str">
        <f>+IF(I495=0,"",'Ark1'!W2166)</f>
        <v/>
      </c>
      <c r="Y495" s="239" t="str">
        <f>+IF(I495=0,"",'Ark1'!X2166)</f>
        <v/>
      </c>
      <c r="Z495" s="239" t="str">
        <f>+IF(I495=0,"",'Ark1'!Y2166)</f>
        <v/>
      </c>
      <c r="AA495" s="239" t="str">
        <f>+IF(I495=0,"",'Ark1'!Z2166)</f>
        <v/>
      </c>
      <c r="AB495" s="237" t="str">
        <f>+IF(I495=0,"",'Ark1'!AA2166)</f>
        <v/>
      </c>
      <c r="AC495" s="238" t="str">
        <f>+IF(I495=0,"",'Ark1'!AC2166)</f>
        <v/>
      </c>
      <c r="AD495" s="239" t="str">
        <f>+IF(I495=0,"",'Ark1'!AE2166)</f>
        <v/>
      </c>
      <c r="AE495" s="237" t="str">
        <f t="shared" si="75"/>
        <v/>
      </c>
      <c r="AF495" s="237" t="str">
        <f t="shared" si="76"/>
        <v/>
      </c>
      <c r="AG495" s="308"/>
      <c r="AK495" s="27"/>
      <c r="AN495" s="28"/>
      <c r="AO495" s="28"/>
      <c r="AP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</row>
    <row r="496" spans="1:73" s="29" customFormat="1" ht="15.6">
      <c r="A496" s="308"/>
      <c r="B496" s="308">
        <f>+'Ark1'!C2167</f>
        <v>0</v>
      </c>
      <c r="C496" s="236">
        <f>+'Ark1'!L2167</f>
        <v>0</v>
      </c>
      <c r="D496" s="236" t="e">
        <f>VLOOKUP(C496,Klasse!$C$11:$D$27,2)</f>
        <v>#N/A</v>
      </c>
      <c r="E496" s="236">
        <f>+'Ark1'!H2167</f>
        <v>0</v>
      </c>
      <c r="F496" s="236">
        <f>+'Ark1'!J2167</f>
        <v>0</v>
      </c>
      <c r="G496" s="236" t="e">
        <f>VLOOKUP(F496,RNR!$A$1:$B$25,2)</f>
        <v>#N/A</v>
      </c>
      <c r="H496" s="236" t="str">
        <f>+IF(I496=0,"",'Ark1'!Q2167)</f>
        <v/>
      </c>
      <c r="I496" s="353">
        <f>+'Ark1'!R2167</f>
        <v>0</v>
      </c>
      <c r="J496" s="237" t="str">
        <f>+IF(I496=0,"",'Ark1'!AG2167)</f>
        <v/>
      </c>
      <c r="K496" s="237"/>
      <c r="L496" s="237" t="str">
        <f>+IF(I496=0,"",'Ark1'!AH2167)</f>
        <v/>
      </c>
      <c r="M496" s="331"/>
      <c r="N496" s="504">
        <f>+'Ark1'!AI2167</f>
        <v>0</v>
      </c>
      <c r="O496" s="333"/>
      <c r="P496" s="32" t="str">
        <f>+IF(I496=0,"",'Ark1'!U2167)</f>
        <v/>
      </c>
      <c r="Q496" s="32"/>
      <c r="R496" s="264" t="str">
        <f>+IF(N496=0,"",'Ark1'!AJ2167)</f>
        <v/>
      </c>
      <c r="S496" s="334"/>
      <c r="T496" s="264" t="str">
        <f>+IF(N496=0,"",'Ark1'!AK2167)</f>
        <v/>
      </c>
      <c r="U496" s="308"/>
      <c r="V496" s="238" t="str">
        <f>+IF(I496=0,"",'Ark1'!T2167)</f>
        <v/>
      </c>
      <c r="W496" s="331"/>
      <c r="X496" s="239" t="str">
        <f>+IF(I496=0,"",'Ark1'!W2167)</f>
        <v/>
      </c>
      <c r="Y496" s="239" t="str">
        <f>+IF(I496=0,"",'Ark1'!X2167)</f>
        <v/>
      </c>
      <c r="Z496" s="239" t="str">
        <f>+IF(I496=0,"",'Ark1'!Y2167)</f>
        <v/>
      </c>
      <c r="AA496" s="239" t="str">
        <f>+IF(I496=0,"",'Ark1'!Z2167)</f>
        <v/>
      </c>
      <c r="AB496" s="237" t="str">
        <f>+IF(I496=0,"",'Ark1'!AA2167)</f>
        <v/>
      </c>
      <c r="AC496" s="238" t="str">
        <f>+IF(I496=0,"",'Ark1'!AC2167)</f>
        <v/>
      </c>
      <c r="AD496" s="239" t="str">
        <f>+IF(I496=0,"",'Ark1'!AE2167)</f>
        <v/>
      </c>
      <c r="AE496" s="237" t="str">
        <f t="shared" si="75"/>
        <v/>
      </c>
      <c r="AF496" s="237" t="str">
        <f t="shared" si="76"/>
        <v/>
      </c>
      <c r="AG496" s="308"/>
      <c r="AK496" s="27"/>
      <c r="AN496" s="28"/>
      <c r="AO496" s="28"/>
      <c r="AP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</row>
    <row r="497" spans="1:73" s="29" customFormat="1" ht="15.6">
      <c r="A497" s="308"/>
      <c r="B497" s="308">
        <f>+'Ark1'!C2168</f>
        <v>0</v>
      </c>
      <c r="C497" s="236">
        <f>+'Ark1'!L2168</f>
        <v>0</v>
      </c>
      <c r="D497" s="236" t="e">
        <f>VLOOKUP(C497,Klasse!$C$11:$D$27,2)</f>
        <v>#N/A</v>
      </c>
      <c r="E497" s="236">
        <f>+'Ark1'!H2168</f>
        <v>0</v>
      </c>
      <c r="F497" s="236">
        <f>+'Ark1'!J2168</f>
        <v>0</v>
      </c>
      <c r="G497" s="236" t="e">
        <f>VLOOKUP(F497,RNR!$A$1:$B$25,2)</f>
        <v>#N/A</v>
      </c>
      <c r="H497" s="236" t="str">
        <f>+IF(I497=0,"",'Ark1'!Q2168)</f>
        <v/>
      </c>
      <c r="I497" s="353">
        <f>+'Ark1'!R2168</f>
        <v>0</v>
      </c>
      <c r="J497" s="237" t="str">
        <f>+IF(I497=0,"",'Ark1'!AG2168)</f>
        <v/>
      </c>
      <c r="K497" s="237"/>
      <c r="L497" s="237" t="str">
        <f>+IF(I497=0,"",'Ark1'!AH2168)</f>
        <v/>
      </c>
      <c r="M497" s="331"/>
      <c r="N497" s="504">
        <f>+'Ark1'!AI2168</f>
        <v>0</v>
      </c>
      <c r="O497" s="333"/>
      <c r="P497" s="32" t="str">
        <f>+IF(I497=0,"",'Ark1'!U2168)</f>
        <v/>
      </c>
      <c r="Q497" s="32"/>
      <c r="R497" s="264" t="str">
        <f>+IF(N497=0,"",'Ark1'!AJ2168)</f>
        <v/>
      </c>
      <c r="S497" s="334"/>
      <c r="T497" s="264" t="str">
        <f>+IF(N497=0,"",'Ark1'!AK2168)</f>
        <v/>
      </c>
      <c r="U497" s="308"/>
      <c r="V497" s="238" t="str">
        <f>+IF(I497=0,"",'Ark1'!T2168)</f>
        <v/>
      </c>
      <c r="W497" s="331"/>
      <c r="X497" s="239" t="str">
        <f>+IF(I497=0,"",'Ark1'!W2168)</f>
        <v/>
      </c>
      <c r="Y497" s="239" t="str">
        <f>+IF(I497=0,"",'Ark1'!X2168)</f>
        <v/>
      </c>
      <c r="Z497" s="239" t="str">
        <f>+IF(I497=0,"",'Ark1'!Y2168)</f>
        <v/>
      </c>
      <c r="AA497" s="239" t="str">
        <f>+IF(I497=0,"",'Ark1'!Z2168)</f>
        <v/>
      </c>
      <c r="AB497" s="237" t="str">
        <f>+IF(I497=0,"",'Ark1'!AA2168)</f>
        <v/>
      </c>
      <c r="AC497" s="238" t="str">
        <f>+IF(I497=0,"",'Ark1'!AC2168)</f>
        <v/>
      </c>
      <c r="AD497" s="239" t="str">
        <f>+IF(I497=0,"",'Ark1'!AE2168)</f>
        <v/>
      </c>
      <c r="AE497" s="237" t="str">
        <f t="shared" si="75"/>
        <v/>
      </c>
      <c r="AF497" s="237" t="str">
        <f t="shared" si="76"/>
        <v/>
      </c>
      <c r="AG497" s="308"/>
      <c r="AK497" s="27"/>
      <c r="AN497" s="28"/>
      <c r="AO497" s="28"/>
      <c r="AP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</row>
    <row r="498" spans="1:73" s="29" customFormat="1" ht="15.6">
      <c r="A498" s="308"/>
      <c r="B498" s="308">
        <f>+'Ark1'!C2169</f>
        <v>0</v>
      </c>
      <c r="C498" s="236">
        <f>+'Ark1'!L2169</f>
        <v>0</v>
      </c>
      <c r="D498" s="236" t="e">
        <f>VLOOKUP(C498,Klasse!$C$11:$D$27,2)</f>
        <v>#N/A</v>
      </c>
      <c r="E498" s="236">
        <f>+'Ark1'!H2169</f>
        <v>0</v>
      </c>
      <c r="F498" s="236">
        <f>+'Ark1'!J2169</f>
        <v>0</v>
      </c>
      <c r="G498" s="236" t="e">
        <f>VLOOKUP(F498,RNR!$A$1:$B$25,2)</f>
        <v>#N/A</v>
      </c>
      <c r="H498" s="236" t="str">
        <f>+IF(I498=0,"",'Ark1'!Q2169)</f>
        <v/>
      </c>
      <c r="I498" s="353">
        <f>+'Ark1'!R2169</f>
        <v>0</v>
      </c>
      <c r="J498" s="237" t="str">
        <f>+IF(I498=0,"",'Ark1'!AG2169)</f>
        <v/>
      </c>
      <c r="K498" s="237"/>
      <c r="L498" s="237" t="str">
        <f>+IF(I498=0,"",'Ark1'!AH2169)</f>
        <v/>
      </c>
      <c r="M498" s="331"/>
      <c r="N498" s="504">
        <f>+'Ark1'!AI2169</f>
        <v>0</v>
      </c>
      <c r="O498" s="333"/>
      <c r="P498" s="32" t="str">
        <f>+IF(I498=0,"",'Ark1'!U2169)</f>
        <v/>
      </c>
      <c r="Q498" s="32"/>
      <c r="R498" s="264" t="str">
        <f>+IF(N498=0,"",'Ark1'!AJ2169)</f>
        <v/>
      </c>
      <c r="S498" s="334"/>
      <c r="T498" s="264" t="str">
        <f>+IF(N498=0,"",'Ark1'!AK2169)</f>
        <v/>
      </c>
      <c r="U498" s="308"/>
      <c r="V498" s="238" t="str">
        <f>+IF(I498=0,"",'Ark1'!T2169)</f>
        <v/>
      </c>
      <c r="W498" s="331"/>
      <c r="X498" s="239" t="str">
        <f>+IF(I498=0,"",'Ark1'!W2169)</f>
        <v/>
      </c>
      <c r="Y498" s="239" t="str">
        <f>+IF(I498=0,"",'Ark1'!X2169)</f>
        <v/>
      </c>
      <c r="Z498" s="239" t="str">
        <f>+IF(I498=0,"",'Ark1'!Y2169)</f>
        <v/>
      </c>
      <c r="AA498" s="239" t="str">
        <f>+IF(I498=0,"",'Ark1'!Z2169)</f>
        <v/>
      </c>
      <c r="AB498" s="237" t="str">
        <f>+IF(I498=0,"",'Ark1'!AA2169)</f>
        <v/>
      </c>
      <c r="AC498" s="238" t="str">
        <f>+IF(I498=0,"",'Ark1'!AC2169)</f>
        <v/>
      </c>
      <c r="AD498" s="239" t="str">
        <f>+IF(I498=0,"",'Ark1'!AE2169)</f>
        <v/>
      </c>
      <c r="AE498" s="237" t="str">
        <f t="shared" si="75"/>
        <v/>
      </c>
      <c r="AF498" s="237" t="str">
        <f t="shared" si="76"/>
        <v/>
      </c>
      <c r="AG498" s="308"/>
      <c r="AK498" s="27"/>
      <c r="AN498" s="28"/>
      <c r="AO498" s="28"/>
      <c r="AP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</row>
    <row r="499" spans="1:73" s="29" customFormat="1" ht="15.6">
      <c r="A499" s="308"/>
      <c r="B499" s="308">
        <f>+'Ark1'!C2170</f>
        <v>0</v>
      </c>
      <c r="C499" s="236">
        <f>+'Ark1'!L2170</f>
        <v>0</v>
      </c>
      <c r="D499" s="236" t="e">
        <f>VLOOKUP(C499,Klasse!$C$11:$D$27,2)</f>
        <v>#N/A</v>
      </c>
      <c r="E499" s="236">
        <f>+'Ark1'!H2170</f>
        <v>0</v>
      </c>
      <c r="F499" s="236">
        <f>+'Ark1'!J2170</f>
        <v>0</v>
      </c>
      <c r="G499" s="236" t="e">
        <f>VLOOKUP(F499,RNR!$A$1:$B$25,2)</f>
        <v>#N/A</v>
      </c>
      <c r="H499" s="236" t="str">
        <f>+IF(I499=0,"",'Ark1'!Q2170)</f>
        <v/>
      </c>
      <c r="I499" s="353">
        <f>+'Ark1'!R2170</f>
        <v>0</v>
      </c>
      <c r="J499" s="237" t="str">
        <f>+IF(I499=0,"",'Ark1'!AG2170)</f>
        <v/>
      </c>
      <c r="K499" s="237"/>
      <c r="L499" s="237" t="str">
        <f>+IF(I499=0,"",'Ark1'!AH2170)</f>
        <v/>
      </c>
      <c r="M499" s="331"/>
      <c r="N499" s="504">
        <f>+'Ark1'!AI2170</f>
        <v>0</v>
      </c>
      <c r="O499" s="333"/>
      <c r="P499" s="32" t="str">
        <f>+IF(I499=0,"",'Ark1'!U2170)</f>
        <v/>
      </c>
      <c r="Q499" s="32"/>
      <c r="R499" s="264" t="str">
        <f>+IF(N499=0,"",'Ark1'!AJ2170)</f>
        <v/>
      </c>
      <c r="S499" s="334"/>
      <c r="T499" s="264" t="str">
        <f>+IF(N499=0,"",'Ark1'!AK2170)</f>
        <v/>
      </c>
      <c r="U499" s="308"/>
      <c r="V499" s="238" t="str">
        <f>+IF(I499=0,"",'Ark1'!T2170)</f>
        <v/>
      </c>
      <c r="W499" s="331"/>
      <c r="X499" s="239" t="str">
        <f>+IF(I499=0,"",'Ark1'!W2170)</f>
        <v/>
      </c>
      <c r="Y499" s="239" t="str">
        <f>+IF(I499=0,"",'Ark1'!X2170)</f>
        <v/>
      </c>
      <c r="Z499" s="239" t="str">
        <f>+IF(I499=0,"",'Ark1'!Y2170)</f>
        <v/>
      </c>
      <c r="AA499" s="239" t="str">
        <f>+IF(I499=0,"",'Ark1'!Z2170)</f>
        <v/>
      </c>
      <c r="AB499" s="237" t="str">
        <f>+IF(I499=0,"",'Ark1'!AA2170)</f>
        <v/>
      </c>
      <c r="AC499" s="238" t="str">
        <f>+IF(I499=0,"",'Ark1'!AC2170)</f>
        <v/>
      </c>
      <c r="AD499" s="239" t="str">
        <f>+IF(I499=0,"",'Ark1'!AE2170)</f>
        <v/>
      </c>
      <c r="AE499" s="237" t="str">
        <f t="shared" si="75"/>
        <v/>
      </c>
      <c r="AF499" s="237" t="str">
        <f t="shared" si="76"/>
        <v/>
      </c>
      <c r="AG499" s="308"/>
      <c r="AK499" s="27"/>
      <c r="AN499" s="28"/>
      <c r="AO499" s="28"/>
      <c r="AP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</row>
    <row r="500" spans="1:73" s="29" customFormat="1" ht="15.6">
      <c r="A500" s="308"/>
      <c r="B500" s="308">
        <f>+'Ark1'!C2171</f>
        <v>0</v>
      </c>
      <c r="C500" s="236">
        <f>+'Ark1'!L2171</f>
        <v>0</v>
      </c>
      <c r="D500" s="236" t="e">
        <f>VLOOKUP(C500,Klasse!$C$11:$D$27,2)</f>
        <v>#N/A</v>
      </c>
      <c r="E500" s="236">
        <f>+'Ark1'!H2171</f>
        <v>0</v>
      </c>
      <c r="F500" s="236">
        <f>+'Ark1'!J2171</f>
        <v>0</v>
      </c>
      <c r="G500" s="236" t="e">
        <f>VLOOKUP(F500,RNR!$A$1:$B$25,2)</f>
        <v>#N/A</v>
      </c>
      <c r="H500" s="236" t="str">
        <f>+IF(I500=0,"",'Ark1'!Q2171)</f>
        <v/>
      </c>
      <c r="I500" s="353">
        <f>+'Ark1'!R2171</f>
        <v>0</v>
      </c>
      <c r="J500" s="237" t="str">
        <f>+IF(I500=0,"",'Ark1'!AG2171)</f>
        <v/>
      </c>
      <c r="K500" s="237"/>
      <c r="L500" s="237" t="str">
        <f>+IF(I500=0,"",'Ark1'!AH2171)</f>
        <v/>
      </c>
      <c r="M500" s="331"/>
      <c r="N500" s="504">
        <f>+'Ark1'!AI2171</f>
        <v>0</v>
      </c>
      <c r="O500" s="333"/>
      <c r="P500" s="32" t="str">
        <f>+IF(I500=0,"",'Ark1'!U2171)</f>
        <v/>
      </c>
      <c r="Q500" s="32"/>
      <c r="R500" s="264" t="str">
        <f>+IF(N500=0,"",'Ark1'!AJ2171)</f>
        <v/>
      </c>
      <c r="S500" s="334"/>
      <c r="T500" s="264" t="str">
        <f>+IF(N500=0,"",'Ark1'!AK2171)</f>
        <v/>
      </c>
      <c r="U500" s="308"/>
      <c r="V500" s="238" t="str">
        <f>+IF(I500=0,"",'Ark1'!T2171)</f>
        <v/>
      </c>
      <c r="W500" s="331"/>
      <c r="X500" s="239" t="str">
        <f>+IF(I500=0,"",'Ark1'!W2171)</f>
        <v/>
      </c>
      <c r="Y500" s="239" t="str">
        <f>+IF(I500=0,"",'Ark1'!X2171)</f>
        <v/>
      </c>
      <c r="Z500" s="239" t="str">
        <f>+IF(I500=0,"",'Ark1'!Y2171)</f>
        <v/>
      </c>
      <c r="AA500" s="239" t="str">
        <f>+IF(I500=0,"",'Ark1'!Z2171)</f>
        <v/>
      </c>
      <c r="AB500" s="237" t="str">
        <f>+IF(I500=0,"",'Ark1'!AA2171)</f>
        <v/>
      </c>
      <c r="AC500" s="238" t="str">
        <f>+IF(I500=0,"",'Ark1'!AC2171)</f>
        <v/>
      </c>
      <c r="AD500" s="239" t="str">
        <f>+IF(I500=0,"",'Ark1'!AE2171)</f>
        <v/>
      </c>
      <c r="AE500" s="237" t="str">
        <f t="shared" si="75"/>
        <v/>
      </c>
      <c r="AF500" s="237" t="str">
        <f t="shared" si="76"/>
        <v/>
      </c>
      <c r="AG500" s="308"/>
      <c r="AK500" s="27"/>
      <c r="AN500" s="28"/>
      <c r="AO500" s="28"/>
      <c r="AP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</row>
    <row r="501" spans="1:73" s="29" customFormat="1" ht="15.6">
      <c r="A501" s="308"/>
      <c r="B501" s="308">
        <f>+'Ark1'!C2172</f>
        <v>0</v>
      </c>
      <c r="C501" s="236">
        <f>+'Ark1'!L2172</f>
        <v>0</v>
      </c>
      <c r="D501" s="236" t="e">
        <f>VLOOKUP(C501,Klasse!$C$11:$D$27,2)</f>
        <v>#N/A</v>
      </c>
      <c r="E501" s="236">
        <f>+'Ark1'!H2172</f>
        <v>0</v>
      </c>
      <c r="F501" s="236">
        <f>+'Ark1'!J2172</f>
        <v>0</v>
      </c>
      <c r="G501" s="236" t="e">
        <f>VLOOKUP(F501,RNR!$A$1:$B$25,2)</f>
        <v>#N/A</v>
      </c>
      <c r="H501" s="236" t="str">
        <f>+IF(I501=0,"",'Ark1'!Q2172)</f>
        <v/>
      </c>
      <c r="I501" s="353">
        <f>+'Ark1'!R2172</f>
        <v>0</v>
      </c>
      <c r="J501" s="237" t="str">
        <f>+IF(I501=0,"",'Ark1'!AG2172)</f>
        <v/>
      </c>
      <c r="K501" s="237"/>
      <c r="L501" s="237" t="str">
        <f>+IF(I501=0,"",'Ark1'!AH2172)</f>
        <v/>
      </c>
      <c r="M501" s="331"/>
      <c r="N501" s="504">
        <f>+'Ark1'!AI2172</f>
        <v>0</v>
      </c>
      <c r="O501" s="333"/>
      <c r="P501" s="32" t="str">
        <f>+IF(I501=0,"",'Ark1'!U2172)</f>
        <v/>
      </c>
      <c r="Q501" s="32"/>
      <c r="R501" s="264" t="str">
        <f>+IF(N501=0,"",'Ark1'!AJ2172)</f>
        <v/>
      </c>
      <c r="S501" s="334"/>
      <c r="T501" s="264" t="str">
        <f>+IF(N501=0,"",'Ark1'!AK2172)</f>
        <v/>
      </c>
      <c r="U501" s="308"/>
      <c r="V501" s="238" t="str">
        <f>+IF(I501=0,"",'Ark1'!T2172)</f>
        <v/>
      </c>
      <c r="W501" s="331"/>
      <c r="X501" s="239" t="str">
        <f>+IF(I501=0,"",'Ark1'!W2172)</f>
        <v/>
      </c>
      <c r="Y501" s="239" t="str">
        <f>+IF(I501=0,"",'Ark1'!X2172)</f>
        <v/>
      </c>
      <c r="Z501" s="239" t="str">
        <f>+IF(I501=0,"",'Ark1'!Y2172)</f>
        <v/>
      </c>
      <c r="AA501" s="239" t="str">
        <f>+IF(I501=0,"",'Ark1'!Z2172)</f>
        <v/>
      </c>
      <c r="AB501" s="237" t="str">
        <f>+IF(I501=0,"",'Ark1'!AA2172)</f>
        <v/>
      </c>
      <c r="AC501" s="238" t="str">
        <f>+IF(I501=0,"",'Ark1'!AC2172)</f>
        <v/>
      </c>
      <c r="AD501" s="239" t="str">
        <f>+IF(I501=0,"",'Ark1'!AE2172)</f>
        <v/>
      </c>
      <c r="AE501" s="237" t="str">
        <f t="shared" si="75"/>
        <v/>
      </c>
      <c r="AF501" s="237" t="str">
        <f t="shared" si="76"/>
        <v/>
      </c>
      <c r="AG501" s="308"/>
      <c r="AK501" s="27"/>
      <c r="AN501" s="28"/>
      <c r="AO501" s="28"/>
      <c r="AP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</row>
    <row r="502" spans="1:73" s="29" customFormat="1" ht="15.6">
      <c r="A502" s="308"/>
      <c r="B502" s="308">
        <f>+'Ark1'!C2173</f>
        <v>0</v>
      </c>
      <c r="C502" s="236">
        <f>+'Ark1'!L2173</f>
        <v>0</v>
      </c>
      <c r="D502" s="236" t="e">
        <f>VLOOKUP(C502,Klasse!$C$11:$D$27,2)</f>
        <v>#N/A</v>
      </c>
      <c r="E502" s="236">
        <f>+'Ark1'!H2173</f>
        <v>0</v>
      </c>
      <c r="F502" s="236">
        <f>+'Ark1'!J2173</f>
        <v>0</v>
      </c>
      <c r="G502" s="236" t="e">
        <f>VLOOKUP(F502,RNR!$A$1:$B$25,2)</f>
        <v>#N/A</v>
      </c>
      <c r="H502" s="236" t="str">
        <f>+IF(I502=0,"",'Ark1'!Q2173)</f>
        <v/>
      </c>
      <c r="I502" s="353">
        <f>+'Ark1'!R2173</f>
        <v>0</v>
      </c>
      <c r="J502" s="237" t="str">
        <f>+IF(I502=0,"",'Ark1'!AG2173)</f>
        <v/>
      </c>
      <c r="K502" s="237"/>
      <c r="L502" s="237" t="str">
        <f>+IF(I502=0,"",'Ark1'!AH2173)</f>
        <v/>
      </c>
      <c r="M502" s="331"/>
      <c r="N502" s="504">
        <f>+'Ark1'!AI2173</f>
        <v>0</v>
      </c>
      <c r="O502" s="333"/>
      <c r="P502" s="32" t="str">
        <f>+IF(I502=0,"",'Ark1'!U2173)</f>
        <v/>
      </c>
      <c r="Q502" s="32"/>
      <c r="R502" s="264" t="str">
        <f>+IF(N502=0,"",'Ark1'!AJ2173)</f>
        <v/>
      </c>
      <c r="S502" s="334"/>
      <c r="T502" s="264" t="str">
        <f>+IF(N502=0,"",'Ark1'!AK2173)</f>
        <v/>
      </c>
      <c r="U502" s="308"/>
      <c r="V502" s="238" t="str">
        <f>+IF(I502=0,"",'Ark1'!T2173)</f>
        <v/>
      </c>
      <c r="W502" s="331"/>
      <c r="X502" s="239" t="str">
        <f>+IF(I502=0,"",'Ark1'!W2173)</f>
        <v/>
      </c>
      <c r="Y502" s="239" t="str">
        <f>+IF(I502=0,"",'Ark1'!X2173)</f>
        <v/>
      </c>
      <c r="Z502" s="239" t="str">
        <f>+IF(I502=0,"",'Ark1'!Y2173)</f>
        <v/>
      </c>
      <c r="AA502" s="239" t="str">
        <f>+IF(I502=0,"",'Ark1'!Z2173)</f>
        <v/>
      </c>
      <c r="AB502" s="237" t="str">
        <f>+IF(I502=0,"",'Ark1'!AA2173)</f>
        <v/>
      </c>
      <c r="AC502" s="238" t="str">
        <f>+IF(I502=0,"",'Ark1'!AC2173)</f>
        <v/>
      </c>
      <c r="AD502" s="239" t="str">
        <f>+IF(I502=0,"",'Ark1'!AE2173)</f>
        <v/>
      </c>
      <c r="AE502" s="237" t="str">
        <f t="shared" si="75"/>
        <v/>
      </c>
      <c r="AF502" s="237" t="str">
        <f t="shared" si="76"/>
        <v/>
      </c>
      <c r="AG502" s="308"/>
      <c r="AK502" s="27"/>
      <c r="AN502" s="28"/>
      <c r="AO502" s="28"/>
      <c r="AP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</row>
    <row r="503" spans="1:73" s="29" customFormat="1" ht="15.6">
      <c r="A503" s="308"/>
      <c r="B503" s="308">
        <f>+'Ark1'!C2174</f>
        <v>0</v>
      </c>
      <c r="C503" s="236">
        <f>+'Ark1'!L2174</f>
        <v>0</v>
      </c>
      <c r="D503" s="236" t="e">
        <f>VLOOKUP(C503,Klasse!$C$11:$D$27,2)</f>
        <v>#N/A</v>
      </c>
      <c r="E503" s="236">
        <f>+'Ark1'!H2174</f>
        <v>0</v>
      </c>
      <c r="F503" s="236">
        <f>+'Ark1'!J2174</f>
        <v>0</v>
      </c>
      <c r="G503" s="236" t="e">
        <f>VLOOKUP(F503,RNR!$A$1:$B$25,2)</f>
        <v>#N/A</v>
      </c>
      <c r="H503" s="236" t="str">
        <f>+IF(I503=0,"",'Ark1'!Q2174)</f>
        <v/>
      </c>
      <c r="I503" s="353">
        <f>+'Ark1'!R2174</f>
        <v>0</v>
      </c>
      <c r="J503" s="237" t="str">
        <f>+IF(I503=0,"",'Ark1'!AG2174)</f>
        <v/>
      </c>
      <c r="K503" s="237"/>
      <c r="L503" s="237" t="str">
        <f>+IF(I503=0,"",'Ark1'!AH2174)</f>
        <v/>
      </c>
      <c r="M503" s="331"/>
      <c r="N503" s="504">
        <f>+'Ark1'!AI2174</f>
        <v>0</v>
      </c>
      <c r="O503" s="333"/>
      <c r="P503" s="32" t="str">
        <f>+IF(I503=0,"",'Ark1'!U2174)</f>
        <v/>
      </c>
      <c r="Q503" s="32"/>
      <c r="R503" s="264" t="str">
        <f>+IF(N503=0,"",'Ark1'!AJ2174)</f>
        <v/>
      </c>
      <c r="S503" s="334"/>
      <c r="T503" s="264" t="str">
        <f>+IF(N503=0,"",'Ark1'!AK2174)</f>
        <v/>
      </c>
      <c r="U503" s="308"/>
      <c r="V503" s="238" t="str">
        <f>+IF(I503=0,"",'Ark1'!T2174)</f>
        <v/>
      </c>
      <c r="W503" s="331"/>
      <c r="X503" s="239" t="str">
        <f>+IF(I503=0,"",'Ark1'!W2174)</f>
        <v/>
      </c>
      <c r="Y503" s="239" t="str">
        <f>+IF(I503=0,"",'Ark1'!X2174)</f>
        <v/>
      </c>
      <c r="Z503" s="239" t="str">
        <f>+IF(I503=0,"",'Ark1'!Y2174)</f>
        <v/>
      </c>
      <c r="AA503" s="239" t="str">
        <f>+IF(I503=0,"",'Ark1'!Z2174)</f>
        <v/>
      </c>
      <c r="AB503" s="237" t="str">
        <f>+IF(I503=0,"",'Ark1'!AA2174)</f>
        <v/>
      </c>
      <c r="AC503" s="238" t="str">
        <f>+IF(I503=0,"",'Ark1'!AC2174)</f>
        <v/>
      </c>
      <c r="AD503" s="239" t="str">
        <f>+IF(I503=0,"",'Ark1'!AE2174)</f>
        <v/>
      </c>
      <c r="AE503" s="237" t="str">
        <f t="shared" si="75"/>
        <v/>
      </c>
      <c r="AF503" s="237" t="str">
        <f t="shared" si="76"/>
        <v/>
      </c>
      <c r="AG503" s="308"/>
      <c r="AK503" s="27"/>
      <c r="AN503" s="28"/>
      <c r="AO503" s="28"/>
      <c r="AP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</row>
    <row r="504" spans="1:73" s="29" customFormat="1" ht="15.6">
      <c r="A504" s="308"/>
      <c r="B504" s="308">
        <f>+'Ark1'!C2175</f>
        <v>0</v>
      </c>
      <c r="C504" s="236">
        <f>+'Ark1'!L2175</f>
        <v>0</v>
      </c>
      <c r="D504" s="236" t="e">
        <f>VLOOKUP(C504,Klasse!$C$11:$D$27,2)</f>
        <v>#N/A</v>
      </c>
      <c r="E504" s="236">
        <f>+'Ark1'!H2175</f>
        <v>0</v>
      </c>
      <c r="F504" s="236">
        <f>+'Ark1'!J2175</f>
        <v>0</v>
      </c>
      <c r="G504" s="236" t="e">
        <f>VLOOKUP(F504,RNR!$A$1:$B$25,2)</f>
        <v>#N/A</v>
      </c>
      <c r="H504" s="236" t="str">
        <f>+IF(I504=0,"",'Ark1'!Q2175)</f>
        <v/>
      </c>
      <c r="I504" s="353">
        <f>+'Ark1'!R2175</f>
        <v>0</v>
      </c>
      <c r="J504" s="237" t="str">
        <f>+IF(I504=0,"",'Ark1'!AG2175)</f>
        <v/>
      </c>
      <c r="K504" s="237"/>
      <c r="L504" s="237" t="str">
        <f>+IF(I504=0,"",'Ark1'!AH2175)</f>
        <v/>
      </c>
      <c r="M504" s="331"/>
      <c r="N504" s="504">
        <f>+'Ark1'!AI2175</f>
        <v>0</v>
      </c>
      <c r="O504" s="333"/>
      <c r="P504" s="32" t="str">
        <f>+IF(I504=0,"",'Ark1'!U2175)</f>
        <v/>
      </c>
      <c r="Q504" s="32"/>
      <c r="R504" s="264" t="str">
        <f>+IF(N504=0,"",'Ark1'!AJ2175)</f>
        <v/>
      </c>
      <c r="S504" s="334"/>
      <c r="T504" s="264" t="str">
        <f>+IF(N504=0,"",'Ark1'!AK2175)</f>
        <v/>
      </c>
      <c r="U504" s="308"/>
      <c r="V504" s="238" t="str">
        <f>+IF(I504=0,"",'Ark1'!T2175)</f>
        <v/>
      </c>
      <c r="W504" s="331"/>
      <c r="X504" s="239" t="str">
        <f>+IF(I504=0,"",'Ark1'!W2175)</f>
        <v/>
      </c>
      <c r="Y504" s="239" t="str">
        <f>+IF(I504=0,"",'Ark1'!X2175)</f>
        <v/>
      </c>
      <c r="Z504" s="239" t="str">
        <f>+IF(I504=0,"",'Ark1'!Y2175)</f>
        <v/>
      </c>
      <c r="AA504" s="239" t="str">
        <f>+IF(I504=0,"",'Ark1'!Z2175)</f>
        <v/>
      </c>
      <c r="AB504" s="237" t="str">
        <f>+IF(I504=0,"",'Ark1'!AA2175)</f>
        <v/>
      </c>
      <c r="AC504" s="238" t="str">
        <f>+IF(I504=0,"",'Ark1'!AC2175)</f>
        <v/>
      </c>
      <c r="AD504" s="239" t="str">
        <f>+IF(I504=0,"",'Ark1'!AE2175)</f>
        <v/>
      </c>
      <c r="AE504" s="237" t="str">
        <f t="shared" si="75"/>
        <v/>
      </c>
      <c r="AF504" s="237" t="str">
        <f t="shared" si="76"/>
        <v/>
      </c>
      <c r="AG504" s="308"/>
      <c r="AJ504" s="34"/>
      <c r="AN504" s="28"/>
      <c r="AO504" s="28"/>
      <c r="AP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</row>
    <row r="505" spans="1:73" s="29" customFormat="1" ht="15.6">
      <c r="A505" s="308"/>
      <c r="B505" s="308">
        <f>+'Ark1'!C2176</f>
        <v>0</v>
      </c>
      <c r="C505" s="236">
        <f>+'Ark1'!L2176</f>
        <v>0</v>
      </c>
      <c r="D505" s="236" t="e">
        <f>VLOOKUP(C505,Klasse!$C$11:$D$27,2)</f>
        <v>#N/A</v>
      </c>
      <c r="E505" s="236">
        <f>+'Ark1'!H2176</f>
        <v>0</v>
      </c>
      <c r="F505" s="236">
        <f>+'Ark1'!J2176</f>
        <v>0</v>
      </c>
      <c r="G505" s="236" t="e">
        <f>VLOOKUP(F505,RNR!$A$1:$B$25,2)</f>
        <v>#N/A</v>
      </c>
      <c r="H505" s="236" t="str">
        <f>+IF(I505=0,"",'Ark1'!Q2176)</f>
        <v/>
      </c>
      <c r="I505" s="353">
        <f>+'Ark1'!R2176</f>
        <v>0</v>
      </c>
      <c r="J505" s="237" t="str">
        <f>+IF(I505=0,"",'Ark1'!AG2176)</f>
        <v/>
      </c>
      <c r="K505" s="237"/>
      <c r="L505" s="237" t="str">
        <f>+IF(I505=0,"",'Ark1'!AH2176)</f>
        <v/>
      </c>
      <c r="M505" s="331"/>
      <c r="N505" s="504">
        <f>+'Ark1'!AI2176</f>
        <v>0</v>
      </c>
      <c r="O505" s="333"/>
      <c r="P505" s="32" t="str">
        <f>+IF(I505=0,"",'Ark1'!U2176)</f>
        <v/>
      </c>
      <c r="Q505" s="32"/>
      <c r="R505" s="264" t="str">
        <f>+IF(N505=0,"",'Ark1'!AJ2176)</f>
        <v/>
      </c>
      <c r="S505" s="334"/>
      <c r="T505" s="264" t="str">
        <f>+IF(N505=0,"",'Ark1'!AK2176)</f>
        <v/>
      </c>
      <c r="U505" s="308"/>
      <c r="V505" s="238" t="str">
        <f>+IF(I505=0,"",'Ark1'!T2176)</f>
        <v/>
      </c>
      <c r="W505" s="331"/>
      <c r="X505" s="239" t="str">
        <f>+IF(I505=0,"",'Ark1'!W2176)</f>
        <v/>
      </c>
      <c r="Y505" s="239" t="str">
        <f>+IF(I505=0,"",'Ark1'!X2176)</f>
        <v/>
      </c>
      <c r="Z505" s="239" t="str">
        <f>+IF(I505=0,"",'Ark1'!Y2176)</f>
        <v/>
      </c>
      <c r="AA505" s="239" t="str">
        <f>+IF(I505=0,"",'Ark1'!Z2176)</f>
        <v/>
      </c>
      <c r="AB505" s="237" t="str">
        <f>+IF(I505=0,"",'Ark1'!AA2176)</f>
        <v/>
      </c>
      <c r="AC505" s="238" t="str">
        <f>+IF(I505=0,"",'Ark1'!AC2176)</f>
        <v/>
      </c>
      <c r="AD505" s="239" t="str">
        <f>+IF(I505=0,"",'Ark1'!AE2176)</f>
        <v/>
      </c>
      <c r="AE505" s="237" t="str">
        <f t="shared" si="75"/>
        <v/>
      </c>
      <c r="AF505" s="237" t="str">
        <f t="shared" si="76"/>
        <v/>
      </c>
      <c r="AG505" s="308"/>
      <c r="AJ505" s="34"/>
      <c r="AN505" s="28"/>
      <c r="AO505" s="28"/>
      <c r="AP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</row>
    <row r="506" spans="1:73" s="29" customFormat="1" ht="15.6">
      <c r="A506" s="308"/>
      <c r="B506" s="308">
        <f>+'Ark1'!C2177</f>
        <v>0</v>
      </c>
      <c r="C506" s="236">
        <f>+'Ark1'!L2177</f>
        <v>0</v>
      </c>
      <c r="D506" s="236" t="e">
        <f>VLOOKUP(C506,Klasse!$C$11:$D$27,2)</f>
        <v>#N/A</v>
      </c>
      <c r="E506" s="236">
        <f>+'Ark1'!H2177</f>
        <v>0</v>
      </c>
      <c r="F506" s="236">
        <f>+'Ark1'!J2177</f>
        <v>0</v>
      </c>
      <c r="G506" s="236" t="e">
        <f>VLOOKUP(F506,RNR!$A$1:$B$25,2)</f>
        <v>#N/A</v>
      </c>
      <c r="H506" s="236" t="str">
        <f>+IF(I506=0,"",'Ark1'!Q2177)</f>
        <v/>
      </c>
      <c r="I506" s="353">
        <f>+'Ark1'!R2177</f>
        <v>0</v>
      </c>
      <c r="J506" s="237" t="str">
        <f>+IF(I506=0,"",'Ark1'!AG2177)</f>
        <v/>
      </c>
      <c r="K506" s="237"/>
      <c r="L506" s="237" t="str">
        <f>+IF(I506=0,"",'Ark1'!AH2177)</f>
        <v/>
      </c>
      <c r="M506" s="331"/>
      <c r="N506" s="504">
        <f>+'Ark1'!AI2177</f>
        <v>0</v>
      </c>
      <c r="O506" s="333"/>
      <c r="P506" s="32" t="str">
        <f>+IF(I506=0,"",'Ark1'!U2177)</f>
        <v/>
      </c>
      <c r="Q506" s="32"/>
      <c r="R506" s="264" t="str">
        <f>+IF(N506=0,"",'Ark1'!AJ2177)</f>
        <v/>
      </c>
      <c r="S506" s="334"/>
      <c r="T506" s="264" t="str">
        <f>+IF(N506=0,"",'Ark1'!AK2177)</f>
        <v/>
      </c>
      <c r="U506" s="308"/>
      <c r="V506" s="238" t="str">
        <f>+IF(I506=0,"",'Ark1'!T2177)</f>
        <v/>
      </c>
      <c r="W506" s="331"/>
      <c r="X506" s="239" t="str">
        <f>+IF(I506=0,"",'Ark1'!W2177)</f>
        <v/>
      </c>
      <c r="Y506" s="239" t="str">
        <f>+IF(I506=0,"",'Ark1'!X2177)</f>
        <v/>
      </c>
      <c r="Z506" s="239" t="str">
        <f>+IF(I506=0,"",'Ark1'!Y2177)</f>
        <v/>
      </c>
      <c r="AA506" s="239" t="str">
        <f>+IF(I506=0,"",'Ark1'!Z2177)</f>
        <v/>
      </c>
      <c r="AB506" s="237" t="str">
        <f>+IF(I506=0,"",'Ark1'!AA2177)</f>
        <v/>
      </c>
      <c r="AC506" s="238" t="str">
        <f>+IF(I506=0,"",'Ark1'!AC2177)</f>
        <v/>
      </c>
      <c r="AD506" s="239" t="str">
        <f>+IF(I506=0,"",'Ark1'!AE2177)</f>
        <v/>
      </c>
      <c r="AE506" s="237" t="str">
        <f t="shared" si="75"/>
        <v/>
      </c>
      <c r="AF506" s="237" t="str">
        <f t="shared" si="76"/>
        <v/>
      </c>
      <c r="AG506" s="308"/>
      <c r="AJ506" s="34"/>
      <c r="AN506" s="28"/>
      <c r="AO506" s="28"/>
      <c r="AP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</row>
    <row r="507" spans="1:73" s="29" customFormat="1" ht="15.6">
      <c r="A507" s="308"/>
      <c r="B507" s="308">
        <f>+'Ark1'!C2178</f>
        <v>0</v>
      </c>
      <c r="C507" s="236">
        <f>+'Ark1'!L2178</f>
        <v>0</v>
      </c>
      <c r="D507" s="236" t="e">
        <f>VLOOKUP(C507,Klasse!$C$11:$D$27,2)</f>
        <v>#N/A</v>
      </c>
      <c r="E507" s="236">
        <f>+'Ark1'!H2178</f>
        <v>0</v>
      </c>
      <c r="F507" s="236">
        <f>+'Ark1'!J2178</f>
        <v>0</v>
      </c>
      <c r="G507" s="236" t="e">
        <f>VLOOKUP(F507,RNR!$A$1:$B$25,2)</f>
        <v>#N/A</v>
      </c>
      <c r="H507" s="236" t="str">
        <f>+IF(I507=0,"",'Ark1'!Q2178)</f>
        <v/>
      </c>
      <c r="I507" s="353">
        <f>+'Ark1'!R2178</f>
        <v>0</v>
      </c>
      <c r="J507" s="237" t="str">
        <f>+IF(I507=0,"",'Ark1'!AG2178)</f>
        <v/>
      </c>
      <c r="K507" s="237"/>
      <c r="L507" s="237" t="str">
        <f>+IF(I507=0,"",'Ark1'!AH2178)</f>
        <v/>
      </c>
      <c r="M507" s="331"/>
      <c r="N507" s="504">
        <f>+'Ark1'!AI2178</f>
        <v>0</v>
      </c>
      <c r="O507" s="333"/>
      <c r="P507" s="32" t="str">
        <f>+IF(I507=0,"",'Ark1'!U2178)</f>
        <v/>
      </c>
      <c r="Q507" s="32"/>
      <c r="R507" s="264" t="str">
        <f>+IF(N507=0,"",'Ark1'!AJ2178)</f>
        <v/>
      </c>
      <c r="S507" s="334"/>
      <c r="T507" s="264" t="str">
        <f>+IF(N507=0,"",'Ark1'!AK2178)</f>
        <v/>
      </c>
      <c r="U507" s="308"/>
      <c r="V507" s="238" t="str">
        <f>+IF(I507=0,"",'Ark1'!T2178)</f>
        <v/>
      </c>
      <c r="W507" s="331"/>
      <c r="X507" s="239" t="str">
        <f>+IF(I507=0,"",'Ark1'!W2178)</f>
        <v/>
      </c>
      <c r="Y507" s="239" t="str">
        <f>+IF(I507=0,"",'Ark1'!X2178)</f>
        <v/>
      </c>
      <c r="Z507" s="239" t="str">
        <f>+IF(I507=0,"",'Ark1'!Y2178)</f>
        <v/>
      </c>
      <c r="AA507" s="239" t="str">
        <f>+IF(I507=0,"",'Ark1'!Z2178)</f>
        <v/>
      </c>
      <c r="AB507" s="237" t="str">
        <f>+IF(I507=0,"",'Ark1'!AA2178)</f>
        <v/>
      </c>
      <c r="AC507" s="238" t="str">
        <f>+IF(I507=0,"",'Ark1'!AC2178)</f>
        <v/>
      </c>
      <c r="AD507" s="239" t="str">
        <f>+IF(I507=0,"",'Ark1'!AE2178)</f>
        <v/>
      </c>
      <c r="AE507" s="237" t="str">
        <f t="shared" si="75"/>
        <v/>
      </c>
      <c r="AF507" s="237" t="str">
        <f t="shared" si="76"/>
        <v/>
      </c>
      <c r="AG507" s="308"/>
      <c r="AJ507" s="34"/>
      <c r="AN507" s="28"/>
      <c r="AO507" s="28"/>
      <c r="AP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</row>
    <row r="508" spans="1:73" s="29" customFormat="1" ht="15.6">
      <c r="A508" s="308"/>
      <c r="B508" s="308">
        <f>+'Ark1'!C2179</f>
        <v>0</v>
      </c>
      <c r="C508" s="236">
        <f>+'Ark1'!L2179</f>
        <v>0</v>
      </c>
      <c r="D508" s="236" t="e">
        <f>VLOOKUP(C508,Klasse!$C$11:$D$27,2)</f>
        <v>#N/A</v>
      </c>
      <c r="E508" s="236">
        <f>+'Ark1'!H2179</f>
        <v>0</v>
      </c>
      <c r="F508" s="236">
        <f>+'Ark1'!J2179</f>
        <v>0</v>
      </c>
      <c r="G508" s="236" t="e">
        <f>VLOOKUP(F508,RNR!$A$1:$B$25,2)</f>
        <v>#N/A</v>
      </c>
      <c r="H508" s="236" t="str">
        <f>+IF(I508=0,"",'Ark1'!Q2179)</f>
        <v/>
      </c>
      <c r="I508" s="353">
        <f>+'Ark1'!R2179</f>
        <v>0</v>
      </c>
      <c r="J508" s="237" t="str">
        <f>+IF(I508=0,"",'Ark1'!AG2179)</f>
        <v/>
      </c>
      <c r="K508" s="237"/>
      <c r="L508" s="237" t="str">
        <f>+IF(I508=0,"",'Ark1'!AH2179)</f>
        <v/>
      </c>
      <c r="M508" s="331"/>
      <c r="N508" s="504">
        <f>+'Ark1'!AI2179</f>
        <v>0</v>
      </c>
      <c r="O508" s="333"/>
      <c r="P508" s="32" t="str">
        <f>+IF(I508=0,"",'Ark1'!U2179)</f>
        <v/>
      </c>
      <c r="Q508" s="32"/>
      <c r="R508" s="264" t="str">
        <f>+IF(N508=0,"",'Ark1'!AJ2179)</f>
        <v/>
      </c>
      <c r="S508" s="334"/>
      <c r="T508" s="264" t="str">
        <f>+IF(N508=0,"",'Ark1'!AK2179)</f>
        <v/>
      </c>
      <c r="U508" s="308"/>
      <c r="V508" s="238" t="str">
        <f>+IF(I508=0,"",'Ark1'!T2179)</f>
        <v/>
      </c>
      <c r="W508" s="331"/>
      <c r="X508" s="239" t="str">
        <f>+IF(I508=0,"",'Ark1'!W2179)</f>
        <v/>
      </c>
      <c r="Y508" s="239" t="str">
        <f>+IF(I508=0,"",'Ark1'!X2179)</f>
        <v/>
      </c>
      <c r="Z508" s="239" t="str">
        <f>+IF(I508=0,"",'Ark1'!Y2179)</f>
        <v/>
      </c>
      <c r="AA508" s="239" t="str">
        <f>+IF(I508=0,"",'Ark1'!Z2179)</f>
        <v/>
      </c>
      <c r="AB508" s="237" t="str">
        <f>+IF(I508=0,"",'Ark1'!AA2179)</f>
        <v/>
      </c>
      <c r="AC508" s="238" t="str">
        <f>+IF(I508=0,"",'Ark1'!AC2179)</f>
        <v/>
      </c>
      <c r="AD508" s="239" t="str">
        <f>+IF(I508=0,"",'Ark1'!AE2179)</f>
        <v/>
      </c>
      <c r="AE508" s="237" t="str">
        <f t="shared" si="75"/>
        <v/>
      </c>
      <c r="AF508" s="237" t="str">
        <f t="shared" si="76"/>
        <v/>
      </c>
      <c r="AG508" s="308"/>
      <c r="AJ508" s="34"/>
      <c r="AN508" s="28"/>
      <c r="AO508" s="28"/>
      <c r="AP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</row>
    <row r="509" spans="1:73" s="29" customFormat="1" ht="15.6">
      <c r="A509" s="308"/>
      <c r="B509" s="308">
        <f>+'Ark1'!C2180</f>
        <v>0</v>
      </c>
      <c r="C509" s="236">
        <f>+'Ark1'!L2180</f>
        <v>0</v>
      </c>
      <c r="D509" s="236" t="e">
        <f>VLOOKUP(C509,Klasse!$C$11:$D$27,2)</f>
        <v>#N/A</v>
      </c>
      <c r="E509" s="236">
        <f>+'Ark1'!H2180</f>
        <v>0</v>
      </c>
      <c r="F509" s="236">
        <f>+'Ark1'!J2180</f>
        <v>0</v>
      </c>
      <c r="G509" s="236" t="e">
        <f>VLOOKUP(F509,RNR!$A$1:$B$25,2)</f>
        <v>#N/A</v>
      </c>
      <c r="H509" s="236" t="str">
        <f>+IF(I509=0,"",'Ark1'!Q2180)</f>
        <v/>
      </c>
      <c r="I509" s="353">
        <f>+'Ark1'!R2180</f>
        <v>0</v>
      </c>
      <c r="J509" s="237" t="str">
        <f>+IF(I509=0,"",'Ark1'!AG2180)</f>
        <v/>
      </c>
      <c r="K509" s="237"/>
      <c r="L509" s="237" t="str">
        <f>+IF(I509=0,"",'Ark1'!AH2180)</f>
        <v/>
      </c>
      <c r="M509" s="331"/>
      <c r="N509" s="504">
        <f>+'Ark1'!AI2180</f>
        <v>0</v>
      </c>
      <c r="O509" s="333"/>
      <c r="P509" s="32" t="str">
        <f>+IF(I509=0,"",'Ark1'!U2180)</f>
        <v/>
      </c>
      <c r="Q509" s="32"/>
      <c r="R509" s="264" t="str">
        <f>+IF(N509=0,"",'Ark1'!AJ2180)</f>
        <v/>
      </c>
      <c r="S509" s="334"/>
      <c r="T509" s="264" t="str">
        <f>+IF(N509=0,"",'Ark1'!AK2180)</f>
        <v/>
      </c>
      <c r="U509" s="308"/>
      <c r="V509" s="238" t="str">
        <f>+IF(I509=0,"",'Ark1'!T2180)</f>
        <v/>
      </c>
      <c r="W509" s="331"/>
      <c r="X509" s="239" t="str">
        <f>+IF(I509=0,"",'Ark1'!W2180)</f>
        <v/>
      </c>
      <c r="Y509" s="239" t="str">
        <f>+IF(I509=0,"",'Ark1'!X2180)</f>
        <v/>
      </c>
      <c r="Z509" s="239" t="str">
        <f>+IF(I509=0,"",'Ark1'!Y2180)</f>
        <v/>
      </c>
      <c r="AA509" s="239" t="str">
        <f>+IF(I509=0,"",'Ark1'!Z2180)</f>
        <v/>
      </c>
      <c r="AB509" s="237" t="str">
        <f>+IF(I509=0,"",'Ark1'!AA2180)</f>
        <v/>
      </c>
      <c r="AC509" s="238" t="str">
        <f>+IF(I509=0,"",'Ark1'!AC2180)</f>
        <v/>
      </c>
      <c r="AD509" s="239" t="str">
        <f>+IF(I509=0,"",'Ark1'!AE2180)</f>
        <v/>
      </c>
      <c r="AE509" s="237" t="str">
        <f t="shared" si="75"/>
        <v/>
      </c>
      <c r="AF509" s="237" t="str">
        <f t="shared" si="76"/>
        <v/>
      </c>
      <c r="AG509" s="308"/>
      <c r="AJ509" s="34"/>
      <c r="AN509" s="28"/>
      <c r="AO509" s="28"/>
      <c r="AP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</row>
    <row r="510" spans="1:73" s="29" customFormat="1" ht="15.6">
      <c r="A510" s="308"/>
      <c r="B510" s="308">
        <f>+'Ark1'!C2181</f>
        <v>0</v>
      </c>
      <c r="C510" s="236">
        <f>+'Ark1'!L2181</f>
        <v>0</v>
      </c>
      <c r="D510" s="236" t="e">
        <f>VLOOKUP(C510,Klasse!$C$11:$D$27,2)</f>
        <v>#N/A</v>
      </c>
      <c r="E510" s="236">
        <f>+'Ark1'!H2181</f>
        <v>0</v>
      </c>
      <c r="F510" s="236">
        <f>+'Ark1'!J2181</f>
        <v>0</v>
      </c>
      <c r="G510" s="236" t="e">
        <f>VLOOKUP(F510,RNR!$A$1:$B$25,2)</f>
        <v>#N/A</v>
      </c>
      <c r="H510" s="236" t="str">
        <f>+IF(I510=0,"",'Ark1'!Q2181)</f>
        <v/>
      </c>
      <c r="I510" s="353">
        <f>+'Ark1'!R2181</f>
        <v>0</v>
      </c>
      <c r="J510" s="237" t="str">
        <f>+IF(I510=0,"",'Ark1'!AG2181)</f>
        <v/>
      </c>
      <c r="K510" s="237"/>
      <c r="L510" s="237" t="str">
        <f>+IF(I510=0,"",'Ark1'!AH2181)</f>
        <v/>
      </c>
      <c r="M510" s="331"/>
      <c r="N510" s="504">
        <f>+'Ark1'!AI2181</f>
        <v>0</v>
      </c>
      <c r="O510" s="333"/>
      <c r="P510" s="32" t="str">
        <f>+IF(I510=0,"",'Ark1'!U2181)</f>
        <v/>
      </c>
      <c r="Q510" s="32"/>
      <c r="R510" s="264" t="str">
        <f>+IF(N510=0,"",'Ark1'!AJ2181)</f>
        <v/>
      </c>
      <c r="S510" s="334"/>
      <c r="T510" s="264" t="str">
        <f>+IF(N510=0,"",'Ark1'!AK2181)</f>
        <v/>
      </c>
      <c r="U510" s="308"/>
      <c r="V510" s="238" t="str">
        <f>+IF(I510=0,"",'Ark1'!T2181)</f>
        <v/>
      </c>
      <c r="W510" s="331"/>
      <c r="X510" s="239" t="str">
        <f>+IF(I510=0,"",'Ark1'!W2181)</f>
        <v/>
      </c>
      <c r="Y510" s="239" t="str">
        <f>+IF(I510=0,"",'Ark1'!X2181)</f>
        <v/>
      </c>
      <c r="Z510" s="239" t="str">
        <f>+IF(I510=0,"",'Ark1'!Y2181)</f>
        <v/>
      </c>
      <c r="AA510" s="239" t="str">
        <f>+IF(I510=0,"",'Ark1'!Z2181)</f>
        <v/>
      </c>
      <c r="AB510" s="237" t="str">
        <f>+IF(I510=0,"",'Ark1'!AA2181)</f>
        <v/>
      </c>
      <c r="AC510" s="238" t="str">
        <f>+IF(I510=0,"",'Ark1'!AC2181)</f>
        <v/>
      </c>
      <c r="AD510" s="239" t="str">
        <f>+IF(I510=0,"",'Ark1'!AE2181)</f>
        <v/>
      </c>
      <c r="AE510" s="237" t="str">
        <f t="shared" si="75"/>
        <v/>
      </c>
      <c r="AF510" s="237" t="str">
        <f t="shared" si="76"/>
        <v/>
      </c>
      <c r="AG510" s="308"/>
      <c r="AJ510" s="34"/>
      <c r="AN510" s="28"/>
      <c r="AO510" s="28"/>
      <c r="AP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</row>
    <row r="511" spans="1:73" s="29" customFormat="1" ht="15.6">
      <c r="A511" s="308"/>
      <c r="B511" s="308">
        <f>+'Ark1'!C2182</f>
        <v>0</v>
      </c>
      <c r="C511" s="236">
        <f>+'Ark1'!L2182</f>
        <v>0</v>
      </c>
      <c r="D511" s="236" t="e">
        <f>VLOOKUP(C511,Klasse!$C$11:$D$27,2)</f>
        <v>#N/A</v>
      </c>
      <c r="E511" s="236">
        <f>+'Ark1'!H2182</f>
        <v>0</v>
      </c>
      <c r="F511" s="236">
        <f>+'Ark1'!J2182</f>
        <v>0</v>
      </c>
      <c r="G511" s="236" t="e">
        <f>VLOOKUP(F511,RNR!$A$1:$B$25,2)</f>
        <v>#N/A</v>
      </c>
      <c r="H511" s="236" t="str">
        <f>+IF(I511=0,"",'Ark1'!Q2182)</f>
        <v/>
      </c>
      <c r="I511" s="353">
        <f>+'Ark1'!R2182</f>
        <v>0</v>
      </c>
      <c r="J511" s="237" t="str">
        <f>+IF(I511=0,"",'Ark1'!AG2182)</f>
        <v/>
      </c>
      <c r="K511" s="237"/>
      <c r="L511" s="237" t="str">
        <f>+IF(I511=0,"",'Ark1'!AH2182)</f>
        <v/>
      </c>
      <c r="M511" s="331"/>
      <c r="N511" s="504">
        <f>+'Ark1'!AI2182</f>
        <v>0</v>
      </c>
      <c r="O511" s="333"/>
      <c r="P511" s="32" t="str">
        <f>+IF(I511=0,"",'Ark1'!U2182)</f>
        <v/>
      </c>
      <c r="Q511" s="32"/>
      <c r="R511" s="264" t="str">
        <f>+IF(N511=0,"",'Ark1'!AJ2182)</f>
        <v/>
      </c>
      <c r="S511" s="334"/>
      <c r="T511" s="264" t="str">
        <f>+IF(N511=0,"",'Ark1'!AK2182)</f>
        <v/>
      </c>
      <c r="U511" s="308"/>
      <c r="V511" s="238" t="str">
        <f>+IF(I511=0,"",'Ark1'!T2182)</f>
        <v/>
      </c>
      <c r="W511" s="331"/>
      <c r="X511" s="239" t="str">
        <f>+IF(I511=0,"",'Ark1'!W2182)</f>
        <v/>
      </c>
      <c r="Y511" s="239" t="str">
        <f>+IF(I511=0,"",'Ark1'!X2182)</f>
        <v/>
      </c>
      <c r="Z511" s="239" t="str">
        <f>+IF(I511=0,"",'Ark1'!Y2182)</f>
        <v/>
      </c>
      <c r="AA511" s="239" t="str">
        <f>+IF(I511=0,"",'Ark1'!Z2182)</f>
        <v/>
      </c>
      <c r="AB511" s="237" t="str">
        <f>+IF(I511=0,"",'Ark1'!AA2182)</f>
        <v/>
      </c>
      <c r="AC511" s="238" t="str">
        <f>+IF(I511=0,"",'Ark1'!AC2182)</f>
        <v/>
      </c>
      <c r="AD511" s="239" t="str">
        <f>+IF(I511=0,"",'Ark1'!AE2182)</f>
        <v/>
      </c>
      <c r="AE511" s="237" t="str">
        <f t="shared" si="75"/>
        <v/>
      </c>
      <c r="AF511" s="237" t="str">
        <f t="shared" si="76"/>
        <v/>
      </c>
      <c r="AG511" s="308"/>
      <c r="AJ511" s="34"/>
      <c r="AN511" s="28"/>
      <c r="AO511" s="28"/>
      <c r="AP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</row>
    <row r="512" spans="1:73" s="29" customFormat="1" ht="15.6">
      <c r="A512" s="308"/>
      <c r="B512" s="308">
        <f>+'Ark1'!C2183</f>
        <v>0</v>
      </c>
      <c r="C512" s="236">
        <f>+'Ark1'!L2183</f>
        <v>0</v>
      </c>
      <c r="D512" s="236" t="e">
        <f>VLOOKUP(C512,Klasse!$C$11:$D$27,2)</f>
        <v>#N/A</v>
      </c>
      <c r="E512" s="236">
        <f>+'Ark1'!H2183</f>
        <v>0</v>
      </c>
      <c r="F512" s="236">
        <f>+'Ark1'!J2183</f>
        <v>0</v>
      </c>
      <c r="G512" s="236" t="e">
        <f>VLOOKUP(F512,RNR!$A$1:$B$25,2)</f>
        <v>#N/A</v>
      </c>
      <c r="H512" s="236" t="str">
        <f>+IF(I512=0,"",'Ark1'!Q2183)</f>
        <v/>
      </c>
      <c r="I512" s="353">
        <f>+'Ark1'!R2183</f>
        <v>0</v>
      </c>
      <c r="J512" s="237" t="str">
        <f>+IF(I512=0,"",'Ark1'!AG2183)</f>
        <v/>
      </c>
      <c r="K512" s="237"/>
      <c r="L512" s="237" t="str">
        <f>+IF(I512=0,"",'Ark1'!AH2183)</f>
        <v/>
      </c>
      <c r="M512" s="331"/>
      <c r="N512" s="504">
        <f>+'Ark1'!AI2183</f>
        <v>0</v>
      </c>
      <c r="O512" s="333"/>
      <c r="P512" s="32" t="str">
        <f>+IF(I512=0,"",'Ark1'!U2183)</f>
        <v/>
      </c>
      <c r="Q512" s="32"/>
      <c r="R512" s="264" t="str">
        <f>+IF(N512=0,"",'Ark1'!AJ2183)</f>
        <v/>
      </c>
      <c r="S512" s="334"/>
      <c r="T512" s="264" t="str">
        <f>+IF(N512=0,"",'Ark1'!AK2183)</f>
        <v/>
      </c>
      <c r="U512" s="308"/>
      <c r="V512" s="238" t="str">
        <f>+IF(I512=0,"",'Ark1'!T2183)</f>
        <v/>
      </c>
      <c r="W512" s="331"/>
      <c r="X512" s="239" t="str">
        <f>+IF(I512=0,"",'Ark1'!W2183)</f>
        <v/>
      </c>
      <c r="Y512" s="239" t="str">
        <f>+IF(I512=0,"",'Ark1'!X2183)</f>
        <v/>
      </c>
      <c r="Z512" s="239" t="str">
        <f>+IF(I512=0,"",'Ark1'!Y2183)</f>
        <v/>
      </c>
      <c r="AA512" s="239" t="str">
        <f>+IF(I512=0,"",'Ark1'!Z2183)</f>
        <v/>
      </c>
      <c r="AB512" s="237" t="str">
        <f>+IF(I512=0,"",'Ark1'!AA2183)</f>
        <v/>
      </c>
      <c r="AC512" s="238" t="str">
        <f>+IF(I512=0,"",'Ark1'!AC2183)</f>
        <v/>
      </c>
      <c r="AD512" s="239" t="str">
        <f>+IF(I512=0,"",'Ark1'!AE2183)</f>
        <v/>
      </c>
      <c r="AE512" s="237" t="str">
        <f t="shared" si="75"/>
        <v/>
      </c>
      <c r="AF512" s="237" t="str">
        <f t="shared" si="76"/>
        <v/>
      </c>
      <c r="AG512" s="308"/>
      <c r="AJ512" s="34"/>
      <c r="AN512" s="28"/>
      <c r="AO512" s="28"/>
      <c r="AP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</row>
    <row r="513" spans="1:73" s="29" customFormat="1" ht="15.6">
      <c r="A513" s="308"/>
      <c r="B513" s="308">
        <f>+'Ark1'!C2184</f>
        <v>0</v>
      </c>
      <c r="C513" s="236">
        <f>+'Ark1'!L2184</f>
        <v>0</v>
      </c>
      <c r="D513" s="236" t="e">
        <f>VLOOKUP(C513,Klasse!$C$11:$D$27,2)</f>
        <v>#N/A</v>
      </c>
      <c r="E513" s="236">
        <f>+'Ark1'!H2184</f>
        <v>0</v>
      </c>
      <c r="F513" s="236">
        <f>+'Ark1'!J2184</f>
        <v>0</v>
      </c>
      <c r="G513" s="236" t="e">
        <f>VLOOKUP(F513,RNR!$A$1:$B$25,2)</f>
        <v>#N/A</v>
      </c>
      <c r="H513" s="236" t="str">
        <f>+IF(I513=0,"",'Ark1'!Q2184)</f>
        <v/>
      </c>
      <c r="I513" s="353">
        <f>+'Ark1'!R2184</f>
        <v>0</v>
      </c>
      <c r="J513" s="237" t="str">
        <f>+IF(I513=0,"",'Ark1'!AG2184)</f>
        <v/>
      </c>
      <c r="K513" s="237"/>
      <c r="L513" s="237" t="str">
        <f>+IF(I513=0,"",'Ark1'!AH2184)</f>
        <v/>
      </c>
      <c r="M513" s="331"/>
      <c r="N513" s="504">
        <f>+'Ark1'!AI2184</f>
        <v>0</v>
      </c>
      <c r="O513" s="333"/>
      <c r="P513" s="32" t="str">
        <f>+IF(I513=0,"",'Ark1'!U2184)</f>
        <v/>
      </c>
      <c r="Q513" s="32"/>
      <c r="R513" s="264" t="str">
        <f>+IF(N513=0,"",'Ark1'!AJ2184)</f>
        <v/>
      </c>
      <c r="S513" s="334"/>
      <c r="T513" s="264" t="str">
        <f>+IF(N513=0,"",'Ark1'!AK2184)</f>
        <v/>
      </c>
      <c r="U513" s="308"/>
      <c r="V513" s="238" t="str">
        <f>+IF(I513=0,"",'Ark1'!T2184)</f>
        <v/>
      </c>
      <c r="W513" s="331"/>
      <c r="X513" s="239" t="str">
        <f>+IF(I513=0,"",'Ark1'!W2184)</f>
        <v/>
      </c>
      <c r="Y513" s="239" t="str">
        <f>+IF(I513=0,"",'Ark1'!X2184)</f>
        <v/>
      </c>
      <c r="Z513" s="239" t="str">
        <f>+IF(I513=0,"",'Ark1'!Y2184)</f>
        <v/>
      </c>
      <c r="AA513" s="239" t="str">
        <f>+IF(I513=0,"",'Ark1'!Z2184)</f>
        <v/>
      </c>
      <c r="AB513" s="237" t="str">
        <f>+IF(I513=0,"",'Ark1'!AA2184)</f>
        <v/>
      </c>
      <c r="AC513" s="238" t="str">
        <f>+IF(I513=0,"",'Ark1'!AC2184)</f>
        <v/>
      </c>
      <c r="AD513" s="239" t="str">
        <f>+IF(I513=0,"",'Ark1'!AE2184)</f>
        <v/>
      </c>
      <c r="AE513" s="237" t="str">
        <f t="shared" si="75"/>
        <v/>
      </c>
      <c r="AF513" s="237" t="str">
        <f t="shared" si="76"/>
        <v/>
      </c>
      <c r="AG513" s="308"/>
      <c r="AJ513" s="34"/>
      <c r="AN513" s="28"/>
      <c r="AO513" s="28"/>
      <c r="AP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</row>
    <row r="514" spans="1:73" ht="19.8">
      <c r="A514" s="308"/>
      <c r="B514" s="308"/>
      <c r="C514" s="308"/>
      <c r="D514" s="308"/>
      <c r="E514" s="308"/>
      <c r="F514" s="308"/>
      <c r="G514" s="537"/>
      <c r="H514" s="537"/>
      <c r="I514" s="537"/>
      <c r="J514" s="537"/>
      <c r="K514" s="537"/>
      <c r="L514" s="537"/>
      <c r="M514" s="537"/>
      <c r="N514" s="537"/>
      <c r="O514" s="537"/>
      <c r="P514" s="537"/>
      <c r="Q514" s="537"/>
      <c r="R514" s="537"/>
      <c r="S514" s="537"/>
      <c r="T514" s="537"/>
      <c r="U514" s="537"/>
      <c r="V514" s="537"/>
      <c r="W514" s="537"/>
      <c r="X514" s="537"/>
      <c r="Y514" s="537"/>
      <c r="Z514" s="537"/>
      <c r="AA514" s="332"/>
      <c r="AB514" s="332"/>
      <c r="AC514" s="308"/>
      <c r="AD514" s="332"/>
      <c r="AE514" s="333"/>
      <c r="AF514" s="334"/>
      <c r="AG514" s="308"/>
      <c r="AH514" s="219"/>
      <c r="AJ514" s="29"/>
      <c r="AK514" s="27"/>
      <c r="AL514" s="220"/>
      <c r="AM514" s="28"/>
      <c r="AQ514" s="28"/>
      <c r="BI514" s="232"/>
    </row>
    <row r="515" spans="1:73" ht="19.8">
      <c r="A515" s="308"/>
      <c r="B515" s="308" t="s">
        <v>649</v>
      </c>
      <c r="C515" s="308"/>
      <c r="D515" s="259" t="e">
        <f>+D521</f>
        <v>#N/A</v>
      </c>
      <c r="E515" s="308"/>
      <c r="F515" s="308"/>
      <c r="G515" s="537"/>
      <c r="H515" s="537"/>
      <c r="I515" s="540">
        <f>SUM(I517:I541)</f>
        <v>0</v>
      </c>
      <c r="J515" s="537"/>
      <c r="K515" s="537"/>
      <c r="L515" s="537"/>
      <c r="M515" s="537"/>
      <c r="N515" s="540">
        <f>SUM(N517:N541)</f>
        <v>0</v>
      </c>
      <c r="O515" s="537"/>
      <c r="P515" s="537"/>
      <c r="Q515" s="537"/>
      <c r="R515" s="537"/>
      <c r="S515" s="537"/>
      <c r="T515" s="537"/>
      <c r="U515" s="537"/>
      <c r="V515" s="537"/>
      <c r="W515" s="537"/>
      <c r="X515" s="537"/>
      <c r="Y515" s="537"/>
      <c r="Z515" s="537"/>
      <c r="AA515" s="332"/>
      <c r="AB515" s="332"/>
      <c r="AC515" s="308"/>
      <c r="AD515" s="332"/>
      <c r="AE515" s="332"/>
      <c r="AF515" s="332"/>
      <c r="AG515" s="308"/>
      <c r="AH515" s="219"/>
      <c r="AJ515" s="29"/>
      <c r="AK515" s="27"/>
      <c r="AL515" s="220"/>
      <c r="AM515" s="28"/>
      <c r="AQ515" s="28"/>
      <c r="BI515" s="232"/>
    </row>
    <row r="516" spans="1:73" ht="19.8">
      <c r="A516" s="579"/>
      <c r="B516" s="579"/>
      <c r="C516" s="580"/>
      <c r="D516" s="579"/>
      <c r="E516" s="579"/>
      <c r="F516" s="579"/>
      <c r="G516" s="579"/>
      <c r="H516" s="579"/>
      <c r="I516" s="579"/>
      <c r="J516" s="579"/>
      <c r="K516" s="579"/>
      <c r="L516" s="579"/>
      <c r="M516" s="579"/>
      <c r="N516" s="579"/>
      <c r="O516" s="579"/>
      <c r="P516" s="579"/>
      <c r="Q516" s="579"/>
      <c r="R516" s="579"/>
      <c r="S516" s="579"/>
      <c r="T516" s="579"/>
      <c r="U516" s="579"/>
      <c r="V516" s="579"/>
      <c r="W516" s="579"/>
      <c r="X516" s="579"/>
      <c r="Y516" s="579"/>
      <c r="Z516" s="579"/>
      <c r="AA516" s="332"/>
      <c r="AB516" s="333"/>
      <c r="AC516" s="308"/>
      <c r="AD516" s="333"/>
      <c r="AE516" s="333"/>
      <c r="AF516" s="334"/>
      <c r="AG516" s="308"/>
      <c r="AH516" s="219"/>
      <c r="AJ516" s="29"/>
      <c r="AK516" s="27"/>
      <c r="AL516" s="220"/>
      <c r="AM516" s="28"/>
      <c r="AQ516" s="28"/>
      <c r="BI516" s="232"/>
    </row>
    <row r="517" spans="1:73" s="29" customFormat="1" ht="15.6">
      <c r="A517" s="308"/>
      <c r="B517" s="308">
        <f>+'Ark1'!C2185</f>
        <v>0</v>
      </c>
      <c r="C517" s="236">
        <f>+'Ark1'!L2185</f>
        <v>0</v>
      </c>
      <c r="D517" s="236" t="e">
        <f>VLOOKUP(C517,Klasse!$C$11:$D$27,2)</f>
        <v>#N/A</v>
      </c>
      <c r="E517" s="236">
        <f>+'Ark1'!H2185</f>
        <v>0</v>
      </c>
      <c r="F517" s="236">
        <f>+'Ark1'!J2185</f>
        <v>0</v>
      </c>
      <c r="G517" s="236" t="e">
        <f>VLOOKUP(F517,RNR!$A$1:$B$25,2)</f>
        <v>#N/A</v>
      </c>
      <c r="H517" s="236" t="str">
        <f>+IF(I517=0,"",'Ark1'!Q2185)</f>
        <v/>
      </c>
      <c r="I517" s="353">
        <f>+'Ark1'!R2185</f>
        <v>0</v>
      </c>
      <c r="J517" s="237" t="str">
        <f>+IF(I517=0,"",'Ark1'!AG2185)</f>
        <v/>
      </c>
      <c r="K517" s="237"/>
      <c r="L517" s="237" t="str">
        <f>+IF(I517=0,"",'Ark1'!AH2185)</f>
        <v/>
      </c>
      <c r="M517" s="331"/>
      <c r="N517" s="504">
        <f>+'Ark1'!AI2185</f>
        <v>0</v>
      </c>
      <c r="O517" s="333"/>
      <c r="P517" s="32" t="str">
        <f>+IF(I517=0,"",'Ark1'!U2185)</f>
        <v/>
      </c>
      <c r="Q517" s="32"/>
      <c r="R517" s="264" t="str">
        <f>+IF(N517=0,"",'Ark1'!AJ2185)</f>
        <v/>
      </c>
      <c r="S517" s="334"/>
      <c r="T517" s="264" t="str">
        <f>+IF(N517=0,"",'Ark1'!AK2185)</f>
        <v/>
      </c>
      <c r="U517" s="308"/>
      <c r="V517" s="238" t="str">
        <f>+IF(I517=0,"",'Ark1'!T2185)</f>
        <v/>
      </c>
      <c r="W517" s="331"/>
      <c r="X517" s="239" t="str">
        <f>+IF(I517=0,"",'Ark1'!W2185)</f>
        <v/>
      </c>
      <c r="Y517" s="239" t="str">
        <f>+IF(I517=0,"",'Ark1'!X2185)</f>
        <v/>
      </c>
      <c r="Z517" s="239" t="str">
        <f>+IF(I517=0,"",'Ark1'!Y2185)</f>
        <v/>
      </c>
      <c r="AA517" s="239" t="str">
        <f>+IF(I517=0,"",'Ark1'!Z2185)</f>
        <v/>
      </c>
      <c r="AB517" s="237" t="str">
        <f>+IF(I517=0,"",'Ark1'!AA2185)</f>
        <v/>
      </c>
      <c r="AC517" s="238" t="str">
        <f>+IF(I517=0,"",'Ark1'!AC2185)</f>
        <v/>
      </c>
      <c r="AD517" s="239" t="str">
        <f>+IF(I517=0,"",'Ark1'!AE2185)</f>
        <v/>
      </c>
      <c r="AE517" s="237" t="str">
        <f t="shared" si="75"/>
        <v/>
      </c>
      <c r="AF517" s="237" t="str">
        <f t="shared" si="76"/>
        <v/>
      </c>
      <c r="AG517" s="308"/>
      <c r="AJ517" s="34"/>
      <c r="AN517" s="28"/>
      <c r="AO517" s="28"/>
      <c r="AP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</row>
    <row r="518" spans="1:73" ht="15.6">
      <c r="A518" s="308"/>
      <c r="B518" s="308">
        <f>+'Ark1'!C2186</f>
        <v>0</v>
      </c>
      <c r="C518" s="236">
        <f>+'Ark1'!L2186</f>
        <v>0</v>
      </c>
      <c r="D518" s="236" t="e">
        <f>VLOOKUP(C518,Klasse!$C$11:$D$27,2)</f>
        <v>#N/A</v>
      </c>
      <c r="E518" s="236">
        <f>+'Ark1'!H2186</f>
        <v>0</v>
      </c>
      <c r="F518" s="236">
        <f>+'Ark1'!J2186</f>
        <v>0</v>
      </c>
      <c r="G518" s="236" t="e">
        <f>VLOOKUP(F518,RNR!$A$1:$B$25,2)</f>
        <v>#N/A</v>
      </c>
      <c r="H518" s="236" t="str">
        <f>+IF(I518=0,"",'Ark1'!Q2186)</f>
        <v/>
      </c>
      <c r="I518" s="353">
        <f>+'Ark1'!R2186</f>
        <v>0</v>
      </c>
      <c r="J518" s="237" t="str">
        <f>+IF(I518=0,"",'Ark1'!AG2186)</f>
        <v/>
      </c>
      <c r="K518" s="237"/>
      <c r="L518" s="237" t="str">
        <f>+IF(I518=0,"",'Ark1'!AH2186)</f>
        <v/>
      </c>
      <c r="M518" s="331"/>
      <c r="N518" s="504">
        <f>+'Ark1'!AI2186</f>
        <v>0</v>
      </c>
      <c r="O518" s="333"/>
      <c r="P518" s="32" t="str">
        <f>+IF(I518=0,"",'Ark1'!U2186)</f>
        <v/>
      </c>
      <c r="Q518" s="32"/>
      <c r="R518" s="264" t="str">
        <f>+IF(N518=0,"",'Ark1'!AJ2186)</f>
        <v/>
      </c>
      <c r="S518" s="334"/>
      <c r="T518" s="264" t="str">
        <f>+IF(N518=0,"",'Ark1'!AK2186)</f>
        <v/>
      </c>
      <c r="U518" s="308"/>
      <c r="V518" s="238" t="str">
        <f>+IF(I518=0,"",'Ark1'!T2186)</f>
        <v/>
      </c>
      <c r="W518" s="331"/>
      <c r="X518" s="239" t="str">
        <f>+IF(I518=0,"",'Ark1'!W2186)</f>
        <v/>
      </c>
      <c r="Y518" s="239" t="str">
        <f>+IF(I518=0,"",'Ark1'!X2186)</f>
        <v/>
      </c>
      <c r="Z518" s="239" t="str">
        <f>+IF(I518=0,"",'Ark1'!Y2186)</f>
        <v/>
      </c>
      <c r="AA518" s="239" t="str">
        <f>+IF(I518=0,"",'Ark1'!Z2186)</f>
        <v/>
      </c>
      <c r="AB518" s="237" t="str">
        <f>+IF(I518=0,"",'Ark1'!AA2186)</f>
        <v/>
      </c>
      <c r="AC518" s="238" t="str">
        <f>+IF(I518=0,"",'Ark1'!AC2186)</f>
        <v/>
      </c>
      <c r="AD518" s="239" t="str">
        <f>+IF(I518=0,"",'Ark1'!AE2186)</f>
        <v/>
      </c>
      <c r="AE518" s="237" t="str">
        <f t="shared" si="75"/>
        <v/>
      </c>
      <c r="AF518" s="237" t="str">
        <f t="shared" si="76"/>
        <v/>
      </c>
      <c r="AG518" s="308"/>
    </row>
    <row r="519" spans="1:73" ht="15.6">
      <c r="A519" s="308"/>
      <c r="B519" s="308">
        <f>+'Ark1'!C2187</f>
        <v>0</v>
      </c>
      <c r="C519" s="236">
        <f>+'Ark1'!L2187</f>
        <v>0</v>
      </c>
      <c r="D519" s="236" t="e">
        <f>VLOOKUP(C519,Klasse!$C$11:$D$27,2)</f>
        <v>#N/A</v>
      </c>
      <c r="E519" s="236">
        <f>+'Ark1'!H2187</f>
        <v>0</v>
      </c>
      <c r="F519" s="236">
        <f>+'Ark1'!J2187</f>
        <v>0</v>
      </c>
      <c r="G519" s="236" t="e">
        <f>VLOOKUP(F519,RNR!$A$1:$B$25,2)</f>
        <v>#N/A</v>
      </c>
      <c r="H519" s="236" t="str">
        <f>+IF(I519=0,"",'Ark1'!Q2187)</f>
        <v/>
      </c>
      <c r="I519" s="353">
        <f>+'Ark1'!R2187</f>
        <v>0</v>
      </c>
      <c r="J519" s="237" t="str">
        <f>+IF(I519=0,"",'Ark1'!AG2187)</f>
        <v/>
      </c>
      <c r="K519" s="237"/>
      <c r="L519" s="237" t="str">
        <f>+IF(I519=0,"",'Ark1'!AH2187)</f>
        <v/>
      </c>
      <c r="M519" s="331"/>
      <c r="N519" s="504">
        <f>+'Ark1'!AI2187</f>
        <v>0</v>
      </c>
      <c r="O519" s="333"/>
      <c r="P519" s="32" t="str">
        <f>+IF(I519=0,"",'Ark1'!U2187)</f>
        <v/>
      </c>
      <c r="Q519" s="32"/>
      <c r="R519" s="264" t="str">
        <f>+IF(N519=0,"",'Ark1'!AJ2187)</f>
        <v/>
      </c>
      <c r="S519" s="334"/>
      <c r="T519" s="264" t="str">
        <f>+IF(N519=0,"",'Ark1'!AK2187)</f>
        <v/>
      </c>
      <c r="U519" s="308"/>
      <c r="V519" s="238" t="str">
        <f>+IF(I519=0,"",'Ark1'!T2187)</f>
        <v/>
      </c>
      <c r="W519" s="331"/>
      <c r="X519" s="239" t="str">
        <f>+IF(I519=0,"",'Ark1'!W2187)</f>
        <v/>
      </c>
      <c r="Y519" s="239" t="str">
        <f>+IF(I519=0,"",'Ark1'!X2187)</f>
        <v/>
      </c>
      <c r="Z519" s="239" t="str">
        <f>+IF(I519=0,"",'Ark1'!Y2187)</f>
        <v/>
      </c>
      <c r="AA519" s="239" t="str">
        <f>+IF(I519=0,"",'Ark1'!Z2187)</f>
        <v/>
      </c>
      <c r="AB519" s="237" t="str">
        <f>+IF(I519=0,"",'Ark1'!AA2187)</f>
        <v/>
      </c>
      <c r="AC519" s="238" t="str">
        <f>+IF(I519=0,"",'Ark1'!AC2187)</f>
        <v/>
      </c>
      <c r="AD519" s="239" t="str">
        <f>+IF(I519=0,"",'Ark1'!AE2187)</f>
        <v/>
      </c>
      <c r="AE519" s="237" t="str">
        <f t="shared" si="75"/>
        <v/>
      </c>
      <c r="AF519" s="237" t="str">
        <f t="shared" si="76"/>
        <v/>
      </c>
      <c r="AG519" s="308"/>
    </row>
    <row r="520" spans="1:73" ht="15.6">
      <c r="A520" s="308"/>
      <c r="B520" s="308">
        <f>+'Ark1'!C2188</f>
        <v>0</v>
      </c>
      <c r="C520" s="236">
        <f>+'Ark1'!L2188</f>
        <v>0</v>
      </c>
      <c r="D520" s="236" t="e">
        <f>VLOOKUP(C520,Klasse!$C$11:$D$27,2)</f>
        <v>#N/A</v>
      </c>
      <c r="E520" s="236">
        <f>+'Ark1'!H2188</f>
        <v>0</v>
      </c>
      <c r="F520" s="236">
        <f>+'Ark1'!J2188</f>
        <v>0</v>
      </c>
      <c r="G520" s="236" t="e">
        <f>VLOOKUP(F520,RNR!$A$1:$B$25,2)</f>
        <v>#N/A</v>
      </c>
      <c r="H520" s="236" t="str">
        <f>+IF(I520=0,"",'Ark1'!Q2188)</f>
        <v/>
      </c>
      <c r="I520" s="353">
        <f>+'Ark1'!R2188</f>
        <v>0</v>
      </c>
      <c r="J520" s="237" t="str">
        <f>+IF(I520=0,"",'Ark1'!AG2188)</f>
        <v/>
      </c>
      <c r="K520" s="237"/>
      <c r="L520" s="237" t="str">
        <f>+IF(I520=0,"",'Ark1'!AH2188)</f>
        <v/>
      </c>
      <c r="M520" s="331"/>
      <c r="N520" s="504">
        <f>+'Ark1'!AI2188</f>
        <v>0</v>
      </c>
      <c r="O520" s="333"/>
      <c r="P520" s="32" t="str">
        <f>+IF(I520=0,"",'Ark1'!U2188)</f>
        <v/>
      </c>
      <c r="Q520" s="32"/>
      <c r="R520" s="264" t="str">
        <f>+IF(N520=0,"",'Ark1'!AJ2188)</f>
        <v/>
      </c>
      <c r="S520" s="334"/>
      <c r="T520" s="264" t="str">
        <f>+IF(N520=0,"",'Ark1'!AK2188)</f>
        <v/>
      </c>
      <c r="U520" s="308"/>
      <c r="V520" s="238" t="str">
        <f>+IF(I520=0,"",'Ark1'!T2188)</f>
        <v/>
      </c>
      <c r="W520" s="331"/>
      <c r="X520" s="239" t="str">
        <f>+IF(I520=0,"",'Ark1'!W2188)</f>
        <v/>
      </c>
      <c r="Y520" s="239" t="str">
        <f>+IF(I520=0,"",'Ark1'!X2188)</f>
        <v/>
      </c>
      <c r="Z520" s="239" t="str">
        <f>+IF(I520=0,"",'Ark1'!Y2188)</f>
        <v/>
      </c>
      <c r="AA520" s="239" t="str">
        <f>+IF(I520=0,"",'Ark1'!Z2188)</f>
        <v/>
      </c>
      <c r="AB520" s="237" t="str">
        <f>+IF(I520=0,"",'Ark1'!AA2188)</f>
        <v/>
      </c>
      <c r="AC520" s="238" t="str">
        <f>+IF(I520=0,"",'Ark1'!AC2188)</f>
        <v/>
      </c>
      <c r="AD520" s="239" t="str">
        <f>+IF(I520=0,"",'Ark1'!AE2188)</f>
        <v/>
      </c>
      <c r="AE520" s="237" t="str">
        <f t="shared" si="75"/>
        <v/>
      </c>
      <c r="AF520" s="237" t="str">
        <f t="shared" si="76"/>
        <v/>
      </c>
      <c r="AG520" s="308"/>
    </row>
    <row r="521" spans="1:73" ht="15.6">
      <c r="A521" s="308"/>
      <c r="B521" s="308">
        <f>+'Ark1'!C2189</f>
        <v>0</v>
      </c>
      <c r="C521" s="236">
        <f>+'Ark1'!L2189</f>
        <v>0</v>
      </c>
      <c r="D521" s="236" t="e">
        <f>VLOOKUP(C521,Klasse!$C$11:$D$27,2)</f>
        <v>#N/A</v>
      </c>
      <c r="E521" s="236">
        <f>+'Ark1'!H2189</f>
        <v>0</v>
      </c>
      <c r="F521" s="236">
        <f>+'Ark1'!J2189</f>
        <v>0</v>
      </c>
      <c r="G521" s="236" t="e">
        <f>VLOOKUP(F521,RNR!$A$1:$B$25,2)</f>
        <v>#N/A</v>
      </c>
      <c r="H521" s="236" t="str">
        <f>+IF(I521=0,"",'Ark1'!Q2189)</f>
        <v/>
      </c>
      <c r="I521" s="353">
        <f>+'Ark1'!R2189</f>
        <v>0</v>
      </c>
      <c r="J521" s="237" t="str">
        <f>+IF(I521=0,"",'Ark1'!AG2189)</f>
        <v/>
      </c>
      <c r="K521" s="237"/>
      <c r="L521" s="237" t="str">
        <f>+IF(I521=0,"",'Ark1'!AH2189)</f>
        <v/>
      </c>
      <c r="M521" s="331"/>
      <c r="N521" s="504">
        <f>+'Ark1'!AI2189</f>
        <v>0</v>
      </c>
      <c r="O521" s="333"/>
      <c r="P521" s="32" t="str">
        <f>+IF(I521=0,"",'Ark1'!U2189)</f>
        <v/>
      </c>
      <c r="Q521" s="32"/>
      <c r="R521" s="264" t="str">
        <f>+IF(N521=0,"",'Ark1'!AJ2189)</f>
        <v/>
      </c>
      <c r="S521" s="334"/>
      <c r="T521" s="264" t="str">
        <f>+IF(N521=0,"",'Ark1'!AK2189)</f>
        <v/>
      </c>
      <c r="U521" s="308"/>
      <c r="V521" s="238" t="str">
        <f>+IF(I521=0,"",'Ark1'!T2189)</f>
        <v/>
      </c>
      <c r="W521" s="331"/>
      <c r="X521" s="239" t="str">
        <f>+IF(I521=0,"",'Ark1'!W2189)</f>
        <v/>
      </c>
      <c r="Y521" s="239" t="str">
        <f>+IF(I521=0,"",'Ark1'!X2189)</f>
        <v/>
      </c>
      <c r="Z521" s="239" t="str">
        <f>+IF(I521=0,"",'Ark1'!Y2189)</f>
        <v/>
      </c>
      <c r="AA521" s="239" t="str">
        <f>+IF(I521=0,"",'Ark1'!Z2189)</f>
        <v/>
      </c>
      <c r="AB521" s="237" t="str">
        <f>+IF(I521=0,"",'Ark1'!AA2189)</f>
        <v/>
      </c>
      <c r="AC521" s="238" t="str">
        <f>+IF(I521=0,"",'Ark1'!AC2189)</f>
        <v/>
      </c>
      <c r="AD521" s="239" t="str">
        <f>+IF(I521=0,"",'Ark1'!AE2189)</f>
        <v/>
      </c>
      <c r="AE521" s="237" t="str">
        <f t="shared" ref="AE521:AE548" si="77">IF(I521=0,"",P521/C521)</f>
        <v/>
      </c>
      <c r="AF521" s="237" t="str">
        <f t="shared" ref="AF521:AF549" si="78">IF(I521=0,"",I521/H521)</f>
        <v/>
      </c>
      <c r="AG521" s="308"/>
    </row>
    <row r="522" spans="1:73" ht="15.6">
      <c r="A522" s="308"/>
      <c r="B522" s="308">
        <f>+'Ark1'!C2190</f>
        <v>0</v>
      </c>
      <c r="C522" s="236">
        <f>+'Ark1'!L2190</f>
        <v>0</v>
      </c>
      <c r="D522" s="236" t="e">
        <f>VLOOKUP(C522,Klasse!$C$11:$D$27,2)</f>
        <v>#N/A</v>
      </c>
      <c r="E522" s="236">
        <f>+'Ark1'!H2190</f>
        <v>0</v>
      </c>
      <c r="F522" s="236">
        <f>+'Ark1'!J2190</f>
        <v>0</v>
      </c>
      <c r="G522" s="236" t="e">
        <f>VLOOKUP(F522,RNR!$A$1:$B$25,2)</f>
        <v>#N/A</v>
      </c>
      <c r="H522" s="236" t="str">
        <f>+IF(I522=0,"",'Ark1'!Q2190)</f>
        <v/>
      </c>
      <c r="I522" s="353">
        <f>+'Ark1'!R2190</f>
        <v>0</v>
      </c>
      <c r="J522" s="237" t="str">
        <f>+IF(I522=0,"",'Ark1'!AG2190)</f>
        <v/>
      </c>
      <c r="K522" s="237"/>
      <c r="L522" s="237" t="str">
        <f>+IF(I522=0,"",'Ark1'!AH2190)</f>
        <v/>
      </c>
      <c r="M522" s="331"/>
      <c r="N522" s="504">
        <f>+'Ark1'!AI2190</f>
        <v>0</v>
      </c>
      <c r="O522" s="333"/>
      <c r="P522" s="32" t="str">
        <f>+IF(I522=0,"",'Ark1'!U2190)</f>
        <v/>
      </c>
      <c r="Q522" s="32"/>
      <c r="R522" s="264" t="str">
        <f>+IF(N522=0,"",'Ark1'!AJ2190)</f>
        <v/>
      </c>
      <c r="S522" s="334"/>
      <c r="T522" s="264" t="str">
        <f>+IF(N522=0,"",'Ark1'!AK2190)</f>
        <v/>
      </c>
      <c r="U522" s="308"/>
      <c r="V522" s="238" t="str">
        <f>+IF(I522=0,"",'Ark1'!T2190)</f>
        <v/>
      </c>
      <c r="W522" s="331"/>
      <c r="X522" s="239" t="str">
        <f>+IF(I522=0,"",'Ark1'!W2190)</f>
        <v/>
      </c>
      <c r="Y522" s="239" t="str">
        <f>+IF(I522=0,"",'Ark1'!X2190)</f>
        <v/>
      </c>
      <c r="Z522" s="239" t="str">
        <f>+IF(I522=0,"",'Ark1'!Y2190)</f>
        <v/>
      </c>
      <c r="AA522" s="239" t="str">
        <f>+IF(I522=0,"",'Ark1'!Z2190)</f>
        <v/>
      </c>
      <c r="AB522" s="237" t="str">
        <f>+IF(I522=0,"",'Ark1'!AA2190)</f>
        <v/>
      </c>
      <c r="AC522" s="238" t="str">
        <f>+IF(I522=0,"",'Ark1'!AC2190)</f>
        <v/>
      </c>
      <c r="AD522" s="239" t="str">
        <f>+IF(I522=0,"",'Ark1'!AE2190)</f>
        <v/>
      </c>
      <c r="AE522" s="237" t="str">
        <f t="shared" si="77"/>
        <v/>
      </c>
      <c r="AF522" s="237" t="str">
        <f t="shared" ref="AF522:AF548" si="79">IF(I522=0,"",I522/H522)</f>
        <v/>
      </c>
      <c r="AG522" s="308"/>
    </row>
    <row r="523" spans="1:73" ht="15.6">
      <c r="A523" s="308"/>
      <c r="B523" s="308">
        <f>+'Ark1'!C2191</f>
        <v>0</v>
      </c>
      <c r="C523" s="236">
        <f>+'Ark1'!L2191</f>
        <v>0</v>
      </c>
      <c r="D523" s="236" t="e">
        <f>VLOOKUP(C523,Klasse!$C$11:$D$27,2)</f>
        <v>#N/A</v>
      </c>
      <c r="E523" s="236">
        <f>+'Ark1'!H2191</f>
        <v>0</v>
      </c>
      <c r="F523" s="236">
        <f>+'Ark1'!J2191</f>
        <v>0</v>
      </c>
      <c r="G523" s="236" t="e">
        <f>VLOOKUP(F523,RNR!$A$1:$B$25,2)</f>
        <v>#N/A</v>
      </c>
      <c r="H523" s="236" t="str">
        <f>+IF(I523=0,"",'Ark1'!Q2191)</f>
        <v/>
      </c>
      <c r="I523" s="353">
        <f>+'Ark1'!R2191</f>
        <v>0</v>
      </c>
      <c r="J523" s="237" t="str">
        <f>+IF(I523=0,"",'Ark1'!AG2191)</f>
        <v/>
      </c>
      <c r="K523" s="237"/>
      <c r="L523" s="237" t="str">
        <f>+IF(I523=0,"",'Ark1'!AH2191)</f>
        <v/>
      </c>
      <c r="M523" s="331"/>
      <c r="N523" s="504">
        <f>+'Ark1'!AI2191</f>
        <v>0</v>
      </c>
      <c r="O523" s="333"/>
      <c r="P523" s="32" t="str">
        <f>+IF(I523=0,"",'Ark1'!U2191)</f>
        <v/>
      </c>
      <c r="Q523" s="32"/>
      <c r="R523" s="264" t="str">
        <f>+IF(N523=0,"",'Ark1'!AJ2191)</f>
        <v/>
      </c>
      <c r="S523" s="334"/>
      <c r="T523" s="264" t="str">
        <f>+IF(N523=0,"",'Ark1'!AK2191)</f>
        <v/>
      </c>
      <c r="U523" s="308"/>
      <c r="V523" s="238" t="str">
        <f>+IF(I523=0,"",'Ark1'!T2191)</f>
        <v/>
      </c>
      <c r="W523" s="331"/>
      <c r="X523" s="239" t="str">
        <f>+IF(I523=0,"",'Ark1'!W2191)</f>
        <v/>
      </c>
      <c r="Y523" s="239" t="str">
        <f>+IF(I523=0,"",'Ark1'!X2191)</f>
        <v/>
      </c>
      <c r="Z523" s="239" t="str">
        <f>+IF(I523=0,"",'Ark1'!Y2191)</f>
        <v/>
      </c>
      <c r="AA523" s="239" t="str">
        <f>+IF(I523=0,"",'Ark1'!Z2191)</f>
        <v/>
      </c>
      <c r="AB523" s="237" t="str">
        <f>+IF(I523=0,"",'Ark1'!AA2191)</f>
        <v/>
      </c>
      <c r="AC523" s="238" t="str">
        <f>+IF(I523=0,"",'Ark1'!AC2191)</f>
        <v/>
      </c>
      <c r="AD523" s="239" t="str">
        <f>+IF(I523=0,"",'Ark1'!AE2191)</f>
        <v/>
      </c>
      <c r="AE523" s="237" t="str">
        <f t="shared" si="77"/>
        <v/>
      </c>
      <c r="AF523" s="237" t="str">
        <f t="shared" si="79"/>
        <v/>
      </c>
      <c r="AG523" s="308"/>
    </row>
    <row r="524" spans="1:73" ht="15.6">
      <c r="A524" s="308"/>
      <c r="B524" s="308">
        <f>+'Ark1'!C2192</f>
        <v>0</v>
      </c>
      <c r="C524" s="236">
        <f>+'Ark1'!L2192</f>
        <v>0</v>
      </c>
      <c r="D524" s="236" t="e">
        <f>VLOOKUP(C524,Klasse!$C$11:$D$27,2)</f>
        <v>#N/A</v>
      </c>
      <c r="E524" s="236">
        <f>+'Ark1'!H2192</f>
        <v>0</v>
      </c>
      <c r="F524" s="236">
        <f>+'Ark1'!J2192</f>
        <v>0</v>
      </c>
      <c r="G524" s="236" t="e">
        <f>VLOOKUP(F524,RNR!$A$1:$B$25,2)</f>
        <v>#N/A</v>
      </c>
      <c r="H524" s="236" t="str">
        <f>+IF(I524=0,"",'Ark1'!Q2192)</f>
        <v/>
      </c>
      <c r="I524" s="353">
        <f>+'Ark1'!R2192</f>
        <v>0</v>
      </c>
      <c r="J524" s="237" t="str">
        <f>+IF(I524=0,"",'Ark1'!AG2192)</f>
        <v/>
      </c>
      <c r="K524" s="237"/>
      <c r="L524" s="237" t="str">
        <f>+IF(I524=0,"",'Ark1'!AH2192)</f>
        <v/>
      </c>
      <c r="M524" s="331"/>
      <c r="N524" s="504">
        <f>+'Ark1'!AI2192</f>
        <v>0</v>
      </c>
      <c r="O524" s="333"/>
      <c r="P524" s="32" t="str">
        <f>+IF(I524=0,"",'Ark1'!U2192)</f>
        <v/>
      </c>
      <c r="Q524" s="32"/>
      <c r="R524" s="264" t="str">
        <f>+IF(N524=0,"",'Ark1'!AJ2192)</f>
        <v/>
      </c>
      <c r="S524" s="334"/>
      <c r="T524" s="264" t="str">
        <f>+IF(N524=0,"",'Ark1'!AK2192)</f>
        <v/>
      </c>
      <c r="U524" s="308"/>
      <c r="V524" s="238" t="str">
        <f>+IF(I524=0,"",'Ark1'!T2192)</f>
        <v/>
      </c>
      <c r="W524" s="331"/>
      <c r="X524" s="239" t="str">
        <f>+IF(I524=0,"",'Ark1'!W2192)</f>
        <v/>
      </c>
      <c r="Y524" s="239" t="str">
        <f>+IF(I524=0,"",'Ark1'!X2192)</f>
        <v/>
      </c>
      <c r="Z524" s="239" t="str">
        <f>+IF(I524=0,"",'Ark1'!Y2192)</f>
        <v/>
      </c>
      <c r="AA524" s="239" t="str">
        <f>+IF(I524=0,"",'Ark1'!Z2192)</f>
        <v/>
      </c>
      <c r="AB524" s="237" t="str">
        <f>+IF(I524=0,"",'Ark1'!AA2192)</f>
        <v/>
      </c>
      <c r="AC524" s="238" t="str">
        <f>+IF(I524=0,"",'Ark1'!AC2192)</f>
        <v/>
      </c>
      <c r="AD524" s="239" t="str">
        <f>+IF(I524=0,"",'Ark1'!AE2192)</f>
        <v/>
      </c>
      <c r="AE524" s="237" t="str">
        <f t="shared" si="77"/>
        <v/>
      </c>
      <c r="AF524" s="237" t="str">
        <f t="shared" si="79"/>
        <v/>
      </c>
      <c r="AG524" s="308"/>
    </row>
    <row r="525" spans="1:73" ht="15.6">
      <c r="A525" s="308"/>
      <c r="B525" s="308">
        <f>+'Ark1'!C2193</f>
        <v>0</v>
      </c>
      <c r="C525" s="236">
        <f>+'Ark1'!L2193</f>
        <v>0</v>
      </c>
      <c r="D525" s="236" t="e">
        <f>VLOOKUP(C525,Klasse!$C$11:$D$27,2)</f>
        <v>#N/A</v>
      </c>
      <c r="E525" s="236">
        <f>+'Ark1'!H2193</f>
        <v>0</v>
      </c>
      <c r="F525" s="236">
        <f>+'Ark1'!J2193</f>
        <v>0</v>
      </c>
      <c r="G525" s="236" t="e">
        <f>VLOOKUP(F525,RNR!$A$1:$B$25,2)</f>
        <v>#N/A</v>
      </c>
      <c r="H525" s="236" t="str">
        <f>+IF(I525=0,"",'Ark1'!Q2193)</f>
        <v/>
      </c>
      <c r="I525" s="353">
        <f>+'Ark1'!R2193</f>
        <v>0</v>
      </c>
      <c r="J525" s="237" t="str">
        <f>+IF(I525=0,"",'Ark1'!AG2193)</f>
        <v/>
      </c>
      <c r="K525" s="237"/>
      <c r="L525" s="237" t="str">
        <f>+IF(I525=0,"",'Ark1'!AH2193)</f>
        <v/>
      </c>
      <c r="M525" s="331"/>
      <c r="N525" s="504">
        <f>+'Ark1'!AI2193</f>
        <v>0</v>
      </c>
      <c r="O525" s="333"/>
      <c r="P525" s="32" t="str">
        <f>+IF(I525=0,"",'Ark1'!U2193)</f>
        <v/>
      </c>
      <c r="Q525" s="32"/>
      <c r="R525" s="264" t="str">
        <f>+IF(N525=0,"",'Ark1'!AJ2193)</f>
        <v/>
      </c>
      <c r="S525" s="334"/>
      <c r="T525" s="264" t="str">
        <f>+IF(N525=0,"",'Ark1'!AK2193)</f>
        <v/>
      </c>
      <c r="U525" s="308"/>
      <c r="V525" s="238" t="str">
        <f>+IF(I525=0,"",'Ark1'!T2193)</f>
        <v/>
      </c>
      <c r="W525" s="331"/>
      <c r="X525" s="239" t="str">
        <f>+IF(I525=0,"",'Ark1'!W2193)</f>
        <v/>
      </c>
      <c r="Y525" s="239" t="str">
        <f>+IF(I525=0,"",'Ark1'!X2193)</f>
        <v/>
      </c>
      <c r="Z525" s="239" t="str">
        <f>+IF(I525=0,"",'Ark1'!Y2193)</f>
        <v/>
      </c>
      <c r="AA525" s="239" t="str">
        <f>+IF(I525=0,"",'Ark1'!Z2193)</f>
        <v/>
      </c>
      <c r="AB525" s="237" t="str">
        <f>+IF(I525=0,"",'Ark1'!AA2193)</f>
        <v/>
      </c>
      <c r="AC525" s="238" t="str">
        <f>+IF(I525=0,"",'Ark1'!AC2193)</f>
        <v/>
      </c>
      <c r="AD525" s="239" t="str">
        <f>+IF(I525=0,"",'Ark1'!AE2193)</f>
        <v/>
      </c>
      <c r="AE525" s="237" t="str">
        <f t="shared" si="77"/>
        <v/>
      </c>
      <c r="AF525" s="237" t="str">
        <f t="shared" si="79"/>
        <v/>
      </c>
      <c r="AG525" s="308"/>
    </row>
    <row r="526" spans="1:73" ht="15.6">
      <c r="A526" s="308"/>
      <c r="B526" s="308">
        <f>+'Ark1'!C2194</f>
        <v>0</v>
      </c>
      <c r="C526" s="236">
        <f>+'Ark1'!L2194</f>
        <v>0</v>
      </c>
      <c r="D526" s="236" t="e">
        <f>VLOOKUP(C526,Klasse!$C$11:$D$27,2)</f>
        <v>#N/A</v>
      </c>
      <c r="E526" s="236">
        <f>+'Ark1'!H2194</f>
        <v>0</v>
      </c>
      <c r="F526" s="236">
        <f>+'Ark1'!J2194</f>
        <v>0</v>
      </c>
      <c r="G526" s="236" t="e">
        <f>VLOOKUP(F526,RNR!$A$1:$B$25,2)</f>
        <v>#N/A</v>
      </c>
      <c r="H526" s="236" t="str">
        <f>+IF(I526=0,"",'Ark1'!Q2194)</f>
        <v/>
      </c>
      <c r="I526" s="353">
        <f>+'Ark1'!R2194</f>
        <v>0</v>
      </c>
      <c r="J526" s="237" t="str">
        <f>+IF(I526=0,"",'Ark1'!AG2194)</f>
        <v/>
      </c>
      <c r="K526" s="237"/>
      <c r="L526" s="237" t="str">
        <f>+IF(I526=0,"",'Ark1'!AH2194)</f>
        <v/>
      </c>
      <c r="M526" s="331"/>
      <c r="N526" s="504">
        <f>+'Ark1'!AI2194</f>
        <v>0</v>
      </c>
      <c r="O526" s="333"/>
      <c r="P526" s="32" t="str">
        <f>+IF(I526=0,"",'Ark1'!U2194)</f>
        <v/>
      </c>
      <c r="Q526" s="32"/>
      <c r="R526" s="264" t="str">
        <f>+IF(N526=0,"",'Ark1'!AJ2194)</f>
        <v/>
      </c>
      <c r="S526" s="334"/>
      <c r="T526" s="264" t="str">
        <f>+IF(N526=0,"",'Ark1'!AK2194)</f>
        <v/>
      </c>
      <c r="U526" s="308"/>
      <c r="V526" s="238" t="str">
        <f>+IF(I526=0,"",'Ark1'!T2194)</f>
        <v/>
      </c>
      <c r="W526" s="331"/>
      <c r="X526" s="239" t="str">
        <f>+IF(I526=0,"",'Ark1'!W2194)</f>
        <v/>
      </c>
      <c r="Y526" s="239" t="str">
        <f>+IF(I526=0,"",'Ark1'!X2194)</f>
        <v/>
      </c>
      <c r="Z526" s="239" t="str">
        <f>+IF(I526=0,"",'Ark1'!Y2194)</f>
        <v/>
      </c>
      <c r="AA526" s="239" t="str">
        <f>+IF(I526=0,"",'Ark1'!Z2194)</f>
        <v/>
      </c>
      <c r="AB526" s="237" t="str">
        <f>+IF(I526=0,"",'Ark1'!AA2194)</f>
        <v/>
      </c>
      <c r="AC526" s="238" t="str">
        <f>+IF(I526=0,"",'Ark1'!AC2194)</f>
        <v/>
      </c>
      <c r="AD526" s="239" t="str">
        <f>+IF(I526=0,"",'Ark1'!AE2194)</f>
        <v/>
      </c>
      <c r="AE526" s="237" t="str">
        <f t="shared" si="77"/>
        <v/>
      </c>
      <c r="AF526" s="237" t="str">
        <f t="shared" si="79"/>
        <v/>
      </c>
      <c r="AG526" s="308"/>
    </row>
    <row r="527" spans="1:73" ht="15.6">
      <c r="A527" s="308"/>
      <c r="B527" s="308">
        <f>+'Ark1'!C2195</f>
        <v>0</v>
      </c>
      <c r="C527" s="236">
        <f>+'Ark1'!L2195</f>
        <v>0</v>
      </c>
      <c r="D527" s="236" t="e">
        <f>VLOOKUP(C527,Klasse!$C$11:$D$27,2)</f>
        <v>#N/A</v>
      </c>
      <c r="E527" s="236">
        <f>+'Ark1'!H2195</f>
        <v>0</v>
      </c>
      <c r="F527" s="236">
        <f>+'Ark1'!J2195</f>
        <v>0</v>
      </c>
      <c r="G527" s="236" t="e">
        <f>VLOOKUP(F527,RNR!$A$1:$B$25,2)</f>
        <v>#N/A</v>
      </c>
      <c r="H527" s="236" t="str">
        <f>+IF(I527=0,"",'Ark1'!Q2195)</f>
        <v/>
      </c>
      <c r="I527" s="353">
        <f>+'Ark1'!R2195</f>
        <v>0</v>
      </c>
      <c r="J527" s="237" t="str">
        <f>+IF(I527=0,"",'Ark1'!AG2195)</f>
        <v/>
      </c>
      <c r="K527" s="237"/>
      <c r="L527" s="237" t="str">
        <f>+IF(I527=0,"",'Ark1'!AH2195)</f>
        <v/>
      </c>
      <c r="M527" s="331"/>
      <c r="N527" s="504">
        <f>+'Ark1'!AI2195</f>
        <v>0</v>
      </c>
      <c r="O527" s="333"/>
      <c r="P527" s="32" t="str">
        <f>+IF(I527=0,"",'Ark1'!U2195)</f>
        <v/>
      </c>
      <c r="Q527" s="32"/>
      <c r="R527" s="264" t="str">
        <f>+IF(N527=0,"",'Ark1'!AJ2195)</f>
        <v/>
      </c>
      <c r="S527" s="334"/>
      <c r="T527" s="264" t="str">
        <f>+IF(N527=0,"",'Ark1'!AK2195)</f>
        <v/>
      </c>
      <c r="U527" s="308"/>
      <c r="V527" s="238" t="str">
        <f>+IF(I527=0,"",'Ark1'!T2195)</f>
        <v/>
      </c>
      <c r="W527" s="331"/>
      <c r="X527" s="239" t="str">
        <f>+IF(I527=0,"",'Ark1'!W2195)</f>
        <v/>
      </c>
      <c r="Y527" s="239" t="str">
        <f>+IF(I527=0,"",'Ark1'!X2195)</f>
        <v/>
      </c>
      <c r="Z527" s="239" t="str">
        <f>+IF(I527=0,"",'Ark1'!Y2195)</f>
        <v/>
      </c>
      <c r="AA527" s="239" t="str">
        <f>+IF(I527=0,"",'Ark1'!Z2195)</f>
        <v/>
      </c>
      <c r="AB527" s="237" t="str">
        <f>+IF(I527=0,"",'Ark1'!AA2195)</f>
        <v/>
      </c>
      <c r="AC527" s="238" t="str">
        <f>+IF(I527=0,"",'Ark1'!AC2195)</f>
        <v/>
      </c>
      <c r="AD527" s="239" t="str">
        <f>+IF(I527=0,"",'Ark1'!AE2195)</f>
        <v/>
      </c>
      <c r="AE527" s="237" t="str">
        <f t="shared" si="77"/>
        <v/>
      </c>
      <c r="AF527" s="237" t="str">
        <f t="shared" si="79"/>
        <v/>
      </c>
      <c r="AG527" s="308"/>
    </row>
    <row r="528" spans="1:73" ht="15.6">
      <c r="A528" s="308"/>
      <c r="B528" s="308">
        <f>+'Ark1'!C2196</f>
        <v>0</v>
      </c>
      <c r="C528" s="236">
        <f>+'Ark1'!L2196</f>
        <v>0</v>
      </c>
      <c r="D528" s="236" t="e">
        <f>VLOOKUP(C528,Klasse!$C$11:$D$27,2)</f>
        <v>#N/A</v>
      </c>
      <c r="E528" s="236">
        <f>+'Ark1'!H2196</f>
        <v>0</v>
      </c>
      <c r="F528" s="236">
        <f>+'Ark1'!J2196</f>
        <v>0</v>
      </c>
      <c r="G528" s="236" t="e">
        <f>VLOOKUP(F528,RNR!$A$1:$B$25,2)</f>
        <v>#N/A</v>
      </c>
      <c r="H528" s="236" t="str">
        <f>+IF(I528=0,"",'Ark1'!Q2196)</f>
        <v/>
      </c>
      <c r="I528" s="353">
        <f>+'Ark1'!R2196</f>
        <v>0</v>
      </c>
      <c r="J528" s="237" t="str">
        <f>+IF(I528=0,"",'Ark1'!AG2196)</f>
        <v/>
      </c>
      <c r="K528" s="237"/>
      <c r="L528" s="237" t="str">
        <f>+IF(I528=0,"",'Ark1'!AH2196)</f>
        <v/>
      </c>
      <c r="M528" s="331"/>
      <c r="N528" s="504">
        <f>+'Ark1'!AI2196</f>
        <v>0</v>
      </c>
      <c r="O528" s="333"/>
      <c r="P528" s="32" t="str">
        <f>+IF(I528=0,"",'Ark1'!U2196)</f>
        <v/>
      </c>
      <c r="Q528" s="32"/>
      <c r="R528" s="264" t="str">
        <f>+IF(N528=0,"",'Ark1'!AJ2196)</f>
        <v/>
      </c>
      <c r="S528" s="334"/>
      <c r="T528" s="264" t="str">
        <f>+IF(N528=0,"",'Ark1'!AK2196)</f>
        <v/>
      </c>
      <c r="U528" s="308"/>
      <c r="V528" s="238" t="str">
        <f>+IF(I528=0,"",'Ark1'!T2196)</f>
        <v/>
      </c>
      <c r="W528" s="331"/>
      <c r="X528" s="239" t="str">
        <f>+IF(I528=0,"",'Ark1'!W2196)</f>
        <v/>
      </c>
      <c r="Y528" s="239" t="str">
        <f>+IF(I528=0,"",'Ark1'!X2196)</f>
        <v/>
      </c>
      <c r="Z528" s="239" t="str">
        <f>+IF(I528=0,"",'Ark1'!Y2196)</f>
        <v/>
      </c>
      <c r="AA528" s="239" t="str">
        <f>+IF(I528=0,"",'Ark1'!Z2196)</f>
        <v/>
      </c>
      <c r="AB528" s="237" t="str">
        <f>+IF(I528=0,"",'Ark1'!AA2196)</f>
        <v/>
      </c>
      <c r="AC528" s="238" t="str">
        <f>+IF(I528=0,"",'Ark1'!AC2196)</f>
        <v/>
      </c>
      <c r="AD528" s="239" t="str">
        <f>+IF(I528=0,"",'Ark1'!AE2196)</f>
        <v/>
      </c>
      <c r="AE528" s="237" t="str">
        <f t="shared" si="77"/>
        <v/>
      </c>
      <c r="AF528" s="237" t="str">
        <f t="shared" si="79"/>
        <v/>
      </c>
      <c r="AG528" s="308"/>
    </row>
    <row r="529" spans="1:61" ht="15.6">
      <c r="A529" s="308"/>
      <c r="B529" s="308">
        <f>+'Ark1'!C2197</f>
        <v>0</v>
      </c>
      <c r="C529" s="236">
        <f>+'Ark1'!L2197</f>
        <v>0</v>
      </c>
      <c r="D529" s="236" t="e">
        <f>VLOOKUP(C529,Klasse!$C$11:$D$27,2)</f>
        <v>#N/A</v>
      </c>
      <c r="E529" s="236">
        <f>+'Ark1'!H2197</f>
        <v>0</v>
      </c>
      <c r="F529" s="236">
        <f>+'Ark1'!J2197</f>
        <v>0</v>
      </c>
      <c r="G529" s="236" t="e">
        <f>VLOOKUP(F529,RNR!$A$1:$B$25,2)</f>
        <v>#N/A</v>
      </c>
      <c r="H529" s="236" t="str">
        <f>+IF(I529=0,"",'Ark1'!Q2197)</f>
        <v/>
      </c>
      <c r="I529" s="353">
        <f>+'Ark1'!R2197</f>
        <v>0</v>
      </c>
      <c r="J529" s="237" t="str">
        <f>+IF(I529=0,"",'Ark1'!AG2197)</f>
        <v/>
      </c>
      <c r="K529" s="237"/>
      <c r="L529" s="237" t="str">
        <f>+IF(I529=0,"",'Ark1'!AH2197)</f>
        <v/>
      </c>
      <c r="M529" s="331"/>
      <c r="N529" s="504">
        <f>+'Ark1'!AI2197</f>
        <v>0</v>
      </c>
      <c r="O529" s="333"/>
      <c r="P529" s="32" t="str">
        <f>+IF(I529=0,"",'Ark1'!U2197)</f>
        <v/>
      </c>
      <c r="Q529" s="32"/>
      <c r="R529" s="264" t="str">
        <f>+IF(N529=0,"",'Ark1'!AJ2197)</f>
        <v/>
      </c>
      <c r="S529" s="334"/>
      <c r="T529" s="264" t="str">
        <f>+IF(N529=0,"",'Ark1'!AK2197)</f>
        <v/>
      </c>
      <c r="U529" s="308"/>
      <c r="V529" s="238" t="str">
        <f>+IF(I529=0,"",'Ark1'!T2197)</f>
        <v/>
      </c>
      <c r="W529" s="331"/>
      <c r="X529" s="239" t="str">
        <f>+IF(I529=0,"",'Ark1'!W2197)</f>
        <v/>
      </c>
      <c r="Y529" s="239" t="str">
        <f>+IF(I529=0,"",'Ark1'!X2197)</f>
        <v/>
      </c>
      <c r="Z529" s="239" t="str">
        <f>+IF(I529=0,"",'Ark1'!Y2197)</f>
        <v/>
      </c>
      <c r="AA529" s="239" t="str">
        <f>+IF(I529=0,"",'Ark1'!Z2197)</f>
        <v/>
      </c>
      <c r="AB529" s="237" t="str">
        <f>+IF(I529=0,"",'Ark1'!AA2197)</f>
        <v/>
      </c>
      <c r="AC529" s="238" t="str">
        <f>+IF(I529=0,"",'Ark1'!AC2197)</f>
        <v/>
      </c>
      <c r="AD529" s="239" t="str">
        <f>+IF(I529=0,"",'Ark1'!AE2197)</f>
        <v/>
      </c>
      <c r="AE529" s="237" t="str">
        <f t="shared" si="77"/>
        <v/>
      </c>
      <c r="AF529" s="237" t="str">
        <f t="shared" si="79"/>
        <v/>
      </c>
      <c r="AG529" s="308"/>
    </row>
    <row r="530" spans="1:61" ht="15.6">
      <c r="A530" s="308"/>
      <c r="B530" s="308">
        <f>+'Ark1'!C2198</f>
        <v>0</v>
      </c>
      <c r="C530" s="236">
        <f>+'Ark1'!L2198</f>
        <v>0</v>
      </c>
      <c r="D530" s="236" t="e">
        <f>VLOOKUP(C530,Klasse!$C$11:$D$27,2)</f>
        <v>#N/A</v>
      </c>
      <c r="E530" s="236">
        <f>+'Ark1'!H2198</f>
        <v>0</v>
      </c>
      <c r="F530" s="236">
        <f>+'Ark1'!J2198</f>
        <v>0</v>
      </c>
      <c r="G530" s="236" t="e">
        <f>VLOOKUP(F530,RNR!$A$1:$B$25,2)</f>
        <v>#N/A</v>
      </c>
      <c r="H530" s="236" t="str">
        <f>+IF(I530=0,"",'Ark1'!Q2198)</f>
        <v/>
      </c>
      <c r="I530" s="353">
        <f>+'Ark1'!R2198</f>
        <v>0</v>
      </c>
      <c r="J530" s="237" t="str">
        <f>+IF(I530=0,"",'Ark1'!AG2198)</f>
        <v/>
      </c>
      <c r="K530" s="237"/>
      <c r="L530" s="237" t="str">
        <f>+IF(I530=0,"",'Ark1'!AH2198)</f>
        <v/>
      </c>
      <c r="M530" s="331"/>
      <c r="N530" s="504">
        <f>+'Ark1'!AI2198</f>
        <v>0</v>
      </c>
      <c r="O530" s="333"/>
      <c r="P530" s="32" t="str">
        <f>+IF(I530=0,"",'Ark1'!U2198)</f>
        <v/>
      </c>
      <c r="Q530" s="32"/>
      <c r="R530" s="264" t="str">
        <f>+IF(N530=0,"",'Ark1'!AJ2198)</f>
        <v/>
      </c>
      <c r="S530" s="334"/>
      <c r="T530" s="264" t="str">
        <f>+IF(N530=0,"",'Ark1'!AK2198)</f>
        <v/>
      </c>
      <c r="U530" s="308"/>
      <c r="V530" s="238" t="str">
        <f>+IF(I530=0,"",'Ark1'!T2198)</f>
        <v/>
      </c>
      <c r="W530" s="331"/>
      <c r="X530" s="239" t="str">
        <f>+IF(I530=0,"",'Ark1'!W2198)</f>
        <v/>
      </c>
      <c r="Y530" s="239" t="str">
        <f>+IF(I530=0,"",'Ark1'!X2198)</f>
        <v/>
      </c>
      <c r="Z530" s="239" t="str">
        <f>+IF(I530=0,"",'Ark1'!Y2198)</f>
        <v/>
      </c>
      <c r="AA530" s="239" t="str">
        <f>+IF(I530=0,"",'Ark1'!Z2198)</f>
        <v/>
      </c>
      <c r="AB530" s="237" t="str">
        <f>+IF(I530=0,"",'Ark1'!AA2198)</f>
        <v/>
      </c>
      <c r="AC530" s="238" t="str">
        <f>+IF(I530=0,"",'Ark1'!AC2198)</f>
        <v/>
      </c>
      <c r="AD530" s="239" t="str">
        <f>+IF(I530=0,"",'Ark1'!AE2198)</f>
        <v/>
      </c>
      <c r="AE530" s="237" t="str">
        <f t="shared" si="77"/>
        <v/>
      </c>
      <c r="AF530" s="237" t="str">
        <f t="shared" si="79"/>
        <v/>
      </c>
      <c r="AG530" s="308"/>
    </row>
    <row r="531" spans="1:61" ht="15.6">
      <c r="A531" s="308"/>
      <c r="B531" s="308">
        <f>+'Ark1'!C2199</f>
        <v>0</v>
      </c>
      <c r="C531" s="236">
        <f>+'Ark1'!L2199</f>
        <v>0</v>
      </c>
      <c r="D531" s="236" t="e">
        <f>VLOOKUP(C531,Klasse!$C$11:$D$27,2)</f>
        <v>#N/A</v>
      </c>
      <c r="E531" s="236">
        <f>+'Ark1'!H2199</f>
        <v>0</v>
      </c>
      <c r="F531" s="236">
        <f>+'Ark1'!J2199</f>
        <v>0</v>
      </c>
      <c r="G531" s="236" t="e">
        <f>VLOOKUP(F531,RNR!$A$1:$B$25,2)</f>
        <v>#N/A</v>
      </c>
      <c r="H531" s="236" t="str">
        <f>+IF(I531=0,"",'Ark1'!Q2199)</f>
        <v/>
      </c>
      <c r="I531" s="353">
        <f>+'Ark1'!R2199</f>
        <v>0</v>
      </c>
      <c r="J531" s="237" t="str">
        <f>+IF(I531=0,"",'Ark1'!AG2199)</f>
        <v/>
      </c>
      <c r="K531" s="237"/>
      <c r="L531" s="237" t="str">
        <f>+IF(I531=0,"",'Ark1'!AH2199)</f>
        <v/>
      </c>
      <c r="M531" s="331"/>
      <c r="N531" s="504">
        <f>+'Ark1'!AI2199</f>
        <v>0</v>
      </c>
      <c r="O531" s="333"/>
      <c r="P531" s="32" t="str">
        <f>+IF(I531=0,"",'Ark1'!U2199)</f>
        <v/>
      </c>
      <c r="Q531" s="32"/>
      <c r="R531" s="264" t="str">
        <f>+IF(N531=0,"",'Ark1'!AJ2199)</f>
        <v/>
      </c>
      <c r="S531" s="334"/>
      <c r="T531" s="264" t="str">
        <f>+IF(N531=0,"",'Ark1'!AK2199)</f>
        <v/>
      </c>
      <c r="U531" s="308"/>
      <c r="V531" s="238" t="str">
        <f>+IF(I531=0,"",'Ark1'!T2199)</f>
        <v/>
      </c>
      <c r="W531" s="331"/>
      <c r="X531" s="239" t="str">
        <f>+IF(I531=0,"",'Ark1'!W2199)</f>
        <v/>
      </c>
      <c r="Y531" s="239" t="str">
        <f>+IF(I531=0,"",'Ark1'!X2199)</f>
        <v/>
      </c>
      <c r="Z531" s="239" t="str">
        <f>+IF(I531=0,"",'Ark1'!Y2199)</f>
        <v/>
      </c>
      <c r="AA531" s="239" t="str">
        <f>+IF(I531=0,"",'Ark1'!Z2199)</f>
        <v/>
      </c>
      <c r="AB531" s="237" t="str">
        <f>+IF(I531=0,"",'Ark1'!AA2199)</f>
        <v/>
      </c>
      <c r="AC531" s="238" t="str">
        <f>+IF(I531=0,"",'Ark1'!AC2199)</f>
        <v/>
      </c>
      <c r="AD531" s="239" t="str">
        <f>+IF(I531=0,"",'Ark1'!AE2199)</f>
        <v/>
      </c>
      <c r="AE531" s="237" t="str">
        <f t="shared" si="77"/>
        <v/>
      </c>
      <c r="AF531" s="237" t="str">
        <f t="shared" si="79"/>
        <v/>
      </c>
      <c r="AG531" s="308"/>
    </row>
    <row r="532" spans="1:61" ht="15.6">
      <c r="A532" s="308"/>
      <c r="B532" s="308">
        <f>+'Ark1'!C2200</f>
        <v>0</v>
      </c>
      <c r="C532" s="236">
        <f>+'Ark1'!L2200</f>
        <v>0</v>
      </c>
      <c r="D532" s="236" t="e">
        <f>VLOOKUP(C532,Klasse!$C$11:$D$27,2)</f>
        <v>#N/A</v>
      </c>
      <c r="E532" s="236">
        <f>+'Ark1'!H2200</f>
        <v>0</v>
      </c>
      <c r="F532" s="236">
        <f>+'Ark1'!J2200</f>
        <v>0</v>
      </c>
      <c r="G532" s="236" t="e">
        <f>VLOOKUP(F532,RNR!$A$1:$B$25,2)</f>
        <v>#N/A</v>
      </c>
      <c r="H532" s="236" t="str">
        <f>+IF(I532=0,"",'Ark1'!Q2200)</f>
        <v/>
      </c>
      <c r="I532" s="353">
        <f>+'Ark1'!R2200</f>
        <v>0</v>
      </c>
      <c r="J532" s="237" t="str">
        <f>+IF(I532=0,"",'Ark1'!AG2200)</f>
        <v/>
      </c>
      <c r="K532" s="237"/>
      <c r="L532" s="237" t="str">
        <f>+IF(I532=0,"",'Ark1'!AH2200)</f>
        <v/>
      </c>
      <c r="M532" s="331"/>
      <c r="N532" s="504">
        <f>+'Ark1'!AI2200</f>
        <v>0</v>
      </c>
      <c r="O532" s="333"/>
      <c r="P532" s="32" t="str">
        <f>+IF(I532=0,"",'Ark1'!U2200)</f>
        <v/>
      </c>
      <c r="Q532" s="32"/>
      <c r="R532" s="264" t="str">
        <f>+IF(N532=0,"",'Ark1'!AJ2200)</f>
        <v/>
      </c>
      <c r="S532" s="334"/>
      <c r="T532" s="264" t="str">
        <f>+IF(N532=0,"",'Ark1'!AK2200)</f>
        <v/>
      </c>
      <c r="U532" s="308"/>
      <c r="V532" s="238" t="str">
        <f>+IF(I532=0,"",'Ark1'!T2200)</f>
        <v/>
      </c>
      <c r="W532" s="331"/>
      <c r="X532" s="239" t="str">
        <f>+IF(I532=0,"",'Ark1'!W2200)</f>
        <v/>
      </c>
      <c r="Y532" s="239" t="str">
        <f>+IF(I532=0,"",'Ark1'!X2200)</f>
        <v/>
      </c>
      <c r="Z532" s="239" t="str">
        <f>+IF(I532=0,"",'Ark1'!Y2200)</f>
        <v/>
      </c>
      <c r="AA532" s="239" t="str">
        <f>+IF(I532=0,"",'Ark1'!Z2200)</f>
        <v/>
      </c>
      <c r="AB532" s="237" t="str">
        <f>+IF(I532=0,"",'Ark1'!AA2200)</f>
        <v/>
      </c>
      <c r="AC532" s="238" t="str">
        <f>+IF(I532=0,"",'Ark1'!AC2200)</f>
        <v/>
      </c>
      <c r="AD532" s="239" t="str">
        <f>+IF(I532=0,"",'Ark1'!AE2200)</f>
        <v/>
      </c>
      <c r="AE532" s="237" t="str">
        <f t="shared" si="77"/>
        <v/>
      </c>
      <c r="AF532" s="237" t="str">
        <f t="shared" si="79"/>
        <v/>
      </c>
      <c r="AG532" s="308"/>
    </row>
    <row r="533" spans="1:61" ht="15.6">
      <c r="A533" s="308"/>
      <c r="B533" s="308">
        <f>+'Ark1'!C2201</f>
        <v>0</v>
      </c>
      <c r="C533" s="236">
        <f>+'Ark1'!L2201</f>
        <v>0</v>
      </c>
      <c r="D533" s="236" t="e">
        <f>VLOOKUP(C533,Klasse!$C$11:$D$27,2)</f>
        <v>#N/A</v>
      </c>
      <c r="E533" s="236">
        <f>+'Ark1'!H2201</f>
        <v>0</v>
      </c>
      <c r="F533" s="236">
        <f>+'Ark1'!J2201</f>
        <v>0</v>
      </c>
      <c r="G533" s="236" t="e">
        <f>VLOOKUP(F533,RNR!$A$1:$B$25,2)</f>
        <v>#N/A</v>
      </c>
      <c r="H533" s="236" t="str">
        <f>+IF(I533=0,"",'Ark1'!Q2201)</f>
        <v/>
      </c>
      <c r="I533" s="353">
        <f>+'Ark1'!R2201</f>
        <v>0</v>
      </c>
      <c r="J533" s="237" t="str">
        <f>+IF(I533=0,"",'Ark1'!AG2201)</f>
        <v/>
      </c>
      <c r="K533" s="237"/>
      <c r="L533" s="237" t="str">
        <f>+IF(I533=0,"",'Ark1'!AH2201)</f>
        <v/>
      </c>
      <c r="M533" s="331"/>
      <c r="N533" s="504">
        <f>+'Ark1'!AI2201</f>
        <v>0</v>
      </c>
      <c r="O533" s="333"/>
      <c r="P533" s="32" t="str">
        <f>+IF(I533=0,"",'Ark1'!U2201)</f>
        <v/>
      </c>
      <c r="Q533" s="32"/>
      <c r="R533" s="264" t="str">
        <f>+IF(N533=0,"",'Ark1'!AJ2201)</f>
        <v/>
      </c>
      <c r="S533" s="334"/>
      <c r="T533" s="264" t="str">
        <f>+IF(N533=0,"",'Ark1'!AK2201)</f>
        <v/>
      </c>
      <c r="U533" s="308"/>
      <c r="V533" s="238" t="str">
        <f>+IF(I533=0,"",'Ark1'!T2201)</f>
        <v/>
      </c>
      <c r="W533" s="331"/>
      <c r="X533" s="239" t="str">
        <f>+IF(I533=0,"",'Ark1'!W2201)</f>
        <v/>
      </c>
      <c r="Y533" s="239" t="str">
        <f>+IF(I533=0,"",'Ark1'!X2201)</f>
        <v/>
      </c>
      <c r="Z533" s="239" t="str">
        <f>+IF(I533=0,"",'Ark1'!Y2201)</f>
        <v/>
      </c>
      <c r="AA533" s="239" t="str">
        <f>+IF(I533=0,"",'Ark1'!Z2201)</f>
        <v/>
      </c>
      <c r="AB533" s="237" t="str">
        <f>+IF(I533=0,"",'Ark1'!AA2201)</f>
        <v/>
      </c>
      <c r="AC533" s="238" t="str">
        <f>+IF(I533=0,"",'Ark1'!AC2201)</f>
        <v/>
      </c>
      <c r="AD533" s="239" t="str">
        <f>+IF(I533=0,"",'Ark1'!AE2201)</f>
        <v/>
      </c>
      <c r="AE533" s="237" t="str">
        <f t="shared" si="77"/>
        <v/>
      </c>
      <c r="AF533" s="237" t="str">
        <f t="shared" si="79"/>
        <v/>
      </c>
      <c r="AG533" s="308"/>
    </row>
    <row r="534" spans="1:61" ht="15.6">
      <c r="A534" s="308"/>
      <c r="B534" s="308">
        <f>+'Ark1'!C2202</f>
        <v>0</v>
      </c>
      <c r="C534" s="236">
        <f>+'Ark1'!L2202</f>
        <v>0</v>
      </c>
      <c r="D534" s="236" t="e">
        <f>VLOOKUP(C534,Klasse!$C$11:$D$27,2)</f>
        <v>#N/A</v>
      </c>
      <c r="E534" s="236">
        <f>+'Ark1'!H2202</f>
        <v>0</v>
      </c>
      <c r="F534" s="236">
        <f>+'Ark1'!J2202</f>
        <v>0</v>
      </c>
      <c r="G534" s="236" t="e">
        <f>VLOOKUP(F534,RNR!$A$1:$B$25,2)</f>
        <v>#N/A</v>
      </c>
      <c r="H534" s="236" t="str">
        <f>+IF(I534=0,"",'Ark1'!Q2202)</f>
        <v/>
      </c>
      <c r="I534" s="353">
        <f>+'Ark1'!R2202</f>
        <v>0</v>
      </c>
      <c r="J534" s="237" t="str">
        <f>+IF(I534=0,"",'Ark1'!AG2202)</f>
        <v/>
      </c>
      <c r="K534" s="237"/>
      <c r="L534" s="237" t="str">
        <f>+IF(I534=0,"",'Ark1'!AH2202)</f>
        <v/>
      </c>
      <c r="M534" s="331"/>
      <c r="N534" s="504">
        <f>+'Ark1'!AI2202</f>
        <v>0</v>
      </c>
      <c r="O534" s="333"/>
      <c r="P534" s="32" t="str">
        <f>+IF(I534=0,"",'Ark1'!U2202)</f>
        <v/>
      </c>
      <c r="Q534" s="32"/>
      <c r="R534" s="264" t="str">
        <f>+IF(N534=0,"",'Ark1'!AJ2202)</f>
        <v/>
      </c>
      <c r="S534" s="334"/>
      <c r="T534" s="264" t="str">
        <f>+IF(N534=0,"",'Ark1'!AK2202)</f>
        <v/>
      </c>
      <c r="U534" s="308"/>
      <c r="V534" s="238" t="str">
        <f>+IF(I534=0,"",'Ark1'!T2202)</f>
        <v/>
      </c>
      <c r="W534" s="331"/>
      <c r="X534" s="239" t="str">
        <f>+IF(I534=0,"",'Ark1'!W2202)</f>
        <v/>
      </c>
      <c r="Y534" s="239" t="str">
        <f>+IF(I534=0,"",'Ark1'!X2202)</f>
        <v/>
      </c>
      <c r="Z534" s="239" t="str">
        <f>+IF(I534=0,"",'Ark1'!Y2202)</f>
        <v/>
      </c>
      <c r="AA534" s="239" t="str">
        <f>+IF(I534=0,"",'Ark1'!Z2202)</f>
        <v/>
      </c>
      <c r="AB534" s="237" t="str">
        <f>+IF(I534=0,"",'Ark1'!AA2202)</f>
        <v/>
      </c>
      <c r="AC534" s="238" t="str">
        <f>+IF(I534=0,"",'Ark1'!AC2202)</f>
        <v/>
      </c>
      <c r="AD534" s="239" t="str">
        <f>+IF(I534=0,"",'Ark1'!AE2202)</f>
        <v/>
      </c>
      <c r="AE534" s="237" t="str">
        <f t="shared" si="77"/>
        <v/>
      </c>
      <c r="AF534" s="237" t="str">
        <f t="shared" si="79"/>
        <v/>
      </c>
      <c r="AG534" s="308"/>
    </row>
    <row r="535" spans="1:61" ht="15.6">
      <c r="A535" s="308"/>
      <c r="B535" s="308">
        <f>+'Ark1'!C2203</f>
        <v>0</v>
      </c>
      <c r="C535" s="236">
        <f>+'Ark1'!L2203</f>
        <v>0</v>
      </c>
      <c r="D535" s="236" t="e">
        <f>VLOOKUP(C535,Klasse!$C$11:$D$27,2)</f>
        <v>#N/A</v>
      </c>
      <c r="E535" s="236">
        <f>+'Ark1'!H2203</f>
        <v>0</v>
      </c>
      <c r="F535" s="236">
        <f>+'Ark1'!J2203</f>
        <v>0</v>
      </c>
      <c r="G535" s="236" t="e">
        <f>VLOOKUP(F535,RNR!$A$1:$B$25,2)</f>
        <v>#N/A</v>
      </c>
      <c r="H535" s="236" t="str">
        <f>+IF(I535=0,"",'Ark1'!Q2203)</f>
        <v/>
      </c>
      <c r="I535" s="353">
        <f>+'Ark1'!R2203</f>
        <v>0</v>
      </c>
      <c r="J535" s="237" t="str">
        <f>+IF(I535=0,"",'Ark1'!AG2203)</f>
        <v/>
      </c>
      <c r="K535" s="237"/>
      <c r="L535" s="237" t="str">
        <f>+IF(I535=0,"",'Ark1'!AH2203)</f>
        <v/>
      </c>
      <c r="M535" s="331"/>
      <c r="N535" s="504">
        <f>+'Ark1'!AI2203</f>
        <v>0</v>
      </c>
      <c r="O535" s="333"/>
      <c r="P535" s="32" t="str">
        <f>+IF(I535=0,"",'Ark1'!U2203)</f>
        <v/>
      </c>
      <c r="Q535" s="32"/>
      <c r="R535" s="264" t="str">
        <f>+IF(N535=0,"",'Ark1'!AJ2203)</f>
        <v/>
      </c>
      <c r="S535" s="334"/>
      <c r="T535" s="264" t="str">
        <f>+IF(N535=0,"",'Ark1'!AK2203)</f>
        <v/>
      </c>
      <c r="U535" s="308"/>
      <c r="V535" s="238" t="str">
        <f>+IF(I535=0,"",'Ark1'!T2203)</f>
        <v/>
      </c>
      <c r="W535" s="331"/>
      <c r="X535" s="239" t="str">
        <f>+IF(I535=0,"",'Ark1'!W2203)</f>
        <v/>
      </c>
      <c r="Y535" s="239" t="str">
        <f>+IF(I535=0,"",'Ark1'!X2203)</f>
        <v/>
      </c>
      <c r="Z535" s="239" t="str">
        <f>+IF(I535=0,"",'Ark1'!Y2203)</f>
        <v/>
      </c>
      <c r="AA535" s="239" t="str">
        <f>+IF(I535=0,"",'Ark1'!Z2203)</f>
        <v/>
      </c>
      <c r="AB535" s="237" t="str">
        <f>+IF(I535=0,"",'Ark1'!AA2203)</f>
        <v/>
      </c>
      <c r="AC535" s="238" t="str">
        <f>+IF(I535=0,"",'Ark1'!AC2203)</f>
        <v/>
      </c>
      <c r="AD535" s="239" t="str">
        <f>+IF(I535=0,"",'Ark1'!AE2203)</f>
        <v/>
      </c>
      <c r="AE535" s="237" t="str">
        <f t="shared" si="77"/>
        <v/>
      </c>
      <c r="AF535" s="237" t="str">
        <f t="shared" si="79"/>
        <v/>
      </c>
      <c r="AG535" s="308"/>
    </row>
    <row r="536" spans="1:61" ht="15.6">
      <c r="A536" s="308"/>
      <c r="B536" s="308">
        <f>+'Ark1'!C2204</f>
        <v>0</v>
      </c>
      <c r="C536" s="236">
        <f>+'Ark1'!L2204</f>
        <v>0</v>
      </c>
      <c r="D536" s="236" t="e">
        <f>VLOOKUP(C536,Klasse!$C$11:$D$27,2)</f>
        <v>#N/A</v>
      </c>
      <c r="E536" s="236">
        <f>+'Ark1'!H2204</f>
        <v>0</v>
      </c>
      <c r="F536" s="236">
        <f>+'Ark1'!J2204</f>
        <v>0</v>
      </c>
      <c r="G536" s="236" t="e">
        <f>VLOOKUP(F536,RNR!$A$1:$B$25,2)</f>
        <v>#N/A</v>
      </c>
      <c r="H536" s="236" t="str">
        <f>+IF(I536=0,"",'Ark1'!Q2204)</f>
        <v/>
      </c>
      <c r="I536" s="353">
        <f>+'Ark1'!R2204</f>
        <v>0</v>
      </c>
      <c r="J536" s="237" t="str">
        <f>+IF(I536=0,"",'Ark1'!AG2204)</f>
        <v/>
      </c>
      <c r="K536" s="237"/>
      <c r="L536" s="237" t="str">
        <f>+IF(I536=0,"",'Ark1'!AH2204)</f>
        <v/>
      </c>
      <c r="M536" s="331"/>
      <c r="N536" s="504">
        <f>+'Ark1'!AI2204</f>
        <v>0</v>
      </c>
      <c r="O536" s="333"/>
      <c r="P536" s="32" t="str">
        <f>+IF(I536=0,"",'Ark1'!U2204)</f>
        <v/>
      </c>
      <c r="Q536" s="32"/>
      <c r="R536" s="264" t="str">
        <f>+IF(N536=0,"",'Ark1'!AJ2204)</f>
        <v/>
      </c>
      <c r="S536" s="334"/>
      <c r="T536" s="264" t="str">
        <f>+IF(N536=0,"",'Ark1'!AK2204)</f>
        <v/>
      </c>
      <c r="U536" s="308"/>
      <c r="V536" s="238" t="str">
        <f>+IF(I536=0,"",'Ark1'!T2204)</f>
        <v/>
      </c>
      <c r="W536" s="331"/>
      <c r="X536" s="239" t="str">
        <f>+IF(I536=0,"",'Ark1'!W2204)</f>
        <v/>
      </c>
      <c r="Y536" s="239" t="str">
        <f>+IF(I536=0,"",'Ark1'!X2204)</f>
        <v/>
      </c>
      <c r="Z536" s="239" t="str">
        <f>+IF(I536=0,"",'Ark1'!Y2204)</f>
        <v/>
      </c>
      <c r="AA536" s="239" t="str">
        <f>+IF(I536=0,"",'Ark1'!Z2204)</f>
        <v/>
      </c>
      <c r="AB536" s="237" t="str">
        <f>+IF(I536=0,"",'Ark1'!AA2204)</f>
        <v/>
      </c>
      <c r="AC536" s="238" t="str">
        <f>+IF(I536=0,"",'Ark1'!AC2204)</f>
        <v/>
      </c>
      <c r="AD536" s="239" t="str">
        <f>+IF(I536=0,"",'Ark1'!AE2204)</f>
        <v/>
      </c>
      <c r="AE536" s="237" t="str">
        <f t="shared" si="77"/>
        <v/>
      </c>
      <c r="AF536" s="237" t="str">
        <f t="shared" si="79"/>
        <v/>
      </c>
      <c r="AG536" s="308"/>
    </row>
    <row r="537" spans="1:61" ht="15.6">
      <c r="A537" s="308"/>
      <c r="B537" s="308">
        <f>+'Ark1'!C2205</f>
        <v>0</v>
      </c>
      <c r="C537" s="236">
        <f>+'Ark1'!L2205</f>
        <v>0</v>
      </c>
      <c r="D537" s="236" t="e">
        <f>VLOOKUP(C537,Klasse!$C$11:$D$27,2)</f>
        <v>#N/A</v>
      </c>
      <c r="E537" s="236">
        <f>+'Ark1'!H2205</f>
        <v>0</v>
      </c>
      <c r="F537" s="236">
        <f>+'Ark1'!J2205</f>
        <v>0</v>
      </c>
      <c r="G537" s="236" t="e">
        <f>VLOOKUP(F537,RNR!$A$1:$B$25,2)</f>
        <v>#N/A</v>
      </c>
      <c r="H537" s="236" t="str">
        <f>+IF(I537=0,"",'Ark1'!Q2205)</f>
        <v/>
      </c>
      <c r="I537" s="353">
        <f>+'Ark1'!R2205</f>
        <v>0</v>
      </c>
      <c r="J537" s="237" t="str">
        <f>+IF(I537=0,"",'Ark1'!AG2205)</f>
        <v/>
      </c>
      <c r="K537" s="237"/>
      <c r="L537" s="237" t="str">
        <f>+IF(I537=0,"",'Ark1'!AH2205)</f>
        <v/>
      </c>
      <c r="M537" s="331"/>
      <c r="N537" s="504">
        <f>+'Ark1'!AI2205</f>
        <v>0</v>
      </c>
      <c r="O537" s="333"/>
      <c r="P537" s="32" t="str">
        <f>+IF(I537=0,"",'Ark1'!U2205)</f>
        <v/>
      </c>
      <c r="Q537" s="32"/>
      <c r="R537" s="264" t="str">
        <f>+IF(N537=0,"",'Ark1'!AJ2205)</f>
        <v/>
      </c>
      <c r="S537" s="334"/>
      <c r="T537" s="264" t="str">
        <f>+IF(N537=0,"",'Ark1'!AK2205)</f>
        <v/>
      </c>
      <c r="U537" s="308"/>
      <c r="V537" s="238" t="str">
        <f>+IF(I537=0,"",'Ark1'!T2205)</f>
        <v/>
      </c>
      <c r="W537" s="331"/>
      <c r="X537" s="239" t="str">
        <f>+IF(I537=0,"",'Ark1'!W2205)</f>
        <v/>
      </c>
      <c r="Y537" s="239" t="str">
        <f>+IF(I537=0,"",'Ark1'!X2205)</f>
        <v/>
      </c>
      <c r="Z537" s="239" t="str">
        <f>+IF(I537=0,"",'Ark1'!Y2205)</f>
        <v/>
      </c>
      <c r="AA537" s="239" t="str">
        <f>+IF(I537=0,"",'Ark1'!Z2205)</f>
        <v/>
      </c>
      <c r="AB537" s="237" t="str">
        <f>+IF(I537=0,"",'Ark1'!AA2205)</f>
        <v/>
      </c>
      <c r="AC537" s="238" t="str">
        <f>+IF(I537=0,"",'Ark1'!AC2205)</f>
        <v/>
      </c>
      <c r="AD537" s="239" t="str">
        <f>+IF(I537=0,"",'Ark1'!AE2205)</f>
        <v/>
      </c>
      <c r="AE537" s="237" t="str">
        <f t="shared" si="77"/>
        <v/>
      </c>
      <c r="AF537" s="237" t="str">
        <f t="shared" si="79"/>
        <v/>
      </c>
      <c r="AG537" s="308"/>
    </row>
    <row r="538" spans="1:61" ht="15.6">
      <c r="A538" s="308"/>
      <c r="B538" s="308">
        <f>+'Ark1'!C2206</f>
        <v>0</v>
      </c>
      <c r="C538" s="236">
        <f>+'Ark1'!L2206</f>
        <v>0</v>
      </c>
      <c r="D538" s="236" t="e">
        <f>VLOOKUP(C538,Klasse!$C$11:$D$27,2)</f>
        <v>#N/A</v>
      </c>
      <c r="E538" s="236">
        <f>+'Ark1'!H2206</f>
        <v>0</v>
      </c>
      <c r="F538" s="236">
        <f>+'Ark1'!J2206</f>
        <v>0</v>
      </c>
      <c r="G538" s="236" t="e">
        <f>VLOOKUP(F538,RNR!$A$1:$B$25,2)</f>
        <v>#N/A</v>
      </c>
      <c r="H538" s="236" t="str">
        <f>+IF(I538=0,"",'Ark1'!Q2206)</f>
        <v/>
      </c>
      <c r="I538" s="353">
        <f>+'Ark1'!R2206</f>
        <v>0</v>
      </c>
      <c r="J538" s="237" t="str">
        <f>+IF(I538=0,"",'Ark1'!AG2206)</f>
        <v/>
      </c>
      <c r="K538" s="237"/>
      <c r="L538" s="237" t="str">
        <f>+IF(I538=0,"",'Ark1'!AH2206)</f>
        <v/>
      </c>
      <c r="M538" s="331"/>
      <c r="N538" s="504">
        <f>+'Ark1'!AI2206</f>
        <v>0</v>
      </c>
      <c r="O538" s="333"/>
      <c r="P538" s="32" t="str">
        <f>+IF(I538=0,"",'Ark1'!U2206)</f>
        <v/>
      </c>
      <c r="Q538" s="32"/>
      <c r="R538" s="264" t="str">
        <f>+IF(N538=0,"",'Ark1'!AJ2206)</f>
        <v/>
      </c>
      <c r="S538" s="334"/>
      <c r="T538" s="264" t="str">
        <f>+IF(N538=0,"",'Ark1'!AK2206)</f>
        <v/>
      </c>
      <c r="U538" s="308"/>
      <c r="V538" s="238" t="str">
        <f>+IF(I538=0,"",'Ark1'!T2206)</f>
        <v/>
      </c>
      <c r="W538" s="331"/>
      <c r="X538" s="239" t="str">
        <f>+IF(I538=0,"",'Ark1'!W2206)</f>
        <v/>
      </c>
      <c r="Y538" s="239" t="str">
        <f>+IF(I538=0,"",'Ark1'!X2206)</f>
        <v/>
      </c>
      <c r="Z538" s="239" t="str">
        <f>+IF(I538=0,"",'Ark1'!Y2206)</f>
        <v/>
      </c>
      <c r="AA538" s="239" t="str">
        <f>+IF(I538=0,"",'Ark1'!Z2206)</f>
        <v/>
      </c>
      <c r="AB538" s="237" t="str">
        <f>+IF(I538=0,"",'Ark1'!AA2206)</f>
        <v/>
      </c>
      <c r="AC538" s="238" t="str">
        <f>+IF(I538=0,"",'Ark1'!AC2206)</f>
        <v/>
      </c>
      <c r="AD538" s="239" t="str">
        <f>+IF(I538=0,"",'Ark1'!AE2206)</f>
        <v/>
      </c>
      <c r="AE538" s="237" t="str">
        <f t="shared" si="77"/>
        <v/>
      </c>
      <c r="AF538" s="237" t="str">
        <f t="shared" si="79"/>
        <v/>
      </c>
      <c r="AG538" s="308"/>
    </row>
    <row r="539" spans="1:61" ht="15.6">
      <c r="A539" s="308"/>
      <c r="B539" s="308">
        <f>+'Ark1'!C2207</f>
        <v>0</v>
      </c>
      <c r="C539" s="236">
        <f>+'Ark1'!L2207</f>
        <v>0</v>
      </c>
      <c r="D539" s="236" t="e">
        <f>VLOOKUP(C539,Klasse!$C$11:$D$27,2)</f>
        <v>#N/A</v>
      </c>
      <c r="E539" s="236">
        <f>+'Ark1'!H2207</f>
        <v>0</v>
      </c>
      <c r="F539" s="236">
        <f>+'Ark1'!J2207</f>
        <v>0</v>
      </c>
      <c r="G539" s="236" t="e">
        <f>VLOOKUP(F539,RNR!$A$1:$B$25,2)</f>
        <v>#N/A</v>
      </c>
      <c r="H539" s="236" t="str">
        <f>+IF(I539=0,"",'Ark1'!Q2207)</f>
        <v/>
      </c>
      <c r="I539" s="353">
        <f>+'Ark1'!R2207</f>
        <v>0</v>
      </c>
      <c r="J539" s="237" t="str">
        <f>+IF(I539=0,"",'Ark1'!AG2207)</f>
        <v/>
      </c>
      <c r="K539" s="237"/>
      <c r="L539" s="237" t="str">
        <f>+IF(I539=0,"",'Ark1'!AH2207)</f>
        <v/>
      </c>
      <c r="M539" s="331"/>
      <c r="N539" s="504">
        <f>+'Ark1'!AI2207</f>
        <v>0</v>
      </c>
      <c r="O539" s="333"/>
      <c r="P539" s="32" t="str">
        <f>+IF(I539=0,"",'Ark1'!U2207)</f>
        <v/>
      </c>
      <c r="Q539" s="32"/>
      <c r="R539" s="264" t="str">
        <f>+IF(N539=0,"",'Ark1'!AJ2207)</f>
        <v/>
      </c>
      <c r="S539" s="334"/>
      <c r="T539" s="264" t="str">
        <f>+IF(N539=0,"",'Ark1'!AK2207)</f>
        <v/>
      </c>
      <c r="U539" s="308"/>
      <c r="V539" s="238" t="str">
        <f>+IF(I539=0,"",'Ark1'!T2207)</f>
        <v/>
      </c>
      <c r="W539" s="331"/>
      <c r="X539" s="239" t="str">
        <f>+IF(I539=0,"",'Ark1'!W2207)</f>
        <v/>
      </c>
      <c r="Y539" s="239" t="str">
        <f>+IF(I539=0,"",'Ark1'!X2207)</f>
        <v/>
      </c>
      <c r="Z539" s="239" t="str">
        <f>+IF(I539=0,"",'Ark1'!Y2207)</f>
        <v/>
      </c>
      <c r="AA539" s="239" t="str">
        <f>+IF(I539=0,"",'Ark1'!Z2207)</f>
        <v/>
      </c>
      <c r="AB539" s="237" t="str">
        <f>+IF(I539=0,"",'Ark1'!AA2207)</f>
        <v/>
      </c>
      <c r="AC539" s="238" t="str">
        <f>+IF(I539=0,"",'Ark1'!AC2207)</f>
        <v/>
      </c>
      <c r="AD539" s="239" t="str">
        <f>+IF(I539=0,"",'Ark1'!AE2207)</f>
        <v/>
      </c>
      <c r="AE539" s="237" t="str">
        <f t="shared" si="77"/>
        <v/>
      </c>
      <c r="AF539" s="237" t="str">
        <f t="shared" si="79"/>
        <v/>
      </c>
      <c r="AG539" s="308"/>
    </row>
    <row r="540" spans="1:61" ht="15.6">
      <c r="A540" s="308"/>
      <c r="B540" s="308">
        <f>+'Ark1'!C2208</f>
        <v>0</v>
      </c>
      <c r="C540" s="236">
        <f>+'Ark1'!L2208</f>
        <v>0</v>
      </c>
      <c r="D540" s="236" t="e">
        <f>VLOOKUP(C540,Klasse!$C$11:$D$27,2)</f>
        <v>#N/A</v>
      </c>
      <c r="E540" s="236">
        <f>+'Ark1'!H2208</f>
        <v>0</v>
      </c>
      <c r="F540" s="236">
        <f>+'Ark1'!J2208</f>
        <v>0</v>
      </c>
      <c r="G540" s="236" t="e">
        <f>VLOOKUP(F540,RNR!$A$1:$B$25,2)</f>
        <v>#N/A</v>
      </c>
      <c r="H540" s="236" t="str">
        <f>+IF(I540=0,"",'Ark1'!Q2208)</f>
        <v/>
      </c>
      <c r="I540" s="353">
        <f>+'Ark1'!R2208</f>
        <v>0</v>
      </c>
      <c r="J540" s="237" t="str">
        <f>+IF(I540=0,"",'Ark1'!AG2208)</f>
        <v/>
      </c>
      <c r="K540" s="237"/>
      <c r="L540" s="237" t="str">
        <f>+IF(I540=0,"",'Ark1'!AH2208)</f>
        <v/>
      </c>
      <c r="M540" s="331"/>
      <c r="N540" s="504">
        <f>+'Ark1'!AI2208</f>
        <v>0</v>
      </c>
      <c r="O540" s="333"/>
      <c r="P540" s="32" t="str">
        <f>+IF(I540=0,"",'Ark1'!U2208)</f>
        <v/>
      </c>
      <c r="Q540" s="32"/>
      <c r="R540" s="264" t="str">
        <f>+IF(N540=0,"",'Ark1'!AJ2208)</f>
        <v/>
      </c>
      <c r="S540" s="334"/>
      <c r="T540" s="264" t="str">
        <f>+IF(N540=0,"",'Ark1'!AK2208)</f>
        <v/>
      </c>
      <c r="U540" s="308"/>
      <c r="V540" s="238" t="str">
        <f>+IF(I540=0,"",'Ark1'!T2208)</f>
        <v/>
      </c>
      <c r="W540" s="331"/>
      <c r="X540" s="239" t="str">
        <f>+IF(I540=0,"",'Ark1'!W2208)</f>
        <v/>
      </c>
      <c r="Y540" s="239" t="str">
        <f>+IF(I540=0,"",'Ark1'!X2208)</f>
        <v/>
      </c>
      <c r="Z540" s="239" t="str">
        <f>+IF(I540=0,"",'Ark1'!Y2208)</f>
        <v/>
      </c>
      <c r="AA540" s="239" t="str">
        <f>+IF(I540=0,"",'Ark1'!Z2208)</f>
        <v/>
      </c>
      <c r="AB540" s="237" t="str">
        <f>+IF(I540=0,"",'Ark1'!AA2208)</f>
        <v/>
      </c>
      <c r="AC540" s="238" t="str">
        <f>+IF(I540=0,"",'Ark1'!AC2208)</f>
        <v/>
      </c>
      <c r="AD540" s="239" t="str">
        <f>+IF(I540=0,"",'Ark1'!AE2208)</f>
        <v/>
      </c>
      <c r="AE540" s="237" t="str">
        <f t="shared" si="77"/>
        <v/>
      </c>
      <c r="AF540" s="237" t="str">
        <f t="shared" si="79"/>
        <v/>
      </c>
      <c r="AG540" s="308"/>
    </row>
    <row r="541" spans="1:61" ht="15.6">
      <c r="A541" s="308"/>
      <c r="B541" s="308">
        <f>+'Ark1'!C2209</f>
        <v>0</v>
      </c>
      <c r="C541" s="236">
        <f>+'Ark1'!L2209</f>
        <v>0</v>
      </c>
      <c r="D541" s="236" t="e">
        <f>VLOOKUP(C541,Klasse!$C$11:$D$27,2)</f>
        <v>#N/A</v>
      </c>
      <c r="E541" s="236">
        <f>+'Ark1'!H2209</f>
        <v>0</v>
      </c>
      <c r="F541" s="236">
        <f>+'Ark1'!J2209</f>
        <v>0</v>
      </c>
      <c r="G541" s="236" t="e">
        <f>VLOOKUP(F541,RNR!$A$1:$B$25,2)</f>
        <v>#N/A</v>
      </c>
      <c r="H541" s="236" t="str">
        <f>+IF(I541=0,"",'Ark1'!Q2209)</f>
        <v/>
      </c>
      <c r="I541" s="353">
        <f>+'Ark1'!R2209</f>
        <v>0</v>
      </c>
      <c r="J541" s="237" t="str">
        <f>+IF(I541=0,"",'Ark1'!AG2209)</f>
        <v/>
      </c>
      <c r="K541" s="237"/>
      <c r="L541" s="237" t="str">
        <f>+IF(I541=0,"",'Ark1'!AH2209)</f>
        <v/>
      </c>
      <c r="M541" s="331"/>
      <c r="N541" s="504">
        <f>+'Ark1'!AI2209</f>
        <v>0</v>
      </c>
      <c r="O541" s="333"/>
      <c r="P541" s="32" t="str">
        <f>+IF(I541=0,"",'Ark1'!U2209)</f>
        <v/>
      </c>
      <c r="Q541" s="32"/>
      <c r="R541" s="264" t="str">
        <f>+IF(N541=0,"",'Ark1'!AJ2209)</f>
        <v/>
      </c>
      <c r="S541" s="334"/>
      <c r="T541" s="264" t="str">
        <f>+IF(N541=0,"",'Ark1'!AK2209)</f>
        <v/>
      </c>
      <c r="U541" s="308"/>
      <c r="V541" s="238" t="str">
        <f>+IF(I541=0,"",'Ark1'!T2209)</f>
        <v/>
      </c>
      <c r="W541" s="331"/>
      <c r="X541" s="239" t="str">
        <f>+IF(I541=0,"",'Ark1'!W2209)</f>
        <v/>
      </c>
      <c r="Y541" s="239" t="str">
        <f>+IF(I541=0,"",'Ark1'!X2209)</f>
        <v/>
      </c>
      <c r="Z541" s="239" t="str">
        <f>+IF(I541=0,"",'Ark1'!Y2209)</f>
        <v/>
      </c>
      <c r="AA541" s="239" t="str">
        <f>+IF(I541=0,"",'Ark1'!Z2209)</f>
        <v/>
      </c>
      <c r="AB541" s="237" t="str">
        <f>+IF(I541=0,"",'Ark1'!AA2209)</f>
        <v/>
      </c>
      <c r="AC541" s="238" t="str">
        <f>+IF(I541=0,"",'Ark1'!AC2209)</f>
        <v/>
      </c>
      <c r="AD541" s="239" t="str">
        <f>+IF(I541=0,"",'Ark1'!AE2209)</f>
        <v/>
      </c>
      <c r="AE541" s="237" t="str">
        <f t="shared" si="77"/>
        <v/>
      </c>
      <c r="AF541" s="237" t="str">
        <f t="shared" si="79"/>
        <v/>
      </c>
      <c r="AG541" s="308"/>
    </row>
    <row r="542" spans="1:61" ht="19.8">
      <c r="A542" s="308"/>
      <c r="B542" s="308"/>
      <c r="C542" s="308"/>
      <c r="D542" s="308"/>
      <c r="E542" s="308"/>
      <c r="F542" s="308"/>
      <c r="G542" s="537"/>
      <c r="H542" s="537"/>
      <c r="I542" s="354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2"/>
      <c r="Y542" s="332"/>
      <c r="Z542" s="332"/>
      <c r="AA542" s="332"/>
      <c r="AB542" s="332"/>
      <c r="AC542" s="308"/>
      <c r="AD542" s="332"/>
      <c r="AE542" s="333"/>
      <c r="AF542" s="334"/>
      <c r="AG542" s="308"/>
      <c r="AH542" s="219"/>
      <c r="AJ542" s="29"/>
      <c r="AK542" s="27"/>
      <c r="AL542" s="220"/>
      <c r="AM542" s="28"/>
      <c r="AQ542" s="28"/>
      <c r="BI542" s="232"/>
    </row>
    <row r="543" spans="1:61" ht="19.8">
      <c r="A543" s="308"/>
      <c r="B543" s="308" t="s">
        <v>649</v>
      </c>
      <c r="C543" s="308"/>
      <c r="D543" s="259" t="e">
        <f>+D549</f>
        <v>#N/A</v>
      </c>
      <c r="E543" s="308"/>
      <c r="F543" s="308"/>
      <c r="G543" s="537"/>
      <c r="H543" s="537"/>
      <c r="I543" s="340">
        <f>SUM(I545:I569)</f>
        <v>0</v>
      </c>
      <c r="J543" s="335"/>
      <c r="K543" s="335"/>
      <c r="L543" s="335"/>
      <c r="M543" s="331"/>
      <c r="N543" s="536">
        <f>SUM(N545:N569)</f>
        <v>0</v>
      </c>
      <c r="O543" s="331"/>
      <c r="P543" s="331"/>
      <c r="Q543" s="331"/>
      <c r="R543" s="331"/>
      <c r="S543" s="331"/>
      <c r="T543" s="331"/>
      <c r="U543" s="331"/>
      <c r="V543" s="331"/>
      <c r="W543" s="331"/>
      <c r="X543" s="332"/>
      <c r="Y543" s="332"/>
      <c r="Z543" s="332"/>
      <c r="AA543" s="332"/>
      <c r="AB543" s="332"/>
      <c r="AC543" s="308"/>
      <c r="AD543" s="308"/>
      <c r="AE543" s="308"/>
      <c r="AF543" s="308"/>
      <c r="AG543" s="308"/>
      <c r="AH543" s="219"/>
      <c r="AJ543" s="29"/>
      <c r="AK543" s="27"/>
      <c r="AL543" s="220"/>
      <c r="AM543" s="28"/>
      <c r="AQ543" s="28"/>
      <c r="BI543" s="232"/>
    </row>
    <row r="544" spans="1:61" ht="19.8">
      <c r="A544" s="579"/>
      <c r="B544" s="579"/>
      <c r="C544" s="580"/>
      <c r="D544" s="579"/>
      <c r="E544" s="579"/>
      <c r="F544" s="579"/>
      <c r="G544" s="579"/>
      <c r="H544" s="579"/>
      <c r="I544" s="354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2"/>
      <c r="Y544" s="332"/>
      <c r="Z544" s="332"/>
      <c r="AA544" s="332"/>
      <c r="AB544" s="333"/>
      <c r="AC544" s="308"/>
      <c r="AD544" s="333"/>
      <c r="AE544" s="333"/>
      <c r="AF544" s="334"/>
      <c r="AG544" s="308"/>
      <c r="AH544" s="219"/>
      <c r="AJ544" s="29"/>
      <c r="AK544" s="27"/>
      <c r="AL544" s="220"/>
      <c r="AM544" s="28"/>
      <c r="AQ544" s="28"/>
      <c r="BI544" s="232"/>
    </row>
    <row r="545" spans="1:33" ht="15.6">
      <c r="A545" s="308"/>
      <c r="B545" s="308">
        <f>+'Ark1'!C2210</f>
        <v>0</v>
      </c>
      <c r="C545" s="236">
        <f>+'Ark1'!L2210</f>
        <v>0</v>
      </c>
      <c r="D545" s="236" t="e">
        <f>VLOOKUP(C545,Klasse!$C$11:$D$27,2)</f>
        <v>#N/A</v>
      </c>
      <c r="E545" s="236">
        <f>+'Ark1'!H2210</f>
        <v>0</v>
      </c>
      <c r="F545" s="236">
        <f>+'Ark1'!J2210</f>
        <v>0</v>
      </c>
      <c r="G545" s="236" t="e">
        <f>VLOOKUP(F545,RNR!$A$1:$B$25,2)</f>
        <v>#N/A</v>
      </c>
      <c r="H545" s="236" t="str">
        <f>+IF(I545=0,"",'Ark1'!Q2210)</f>
        <v/>
      </c>
      <c r="I545" s="353">
        <f>+'Ark1'!R2210</f>
        <v>0</v>
      </c>
      <c r="J545" s="237" t="str">
        <f>+IF(I545=0,"",'Ark1'!AG2210)</f>
        <v/>
      </c>
      <c r="K545" s="237"/>
      <c r="L545" s="237" t="str">
        <f>+IF(I545=0,"",'Ark1'!AH2210)</f>
        <v/>
      </c>
      <c r="M545" s="331"/>
      <c r="N545" s="504">
        <f>+'Ark1'!AI2210</f>
        <v>0</v>
      </c>
      <c r="O545" s="333"/>
      <c r="P545" s="32" t="str">
        <f>+IF(I545=0,"",'Ark1'!U2210)</f>
        <v/>
      </c>
      <c r="Q545" s="331"/>
      <c r="R545" s="264" t="str">
        <f>+IF(N545=0,"",'Ark1'!AJ2210)</f>
        <v/>
      </c>
      <c r="S545" s="334"/>
      <c r="T545" s="264" t="str">
        <f>+IF(N545=0,"",'Ark1'!AK2210)</f>
        <v/>
      </c>
      <c r="U545" s="308"/>
      <c r="V545" s="238" t="str">
        <f>+IF(I545=0,"",'Ark1'!T2210)</f>
        <v/>
      </c>
      <c r="W545" s="331"/>
      <c r="X545" s="239" t="str">
        <f>+IF(I545=0,"",'Ark1'!W2210)</f>
        <v/>
      </c>
      <c r="Y545" s="239" t="str">
        <f>+IF(I545=0,"",'Ark1'!X2210)</f>
        <v/>
      </c>
      <c r="Z545" s="239" t="str">
        <f>+IF(I545=0,"",'Ark1'!Y2210)</f>
        <v/>
      </c>
      <c r="AA545" s="239" t="str">
        <f>+IF(I545=0,"",'Ark1'!Z2210)</f>
        <v/>
      </c>
      <c r="AB545" s="237" t="str">
        <f>+IF(I545=0,"",'Ark1'!AA2210)</f>
        <v/>
      </c>
      <c r="AC545" s="238" t="str">
        <f>+IF(I545=0,"",'Ark1'!AC2210)</f>
        <v/>
      </c>
      <c r="AD545" s="239" t="str">
        <f>+IF(I545=0,"",'Ark1'!AE2210)</f>
        <v/>
      </c>
      <c r="AE545" s="237" t="str">
        <f t="shared" si="77"/>
        <v/>
      </c>
      <c r="AF545" s="237" t="str">
        <f t="shared" si="79"/>
        <v/>
      </c>
      <c r="AG545" s="308"/>
    </row>
    <row r="546" spans="1:33" ht="15.6">
      <c r="A546" s="308"/>
      <c r="B546" s="308">
        <f>+'Ark1'!C2211</f>
        <v>0</v>
      </c>
      <c r="C546" s="236">
        <f>+'Ark1'!L2211</f>
        <v>0</v>
      </c>
      <c r="D546" s="236" t="e">
        <f>VLOOKUP(C546,Klasse!$C$11:$D$27,2)</f>
        <v>#N/A</v>
      </c>
      <c r="E546" s="236">
        <f>+'Ark1'!H2211</f>
        <v>0</v>
      </c>
      <c r="F546" s="236">
        <f>+'Ark1'!J2211</f>
        <v>0</v>
      </c>
      <c r="G546" s="236" t="e">
        <f>VLOOKUP(F546,RNR!$A$1:$B$25,2)</f>
        <v>#N/A</v>
      </c>
      <c r="H546" s="236" t="str">
        <f>+IF(I546=0,"",'Ark1'!Q2211)</f>
        <v/>
      </c>
      <c r="I546" s="353">
        <f>+'Ark1'!R2211</f>
        <v>0</v>
      </c>
      <c r="J546" s="237" t="str">
        <f>+IF(I546=0,"",'Ark1'!AG2211)</f>
        <v/>
      </c>
      <c r="K546" s="237"/>
      <c r="L546" s="237" t="str">
        <f>+IF(I546=0,"",'Ark1'!AH2211)</f>
        <v/>
      </c>
      <c r="M546" s="331"/>
      <c r="N546" s="504">
        <f>+'Ark1'!AI2211</f>
        <v>0</v>
      </c>
      <c r="O546" s="333"/>
      <c r="P546" s="32" t="str">
        <f>+IF(I546=0,"",'Ark1'!U2211)</f>
        <v/>
      </c>
      <c r="Q546" s="331"/>
      <c r="R546" s="264" t="str">
        <f>+IF(N546=0,"",'Ark1'!AJ2211)</f>
        <v/>
      </c>
      <c r="S546" s="334"/>
      <c r="T546" s="264" t="str">
        <f>+IF(N546=0,"",'Ark1'!AK2211)</f>
        <v/>
      </c>
      <c r="U546" s="308"/>
      <c r="V546" s="238" t="str">
        <f>+IF(I546=0,"",'Ark1'!T2211)</f>
        <v/>
      </c>
      <c r="W546" s="331"/>
      <c r="X546" s="239" t="str">
        <f>+IF(I546=0,"",'Ark1'!W2211)</f>
        <v/>
      </c>
      <c r="Y546" s="239" t="str">
        <f>+IF(I546=0,"",'Ark1'!X2211)</f>
        <v/>
      </c>
      <c r="Z546" s="239" t="str">
        <f>+IF(I546=0,"",'Ark1'!Y2211)</f>
        <v/>
      </c>
      <c r="AA546" s="239" t="str">
        <f>+IF(I546=0,"",'Ark1'!Z2211)</f>
        <v/>
      </c>
      <c r="AB546" s="237" t="str">
        <f>+IF(I546=0,"",'Ark1'!AA2211)</f>
        <v/>
      </c>
      <c r="AC546" s="238" t="str">
        <f>+IF(I546=0,"",'Ark1'!AC2211)</f>
        <v/>
      </c>
      <c r="AD546" s="239" t="str">
        <f>+IF(I546=0,"",'Ark1'!AE2211)</f>
        <v/>
      </c>
      <c r="AE546" s="237" t="str">
        <f t="shared" si="77"/>
        <v/>
      </c>
      <c r="AF546" s="237" t="str">
        <f t="shared" si="79"/>
        <v/>
      </c>
      <c r="AG546" s="308"/>
    </row>
    <row r="547" spans="1:33" ht="15.6">
      <c r="A547" s="308"/>
      <c r="B547" s="308">
        <f>+'Ark1'!C2212</f>
        <v>0</v>
      </c>
      <c r="C547" s="236">
        <f>+'Ark1'!L2212</f>
        <v>0</v>
      </c>
      <c r="D547" s="236" t="e">
        <f>VLOOKUP(C547,Klasse!$C$11:$D$27,2)</f>
        <v>#N/A</v>
      </c>
      <c r="E547" s="236">
        <f>+'Ark1'!H2212</f>
        <v>0</v>
      </c>
      <c r="F547" s="236">
        <f>+'Ark1'!J2212</f>
        <v>0</v>
      </c>
      <c r="G547" s="236" t="e">
        <f>VLOOKUP(F547,RNR!$A$1:$B$25,2)</f>
        <v>#N/A</v>
      </c>
      <c r="H547" s="236" t="str">
        <f>+IF(I547=0,"",'Ark1'!Q2212)</f>
        <v/>
      </c>
      <c r="I547" s="353">
        <f>+'Ark1'!R2212</f>
        <v>0</v>
      </c>
      <c r="J547" s="237" t="str">
        <f>+IF(I547=0,"",'Ark1'!AG2212)</f>
        <v/>
      </c>
      <c r="K547" s="237"/>
      <c r="L547" s="237" t="str">
        <f>+IF(I547=0,"",'Ark1'!AH2212)</f>
        <v/>
      </c>
      <c r="M547" s="331"/>
      <c r="N547" s="504">
        <f>+'Ark1'!AI2212</f>
        <v>0</v>
      </c>
      <c r="O547" s="333"/>
      <c r="P547" s="32" t="str">
        <f>+IF(I547=0,"",'Ark1'!U2212)</f>
        <v/>
      </c>
      <c r="Q547" s="331"/>
      <c r="R547" s="264" t="str">
        <f>+IF(N547=0,"",'Ark1'!AJ2212)</f>
        <v/>
      </c>
      <c r="S547" s="334"/>
      <c r="T547" s="264" t="str">
        <f>+IF(N547=0,"",'Ark1'!AK2212)</f>
        <v/>
      </c>
      <c r="U547" s="308"/>
      <c r="V547" s="238" t="str">
        <f>+IF(I547=0,"",'Ark1'!T2212)</f>
        <v/>
      </c>
      <c r="W547" s="331"/>
      <c r="X547" s="239" t="str">
        <f>+IF(I547=0,"",'Ark1'!W2212)</f>
        <v/>
      </c>
      <c r="Y547" s="239" t="str">
        <f>+IF(I547=0,"",'Ark1'!X2212)</f>
        <v/>
      </c>
      <c r="Z547" s="239" t="str">
        <f>+IF(I547=0,"",'Ark1'!Y2212)</f>
        <v/>
      </c>
      <c r="AA547" s="239" t="str">
        <f>+IF(I547=0,"",'Ark1'!Z2212)</f>
        <v/>
      </c>
      <c r="AB547" s="237" t="str">
        <f>+IF(I547=0,"",'Ark1'!AA2212)</f>
        <v/>
      </c>
      <c r="AC547" s="238" t="str">
        <f>+IF(I547=0,"",'Ark1'!AC2212)</f>
        <v/>
      </c>
      <c r="AD547" s="239" t="str">
        <f>+IF(I547=0,"",'Ark1'!AE2212)</f>
        <v/>
      </c>
      <c r="AE547" s="237" t="str">
        <f t="shared" si="77"/>
        <v/>
      </c>
      <c r="AF547" s="237" t="str">
        <f t="shared" si="79"/>
        <v/>
      </c>
      <c r="AG547" s="308"/>
    </row>
    <row r="548" spans="1:33" ht="15.6">
      <c r="A548" s="308"/>
      <c r="B548" s="308">
        <f>+'Ark1'!C2213</f>
        <v>0</v>
      </c>
      <c r="C548" s="236">
        <f>+'Ark1'!L2213</f>
        <v>0</v>
      </c>
      <c r="D548" s="236" t="e">
        <f>VLOOKUP(C548,Klasse!$C$11:$D$27,2)</f>
        <v>#N/A</v>
      </c>
      <c r="E548" s="236">
        <f>+'Ark1'!H2213</f>
        <v>0</v>
      </c>
      <c r="F548" s="236">
        <f>+'Ark1'!J2213</f>
        <v>0</v>
      </c>
      <c r="G548" s="236" t="e">
        <f>VLOOKUP(F548,RNR!$A$1:$B$25,2)</f>
        <v>#N/A</v>
      </c>
      <c r="H548" s="236" t="str">
        <f>+IF(I548=0,"",'Ark1'!Q2213)</f>
        <v/>
      </c>
      <c r="I548" s="353">
        <f>+'Ark1'!R2213</f>
        <v>0</v>
      </c>
      <c r="J548" s="237" t="str">
        <f>+IF(I548=0,"",'Ark1'!AG2213)</f>
        <v/>
      </c>
      <c r="K548" s="237"/>
      <c r="L548" s="237" t="str">
        <f>+IF(I548=0,"",'Ark1'!AH2213)</f>
        <v/>
      </c>
      <c r="M548" s="331"/>
      <c r="N548" s="504">
        <f>+'Ark1'!AI2213</f>
        <v>0</v>
      </c>
      <c r="O548" s="333"/>
      <c r="P548" s="32" t="str">
        <f>+IF(I548=0,"",'Ark1'!U2213)</f>
        <v/>
      </c>
      <c r="Q548" s="331"/>
      <c r="R548" s="264" t="str">
        <f>+IF(N548=0,"",'Ark1'!AJ2213)</f>
        <v/>
      </c>
      <c r="S548" s="334"/>
      <c r="T548" s="264" t="str">
        <f>+IF(N548=0,"",'Ark1'!AK2213)</f>
        <v/>
      </c>
      <c r="U548" s="308"/>
      <c r="V548" s="238" t="str">
        <f>+IF(I548=0,"",'Ark1'!T2213)</f>
        <v/>
      </c>
      <c r="W548" s="331"/>
      <c r="X548" s="239" t="str">
        <f>+IF(I548=0,"",'Ark1'!W2213)</f>
        <v/>
      </c>
      <c r="Y548" s="239" t="str">
        <f>+IF(I548=0,"",'Ark1'!X2213)</f>
        <v/>
      </c>
      <c r="Z548" s="239" t="str">
        <f>+IF(I548=0,"",'Ark1'!Y2213)</f>
        <v/>
      </c>
      <c r="AA548" s="239" t="str">
        <f>+IF(I548=0,"",'Ark1'!Z2213)</f>
        <v/>
      </c>
      <c r="AB548" s="237" t="str">
        <f>+IF(I548=0,"",'Ark1'!AA2213)</f>
        <v/>
      </c>
      <c r="AC548" s="238" t="str">
        <f>+IF(I548=0,"",'Ark1'!AC2213)</f>
        <v/>
      </c>
      <c r="AD548" s="239" t="str">
        <f>+IF(I548=0,"",'Ark1'!AE2213)</f>
        <v/>
      </c>
      <c r="AE548" s="237" t="str">
        <f t="shared" si="77"/>
        <v/>
      </c>
      <c r="AF548" s="237" t="str">
        <f t="shared" si="79"/>
        <v/>
      </c>
      <c r="AG548" s="308"/>
    </row>
    <row r="549" spans="1:33" ht="15.6">
      <c r="A549" s="308"/>
      <c r="B549" s="308">
        <f>+'Ark1'!C2214</f>
        <v>0</v>
      </c>
      <c r="C549" s="236">
        <f>+'Ark1'!L2214</f>
        <v>0</v>
      </c>
      <c r="D549" s="236" t="e">
        <f>VLOOKUP(C549,Klasse!$C$11:$D$27,2)</f>
        <v>#N/A</v>
      </c>
      <c r="E549" s="236">
        <f>+'Ark1'!H2214</f>
        <v>0</v>
      </c>
      <c r="F549" s="236">
        <f>+'Ark1'!J2214</f>
        <v>0</v>
      </c>
      <c r="G549" s="236" t="e">
        <f>VLOOKUP(F549,RNR!$A$1:$B$25,2)</f>
        <v>#N/A</v>
      </c>
      <c r="H549" s="236" t="str">
        <f>+IF(I549=0,"",'Ark1'!Q2214)</f>
        <v/>
      </c>
      <c r="I549" s="353">
        <f>+'Ark1'!R2214</f>
        <v>0</v>
      </c>
      <c r="J549" s="237" t="str">
        <f>+IF(I549=0,"",'Ark1'!AG2214)</f>
        <v/>
      </c>
      <c r="K549" s="237"/>
      <c r="L549" s="237" t="str">
        <f>+IF(I549=0,"",'Ark1'!AH2214)</f>
        <v/>
      </c>
      <c r="M549" s="331"/>
      <c r="N549" s="504">
        <f>+'Ark1'!AI2214</f>
        <v>0</v>
      </c>
      <c r="O549" s="333"/>
      <c r="P549" s="32" t="str">
        <f>+IF(I549=0,"",'Ark1'!U2214)</f>
        <v/>
      </c>
      <c r="Q549" s="331"/>
      <c r="R549" s="264" t="str">
        <f>+IF(N549=0,"",'Ark1'!AJ2214)</f>
        <v/>
      </c>
      <c r="S549" s="334"/>
      <c r="T549" s="264" t="str">
        <f>+IF(N549=0,"",'Ark1'!AK2214)</f>
        <v/>
      </c>
      <c r="U549" s="308"/>
      <c r="V549" s="238" t="str">
        <f>+IF(I549=0,"",'Ark1'!T2214)</f>
        <v/>
      </c>
      <c r="W549" s="331"/>
      <c r="X549" s="239" t="str">
        <f>+IF(I549=0,"",'Ark1'!W2214)</f>
        <v/>
      </c>
      <c r="Y549" s="239" t="str">
        <f>+IF(I549=0,"",'Ark1'!X2214)</f>
        <v/>
      </c>
      <c r="Z549" s="239" t="str">
        <f>+IF(I549=0,"",'Ark1'!Y2214)</f>
        <v/>
      </c>
      <c r="AA549" s="239" t="str">
        <f>+IF(I549=0,"",'Ark1'!Z2214)</f>
        <v/>
      </c>
      <c r="AB549" s="237" t="str">
        <f>+IF(I549=0,"",'Ark1'!AA2214)</f>
        <v/>
      </c>
      <c r="AC549" s="238" t="str">
        <f>+IF(I549=0,"",'Ark1'!AC2214)</f>
        <v/>
      </c>
      <c r="AD549" s="239" t="str">
        <f>+IF(I549=0,"",'Ark1'!AE2214)</f>
        <v/>
      </c>
      <c r="AE549" s="237" t="str">
        <f t="shared" ref="AE549:AE576" si="80">IF(I549=0,"",P549/C549)</f>
        <v/>
      </c>
      <c r="AF549" s="237" t="str">
        <f t="shared" si="78"/>
        <v/>
      </c>
      <c r="AG549" s="308"/>
    </row>
    <row r="550" spans="1:33" ht="15.6">
      <c r="A550" s="308"/>
      <c r="B550" s="308">
        <f>+'Ark1'!C2215</f>
        <v>0</v>
      </c>
      <c r="C550" s="236">
        <f>+'Ark1'!L2215</f>
        <v>0</v>
      </c>
      <c r="D550" s="236" t="e">
        <f>VLOOKUP(C550,Klasse!$C$11:$D$27,2)</f>
        <v>#N/A</v>
      </c>
      <c r="E550" s="236">
        <f>+'Ark1'!H2215</f>
        <v>0</v>
      </c>
      <c r="F550" s="236">
        <f>+'Ark1'!J2215</f>
        <v>0</v>
      </c>
      <c r="G550" s="236" t="e">
        <f>VLOOKUP(F550,RNR!$A$1:$B$25,2)</f>
        <v>#N/A</v>
      </c>
      <c r="H550" s="236" t="str">
        <f>+IF(I550=0,"",'Ark1'!Q2215)</f>
        <v/>
      </c>
      <c r="I550" s="353">
        <f>+'Ark1'!R2215</f>
        <v>0</v>
      </c>
      <c r="J550" s="237" t="str">
        <f>+IF(I550=0,"",'Ark1'!AG2215)</f>
        <v/>
      </c>
      <c r="K550" s="237"/>
      <c r="L550" s="237" t="str">
        <f>+IF(I550=0,"",'Ark1'!AH2215)</f>
        <v/>
      </c>
      <c r="M550" s="331"/>
      <c r="N550" s="504">
        <f>+'Ark1'!AI2215</f>
        <v>0</v>
      </c>
      <c r="O550" s="333"/>
      <c r="P550" s="32" t="str">
        <f>+IF(I550=0,"",'Ark1'!U2215)</f>
        <v/>
      </c>
      <c r="Q550" s="331"/>
      <c r="R550" s="264" t="str">
        <f>+IF(N550=0,"",'Ark1'!AJ2215)</f>
        <v/>
      </c>
      <c r="S550" s="334"/>
      <c r="T550" s="264" t="str">
        <f>+IF(N550=0,"",'Ark1'!AK2215)</f>
        <v/>
      </c>
      <c r="U550" s="308"/>
      <c r="V550" s="238" t="str">
        <f>+IF(I550=0,"",'Ark1'!T2215)</f>
        <v/>
      </c>
      <c r="W550" s="331"/>
      <c r="X550" s="239" t="str">
        <f>+IF(I550=0,"",'Ark1'!W2215)</f>
        <v/>
      </c>
      <c r="Y550" s="239" t="str">
        <f>+IF(I550=0,"",'Ark1'!X2215)</f>
        <v/>
      </c>
      <c r="Z550" s="239" t="str">
        <f>+IF(I550=0,"",'Ark1'!Y2215)</f>
        <v/>
      </c>
      <c r="AA550" s="239" t="str">
        <f>+IF(I550=0,"",'Ark1'!Z2215)</f>
        <v/>
      </c>
      <c r="AB550" s="237" t="str">
        <f>+IF(I550=0,"",'Ark1'!AA2215)</f>
        <v/>
      </c>
      <c r="AC550" s="238" t="str">
        <f>+IF(I550=0,"",'Ark1'!AC2215)</f>
        <v/>
      </c>
      <c r="AD550" s="239" t="str">
        <f>+IF(I550=0,"",'Ark1'!AE2215)</f>
        <v/>
      </c>
      <c r="AE550" s="237" t="str">
        <f t="shared" si="80"/>
        <v/>
      </c>
      <c r="AF550" s="237" t="str">
        <f t="shared" ref="AF550:AF576" si="81">IF(I550=0,"",I550/H550)</f>
        <v/>
      </c>
      <c r="AG550" s="308"/>
    </row>
    <row r="551" spans="1:33" ht="15.6">
      <c r="A551" s="308"/>
      <c r="B551" s="308">
        <f>+'Ark1'!C2216</f>
        <v>0</v>
      </c>
      <c r="C551" s="236">
        <f>+'Ark1'!L2216</f>
        <v>0</v>
      </c>
      <c r="D551" s="236" t="e">
        <f>VLOOKUP(C551,Klasse!$C$11:$D$27,2)</f>
        <v>#N/A</v>
      </c>
      <c r="E551" s="236">
        <f>+'Ark1'!H2216</f>
        <v>0</v>
      </c>
      <c r="F551" s="236">
        <f>+'Ark1'!J2216</f>
        <v>0</v>
      </c>
      <c r="G551" s="236" t="e">
        <f>VLOOKUP(F551,RNR!$A$1:$B$25,2)</f>
        <v>#N/A</v>
      </c>
      <c r="H551" s="236" t="str">
        <f>+IF(I551=0,"",'Ark1'!Q2216)</f>
        <v/>
      </c>
      <c r="I551" s="353">
        <f>+'Ark1'!R2216</f>
        <v>0</v>
      </c>
      <c r="J551" s="237" t="str">
        <f>+IF(I551=0,"",'Ark1'!AG2216)</f>
        <v/>
      </c>
      <c r="K551" s="237"/>
      <c r="L551" s="237" t="str">
        <f>+IF(I551=0,"",'Ark1'!AH2216)</f>
        <v/>
      </c>
      <c r="M551" s="331"/>
      <c r="N551" s="504">
        <f>+'Ark1'!AI2216</f>
        <v>0</v>
      </c>
      <c r="O551" s="333"/>
      <c r="P551" s="32" t="str">
        <f>+IF(I551=0,"",'Ark1'!U2216)</f>
        <v/>
      </c>
      <c r="Q551" s="331"/>
      <c r="R551" s="264" t="str">
        <f>+IF(N551=0,"",'Ark1'!AJ2216)</f>
        <v/>
      </c>
      <c r="S551" s="334"/>
      <c r="T551" s="264" t="str">
        <f>+IF(N551=0,"",'Ark1'!AK2216)</f>
        <v/>
      </c>
      <c r="U551" s="308"/>
      <c r="V551" s="238" t="str">
        <f>+IF(I551=0,"",'Ark1'!T2216)</f>
        <v/>
      </c>
      <c r="W551" s="331"/>
      <c r="X551" s="239" t="str">
        <f>+IF(I551=0,"",'Ark1'!W2216)</f>
        <v/>
      </c>
      <c r="Y551" s="239" t="str">
        <f>+IF(I551=0,"",'Ark1'!X2216)</f>
        <v/>
      </c>
      <c r="Z551" s="239" t="str">
        <f>+IF(I551=0,"",'Ark1'!Y2216)</f>
        <v/>
      </c>
      <c r="AA551" s="239" t="str">
        <f>+IF(I551=0,"",'Ark1'!Z2216)</f>
        <v/>
      </c>
      <c r="AB551" s="237" t="str">
        <f>+IF(I551=0,"",'Ark1'!AA2216)</f>
        <v/>
      </c>
      <c r="AC551" s="238" t="str">
        <f>+IF(I551=0,"",'Ark1'!AC2216)</f>
        <v/>
      </c>
      <c r="AD551" s="239" t="str">
        <f>+IF(I551=0,"",'Ark1'!AE2216)</f>
        <v/>
      </c>
      <c r="AE551" s="237" t="str">
        <f t="shared" si="80"/>
        <v/>
      </c>
      <c r="AF551" s="237" t="str">
        <f t="shared" si="81"/>
        <v/>
      </c>
      <c r="AG551" s="308"/>
    </row>
    <row r="552" spans="1:33" ht="15.6">
      <c r="A552" s="308"/>
      <c r="B552" s="308">
        <f>+'Ark1'!C2217</f>
        <v>0</v>
      </c>
      <c r="C552" s="236">
        <f>+'Ark1'!L2217</f>
        <v>0</v>
      </c>
      <c r="D552" s="236" t="e">
        <f>VLOOKUP(C552,Klasse!$C$11:$D$27,2)</f>
        <v>#N/A</v>
      </c>
      <c r="E552" s="236">
        <f>+'Ark1'!H2217</f>
        <v>0</v>
      </c>
      <c r="F552" s="236">
        <f>+'Ark1'!J2217</f>
        <v>0</v>
      </c>
      <c r="G552" s="236" t="e">
        <f>VLOOKUP(F552,RNR!$A$1:$B$25,2)</f>
        <v>#N/A</v>
      </c>
      <c r="H552" s="236" t="str">
        <f>+IF(I552=0,"",'Ark1'!Q2217)</f>
        <v/>
      </c>
      <c r="I552" s="353">
        <f>+'Ark1'!R2217</f>
        <v>0</v>
      </c>
      <c r="J552" s="237" t="str">
        <f>+IF(I552=0,"",'Ark1'!AG2217)</f>
        <v/>
      </c>
      <c r="K552" s="237"/>
      <c r="L552" s="237" t="str">
        <f>+IF(I552=0,"",'Ark1'!AH2217)</f>
        <v/>
      </c>
      <c r="M552" s="331"/>
      <c r="N552" s="504">
        <f>+'Ark1'!AI2217</f>
        <v>0</v>
      </c>
      <c r="O552" s="333"/>
      <c r="P552" s="32" t="str">
        <f>+IF(I552=0,"",'Ark1'!U2217)</f>
        <v/>
      </c>
      <c r="Q552" s="331"/>
      <c r="R552" s="264" t="str">
        <f>+IF(N552=0,"",'Ark1'!AJ2217)</f>
        <v/>
      </c>
      <c r="S552" s="334"/>
      <c r="T552" s="264" t="str">
        <f>+IF(N552=0,"",'Ark1'!AK2217)</f>
        <v/>
      </c>
      <c r="U552" s="308"/>
      <c r="V552" s="238" t="str">
        <f>+IF(I552=0,"",'Ark1'!T2217)</f>
        <v/>
      </c>
      <c r="W552" s="331"/>
      <c r="X552" s="239" t="str">
        <f>+IF(I552=0,"",'Ark1'!W2217)</f>
        <v/>
      </c>
      <c r="Y552" s="239" t="str">
        <f>+IF(I552=0,"",'Ark1'!X2217)</f>
        <v/>
      </c>
      <c r="Z552" s="239" t="str">
        <f>+IF(I552=0,"",'Ark1'!Y2217)</f>
        <v/>
      </c>
      <c r="AA552" s="239" t="str">
        <f>+IF(I552=0,"",'Ark1'!Z2217)</f>
        <v/>
      </c>
      <c r="AB552" s="237" t="str">
        <f>+IF(I552=0,"",'Ark1'!AA2217)</f>
        <v/>
      </c>
      <c r="AC552" s="238" t="str">
        <f>+IF(I552=0,"",'Ark1'!AC2217)</f>
        <v/>
      </c>
      <c r="AD552" s="239" t="str">
        <f>+IF(I552=0,"",'Ark1'!AE2217)</f>
        <v/>
      </c>
      <c r="AE552" s="237" t="str">
        <f t="shared" si="80"/>
        <v/>
      </c>
      <c r="AF552" s="237" t="str">
        <f t="shared" si="81"/>
        <v/>
      </c>
      <c r="AG552" s="308"/>
    </row>
    <row r="553" spans="1:33" ht="15.6">
      <c r="A553" s="308"/>
      <c r="B553" s="308">
        <f>+'Ark1'!C2218</f>
        <v>0</v>
      </c>
      <c r="C553" s="236">
        <f>+'Ark1'!L2218</f>
        <v>0</v>
      </c>
      <c r="D553" s="236" t="e">
        <f>VLOOKUP(C553,Klasse!$C$11:$D$27,2)</f>
        <v>#N/A</v>
      </c>
      <c r="E553" s="236">
        <f>+'Ark1'!H2218</f>
        <v>0</v>
      </c>
      <c r="F553" s="236">
        <f>+'Ark1'!J2218</f>
        <v>0</v>
      </c>
      <c r="G553" s="236" t="e">
        <f>VLOOKUP(F553,RNR!$A$1:$B$25,2)</f>
        <v>#N/A</v>
      </c>
      <c r="H553" s="236" t="str">
        <f>+IF(I553=0,"",'Ark1'!Q2218)</f>
        <v/>
      </c>
      <c r="I553" s="353">
        <f>+'Ark1'!R2218</f>
        <v>0</v>
      </c>
      <c r="J553" s="237" t="str">
        <f>+IF(I553=0,"",'Ark1'!AG2218)</f>
        <v/>
      </c>
      <c r="K553" s="237"/>
      <c r="L553" s="237" t="str">
        <f>+IF(I553=0,"",'Ark1'!AH2218)</f>
        <v/>
      </c>
      <c r="M553" s="331"/>
      <c r="N553" s="504">
        <f>+'Ark1'!AI2218</f>
        <v>0</v>
      </c>
      <c r="O553" s="333"/>
      <c r="P553" s="32" t="str">
        <f>+IF(I553=0,"",'Ark1'!U2218)</f>
        <v/>
      </c>
      <c r="Q553" s="331"/>
      <c r="R553" s="264" t="str">
        <f>+IF(N553=0,"",'Ark1'!AJ2218)</f>
        <v/>
      </c>
      <c r="S553" s="334"/>
      <c r="T553" s="264" t="str">
        <f>+IF(N553=0,"",'Ark1'!AK2218)</f>
        <v/>
      </c>
      <c r="U553" s="308"/>
      <c r="V553" s="238" t="str">
        <f>+IF(I553=0,"",'Ark1'!T2218)</f>
        <v/>
      </c>
      <c r="W553" s="331"/>
      <c r="X553" s="239" t="str">
        <f>+IF(I553=0,"",'Ark1'!W2218)</f>
        <v/>
      </c>
      <c r="Y553" s="239" t="str">
        <f>+IF(I553=0,"",'Ark1'!X2218)</f>
        <v/>
      </c>
      <c r="Z553" s="239" t="str">
        <f>+IF(I553=0,"",'Ark1'!Y2218)</f>
        <v/>
      </c>
      <c r="AA553" s="239" t="str">
        <f>+IF(I553=0,"",'Ark1'!Z2218)</f>
        <v/>
      </c>
      <c r="AB553" s="237" t="str">
        <f>+IF(I553=0,"",'Ark1'!AA2218)</f>
        <v/>
      </c>
      <c r="AC553" s="238" t="str">
        <f>+IF(I553=0,"",'Ark1'!AC2218)</f>
        <v/>
      </c>
      <c r="AD553" s="239" t="str">
        <f>+IF(I553=0,"",'Ark1'!AE2218)</f>
        <v/>
      </c>
      <c r="AE553" s="237" t="str">
        <f t="shared" si="80"/>
        <v/>
      </c>
      <c r="AF553" s="237" t="str">
        <f t="shared" si="81"/>
        <v/>
      </c>
      <c r="AG553" s="308"/>
    </row>
    <row r="554" spans="1:33" ht="15.6">
      <c r="A554" s="308"/>
      <c r="B554" s="308">
        <f>+'Ark1'!C2219</f>
        <v>0</v>
      </c>
      <c r="C554" s="236">
        <f>+'Ark1'!L2219</f>
        <v>0</v>
      </c>
      <c r="D554" s="236" t="e">
        <f>VLOOKUP(C554,Klasse!$C$11:$D$27,2)</f>
        <v>#N/A</v>
      </c>
      <c r="E554" s="236">
        <f>+'Ark1'!H2219</f>
        <v>0</v>
      </c>
      <c r="F554" s="236">
        <f>+'Ark1'!J2219</f>
        <v>0</v>
      </c>
      <c r="G554" s="236" t="e">
        <f>VLOOKUP(F554,RNR!$A$1:$B$25,2)</f>
        <v>#N/A</v>
      </c>
      <c r="H554" s="236" t="str">
        <f>+IF(I554=0,"",'Ark1'!Q2219)</f>
        <v/>
      </c>
      <c r="I554" s="353">
        <f>+'Ark1'!R2219</f>
        <v>0</v>
      </c>
      <c r="J554" s="237" t="str">
        <f>+IF(I554=0,"",'Ark1'!AG2219)</f>
        <v/>
      </c>
      <c r="K554" s="237"/>
      <c r="L554" s="237" t="str">
        <f>+IF(I554=0,"",'Ark1'!AH2219)</f>
        <v/>
      </c>
      <c r="M554" s="331"/>
      <c r="N554" s="504">
        <f>+'Ark1'!AI2219</f>
        <v>0</v>
      </c>
      <c r="O554" s="333"/>
      <c r="P554" s="32" t="str">
        <f>+IF(I554=0,"",'Ark1'!U2219)</f>
        <v/>
      </c>
      <c r="Q554" s="331"/>
      <c r="R554" s="264" t="str">
        <f>+IF(N554=0,"",'Ark1'!AJ2219)</f>
        <v/>
      </c>
      <c r="S554" s="334"/>
      <c r="T554" s="264" t="str">
        <f>+IF(N554=0,"",'Ark1'!AK2219)</f>
        <v/>
      </c>
      <c r="U554" s="308"/>
      <c r="V554" s="238" t="str">
        <f>+IF(I554=0,"",'Ark1'!T2219)</f>
        <v/>
      </c>
      <c r="W554" s="331"/>
      <c r="X554" s="239" t="str">
        <f>+IF(I554=0,"",'Ark1'!W2219)</f>
        <v/>
      </c>
      <c r="Y554" s="239" t="str">
        <f>+IF(I554=0,"",'Ark1'!X2219)</f>
        <v/>
      </c>
      <c r="Z554" s="239" t="str">
        <f>+IF(I554=0,"",'Ark1'!Y2219)</f>
        <v/>
      </c>
      <c r="AA554" s="239" t="str">
        <f>+IF(I554=0,"",'Ark1'!Z2219)</f>
        <v/>
      </c>
      <c r="AB554" s="237" t="str">
        <f>+IF(I554=0,"",'Ark1'!AA2219)</f>
        <v/>
      </c>
      <c r="AC554" s="238" t="str">
        <f>+IF(I554=0,"",'Ark1'!AC2219)</f>
        <v/>
      </c>
      <c r="AD554" s="239" t="str">
        <f>+IF(I554=0,"",'Ark1'!AE2219)</f>
        <v/>
      </c>
      <c r="AE554" s="237" t="str">
        <f t="shared" si="80"/>
        <v/>
      </c>
      <c r="AF554" s="237" t="str">
        <f t="shared" si="81"/>
        <v/>
      </c>
      <c r="AG554" s="308"/>
    </row>
    <row r="555" spans="1:33" ht="15.6">
      <c r="A555" s="308"/>
      <c r="B555" s="308">
        <f>+'Ark1'!C2220</f>
        <v>0</v>
      </c>
      <c r="C555" s="236">
        <f>+'Ark1'!L2220</f>
        <v>0</v>
      </c>
      <c r="D555" s="236" t="e">
        <f>VLOOKUP(C555,Klasse!$C$11:$D$27,2)</f>
        <v>#N/A</v>
      </c>
      <c r="E555" s="236">
        <f>+'Ark1'!H2220</f>
        <v>0</v>
      </c>
      <c r="F555" s="236">
        <f>+'Ark1'!J2220</f>
        <v>0</v>
      </c>
      <c r="G555" s="236" t="e">
        <f>VLOOKUP(F555,RNR!$A$1:$B$25,2)</f>
        <v>#N/A</v>
      </c>
      <c r="H555" s="236" t="str">
        <f>+IF(I555=0,"",'Ark1'!Q2220)</f>
        <v/>
      </c>
      <c r="I555" s="353">
        <f>+'Ark1'!R2220</f>
        <v>0</v>
      </c>
      <c r="J555" s="237" t="str">
        <f>+IF(I555=0,"",'Ark1'!AG2220)</f>
        <v/>
      </c>
      <c r="K555" s="237"/>
      <c r="L555" s="237" t="str">
        <f>+IF(I555=0,"",'Ark1'!AH2220)</f>
        <v/>
      </c>
      <c r="M555" s="331"/>
      <c r="N555" s="504">
        <f>+'Ark1'!AI2220</f>
        <v>0</v>
      </c>
      <c r="O555" s="333"/>
      <c r="P555" s="32" t="str">
        <f>+IF(I555=0,"",'Ark1'!U2220)</f>
        <v/>
      </c>
      <c r="Q555" s="331"/>
      <c r="R555" s="264" t="str">
        <f>+IF(N555=0,"",'Ark1'!AJ2220)</f>
        <v/>
      </c>
      <c r="S555" s="334"/>
      <c r="T555" s="264" t="str">
        <f>+IF(N555=0,"",'Ark1'!AK2220)</f>
        <v/>
      </c>
      <c r="U555" s="308"/>
      <c r="V555" s="238" t="str">
        <f>+IF(I555=0,"",'Ark1'!T2220)</f>
        <v/>
      </c>
      <c r="W555" s="331"/>
      <c r="X555" s="239" t="str">
        <f>+IF(I555=0,"",'Ark1'!W2220)</f>
        <v/>
      </c>
      <c r="Y555" s="239" t="str">
        <f>+IF(I555=0,"",'Ark1'!X2220)</f>
        <v/>
      </c>
      <c r="Z555" s="239" t="str">
        <f>+IF(I555=0,"",'Ark1'!Y2220)</f>
        <v/>
      </c>
      <c r="AA555" s="239" t="str">
        <f>+IF(I555=0,"",'Ark1'!Z2220)</f>
        <v/>
      </c>
      <c r="AB555" s="237" t="str">
        <f>+IF(I555=0,"",'Ark1'!AA2220)</f>
        <v/>
      </c>
      <c r="AC555" s="238" t="str">
        <f>+IF(I555=0,"",'Ark1'!AC2220)</f>
        <v/>
      </c>
      <c r="AD555" s="239" t="str">
        <f>+IF(I555=0,"",'Ark1'!AE2220)</f>
        <v/>
      </c>
      <c r="AE555" s="237" t="str">
        <f t="shared" si="80"/>
        <v/>
      </c>
      <c r="AF555" s="237" t="str">
        <f t="shared" si="81"/>
        <v/>
      </c>
      <c r="AG555" s="308"/>
    </row>
    <row r="556" spans="1:33" ht="15.6">
      <c r="A556" s="308"/>
      <c r="B556" s="308">
        <f>+'Ark1'!C2221</f>
        <v>0</v>
      </c>
      <c r="C556" s="236">
        <f>+'Ark1'!L2221</f>
        <v>0</v>
      </c>
      <c r="D556" s="236" t="e">
        <f>VLOOKUP(C556,Klasse!$C$11:$D$27,2)</f>
        <v>#N/A</v>
      </c>
      <c r="E556" s="236">
        <f>+'Ark1'!H2221</f>
        <v>0</v>
      </c>
      <c r="F556" s="236">
        <f>+'Ark1'!J2221</f>
        <v>0</v>
      </c>
      <c r="G556" s="236" t="e">
        <f>VLOOKUP(F556,RNR!$A$1:$B$25,2)</f>
        <v>#N/A</v>
      </c>
      <c r="H556" s="236" t="str">
        <f>+IF(I556=0,"",'Ark1'!Q2221)</f>
        <v/>
      </c>
      <c r="I556" s="353">
        <f>+'Ark1'!R2221</f>
        <v>0</v>
      </c>
      <c r="J556" s="237" t="str">
        <f>+IF(I556=0,"",'Ark1'!AG2221)</f>
        <v/>
      </c>
      <c r="K556" s="237"/>
      <c r="L556" s="237" t="str">
        <f>+IF(I556=0,"",'Ark1'!AH2221)</f>
        <v/>
      </c>
      <c r="M556" s="331"/>
      <c r="N556" s="504">
        <f>+'Ark1'!AI2221</f>
        <v>0</v>
      </c>
      <c r="O556" s="333"/>
      <c r="P556" s="32" t="str">
        <f>+IF(I556=0,"",'Ark1'!U2221)</f>
        <v/>
      </c>
      <c r="Q556" s="331"/>
      <c r="R556" s="264" t="str">
        <f>+IF(N556=0,"",'Ark1'!AJ2221)</f>
        <v/>
      </c>
      <c r="S556" s="334"/>
      <c r="T556" s="264" t="str">
        <f>+IF(N556=0,"",'Ark1'!AK2221)</f>
        <v/>
      </c>
      <c r="U556" s="308"/>
      <c r="V556" s="238" t="str">
        <f>+IF(I556=0,"",'Ark1'!T2221)</f>
        <v/>
      </c>
      <c r="W556" s="331"/>
      <c r="X556" s="239" t="str">
        <f>+IF(I556=0,"",'Ark1'!W2221)</f>
        <v/>
      </c>
      <c r="Y556" s="239" t="str">
        <f>+IF(I556=0,"",'Ark1'!X2221)</f>
        <v/>
      </c>
      <c r="Z556" s="239" t="str">
        <f>+IF(I556=0,"",'Ark1'!Y2221)</f>
        <v/>
      </c>
      <c r="AA556" s="239" t="str">
        <f>+IF(I556=0,"",'Ark1'!Z2221)</f>
        <v/>
      </c>
      <c r="AB556" s="237" t="str">
        <f>+IF(I556=0,"",'Ark1'!AA2221)</f>
        <v/>
      </c>
      <c r="AC556" s="238" t="str">
        <f>+IF(I556=0,"",'Ark1'!AC2221)</f>
        <v/>
      </c>
      <c r="AD556" s="239" t="str">
        <f>+IF(I556=0,"",'Ark1'!AE2221)</f>
        <v/>
      </c>
      <c r="AE556" s="237" t="str">
        <f t="shared" si="80"/>
        <v/>
      </c>
      <c r="AF556" s="237" t="str">
        <f t="shared" si="81"/>
        <v/>
      </c>
      <c r="AG556" s="308"/>
    </row>
    <row r="557" spans="1:33" ht="15.6">
      <c r="A557" s="308"/>
      <c r="B557" s="308">
        <f>+'Ark1'!C2222</f>
        <v>0</v>
      </c>
      <c r="C557" s="236">
        <f>+'Ark1'!L2222</f>
        <v>0</v>
      </c>
      <c r="D557" s="236" t="e">
        <f>VLOOKUP(C557,Klasse!$C$11:$D$27,2)</f>
        <v>#N/A</v>
      </c>
      <c r="E557" s="236">
        <f>+'Ark1'!H2222</f>
        <v>0</v>
      </c>
      <c r="F557" s="236">
        <f>+'Ark1'!J2222</f>
        <v>0</v>
      </c>
      <c r="G557" s="236" t="e">
        <f>VLOOKUP(F557,RNR!$A$1:$B$25,2)</f>
        <v>#N/A</v>
      </c>
      <c r="H557" s="236" t="str">
        <f>+IF(I557=0,"",'Ark1'!Q2222)</f>
        <v/>
      </c>
      <c r="I557" s="353">
        <f>+'Ark1'!R2222</f>
        <v>0</v>
      </c>
      <c r="J557" s="237" t="str">
        <f>+IF(I557=0,"",'Ark1'!AG2222)</f>
        <v/>
      </c>
      <c r="K557" s="237"/>
      <c r="L557" s="237" t="str">
        <f>+IF(I557=0,"",'Ark1'!AH2222)</f>
        <v/>
      </c>
      <c r="M557" s="331"/>
      <c r="N557" s="504">
        <f>+'Ark1'!AI2222</f>
        <v>0</v>
      </c>
      <c r="O557" s="333"/>
      <c r="P557" s="32" t="str">
        <f>+IF(I557=0,"",'Ark1'!U2222)</f>
        <v/>
      </c>
      <c r="Q557" s="331"/>
      <c r="R557" s="264" t="str">
        <f>+IF(N557=0,"",'Ark1'!AJ2222)</f>
        <v/>
      </c>
      <c r="S557" s="334"/>
      <c r="T557" s="264" t="str">
        <f>+IF(N557=0,"",'Ark1'!AK2222)</f>
        <v/>
      </c>
      <c r="U557" s="308"/>
      <c r="V557" s="238" t="str">
        <f>+IF(I557=0,"",'Ark1'!T2222)</f>
        <v/>
      </c>
      <c r="W557" s="331"/>
      <c r="X557" s="239" t="str">
        <f>+IF(I557=0,"",'Ark1'!W2222)</f>
        <v/>
      </c>
      <c r="Y557" s="239" t="str">
        <f>+IF(I557=0,"",'Ark1'!X2222)</f>
        <v/>
      </c>
      <c r="Z557" s="239" t="str">
        <f>+IF(I557=0,"",'Ark1'!Y2222)</f>
        <v/>
      </c>
      <c r="AA557" s="239" t="str">
        <f>+IF(I557=0,"",'Ark1'!Z2222)</f>
        <v/>
      </c>
      <c r="AB557" s="237" t="str">
        <f>+IF(I557=0,"",'Ark1'!AA2222)</f>
        <v/>
      </c>
      <c r="AC557" s="238" t="str">
        <f>+IF(I557=0,"",'Ark1'!AC2222)</f>
        <v/>
      </c>
      <c r="AD557" s="239" t="str">
        <f>+IF(I557=0,"",'Ark1'!AE2222)</f>
        <v/>
      </c>
      <c r="AE557" s="237" t="str">
        <f t="shared" si="80"/>
        <v/>
      </c>
      <c r="AF557" s="237" t="str">
        <f t="shared" si="81"/>
        <v/>
      </c>
      <c r="AG557" s="308"/>
    </row>
    <row r="558" spans="1:33" ht="15.6">
      <c r="A558" s="308"/>
      <c r="B558" s="308">
        <f>+'Ark1'!C2223</f>
        <v>0</v>
      </c>
      <c r="C558" s="236">
        <f>+'Ark1'!L2223</f>
        <v>0</v>
      </c>
      <c r="D558" s="236" t="e">
        <f>VLOOKUP(C558,Klasse!$C$11:$D$27,2)</f>
        <v>#N/A</v>
      </c>
      <c r="E558" s="236">
        <f>+'Ark1'!H2223</f>
        <v>0</v>
      </c>
      <c r="F558" s="236">
        <f>+'Ark1'!J2223</f>
        <v>0</v>
      </c>
      <c r="G558" s="236" t="e">
        <f>VLOOKUP(F558,RNR!$A$1:$B$25,2)</f>
        <v>#N/A</v>
      </c>
      <c r="H558" s="236" t="str">
        <f>+IF(I558=0,"",'Ark1'!Q2223)</f>
        <v/>
      </c>
      <c r="I558" s="353">
        <f>+'Ark1'!R2223</f>
        <v>0</v>
      </c>
      <c r="J558" s="237" t="str">
        <f>+IF(I558=0,"",'Ark1'!AG2223)</f>
        <v/>
      </c>
      <c r="K558" s="237"/>
      <c r="L558" s="237" t="str">
        <f>+IF(I558=0,"",'Ark1'!AH2223)</f>
        <v/>
      </c>
      <c r="M558" s="331"/>
      <c r="N558" s="504">
        <f>+'Ark1'!AI2223</f>
        <v>0</v>
      </c>
      <c r="O558" s="333"/>
      <c r="P558" s="32" t="str">
        <f>+IF(I558=0,"",'Ark1'!U2223)</f>
        <v/>
      </c>
      <c r="Q558" s="331"/>
      <c r="R558" s="264" t="str">
        <f>+IF(N558=0,"",'Ark1'!AJ2223)</f>
        <v/>
      </c>
      <c r="S558" s="334"/>
      <c r="T558" s="264" t="str">
        <f>+IF(N558=0,"",'Ark1'!AK2223)</f>
        <v/>
      </c>
      <c r="U558" s="308"/>
      <c r="V558" s="238" t="str">
        <f>+IF(I558=0,"",'Ark1'!T2223)</f>
        <v/>
      </c>
      <c r="W558" s="331"/>
      <c r="X558" s="239" t="str">
        <f>+IF(I558=0,"",'Ark1'!W2223)</f>
        <v/>
      </c>
      <c r="Y558" s="239" t="str">
        <f>+IF(I558=0,"",'Ark1'!X2223)</f>
        <v/>
      </c>
      <c r="Z558" s="239" t="str">
        <f>+IF(I558=0,"",'Ark1'!Y2223)</f>
        <v/>
      </c>
      <c r="AA558" s="239" t="str">
        <f>+IF(I558=0,"",'Ark1'!Z2223)</f>
        <v/>
      </c>
      <c r="AB558" s="237" t="str">
        <f>+IF(I558=0,"",'Ark1'!AA2223)</f>
        <v/>
      </c>
      <c r="AC558" s="238" t="str">
        <f>+IF(I558=0,"",'Ark1'!AC2223)</f>
        <v/>
      </c>
      <c r="AD558" s="239" t="str">
        <f>+IF(I558=0,"",'Ark1'!AE2223)</f>
        <v/>
      </c>
      <c r="AE558" s="237" t="str">
        <f t="shared" si="80"/>
        <v/>
      </c>
      <c r="AF558" s="237" t="str">
        <f t="shared" si="81"/>
        <v/>
      </c>
      <c r="AG558" s="308"/>
    </row>
    <row r="559" spans="1:33" ht="15.6">
      <c r="A559" s="308"/>
      <c r="B559" s="308">
        <f>+'Ark1'!C2224</f>
        <v>0</v>
      </c>
      <c r="C559" s="236">
        <f>+'Ark1'!L2224</f>
        <v>0</v>
      </c>
      <c r="D559" s="236" t="e">
        <f>VLOOKUP(C559,Klasse!$C$11:$D$27,2)</f>
        <v>#N/A</v>
      </c>
      <c r="E559" s="236">
        <f>+'Ark1'!H2224</f>
        <v>0</v>
      </c>
      <c r="F559" s="236">
        <f>+'Ark1'!J2224</f>
        <v>0</v>
      </c>
      <c r="G559" s="236" t="e">
        <f>VLOOKUP(F559,RNR!$A$1:$B$25,2)</f>
        <v>#N/A</v>
      </c>
      <c r="H559" s="236" t="str">
        <f>+IF(I559=0,"",'Ark1'!Q2224)</f>
        <v/>
      </c>
      <c r="I559" s="353">
        <f>+'Ark1'!R2224</f>
        <v>0</v>
      </c>
      <c r="J559" s="237" t="str">
        <f>+IF(I559=0,"",'Ark1'!AG2224)</f>
        <v/>
      </c>
      <c r="K559" s="237"/>
      <c r="L559" s="237" t="str">
        <f>+IF(I559=0,"",'Ark1'!AH2224)</f>
        <v/>
      </c>
      <c r="M559" s="331"/>
      <c r="N559" s="504">
        <f>+'Ark1'!AI2224</f>
        <v>0</v>
      </c>
      <c r="O559" s="333"/>
      <c r="P559" s="32" t="str">
        <f>+IF(I559=0,"",'Ark1'!U2224)</f>
        <v/>
      </c>
      <c r="Q559" s="331"/>
      <c r="R559" s="264" t="str">
        <f>+IF(N559=0,"",'Ark1'!AJ2224)</f>
        <v/>
      </c>
      <c r="S559" s="334"/>
      <c r="T559" s="264" t="str">
        <f>+IF(N559=0,"",'Ark1'!AK2224)</f>
        <v/>
      </c>
      <c r="U559" s="308"/>
      <c r="V559" s="238" t="str">
        <f>+IF(I559=0,"",'Ark1'!T2224)</f>
        <v/>
      </c>
      <c r="W559" s="331"/>
      <c r="X559" s="239" t="str">
        <f>+IF(I559=0,"",'Ark1'!W2224)</f>
        <v/>
      </c>
      <c r="Y559" s="239" t="str">
        <f>+IF(I559=0,"",'Ark1'!X2224)</f>
        <v/>
      </c>
      <c r="Z559" s="239" t="str">
        <f>+IF(I559=0,"",'Ark1'!Y2224)</f>
        <v/>
      </c>
      <c r="AA559" s="239" t="str">
        <f>+IF(I559=0,"",'Ark1'!Z2224)</f>
        <v/>
      </c>
      <c r="AB559" s="237" t="str">
        <f>+IF(I559=0,"",'Ark1'!AA2224)</f>
        <v/>
      </c>
      <c r="AC559" s="238" t="str">
        <f>+IF(I559=0,"",'Ark1'!AC2224)</f>
        <v/>
      </c>
      <c r="AD559" s="239" t="str">
        <f>+IF(I559=0,"",'Ark1'!AE2224)</f>
        <v/>
      </c>
      <c r="AE559" s="237" t="str">
        <f t="shared" si="80"/>
        <v/>
      </c>
      <c r="AF559" s="237" t="str">
        <f t="shared" si="81"/>
        <v/>
      </c>
      <c r="AG559" s="308"/>
    </row>
    <row r="560" spans="1:33" ht="15.6">
      <c r="A560" s="308"/>
      <c r="B560" s="308">
        <f>+'Ark1'!C2225</f>
        <v>0</v>
      </c>
      <c r="C560" s="236">
        <f>+'Ark1'!L2225</f>
        <v>0</v>
      </c>
      <c r="D560" s="236" t="e">
        <f>VLOOKUP(C560,Klasse!$C$11:$D$27,2)</f>
        <v>#N/A</v>
      </c>
      <c r="E560" s="236">
        <f>+'Ark1'!H2225</f>
        <v>0</v>
      </c>
      <c r="F560" s="236">
        <f>+'Ark1'!J2225</f>
        <v>0</v>
      </c>
      <c r="G560" s="236" t="e">
        <f>VLOOKUP(F560,RNR!$A$1:$B$25,2)</f>
        <v>#N/A</v>
      </c>
      <c r="H560" s="236" t="str">
        <f>+IF(I560=0,"",'Ark1'!Q2225)</f>
        <v/>
      </c>
      <c r="I560" s="353">
        <f>+'Ark1'!R2225</f>
        <v>0</v>
      </c>
      <c r="J560" s="237" t="str">
        <f>+IF(I560=0,"",'Ark1'!AG2225)</f>
        <v/>
      </c>
      <c r="K560" s="237"/>
      <c r="L560" s="237" t="str">
        <f>+IF(I560=0,"",'Ark1'!AH2225)</f>
        <v/>
      </c>
      <c r="M560" s="331"/>
      <c r="N560" s="504">
        <f>+'Ark1'!AI2225</f>
        <v>0</v>
      </c>
      <c r="O560" s="333"/>
      <c r="P560" s="32" t="str">
        <f>+IF(I560=0,"",'Ark1'!U2225)</f>
        <v/>
      </c>
      <c r="Q560" s="331"/>
      <c r="R560" s="264" t="str">
        <f>+IF(N560=0,"",'Ark1'!AJ2225)</f>
        <v/>
      </c>
      <c r="S560" s="334"/>
      <c r="T560" s="264" t="str">
        <f>+IF(N560=0,"",'Ark1'!AK2225)</f>
        <v/>
      </c>
      <c r="U560" s="308"/>
      <c r="V560" s="238" t="str">
        <f>+IF(I560=0,"",'Ark1'!T2225)</f>
        <v/>
      </c>
      <c r="W560" s="331"/>
      <c r="X560" s="239" t="str">
        <f>+IF(I560=0,"",'Ark1'!W2225)</f>
        <v/>
      </c>
      <c r="Y560" s="239" t="str">
        <f>+IF(I560=0,"",'Ark1'!X2225)</f>
        <v/>
      </c>
      <c r="Z560" s="239" t="str">
        <f>+IF(I560=0,"",'Ark1'!Y2225)</f>
        <v/>
      </c>
      <c r="AA560" s="239" t="str">
        <f>+IF(I560=0,"",'Ark1'!Z2225)</f>
        <v/>
      </c>
      <c r="AB560" s="237" t="str">
        <f>+IF(I560=0,"",'Ark1'!AA2225)</f>
        <v/>
      </c>
      <c r="AC560" s="238" t="str">
        <f>+IF(I560=0,"",'Ark1'!AC2225)</f>
        <v/>
      </c>
      <c r="AD560" s="239" t="str">
        <f>+IF(I560=0,"",'Ark1'!AE2225)</f>
        <v/>
      </c>
      <c r="AE560" s="237" t="str">
        <f t="shared" si="80"/>
        <v/>
      </c>
      <c r="AF560" s="237" t="str">
        <f t="shared" si="81"/>
        <v/>
      </c>
      <c r="AG560" s="308"/>
    </row>
    <row r="561" spans="1:61" ht="15.6">
      <c r="A561" s="308"/>
      <c r="B561" s="308">
        <f>+'Ark1'!C2226</f>
        <v>0</v>
      </c>
      <c r="C561" s="236">
        <f>+'Ark1'!L2226</f>
        <v>0</v>
      </c>
      <c r="D561" s="236" t="e">
        <f>VLOOKUP(C561,Klasse!$C$11:$D$27,2)</f>
        <v>#N/A</v>
      </c>
      <c r="E561" s="236">
        <f>+'Ark1'!H2226</f>
        <v>0</v>
      </c>
      <c r="F561" s="236">
        <f>+'Ark1'!J2226</f>
        <v>0</v>
      </c>
      <c r="G561" s="236" t="e">
        <f>VLOOKUP(F561,RNR!$A$1:$B$25,2)</f>
        <v>#N/A</v>
      </c>
      <c r="H561" s="236" t="str">
        <f>+IF(I561=0,"",'Ark1'!Q2226)</f>
        <v/>
      </c>
      <c r="I561" s="353">
        <f>+'Ark1'!R2226</f>
        <v>0</v>
      </c>
      <c r="J561" s="237" t="str">
        <f>+IF(I561=0,"",'Ark1'!AG2226)</f>
        <v/>
      </c>
      <c r="K561" s="237"/>
      <c r="L561" s="237" t="str">
        <f>+IF(I561=0,"",'Ark1'!AH2226)</f>
        <v/>
      </c>
      <c r="M561" s="331"/>
      <c r="N561" s="504">
        <f>+'Ark1'!AI2226</f>
        <v>0</v>
      </c>
      <c r="O561" s="333"/>
      <c r="P561" s="32" t="str">
        <f>+IF(I561=0,"",'Ark1'!U2226)</f>
        <v/>
      </c>
      <c r="Q561" s="331"/>
      <c r="R561" s="264" t="str">
        <f>+IF(N561=0,"",'Ark1'!AJ2226)</f>
        <v/>
      </c>
      <c r="S561" s="334"/>
      <c r="T561" s="264" t="str">
        <f>+IF(N561=0,"",'Ark1'!AK2226)</f>
        <v/>
      </c>
      <c r="U561" s="308"/>
      <c r="V561" s="238" t="str">
        <f>+IF(I561=0,"",'Ark1'!T2226)</f>
        <v/>
      </c>
      <c r="W561" s="331"/>
      <c r="X561" s="239" t="str">
        <f>+IF(I561=0,"",'Ark1'!W2226)</f>
        <v/>
      </c>
      <c r="Y561" s="239" t="str">
        <f>+IF(I561=0,"",'Ark1'!X2226)</f>
        <v/>
      </c>
      <c r="Z561" s="239" t="str">
        <f>+IF(I561=0,"",'Ark1'!Y2226)</f>
        <v/>
      </c>
      <c r="AA561" s="239" t="str">
        <f>+IF(I561=0,"",'Ark1'!Z2226)</f>
        <v/>
      </c>
      <c r="AB561" s="237" t="str">
        <f>+IF(I561=0,"",'Ark1'!AA2226)</f>
        <v/>
      </c>
      <c r="AC561" s="238" t="str">
        <f>+IF(I561=0,"",'Ark1'!AC2226)</f>
        <v/>
      </c>
      <c r="AD561" s="239" t="str">
        <f>+IF(I561=0,"",'Ark1'!AE2226)</f>
        <v/>
      </c>
      <c r="AE561" s="237" t="str">
        <f t="shared" si="80"/>
        <v/>
      </c>
      <c r="AF561" s="237" t="str">
        <f t="shared" si="81"/>
        <v/>
      </c>
      <c r="AG561" s="308"/>
    </row>
    <row r="562" spans="1:61" ht="15.6">
      <c r="A562" s="308"/>
      <c r="B562" s="308">
        <f>+'Ark1'!C2227</f>
        <v>0</v>
      </c>
      <c r="C562" s="236">
        <f>+'Ark1'!L2227</f>
        <v>0</v>
      </c>
      <c r="D562" s="236" t="e">
        <f>VLOOKUP(C562,Klasse!$C$11:$D$27,2)</f>
        <v>#N/A</v>
      </c>
      <c r="E562" s="236">
        <f>+'Ark1'!H2227</f>
        <v>0</v>
      </c>
      <c r="F562" s="236">
        <f>+'Ark1'!J2227</f>
        <v>0</v>
      </c>
      <c r="G562" s="236" t="e">
        <f>VLOOKUP(F562,RNR!$A$1:$B$25,2)</f>
        <v>#N/A</v>
      </c>
      <c r="H562" s="236" t="str">
        <f>+IF(I562=0,"",'Ark1'!Q2227)</f>
        <v/>
      </c>
      <c r="I562" s="353">
        <f>+'Ark1'!R2227</f>
        <v>0</v>
      </c>
      <c r="J562" s="237" t="str">
        <f>+IF(I562=0,"",'Ark1'!AG2227)</f>
        <v/>
      </c>
      <c r="K562" s="237"/>
      <c r="L562" s="237" t="str">
        <f>+IF(I562=0,"",'Ark1'!AH2227)</f>
        <v/>
      </c>
      <c r="M562" s="331"/>
      <c r="N562" s="504">
        <f>+'Ark1'!AI2227</f>
        <v>0</v>
      </c>
      <c r="O562" s="333"/>
      <c r="P562" s="32" t="str">
        <f>+IF(I562=0,"",'Ark1'!U2227)</f>
        <v/>
      </c>
      <c r="Q562" s="331"/>
      <c r="R562" s="264" t="str">
        <f>+IF(N562=0,"",'Ark1'!AJ2227)</f>
        <v/>
      </c>
      <c r="S562" s="334"/>
      <c r="T562" s="264" t="str">
        <f>+IF(N562=0,"",'Ark1'!AK2227)</f>
        <v/>
      </c>
      <c r="U562" s="308"/>
      <c r="V562" s="238" t="str">
        <f>+IF(I562=0,"",'Ark1'!T2227)</f>
        <v/>
      </c>
      <c r="W562" s="331"/>
      <c r="X562" s="239" t="str">
        <f>+IF(I562=0,"",'Ark1'!W2227)</f>
        <v/>
      </c>
      <c r="Y562" s="239" t="str">
        <f>+IF(I562=0,"",'Ark1'!X2227)</f>
        <v/>
      </c>
      <c r="Z562" s="239" t="str">
        <f>+IF(I562=0,"",'Ark1'!Y2227)</f>
        <v/>
      </c>
      <c r="AA562" s="239" t="str">
        <f>+IF(I562=0,"",'Ark1'!Z2227)</f>
        <v/>
      </c>
      <c r="AB562" s="237" t="str">
        <f>+IF(I562=0,"",'Ark1'!AA2227)</f>
        <v/>
      </c>
      <c r="AC562" s="238" t="str">
        <f>+IF(I562=0,"",'Ark1'!AC2227)</f>
        <v/>
      </c>
      <c r="AD562" s="239" t="str">
        <f>+IF(I562=0,"",'Ark1'!AE2227)</f>
        <v/>
      </c>
      <c r="AE562" s="237" t="str">
        <f t="shared" si="80"/>
        <v/>
      </c>
      <c r="AF562" s="237" t="str">
        <f t="shared" si="81"/>
        <v/>
      </c>
      <c r="AG562" s="308"/>
    </row>
    <row r="563" spans="1:61" ht="15.6">
      <c r="A563" s="308"/>
      <c r="B563" s="308">
        <f>+'Ark1'!C2228</f>
        <v>0</v>
      </c>
      <c r="C563" s="236">
        <f>+'Ark1'!L2228</f>
        <v>0</v>
      </c>
      <c r="D563" s="236" t="e">
        <f>VLOOKUP(C563,Klasse!$C$11:$D$27,2)</f>
        <v>#N/A</v>
      </c>
      <c r="E563" s="236">
        <f>+'Ark1'!H2228</f>
        <v>0</v>
      </c>
      <c r="F563" s="236">
        <f>+'Ark1'!J2228</f>
        <v>0</v>
      </c>
      <c r="G563" s="236" t="e">
        <f>VLOOKUP(F563,RNR!$A$1:$B$25,2)</f>
        <v>#N/A</v>
      </c>
      <c r="H563" s="236" t="str">
        <f>+IF(I563=0,"",'Ark1'!Q2228)</f>
        <v/>
      </c>
      <c r="I563" s="353">
        <f>+'Ark1'!R2228</f>
        <v>0</v>
      </c>
      <c r="J563" s="237" t="str">
        <f>+IF(I563=0,"",'Ark1'!AG2228)</f>
        <v/>
      </c>
      <c r="K563" s="237"/>
      <c r="L563" s="237" t="str">
        <f>+IF(I563=0,"",'Ark1'!AH2228)</f>
        <v/>
      </c>
      <c r="M563" s="331"/>
      <c r="N563" s="504">
        <f>+'Ark1'!AI2228</f>
        <v>0</v>
      </c>
      <c r="O563" s="333"/>
      <c r="P563" s="32" t="str">
        <f>+IF(I563=0,"",'Ark1'!U2228)</f>
        <v/>
      </c>
      <c r="Q563" s="331"/>
      <c r="R563" s="264" t="str">
        <f>+IF(N563=0,"",'Ark1'!AJ2228)</f>
        <v/>
      </c>
      <c r="S563" s="334"/>
      <c r="T563" s="264" t="str">
        <f>+IF(N563=0,"",'Ark1'!AK2228)</f>
        <v/>
      </c>
      <c r="U563" s="308"/>
      <c r="V563" s="238" t="str">
        <f>+IF(I563=0,"",'Ark1'!T2228)</f>
        <v/>
      </c>
      <c r="W563" s="331"/>
      <c r="X563" s="239" t="str">
        <f>+IF(I563=0,"",'Ark1'!W2228)</f>
        <v/>
      </c>
      <c r="Y563" s="239" t="str">
        <f>+IF(I563=0,"",'Ark1'!X2228)</f>
        <v/>
      </c>
      <c r="Z563" s="239" t="str">
        <f>+IF(I563=0,"",'Ark1'!Y2228)</f>
        <v/>
      </c>
      <c r="AA563" s="239" t="str">
        <f>+IF(I563=0,"",'Ark1'!Z2228)</f>
        <v/>
      </c>
      <c r="AB563" s="237" t="str">
        <f>+IF(I563=0,"",'Ark1'!AA2228)</f>
        <v/>
      </c>
      <c r="AC563" s="238" t="str">
        <f>+IF(I563=0,"",'Ark1'!AC2228)</f>
        <v/>
      </c>
      <c r="AD563" s="239" t="str">
        <f>+IF(I563=0,"",'Ark1'!AE2228)</f>
        <v/>
      </c>
      <c r="AE563" s="237" t="str">
        <f t="shared" si="80"/>
        <v/>
      </c>
      <c r="AF563" s="237" t="str">
        <f t="shared" si="81"/>
        <v/>
      </c>
      <c r="AG563" s="308"/>
    </row>
    <row r="564" spans="1:61" ht="15.6">
      <c r="A564" s="308"/>
      <c r="B564" s="308">
        <f>+'Ark1'!C2229</f>
        <v>0</v>
      </c>
      <c r="C564" s="236">
        <f>+'Ark1'!L2229</f>
        <v>0</v>
      </c>
      <c r="D564" s="236" t="e">
        <f>VLOOKUP(C564,Klasse!$C$11:$D$27,2)</f>
        <v>#N/A</v>
      </c>
      <c r="E564" s="236">
        <f>+'Ark1'!H2229</f>
        <v>0</v>
      </c>
      <c r="F564" s="236">
        <f>+'Ark1'!J2229</f>
        <v>0</v>
      </c>
      <c r="G564" s="236" t="e">
        <f>VLOOKUP(F564,RNR!$A$1:$B$25,2)</f>
        <v>#N/A</v>
      </c>
      <c r="H564" s="236" t="str">
        <f>+IF(I564=0,"",'Ark1'!Q2229)</f>
        <v/>
      </c>
      <c r="I564" s="353">
        <f>+'Ark1'!R2229</f>
        <v>0</v>
      </c>
      <c r="J564" s="237" t="str">
        <f>+IF(I564=0,"",'Ark1'!AG2229)</f>
        <v/>
      </c>
      <c r="K564" s="237"/>
      <c r="L564" s="237" t="str">
        <f>+IF(I564=0,"",'Ark1'!AH2229)</f>
        <v/>
      </c>
      <c r="M564" s="331"/>
      <c r="N564" s="504">
        <f>+'Ark1'!AI2229</f>
        <v>0</v>
      </c>
      <c r="O564" s="333"/>
      <c r="P564" s="32" t="str">
        <f>+IF(I564=0,"",'Ark1'!U2229)</f>
        <v/>
      </c>
      <c r="Q564" s="331"/>
      <c r="R564" s="264" t="str">
        <f>+IF(N564=0,"",'Ark1'!AJ2229)</f>
        <v/>
      </c>
      <c r="S564" s="334"/>
      <c r="T564" s="264" t="str">
        <f>+IF(N564=0,"",'Ark1'!AK2229)</f>
        <v/>
      </c>
      <c r="U564" s="308"/>
      <c r="V564" s="238" t="str">
        <f>+IF(I564=0,"",'Ark1'!T2229)</f>
        <v/>
      </c>
      <c r="W564" s="331"/>
      <c r="X564" s="239" t="str">
        <f>+IF(I564=0,"",'Ark1'!W2229)</f>
        <v/>
      </c>
      <c r="Y564" s="239" t="str">
        <f>+IF(I564=0,"",'Ark1'!X2229)</f>
        <v/>
      </c>
      <c r="Z564" s="239" t="str">
        <f>+IF(I564=0,"",'Ark1'!Y2229)</f>
        <v/>
      </c>
      <c r="AA564" s="239" t="str">
        <f>+IF(I564=0,"",'Ark1'!Z2229)</f>
        <v/>
      </c>
      <c r="AB564" s="237" t="str">
        <f>+IF(I564=0,"",'Ark1'!AA2229)</f>
        <v/>
      </c>
      <c r="AC564" s="238" t="str">
        <f>+IF(I564=0,"",'Ark1'!AC2229)</f>
        <v/>
      </c>
      <c r="AD564" s="239" t="str">
        <f>+IF(I564=0,"",'Ark1'!AE2229)</f>
        <v/>
      </c>
      <c r="AE564" s="237" t="str">
        <f t="shared" si="80"/>
        <v/>
      </c>
      <c r="AF564" s="237" t="str">
        <f t="shared" si="81"/>
        <v/>
      </c>
      <c r="AG564" s="308"/>
    </row>
    <row r="565" spans="1:61" ht="15.6">
      <c r="A565" s="308"/>
      <c r="B565" s="308">
        <f>+'Ark1'!C2230</f>
        <v>0</v>
      </c>
      <c r="C565" s="236">
        <f>+'Ark1'!L2230</f>
        <v>0</v>
      </c>
      <c r="D565" s="236" t="e">
        <f>VLOOKUP(C565,Klasse!$C$11:$D$27,2)</f>
        <v>#N/A</v>
      </c>
      <c r="E565" s="236">
        <f>+'Ark1'!H2230</f>
        <v>0</v>
      </c>
      <c r="F565" s="236">
        <f>+'Ark1'!J2230</f>
        <v>0</v>
      </c>
      <c r="G565" s="236" t="e">
        <f>VLOOKUP(F565,RNR!$A$1:$B$25,2)</f>
        <v>#N/A</v>
      </c>
      <c r="H565" s="236" t="str">
        <f>+IF(I565=0,"",'Ark1'!Q2230)</f>
        <v/>
      </c>
      <c r="I565" s="353">
        <f>+'Ark1'!R2230</f>
        <v>0</v>
      </c>
      <c r="J565" s="237" t="str">
        <f>+IF(I565=0,"",'Ark1'!AG2230)</f>
        <v/>
      </c>
      <c r="K565" s="237"/>
      <c r="L565" s="237" t="str">
        <f>+IF(I565=0,"",'Ark1'!AH2230)</f>
        <v/>
      </c>
      <c r="M565" s="331"/>
      <c r="N565" s="504">
        <f>+'Ark1'!AI2230</f>
        <v>0</v>
      </c>
      <c r="O565" s="333"/>
      <c r="P565" s="32" t="str">
        <f>+IF(I565=0,"",'Ark1'!U2230)</f>
        <v/>
      </c>
      <c r="Q565" s="331"/>
      <c r="R565" s="264" t="str">
        <f>+IF(N565=0,"",'Ark1'!AJ2230)</f>
        <v/>
      </c>
      <c r="S565" s="334"/>
      <c r="T565" s="264" t="str">
        <f>+IF(N565=0,"",'Ark1'!AK2230)</f>
        <v/>
      </c>
      <c r="U565" s="308"/>
      <c r="V565" s="238" t="str">
        <f>+IF(I565=0,"",'Ark1'!T2230)</f>
        <v/>
      </c>
      <c r="W565" s="331"/>
      <c r="X565" s="239" t="str">
        <f>+IF(I565=0,"",'Ark1'!W2230)</f>
        <v/>
      </c>
      <c r="Y565" s="239" t="str">
        <f>+IF(I565=0,"",'Ark1'!X2230)</f>
        <v/>
      </c>
      <c r="Z565" s="239" t="str">
        <f>+IF(I565=0,"",'Ark1'!Y2230)</f>
        <v/>
      </c>
      <c r="AA565" s="239" t="str">
        <f>+IF(I565=0,"",'Ark1'!Z2230)</f>
        <v/>
      </c>
      <c r="AB565" s="237" t="str">
        <f>+IF(I565=0,"",'Ark1'!AA2230)</f>
        <v/>
      </c>
      <c r="AC565" s="238" t="str">
        <f>+IF(I565=0,"",'Ark1'!AC2230)</f>
        <v/>
      </c>
      <c r="AD565" s="239" t="str">
        <f>+IF(I565=0,"",'Ark1'!AE2230)</f>
        <v/>
      </c>
      <c r="AE565" s="237" t="str">
        <f t="shared" si="80"/>
        <v/>
      </c>
      <c r="AF565" s="237" t="str">
        <f t="shared" si="81"/>
        <v/>
      </c>
      <c r="AG565" s="308"/>
    </row>
    <row r="566" spans="1:61" ht="15.6">
      <c r="A566" s="308"/>
      <c r="B566" s="308">
        <f>+'Ark1'!C2231</f>
        <v>0</v>
      </c>
      <c r="C566" s="236">
        <f>+'Ark1'!L2231</f>
        <v>0</v>
      </c>
      <c r="D566" s="236" t="e">
        <f>VLOOKUP(C566,Klasse!$C$11:$D$27,2)</f>
        <v>#N/A</v>
      </c>
      <c r="E566" s="236">
        <f>+'Ark1'!H2231</f>
        <v>0</v>
      </c>
      <c r="F566" s="236">
        <f>+'Ark1'!J2231</f>
        <v>0</v>
      </c>
      <c r="G566" s="236" t="e">
        <f>VLOOKUP(F566,RNR!$A$1:$B$25,2)</f>
        <v>#N/A</v>
      </c>
      <c r="H566" s="236" t="str">
        <f>+IF(I566=0,"",'Ark1'!Q2231)</f>
        <v/>
      </c>
      <c r="I566" s="353">
        <f>+'Ark1'!R2231</f>
        <v>0</v>
      </c>
      <c r="J566" s="237" t="str">
        <f>+IF(I566=0,"",'Ark1'!AG2231)</f>
        <v/>
      </c>
      <c r="K566" s="237"/>
      <c r="L566" s="237" t="str">
        <f>+IF(I566=0,"",'Ark1'!AH2231)</f>
        <v/>
      </c>
      <c r="M566" s="331"/>
      <c r="N566" s="504">
        <f>+'Ark1'!AI2231</f>
        <v>0</v>
      </c>
      <c r="O566" s="333"/>
      <c r="P566" s="32" t="str">
        <f>+IF(I566=0,"",'Ark1'!U2231)</f>
        <v/>
      </c>
      <c r="Q566" s="331"/>
      <c r="R566" s="264" t="str">
        <f>+IF(N566=0,"",'Ark1'!AJ2231)</f>
        <v/>
      </c>
      <c r="S566" s="334"/>
      <c r="T566" s="264" t="str">
        <f>+IF(N566=0,"",'Ark1'!AK2231)</f>
        <v/>
      </c>
      <c r="U566" s="308"/>
      <c r="V566" s="238" t="str">
        <f>+IF(I566=0,"",'Ark1'!T2231)</f>
        <v/>
      </c>
      <c r="W566" s="331"/>
      <c r="X566" s="239" t="str">
        <f>+IF(I566=0,"",'Ark1'!W2231)</f>
        <v/>
      </c>
      <c r="Y566" s="239" t="str">
        <f>+IF(I566=0,"",'Ark1'!X2231)</f>
        <v/>
      </c>
      <c r="Z566" s="239" t="str">
        <f>+IF(I566=0,"",'Ark1'!Y2231)</f>
        <v/>
      </c>
      <c r="AA566" s="239" t="str">
        <f>+IF(I566=0,"",'Ark1'!Z2231)</f>
        <v/>
      </c>
      <c r="AB566" s="237" t="str">
        <f>+IF(I566=0,"",'Ark1'!AA2231)</f>
        <v/>
      </c>
      <c r="AC566" s="238" t="str">
        <f>+IF(I566=0,"",'Ark1'!AC2231)</f>
        <v/>
      </c>
      <c r="AD566" s="239" t="str">
        <f>+IF(I566=0,"",'Ark1'!AE2231)</f>
        <v/>
      </c>
      <c r="AE566" s="237" t="str">
        <f t="shared" si="80"/>
        <v/>
      </c>
      <c r="AF566" s="237" t="str">
        <f t="shared" si="81"/>
        <v/>
      </c>
      <c r="AG566" s="308"/>
    </row>
    <row r="567" spans="1:61" ht="15.6">
      <c r="A567" s="308"/>
      <c r="B567" s="308">
        <f>+'Ark1'!C2232</f>
        <v>0</v>
      </c>
      <c r="C567" s="236">
        <f>+'Ark1'!L2232</f>
        <v>0</v>
      </c>
      <c r="D567" s="236" t="e">
        <f>VLOOKUP(C567,Klasse!$C$11:$D$27,2)</f>
        <v>#N/A</v>
      </c>
      <c r="E567" s="236">
        <f>+'Ark1'!H2232</f>
        <v>0</v>
      </c>
      <c r="F567" s="236">
        <f>+'Ark1'!J2232</f>
        <v>0</v>
      </c>
      <c r="G567" s="236" t="e">
        <f>VLOOKUP(F567,RNR!$A$1:$B$25,2)</f>
        <v>#N/A</v>
      </c>
      <c r="H567" s="236" t="str">
        <f>+IF(I567=0,"",'Ark1'!Q2232)</f>
        <v/>
      </c>
      <c r="I567" s="353">
        <f>+'Ark1'!R2232</f>
        <v>0</v>
      </c>
      <c r="J567" s="237" t="str">
        <f>+IF(I567=0,"",'Ark1'!AG2232)</f>
        <v/>
      </c>
      <c r="K567" s="237"/>
      <c r="L567" s="237" t="str">
        <f>+IF(I567=0,"",'Ark1'!AH2232)</f>
        <v/>
      </c>
      <c r="M567" s="331"/>
      <c r="N567" s="504">
        <f>+'Ark1'!AI2232</f>
        <v>0</v>
      </c>
      <c r="O567" s="333"/>
      <c r="P567" s="32" t="str">
        <f>+IF(I567=0,"",'Ark1'!U2232)</f>
        <v/>
      </c>
      <c r="Q567" s="331"/>
      <c r="R567" s="264" t="str">
        <f>+IF(N567=0,"",'Ark1'!AJ2232)</f>
        <v/>
      </c>
      <c r="S567" s="334"/>
      <c r="T567" s="264" t="str">
        <f>+IF(N567=0,"",'Ark1'!AK2232)</f>
        <v/>
      </c>
      <c r="U567" s="308"/>
      <c r="V567" s="238" t="str">
        <f>+IF(I567=0,"",'Ark1'!T2232)</f>
        <v/>
      </c>
      <c r="W567" s="331"/>
      <c r="X567" s="239" t="str">
        <f>+IF(I567=0,"",'Ark1'!W2232)</f>
        <v/>
      </c>
      <c r="Y567" s="239" t="str">
        <f>+IF(I567=0,"",'Ark1'!X2232)</f>
        <v/>
      </c>
      <c r="Z567" s="239" t="str">
        <f>+IF(I567=0,"",'Ark1'!Y2232)</f>
        <v/>
      </c>
      <c r="AA567" s="239" t="str">
        <f>+IF(I567=0,"",'Ark1'!Z2232)</f>
        <v/>
      </c>
      <c r="AB567" s="237" t="str">
        <f>+IF(I567=0,"",'Ark1'!AA2232)</f>
        <v/>
      </c>
      <c r="AC567" s="238" t="str">
        <f>+IF(I567=0,"",'Ark1'!AC2232)</f>
        <v/>
      </c>
      <c r="AD567" s="239" t="str">
        <f>+IF(I567=0,"",'Ark1'!AE2232)</f>
        <v/>
      </c>
      <c r="AE567" s="237" t="str">
        <f t="shared" si="80"/>
        <v/>
      </c>
      <c r="AF567" s="237" t="str">
        <f t="shared" si="81"/>
        <v/>
      </c>
      <c r="AG567" s="308"/>
    </row>
    <row r="568" spans="1:61" ht="15.6">
      <c r="A568" s="308"/>
      <c r="B568" s="308">
        <f>+'Ark1'!C2233</f>
        <v>0</v>
      </c>
      <c r="C568" s="236">
        <f>+'Ark1'!L2233</f>
        <v>0</v>
      </c>
      <c r="D568" s="236" t="e">
        <f>VLOOKUP(C568,Klasse!$C$11:$D$27,2)</f>
        <v>#N/A</v>
      </c>
      <c r="E568" s="236">
        <f>+'Ark1'!H2233</f>
        <v>0</v>
      </c>
      <c r="F568" s="236">
        <f>+'Ark1'!J2233</f>
        <v>0</v>
      </c>
      <c r="G568" s="236" t="e">
        <f>VLOOKUP(F568,RNR!$A$1:$B$25,2)</f>
        <v>#N/A</v>
      </c>
      <c r="H568" s="236" t="str">
        <f>+IF(I568=0,"",'Ark1'!Q2233)</f>
        <v/>
      </c>
      <c r="I568" s="353">
        <f>+'Ark1'!R2233</f>
        <v>0</v>
      </c>
      <c r="J568" s="237" t="str">
        <f>+IF(I568=0,"",'Ark1'!AG2233)</f>
        <v/>
      </c>
      <c r="K568" s="237"/>
      <c r="L568" s="237" t="str">
        <f>+IF(I568=0,"",'Ark1'!AH2233)</f>
        <v/>
      </c>
      <c r="M568" s="331"/>
      <c r="N568" s="504">
        <f>+'Ark1'!AI2233</f>
        <v>0</v>
      </c>
      <c r="O568" s="333"/>
      <c r="P568" s="32" t="str">
        <f>+IF(I568=0,"",'Ark1'!U2233)</f>
        <v/>
      </c>
      <c r="Q568" s="331"/>
      <c r="R568" s="264" t="str">
        <f>+IF(N568=0,"",'Ark1'!AJ2233)</f>
        <v/>
      </c>
      <c r="S568" s="334"/>
      <c r="T568" s="264" t="str">
        <f>+IF(N568=0,"",'Ark1'!AK2233)</f>
        <v/>
      </c>
      <c r="U568" s="308"/>
      <c r="V568" s="238" t="str">
        <f>+IF(I568=0,"",'Ark1'!T2233)</f>
        <v/>
      </c>
      <c r="W568" s="331"/>
      <c r="X568" s="239" t="str">
        <f>+IF(I568=0,"",'Ark1'!W2233)</f>
        <v/>
      </c>
      <c r="Y568" s="239" t="str">
        <f>+IF(I568=0,"",'Ark1'!X2233)</f>
        <v/>
      </c>
      <c r="Z568" s="239" t="str">
        <f>+IF(I568=0,"",'Ark1'!Y2233)</f>
        <v/>
      </c>
      <c r="AA568" s="239" t="str">
        <f>+IF(I568=0,"",'Ark1'!Z2233)</f>
        <v/>
      </c>
      <c r="AB568" s="237" t="str">
        <f>+IF(I568=0,"",'Ark1'!AA2233)</f>
        <v/>
      </c>
      <c r="AC568" s="238" t="str">
        <f>+IF(I568=0,"",'Ark1'!AC2233)</f>
        <v/>
      </c>
      <c r="AD568" s="239" t="str">
        <f>+IF(I568=0,"",'Ark1'!AE2233)</f>
        <v/>
      </c>
      <c r="AE568" s="237" t="str">
        <f t="shared" si="80"/>
        <v/>
      </c>
      <c r="AF568" s="237" t="str">
        <f t="shared" si="81"/>
        <v/>
      </c>
      <c r="AG568" s="308"/>
    </row>
    <row r="569" spans="1:61" ht="15.6">
      <c r="A569" s="308"/>
      <c r="B569" s="308">
        <f>+'Ark1'!C2234</f>
        <v>0</v>
      </c>
      <c r="C569" s="236">
        <f>+'Ark1'!L2234</f>
        <v>0</v>
      </c>
      <c r="D569" s="236" t="e">
        <f>VLOOKUP(C569,Klasse!$C$11:$D$27,2)</f>
        <v>#N/A</v>
      </c>
      <c r="E569" s="236">
        <f>+'Ark1'!H2234</f>
        <v>0</v>
      </c>
      <c r="F569" s="236">
        <f>+'Ark1'!J2234</f>
        <v>0</v>
      </c>
      <c r="G569" s="236" t="e">
        <f>VLOOKUP(F569,RNR!$A$1:$B$25,2)</f>
        <v>#N/A</v>
      </c>
      <c r="H569" s="236" t="str">
        <f>+IF(I569=0,"",'Ark1'!Q2234)</f>
        <v/>
      </c>
      <c r="I569" s="353">
        <f>+'Ark1'!R2234</f>
        <v>0</v>
      </c>
      <c r="J569" s="237" t="str">
        <f>+IF(I569=0,"",'Ark1'!AG2234)</f>
        <v/>
      </c>
      <c r="K569" s="237"/>
      <c r="L569" s="237" t="str">
        <f>+IF(I569=0,"",'Ark1'!AH2234)</f>
        <v/>
      </c>
      <c r="M569" s="331"/>
      <c r="N569" s="504">
        <f>+'Ark1'!AI2234</f>
        <v>0</v>
      </c>
      <c r="O569" s="333"/>
      <c r="P569" s="32" t="str">
        <f>+IF(I569=0,"",'Ark1'!U2234)</f>
        <v/>
      </c>
      <c r="Q569" s="331"/>
      <c r="R569" s="264" t="str">
        <f>+IF(N569=0,"",'Ark1'!AJ2234)</f>
        <v/>
      </c>
      <c r="S569" s="334"/>
      <c r="T569" s="264" t="str">
        <f>+IF(N569=0,"",'Ark1'!AK2234)</f>
        <v/>
      </c>
      <c r="U569" s="308"/>
      <c r="V569" s="238" t="str">
        <f>+IF(I569=0,"",'Ark1'!T2234)</f>
        <v/>
      </c>
      <c r="W569" s="331"/>
      <c r="X569" s="239" t="str">
        <f>+IF(I569=0,"",'Ark1'!W2234)</f>
        <v/>
      </c>
      <c r="Y569" s="239" t="str">
        <f>+IF(I569=0,"",'Ark1'!X2234)</f>
        <v/>
      </c>
      <c r="Z569" s="239" t="str">
        <f>+IF(I569=0,"",'Ark1'!Y2234)</f>
        <v/>
      </c>
      <c r="AA569" s="239" t="str">
        <f>+IF(I569=0,"",'Ark1'!Z2234)</f>
        <v/>
      </c>
      <c r="AB569" s="237" t="str">
        <f>+IF(I569=0,"",'Ark1'!AA2234)</f>
        <v/>
      </c>
      <c r="AC569" s="238" t="str">
        <f>+IF(I569=0,"",'Ark1'!AC2234)</f>
        <v/>
      </c>
      <c r="AD569" s="239" t="str">
        <f>+IF(I569=0,"",'Ark1'!AE2234)</f>
        <v/>
      </c>
      <c r="AE569" s="237" t="str">
        <f t="shared" si="80"/>
        <v/>
      </c>
      <c r="AF569" s="237" t="str">
        <f t="shared" si="81"/>
        <v/>
      </c>
      <c r="AG569" s="308"/>
    </row>
    <row r="570" spans="1:61" ht="19.8">
      <c r="A570" s="308"/>
      <c r="B570" s="308"/>
      <c r="C570" s="308"/>
      <c r="D570" s="308"/>
      <c r="E570" s="308"/>
      <c r="F570" s="308"/>
      <c r="G570" s="537"/>
      <c r="H570" s="537"/>
      <c r="I570" s="354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2"/>
      <c r="AA570" s="332"/>
      <c r="AB570" s="332"/>
      <c r="AC570" s="308"/>
      <c r="AD570" s="332"/>
      <c r="AE570" s="333"/>
      <c r="AF570" s="334"/>
      <c r="AG570" s="308"/>
      <c r="AH570" s="219"/>
      <c r="AJ570" s="29"/>
      <c r="AK570" s="27"/>
      <c r="AL570" s="220"/>
      <c r="AM570" s="28"/>
      <c r="AQ570" s="28"/>
      <c r="BI570" s="232"/>
    </row>
    <row r="571" spans="1:61" ht="19.8">
      <c r="A571" s="308"/>
      <c r="B571" s="308" t="s">
        <v>649</v>
      </c>
      <c r="C571" s="308"/>
      <c r="D571" s="259" t="e">
        <f>+D577</f>
        <v>#N/A</v>
      </c>
      <c r="E571" s="308"/>
      <c r="F571" s="308"/>
      <c r="G571" s="537"/>
      <c r="H571" s="537"/>
      <c r="I571" s="340">
        <f>SUM(I573:I597)</f>
        <v>0</v>
      </c>
      <c r="J571" s="335"/>
      <c r="K571" s="335"/>
      <c r="L571" s="335"/>
      <c r="M571" s="331"/>
      <c r="N571" s="536">
        <f>SUM(N573:N597)</f>
        <v>0</v>
      </c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2"/>
      <c r="AA571" s="332"/>
      <c r="AB571" s="332"/>
      <c r="AC571" s="308"/>
      <c r="AD571" s="332"/>
      <c r="AE571" s="332"/>
      <c r="AF571" s="332"/>
      <c r="AG571" s="332"/>
      <c r="AH571" s="219"/>
      <c r="AJ571" s="29"/>
      <c r="AK571" s="27"/>
      <c r="AL571" s="220"/>
      <c r="AM571" s="28"/>
      <c r="AQ571" s="28"/>
      <c r="BI571" s="232"/>
    </row>
    <row r="572" spans="1:61" ht="19.8">
      <c r="A572" s="579"/>
      <c r="B572" s="579"/>
      <c r="C572" s="580"/>
      <c r="D572" s="579"/>
      <c r="E572" s="579"/>
      <c r="F572" s="579"/>
      <c r="G572" s="579"/>
      <c r="H572" s="579"/>
      <c r="I572" s="354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2"/>
      <c r="AA572" s="332"/>
      <c r="AB572" s="333"/>
      <c r="AC572" s="308"/>
      <c r="AD572" s="333"/>
      <c r="AE572" s="333"/>
      <c r="AF572" s="334"/>
      <c r="AG572" s="308"/>
      <c r="AH572" s="219"/>
      <c r="AJ572" s="29"/>
      <c r="AK572" s="27"/>
      <c r="AL572" s="220"/>
      <c r="AM572" s="28"/>
      <c r="AQ572" s="28"/>
      <c r="BI572" s="232"/>
    </row>
    <row r="573" spans="1:61" ht="15.6">
      <c r="A573" s="308"/>
      <c r="B573" s="308">
        <f>+'Ark1'!C2235</f>
        <v>0</v>
      </c>
      <c r="C573" s="236">
        <f>+'Ark1'!L2235</f>
        <v>0</v>
      </c>
      <c r="D573" s="236" t="e">
        <f>VLOOKUP(C573,Klasse!$C$11:$D$27,2)</f>
        <v>#N/A</v>
      </c>
      <c r="E573" s="236">
        <f>+'Ark1'!H2235</f>
        <v>0</v>
      </c>
      <c r="F573" s="236">
        <f>+'Ark1'!J2235</f>
        <v>0</v>
      </c>
      <c r="G573" s="236" t="e">
        <f>VLOOKUP(F573,RNR!$A$1:$B$25,2)</f>
        <v>#N/A</v>
      </c>
      <c r="H573" s="236" t="str">
        <f>+IF(I573=0,"",'Ark1'!Q2235)</f>
        <v/>
      </c>
      <c r="I573" s="353">
        <f>+'Ark1'!R2235</f>
        <v>0</v>
      </c>
      <c r="J573" s="237" t="str">
        <f>+IF(I573=0,"",'Ark1'!AG2235)</f>
        <v/>
      </c>
      <c r="K573" s="237"/>
      <c r="L573" s="237" t="str">
        <f>+IF(I573=0,"",'Ark1'!AH2235)</f>
        <v/>
      </c>
      <c r="M573" s="331"/>
      <c r="N573" s="504">
        <f>+'Ark1'!AI2235</f>
        <v>0</v>
      </c>
      <c r="O573" s="333"/>
      <c r="P573" s="32" t="str">
        <f>+IF(I573=0,"",'Ark1'!U2235)</f>
        <v/>
      </c>
      <c r="Q573" s="331"/>
      <c r="R573" s="264" t="str">
        <f>+IF(N573=0,"",'Ark1'!AJ2235)</f>
        <v/>
      </c>
      <c r="S573" s="334"/>
      <c r="T573" s="264" t="str">
        <f>+IF(N573=0,"",'Ark1'!AK2235)</f>
        <v/>
      </c>
      <c r="U573" s="308"/>
      <c r="V573" s="238" t="str">
        <f>+IF(I573=0,"",'Ark1'!T2235)</f>
        <v/>
      </c>
      <c r="W573" s="331"/>
      <c r="X573" s="239" t="str">
        <f>+IF(I573=0,"",'Ark1'!W2235)</f>
        <v/>
      </c>
      <c r="Y573" s="239" t="str">
        <f>+IF(I573=0,"",'Ark1'!X2235)</f>
        <v/>
      </c>
      <c r="Z573" s="239" t="str">
        <f>+IF(I573=0,"",'Ark1'!Y2235)</f>
        <v/>
      </c>
      <c r="AA573" s="239" t="str">
        <f>+IF(I573=0,"",'Ark1'!Z2235)</f>
        <v/>
      </c>
      <c r="AB573" s="237" t="str">
        <f>+IF(I573=0,"",'Ark1'!AA2235)</f>
        <v/>
      </c>
      <c r="AC573" s="238" t="str">
        <f>+IF(I573=0,"",'Ark1'!AC2235)</f>
        <v/>
      </c>
      <c r="AD573" s="239" t="str">
        <f>+IF(I573=0,"",'Ark1'!AE2235)</f>
        <v/>
      </c>
      <c r="AE573" s="237" t="str">
        <f t="shared" si="80"/>
        <v/>
      </c>
      <c r="AF573" s="237" t="str">
        <f t="shared" si="81"/>
        <v/>
      </c>
      <c r="AG573" s="308"/>
    </row>
    <row r="574" spans="1:61" ht="15.6">
      <c r="A574" s="308"/>
      <c r="B574" s="308">
        <f>+'Ark1'!C2236</f>
        <v>0</v>
      </c>
      <c r="C574" s="236">
        <f>+'Ark1'!L2236</f>
        <v>0</v>
      </c>
      <c r="D574" s="236" t="e">
        <f>VLOOKUP(C574,Klasse!$C$11:$D$27,2)</f>
        <v>#N/A</v>
      </c>
      <c r="E574" s="236">
        <f>+'Ark1'!H2236</f>
        <v>0</v>
      </c>
      <c r="F574" s="236">
        <f>+'Ark1'!J2236</f>
        <v>0</v>
      </c>
      <c r="G574" s="236" t="e">
        <f>VLOOKUP(F574,RNR!$A$1:$B$25,2)</f>
        <v>#N/A</v>
      </c>
      <c r="H574" s="236" t="str">
        <f>+IF(I574=0,"",'Ark1'!Q2236)</f>
        <v/>
      </c>
      <c r="I574" s="353">
        <f>+'Ark1'!R2236</f>
        <v>0</v>
      </c>
      <c r="J574" s="237" t="str">
        <f>+IF(I574=0,"",'Ark1'!AG2236)</f>
        <v/>
      </c>
      <c r="K574" s="237"/>
      <c r="L574" s="237" t="str">
        <f>+IF(I574=0,"",'Ark1'!AH2236)</f>
        <v/>
      </c>
      <c r="M574" s="331"/>
      <c r="N574" s="504">
        <f>+'Ark1'!AI2236</f>
        <v>0</v>
      </c>
      <c r="O574" s="333"/>
      <c r="P574" s="32" t="str">
        <f>+IF(I574=0,"",'Ark1'!U2236)</f>
        <v/>
      </c>
      <c r="Q574" s="331"/>
      <c r="R574" s="264" t="str">
        <f>+IF(N574=0,"",'Ark1'!AJ2236)</f>
        <v/>
      </c>
      <c r="S574" s="334"/>
      <c r="T574" s="264" t="str">
        <f>+IF(N574=0,"",'Ark1'!AK2236)</f>
        <v/>
      </c>
      <c r="U574" s="308"/>
      <c r="V574" s="238" t="str">
        <f>+IF(I574=0,"",'Ark1'!T2236)</f>
        <v/>
      </c>
      <c r="W574" s="331"/>
      <c r="X574" s="239" t="str">
        <f>+IF(I574=0,"",'Ark1'!W2236)</f>
        <v/>
      </c>
      <c r="Y574" s="239" t="str">
        <f>+IF(I574=0,"",'Ark1'!X2236)</f>
        <v/>
      </c>
      <c r="Z574" s="239" t="str">
        <f>+IF(I574=0,"",'Ark1'!Y2236)</f>
        <v/>
      </c>
      <c r="AA574" s="239" t="str">
        <f>+IF(I574=0,"",'Ark1'!Z2236)</f>
        <v/>
      </c>
      <c r="AB574" s="237" t="str">
        <f>+IF(I574=0,"",'Ark1'!AA2236)</f>
        <v/>
      </c>
      <c r="AC574" s="238" t="str">
        <f>+IF(I574=0,"",'Ark1'!AC2236)</f>
        <v/>
      </c>
      <c r="AD574" s="239" t="str">
        <f>+IF(I574=0,"",'Ark1'!AE2236)</f>
        <v/>
      </c>
      <c r="AE574" s="237" t="str">
        <f t="shared" si="80"/>
        <v/>
      </c>
      <c r="AF574" s="237" t="str">
        <f t="shared" si="81"/>
        <v/>
      </c>
      <c r="AG574" s="308"/>
    </row>
    <row r="575" spans="1:61" ht="15.6">
      <c r="A575" s="308"/>
      <c r="B575" s="308">
        <f>+'Ark1'!C2237</f>
        <v>0</v>
      </c>
      <c r="C575" s="236">
        <f>+'Ark1'!L2237</f>
        <v>0</v>
      </c>
      <c r="D575" s="236" t="e">
        <f>VLOOKUP(C575,Klasse!$C$11:$D$27,2)</f>
        <v>#N/A</v>
      </c>
      <c r="E575" s="236">
        <f>+'Ark1'!H2237</f>
        <v>0</v>
      </c>
      <c r="F575" s="236">
        <f>+'Ark1'!J2237</f>
        <v>0</v>
      </c>
      <c r="G575" s="236" t="e">
        <f>VLOOKUP(F575,RNR!$A$1:$B$25,2)</f>
        <v>#N/A</v>
      </c>
      <c r="H575" s="236" t="str">
        <f>+IF(I575=0,"",'Ark1'!Q2237)</f>
        <v/>
      </c>
      <c r="I575" s="353">
        <f>+'Ark1'!R2237</f>
        <v>0</v>
      </c>
      <c r="J575" s="237" t="str">
        <f>+IF(I575=0,"",'Ark1'!AG2237)</f>
        <v/>
      </c>
      <c r="K575" s="237"/>
      <c r="L575" s="237" t="str">
        <f>+IF(I575=0,"",'Ark1'!AH2237)</f>
        <v/>
      </c>
      <c r="M575" s="331"/>
      <c r="N575" s="504">
        <f>+'Ark1'!AI2237</f>
        <v>0</v>
      </c>
      <c r="O575" s="333"/>
      <c r="P575" s="32" t="str">
        <f>+IF(I575=0,"",'Ark1'!U2237)</f>
        <v/>
      </c>
      <c r="Q575" s="331"/>
      <c r="R575" s="264" t="str">
        <f>+IF(N575=0,"",'Ark1'!AJ2237)</f>
        <v/>
      </c>
      <c r="S575" s="334"/>
      <c r="T575" s="264" t="str">
        <f>+IF(N575=0,"",'Ark1'!AK2237)</f>
        <v/>
      </c>
      <c r="U575" s="308"/>
      <c r="V575" s="238" t="str">
        <f>+IF(I575=0,"",'Ark1'!T2237)</f>
        <v/>
      </c>
      <c r="W575" s="331"/>
      <c r="X575" s="239" t="str">
        <f>+IF(I575=0,"",'Ark1'!W2237)</f>
        <v/>
      </c>
      <c r="Y575" s="239" t="str">
        <f>+IF(I575=0,"",'Ark1'!X2237)</f>
        <v/>
      </c>
      <c r="Z575" s="239" t="str">
        <f>+IF(I575=0,"",'Ark1'!Y2237)</f>
        <v/>
      </c>
      <c r="AA575" s="239" t="str">
        <f>+IF(I575=0,"",'Ark1'!Z2237)</f>
        <v/>
      </c>
      <c r="AB575" s="237" t="str">
        <f>+IF(I575=0,"",'Ark1'!AA2237)</f>
        <v/>
      </c>
      <c r="AC575" s="238" t="str">
        <f>+IF(I575=0,"",'Ark1'!AC2237)</f>
        <v/>
      </c>
      <c r="AD575" s="239" t="str">
        <f>+IF(I575=0,"",'Ark1'!AE2237)</f>
        <v/>
      </c>
      <c r="AE575" s="237" t="str">
        <f t="shared" si="80"/>
        <v/>
      </c>
      <c r="AF575" s="237" t="str">
        <f t="shared" si="81"/>
        <v/>
      </c>
      <c r="AG575" s="308"/>
    </row>
    <row r="576" spans="1:61" ht="15.6">
      <c r="A576" s="308"/>
      <c r="B576" s="308">
        <f>+'Ark1'!C2238</f>
        <v>0</v>
      </c>
      <c r="C576" s="236">
        <f>+'Ark1'!L2238</f>
        <v>0</v>
      </c>
      <c r="D576" s="236" t="e">
        <f>VLOOKUP(C576,Klasse!$C$11:$D$27,2)</f>
        <v>#N/A</v>
      </c>
      <c r="E576" s="236">
        <f>+'Ark1'!H2238</f>
        <v>0</v>
      </c>
      <c r="F576" s="236">
        <f>+'Ark1'!J2238</f>
        <v>0</v>
      </c>
      <c r="G576" s="236" t="e">
        <f>VLOOKUP(F576,RNR!$A$1:$B$25,2)</f>
        <v>#N/A</v>
      </c>
      <c r="H576" s="236" t="str">
        <f>+IF(I576=0,"",'Ark1'!Q2238)</f>
        <v/>
      </c>
      <c r="I576" s="353">
        <f>+'Ark1'!R2238</f>
        <v>0</v>
      </c>
      <c r="J576" s="237" t="str">
        <f>+IF(I576=0,"",'Ark1'!AG2238)</f>
        <v/>
      </c>
      <c r="K576" s="237"/>
      <c r="L576" s="237" t="str">
        <f>+IF(I576=0,"",'Ark1'!AH2238)</f>
        <v/>
      </c>
      <c r="M576" s="331"/>
      <c r="N576" s="504">
        <f>+'Ark1'!AI2238</f>
        <v>0</v>
      </c>
      <c r="O576" s="333"/>
      <c r="P576" s="32" t="str">
        <f>+IF(I576=0,"",'Ark1'!U2238)</f>
        <v/>
      </c>
      <c r="Q576" s="331"/>
      <c r="R576" s="264" t="str">
        <f>+IF(N576=0,"",'Ark1'!AJ2238)</f>
        <v/>
      </c>
      <c r="S576" s="334"/>
      <c r="T576" s="264" t="str">
        <f>+IF(N576=0,"",'Ark1'!AK2238)</f>
        <v/>
      </c>
      <c r="U576" s="308"/>
      <c r="V576" s="238" t="str">
        <f>+IF(I576=0,"",'Ark1'!T2238)</f>
        <v/>
      </c>
      <c r="W576" s="331"/>
      <c r="X576" s="239" t="str">
        <f>+IF(I576=0,"",'Ark1'!W2238)</f>
        <v/>
      </c>
      <c r="Y576" s="239" t="str">
        <f>+IF(I576=0,"",'Ark1'!X2238)</f>
        <v/>
      </c>
      <c r="Z576" s="239" t="str">
        <f>+IF(I576=0,"",'Ark1'!Y2238)</f>
        <v/>
      </c>
      <c r="AA576" s="239" t="str">
        <f>+IF(I576=0,"",'Ark1'!Z2238)</f>
        <v/>
      </c>
      <c r="AB576" s="237" t="str">
        <f>+IF(I576=0,"",'Ark1'!AA2238)</f>
        <v/>
      </c>
      <c r="AC576" s="238" t="str">
        <f>+IF(I576=0,"",'Ark1'!AC2238)</f>
        <v/>
      </c>
      <c r="AD576" s="239" t="str">
        <f>+IF(I576=0,"",'Ark1'!AE2238)</f>
        <v/>
      </c>
      <c r="AE576" s="237" t="str">
        <f t="shared" si="80"/>
        <v/>
      </c>
      <c r="AF576" s="237" t="str">
        <f t="shared" si="81"/>
        <v/>
      </c>
      <c r="AG576" s="308"/>
    </row>
    <row r="577" spans="1:33" ht="15.6">
      <c r="A577" s="308"/>
      <c r="B577" s="308">
        <f>+'Ark1'!C2239</f>
        <v>0</v>
      </c>
      <c r="C577" s="236">
        <f>+'Ark1'!L2239</f>
        <v>0</v>
      </c>
      <c r="D577" s="236" t="e">
        <f>VLOOKUP(C577,Klasse!$C$11:$D$27,2)</f>
        <v>#N/A</v>
      </c>
      <c r="E577" s="236">
        <f>+'Ark1'!H2239</f>
        <v>0</v>
      </c>
      <c r="F577" s="236">
        <f>+'Ark1'!J2239</f>
        <v>0</v>
      </c>
      <c r="G577" s="236" t="e">
        <f>VLOOKUP(F577,RNR!$A$1:$B$25,2)</f>
        <v>#N/A</v>
      </c>
      <c r="H577" s="236" t="str">
        <f>+IF(I577=0,"",'Ark1'!Q2239)</f>
        <v/>
      </c>
      <c r="I577" s="353">
        <f>+'Ark1'!R2239</f>
        <v>0</v>
      </c>
      <c r="J577" s="237" t="str">
        <f>+IF(I577=0,"",'Ark1'!AG2239)</f>
        <v/>
      </c>
      <c r="K577" s="237"/>
      <c r="L577" s="237" t="str">
        <f>+IF(I577=0,"",'Ark1'!AH2239)</f>
        <v/>
      </c>
      <c r="M577" s="331"/>
      <c r="N577" s="504">
        <f>+'Ark1'!AI2239</f>
        <v>0</v>
      </c>
      <c r="O577" s="333"/>
      <c r="P577" s="32" t="str">
        <f>+IF(I577=0,"",'Ark1'!U2239)</f>
        <v/>
      </c>
      <c r="Q577" s="331"/>
      <c r="R577" s="264" t="str">
        <f>+IF(N577=0,"",'Ark1'!AJ2239)</f>
        <v/>
      </c>
      <c r="S577" s="334"/>
      <c r="T577" s="264" t="str">
        <f>+IF(N577=0,"",'Ark1'!AK2239)</f>
        <v/>
      </c>
      <c r="U577" s="308"/>
      <c r="V577" s="238" t="str">
        <f>+IF(I577=0,"",'Ark1'!T2239)</f>
        <v/>
      </c>
      <c r="W577" s="331"/>
      <c r="X577" s="239" t="str">
        <f>+IF(I577=0,"",'Ark1'!W2239)</f>
        <v/>
      </c>
      <c r="Y577" s="239" t="str">
        <f>+IF(I577=0,"",'Ark1'!X2239)</f>
        <v/>
      </c>
      <c r="Z577" s="239" t="str">
        <f>+IF(I577=0,"",'Ark1'!Y2239)</f>
        <v/>
      </c>
      <c r="AA577" s="239" t="str">
        <f>+IF(I577=0,"",'Ark1'!Z2239)</f>
        <v/>
      </c>
      <c r="AB577" s="237" t="str">
        <f>+IF(I577=0,"",'Ark1'!AA2239)</f>
        <v/>
      </c>
      <c r="AC577" s="238" t="str">
        <f>+IF(I577=0,"",'Ark1'!AC2239)</f>
        <v/>
      </c>
      <c r="AD577" s="239" t="str">
        <f>+IF(I577=0,"",'Ark1'!AE2239)</f>
        <v/>
      </c>
      <c r="AE577" s="237" t="str">
        <f t="shared" ref="AE577:AE604" si="82">IF(I577=0,"",P577/C577)</f>
        <v/>
      </c>
      <c r="AF577" s="237" t="str">
        <f t="shared" ref="AF577:AF632" si="83">IF(I577=0,"",I577/H577)</f>
        <v/>
      </c>
      <c r="AG577" s="308"/>
    </row>
    <row r="578" spans="1:33" ht="15.6">
      <c r="A578" s="308"/>
      <c r="B578" s="308">
        <f>+'Ark1'!C2240</f>
        <v>0</v>
      </c>
      <c r="C578" s="236">
        <f>+'Ark1'!L2240</f>
        <v>0</v>
      </c>
      <c r="D578" s="236" t="e">
        <f>VLOOKUP(C578,Klasse!$C$11:$D$27,2)</f>
        <v>#N/A</v>
      </c>
      <c r="E578" s="236">
        <f>+'Ark1'!H2240</f>
        <v>0</v>
      </c>
      <c r="F578" s="236">
        <f>+'Ark1'!J2240</f>
        <v>0</v>
      </c>
      <c r="G578" s="236" t="e">
        <f>VLOOKUP(F578,RNR!$A$1:$B$25,2)</f>
        <v>#N/A</v>
      </c>
      <c r="H578" s="236" t="str">
        <f>+IF(I578=0,"",'Ark1'!Q2240)</f>
        <v/>
      </c>
      <c r="I578" s="353">
        <f>+'Ark1'!R2240</f>
        <v>0</v>
      </c>
      <c r="J578" s="237" t="str">
        <f>+IF(I578=0,"",'Ark1'!AG2240)</f>
        <v/>
      </c>
      <c r="K578" s="237"/>
      <c r="L578" s="237" t="str">
        <f>+IF(I578=0,"",'Ark1'!AH2240)</f>
        <v/>
      </c>
      <c r="M578" s="331"/>
      <c r="N578" s="504">
        <f>+'Ark1'!AI2240</f>
        <v>0</v>
      </c>
      <c r="O578" s="333"/>
      <c r="P578" s="32" t="str">
        <f>+IF(I578=0,"",'Ark1'!U2240)</f>
        <v/>
      </c>
      <c r="Q578" s="331"/>
      <c r="R578" s="264" t="str">
        <f>+IF(N578=0,"",'Ark1'!AJ2240)</f>
        <v/>
      </c>
      <c r="S578" s="334"/>
      <c r="T578" s="264" t="str">
        <f>+IF(N578=0,"",'Ark1'!AK2240)</f>
        <v/>
      </c>
      <c r="U578" s="308"/>
      <c r="V578" s="238" t="str">
        <f>+IF(I578=0,"",'Ark1'!T2240)</f>
        <v/>
      </c>
      <c r="W578" s="331"/>
      <c r="X578" s="239" t="str">
        <f>+IF(I578=0,"",'Ark1'!W2240)</f>
        <v/>
      </c>
      <c r="Y578" s="239" t="str">
        <f>+IF(I578=0,"",'Ark1'!X2240)</f>
        <v/>
      </c>
      <c r="Z578" s="239" t="str">
        <f>+IF(I578=0,"",'Ark1'!Y2240)</f>
        <v/>
      </c>
      <c r="AA578" s="239" t="str">
        <f>+IF(I578=0,"",'Ark1'!Z2240)</f>
        <v/>
      </c>
      <c r="AB578" s="237" t="str">
        <f>+IF(I578=0,"",'Ark1'!AA2240)</f>
        <v/>
      </c>
      <c r="AC578" s="238" t="str">
        <f>+IF(I578=0,"",'Ark1'!AC2240)</f>
        <v/>
      </c>
      <c r="AD578" s="239" t="str">
        <f>+IF(I578=0,"",'Ark1'!AE2240)</f>
        <v/>
      </c>
      <c r="AE578" s="237" t="str">
        <f t="shared" si="82"/>
        <v/>
      </c>
      <c r="AF578" s="237" t="str">
        <f t="shared" ref="AF578:AF604" si="84">IF(I578=0,"",I578/H578)</f>
        <v/>
      </c>
      <c r="AG578" s="308"/>
    </row>
    <row r="579" spans="1:33" ht="15.6">
      <c r="A579" s="308"/>
      <c r="B579" s="308">
        <f>+'Ark1'!C2241</f>
        <v>0</v>
      </c>
      <c r="C579" s="236">
        <f>+'Ark1'!L2241</f>
        <v>0</v>
      </c>
      <c r="D579" s="236" t="e">
        <f>VLOOKUP(C579,Klasse!$C$11:$D$27,2)</f>
        <v>#N/A</v>
      </c>
      <c r="E579" s="236">
        <f>+'Ark1'!H2241</f>
        <v>0</v>
      </c>
      <c r="F579" s="236">
        <f>+'Ark1'!J2241</f>
        <v>0</v>
      </c>
      <c r="G579" s="236" t="e">
        <f>VLOOKUP(F579,RNR!$A$1:$B$25,2)</f>
        <v>#N/A</v>
      </c>
      <c r="H579" s="236" t="str">
        <f>+IF(I579=0,"",'Ark1'!Q2241)</f>
        <v/>
      </c>
      <c r="I579" s="353">
        <f>+'Ark1'!R2241</f>
        <v>0</v>
      </c>
      <c r="J579" s="237" t="str">
        <f>+IF(I579=0,"",'Ark1'!AG2241)</f>
        <v/>
      </c>
      <c r="K579" s="237"/>
      <c r="L579" s="237" t="str">
        <f>+IF(I579=0,"",'Ark1'!AH2241)</f>
        <v/>
      </c>
      <c r="M579" s="331"/>
      <c r="N579" s="504">
        <f>+'Ark1'!AI2241</f>
        <v>0</v>
      </c>
      <c r="O579" s="333"/>
      <c r="P579" s="32" t="str">
        <f>+IF(I579=0,"",'Ark1'!U2241)</f>
        <v/>
      </c>
      <c r="Q579" s="331"/>
      <c r="R579" s="264" t="str">
        <f>+IF(N579=0,"",'Ark1'!AJ2241)</f>
        <v/>
      </c>
      <c r="S579" s="334"/>
      <c r="T579" s="264" t="str">
        <f>+IF(N579=0,"",'Ark1'!AK2241)</f>
        <v/>
      </c>
      <c r="U579" s="308"/>
      <c r="V579" s="238" t="str">
        <f>+IF(I579=0,"",'Ark1'!T2241)</f>
        <v/>
      </c>
      <c r="W579" s="331"/>
      <c r="X579" s="239" t="str">
        <f>+IF(I579=0,"",'Ark1'!W2241)</f>
        <v/>
      </c>
      <c r="Y579" s="239" t="str">
        <f>+IF(I579=0,"",'Ark1'!X2241)</f>
        <v/>
      </c>
      <c r="Z579" s="239" t="str">
        <f>+IF(I579=0,"",'Ark1'!Y2241)</f>
        <v/>
      </c>
      <c r="AA579" s="239" t="str">
        <f>+IF(I579=0,"",'Ark1'!Z2241)</f>
        <v/>
      </c>
      <c r="AB579" s="237" t="str">
        <f>+IF(I579=0,"",'Ark1'!AA2241)</f>
        <v/>
      </c>
      <c r="AC579" s="238" t="str">
        <f>+IF(I579=0,"",'Ark1'!AC2241)</f>
        <v/>
      </c>
      <c r="AD579" s="239" t="str">
        <f>+IF(I579=0,"",'Ark1'!AE2241)</f>
        <v/>
      </c>
      <c r="AE579" s="237" t="str">
        <f t="shared" si="82"/>
        <v/>
      </c>
      <c r="AF579" s="237" t="str">
        <f t="shared" si="84"/>
        <v/>
      </c>
      <c r="AG579" s="308"/>
    </row>
    <row r="580" spans="1:33" ht="15.6">
      <c r="A580" s="308"/>
      <c r="B580" s="308">
        <f>+'Ark1'!C2242</f>
        <v>0</v>
      </c>
      <c r="C580" s="236">
        <f>+'Ark1'!L2242</f>
        <v>0</v>
      </c>
      <c r="D580" s="236" t="e">
        <f>VLOOKUP(C580,Klasse!$C$11:$D$27,2)</f>
        <v>#N/A</v>
      </c>
      <c r="E580" s="236">
        <f>+'Ark1'!H2242</f>
        <v>0</v>
      </c>
      <c r="F580" s="236">
        <f>+'Ark1'!J2242</f>
        <v>0</v>
      </c>
      <c r="G580" s="236" t="e">
        <f>VLOOKUP(F580,RNR!$A$1:$B$25,2)</f>
        <v>#N/A</v>
      </c>
      <c r="H580" s="236" t="str">
        <f>+IF(I580=0,"",'Ark1'!Q2242)</f>
        <v/>
      </c>
      <c r="I580" s="353">
        <f>+'Ark1'!R2242</f>
        <v>0</v>
      </c>
      <c r="J580" s="237" t="str">
        <f>+IF(I580=0,"",'Ark1'!AG2242)</f>
        <v/>
      </c>
      <c r="K580" s="237"/>
      <c r="L580" s="237" t="str">
        <f>+IF(I580=0,"",'Ark1'!AH2242)</f>
        <v/>
      </c>
      <c r="M580" s="331"/>
      <c r="N580" s="504">
        <f>+'Ark1'!AI2242</f>
        <v>0</v>
      </c>
      <c r="O580" s="333"/>
      <c r="P580" s="32" t="str">
        <f>+IF(I580=0,"",'Ark1'!U2242)</f>
        <v/>
      </c>
      <c r="Q580" s="331"/>
      <c r="R580" s="264" t="str">
        <f>+IF(N580=0,"",'Ark1'!AJ2242)</f>
        <v/>
      </c>
      <c r="S580" s="334"/>
      <c r="T580" s="264" t="str">
        <f>+IF(N580=0,"",'Ark1'!AK2242)</f>
        <v/>
      </c>
      <c r="U580" s="308"/>
      <c r="V580" s="238" t="str">
        <f>+IF(I580=0,"",'Ark1'!T2242)</f>
        <v/>
      </c>
      <c r="W580" s="331"/>
      <c r="X580" s="239" t="str">
        <f>+IF(I580=0,"",'Ark1'!W2242)</f>
        <v/>
      </c>
      <c r="Y580" s="239" t="str">
        <f>+IF(I580=0,"",'Ark1'!X2242)</f>
        <v/>
      </c>
      <c r="Z580" s="239" t="str">
        <f>+IF(I580=0,"",'Ark1'!Y2242)</f>
        <v/>
      </c>
      <c r="AA580" s="239" t="str">
        <f>+IF(I580=0,"",'Ark1'!Z2242)</f>
        <v/>
      </c>
      <c r="AB580" s="237" t="str">
        <f>+IF(I580=0,"",'Ark1'!AA2242)</f>
        <v/>
      </c>
      <c r="AC580" s="238" t="str">
        <f>+IF(I580=0,"",'Ark1'!AC2242)</f>
        <v/>
      </c>
      <c r="AD580" s="239" t="str">
        <f>+IF(I580=0,"",'Ark1'!AE2242)</f>
        <v/>
      </c>
      <c r="AE580" s="237" t="str">
        <f t="shared" si="82"/>
        <v/>
      </c>
      <c r="AF580" s="237" t="str">
        <f t="shared" si="84"/>
        <v/>
      </c>
      <c r="AG580" s="308"/>
    </row>
    <row r="581" spans="1:33" ht="15.6">
      <c r="A581" s="308"/>
      <c r="B581" s="308">
        <f>+'Ark1'!C2243</f>
        <v>0</v>
      </c>
      <c r="C581" s="236">
        <f>+'Ark1'!L2243</f>
        <v>0</v>
      </c>
      <c r="D581" s="236" t="e">
        <f>VLOOKUP(C581,Klasse!$C$11:$D$27,2)</f>
        <v>#N/A</v>
      </c>
      <c r="E581" s="236">
        <f>+'Ark1'!H2243</f>
        <v>0</v>
      </c>
      <c r="F581" s="236">
        <f>+'Ark1'!J2243</f>
        <v>0</v>
      </c>
      <c r="G581" s="236" t="e">
        <f>VLOOKUP(F581,RNR!$A$1:$B$25,2)</f>
        <v>#N/A</v>
      </c>
      <c r="H581" s="236" t="str">
        <f>+IF(I581=0,"",'Ark1'!Q2243)</f>
        <v/>
      </c>
      <c r="I581" s="353">
        <f>+'Ark1'!R2243</f>
        <v>0</v>
      </c>
      <c r="J581" s="237" t="str">
        <f>+IF(I581=0,"",'Ark1'!AG2243)</f>
        <v/>
      </c>
      <c r="K581" s="237"/>
      <c r="L581" s="237" t="str">
        <f>+IF(I581=0,"",'Ark1'!AH2243)</f>
        <v/>
      </c>
      <c r="M581" s="331"/>
      <c r="N581" s="504">
        <f>+'Ark1'!AI2243</f>
        <v>0</v>
      </c>
      <c r="O581" s="333"/>
      <c r="P581" s="32" t="str">
        <f>+IF(I581=0,"",'Ark1'!U2243)</f>
        <v/>
      </c>
      <c r="Q581" s="331"/>
      <c r="R581" s="264" t="str">
        <f>+IF(N581=0,"",'Ark1'!AJ2243)</f>
        <v/>
      </c>
      <c r="S581" s="334"/>
      <c r="T581" s="264" t="str">
        <f>+IF(N581=0,"",'Ark1'!AK2243)</f>
        <v/>
      </c>
      <c r="U581" s="308"/>
      <c r="V581" s="238" t="str">
        <f>+IF(I581=0,"",'Ark1'!T2243)</f>
        <v/>
      </c>
      <c r="W581" s="331"/>
      <c r="X581" s="239" t="str">
        <f>+IF(I581=0,"",'Ark1'!W2243)</f>
        <v/>
      </c>
      <c r="Y581" s="239" t="str">
        <f>+IF(I581=0,"",'Ark1'!X2243)</f>
        <v/>
      </c>
      <c r="Z581" s="239" t="str">
        <f>+IF(I581=0,"",'Ark1'!Y2243)</f>
        <v/>
      </c>
      <c r="AA581" s="239" t="str">
        <f>+IF(I581=0,"",'Ark1'!Z2243)</f>
        <v/>
      </c>
      <c r="AB581" s="237" t="str">
        <f>+IF(I581=0,"",'Ark1'!AA2243)</f>
        <v/>
      </c>
      <c r="AC581" s="238" t="str">
        <f>+IF(I581=0,"",'Ark1'!AC2243)</f>
        <v/>
      </c>
      <c r="AD581" s="239" t="str">
        <f>+IF(I581=0,"",'Ark1'!AE2243)</f>
        <v/>
      </c>
      <c r="AE581" s="237" t="str">
        <f t="shared" si="82"/>
        <v/>
      </c>
      <c r="AF581" s="237" t="str">
        <f t="shared" si="84"/>
        <v/>
      </c>
      <c r="AG581" s="308"/>
    </row>
    <row r="582" spans="1:33" ht="15.6">
      <c r="A582" s="308"/>
      <c r="B582" s="308">
        <f>+'Ark1'!C2244</f>
        <v>0</v>
      </c>
      <c r="C582" s="236">
        <f>+'Ark1'!L2244</f>
        <v>0</v>
      </c>
      <c r="D582" s="236" t="e">
        <f>VLOOKUP(C582,Klasse!$C$11:$D$27,2)</f>
        <v>#N/A</v>
      </c>
      <c r="E582" s="236">
        <f>+'Ark1'!H2244</f>
        <v>0</v>
      </c>
      <c r="F582" s="236">
        <f>+'Ark1'!J2244</f>
        <v>0</v>
      </c>
      <c r="G582" s="236" t="e">
        <f>VLOOKUP(F582,RNR!$A$1:$B$25,2)</f>
        <v>#N/A</v>
      </c>
      <c r="H582" s="236" t="str">
        <f>+IF(I582=0,"",'Ark1'!Q2244)</f>
        <v/>
      </c>
      <c r="I582" s="353">
        <f>+'Ark1'!R2244</f>
        <v>0</v>
      </c>
      <c r="J582" s="237" t="str">
        <f>+IF(I582=0,"",'Ark1'!AG2244)</f>
        <v/>
      </c>
      <c r="K582" s="237"/>
      <c r="L582" s="237" t="str">
        <f>+IF(I582=0,"",'Ark1'!AH2244)</f>
        <v/>
      </c>
      <c r="M582" s="331"/>
      <c r="N582" s="504">
        <f>+'Ark1'!AI2244</f>
        <v>0</v>
      </c>
      <c r="O582" s="333"/>
      <c r="P582" s="32" t="str">
        <f>+IF(I582=0,"",'Ark1'!U2244)</f>
        <v/>
      </c>
      <c r="Q582" s="331"/>
      <c r="R582" s="264" t="str">
        <f>+IF(N582=0,"",'Ark1'!AJ2244)</f>
        <v/>
      </c>
      <c r="S582" s="334"/>
      <c r="T582" s="264" t="str">
        <f>+IF(N582=0,"",'Ark1'!AK2244)</f>
        <v/>
      </c>
      <c r="U582" s="308"/>
      <c r="V582" s="238" t="str">
        <f>+IF(I582=0,"",'Ark1'!T2244)</f>
        <v/>
      </c>
      <c r="W582" s="331"/>
      <c r="X582" s="239" t="str">
        <f>+IF(I582=0,"",'Ark1'!W2244)</f>
        <v/>
      </c>
      <c r="Y582" s="239" t="str">
        <f>+IF(I582=0,"",'Ark1'!X2244)</f>
        <v/>
      </c>
      <c r="Z582" s="239" t="str">
        <f>+IF(I582=0,"",'Ark1'!Y2244)</f>
        <v/>
      </c>
      <c r="AA582" s="239" t="str">
        <f>+IF(I582=0,"",'Ark1'!Z2244)</f>
        <v/>
      </c>
      <c r="AB582" s="237" t="str">
        <f>+IF(I582=0,"",'Ark1'!AA2244)</f>
        <v/>
      </c>
      <c r="AC582" s="238" t="str">
        <f>+IF(I582=0,"",'Ark1'!AC2244)</f>
        <v/>
      </c>
      <c r="AD582" s="239" t="str">
        <f>+IF(I582=0,"",'Ark1'!AE2244)</f>
        <v/>
      </c>
      <c r="AE582" s="237" t="str">
        <f t="shared" si="82"/>
        <v/>
      </c>
      <c r="AF582" s="237" t="str">
        <f t="shared" si="84"/>
        <v/>
      </c>
      <c r="AG582" s="308"/>
    </row>
    <row r="583" spans="1:33" ht="15.6">
      <c r="A583" s="308"/>
      <c r="B583" s="308">
        <f>+'Ark1'!C2245</f>
        <v>0</v>
      </c>
      <c r="C583" s="236">
        <f>+'Ark1'!L2245</f>
        <v>0</v>
      </c>
      <c r="D583" s="236" t="e">
        <f>VLOOKUP(C583,Klasse!$C$11:$D$27,2)</f>
        <v>#N/A</v>
      </c>
      <c r="E583" s="236">
        <f>+'Ark1'!H2245</f>
        <v>0</v>
      </c>
      <c r="F583" s="236">
        <f>+'Ark1'!J2245</f>
        <v>0</v>
      </c>
      <c r="G583" s="236" t="e">
        <f>VLOOKUP(F583,RNR!$A$1:$B$25,2)</f>
        <v>#N/A</v>
      </c>
      <c r="H583" s="236" t="str">
        <f>+IF(I583=0,"",'Ark1'!Q2245)</f>
        <v/>
      </c>
      <c r="I583" s="353">
        <f>+'Ark1'!R2245</f>
        <v>0</v>
      </c>
      <c r="J583" s="237" t="str">
        <f>+IF(I583=0,"",'Ark1'!AG2245)</f>
        <v/>
      </c>
      <c r="K583" s="237"/>
      <c r="L583" s="237" t="str">
        <f>+IF(I583=0,"",'Ark1'!AH2245)</f>
        <v/>
      </c>
      <c r="M583" s="331"/>
      <c r="N583" s="504">
        <f>+'Ark1'!AI2245</f>
        <v>0</v>
      </c>
      <c r="O583" s="333"/>
      <c r="P583" s="32" t="str">
        <f>+IF(I583=0,"",'Ark1'!U2245)</f>
        <v/>
      </c>
      <c r="Q583" s="331"/>
      <c r="R583" s="264" t="str">
        <f>+IF(N583=0,"",'Ark1'!AJ2245)</f>
        <v/>
      </c>
      <c r="S583" s="334"/>
      <c r="T583" s="264" t="str">
        <f>+IF(N583=0,"",'Ark1'!AK2245)</f>
        <v/>
      </c>
      <c r="U583" s="308"/>
      <c r="V583" s="238" t="str">
        <f>+IF(I583=0,"",'Ark1'!T2245)</f>
        <v/>
      </c>
      <c r="W583" s="331"/>
      <c r="X583" s="239" t="str">
        <f>+IF(I583=0,"",'Ark1'!W2245)</f>
        <v/>
      </c>
      <c r="Y583" s="239" t="str">
        <f>+IF(I583=0,"",'Ark1'!X2245)</f>
        <v/>
      </c>
      <c r="Z583" s="239" t="str">
        <f>+IF(I583=0,"",'Ark1'!Y2245)</f>
        <v/>
      </c>
      <c r="AA583" s="239" t="str">
        <f>+IF(I583=0,"",'Ark1'!Z2245)</f>
        <v/>
      </c>
      <c r="AB583" s="237" t="str">
        <f>+IF(I583=0,"",'Ark1'!AA2245)</f>
        <v/>
      </c>
      <c r="AC583" s="238" t="str">
        <f>+IF(I583=0,"",'Ark1'!AC2245)</f>
        <v/>
      </c>
      <c r="AD583" s="239" t="str">
        <f>+IF(I583=0,"",'Ark1'!AE2245)</f>
        <v/>
      </c>
      <c r="AE583" s="237" t="str">
        <f t="shared" si="82"/>
        <v/>
      </c>
      <c r="AF583" s="237" t="str">
        <f t="shared" si="84"/>
        <v/>
      </c>
      <c r="AG583" s="308"/>
    </row>
    <row r="584" spans="1:33" ht="15.6">
      <c r="A584" s="308"/>
      <c r="B584" s="308">
        <f>+'Ark1'!C2246</f>
        <v>0</v>
      </c>
      <c r="C584" s="236">
        <f>+'Ark1'!L2246</f>
        <v>0</v>
      </c>
      <c r="D584" s="236" t="e">
        <f>VLOOKUP(C584,Klasse!$C$11:$D$27,2)</f>
        <v>#N/A</v>
      </c>
      <c r="E584" s="236">
        <f>+'Ark1'!H2246</f>
        <v>0</v>
      </c>
      <c r="F584" s="236">
        <f>+'Ark1'!J2246</f>
        <v>0</v>
      </c>
      <c r="G584" s="236" t="e">
        <f>VLOOKUP(F584,RNR!$A$1:$B$25,2)</f>
        <v>#N/A</v>
      </c>
      <c r="H584" s="236" t="str">
        <f>+IF(I584=0,"",'Ark1'!Q2246)</f>
        <v/>
      </c>
      <c r="I584" s="353">
        <f>+'Ark1'!R2246</f>
        <v>0</v>
      </c>
      <c r="J584" s="237" t="str">
        <f>+IF(I584=0,"",'Ark1'!AG2246)</f>
        <v/>
      </c>
      <c r="K584" s="237"/>
      <c r="L584" s="237" t="str">
        <f>+IF(I584=0,"",'Ark1'!AH2246)</f>
        <v/>
      </c>
      <c r="M584" s="331"/>
      <c r="N584" s="504">
        <f>+'Ark1'!AI2246</f>
        <v>0</v>
      </c>
      <c r="O584" s="333"/>
      <c r="P584" s="32" t="str">
        <f>+IF(I584=0,"",'Ark1'!U2246)</f>
        <v/>
      </c>
      <c r="Q584" s="331"/>
      <c r="R584" s="264" t="str">
        <f>+IF(N584=0,"",'Ark1'!AJ2246)</f>
        <v/>
      </c>
      <c r="S584" s="334"/>
      <c r="T584" s="264" t="str">
        <f>+IF(N584=0,"",'Ark1'!AK2246)</f>
        <v/>
      </c>
      <c r="U584" s="308"/>
      <c r="V584" s="238" t="str">
        <f>+IF(I584=0,"",'Ark1'!T2246)</f>
        <v/>
      </c>
      <c r="W584" s="331"/>
      <c r="X584" s="239" t="str">
        <f>+IF(I584=0,"",'Ark1'!W2246)</f>
        <v/>
      </c>
      <c r="Y584" s="239" t="str">
        <f>+IF(I584=0,"",'Ark1'!X2246)</f>
        <v/>
      </c>
      <c r="Z584" s="239" t="str">
        <f>+IF(I584=0,"",'Ark1'!Y2246)</f>
        <v/>
      </c>
      <c r="AA584" s="239" t="str">
        <f>+IF(I584=0,"",'Ark1'!Z2246)</f>
        <v/>
      </c>
      <c r="AB584" s="237" t="str">
        <f>+IF(I584=0,"",'Ark1'!AA2246)</f>
        <v/>
      </c>
      <c r="AC584" s="238" t="str">
        <f>+IF(I584=0,"",'Ark1'!AC2246)</f>
        <v/>
      </c>
      <c r="AD584" s="239" t="str">
        <f>+IF(I584=0,"",'Ark1'!AE2246)</f>
        <v/>
      </c>
      <c r="AE584" s="237" t="str">
        <f t="shared" si="82"/>
        <v/>
      </c>
      <c r="AF584" s="237" t="str">
        <f t="shared" si="84"/>
        <v/>
      </c>
      <c r="AG584" s="308"/>
    </row>
    <row r="585" spans="1:33" ht="15.6">
      <c r="A585" s="308"/>
      <c r="B585" s="308">
        <f>+'Ark1'!C2247</f>
        <v>0</v>
      </c>
      <c r="C585" s="236">
        <f>+'Ark1'!L2247</f>
        <v>0</v>
      </c>
      <c r="D585" s="236" t="e">
        <f>VLOOKUP(C585,Klasse!$C$11:$D$27,2)</f>
        <v>#N/A</v>
      </c>
      <c r="E585" s="236">
        <f>+'Ark1'!H2247</f>
        <v>0</v>
      </c>
      <c r="F585" s="236">
        <f>+'Ark1'!J2247</f>
        <v>0</v>
      </c>
      <c r="G585" s="236" t="e">
        <f>VLOOKUP(F585,RNR!$A$1:$B$25,2)</f>
        <v>#N/A</v>
      </c>
      <c r="H585" s="236" t="str">
        <f>+IF(I585=0,"",'Ark1'!Q2247)</f>
        <v/>
      </c>
      <c r="I585" s="353">
        <f>+'Ark1'!R2247</f>
        <v>0</v>
      </c>
      <c r="J585" s="237" t="str">
        <f>+IF(I585=0,"",'Ark1'!AG2247)</f>
        <v/>
      </c>
      <c r="K585" s="237"/>
      <c r="L585" s="237" t="str">
        <f>+IF(I585=0,"",'Ark1'!AH2247)</f>
        <v/>
      </c>
      <c r="M585" s="331"/>
      <c r="N585" s="504">
        <f>+'Ark1'!AI2247</f>
        <v>0</v>
      </c>
      <c r="O585" s="333"/>
      <c r="P585" s="32" t="str">
        <f>+IF(I585=0,"",'Ark1'!U2247)</f>
        <v/>
      </c>
      <c r="Q585" s="331"/>
      <c r="R585" s="264" t="str">
        <f>+IF(N585=0,"",'Ark1'!AJ2247)</f>
        <v/>
      </c>
      <c r="S585" s="334"/>
      <c r="T585" s="264" t="str">
        <f>+IF(N585=0,"",'Ark1'!AK2247)</f>
        <v/>
      </c>
      <c r="U585" s="308"/>
      <c r="V585" s="238" t="str">
        <f>+IF(I585=0,"",'Ark1'!T2247)</f>
        <v/>
      </c>
      <c r="W585" s="331"/>
      <c r="X585" s="239" t="str">
        <f>+IF(I585=0,"",'Ark1'!W2247)</f>
        <v/>
      </c>
      <c r="Y585" s="239" t="str">
        <f>+IF(I585=0,"",'Ark1'!X2247)</f>
        <v/>
      </c>
      <c r="Z585" s="239" t="str">
        <f>+IF(I585=0,"",'Ark1'!Y2247)</f>
        <v/>
      </c>
      <c r="AA585" s="239" t="str">
        <f>+IF(I585=0,"",'Ark1'!Z2247)</f>
        <v/>
      </c>
      <c r="AB585" s="237" t="str">
        <f>+IF(I585=0,"",'Ark1'!AA2247)</f>
        <v/>
      </c>
      <c r="AC585" s="238" t="str">
        <f>+IF(I585=0,"",'Ark1'!AC2247)</f>
        <v/>
      </c>
      <c r="AD585" s="239" t="str">
        <f>+IF(I585=0,"",'Ark1'!AE2247)</f>
        <v/>
      </c>
      <c r="AE585" s="237" t="str">
        <f t="shared" si="82"/>
        <v/>
      </c>
      <c r="AF585" s="237" t="str">
        <f t="shared" si="84"/>
        <v/>
      </c>
      <c r="AG585" s="308"/>
    </row>
    <row r="586" spans="1:33" ht="15.6">
      <c r="A586" s="308"/>
      <c r="B586" s="308">
        <f>+'Ark1'!C2248</f>
        <v>0</v>
      </c>
      <c r="C586" s="236">
        <f>+'Ark1'!L2248</f>
        <v>0</v>
      </c>
      <c r="D586" s="236" t="e">
        <f>VLOOKUP(C586,Klasse!$C$11:$D$27,2)</f>
        <v>#N/A</v>
      </c>
      <c r="E586" s="236">
        <f>+'Ark1'!H2248</f>
        <v>0</v>
      </c>
      <c r="F586" s="236">
        <f>+'Ark1'!J2248</f>
        <v>0</v>
      </c>
      <c r="G586" s="236" t="e">
        <f>VLOOKUP(F586,RNR!$A$1:$B$25,2)</f>
        <v>#N/A</v>
      </c>
      <c r="H586" s="236" t="str">
        <f>+IF(I586=0,"",'Ark1'!Q2248)</f>
        <v/>
      </c>
      <c r="I586" s="353">
        <f>+'Ark1'!R2248</f>
        <v>0</v>
      </c>
      <c r="J586" s="237" t="str">
        <f>+IF(I586=0,"",'Ark1'!AG2248)</f>
        <v/>
      </c>
      <c r="K586" s="237"/>
      <c r="L586" s="237" t="str">
        <f>+IF(I586=0,"",'Ark1'!AH2248)</f>
        <v/>
      </c>
      <c r="M586" s="331"/>
      <c r="N586" s="504">
        <f>+'Ark1'!AI2248</f>
        <v>0</v>
      </c>
      <c r="O586" s="333"/>
      <c r="P586" s="32" t="str">
        <f>+IF(I586=0,"",'Ark1'!U2248)</f>
        <v/>
      </c>
      <c r="Q586" s="331"/>
      <c r="R586" s="264" t="str">
        <f>+IF(N586=0,"",'Ark1'!AJ2248)</f>
        <v/>
      </c>
      <c r="S586" s="334"/>
      <c r="T586" s="264" t="str">
        <f>+IF(N586=0,"",'Ark1'!AK2248)</f>
        <v/>
      </c>
      <c r="U586" s="308"/>
      <c r="V586" s="238" t="str">
        <f>+IF(I586=0,"",'Ark1'!T2248)</f>
        <v/>
      </c>
      <c r="W586" s="331"/>
      <c r="X586" s="239" t="str">
        <f>+IF(I586=0,"",'Ark1'!W2248)</f>
        <v/>
      </c>
      <c r="Y586" s="239" t="str">
        <f>+IF(I586=0,"",'Ark1'!X2248)</f>
        <v/>
      </c>
      <c r="Z586" s="239" t="str">
        <f>+IF(I586=0,"",'Ark1'!Y2248)</f>
        <v/>
      </c>
      <c r="AA586" s="239" t="str">
        <f>+IF(I586=0,"",'Ark1'!Z2248)</f>
        <v/>
      </c>
      <c r="AB586" s="237" t="str">
        <f>+IF(I586=0,"",'Ark1'!AA2248)</f>
        <v/>
      </c>
      <c r="AC586" s="238" t="str">
        <f>+IF(I586=0,"",'Ark1'!AC2248)</f>
        <v/>
      </c>
      <c r="AD586" s="239" t="str">
        <f>+IF(I586=0,"",'Ark1'!AE2248)</f>
        <v/>
      </c>
      <c r="AE586" s="237" t="str">
        <f t="shared" si="82"/>
        <v/>
      </c>
      <c r="AF586" s="237" t="str">
        <f t="shared" si="84"/>
        <v/>
      </c>
      <c r="AG586" s="308"/>
    </row>
    <row r="587" spans="1:33" ht="15.6">
      <c r="A587" s="308"/>
      <c r="B587" s="308">
        <f>+'Ark1'!C2249</f>
        <v>0</v>
      </c>
      <c r="C587" s="236">
        <f>+'Ark1'!L2249</f>
        <v>0</v>
      </c>
      <c r="D587" s="236" t="e">
        <f>VLOOKUP(C587,Klasse!$C$11:$D$27,2)</f>
        <v>#N/A</v>
      </c>
      <c r="E587" s="236">
        <f>+'Ark1'!H2249</f>
        <v>0</v>
      </c>
      <c r="F587" s="236">
        <f>+'Ark1'!J2249</f>
        <v>0</v>
      </c>
      <c r="G587" s="236" t="e">
        <f>VLOOKUP(F587,RNR!$A$1:$B$25,2)</f>
        <v>#N/A</v>
      </c>
      <c r="H587" s="236" t="str">
        <f>+IF(I587=0,"",'Ark1'!Q2249)</f>
        <v/>
      </c>
      <c r="I587" s="353">
        <f>+'Ark1'!R2249</f>
        <v>0</v>
      </c>
      <c r="J587" s="237" t="str">
        <f>+IF(I587=0,"",'Ark1'!AG2249)</f>
        <v/>
      </c>
      <c r="K587" s="237"/>
      <c r="L587" s="237" t="str">
        <f>+IF(I587=0,"",'Ark1'!AH2249)</f>
        <v/>
      </c>
      <c r="M587" s="331"/>
      <c r="N587" s="504">
        <f>+'Ark1'!AI2249</f>
        <v>0</v>
      </c>
      <c r="O587" s="333"/>
      <c r="P587" s="32" t="str">
        <f>+IF(I587=0,"",'Ark1'!U2249)</f>
        <v/>
      </c>
      <c r="Q587" s="331"/>
      <c r="R587" s="264" t="str">
        <f>+IF(N587=0,"",'Ark1'!AJ2249)</f>
        <v/>
      </c>
      <c r="S587" s="334"/>
      <c r="T587" s="264" t="str">
        <f>+IF(N587=0,"",'Ark1'!AK2249)</f>
        <v/>
      </c>
      <c r="U587" s="308"/>
      <c r="V587" s="238" t="str">
        <f>+IF(I587=0,"",'Ark1'!T2249)</f>
        <v/>
      </c>
      <c r="W587" s="331"/>
      <c r="X587" s="239" t="str">
        <f>+IF(I587=0,"",'Ark1'!W2249)</f>
        <v/>
      </c>
      <c r="Y587" s="239" t="str">
        <f>+IF(I587=0,"",'Ark1'!X2249)</f>
        <v/>
      </c>
      <c r="Z587" s="239" t="str">
        <f>+IF(I587=0,"",'Ark1'!Y2249)</f>
        <v/>
      </c>
      <c r="AA587" s="239" t="str">
        <f>+IF(I587=0,"",'Ark1'!Z2249)</f>
        <v/>
      </c>
      <c r="AB587" s="237" t="str">
        <f>+IF(I587=0,"",'Ark1'!AA2249)</f>
        <v/>
      </c>
      <c r="AC587" s="238" t="str">
        <f>+IF(I587=0,"",'Ark1'!AC2249)</f>
        <v/>
      </c>
      <c r="AD587" s="239" t="str">
        <f>+IF(I587=0,"",'Ark1'!AE2249)</f>
        <v/>
      </c>
      <c r="AE587" s="237" t="str">
        <f t="shared" si="82"/>
        <v/>
      </c>
      <c r="AF587" s="237" t="str">
        <f t="shared" si="84"/>
        <v/>
      </c>
      <c r="AG587" s="308"/>
    </row>
    <row r="588" spans="1:33" ht="15.6">
      <c r="A588" s="308"/>
      <c r="B588" s="308">
        <f>+'Ark1'!C2250</f>
        <v>0</v>
      </c>
      <c r="C588" s="236">
        <f>+'Ark1'!L2250</f>
        <v>0</v>
      </c>
      <c r="D588" s="236" t="e">
        <f>VLOOKUP(C588,Klasse!$C$11:$D$27,2)</f>
        <v>#N/A</v>
      </c>
      <c r="E588" s="236">
        <f>+'Ark1'!H2250</f>
        <v>0</v>
      </c>
      <c r="F588" s="236">
        <f>+'Ark1'!J2250</f>
        <v>0</v>
      </c>
      <c r="G588" s="236" t="e">
        <f>VLOOKUP(F588,RNR!$A$1:$B$25,2)</f>
        <v>#N/A</v>
      </c>
      <c r="H588" s="236" t="str">
        <f>+IF(I588=0,"",'Ark1'!Q2250)</f>
        <v/>
      </c>
      <c r="I588" s="353">
        <f>+'Ark1'!R2250</f>
        <v>0</v>
      </c>
      <c r="J588" s="237" t="str">
        <f>+IF(I588=0,"",'Ark1'!AG2250)</f>
        <v/>
      </c>
      <c r="K588" s="237"/>
      <c r="L588" s="237" t="str">
        <f>+IF(I588=0,"",'Ark1'!AH2250)</f>
        <v/>
      </c>
      <c r="M588" s="331"/>
      <c r="N588" s="504">
        <f>+'Ark1'!AI2250</f>
        <v>0</v>
      </c>
      <c r="O588" s="333"/>
      <c r="P588" s="32" t="str">
        <f>+IF(I588=0,"",'Ark1'!U2250)</f>
        <v/>
      </c>
      <c r="Q588" s="331"/>
      <c r="R588" s="264" t="str">
        <f>+IF(N588=0,"",'Ark1'!AJ2250)</f>
        <v/>
      </c>
      <c r="S588" s="334"/>
      <c r="T588" s="264" t="str">
        <f>+IF(N588=0,"",'Ark1'!AK2250)</f>
        <v/>
      </c>
      <c r="U588" s="308"/>
      <c r="V588" s="238" t="str">
        <f>+IF(I588=0,"",'Ark1'!T2250)</f>
        <v/>
      </c>
      <c r="W588" s="331"/>
      <c r="X588" s="239" t="str">
        <f>+IF(I588=0,"",'Ark1'!W2250)</f>
        <v/>
      </c>
      <c r="Y588" s="239" t="str">
        <f>+IF(I588=0,"",'Ark1'!X2250)</f>
        <v/>
      </c>
      <c r="Z588" s="239" t="str">
        <f>+IF(I588=0,"",'Ark1'!Y2250)</f>
        <v/>
      </c>
      <c r="AA588" s="239" t="str">
        <f>+IF(I588=0,"",'Ark1'!Z2250)</f>
        <v/>
      </c>
      <c r="AB588" s="237" t="str">
        <f>+IF(I588=0,"",'Ark1'!AA2250)</f>
        <v/>
      </c>
      <c r="AC588" s="238" t="str">
        <f>+IF(I588=0,"",'Ark1'!AC2250)</f>
        <v/>
      </c>
      <c r="AD588" s="239" t="str">
        <f>+IF(I588=0,"",'Ark1'!AE2250)</f>
        <v/>
      </c>
      <c r="AE588" s="237" t="str">
        <f t="shared" si="82"/>
        <v/>
      </c>
      <c r="AF588" s="237" t="str">
        <f t="shared" si="84"/>
        <v/>
      </c>
      <c r="AG588" s="308"/>
    </row>
    <row r="589" spans="1:33" ht="15.6">
      <c r="A589" s="308"/>
      <c r="B589" s="308">
        <f>+'Ark1'!C2251</f>
        <v>0</v>
      </c>
      <c r="C589" s="236">
        <f>+'Ark1'!L2251</f>
        <v>0</v>
      </c>
      <c r="D589" s="236" t="e">
        <f>VLOOKUP(C589,Klasse!$C$11:$D$27,2)</f>
        <v>#N/A</v>
      </c>
      <c r="E589" s="236">
        <f>+'Ark1'!H2251</f>
        <v>0</v>
      </c>
      <c r="F589" s="236">
        <f>+'Ark1'!J2251</f>
        <v>0</v>
      </c>
      <c r="G589" s="236" t="e">
        <f>VLOOKUP(F589,RNR!$A$1:$B$25,2)</f>
        <v>#N/A</v>
      </c>
      <c r="H589" s="236" t="str">
        <f>+IF(I589=0,"",'Ark1'!Q2251)</f>
        <v/>
      </c>
      <c r="I589" s="353">
        <f>+'Ark1'!R2251</f>
        <v>0</v>
      </c>
      <c r="J589" s="237" t="str">
        <f>+IF(I589=0,"",'Ark1'!AG2251)</f>
        <v/>
      </c>
      <c r="K589" s="237"/>
      <c r="L589" s="237" t="str">
        <f>+IF(I589=0,"",'Ark1'!AH2251)</f>
        <v/>
      </c>
      <c r="M589" s="331"/>
      <c r="N589" s="504">
        <f>+'Ark1'!AI2251</f>
        <v>0</v>
      </c>
      <c r="O589" s="333"/>
      <c r="P589" s="32" t="str">
        <f>+IF(I589=0,"",'Ark1'!U2251)</f>
        <v/>
      </c>
      <c r="Q589" s="331"/>
      <c r="R589" s="264" t="str">
        <f>+IF(N589=0,"",'Ark1'!AJ2251)</f>
        <v/>
      </c>
      <c r="S589" s="334"/>
      <c r="T589" s="264" t="str">
        <f>+IF(N589=0,"",'Ark1'!AK2251)</f>
        <v/>
      </c>
      <c r="U589" s="308"/>
      <c r="V589" s="238" t="str">
        <f>+IF(I589=0,"",'Ark1'!T2251)</f>
        <v/>
      </c>
      <c r="W589" s="331"/>
      <c r="X589" s="239" t="str">
        <f>+IF(I589=0,"",'Ark1'!W2251)</f>
        <v/>
      </c>
      <c r="Y589" s="239" t="str">
        <f>+IF(I589=0,"",'Ark1'!X2251)</f>
        <v/>
      </c>
      <c r="Z589" s="239" t="str">
        <f>+IF(I589=0,"",'Ark1'!Y2251)</f>
        <v/>
      </c>
      <c r="AA589" s="239" t="str">
        <f>+IF(I589=0,"",'Ark1'!Z2251)</f>
        <v/>
      </c>
      <c r="AB589" s="237" t="str">
        <f>+IF(I589=0,"",'Ark1'!AA2251)</f>
        <v/>
      </c>
      <c r="AC589" s="238" t="str">
        <f>+IF(I589=0,"",'Ark1'!AC2251)</f>
        <v/>
      </c>
      <c r="AD589" s="239" t="str">
        <f>+IF(I589=0,"",'Ark1'!AE2251)</f>
        <v/>
      </c>
      <c r="AE589" s="237" t="str">
        <f t="shared" si="82"/>
        <v/>
      </c>
      <c r="AF589" s="237" t="str">
        <f t="shared" si="84"/>
        <v/>
      </c>
      <c r="AG589" s="308"/>
    </row>
    <row r="590" spans="1:33" ht="15.6">
      <c r="A590" s="308"/>
      <c r="B590" s="308">
        <f>+'Ark1'!C2252</f>
        <v>0</v>
      </c>
      <c r="C590" s="236">
        <f>+'Ark1'!L2252</f>
        <v>0</v>
      </c>
      <c r="D590" s="236" t="e">
        <f>VLOOKUP(C590,Klasse!$C$11:$D$27,2)</f>
        <v>#N/A</v>
      </c>
      <c r="E590" s="236">
        <f>+'Ark1'!H2252</f>
        <v>0</v>
      </c>
      <c r="F590" s="236">
        <f>+'Ark1'!J2252</f>
        <v>0</v>
      </c>
      <c r="G590" s="236" t="e">
        <f>VLOOKUP(F590,RNR!$A$1:$B$25,2)</f>
        <v>#N/A</v>
      </c>
      <c r="H590" s="236" t="str">
        <f>+IF(I590=0,"",'Ark1'!Q2252)</f>
        <v/>
      </c>
      <c r="I590" s="353">
        <f>+'Ark1'!R2252</f>
        <v>0</v>
      </c>
      <c r="J590" s="237" t="str">
        <f>+IF(I590=0,"",'Ark1'!AG2252)</f>
        <v/>
      </c>
      <c r="K590" s="237"/>
      <c r="L590" s="237" t="str">
        <f>+IF(I590=0,"",'Ark1'!AH2252)</f>
        <v/>
      </c>
      <c r="M590" s="331"/>
      <c r="N590" s="504">
        <f>+'Ark1'!AI2252</f>
        <v>0</v>
      </c>
      <c r="O590" s="333"/>
      <c r="P590" s="32" t="str">
        <f>+IF(I590=0,"",'Ark1'!U2252)</f>
        <v/>
      </c>
      <c r="Q590" s="331"/>
      <c r="R590" s="264" t="str">
        <f>+IF(N590=0,"",'Ark1'!AJ2252)</f>
        <v/>
      </c>
      <c r="S590" s="334"/>
      <c r="T590" s="264" t="str">
        <f>+IF(N590=0,"",'Ark1'!AK2252)</f>
        <v/>
      </c>
      <c r="U590" s="308"/>
      <c r="V590" s="238" t="str">
        <f>+IF(I590=0,"",'Ark1'!T2252)</f>
        <v/>
      </c>
      <c r="W590" s="331"/>
      <c r="X590" s="239" t="str">
        <f>+IF(I590=0,"",'Ark1'!W2252)</f>
        <v/>
      </c>
      <c r="Y590" s="239" t="str">
        <f>+IF(I590=0,"",'Ark1'!X2252)</f>
        <v/>
      </c>
      <c r="Z590" s="239" t="str">
        <f>+IF(I590=0,"",'Ark1'!Y2252)</f>
        <v/>
      </c>
      <c r="AA590" s="239" t="str">
        <f>+IF(I590=0,"",'Ark1'!Z2252)</f>
        <v/>
      </c>
      <c r="AB590" s="237" t="str">
        <f>+IF(I590=0,"",'Ark1'!AA2252)</f>
        <v/>
      </c>
      <c r="AC590" s="238" t="str">
        <f>+IF(I590=0,"",'Ark1'!AC2252)</f>
        <v/>
      </c>
      <c r="AD590" s="239" t="str">
        <f>+IF(I590=0,"",'Ark1'!AE2252)</f>
        <v/>
      </c>
      <c r="AE590" s="237" t="str">
        <f t="shared" si="82"/>
        <v/>
      </c>
      <c r="AF590" s="237" t="str">
        <f t="shared" si="84"/>
        <v/>
      </c>
      <c r="AG590" s="308"/>
    </row>
    <row r="591" spans="1:33" ht="15.6">
      <c r="A591" s="308"/>
      <c r="B591" s="308">
        <f>+'Ark1'!C2253</f>
        <v>0</v>
      </c>
      <c r="C591" s="236">
        <f>+'Ark1'!L2253</f>
        <v>0</v>
      </c>
      <c r="D591" s="236" t="e">
        <f>VLOOKUP(C591,Klasse!$C$11:$D$27,2)</f>
        <v>#N/A</v>
      </c>
      <c r="E591" s="236">
        <f>+'Ark1'!H2253</f>
        <v>0</v>
      </c>
      <c r="F591" s="236">
        <f>+'Ark1'!J2253</f>
        <v>0</v>
      </c>
      <c r="G591" s="236" t="e">
        <f>VLOOKUP(F591,RNR!$A$1:$B$25,2)</f>
        <v>#N/A</v>
      </c>
      <c r="H591" s="236" t="str">
        <f>+IF(I591=0,"",'Ark1'!Q2253)</f>
        <v/>
      </c>
      <c r="I591" s="353">
        <f>+'Ark1'!R2253</f>
        <v>0</v>
      </c>
      <c r="J591" s="237" t="str">
        <f>+IF(I591=0,"",'Ark1'!AG2253)</f>
        <v/>
      </c>
      <c r="K591" s="237"/>
      <c r="L591" s="237" t="str">
        <f>+IF(I591=0,"",'Ark1'!AH2253)</f>
        <v/>
      </c>
      <c r="M591" s="331"/>
      <c r="N591" s="504">
        <f>+'Ark1'!AI2253</f>
        <v>0</v>
      </c>
      <c r="O591" s="333"/>
      <c r="P591" s="32" t="str">
        <f>+IF(I591=0,"",'Ark1'!U2253)</f>
        <v/>
      </c>
      <c r="Q591" s="331"/>
      <c r="R591" s="264" t="str">
        <f>+IF(N591=0,"",'Ark1'!AJ2253)</f>
        <v/>
      </c>
      <c r="S591" s="334"/>
      <c r="T591" s="264" t="str">
        <f>+IF(N591=0,"",'Ark1'!AK2253)</f>
        <v/>
      </c>
      <c r="U591" s="308"/>
      <c r="V591" s="238" t="str">
        <f>+IF(I591=0,"",'Ark1'!T2253)</f>
        <v/>
      </c>
      <c r="W591" s="331"/>
      <c r="X591" s="239" t="str">
        <f>+IF(I591=0,"",'Ark1'!W2253)</f>
        <v/>
      </c>
      <c r="Y591" s="239" t="str">
        <f>+IF(I591=0,"",'Ark1'!X2253)</f>
        <v/>
      </c>
      <c r="Z591" s="239" t="str">
        <f>+IF(I591=0,"",'Ark1'!Y2253)</f>
        <v/>
      </c>
      <c r="AA591" s="239" t="str">
        <f>+IF(I591=0,"",'Ark1'!Z2253)</f>
        <v/>
      </c>
      <c r="AB591" s="237" t="str">
        <f>+IF(I591=0,"",'Ark1'!AA2253)</f>
        <v/>
      </c>
      <c r="AC591" s="238" t="str">
        <f>+IF(I591=0,"",'Ark1'!AC2253)</f>
        <v/>
      </c>
      <c r="AD591" s="239" t="str">
        <f>+IF(I591=0,"",'Ark1'!AE2253)</f>
        <v/>
      </c>
      <c r="AE591" s="237" t="str">
        <f t="shared" si="82"/>
        <v/>
      </c>
      <c r="AF591" s="237" t="str">
        <f t="shared" si="84"/>
        <v/>
      </c>
      <c r="AG591" s="308"/>
    </row>
    <row r="592" spans="1:33" ht="15.6">
      <c r="A592" s="308"/>
      <c r="B592" s="308">
        <f>+'Ark1'!C2254</f>
        <v>0</v>
      </c>
      <c r="C592" s="236">
        <f>+'Ark1'!L2254</f>
        <v>0</v>
      </c>
      <c r="D592" s="236" t="e">
        <f>VLOOKUP(C592,Klasse!$C$11:$D$27,2)</f>
        <v>#N/A</v>
      </c>
      <c r="E592" s="236">
        <f>+'Ark1'!H2254</f>
        <v>0</v>
      </c>
      <c r="F592" s="236">
        <f>+'Ark1'!J2254</f>
        <v>0</v>
      </c>
      <c r="G592" s="236" t="e">
        <f>VLOOKUP(F592,RNR!$A$1:$B$25,2)</f>
        <v>#N/A</v>
      </c>
      <c r="H592" s="236" t="str">
        <f>+IF(I592=0,"",'Ark1'!Q2254)</f>
        <v/>
      </c>
      <c r="I592" s="353">
        <f>+'Ark1'!R2254</f>
        <v>0</v>
      </c>
      <c r="J592" s="237" t="str">
        <f>+IF(I592=0,"",'Ark1'!AG2254)</f>
        <v/>
      </c>
      <c r="K592" s="237"/>
      <c r="L592" s="237" t="str">
        <f>+IF(I592=0,"",'Ark1'!AH2254)</f>
        <v/>
      </c>
      <c r="M592" s="331"/>
      <c r="N592" s="504">
        <f>+'Ark1'!AI2254</f>
        <v>0</v>
      </c>
      <c r="O592" s="333"/>
      <c r="P592" s="32" t="str">
        <f>+IF(I592=0,"",'Ark1'!U2254)</f>
        <v/>
      </c>
      <c r="Q592" s="331"/>
      <c r="R592" s="264" t="str">
        <f>+IF(N592=0,"",'Ark1'!AJ2254)</f>
        <v/>
      </c>
      <c r="S592" s="334"/>
      <c r="T592" s="264" t="str">
        <f>+IF(N592=0,"",'Ark1'!AK2254)</f>
        <v/>
      </c>
      <c r="U592" s="308"/>
      <c r="V592" s="238" t="str">
        <f>+IF(I592=0,"",'Ark1'!T2254)</f>
        <v/>
      </c>
      <c r="W592" s="331"/>
      <c r="X592" s="239" t="str">
        <f>+IF(I592=0,"",'Ark1'!W2254)</f>
        <v/>
      </c>
      <c r="Y592" s="239" t="str">
        <f>+IF(I592=0,"",'Ark1'!X2254)</f>
        <v/>
      </c>
      <c r="Z592" s="239" t="str">
        <f>+IF(I592=0,"",'Ark1'!Y2254)</f>
        <v/>
      </c>
      <c r="AA592" s="239" t="str">
        <f>+IF(I592=0,"",'Ark1'!Z2254)</f>
        <v/>
      </c>
      <c r="AB592" s="237" t="str">
        <f>+IF(I592=0,"",'Ark1'!AA2254)</f>
        <v/>
      </c>
      <c r="AC592" s="238" t="str">
        <f>+IF(I592=0,"",'Ark1'!AC2254)</f>
        <v/>
      </c>
      <c r="AD592" s="239" t="str">
        <f>+IF(I592=0,"",'Ark1'!AE2254)</f>
        <v/>
      </c>
      <c r="AE592" s="237" t="str">
        <f t="shared" si="82"/>
        <v/>
      </c>
      <c r="AF592" s="237" t="str">
        <f t="shared" si="84"/>
        <v/>
      </c>
      <c r="AG592" s="308"/>
    </row>
    <row r="593" spans="1:61" ht="15.6">
      <c r="A593" s="308"/>
      <c r="B593" s="308">
        <f>+'Ark1'!C2255</f>
        <v>0</v>
      </c>
      <c r="C593" s="236">
        <f>+'Ark1'!L2255</f>
        <v>0</v>
      </c>
      <c r="D593" s="236" t="e">
        <f>VLOOKUP(C593,Klasse!$C$11:$D$27,2)</f>
        <v>#N/A</v>
      </c>
      <c r="E593" s="236">
        <f>+'Ark1'!H2255</f>
        <v>0</v>
      </c>
      <c r="F593" s="236">
        <f>+'Ark1'!J2255</f>
        <v>0</v>
      </c>
      <c r="G593" s="236" t="e">
        <f>VLOOKUP(F593,RNR!$A$1:$B$25,2)</f>
        <v>#N/A</v>
      </c>
      <c r="H593" s="236" t="str">
        <f>+IF(I593=0,"",'Ark1'!Q2255)</f>
        <v/>
      </c>
      <c r="I593" s="353">
        <f>+'Ark1'!R2255</f>
        <v>0</v>
      </c>
      <c r="J593" s="237" t="str">
        <f>+IF(I593=0,"",'Ark1'!AG2255)</f>
        <v/>
      </c>
      <c r="K593" s="237"/>
      <c r="L593" s="237" t="str">
        <f>+IF(I593=0,"",'Ark1'!AH2255)</f>
        <v/>
      </c>
      <c r="M593" s="331"/>
      <c r="N593" s="504">
        <f>+'Ark1'!AI2255</f>
        <v>0</v>
      </c>
      <c r="O593" s="333"/>
      <c r="P593" s="32" t="str">
        <f>+IF(I593=0,"",'Ark1'!U2255)</f>
        <v/>
      </c>
      <c r="Q593" s="331"/>
      <c r="R593" s="264" t="str">
        <f>+IF(N593=0,"",'Ark1'!AJ2255)</f>
        <v/>
      </c>
      <c r="S593" s="334"/>
      <c r="T593" s="264" t="str">
        <f>+IF(N593=0,"",'Ark1'!AK2255)</f>
        <v/>
      </c>
      <c r="U593" s="308"/>
      <c r="V593" s="238" t="str">
        <f>+IF(I593=0,"",'Ark1'!T2255)</f>
        <v/>
      </c>
      <c r="W593" s="331"/>
      <c r="X593" s="239" t="str">
        <f>+IF(I593=0,"",'Ark1'!W2255)</f>
        <v/>
      </c>
      <c r="Y593" s="239" t="str">
        <f>+IF(I593=0,"",'Ark1'!X2255)</f>
        <v/>
      </c>
      <c r="Z593" s="239" t="str">
        <f>+IF(I593=0,"",'Ark1'!Y2255)</f>
        <v/>
      </c>
      <c r="AA593" s="239" t="str">
        <f>+IF(I593=0,"",'Ark1'!Z2255)</f>
        <v/>
      </c>
      <c r="AB593" s="237" t="str">
        <f>+IF(I593=0,"",'Ark1'!AA2255)</f>
        <v/>
      </c>
      <c r="AC593" s="238" t="str">
        <f>+IF(I593=0,"",'Ark1'!AC2255)</f>
        <v/>
      </c>
      <c r="AD593" s="239" t="str">
        <f>+IF(I593=0,"",'Ark1'!AE2255)</f>
        <v/>
      </c>
      <c r="AE593" s="237" t="str">
        <f t="shared" si="82"/>
        <v/>
      </c>
      <c r="AF593" s="237" t="str">
        <f t="shared" si="84"/>
        <v/>
      </c>
      <c r="AG593" s="308"/>
    </row>
    <row r="594" spans="1:61" ht="15.6">
      <c r="A594" s="308"/>
      <c r="B594" s="308">
        <f>+'Ark1'!C2256</f>
        <v>0</v>
      </c>
      <c r="C594" s="236">
        <f>+'Ark1'!L2256</f>
        <v>0</v>
      </c>
      <c r="D594" s="236" t="e">
        <f>VLOOKUP(C594,Klasse!$C$11:$D$27,2)</f>
        <v>#N/A</v>
      </c>
      <c r="E594" s="236">
        <f>+'Ark1'!H2256</f>
        <v>0</v>
      </c>
      <c r="F594" s="236">
        <f>+'Ark1'!J2256</f>
        <v>0</v>
      </c>
      <c r="G594" s="236" t="e">
        <f>VLOOKUP(F594,RNR!$A$1:$B$25,2)</f>
        <v>#N/A</v>
      </c>
      <c r="H594" s="236" t="str">
        <f>+IF(I594=0,"",'Ark1'!Q2256)</f>
        <v/>
      </c>
      <c r="I594" s="353">
        <f>+'Ark1'!R2256</f>
        <v>0</v>
      </c>
      <c r="J594" s="237" t="str">
        <f>+IF(I594=0,"",'Ark1'!AG2256)</f>
        <v/>
      </c>
      <c r="K594" s="237"/>
      <c r="L594" s="237" t="str">
        <f>+IF(I594=0,"",'Ark1'!AH2256)</f>
        <v/>
      </c>
      <c r="M594" s="331"/>
      <c r="N594" s="504">
        <f>+'Ark1'!AI2256</f>
        <v>0</v>
      </c>
      <c r="O594" s="333"/>
      <c r="P594" s="32" t="str">
        <f>+IF(I594=0,"",'Ark1'!U2256)</f>
        <v/>
      </c>
      <c r="Q594" s="331"/>
      <c r="R594" s="264" t="str">
        <f>+IF(N594=0,"",'Ark1'!AJ2256)</f>
        <v/>
      </c>
      <c r="S594" s="334"/>
      <c r="T594" s="264" t="str">
        <f>+IF(N594=0,"",'Ark1'!AK2256)</f>
        <v/>
      </c>
      <c r="U594" s="308"/>
      <c r="V594" s="238" t="str">
        <f>+IF(I594=0,"",'Ark1'!T2256)</f>
        <v/>
      </c>
      <c r="W594" s="331"/>
      <c r="X594" s="239" t="str">
        <f>+IF(I594=0,"",'Ark1'!W2256)</f>
        <v/>
      </c>
      <c r="Y594" s="239" t="str">
        <f>+IF(I594=0,"",'Ark1'!X2256)</f>
        <v/>
      </c>
      <c r="Z594" s="239" t="str">
        <f>+IF(I594=0,"",'Ark1'!Y2256)</f>
        <v/>
      </c>
      <c r="AA594" s="239" t="str">
        <f>+IF(I594=0,"",'Ark1'!Z2256)</f>
        <v/>
      </c>
      <c r="AB594" s="237" t="str">
        <f>+IF(I594=0,"",'Ark1'!AA2256)</f>
        <v/>
      </c>
      <c r="AC594" s="238" t="str">
        <f>+IF(I594=0,"",'Ark1'!AC2256)</f>
        <v/>
      </c>
      <c r="AD594" s="239" t="str">
        <f>+IF(I594=0,"",'Ark1'!AE2256)</f>
        <v/>
      </c>
      <c r="AE594" s="237" t="str">
        <f t="shared" si="82"/>
        <v/>
      </c>
      <c r="AF594" s="237" t="str">
        <f t="shared" si="84"/>
        <v/>
      </c>
      <c r="AG594" s="308"/>
    </row>
    <row r="595" spans="1:61" ht="15.6">
      <c r="A595" s="308"/>
      <c r="B595" s="308">
        <f>+'Ark1'!C2257</f>
        <v>0</v>
      </c>
      <c r="C595" s="236">
        <f>+'Ark1'!L2257</f>
        <v>0</v>
      </c>
      <c r="D595" s="236" t="e">
        <f>VLOOKUP(C595,Klasse!$C$11:$D$27,2)</f>
        <v>#N/A</v>
      </c>
      <c r="E595" s="236">
        <f>+'Ark1'!H2257</f>
        <v>0</v>
      </c>
      <c r="F595" s="236">
        <f>+'Ark1'!J2257</f>
        <v>0</v>
      </c>
      <c r="G595" s="236" t="e">
        <f>VLOOKUP(F595,RNR!$A$1:$B$25,2)</f>
        <v>#N/A</v>
      </c>
      <c r="H595" s="236" t="str">
        <f>+IF(I595=0,"",'Ark1'!Q2257)</f>
        <v/>
      </c>
      <c r="I595" s="353">
        <f>+'Ark1'!R2257</f>
        <v>0</v>
      </c>
      <c r="J595" s="237" t="str">
        <f>+IF(I595=0,"",'Ark1'!AG2257)</f>
        <v/>
      </c>
      <c r="K595" s="237"/>
      <c r="L595" s="237" t="str">
        <f>+IF(I595=0,"",'Ark1'!AH2257)</f>
        <v/>
      </c>
      <c r="M595" s="331"/>
      <c r="N595" s="504">
        <f>+'Ark1'!AI2257</f>
        <v>0</v>
      </c>
      <c r="O595" s="333"/>
      <c r="P595" s="32" t="str">
        <f>+IF(I595=0,"",'Ark1'!U2257)</f>
        <v/>
      </c>
      <c r="Q595" s="331"/>
      <c r="R595" s="264" t="str">
        <f>+IF(N595=0,"",'Ark1'!AJ2257)</f>
        <v/>
      </c>
      <c r="S595" s="334"/>
      <c r="T595" s="264" t="str">
        <f>+IF(N595=0,"",'Ark1'!AK2257)</f>
        <v/>
      </c>
      <c r="U595" s="308"/>
      <c r="V595" s="238" t="str">
        <f>+IF(I595=0,"",'Ark1'!T2257)</f>
        <v/>
      </c>
      <c r="W595" s="331"/>
      <c r="X595" s="239" t="str">
        <f>+IF(I595=0,"",'Ark1'!W2257)</f>
        <v/>
      </c>
      <c r="Y595" s="239" t="str">
        <f>+IF(I595=0,"",'Ark1'!X2257)</f>
        <v/>
      </c>
      <c r="Z595" s="239" t="str">
        <f>+IF(I595=0,"",'Ark1'!Y2257)</f>
        <v/>
      </c>
      <c r="AA595" s="239" t="str">
        <f>+IF(I595=0,"",'Ark1'!Z2257)</f>
        <v/>
      </c>
      <c r="AB595" s="237" t="str">
        <f>+IF(I595=0,"",'Ark1'!AA2257)</f>
        <v/>
      </c>
      <c r="AC595" s="238" t="str">
        <f>+IF(I595=0,"",'Ark1'!AC2257)</f>
        <v/>
      </c>
      <c r="AD595" s="239" t="str">
        <f>+IF(I595=0,"",'Ark1'!AE2257)</f>
        <v/>
      </c>
      <c r="AE595" s="237" t="str">
        <f t="shared" si="82"/>
        <v/>
      </c>
      <c r="AF595" s="237" t="str">
        <f t="shared" si="84"/>
        <v/>
      </c>
      <c r="AG595" s="308"/>
    </row>
    <row r="596" spans="1:61" ht="15.6">
      <c r="A596" s="308"/>
      <c r="B596" s="308">
        <f>+'Ark1'!C2258</f>
        <v>0</v>
      </c>
      <c r="C596" s="236">
        <f>+'Ark1'!L2258</f>
        <v>0</v>
      </c>
      <c r="D596" s="236" t="e">
        <f>VLOOKUP(C596,Klasse!$C$11:$D$27,2)</f>
        <v>#N/A</v>
      </c>
      <c r="E596" s="236">
        <f>+'Ark1'!H2258</f>
        <v>0</v>
      </c>
      <c r="F596" s="236">
        <f>+'Ark1'!J2258</f>
        <v>0</v>
      </c>
      <c r="G596" s="236" t="e">
        <f>VLOOKUP(F596,RNR!$A$1:$B$25,2)</f>
        <v>#N/A</v>
      </c>
      <c r="H596" s="236" t="str">
        <f>+IF(I596=0,"",'Ark1'!Q2258)</f>
        <v/>
      </c>
      <c r="I596" s="353">
        <f>+'Ark1'!R2258</f>
        <v>0</v>
      </c>
      <c r="J596" s="237" t="str">
        <f>+IF(I596=0,"",'Ark1'!AG2258)</f>
        <v/>
      </c>
      <c r="K596" s="237"/>
      <c r="L596" s="237" t="str">
        <f>+IF(I596=0,"",'Ark1'!AH2258)</f>
        <v/>
      </c>
      <c r="M596" s="331"/>
      <c r="N596" s="504">
        <f>+'Ark1'!AI2258</f>
        <v>0</v>
      </c>
      <c r="O596" s="333"/>
      <c r="P596" s="32" t="str">
        <f>+IF(I596=0,"",'Ark1'!U2258)</f>
        <v/>
      </c>
      <c r="Q596" s="331"/>
      <c r="R596" s="264" t="str">
        <f>+IF(N596=0,"",'Ark1'!AJ2258)</f>
        <v/>
      </c>
      <c r="S596" s="334"/>
      <c r="T596" s="264" t="str">
        <f>+IF(N596=0,"",'Ark1'!AK2258)</f>
        <v/>
      </c>
      <c r="U596" s="308"/>
      <c r="V596" s="238" t="str">
        <f>+IF(I596=0,"",'Ark1'!T2258)</f>
        <v/>
      </c>
      <c r="W596" s="331"/>
      <c r="X596" s="239" t="str">
        <f>+IF(I596=0,"",'Ark1'!W2258)</f>
        <v/>
      </c>
      <c r="Y596" s="239" t="str">
        <f>+IF(I596=0,"",'Ark1'!X2258)</f>
        <v/>
      </c>
      <c r="Z596" s="239" t="str">
        <f>+IF(I596=0,"",'Ark1'!Y2258)</f>
        <v/>
      </c>
      <c r="AA596" s="239" t="str">
        <f>+IF(I596=0,"",'Ark1'!Z2258)</f>
        <v/>
      </c>
      <c r="AB596" s="237" t="str">
        <f>+IF(I596=0,"",'Ark1'!AA2258)</f>
        <v/>
      </c>
      <c r="AC596" s="238" t="str">
        <f>+IF(I596=0,"",'Ark1'!AC2258)</f>
        <v/>
      </c>
      <c r="AD596" s="239" t="str">
        <f>+IF(I596=0,"",'Ark1'!AE2258)</f>
        <v/>
      </c>
      <c r="AE596" s="237" t="str">
        <f t="shared" si="82"/>
        <v/>
      </c>
      <c r="AF596" s="237" t="str">
        <f t="shared" si="84"/>
        <v/>
      </c>
      <c r="AG596" s="308"/>
    </row>
    <row r="597" spans="1:61" ht="15.6">
      <c r="A597" s="308"/>
      <c r="B597" s="308">
        <f>+'Ark1'!C2259</f>
        <v>0</v>
      </c>
      <c r="C597" s="236">
        <f>+'Ark1'!L2259</f>
        <v>0</v>
      </c>
      <c r="D597" s="236" t="e">
        <f>VLOOKUP(C597,Klasse!$C$11:$D$27,2)</f>
        <v>#N/A</v>
      </c>
      <c r="E597" s="236">
        <f>+'Ark1'!H2259</f>
        <v>0</v>
      </c>
      <c r="F597" s="236">
        <f>+'Ark1'!J2259</f>
        <v>0</v>
      </c>
      <c r="G597" s="236" t="e">
        <f>VLOOKUP(F597,RNR!$A$1:$B$25,2)</f>
        <v>#N/A</v>
      </c>
      <c r="H597" s="236" t="str">
        <f>+IF(I597=0,"",'Ark1'!Q2259)</f>
        <v/>
      </c>
      <c r="I597" s="353">
        <f>+'Ark1'!R2259</f>
        <v>0</v>
      </c>
      <c r="J597" s="237" t="str">
        <f>+IF(I597=0,"",'Ark1'!AG2259)</f>
        <v/>
      </c>
      <c r="K597" s="237"/>
      <c r="L597" s="237" t="str">
        <f>+IF(I597=0,"",'Ark1'!AH2259)</f>
        <v/>
      </c>
      <c r="M597" s="331"/>
      <c r="N597" s="504">
        <f>+'Ark1'!AI2259</f>
        <v>0</v>
      </c>
      <c r="O597" s="333"/>
      <c r="P597" s="32" t="str">
        <f>+IF(I597=0,"",'Ark1'!U2259)</f>
        <v/>
      </c>
      <c r="Q597" s="331"/>
      <c r="R597" s="264" t="str">
        <f>+IF(N597=0,"",'Ark1'!AJ2259)</f>
        <v/>
      </c>
      <c r="S597" s="334"/>
      <c r="T597" s="264" t="str">
        <f>+IF(N597=0,"",'Ark1'!AK2259)</f>
        <v/>
      </c>
      <c r="U597" s="308"/>
      <c r="V597" s="238" t="str">
        <f>+IF(I597=0,"",'Ark1'!T2259)</f>
        <v/>
      </c>
      <c r="W597" s="331"/>
      <c r="X597" s="239" t="str">
        <f>+IF(I597=0,"",'Ark1'!W2259)</f>
        <v/>
      </c>
      <c r="Y597" s="239" t="str">
        <f>+IF(I597=0,"",'Ark1'!X2259)</f>
        <v/>
      </c>
      <c r="Z597" s="239" t="str">
        <f>+IF(I597=0,"",'Ark1'!Y2259)</f>
        <v/>
      </c>
      <c r="AA597" s="239" t="str">
        <f>+IF(I597=0,"",'Ark1'!Z2259)</f>
        <v/>
      </c>
      <c r="AB597" s="237" t="str">
        <f>+IF(I597=0,"",'Ark1'!AA2259)</f>
        <v/>
      </c>
      <c r="AC597" s="238" t="str">
        <f>+IF(I597=0,"",'Ark1'!AC2259)</f>
        <v/>
      </c>
      <c r="AD597" s="239" t="str">
        <f>+IF(I597=0,"",'Ark1'!AE2259)</f>
        <v/>
      </c>
      <c r="AE597" s="237" t="str">
        <f t="shared" si="82"/>
        <v/>
      </c>
      <c r="AF597" s="237" t="str">
        <f t="shared" si="84"/>
        <v/>
      </c>
      <c r="AG597" s="308"/>
    </row>
    <row r="598" spans="1:61" ht="19.8">
      <c r="A598" s="308"/>
      <c r="B598" s="308"/>
      <c r="C598" s="308"/>
      <c r="D598" s="308"/>
      <c r="E598" s="308"/>
      <c r="F598" s="308"/>
      <c r="G598" s="537"/>
      <c r="H598" s="537"/>
      <c r="I598" s="354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2"/>
      <c r="Y598" s="332"/>
      <c r="Z598" s="332"/>
      <c r="AA598" s="332"/>
      <c r="AB598" s="332"/>
      <c r="AC598" s="308"/>
      <c r="AD598" s="332"/>
      <c r="AE598" s="333"/>
      <c r="AF598" s="334"/>
      <c r="AG598" s="308"/>
      <c r="AH598" s="219"/>
      <c r="AJ598" s="29"/>
      <c r="AK598" s="27"/>
      <c r="AL598" s="220"/>
      <c r="AM598" s="28"/>
      <c r="AQ598" s="28"/>
      <c r="BI598" s="232"/>
    </row>
    <row r="599" spans="1:61" ht="19.8">
      <c r="A599" s="308"/>
      <c r="B599" s="308" t="s">
        <v>649</v>
      </c>
      <c r="C599" s="308"/>
      <c r="D599" s="259" t="e">
        <f>+D605</f>
        <v>#N/A</v>
      </c>
      <c r="E599" s="308"/>
      <c r="F599" s="308"/>
      <c r="G599" s="537"/>
      <c r="H599" s="537"/>
      <c r="I599" s="340">
        <f>SUM(I601:I624)</f>
        <v>0</v>
      </c>
      <c r="J599" s="335"/>
      <c r="K599" s="335"/>
      <c r="L599" s="335"/>
      <c r="M599" s="331"/>
      <c r="N599" s="536">
        <f>SUM(N601:N624)</f>
        <v>0</v>
      </c>
      <c r="O599" s="331"/>
      <c r="P599" s="331"/>
      <c r="Q599" s="331"/>
      <c r="R599" s="331"/>
      <c r="S599" s="331"/>
      <c r="T599" s="331"/>
      <c r="U599" s="331"/>
      <c r="V599" s="331"/>
      <c r="W599" s="331"/>
      <c r="X599" s="332"/>
      <c r="Y599" s="332"/>
      <c r="Z599" s="332"/>
      <c r="AA599" s="332"/>
      <c r="AB599" s="332"/>
      <c r="AC599" s="308"/>
      <c r="AD599" s="332"/>
      <c r="AE599" s="332"/>
      <c r="AF599" s="332"/>
      <c r="AG599" s="308"/>
      <c r="AH599" s="219"/>
      <c r="AJ599" s="29"/>
      <c r="AK599" s="27"/>
      <c r="AL599" s="220"/>
      <c r="AM599" s="28"/>
      <c r="AQ599" s="28"/>
      <c r="BI599" s="232"/>
    </row>
    <row r="600" spans="1:61" ht="19.8">
      <c r="A600" s="579"/>
      <c r="B600" s="579"/>
      <c r="C600" s="580"/>
      <c r="D600" s="579"/>
      <c r="E600" s="579"/>
      <c r="F600" s="579"/>
      <c r="G600" s="579"/>
      <c r="H600" s="579"/>
      <c r="I600" s="354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2"/>
      <c r="Y600" s="332"/>
      <c r="Z600" s="332"/>
      <c r="AA600" s="332"/>
      <c r="AB600" s="333"/>
      <c r="AC600" s="308"/>
      <c r="AD600" s="333"/>
      <c r="AE600" s="333"/>
      <c r="AF600" s="334"/>
      <c r="AG600" s="308"/>
      <c r="AH600" s="219"/>
      <c r="AJ600" s="29"/>
      <c r="AK600" s="27"/>
      <c r="AL600" s="220"/>
      <c r="AM600" s="28"/>
      <c r="AQ600" s="28"/>
      <c r="BI600" s="232"/>
    </row>
    <row r="601" spans="1:61" ht="15.6">
      <c r="A601" s="308"/>
      <c r="B601" s="308">
        <f>+'Ark1'!C2260</f>
        <v>0</v>
      </c>
      <c r="C601" s="236">
        <f>+'Ark1'!L2260</f>
        <v>0</v>
      </c>
      <c r="D601" s="236" t="e">
        <f>VLOOKUP(C601,Klasse!$C$11:$D$27,2)</f>
        <v>#N/A</v>
      </c>
      <c r="E601" s="236">
        <f>+'Ark1'!H2260</f>
        <v>0</v>
      </c>
      <c r="F601" s="236">
        <f>+'Ark1'!J2260</f>
        <v>0</v>
      </c>
      <c r="G601" s="236" t="e">
        <f>VLOOKUP(F601,RNR!$A$1:$B$25,2)</f>
        <v>#N/A</v>
      </c>
      <c r="H601" s="236" t="str">
        <f>+IF(I601=0,"",'Ark1'!Q2260)</f>
        <v/>
      </c>
      <c r="I601" s="353">
        <f>+'Ark1'!R2260</f>
        <v>0</v>
      </c>
      <c r="J601" s="237" t="str">
        <f>+IF(I601=0,"",'Ark1'!AG2260)</f>
        <v/>
      </c>
      <c r="K601" s="237"/>
      <c r="L601" s="237" t="str">
        <f>+IF(I601=0,"",'Ark1'!AH2260)</f>
        <v/>
      </c>
      <c r="M601" s="331"/>
      <c r="N601" s="504">
        <f>+'Ark1'!AI2260</f>
        <v>0</v>
      </c>
      <c r="O601" s="333"/>
      <c r="P601" s="32" t="str">
        <f>+IF(I601=0,"",'Ark1'!U2260)</f>
        <v/>
      </c>
      <c r="Q601" s="537"/>
      <c r="R601" s="264" t="str">
        <f>+IF(N601=0,"",'Ark1'!AJ2260)</f>
        <v/>
      </c>
      <c r="S601" s="334"/>
      <c r="T601" s="264" t="str">
        <f>+IF(N601=0,"",'Ark1'!AK2260)</f>
        <v/>
      </c>
      <c r="U601" s="308"/>
      <c r="V601" s="238" t="str">
        <f>+IF(I601=0,"",'Ark1'!T2260)</f>
        <v/>
      </c>
      <c r="W601" s="331"/>
      <c r="X601" s="239" t="str">
        <f>+IF(I601=0,"",'Ark1'!W2260)</f>
        <v/>
      </c>
      <c r="Y601" s="239" t="str">
        <f>+IF(I601=0,"",'Ark1'!X2260)</f>
        <v/>
      </c>
      <c r="Z601" s="239" t="str">
        <f>+IF(I601=0,"",'Ark1'!Y2260)</f>
        <v/>
      </c>
      <c r="AA601" s="239" t="str">
        <f>+IF(I601=0,"",'Ark1'!Z2260)</f>
        <v/>
      </c>
      <c r="AB601" s="237" t="str">
        <f>+IF(I601=0,"",'Ark1'!AA2260)</f>
        <v/>
      </c>
      <c r="AC601" s="238" t="str">
        <f>+IF(I601=0,"",'Ark1'!AC2260)</f>
        <v/>
      </c>
      <c r="AD601" s="239" t="str">
        <f>+IF(I601=0,"",'Ark1'!AE2260)</f>
        <v/>
      </c>
      <c r="AE601" s="237" t="str">
        <f t="shared" si="82"/>
        <v/>
      </c>
      <c r="AF601" s="237" t="str">
        <f t="shared" si="84"/>
        <v/>
      </c>
      <c r="AG601" s="308"/>
    </row>
    <row r="602" spans="1:61" ht="15.6">
      <c r="A602" s="308"/>
      <c r="B602" s="308">
        <f>+'Ark1'!C2261</f>
        <v>0</v>
      </c>
      <c r="C602" s="236">
        <f>+'Ark1'!L2261</f>
        <v>0</v>
      </c>
      <c r="D602" s="236" t="e">
        <f>VLOOKUP(C602,Klasse!$C$11:$D$27,2)</f>
        <v>#N/A</v>
      </c>
      <c r="E602" s="236">
        <f>+'Ark1'!H2261</f>
        <v>0</v>
      </c>
      <c r="F602" s="236">
        <f>+'Ark1'!J2261</f>
        <v>0</v>
      </c>
      <c r="G602" s="236" t="e">
        <f>VLOOKUP(F602,RNR!$A$1:$B$25,2)</f>
        <v>#N/A</v>
      </c>
      <c r="H602" s="236" t="str">
        <f>+IF(I602=0,"",'Ark1'!Q2261)</f>
        <v/>
      </c>
      <c r="I602" s="353">
        <f>+'Ark1'!R2261</f>
        <v>0</v>
      </c>
      <c r="J602" s="237" t="str">
        <f>+IF(I602=0,"",'Ark1'!AG2261)</f>
        <v/>
      </c>
      <c r="K602" s="237"/>
      <c r="L602" s="237" t="str">
        <f>+IF(I602=0,"",'Ark1'!AH2261)</f>
        <v/>
      </c>
      <c r="M602" s="331"/>
      <c r="N602" s="504">
        <f>+'Ark1'!AI2261</f>
        <v>0</v>
      </c>
      <c r="O602" s="333"/>
      <c r="P602" s="32" t="str">
        <f>+IF(I602=0,"",'Ark1'!U2261)</f>
        <v/>
      </c>
      <c r="Q602" s="537"/>
      <c r="R602" s="264" t="str">
        <f>+IF(N602=0,"",'Ark1'!AJ2261)</f>
        <v/>
      </c>
      <c r="S602" s="334"/>
      <c r="T602" s="264" t="str">
        <f>+IF(N602=0,"",'Ark1'!AK2261)</f>
        <v/>
      </c>
      <c r="U602" s="308"/>
      <c r="V602" s="238" t="str">
        <f>+IF(I602=0,"",'Ark1'!T2261)</f>
        <v/>
      </c>
      <c r="W602" s="331"/>
      <c r="X602" s="239" t="str">
        <f>+IF(I602=0,"",'Ark1'!W2261)</f>
        <v/>
      </c>
      <c r="Y602" s="239" t="str">
        <f>+IF(I602=0,"",'Ark1'!X2261)</f>
        <v/>
      </c>
      <c r="Z602" s="239" t="str">
        <f>+IF(I602=0,"",'Ark1'!Y2261)</f>
        <v/>
      </c>
      <c r="AA602" s="239" t="str">
        <f>+IF(I602=0,"",'Ark1'!Z2261)</f>
        <v/>
      </c>
      <c r="AB602" s="237" t="str">
        <f>+IF(I602=0,"",'Ark1'!AA2261)</f>
        <v/>
      </c>
      <c r="AC602" s="238" t="str">
        <f>+IF(I602=0,"",'Ark1'!AC2261)</f>
        <v/>
      </c>
      <c r="AD602" s="239" t="str">
        <f>+IF(I602=0,"",'Ark1'!AE2261)</f>
        <v/>
      </c>
      <c r="AE602" s="237" t="str">
        <f t="shared" si="82"/>
        <v/>
      </c>
      <c r="AF602" s="237" t="str">
        <f t="shared" si="84"/>
        <v/>
      </c>
      <c r="AG602" s="308"/>
    </row>
    <row r="603" spans="1:61" ht="15.6">
      <c r="A603" s="308"/>
      <c r="B603" s="308">
        <f>+'Ark1'!C2262</f>
        <v>0</v>
      </c>
      <c r="C603" s="236">
        <f>+'Ark1'!L2262</f>
        <v>0</v>
      </c>
      <c r="D603" s="236" t="e">
        <f>VLOOKUP(C603,Klasse!$C$11:$D$27,2)</f>
        <v>#N/A</v>
      </c>
      <c r="E603" s="236">
        <f>+'Ark1'!H2262</f>
        <v>0</v>
      </c>
      <c r="F603" s="236">
        <f>+'Ark1'!J2262</f>
        <v>0</v>
      </c>
      <c r="G603" s="236" t="e">
        <f>VLOOKUP(F603,RNR!$A$1:$B$25,2)</f>
        <v>#N/A</v>
      </c>
      <c r="H603" s="236" t="str">
        <f>+IF(I603=0,"",'Ark1'!Q2262)</f>
        <v/>
      </c>
      <c r="I603" s="353">
        <f>+'Ark1'!R2262</f>
        <v>0</v>
      </c>
      <c r="J603" s="237" t="str">
        <f>+IF(I603=0,"",'Ark1'!AG2262)</f>
        <v/>
      </c>
      <c r="K603" s="237"/>
      <c r="L603" s="237" t="str">
        <f>+IF(I603=0,"",'Ark1'!AH2262)</f>
        <v/>
      </c>
      <c r="M603" s="331"/>
      <c r="N603" s="504">
        <f>+'Ark1'!AI2262</f>
        <v>0</v>
      </c>
      <c r="O603" s="333"/>
      <c r="P603" s="32" t="str">
        <f>+IF(I603=0,"",'Ark1'!U2262)</f>
        <v/>
      </c>
      <c r="Q603" s="537"/>
      <c r="R603" s="264" t="str">
        <f>+IF(N603=0,"",'Ark1'!AJ2262)</f>
        <v/>
      </c>
      <c r="S603" s="334"/>
      <c r="T603" s="264" t="str">
        <f>+IF(N603=0,"",'Ark1'!AK2262)</f>
        <v/>
      </c>
      <c r="U603" s="308"/>
      <c r="V603" s="238" t="str">
        <f>+IF(I603=0,"",'Ark1'!T2262)</f>
        <v/>
      </c>
      <c r="W603" s="331"/>
      <c r="X603" s="239" t="str">
        <f>+IF(I603=0,"",'Ark1'!W2262)</f>
        <v/>
      </c>
      <c r="Y603" s="239" t="str">
        <f>+IF(I603=0,"",'Ark1'!X2262)</f>
        <v/>
      </c>
      <c r="Z603" s="239" t="str">
        <f>+IF(I603=0,"",'Ark1'!Y2262)</f>
        <v/>
      </c>
      <c r="AA603" s="239" t="str">
        <f>+IF(I603=0,"",'Ark1'!Z2262)</f>
        <v/>
      </c>
      <c r="AB603" s="237" t="str">
        <f>+IF(I603=0,"",'Ark1'!AA2262)</f>
        <v/>
      </c>
      <c r="AC603" s="238" t="str">
        <f>+IF(I603=0,"",'Ark1'!AC2262)</f>
        <v/>
      </c>
      <c r="AD603" s="239" t="str">
        <f>+IF(I603=0,"",'Ark1'!AE2262)</f>
        <v/>
      </c>
      <c r="AE603" s="237" t="str">
        <f t="shared" si="82"/>
        <v/>
      </c>
      <c r="AF603" s="237" t="str">
        <f t="shared" si="84"/>
        <v/>
      </c>
      <c r="AG603" s="308"/>
    </row>
    <row r="604" spans="1:61" ht="15.6">
      <c r="A604" s="308"/>
      <c r="B604" s="308">
        <f>+'Ark1'!C2263</f>
        <v>0</v>
      </c>
      <c r="C604" s="236">
        <f>+'Ark1'!L2263</f>
        <v>0</v>
      </c>
      <c r="D604" s="236" t="e">
        <f>VLOOKUP(C604,Klasse!$C$11:$D$27,2)</f>
        <v>#N/A</v>
      </c>
      <c r="E604" s="236">
        <f>+'Ark1'!H2263</f>
        <v>0</v>
      </c>
      <c r="F604" s="236">
        <f>+'Ark1'!J2263</f>
        <v>0</v>
      </c>
      <c r="G604" s="236" t="e">
        <f>VLOOKUP(F604,RNR!$A$1:$B$25,2)</f>
        <v>#N/A</v>
      </c>
      <c r="H604" s="236" t="str">
        <f>+IF(I604=0,"",'Ark1'!Q2263)</f>
        <v/>
      </c>
      <c r="I604" s="353">
        <f>+'Ark1'!R2263</f>
        <v>0</v>
      </c>
      <c r="J604" s="237" t="str">
        <f>+IF(I604=0,"",'Ark1'!AG2263)</f>
        <v/>
      </c>
      <c r="K604" s="237"/>
      <c r="L604" s="237" t="str">
        <f>+IF(I604=0,"",'Ark1'!AH2263)</f>
        <v/>
      </c>
      <c r="M604" s="331"/>
      <c r="N604" s="504">
        <f>+'Ark1'!AI2263</f>
        <v>0</v>
      </c>
      <c r="O604" s="333"/>
      <c r="P604" s="32" t="str">
        <f>+IF(I604=0,"",'Ark1'!U2263)</f>
        <v/>
      </c>
      <c r="Q604" s="537"/>
      <c r="R604" s="264" t="str">
        <f>+IF(N604=0,"",'Ark1'!AJ2263)</f>
        <v/>
      </c>
      <c r="S604" s="334"/>
      <c r="T604" s="264" t="str">
        <f>+IF(N604=0,"",'Ark1'!AK2263)</f>
        <v/>
      </c>
      <c r="U604" s="308"/>
      <c r="V604" s="238" t="str">
        <f>+IF(I604=0,"",'Ark1'!T2263)</f>
        <v/>
      </c>
      <c r="W604" s="331"/>
      <c r="X604" s="239" t="str">
        <f>+IF(I604=0,"",'Ark1'!W2263)</f>
        <v/>
      </c>
      <c r="Y604" s="239" t="str">
        <f>+IF(I604=0,"",'Ark1'!X2263)</f>
        <v/>
      </c>
      <c r="Z604" s="239" t="str">
        <f>+IF(I604=0,"",'Ark1'!Y2263)</f>
        <v/>
      </c>
      <c r="AA604" s="239" t="str">
        <f>+IF(I604=0,"",'Ark1'!Z2263)</f>
        <v/>
      </c>
      <c r="AB604" s="237" t="str">
        <f>+IF(I604=0,"",'Ark1'!AA2263)</f>
        <v/>
      </c>
      <c r="AC604" s="238" t="str">
        <f>+IF(I604=0,"",'Ark1'!AC2263)</f>
        <v/>
      </c>
      <c r="AD604" s="239" t="str">
        <f>+IF(I604=0,"",'Ark1'!AE2263)</f>
        <v/>
      </c>
      <c r="AE604" s="237" t="str">
        <f t="shared" si="82"/>
        <v/>
      </c>
      <c r="AF604" s="237" t="str">
        <f t="shared" si="84"/>
        <v/>
      </c>
      <c r="AG604" s="308"/>
    </row>
    <row r="605" spans="1:61" ht="15.6">
      <c r="A605" s="308"/>
      <c r="B605" s="308">
        <f>+'Ark1'!C2264</f>
        <v>0</v>
      </c>
      <c r="C605" s="236">
        <f>+'Ark1'!L2264</f>
        <v>0</v>
      </c>
      <c r="D605" s="236" t="e">
        <f>VLOOKUP(C605,Klasse!$C$11:$D$27,2)</f>
        <v>#N/A</v>
      </c>
      <c r="E605" s="236">
        <f>+'Ark1'!H2264</f>
        <v>0</v>
      </c>
      <c r="F605" s="236">
        <f>+'Ark1'!J2264</f>
        <v>0</v>
      </c>
      <c r="G605" s="236" t="e">
        <f>VLOOKUP(F605,RNR!$A$1:$B$25,2)</f>
        <v>#N/A</v>
      </c>
      <c r="H605" s="236" t="str">
        <f>+IF(I605=0,"",'Ark1'!Q2264)</f>
        <v/>
      </c>
      <c r="I605" s="353">
        <f>+'Ark1'!R2264</f>
        <v>0</v>
      </c>
      <c r="J605" s="237" t="str">
        <f>+IF(I605=0,"",'Ark1'!AG2264)</f>
        <v/>
      </c>
      <c r="K605" s="237"/>
      <c r="L605" s="237" t="str">
        <f>+IF(I605=0,"",'Ark1'!AH2264)</f>
        <v/>
      </c>
      <c r="M605" s="331"/>
      <c r="N605" s="504">
        <f>+'Ark1'!AI2264</f>
        <v>0</v>
      </c>
      <c r="O605" s="333"/>
      <c r="P605" s="32" t="str">
        <f>+IF(I605=0,"",'Ark1'!U2264)</f>
        <v/>
      </c>
      <c r="Q605" s="537"/>
      <c r="R605" s="264" t="str">
        <f>+IF(N605=0,"",'Ark1'!AJ2264)</f>
        <v/>
      </c>
      <c r="S605" s="334"/>
      <c r="T605" s="264" t="str">
        <f>+IF(N605=0,"",'Ark1'!AK2264)</f>
        <v/>
      </c>
      <c r="U605" s="308"/>
      <c r="V605" s="238" t="str">
        <f>+IF(I605=0,"",'Ark1'!T2264)</f>
        <v/>
      </c>
      <c r="W605" s="331"/>
      <c r="X605" s="239" t="str">
        <f>+IF(I605=0,"",'Ark1'!W2264)</f>
        <v/>
      </c>
      <c r="Y605" s="239" t="str">
        <f>+IF(I605=0,"",'Ark1'!X2264)</f>
        <v/>
      </c>
      <c r="Z605" s="239" t="str">
        <f>+IF(I605=0,"",'Ark1'!Y2264)</f>
        <v/>
      </c>
      <c r="AA605" s="239" t="str">
        <f>+IF(I605=0,"",'Ark1'!Z2264)</f>
        <v/>
      </c>
      <c r="AB605" s="237" t="str">
        <f>+IF(I605=0,"",'Ark1'!AA2264)</f>
        <v/>
      </c>
      <c r="AC605" s="238" t="str">
        <f>+IF(I605=0,"",'Ark1'!AC2264)</f>
        <v/>
      </c>
      <c r="AD605" s="239" t="str">
        <f>+IF(I605=0,"",'Ark1'!AE2264)</f>
        <v/>
      </c>
      <c r="AE605" s="237" t="str">
        <f t="shared" ref="AE605:AE631" si="85">IF(I605=0,"",P605/C605)</f>
        <v/>
      </c>
      <c r="AF605" s="237" t="str">
        <f t="shared" ref="AF605" si="86">IF(I605=0,"",I605/H605)</f>
        <v/>
      </c>
      <c r="AG605" s="308"/>
    </row>
    <row r="606" spans="1:61" ht="15.6">
      <c r="A606" s="308"/>
      <c r="B606" s="308">
        <f>+'Ark1'!C2265</f>
        <v>0</v>
      </c>
      <c r="C606" s="236">
        <f>+'Ark1'!L2265</f>
        <v>0</v>
      </c>
      <c r="D606" s="236" t="e">
        <f>VLOOKUP(C606,Klasse!$C$11:$D$27,2)</f>
        <v>#N/A</v>
      </c>
      <c r="E606" s="236">
        <f>+'Ark1'!H2265</f>
        <v>0</v>
      </c>
      <c r="F606" s="236">
        <f>+'Ark1'!J2265</f>
        <v>0</v>
      </c>
      <c r="G606" s="236" t="e">
        <f>VLOOKUP(F606,RNR!$A$1:$B$25,2)</f>
        <v>#N/A</v>
      </c>
      <c r="H606" s="236" t="str">
        <f>+IF(I606=0,"",'Ark1'!Q2265)</f>
        <v/>
      </c>
      <c r="I606" s="353">
        <f>+'Ark1'!R2265</f>
        <v>0</v>
      </c>
      <c r="J606" s="237" t="str">
        <f>+IF(I606=0,"",'Ark1'!AG2265)</f>
        <v/>
      </c>
      <c r="K606" s="237"/>
      <c r="L606" s="237" t="str">
        <f>+IF(I606=0,"",'Ark1'!AH2265)</f>
        <v/>
      </c>
      <c r="M606" s="331"/>
      <c r="N606" s="504">
        <f>+'Ark1'!AI2265</f>
        <v>0</v>
      </c>
      <c r="O606" s="333"/>
      <c r="P606" s="32" t="str">
        <f>+IF(I606=0,"",'Ark1'!U2265)</f>
        <v/>
      </c>
      <c r="Q606" s="537"/>
      <c r="R606" s="264" t="str">
        <f>+IF(N606=0,"",'Ark1'!AJ2265)</f>
        <v/>
      </c>
      <c r="S606" s="334"/>
      <c r="T606" s="264" t="str">
        <f>+IF(N606=0,"",'Ark1'!AK2265)</f>
        <v/>
      </c>
      <c r="U606" s="308"/>
      <c r="V606" s="238" t="str">
        <f>+IF(I606=0,"",'Ark1'!T2265)</f>
        <v/>
      </c>
      <c r="W606" s="331"/>
      <c r="X606" s="239" t="str">
        <f>+IF(I606=0,"",'Ark1'!W2265)</f>
        <v/>
      </c>
      <c r="Y606" s="239" t="str">
        <f>+IF(I606=0,"",'Ark1'!X2265)</f>
        <v/>
      </c>
      <c r="Z606" s="239" t="str">
        <f>+IF(I606=0,"",'Ark1'!Y2265)</f>
        <v/>
      </c>
      <c r="AA606" s="239" t="str">
        <f>+IF(I606=0,"",'Ark1'!Z2265)</f>
        <v/>
      </c>
      <c r="AB606" s="237" t="str">
        <f>+IF(I606=0,"",'Ark1'!AA2265)</f>
        <v/>
      </c>
      <c r="AC606" s="238" t="str">
        <f>+IF(I606=0,"",'Ark1'!AC2265)</f>
        <v/>
      </c>
      <c r="AD606" s="239" t="str">
        <f>+IF(I606=0,"",'Ark1'!AE2265)</f>
        <v/>
      </c>
      <c r="AE606" s="237" t="str">
        <f t="shared" si="85"/>
        <v/>
      </c>
      <c r="AF606" s="237" t="str">
        <f t="shared" ref="AF606:AF631" si="87">IF(I606=0,"",I606/H606)</f>
        <v/>
      </c>
      <c r="AG606" s="308"/>
    </row>
    <row r="607" spans="1:61" ht="15.6">
      <c r="A607" s="308"/>
      <c r="B607" s="308">
        <f>+'Ark1'!C2266</f>
        <v>0</v>
      </c>
      <c r="C607" s="236">
        <f>+'Ark1'!L2266</f>
        <v>0</v>
      </c>
      <c r="D607" s="236" t="e">
        <f>VLOOKUP(C607,Klasse!$C$11:$D$27,2)</f>
        <v>#N/A</v>
      </c>
      <c r="E607" s="236">
        <f>+'Ark1'!H2266</f>
        <v>0</v>
      </c>
      <c r="F607" s="236">
        <f>+'Ark1'!J2266</f>
        <v>0</v>
      </c>
      <c r="G607" s="236" t="e">
        <f>VLOOKUP(F607,RNR!$A$1:$B$25,2)</f>
        <v>#N/A</v>
      </c>
      <c r="H607" s="236" t="str">
        <f>+IF(I607=0,"",'Ark1'!Q2266)</f>
        <v/>
      </c>
      <c r="I607" s="353">
        <f>+'Ark1'!R2266</f>
        <v>0</v>
      </c>
      <c r="J607" s="237" t="str">
        <f>+IF(I607=0,"",'Ark1'!AG2266)</f>
        <v/>
      </c>
      <c r="K607" s="237"/>
      <c r="L607" s="237" t="str">
        <f>+IF(I607=0,"",'Ark1'!AH2266)</f>
        <v/>
      </c>
      <c r="M607" s="331"/>
      <c r="N607" s="504">
        <f>+'Ark1'!AI2266</f>
        <v>0</v>
      </c>
      <c r="O607" s="333"/>
      <c r="P607" s="32" t="str">
        <f>+IF(I607=0,"",'Ark1'!U2266)</f>
        <v/>
      </c>
      <c r="Q607" s="537"/>
      <c r="R607" s="264" t="str">
        <f>+IF(N607=0,"",'Ark1'!AJ2266)</f>
        <v/>
      </c>
      <c r="S607" s="334"/>
      <c r="T607" s="264" t="str">
        <f>+IF(N607=0,"",'Ark1'!AK2266)</f>
        <v/>
      </c>
      <c r="U607" s="308"/>
      <c r="V607" s="238" t="str">
        <f>+IF(I607=0,"",'Ark1'!T2266)</f>
        <v/>
      </c>
      <c r="W607" s="331"/>
      <c r="X607" s="239" t="str">
        <f>+IF(I607=0,"",'Ark1'!W2266)</f>
        <v/>
      </c>
      <c r="Y607" s="239" t="str">
        <f>+IF(I607=0,"",'Ark1'!X2266)</f>
        <v/>
      </c>
      <c r="Z607" s="239" t="str">
        <f>+IF(I607=0,"",'Ark1'!Y2266)</f>
        <v/>
      </c>
      <c r="AA607" s="239" t="str">
        <f>+IF(I607=0,"",'Ark1'!Z2266)</f>
        <v/>
      </c>
      <c r="AB607" s="237" t="str">
        <f>+IF(I607=0,"",'Ark1'!AA2266)</f>
        <v/>
      </c>
      <c r="AC607" s="238" t="str">
        <f>+IF(I607=0,"",'Ark1'!AC2266)</f>
        <v/>
      </c>
      <c r="AD607" s="239" t="str">
        <f>+IF(I607=0,"",'Ark1'!AE2266)</f>
        <v/>
      </c>
      <c r="AE607" s="237" t="str">
        <f t="shared" si="85"/>
        <v/>
      </c>
      <c r="AF607" s="237" t="str">
        <f t="shared" si="87"/>
        <v/>
      </c>
      <c r="AG607" s="308"/>
    </row>
    <row r="608" spans="1:61" ht="15.6">
      <c r="A608" s="308"/>
      <c r="B608" s="308">
        <f>+'Ark1'!C2267</f>
        <v>0</v>
      </c>
      <c r="C608" s="236">
        <f>+'Ark1'!L2267</f>
        <v>0</v>
      </c>
      <c r="D608" s="236" t="e">
        <f>VLOOKUP(C608,Klasse!$C$11:$D$27,2)</f>
        <v>#N/A</v>
      </c>
      <c r="E608" s="236">
        <f>+'Ark1'!H2267</f>
        <v>0</v>
      </c>
      <c r="F608" s="236">
        <f>+'Ark1'!J2267</f>
        <v>0</v>
      </c>
      <c r="G608" s="236" t="e">
        <f>VLOOKUP(F608,RNR!$A$1:$B$25,2)</f>
        <v>#N/A</v>
      </c>
      <c r="H608" s="236" t="str">
        <f>+IF(I608=0,"",'Ark1'!Q2267)</f>
        <v/>
      </c>
      <c r="I608" s="353">
        <f>+'Ark1'!R2267</f>
        <v>0</v>
      </c>
      <c r="J608" s="237" t="str">
        <f>+IF(I608=0,"",'Ark1'!AG2267)</f>
        <v/>
      </c>
      <c r="K608" s="237"/>
      <c r="L608" s="237" t="str">
        <f>+IF(I608=0,"",'Ark1'!AH2267)</f>
        <v/>
      </c>
      <c r="M608" s="331"/>
      <c r="N608" s="504">
        <f>+'Ark1'!AI2267</f>
        <v>0</v>
      </c>
      <c r="O608" s="333"/>
      <c r="P608" s="32" t="str">
        <f>+IF(I608=0,"",'Ark1'!U2267)</f>
        <v/>
      </c>
      <c r="Q608" s="537"/>
      <c r="R608" s="264" t="str">
        <f>+IF(N608=0,"",'Ark1'!AJ2267)</f>
        <v/>
      </c>
      <c r="S608" s="334"/>
      <c r="T608" s="264" t="str">
        <f>+IF(N608=0,"",'Ark1'!AK2267)</f>
        <v/>
      </c>
      <c r="U608" s="308"/>
      <c r="V608" s="238" t="str">
        <f>+IF(I608=0,"",'Ark1'!T2267)</f>
        <v/>
      </c>
      <c r="W608" s="331"/>
      <c r="X608" s="239" t="str">
        <f>+IF(I608=0,"",'Ark1'!W2267)</f>
        <v/>
      </c>
      <c r="Y608" s="239" t="str">
        <f>+IF(I608=0,"",'Ark1'!X2267)</f>
        <v/>
      </c>
      <c r="Z608" s="239" t="str">
        <f>+IF(I608=0,"",'Ark1'!Y2267)</f>
        <v/>
      </c>
      <c r="AA608" s="239" t="str">
        <f>+IF(I608=0,"",'Ark1'!Z2267)</f>
        <v/>
      </c>
      <c r="AB608" s="237" t="str">
        <f>+IF(I608=0,"",'Ark1'!AA2267)</f>
        <v/>
      </c>
      <c r="AC608" s="238" t="str">
        <f>+IF(I608=0,"",'Ark1'!AC2267)</f>
        <v/>
      </c>
      <c r="AD608" s="239" t="str">
        <f>+IF(I608=0,"",'Ark1'!AE2267)</f>
        <v/>
      </c>
      <c r="AE608" s="237" t="str">
        <f t="shared" si="85"/>
        <v/>
      </c>
      <c r="AF608" s="237" t="str">
        <f t="shared" si="87"/>
        <v/>
      </c>
      <c r="AG608" s="308"/>
    </row>
    <row r="609" spans="1:33" ht="15.6">
      <c r="A609" s="308"/>
      <c r="B609" s="308">
        <f>+'Ark1'!C2268</f>
        <v>0</v>
      </c>
      <c r="C609" s="236">
        <f>+'Ark1'!L2268</f>
        <v>0</v>
      </c>
      <c r="D609" s="236" t="e">
        <f>VLOOKUP(C609,Klasse!$C$11:$D$27,2)</f>
        <v>#N/A</v>
      </c>
      <c r="E609" s="236">
        <f>+'Ark1'!H2268</f>
        <v>0</v>
      </c>
      <c r="F609" s="236">
        <f>+'Ark1'!J2268</f>
        <v>0</v>
      </c>
      <c r="G609" s="236" t="e">
        <f>VLOOKUP(F609,RNR!$A$1:$B$25,2)</f>
        <v>#N/A</v>
      </c>
      <c r="H609" s="236" t="str">
        <f>+IF(I609=0,"",'Ark1'!Q2268)</f>
        <v/>
      </c>
      <c r="I609" s="353">
        <f>+'Ark1'!R2268</f>
        <v>0</v>
      </c>
      <c r="J609" s="237" t="str">
        <f>+IF(I609=0,"",'Ark1'!AG2268)</f>
        <v/>
      </c>
      <c r="K609" s="237"/>
      <c r="L609" s="237" t="str">
        <f>+IF(I609=0,"",'Ark1'!AH2268)</f>
        <v/>
      </c>
      <c r="M609" s="331"/>
      <c r="N609" s="504">
        <f>+'Ark1'!AI2268</f>
        <v>0</v>
      </c>
      <c r="O609" s="333"/>
      <c r="P609" s="32" t="str">
        <f>+IF(I609=0,"",'Ark1'!U2268)</f>
        <v/>
      </c>
      <c r="Q609" s="537"/>
      <c r="R609" s="264" t="str">
        <f>+IF(N609=0,"",'Ark1'!AJ2268)</f>
        <v/>
      </c>
      <c r="S609" s="334"/>
      <c r="T609" s="264" t="str">
        <f>+IF(N609=0,"",'Ark1'!AK2268)</f>
        <v/>
      </c>
      <c r="U609" s="308"/>
      <c r="V609" s="238" t="str">
        <f>+IF(I609=0,"",'Ark1'!T2268)</f>
        <v/>
      </c>
      <c r="W609" s="331"/>
      <c r="X609" s="239" t="str">
        <f>+IF(I609=0,"",'Ark1'!W2268)</f>
        <v/>
      </c>
      <c r="Y609" s="239" t="str">
        <f>+IF(I609=0,"",'Ark1'!X2268)</f>
        <v/>
      </c>
      <c r="Z609" s="239" t="str">
        <f>+IF(I609=0,"",'Ark1'!Y2268)</f>
        <v/>
      </c>
      <c r="AA609" s="239" t="str">
        <f>+IF(I609=0,"",'Ark1'!Z2268)</f>
        <v/>
      </c>
      <c r="AB609" s="237" t="str">
        <f>+IF(I609=0,"",'Ark1'!AA2268)</f>
        <v/>
      </c>
      <c r="AC609" s="238" t="str">
        <f>+IF(I609=0,"",'Ark1'!AC2268)</f>
        <v/>
      </c>
      <c r="AD609" s="239" t="str">
        <f>+IF(I609=0,"",'Ark1'!AE2268)</f>
        <v/>
      </c>
      <c r="AE609" s="237" t="str">
        <f t="shared" si="85"/>
        <v/>
      </c>
      <c r="AF609" s="237" t="str">
        <f t="shared" si="87"/>
        <v/>
      </c>
      <c r="AG609" s="308"/>
    </row>
    <row r="610" spans="1:33" ht="15.6">
      <c r="A610" s="308"/>
      <c r="B610" s="308">
        <f>+'Ark1'!C2269</f>
        <v>0</v>
      </c>
      <c r="C610" s="236">
        <f>+'Ark1'!L2269</f>
        <v>0</v>
      </c>
      <c r="D610" s="236" t="e">
        <f>VLOOKUP(C610,Klasse!$C$11:$D$27,2)</f>
        <v>#N/A</v>
      </c>
      <c r="E610" s="236">
        <f>+'Ark1'!H2269</f>
        <v>0</v>
      </c>
      <c r="F610" s="236">
        <f>+'Ark1'!J2269</f>
        <v>0</v>
      </c>
      <c r="G610" s="236" t="e">
        <f>VLOOKUP(F610,RNR!$A$1:$B$25,2)</f>
        <v>#N/A</v>
      </c>
      <c r="H610" s="236" t="str">
        <f>+IF(I610=0,"",'Ark1'!Q2269)</f>
        <v/>
      </c>
      <c r="I610" s="353">
        <f>+'Ark1'!R2269</f>
        <v>0</v>
      </c>
      <c r="J610" s="237" t="str">
        <f>+IF(I610=0,"",'Ark1'!AG2269)</f>
        <v/>
      </c>
      <c r="K610" s="237"/>
      <c r="L610" s="237" t="str">
        <f>+IF(I610=0,"",'Ark1'!AH2269)</f>
        <v/>
      </c>
      <c r="M610" s="331"/>
      <c r="N610" s="504">
        <f>+'Ark1'!AI2269</f>
        <v>0</v>
      </c>
      <c r="O610" s="333"/>
      <c r="P610" s="32" t="str">
        <f>+IF(I610=0,"",'Ark1'!U2269)</f>
        <v/>
      </c>
      <c r="Q610" s="537"/>
      <c r="R610" s="264" t="str">
        <f>+IF(N610=0,"",'Ark1'!AJ2269)</f>
        <v/>
      </c>
      <c r="S610" s="334"/>
      <c r="T610" s="264" t="str">
        <f>+IF(N610=0,"",'Ark1'!AK2269)</f>
        <v/>
      </c>
      <c r="U610" s="308"/>
      <c r="V610" s="238" t="str">
        <f>+IF(I610=0,"",'Ark1'!T2269)</f>
        <v/>
      </c>
      <c r="W610" s="331"/>
      <c r="X610" s="239" t="str">
        <f>+IF(I610=0,"",'Ark1'!W2269)</f>
        <v/>
      </c>
      <c r="Y610" s="239" t="str">
        <f>+IF(I610=0,"",'Ark1'!X2269)</f>
        <v/>
      </c>
      <c r="Z610" s="239" t="str">
        <f>+IF(I610=0,"",'Ark1'!Y2269)</f>
        <v/>
      </c>
      <c r="AA610" s="239" t="str">
        <f>+IF(I610=0,"",'Ark1'!Z2269)</f>
        <v/>
      </c>
      <c r="AB610" s="237" t="str">
        <f>+IF(I610=0,"",'Ark1'!AA2269)</f>
        <v/>
      </c>
      <c r="AC610" s="238" t="str">
        <f>+IF(I610=0,"",'Ark1'!AC2269)</f>
        <v/>
      </c>
      <c r="AD610" s="239" t="str">
        <f>+IF(I610=0,"",'Ark1'!AE2269)</f>
        <v/>
      </c>
      <c r="AE610" s="237" t="str">
        <f t="shared" si="85"/>
        <v/>
      </c>
      <c r="AF610" s="237" t="str">
        <f t="shared" si="87"/>
        <v/>
      </c>
      <c r="AG610" s="308"/>
    </row>
    <row r="611" spans="1:33" ht="15.6">
      <c r="A611" s="308"/>
      <c r="B611" s="308">
        <f>+'Ark1'!C2270</f>
        <v>0</v>
      </c>
      <c r="C611" s="236">
        <f>+'Ark1'!L2270</f>
        <v>0</v>
      </c>
      <c r="D611" s="236" t="e">
        <f>VLOOKUP(C611,Klasse!$C$11:$D$27,2)</f>
        <v>#N/A</v>
      </c>
      <c r="E611" s="236">
        <f>+'Ark1'!H2270</f>
        <v>0</v>
      </c>
      <c r="F611" s="236">
        <f>+'Ark1'!J2270</f>
        <v>0</v>
      </c>
      <c r="G611" s="236" t="e">
        <f>VLOOKUP(F611,RNR!$A$1:$B$25,2)</f>
        <v>#N/A</v>
      </c>
      <c r="H611" s="236" t="str">
        <f>+IF(I611=0,"",'Ark1'!Q2270)</f>
        <v/>
      </c>
      <c r="I611" s="353">
        <f>+'Ark1'!R2270</f>
        <v>0</v>
      </c>
      <c r="J611" s="237" t="str">
        <f>+IF(I611=0,"",'Ark1'!AG2270)</f>
        <v/>
      </c>
      <c r="K611" s="237"/>
      <c r="L611" s="237" t="str">
        <f>+IF(I611=0,"",'Ark1'!AH2270)</f>
        <v/>
      </c>
      <c r="M611" s="331"/>
      <c r="N611" s="504">
        <f>+'Ark1'!AI2270</f>
        <v>0</v>
      </c>
      <c r="O611" s="333"/>
      <c r="P611" s="32" t="str">
        <f>+IF(I611=0,"",'Ark1'!U2270)</f>
        <v/>
      </c>
      <c r="Q611" s="537"/>
      <c r="R611" s="264" t="str">
        <f>+IF(N611=0,"",'Ark1'!AJ2270)</f>
        <v/>
      </c>
      <c r="S611" s="334"/>
      <c r="T611" s="264" t="str">
        <f>+IF(N611=0,"",'Ark1'!AK2270)</f>
        <v/>
      </c>
      <c r="U611" s="308"/>
      <c r="V611" s="238" t="str">
        <f>+IF(I611=0,"",'Ark1'!T2270)</f>
        <v/>
      </c>
      <c r="W611" s="331"/>
      <c r="X611" s="239" t="str">
        <f>+IF(I611=0,"",'Ark1'!W2270)</f>
        <v/>
      </c>
      <c r="Y611" s="239" t="str">
        <f>+IF(I611=0,"",'Ark1'!X2270)</f>
        <v/>
      </c>
      <c r="Z611" s="239" t="str">
        <f>+IF(I611=0,"",'Ark1'!Y2270)</f>
        <v/>
      </c>
      <c r="AA611" s="239" t="str">
        <f>+IF(I611=0,"",'Ark1'!Z2270)</f>
        <v/>
      </c>
      <c r="AB611" s="237" t="str">
        <f>+IF(I611=0,"",'Ark1'!AA2270)</f>
        <v/>
      </c>
      <c r="AC611" s="238" t="str">
        <f>+IF(I611=0,"",'Ark1'!AC2270)</f>
        <v/>
      </c>
      <c r="AD611" s="239" t="str">
        <f>+IF(I611=0,"",'Ark1'!AE2270)</f>
        <v/>
      </c>
      <c r="AE611" s="237" t="str">
        <f t="shared" si="85"/>
        <v/>
      </c>
      <c r="AF611" s="237" t="str">
        <f t="shared" si="87"/>
        <v/>
      </c>
      <c r="AG611" s="308"/>
    </row>
    <row r="612" spans="1:33" ht="15.6">
      <c r="A612" s="308"/>
      <c r="B612" s="308">
        <f>+'Ark1'!C2271</f>
        <v>0</v>
      </c>
      <c r="C612" s="236">
        <f>+'Ark1'!L2271</f>
        <v>0</v>
      </c>
      <c r="D612" s="236" t="e">
        <f>VLOOKUP(C612,Klasse!$C$11:$D$27,2)</f>
        <v>#N/A</v>
      </c>
      <c r="E612" s="236">
        <f>+'Ark1'!H2271</f>
        <v>0</v>
      </c>
      <c r="F612" s="236">
        <f>+'Ark1'!J2271</f>
        <v>0</v>
      </c>
      <c r="G612" s="236" t="e">
        <f>VLOOKUP(F612,RNR!$A$1:$B$25,2)</f>
        <v>#N/A</v>
      </c>
      <c r="H612" s="236" t="str">
        <f>+IF(I612=0,"",'Ark1'!Q2271)</f>
        <v/>
      </c>
      <c r="I612" s="353">
        <f>+'Ark1'!R2271</f>
        <v>0</v>
      </c>
      <c r="J612" s="237" t="str">
        <f>+IF(I612=0,"",'Ark1'!AG2271)</f>
        <v/>
      </c>
      <c r="K612" s="237"/>
      <c r="L612" s="237" t="str">
        <f>+IF(I612=0,"",'Ark1'!AH2271)</f>
        <v/>
      </c>
      <c r="M612" s="331"/>
      <c r="N612" s="504">
        <f>+'Ark1'!AI2271</f>
        <v>0</v>
      </c>
      <c r="O612" s="333"/>
      <c r="P612" s="32" t="str">
        <f>+IF(I612=0,"",'Ark1'!U2271)</f>
        <v/>
      </c>
      <c r="Q612" s="537"/>
      <c r="R612" s="264" t="str">
        <f>+IF(N612=0,"",'Ark1'!AJ2271)</f>
        <v/>
      </c>
      <c r="S612" s="334"/>
      <c r="T612" s="264" t="str">
        <f>+IF(N612=0,"",'Ark1'!AK2271)</f>
        <v/>
      </c>
      <c r="U612" s="308"/>
      <c r="V612" s="238" t="str">
        <f>+IF(I612=0,"",'Ark1'!T2271)</f>
        <v/>
      </c>
      <c r="W612" s="331"/>
      <c r="X612" s="239" t="str">
        <f>+IF(I612=0,"",'Ark1'!W2271)</f>
        <v/>
      </c>
      <c r="Y612" s="239" t="str">
        <f>+IF(I612=0,"",'Ark1'!X2271)</f>
        <v/>
      </c>
      <c r="Z612" s="239" t="str">
        <f>+IF(I612=0,"",'Ark1'!Y2271)</f>
        <v/>
      </c>
      <c r="AA612" s="239" t="str">
        <f>+IF(I612=0,"",'Ark1'!Z2271)</f>
        <v/>
      </c>
      <c r="AB612" s="237" t="str">
        <f>+IF(I612=0,"",'Ark1'!AA2271)</f>
        <v/>
      </c>
      <c r="AC612" s="238" t="str">
        <f>+IF(I612=0,"",'Ark1'!AC2271)</f>
        <v/>
      </c>
      <c r="AD612" s="239" t="str">
        <f>+IF(I612=0,"",'Ark1'!AE2271)</f>
        <v/>
      </c>
      <c r="AE612" s="237" t="str">
        <f t="shared" si="85"/>
        <v/>
      </c>
      <c r="AF612" s="237" t="str">
        <f t="shared" si="87"/>
        <v/>
      </c>
      <c r="AG612" s="308"/>
    </row>
    <row r="613" spans="1:33" ht="15.6">
      <c r="A613" s="308"/>
      <c r="B613" s="308">
        <f>+'Ark1'!C2272</f>
        <v>0</v>
      </c>
      <c r="C613" s="236">
        <f>+'Ark1'!L2272</f>
        <v>0</v>
      </c>
      <c r="D613" s="236" t="e">
        <f>VLOOKUP(C613,Klasse!$C$11:$D$27,2)</f>
        <v>#N/A</v>
      </c>
      <c r="E613" s="236">
        <f>+'Ark1'!H2272</f>
        <v>0</v>
      </c>
      <c r="F613" s="236">
        <f>+'Ark1'!J2272</f>
        <v>0</v>
      </c>
      <c r="G613" s="236" t="e">
        <f>VLOOKUP(F613,RNR!$A$1:$B$25,2)</f>
        <v>#N/A</v>
      </c>
      <c r="H613" s="236" t="str">
        <f>+IF(I613=0,"",'Ark1'!Q2272)</f>
        <v/>
      </c>
      <c r="I613" s="353">
        <f>+'Ark1'!R2272</f>
        <v>0</v>
      </c>
      <c r="J613" s="237" t="str">
        <f>+IF(I613=0,"",'Ark1'!AG2272)</f>
        <v/>
      </c>
      <c r="K613" s="237"/>
      <c r="L613" s="237" t="str">
        <f>+IF(I613=0,"",'Ark1'!AH2272)</f>
        <v/>
      </c>
      <c r="M613" s="331"/>
      <c r="N613" s="504">
        <f>+'Ark1'!AI2272</f>
        <v>0</v>
      </c>
      <c r="O613" s="333"/>
      <c r="P613" s="32" t="str">
        <f>+IF(I613=0,"",'Ark1'!U2272)</f>
        <v/>
      </c>
      <c r="Q613" s="537"/>
      <c r="R613" s="264" t="str">
        <f>+IF(N613=0,"",'Ark1'!AJ2272)</f>
        <v/>
      </c>
      <c r="S613" s="334"/>
      <c r="T613" s="264" t="str">
        <f>+IF(N613=0,"",'Ark1'!AK2272)</f>
        <v/>
      </c>
      <c r="U613" s="308"/>
      <c r="V613" s="238" t="str">
        <f>+IF(I613=0,"",'Ark1'!T2272)</f>
        <v/>
      </c>
      <c r="W613" s="331"/>
      <c r="X613" s="239" t="str">
        <f>+IF(I613=0,"",'Ark1'!W2272)</f>
        <v/>
      </c>
      <c r="Y613" s="239" t="str">
        <f>+IF(I613=0,"",'Ark1'!X2272)</f>
        <v/>
      </c>
      <c r="Z613" s="239" t="str">
        <f>+IF(I613=0,"",'Ark1'!Y2272)</f>
        <v/>
      </c>
      <c r="AA613" s="239" t="str">
        <f>+IF(I613=0,"",'Ark1'!Z2272)</f>
        <v/>
      </c>
      <c r="AB613" s="237" t="str">
        <f>+IF(I613=0,"",'Ark1'!AA2272)</f>
        <v/>
      </c>
      <c r="AC613" s="238" t="str">
        <f>+IF(I613=0,"",'Ark1'!AC2272)</f>
        <v/>
      </c>
      <c r="AD613" s="239" t="str">
        <f>+IF(I613=0,"",'Ark1'!AE2272)</f>
        <v/>
      </c>
      <c r="AE613" s="237" t="str">
        <f t="shared" si="85"/>
        <v/>
      </c>
      <c r="AF613" s="237" t="str">
        <f t="shared" si="87"/>
        <v/>
      </c>
      <c r="AG613" s="308"/>
    </row>
    <row r="614" spans="1:33" ht="15.6">
      <c r="A614" s="308"/>
      <c r="B614" s="308">
        <f>+'Ark1'!C2273</f>
        <v>0</v>
      </c>
      <c r="C614" s="236">
        <f>+'Ark1'!L2273</f>
        <v>0</v>
      </c>
      <c r="D614" s="236" t="e">
        <f>VLOOKUP(C614,Klasse!$C$11:$D$27,2)</f>
        <v>#N/A</v>
      </c>
      <c r="E614" s="236">
        <f>+'Ark1'!H2273</f>
        <v>0</v>
      </c>
      <c r="F614" s="236">
        <f>+'Ark1'!J2273</f>
        <v>0</v>
      </c>
      <c r="G614" s="236" t="e">
        <f>VLOOKUP(F614,RNR!$A$1:$B$25,2)</f>
        <v>#N/A</v>
      </c>
      <c r="H614" s="236" t="str">
        <f>+IF(I614=0,"",'Ark1'!Q2273)</f>
        <v/>
      </c>
      <c r="I614" s="353">
        <f>+'Ark1'!R2273</f>
        <v>0</v>
      </c>
      <c r="J614" s="237" t="str">
        <f>+IF(I614=0,"",'Ark1'!AG2273)</f>
        <v/>
      </c>
      <c r="K614" s="237"/>
      <c r="L614" s="237" t="str">
        <f>+IF(I614=0,"",'Ark1'!AH2273)</f>
        <v/>
      </c>
      <c r="M614" s="331"/>
      <c r="N614" s="504">
        <f>+'Ark1'!AI2273</f>
        <v>0</v>
      </c>
      <c r="O614" s="333"/>
      <c r="P614" s="32" t="str">
        <f>+IF(I614=0,"",'Ark1'!U2273)</f>
        <v/>
      </c>
      <c r="Q614" s="537"/>
      <c r="R614" s="264" t="str">
        <f>+IF(N614=0,"",'Ark1'!AJ2273)</f>
        <v/>
      </c>
      <c r="S614" s="334"/>
      <c r="T614" s="264" t="str">
        <f>+IF(N614=0,"",'Ark1'!AK2273)</f>
        <v/>
      </c>
      <c r="U614" s="308"/>
      <c r="V614" s="238" t="str">
        <f>+IF(I614=0,"",'Ark1'!T2273)</f>
        <v/>
      </c>
      <c r="W614" s="331"/>
      <c r="X614" s="239" t="str">
        <f>+IF(I614=0,"",'Ark1'!W2273)</f>
        <v/>
      </c>
      <c r="Y614" s="239" t="str">
        <f>+IF(I614=0,"",'Ark1'!X2273)</f>
        <v/>
      </c>
      <c r="Z614" s="239" t="str">
        <f>+IF(I614=0,"",'Ark1'!Y2273)</f>
        <v/>
      </c>
      <c r="AA614" s="239" t="str">
        <f>+IF(I614=0,"",'Ark1'!Z2273)</f>
        <v/>
      </c>
      <c r="AB614" s="237" t="str">
        <f>+IF(I614=0,"",'Ark1'!AA2273)</f>
        <v/>
      </c>
      <c r="AC614" s="238" t="str">
        <f>+IF(I614=0,"",'Ark1'!AC2273)</f>
        <v/>
      </c>
      <c r="AD614" s="239" t="str">
        <f>+IF(I614=0,"",'Ark1'!AE2273)</f>
        <v/>
      </c>
      <c r="AE614" s="237" t="str">
        <f t="shared" si="85"/>
        <v/>
      </c>
      <c r="AF614" s="237" t="str">
        <f t="shared" si="87"/>
        <v/>
      </c>
      <c r="AG614" s="308"/>
    </row>
    <row r="615" spans="1:33" ht="15.6">
      <c r="A615" s="308"/>
      <c r="B615" s="308">
        <f>+'Ark1'!C2274</f>
        <v>0</v>
      </c>
      <c r="C615" s="236">
        <f>+'Ark1'!L2274</f>
        <v>0</v>
      </c>
      <c r="D615" s="236" t="e">
        <f>VLOOKUP(C615,Klasse!$C$11:$D$27,2)</f>
        <v>#N/A</v>
      </c>
      <c r="E615" s="236">
        <f>+'Ark1'!H2274</f>
        <v>0</v>
      </c>
      <c r="F615" s="236">
        <f>+'Ark1'!J2274</f>
        <v>0</v>
      </c>
      <c r="G615" s="236" t="e">
        <f>VLOOKUP(F615,RNR!$A$1:$B$25,2)</f>
        <v>#N/A</v>
      </c>
      <c r="H615" s="236" t="str">
        <f>+IF(I615=0,"",'Ark1'!Q2274)</f>
        <v/>
      </c>
      <c r="I615" s="353">
        <f>+'Ark1'!R2274</f>
        <v>0</v>
      </c>
      <c r="J615" s="237" t="str">
        <f>+IF(I615=0,"",'Ark1'!AG2274)</f>
        <v/>
      </c>
      <c r="K615" s="237"/>
      <c r="L615" s="237" t="str">
        <f>+IF(I615=0,"",'Ark1'!AH2274)</f>
        <v/>
      </c>
      <c r="M615" s="331"/>
      <c r="N615" s="504">
        <f>+'Ark1'!AI2274</f>
        <v>0</v>
      </c>
      <c r="O615" s="333"/>
      <c r="P615" s="32" t="str">
        <f>+IF(I615=0,"",'Ark1'!U2274)</f>
        <v/>
      </c>
      <c r="Q615" s="537"/>
      <c r="R615" s="264" t="str">
        <f>+IF(N615=0,"",'Ark1'!AJ2274)</f>
        <v/>
      </c>
      <c r="S615" s="334"/>
      <c r="T615" s="264" t="str">
        <f>+IF(N615=0,"",'Ark1'!AK2274)</f>
        <v/>
      </c>
      <c r="U615" s="308"/>
      <c r="V615" s="238" t="str">
        <f>+IF(I615=0,"",'Ark1'!T2274)</f>
        <v/>
      </c>
      <c r="W615" s="331"/>
      <c r="X615" s="239" t="str">
        <f>+IF(I615=0,"",'Ark1'!W2274)</f>
        <v/>
      </c>
      <c r="Y615" s="239" t="str">
        <f>+IF(I615=0,"",'Ark1'!X2274)</f>
        <v/>
      </c>
      <c r="Z615" s="239" t="str">
        <f>+IF(I615=0,"",'Ark1'!Y2274)</f>
        <v/>
      </c>
      <c r="AA615" s="239" t="str">
        <f>+IF(I615=0,"",'Ark1'!Z2274)</f>
        <v/>
      </c>
      <c r="AB615" s="237" t="str">
        <f>+IF(I615=0,"",'Ark1'!AA2274)</f>
        <v/>
      </c>
      <c r="AC615" s="238" t="str">
        <f>+IF(I615=0,"",'Ark1'!AC2274)</f>
        <v/>
      </c>
      <c r="AD615" s="239" t="str">
        <f>+IF(I615=0,"",'Ark1'!AE2274)</f>
        <v/>
      </c>
      <c r="AE615" s="237" t="str">
        <f t="shared" si="85"/>
        <v/>
      </c>
      <c r="AF615" s="237" t="str">
        <f t="shared" si="87"/>
        <v/>
      </c>
      <c r="AG615" s="308"/>
    </row>
    <row r="616" spans="1:33" ht="15.6">
      <c r="A616" s="308"/>
      <c r="B616" s="308">
        <f>+'Ark1'!C2275</f>
        <v>0</v>
      </c>
      <c r="C616" s="236">
        <f>+'Ark1'!L2275</f>
        <v>0</v>
      </c>
      <c r="D616" s="236" t="e">
        <f>VLOOKUP(C616,Klasse!$C$11:$D$27,2)</f>
        <v>#N/A</v>
      </c>
      <c r="E616" s="236">
        <f>+'Ark1'!H2275</f>
        <v>0</v>
      </c>
      <c r="F616" s="236">
        <f>+'Ark1'!J2275</f>
        <v>0</v>
      </c>
      <c r="G616" s="236" t="e">
        <f>VLOOKUP(F616,RNR!$A$1:$B$25,2)</f>
        <v>#N/A</v>
      </c>
      <c r="H616" s="236" t="str">
        <f>+IF(I616=0,"",'Ark1'!Q2275)</f>
        <v/>
      </c>
      <c r="I616" s="353">
        <f>+'Ark1'!R2275</f>
        <v>0</v>
      </c>
      <c r="J616" s="237" t="str">
        <f>+IF(I616=0,"",'Ark1'!AG2275)</f>
        <v/>
      </c>
      <c r="K616" s="237"/>
      <c r="L616" s="237" t="str">
        <f>+IF(I616=0,"",'Ark1'!AH2275)</f>
        <v/>
      </c>
      <c r="M616" s="331"/>
      <c r="N616" s="504">
        <f>+'Ark1'!AI2275</f>
        <v>0</v>
      </c>
      <c r="O616" s="333"/>
      <c r="P616" s="32" t="str">
        <f>+IF(I616=0,"",'Ark1'!U2275)</f>
        <v/>
      </c>
      <c r="Q616" s="537"/>
      <c r="R616" s="264" t="str">
        <f>+IF(N616=0,"",'Ark1'!AJ2275)</f>
        <v/>
      </c>
      <c r="S616" s="334"/>
      <c r="T616" s="264" t="str">
        <f>+IF(N616=0,"",'Ark1'!AK2275)</f>
        <v/>
      </c>
      <c r="U616" s="308"/>
      <c r="V616" s="238" t="str">
        <f>+IF(I616=0,"",'Ark1'!T2275)</f>
        <v/>
      </c>
      <c r="W616" s="331"/>
      <c r="X616" s="239" t="str">
        <f>+IF(I616=0,"",'Ark1'!W2275)</f>
        <v/>
      </c>
      <c r="Y616" s="239" t="str">
        <f>+IF(I616=0,"",'Ark1'!X2275)</f>
        <v/>
      </c>
      <c r="Z616" s="239" t="str">
        <f>+IF(I616=0,"",'Ark1'!Y2275)</f>
        <v/>
      </c>
      <c r="AA616" s="239" t="str">
        <f>+IF(I616=0,"",'Ark1'!Z2275)</f>
        <v/>
      </c>
      <c r="AB616" s="237" t="str">
        <f>+IF(I616=0,"",'Ark1'!AA2275)</f>
        <v/>
      </c>
      <c r="AC616" s="238" t="str">
        <f>+IF(I616=0,"",'Ark1'!AC2275)</f>
        <v/>
      </c>
      <c r="AD616" s="239" t="str">
        <f>+IF(I616=0,"",'Ark1'!AE2275)</f>
        <v/>
      </c>
      <c r="AE616" s="237" t="str">
        <f t="shared" si="85"/>
        <v/>
      </c>
      <c r="AF616" s="237" t="str">
        <f t="shared" si="87"/>
        <v/>
      </c>
      <c r="AG616" s="308"/>
    </row>
    <row r="617" spans="1:33" ht="15.6">
      <c r="A617" s="308"/>
      <c r="B617" s="308">
        <f>+'Ark1'!C2276</f>
        <v>0</v>
      </c>
      <c r="C617" s="236">
        <f>+'Ark1'!L2276</f>
        <v>0</v>
      </c>
      <c r="D617" s="236" t="e">
        <f>VLOOKUP(C617,Klasse!$C$11:$D$27,2)</f>
        <v>#N/A</v>
      </c>
      <c r="E617" s="236">
        <f>+'Ark1'!H2276</f>
        <v>0</v>
      </c>
      <c r="F617" s="236">
        <f>+'Ark1'!J2276</f>
        <v>0</v>
      </c>
      <c r="G617" s="236" t="e">
        <f>VLOOKUP(F617,RNR!$A$1:$B$25,2)</f>
        <v>#N/A</v>
      </c>
      <c r="H617" s="236" t="str">
        <f>+IF(I617=0,"",'Ark1'!Q2276)</f>
        <v/>
      </c>
      <c r="I617" s="353">
        <f>+'Ark1'!R2276</f>
        <v>0</v>
      </c>
      <c r="J617" s="237" t="str">
        <f>+IF(I617=0,"",'Ark1'!AG2276)</f>
        <v/>
      </c>
      <c r="K617" s="237"/>
      <c r="L617" s="237" t="str">
        <f>+IF(I617=0,"",'Ark1'!AH2276)</f>
        <v/>
      </c>
      <c r="M617" s="331"/>
      <c r="N617" s="504">
        <f>+'Ark1'!AI2276</f>
        <v>0</v>
      </c>
      <c r="O617" s="333"/>
      <c r="P617" s="32" t="str">
        <f>+IF(I617=0,"",'Ark1'!U2276)</f>
        <v/>
      </c>
      <c r="Q617" s="537"/>
      <c r="R617" s="264" t="str">
        <f>+IF(N617=0,"",'Ark1'!AJ2276)</f>
        <v/>
      </c>
      <c r="S617" s="334"/>
      <c r="T617" s="264" t="str">
        <f>+IF(N617=0,"",'Ark1'!AK2276)</f>
        <v/>
      </c>
      <c r="U617" s="308"/>
      <c r="V617" s="238" t="str">
        <f>+IF(I617=0,"",'Ark1'!T2276)</f>
        <v/>
      </c>
      <c r="W617" s="331"/>
      <c r="X617" s="239" t="str">
        <f>+IF(I617=0,"",'Ark1'!W2276)</f>
        <v/>
      </c>
      <c r="Y617" s="239" t="str">
        <f>+IF(I617=0,"",'Ark1'!X2276)</f>
        <v/>
      </c>
      <c r="Z617" s="239" t="str">
        <f>+IF(I617=0,"",'Ark1'!Y2276)</f>
        <v/>
      </c>
      <c r="AA617" s="239" t="str">
        <f>+IF(I617=0,"",'Ark1'!Z2276)</f>
        <v/>
      </c>
      <c r="AB617" s="237" t="str">
        <f>+IF(I617=0,"",'Ark1'!AA2276)</f>
        <v/>
      </c>
      <c r="AC617" s="238" t="str">
        <f>+IF(I617=0,"",'Ark1'!AC2276)</f>
        <v/>
      </c>
      <c r="AD617" s="239" t="str">
        <f>+IF(I617=0,"",'Ark1'!AE2276)</f>
        <v/>
      </c>
      <c r="AE617" s="237" t="str">
        <f t="shared" si="85"/>
        <v/>
      </c>
      <c r="AF617" s="237" t="str">
        <f t="shared" si="87"/>
        <v/>
      </c>
      <c r="AG617" s="308"/>
    </row>
    <row r="618" spans="1:33" ht="15.6">
      <c r="A618" s="308"/>
      <c r="B618" s="308">
        <f>+'Ark1'!C2277</f>
        <v>0</v>
      </c>
      <c r="C618" s="236">
        <f>+'Ark1'!L2277</f>
        <v>0</v>
      </c>
      <c r="D618" s="236" t="e">
        <f>VLOOKUP(C618,Klasse!$C$11:$D$27,2)</f>
        <v>#N/A</v>
      </c>
      <c r="E618" s="236">
        <f>+'Ark1'!H2277</f>
        <v>0</v>
      </c>
      <c r="F618" s="236">
        <f>+'Ark1'!J2277</f>
        <v>0</v>
      </c>
      <c r="G618" s="236" t="e">
        <f>VLOOKUP(F618,RNR!$A$1:$B$25,2)</f>
        <v>#N/A</v>
      </c>
      <c r="H618" s="236" t="str">
        <f>+IF(I618=0,"",'Ark1'!Q2277)</f>
        <v/>
      </c>
      <c r="I618" s="353">
        <f>+'Ark1'!R2277</f>
        <v>0</v>
      </c>
      <c r="J618" s="237" t="str">
        <f>+IF(I618=0,"",'Ark1'!AG2277)</f>
        <v/>
      </c>
      <c r="K618" s="237"/>
      <c r="L618" s="237" t="str">
        <f>+IF(I618=0,"",'Ark1'!AH2277)</f>
        <v/>
      </c>
      <c r="M618" s="331"/>
      <c r="N618" s="504">
        <f>+'Ark1'!AI2277</f>
        <v>0</v>
      </c>
      <c r="O618" s="333"/>
      <c r="P618" s="32" t="str">
        <f>+IF(I618=0,"",'Ark1'!U2277)</f>
        <v/>
      </c>
      <c r="Q618" s="537"/>
      <c r="R618" s="264" t="str">
        <f>+IF(N618=0,"",'Ark1'!AJ2277)</f>
        <v/>
      </c>
      <c r="S618" s="334"/>
      <c r="T618" s="264" t="str">
        <f>+IF(N618=0,"",'Ark1'!AK2277)</f>
        <v/>
      </c>
      <c r="U618" s="308"/>
      <c r="V618" s="238" t="str">
        <f>+IF(I618=0,"",'Ark1'!T2277)</f>
        <v/>
      </c>
      <c r="W618" s="331"/>
      <c r="X618" s="239" t="str">
        <f>+IF(I618=0,"",'Ark1'!W2277)</f>
        <v/>
      </c>
      <c r="Y618" s="239" t="str">
        <f>+IF(I618=0,"",'Ark1'!X2277)</f>
        <v/>
      </c>
      <c r="Z618" s="239" t="str">
        <f>+IF(I618=0,"",'Ark1'!Y2277)</f>
        <v/>
      </c>
      <c r="AA618" s="239" t="str">
        <f>+IF(I618=0,"",'Ark1'!Z2277)</f>
        <v/>
      </c>
      <c r="AB618" s="237" t="str">
        <f>+IF(I618=0,"",'Ark1'!AA2277)</f>
        <v/>
      </c>
      <c r="AC618" s="238" t="str">
        <f>+IF(I618=0,"",'Ark1'!AC2277)</f>
        <v/>
      </c>
      <c r="AD618" s="239" t="str">
        <f>+IF(I618=0,"",'Ark1'!AE2277)</f>
        <v/>
      </c>
      <c r="AE618" s="237" t="str">
        <f t="shared" si="85"/>
        <v/>
      </c>
      <c r="AF618" s="237" t="str">
        <f t="shared" si="87"/>
        <v/>
      </c>
      <c r="AG618" s="308"/>
    </row>
    <row r="619" spans="1:33" ht="15.6">
      <c r="A619" s="308"/>
      <c r="B619" s="308">
        <f>+'Ark1'!C2278</f>
        <v>0</v>
      </c>
      <c r="C619" s="236">
        <f>+'Ark1'!L2278</f>
        <v>0</v>
      </c>
      <c r="D619" s="236" t="e">
        <f>VLOOKUP(C619,Klasse!$C$11:$D$27,2)</f>
        <v>#N/A</v>
      </c>
      <c r="E619" s="236">
        <f>+'Ark1'!H2278</f>
        <v>0</v>
      </c>
      <c r="F619" s="236">
        <f>+'Ark1'!J2278</f>
        <v>0</v>
      </c>
      <c r="G619" s="236" t="e">
        <f>VLOOKUP(F619,RNR!$A$1:$B$25,2)</f>
        <v>#N/A</v>
      </c>
      <c r="H619" s="236" t="str">
        <f>+IF(I619=0,"",'Ark1'!Q2278)</f>
        <v/>
      </c>
      <c r="I619" s="353">
        <f>+'Ark1'!R2278</f>
        <v>0</v>
      </c>
      <c r="J619" s="237" t="str">
        <f>+IF(I619=0,"",'Ark1'!AG2278)</f>
        <v/>
      </c>
      <c r="K619" s="237"/>
      <c r="L619" s="237" t="str">
        <f>+IF(I619=0,"",'Ark1'!AH2278)</f>
        <v/>
      </c>
      <c r="M619" s="331"/>
      <c r="N619" s="504">
        <f>+'Ark1'!AI2278</f>
        <v>0</v>
      </c>
      <c r="O619" s="333"/>
      <c r="P619" s="32" t="str">
        <f>+IF(I619=0,"",'Ark1'!U2278)</f>
        <v/>
      </c>
      <c r="Q619" s="537"/>
      <c r="R619" s="264" t="str">
        <f>+IF(N619=0,"",'Ark1'!AJ2278)</f>
        <v/>
      </c>
      <c r="S619" s="334"/>
      <c r="T619" s="264" t="str">
        <f>+IF(N619=0,"",'Ark1'!AK2278)</f>
        <v/>
      </c>
      <c r="U619" s="308"/>
      <c r="V619" s="238" t="str">
        <f>+IF(I619=0,"",'Ark1'!T2278)</f>
        <v/>
      </c>
      <c r="W619" s="331"/>
      <c r="X619" s="239" t="str">
        <f>+IF(I619=0,"",'Ark1'!W2278)</f>
        <v/>
      </c>
      <c r="Y619" s="239" t="str">
        <f>+IF(I619=0,"",'Ark1'!X2278)</f>
        <v/>
      </c>
      <c r="Z619" s="239" t="str">
        <f>+IF(I619=0,"",'Ark1'!Y2278)</f>
        <v/>
      </c>
      <c r="AA619" s="239" t="str">
        <f>+IF(I619=0,"",'Ark1'!Z2278)</f>
        <v/>
      </c>
      <c r="AB619" s="237" t="str">
        <f>+IF(I619=0,"",'Ark1'!AA2278)</f>
        <v/>
      </c>
      <c r="AC619" s="238" t="str">
        <f>+IF(I619=0,"",'Ark1'!AC2278)</f>
        <v/>
      </c>
      <c r="AD619" s="239" t="str">
        <f>+IF(I619=0,"",'Ark1'!AE2278)</f>
        <v/>
      </c>
      <c r="AE619" s="237" t="str">
        <f t="shared" si="85"/>
        <v/>
      </c>
      <c r="AF619" s="237" t="str">
        <f t="shared" si="87"/>
        <v/>
      </c>
      <c r="AG619" s="308"/>
    </row>
    <row r="620" spans="1:33" ht="15.6">
      <c r="A620" s="308"/>
      <c r="B620" s="308">
        <f>+'Ark1'!C2279</f>
        <v>0</v>
      </c>
      <c r="C620" s="236">
        <f>+'Ark1'!L2279</f>
        <v>0</v>
      </c>
      <c r="D620" s="236" t="e">
        <f>VLOOKUP(C620,Klasse!$C$11:$D$27,2)</f>
        <v>#N/A</v>
      </c>
      <c r="E620" s="236">
        <f>+'Ark1'!H2279</f>
        <v>0</v>
      </c>
      <c r="F620" s="236">
        <f>+'Ark1'!J2279</f>
        <v>0</v>
      </c>
      <c r="G620" s="236" t="e">
        <f>VLOOKUP(F620,RNR!$A$1:$B$25,2)</f>
        <v>#N/A</v>
      </c>
      <c r="H620" s="236" t="str">
        <f>+IF(I620=0,"",'Ark1'!Q2279)</f>
        <v/>
      </c>
      <c r="I620" s="353">
        <f>+'Ark1'!R2279</f>
        <v>0</v>
      </c>
      <c r="J620" s="237" t="str">
        <f>+IF(I620=0,"",'Ark1'!AG2279)</f>
        <v/>
      </c>
      <c r="K620" s="237"/>
      <c r="L620" s="237" t="str">
        <f>+IF(I620=0,"",'Ark1'!AH2279)</f>
        <v/>
      </c>
      <c r="M620" s="331"/>
      <c r="N620" s="504">
        <f>+'Ark1'!AI2279</f>
        <v>0</v>
      </c>
      <c r="O620" s="333"/>
      <c r="P620" s="32" t="str">
        <f>+IF(I620=0,"",'Ark1'!U2279)</f>
        <v/>
      </c>
      <c r="Q620" s="537"/>
      <c r="R620" s="264" t="str">
        <f>+IF(N620=0,"",'Ark1'!AJ2279)</f>
        <v/>
      </c>
      <c r="S620" s="334"/>
      <c r="T620" s="264" t="str">
        <f>+IF(N620=0,"",'Ark1'!AK2279)</f>
        <v/>
      </c>
      <c r="U620" s="308"/>
      <c r="V620" s="238" t="str">
        <f>+IF(I620=0,"",'Ark1'!T2279)</f>
        <v/>
      </c>
      <c r="W620" s="331"/>
      <c r="X620" s="239" t="str">
        <f>+IF(I620=0,"",'Ark1'!W2279)</f>
        <v/>
      </c>
      <c r="Y620" s="239" t="str">
        <f>+IF(I620=0,"",'Ark1'!X2279)</f>
        <v/>
      </c>
      <c r="Z620" s="239" t="str">
        <f>+IF(I620=0,"",'Ark1'!Y2279)</f>
        <v/>
      </c>
      <c r="AA620" s="239" t="str">
        <f>+IF(I620=0,"",'Ark1'!Z2279)</f>
        <v/>
      </c>
      <c r="AB620" s="237" t="str">
        <f>+IF(I620=0,"",'Ark1'!AA2279)</f>
        <v/>
      </c>
      <c r="AC620" s="238" t="str">
        <f>+IF(I620=0,"",'Ark1'!AC2279)</f>
        <v/>
      </c>
      <c r="AD620" s="239" t="str">
        <f>+IF(I620=0,"",'Ark1'!AE2279)</f>
        <v/>
      </c>
      <c r="AE620" s="237" t="str">
        <f t="shared" si="85"/>
        <v/>
      </c>
      <c r="AF620" s="237" t="str">
        <f t="shared" si="87"/>
        <v/>
      </c>
      <c r="AG620" s="308"/>
    </row>
    <row r="621" spans="1:33" ht="15.6">
      <c r="A621" s="308"/>
      <c r="B621" s="308">
        <f>+'Ark1'!C2280</f>
        <v>0</v>
      </c>
      <c r="C621" s="236">
        <f>+'Ark1'!L2280</f>
        <v>0</v>
      </c>
      <c r="D621" s="236" t="e">
        <f>VLOOKUP(C621,Klasse!$C$11:$D$27,2)</f>
        <v>#N/A</v>
      </c>
      <c r="E621" s="236">
        <f>+'Ark1'!H2280</f>
        <v>0</v>
      </c>
      <c r="F621" s="236">
        <f>+'Ark1'!J2280</f>
        <v>0</v>
      </c>
      <c r="G621" s="236" t="e">
        <f>VLOOKUP(F621,RNR!$A$1:$B$25,2)</f>
        <v>#N/A</v>
      </c>
      <c r="H621" s="236" t="str">
        <f>+IF(I621=0,"",'Ark1'!Q2280)</f>
        <v/>
      </c>
      <c r="I621" s="353">
        <f>+'Ark1'!R2280</f>
        <v>0</v>
      </c>
      <c r="J621" s="237" t="str">
        <f>+IF(I621=0,"",'Ark1'!AG2280)</f>
        <v/>
      </c>
      <c r="K621" s="237"/>
      <c r="L621" s="237" t="str">
        <f>+IF(I621=0,"",'Ark1'!AH2280)</f>
        <v/>
      </c>
      <c r="M621" s="331"/>
      <c r="N621" s="504">
        <f>+'Ark1'!AI2280</f>
        <v>0</v>
      </c>
      <c r="O621" s="333"/>
      <c r="P621" s="32" t="str">
        <f>+IF(I621=0,"",'Ark1'!U2280)</f>
        <v/>
      </c>
      <c r="Q621" s="537"/>
      <c r="R621" s="264" t="str">
        <f>+IF(N621=0,"",'Ark1'!AJ2280)</f>
        <v/>
      </c>
      <c r="S621" s="334"/>
      <c r="T621" s="264" t="str">
        <f>+IF(N621=0,"",'Ark1'!AK2280)</f>
        <v/>
      </c>
      <c r="U621" s="308"/>
      <c r="V621" s="238" t="str">
        <f>+IF(I621=0,"",'Ark1'!T2280)</f>
        <v/>
      </c>
      <c r="W621" s="331"/>
      <c r="X621" s="239" t="str">
        <f>+IF(I621=0,"",'Ark1'!W2280)</f>
        <v/>
      </c>
      <c r="Y621" s="239" t="str">
        <f>+IF(I621=0,"",'Ark1'!X2280)</f>
        <v/>
      </c>
      <c r="Z621" s="239" t="str">
        <f>+IF(I621=0,"",'Ark1'!Y2280)</f>
        <v/>
      </c>
      <c r="AA621" s="239" t="str">
        <f>+IF(I621=0,"",'Ark1'!Z2280)</f>
        <v/>
      </c>
      <c r="AB621" s="237" t="str">
        <f>+IF(I621=0,"",'Ark1'!AA2280)</f>
        <v/>
      </c>
      <c r="AC621" s="238" t="str">
        <f>+IF(I621=0,"",'Ark1'!AC2280)</f>
        <v/>
      </c>
      <c r="AD621" s="239" t="str">
        <f>+IF(I621=0,"",'Ark1'!AE2280)</f>
        <v/>
      </c>
      <c r="AE621" s="237" t="str">
        <f t="shared" si="85"/>
        <v/>
      </c>
      <c r="AF621" s="237" t="str">
        <f t="shared" si="87"/>
        <v/>
      </c>
      <c r="AG621" s="308"/>
    </row>
    <row r="622" spans="1:33" ht="15.6">
      <c r="A622" s="308"/>
      <c r="B622" s="308">
        <f>+'Ark1'!C2281</f>
        <v>0</v>
      </c>
      <c r="C622" s="236">
        <f>+'Ark1'!L2281</f>
        <v>0</v>
      </c>
      <c r="D622" s="236" t="e">
        <f>VLOOKUP(C622,Klasse!$C$11:$D$27,2)</f>
        <v>#N/A</v>
      </c>
      <c r="E622" s="236">
        <f>+'Ark1'!H2281</f>
        <v>0</v>
      </c>
      <c r="F622" s="236">
        <f>+'Ark1'!J2281</f>
        <v>0</v>
      </c>
      <c r="G622" s="236" t="e">
        <f>VLOOKUP(F622,RNR!$A$1:$B$25,2)</f>
        <v>#N/A</v>
      </c>
      <c r="H622" s="236" t="str">
        <f>+IF(I622=0,"",'Ark1'!Q2281)</f>
        <v/>
      </c>
      <c r="I622" s="353">
        <f>+'Ark1'!R2281</f>
        <v>0</v>
      </c>
      <c r="J622" s="237" t="str">
        <f>+IF(I622=0,"",'Ark1'!AG2281)</f>
        <v/>
      </c>
      <c r="K622" s="237"/>
      <c r="L622" s="237" t="str">
        <f>+IF(I622=0,"",'Ark1'!AH2281)</f>
        <v/>
      </c>
      <c r="M622" s="331"/>
      <c r="N622" s="504">
        <f>+'Ark1'!AI2281</f>
        <v>0</v>
      </c>
      <c r="O622" s="333"/>
      <c r="P622" s="32" t="str">
        <f>+IF(I622=0,"",'Ark1'!U2281)</f>
        <v/>
      </c>
      <c r="Q622" s="537"/>
      <c r="R622" s="264" t="str">
        <f>+IF(N622=0,"",'Ark1'!AJ2281)</f>
        <v/>
      </c>
      <c r="S622" s="334"/>
      <c r="T622" s="264" t="str">
        <f>+IF(N622=0,"",'Ark1'!AK2281)</f>
        <v/>
      </c>
      <c r="U622" s="308"/>
      <c r="V622" s="238" t="str">
        <f>+IF(I622=0,"",'Ark1'!T2281)</f>
        <v/>
      </c>
      <c r="W622" s="331"/>
      <c r="X622" s="239" t="str">
        <f>+IF(I622=0,"",'Ark1'!W2281)</f>
        <v/>
      </c>
      <c r="Y622" s="239" t="str">
        <f>+IF(I622=0,"",'Ark1'!X2281)</f>
        <v/>
      </c>
      <c r="Z622" s="239" t="str">
        <f>+IF(I622=0,"",'Ark1'!Y2281)</f>
        <v/>
      </c>
      <c r="AA622" s="239" t="str">
        <f>+IF(I622=0,"",'Ark1'!Z2281)</f>
        <v/>
      </c>
      <c r="AB622" s="237" t="str">
        <f>+IF(I622=0,"",'Ark1'!AA2281)</f>
        <v/>
      </c>
      <c r="AC622" s="238" t="str">
        <f>+IF(I622=0,"",'Ark1'!AC2281)</f>
        <v/>
      </c>
      <c r="AD622" s="239" t="str">
        <f>+IF(I622=0,"",'Ark1'!AE2281)</f>
        <v/>
      </c>
      <c r="AE622" s="237" t="str">
        <f t="shared" si="85"/>
        <v/>
      </c>
      <c r="AF622" s="237" t="str">
        <f t="shared" si="87"/>
        <v/>
      </c>
      <c r="AG622" s="308"/>
    </row>
    <row r="623" spans="1:33" ht="15.6">
      <c r="A623" s="308"/>
      <c r="B623" s="308">
        <f>+'Ark1'!C2282</f>
        <v>0</v>
      </c>
      <c r="C623" s="236">
        <f>+'Ark1'!L2282</f>
        <v>0</v>
      </c>
      <c r="D623" s="236" t="e">
        <f>VLOOKUP(C623,Klasse!$C$11:$D$27,2)</f>
        <v>#N/A</v>
      </c>
      <c r="E623" s="236">
        <f>+'Ark1'!H2282</f>
        <v>0</v>
      </c>
      <c r="F623" s="236">
        <f>+'Ark1'!J2282</f>
        <v>0</v>
      </c>
      <c r="G623" s="236" t="e">
        <f>VLOOKUP(F623,RNR!$A$1:$B$25,2)</f>
        <v>#N/A</v>
      </c>
      <c r="H623" s="236" t="str">
        <f>+IF(I623=0,"",'Ark1'!Q2282)</f>
        <v/>
      </c>
      <c r="I623" s="353">
        <f>+'Ark1'!R2282</f>
        <v>0</v>
      </c>
      <c r="J623" s="237" t="str">
        <f>+IF(I623=0,"",'Ark1'!AG2282)</f>
        <v/>
      </c>
      <c r="K623" s="237"/>
      <c r="L623" s="237" t="str">
        <f>+IF(I623=0,"",'Ark1'!AH2282)</f>
        <v/>
      </c>
      <c r="M623" s="331"/>
      <c r="N623" s="504">
        <f>+'Ark1'!AI2282</f>
        <v>0</v>
      </c>
      <c r="O623" s="333"/>
      <c r="P623" s="32" t="str">
        <f>+IF(I623=0,"",'Ark1'!U2282)</f>
        <v/>
      </c>
      <c r="Q623" s="537"/>
      <c r="R623" s="264" t="str">
        <f>+IF(N623=0,"",'Ark1'!AJ2282)</f>
        <v/>
      </c>
      <c r="S623" s="334"/>
      <c r="T623" s="264" t="str">
        <f>+IF(N623=0,"",'Ark1'!AK2282)</f>
        <v/>
      </c>
      <c r="U623" s="308"/>
      <c r="V623" s="238" t="str">
        <f>+IF(I623=0,"",'Ark1'!T2282)</f>
        <v/>
      </c>
      <c r="W623" s="331"/>
      <c r="X623" s="239" t="str">
        <f>+IF(I623=0,"",'Ark1'!W2282)</f>
        <v/>
      </c>
      <c r="Y623" s="239" t="str">
        <f>+IF(I623=0,"",'Ark1'!X2282)</f>
        <v/>
      </c>
      <c r="Z623" s="239" t="str">
        <f>+IF(I623=0,"",'Ark1'!Y2282)</f>
        <v/>
      </c>
      <c r="AA623" s="239" t="str">
        <f>+IF(I623=0,"",'Ark1'!Z2282)</f>
        <v/>
      </c>
      <c r="AB623" s="237" t="str">
        <f>+IF(I623=0,"",'Ark1'!AA2282)</f>
        <v/>
      </c>
      <c r="AC623" s="238" t="str">
        <f>+IF(I623=0,"",'Ark1'!AC2282)</f>
        <v/>
      </c>
      <c r="AD623" s="239" t="str">
        <f>+IF(I623=0,"",'Ark1'!AE2282)</f>
        <v/>
      </c>
      <c r="AE623" s="237" t="str">
        <f t="shared" si="85"/>
        <v/>
      </c>
      <c r="AF623" s="237" t="str">
        <f t="shared" si="87"/>
        <v/>
      </c>
      <c r="AG623" s="308"/>
    </row>
    <row r="624" spans="1:33" ht="15.6">
      <c r="A624" s="308"/>
      <c r="B624" s="308">
        <f>+'Ark1'!C2283</f>
        <v>0</v>
      </c>
      <c r="C624" s="236">
        <f>+'Ark1'!L2283</f>
        <v>0</v>
      </c>
      <c r="D624" s="236" t="e">
        <f>VLOOKUP(C624,Klasse!$C$11:$D$27,2)</f>
        <v>#N/A</v>
      </c>
      <c r="E624" s="236">
        <f>+'Ark1'!H2283</f>
        <v>0</v>
      </c>
      <c r="F624" s="236">
        <f>+'Ark1'!J2283</f>
        <v>0</v>
      </c>
      <c r="G624" s="236" t="e">
        <f>VLOOKUP(F624,RNR!$A$1:$B$25,2)</f>
        <v>#N/A</v>
      </c>
      <c r="H624" s="236" t="str">
        <f>+IF(I624=0,"",'Ark1'!Q2283)</f>
        <v/>
      </c>
      <c r="I624" s="353">
        <f>+'Ark1'!R2283</f>
        <v>0</v>
      </c>
      <c r="J624" s="237" t="str">
        <f>+IF(I624=0,"",'Ark1'!AG2283)</f>
        <v/>
      </c>
      <c r="K624" s="237"/>
      <c r="L624" s="237" t="str">
        <f>+IF(I624=0,"",'Ark1'!AH2283)</f>
        <v/>
      </c>
      <c r="M624" s="331"/>
      <c r="N624" s="504">
        <f>+'Ark1'!AI2283</f>
        <v>0</v>
      </c>
      <c r="O624" s="333"/>
      <c r="P624" s="32" t="str">
        <f>+IF(I624=0,"",'Ark1'!U2283)</f>
        <v/>
      </c>
      <c r="Q624" s="537"/>
      <c r="R624" s="264" t="str">
        <f>+IF(N624=0,"",'Ark1'!AJ2283)</f>
        <v/>
      </c>
      <c r="S624" s="334"/>
      <c r="T624" s="264" t="str">
        <f>+IF(N624=0,"",'Ark1'!AK2283)</f>
        <v/>
      </c>
      <c r="U624" s="308"/>
      <c r="V624" s="238" t="str">
        <f>+IF(I624=0,"",'Ark1'!T2283)</f>
        <v/>
      </c>
      <c r="W624" s="331"/>
      <c r="X624" s="239" t="str">
        <f>+IF(I624=0,"",'Ark1'!W2283)</f>
        <v/>
      </c>
      <c r="Y624" s="239" t="str">
        <f>+IF(I624=0,"",'Ark1'!X2283)</f>
        <v/>
      </c>
      <c r="Z624" s="239" t="str">
        <f>+IF(I624=0,"",'Ark1'!Y2283)</f>
        <v/>
      </c>
      <c r="AA624" s="239" t="str">
        <f>+IF(I624=0,"",'Ark1'!Z2283)</f>
        <v/>
      </c>
      <c r="AB624" s="237" t="str">
        <f>+IF(I624=0,"",'Ark1'!AA2283)</f>
        <v/>
      </c>
      <c r="AC624" s="238" t="str">
        <f>+IF(I624=0,"",'Ark1'!AC2283)</f>
        <v/>
      </c>
      <c r="AD624" s="239" t="str">
        <f>+IF(I624=0,"",'Ark1'!AE2283)</f>
        <v/>
      </c>
      <c r="AE624" s="237" t="str">
        <f t="shared" si="85"/>
        <v/>
      </c>
      <c r="AF624" s="237" t="str">
        <f t="shared" si="87"/>
        <v/>
      </c>
      <c r="AG624" s="308"/>
    </row>
    <row r="625" spans="1:61" ht="19.8">
      <c r="A625" s="308"/>
      <c r="B625" s="308"/>
      <c r="C625" s="308"/>
      <c r="D625" s="308"/>
      <c r="E625" s="308"/>
      <c r="F625" s="308"/>
      <c r="G625" s="537"/>
      <c r="H625" s="537"/>
      <c r="I625" s="537"/>
      <c r="J625" s="537"/>
      <c r="K625" s="537"/>
      <c r="L625" s="537"/>
      <c r="M625" s="537"/>
      <c r="N625" s="537"/>
      <c r="O625" s="537"/>
      <c r="P625" s="537"/>
      <c r="Q625" s="537"/>
      <c r="R625" s="537"/>
      <c r="S625" s="537"/>
      <c r="T625" s="537"/>
      <c r="U625" s="537"/>
      <c r="V625" s="537"/>
      <c r="W625" s="331"/>
      <c r="X625" s="332"/>
      <c r="Y625" s="332"/>
      <c r="Z625" s="332"/>
      <c r="AA625" s="332"/>
      <c r="AB625" s="332"/>
      <c r="AC625" s="308"/>
      <c r="AD625" s="332"/>
      <c r="AE625" s="333"/>
      <c r="AF625" s="334"/>
      <c r="AG625" s="308"/>
      <c r="AH625" s="219"/>
      <c r="AJ625" s="29"/>
      <c r="AK625" s="27"/>
      <c r="AL625" s="220"/>
      <c r="AM625" s="28"/>
      <c r="AQ625" s="28"/>
      <c r="BI625" s="232"/>
    </row>
    <row r="626" spans="1:61" ht="19.8">
      <c r="A626" s="308"/>
      <c r="B626" s="308" t="s">
        <v>649</v>
      </c>
      <c r="C626" s="308"/>
      <c r="D626" s="259" t="e">
        <f>+D632</f>
        <v>#N/A</v>
      </c>
      <c r="E626" s="308"/>
      <c r="F626" s="308"/>
      <c r="G626" s="537"/>
      <c r="H626" s="537"/>
      <c r="I626" s="540">
        <f>SUM(I628:I652)</f>
        <v>0</v>
      </c>
      <c r="J626" s="537"/>
      <c r="K626" s="537"/>
      <c r="L626" s="537"/>
      <c r="M626" s="537"/>
      <c r="N626" s="537"/>
      <c r="O626" s="537"/>
      <c r="P626" s="537"/>
      <c r="Q626" s="537"/>
      <c r="R626" s="537"/>
      <c r="S626" s="537"/>
      <c r="T626" s="537"/>
      <c r="U626" s="537"/>
      <c r="V626" s="537"/>
      <c r="W626" s="331"/>
      <c r="X626" s="332"/>
      <c r="Y626" s="332"/>
      <c r="Z626" s="332"/>
      <c r="AA626" s="332"/>
      <c r="AB626" s="332"/>
      <c r="AC626" s="308"/>
      <c r="AD626" s="332"/>
      <c r="AE626" s="332"/>
      <c r="AF626" s="332"/>
      <c r="AG626" s="308"/>
      <c r="AH626" s="219"/>
      <c r="AJ626" s="29"/>
      <c r="AK626" s="27"/>
      <c r="AL626" s="220"/>
      <c r="AM626" s="28"/>
      <c r="AQ626" s="28"/>
      <c r="BI626" s="232"/>
    </row>
    <row r="627" spans="1:61" ht="19.8">
      <c r="A627" s="579"/>
      <c r="B627" s="579"/>
      <c r="C627" s="580"/>
      <c r="D627" s="579"/>
      <c r="E627" s="579"/>
      <c r="F627" s="579"/>
      <c r="G627" s="579"/>
      <c r="H627" s="579"/>
      <c r="I627" s="579"/>
      <c r="J627" s="579"/>
      <c r="K627" s="579"/>
      <c r="L627" s="579"/>
      <c r="M627" s="579"/>
      <c r="N627" s="579"/>
      <c r="O627" s="579"/>
      <c r="P627" s="579"/>
      <c r="Q627" s="541"/>
      <c r="R627" s="541"/>
      <c r="S627" s="579"/>
      <c r="T627" s="579"/>
      <c r="U627" s="579"/>
      <c r="V627" s="579"/>
      <c r="W627" s="331"/>
      <c r="X627" s="332"/>
      <c r="Y627" s="332"/>
      <c r="Z627" s="332"/>
      <c r="AA627" s="332"/>
      <c r="AB627" s="333"/>
      <c r="AC627" s="308"/>
      <c r="AD627" s="333"/>
      <c r="AE627" s="333"/>
      <c r="AF627" s="334"/>
      <c r="AG627" s="308"/>
      <c r="AH627" s="219"/>
      <c r="AJ627" s="29"/>
      <c r="AK627" s="27"/>
      <c r="AL627" s="220"/>
      <c r="AM627" s="28"/>
      <c r="AQ627" s="28"/>
      <c r="BI627" s="232"/>
    </row>
    <row r="628" spans="1:61" ht="15.6">
      <c r="A628" s="308"/>
      <c r="B628" s="308">
        <f>+'Ark1'!C2284</f>
        <v>0</v>
      </c>
      <c r="C628" s="236">
        <f>+'Ark1'!L2284</f>
        <v>0</v>
      </c>
      <c r="D628" s="236" t="e">
        <f>VLOOKUP(C628,Klasse!$C$11:$D$27,2)</f>
        <v>#N/A</v>
      </c>
      <c r="E628" s="236">
        <f>+'Ark1'!H2284</f>
        <v>0</v>
      </c>
      <c r="F628" s="236">
        <f>+'Ark1'!J2284</f>
        <v>0</v>
      </c>
      <c r="G628" s="236" t="e">
        <f>VLOOKUP(F628,RNR!$A$1:$B$25,2)</f>
        <v>#N/A</v>
      </c>
      <c r="H628" s="236" t="str">
        <f>+IF(I628=0,"",'Ark1'!Q2284)</f>
        <v/>
      </c>
      <c r="I628" s="353">
        <f>+'Ark1'!R2284</f>
        <v>0</v>
      </c>
      <c r="J628" s="237" t="str">
        <f>+IF(I628=0,"",'Ark1'!AG2284)</f>
        <v/>
      </c>
      <c r="K628" s="237"/>
      <c r="L628" s="237" t="str">
        <f>+IF(I628=0,"",'Ark1'!AH2284)</f>
        <v/>
      </c>
      <c r="M628" s="331"/>
      <c r="N628" s="504">
        <f>+'Ark1'!AI2284</f>
        <v>0</v>
      </c>
      <c r="O628" s="333"/>
      <c r="P628" s="32" t="str">
        <f>+IF(I628=0,"",'Ark1'!U2284)</f>
        <v/>
      </c>
      <c r="Q628" s="541"/>
      <c r="R628" s="264" t="str">
        <f>+IF(N628=0,"",'Ark1'!AJ2284)</f>
        <v/>
      </c>
      <c r="S628" s="334"/>
      <c r="T628" s="264" t="str">
        <f>+IF(N628=0,"",'Ark1'!AK2284)</f>
        <v/>
      </c>
      <c r="U628" s="308"/>
      <c r="V628" s="238" t="str">
        <f>+IF(I628=0,"",'Ark1'!T2284)</f>
        <v/>
      </c>
      <c r="W628" s="331"/>
      <c r="X628" s="239" t="str">
        <f>+IF(I628=0,"",'Ark1'!W2284)</f>
        <v/>
      </c>
      <c r="Y628" s="239" t="str">
        <f>+IF(I628=0,"",'Ark1'!X2284)</f>
        <v/>
      </c>
      <c r="Z628" s="239" t="str">
        <f>+IF(I628=0,"",'Ark1'!Y2284)</f>
        <v/>
      </c>
      <c r="AA628" s="239" t="str">
        <f>+IF(I628=0,"",'Ark1'!Z2284)</f>
        <v/>
      </c>
      <c r="AB628" s="237" t="str">
        <f>+IF(I628=0,"",'Ark1'!AA2284)</f>
        <v/>
      </c>
      <c r="AC628" s="238" t="str">
        <f>+IF(I628=0,"",'Ark1'!AC2284)</f>
        <v/>
      </c>
      <c r="AD628" s="239" t="str">
        <f>+IF(I628=0,"",'Ark1'!AE2284)</f>
        <v/>
      </c>
      <c r="AE628" s="237" t="str">
        <f t="shared" si="85"/>
        <v/>
      </c>
      <c r="AF628" s="237" t="str">
        <f t="shared" si="87"/>
        <v/>
      </c>
      <c r="AG628" s="308"/>
    </row>
    <row r="629" spans="1:61" ht="15.6">
      <c r="A629" s="308"/>
      <c r="B629" s="308">
        <f>+'Ark1'!C2285</f>
        <v>0</v>
      </c>
      <c r="C629" s="236">
        <f>+'Ark1'!L2285</f>
        <v>0</v>
      </c>
      <c r="D629" s="236" t="e">
        <f>VLOOKUP(C629,Klasse!$C$11:$D$27,2)</f>
        <v>#N/A</v>
      </c>
      <c r="E629" s="236">
        <f>+'Ark1'!H2285</f>
        <v>0</v>
      </c>
      <c r="F629" s="236">
        <f>+'Ark1'!J2285</f>
        <v>0</v>
      </c>
      <c r="G629" s="236" t="e">
        <f>VLOOKUP(F629,RNR!$A$1:$B$25,2)</f>
        <v>#N/A</v>
      </c>
      <c r="H629" s="236" t="str">
        <f>+IF(I629=0,"",'Ark1'!Q2285)</f>
        <v/>
      </c>
      <c r="I629" s="353">
        <f>+'Ark1'!R2285</f>
        <v>0</v>
      </c>
      <c r="J629" s="237" t="str">
        <f>+IF(I629=0,"",'Ark1'!AG2285)</f>
        <v/>
      </c>
      <c r="K629" s="237"/>
      <c r="L629" s="237" t="str">
        <f>+IF(I629=0,"",'Ark1'!AH2285)</f>
        <v/>
      </c>
      <c r="M629" s="331"/>
      <c r="N629" s="504">
        <f>+'Ark1'!AI2285</f>
        <v>0</v>
      </c>
      <c r="O629" s="333"/>
      <c r="P629" s="32" t="str">
        <f>+IF(I629=0,"",'Ark1'!U2285)</f>
        <v/>
      </c>
      <c r="Q629" s="541"/>
      <c r="R629" s="264" t="str">
        <f>+IF(N629=0,"",'Ark1'!AJ2285)</f>
        <v/>
      </c>
      <c r="S629" s="334"/>
      <c r="T629" s="264" t="str">
        <f>+IF(N629=0,"",'Ark1'!AK2285)</f>
        <v/>
      </c>
      <c r="U629" s="308"/>
      <c r="V629" s="238" t="str">
        <f>+IF(I629=0,"",'Ark1'!T2285)</f>
        <v/>
      </c>
      <c r="W629" s="331"/>
      <c r="X629" s="239" t="str">
        <f>+IF(I629=0,"",'Ark1'!W2285)</f>
        <v/>
      </c>
      <c r="Y629" s="239" t="str">
        <f>+IF(I629=0,"",'Ark1'!X2285)</f>
        <v/>
      </c>
      <c r="Z629" s="239" t="str">
        <f>+IF(I629=0,"",'Ark1'!Y2285)</f>
        <v/>
      </c>
      <c r="AA629" s="239" t="str">
        <f>+IF(I629=0,"",'Ark1'!Z2285)</f>
        <v/>
      </c>
      <c r="AB629" s="237" t="str">
        <f>+IF(I629=0,"",'Ark1'!AA2285)</f>
        <v/>
      </c>
      <c r="AC629" s="238" t="str">
        <f>+IF(I629=0,"",'Ark1'!AC2285)</f>
        <v/>
      </c>
      <c r="AD629" s="239" t="str">
        <f>+IF(I629=0,"",'Ark1'!AE2285)</f>
        <v/>
      </c>
      <c r="AE629" s="237" t="str">
        <f t="shared" si="85"/>
        <v/>
      </c>
      <c r="AF629" s="237" t="str">
        <f t="shared" si="87"/>
        <v/>
      </c>
      <c r="AG629" s="308"/>
    </row>
    <row r="630" spans="1:61" ht="15.6">
      <c r="A630" s="308"/>
      <c r="B630" s="308">
        <f>+'Ark1'!C2286</f>
        <v>0</v>
      </c>
      <c r="C630" s="236">
        <f>+'Ark1'!L2286</f>
        <v>0</v>
      </c>
      <c r="D630" s="236" t="e">
        <f>VLOOKUP(C630,Klasse!$C$11:$D$27,2)</f>
        <v>#N/A</v>
      </c>
      <c r="E630" s="236">
        <f>+'Ark1'!H2286</f>
        <v>0</v>
      </c>
      <c r="F630" s="236">
        <f>+'Ark1'!J2286</f>
        <v>0</v>
      </c>
      <c r="G630" s="236" t="e">
        <f>VLOOKUP(F630,RNR!$A$1:$B$25,2)</f>
        <v>#N/A</v>
      </c>
      <c r="H630" s="236" t="str">
        <f>+IF(I630=0,"",'Ark1'!Q2286)</f>
        <v/>
      </c>
      <c r="I630" s="353">
        <f>+'Ark1'!R2286</f>
        <v>0</v>
      </c>
      <c r="J630" s="237" t="str">
        <f>+IF(I630=0,"",'Ark1'!AG2286)</f>
        <v/>
      </c>
      <c r="K630" s="237"/>
      <c r="L630" s="237" t="str">
        <f>+IF(I630=0,"",'Ark1'!AH2286)</f>
        <v/>
      </c>
      <c r="M630" s="331"/>
      <c r="N630" s="504">
        <f>+'Ark1'!AI2286</f>
        <v>0</v>
      </c>
      <c r="O630" s="333"/>
      <c r="P630" s="32" t="str">
        <f>+IF(I630=0,"",'Ark1'!U2286)</f>
        <v/>
      </c>
      <c r="Q630" s="541"/>
      <c r="R630" s="264" t="str">
        <f>+IF(N630=0,"",'Ark1'!AJ2286)</f>
        <v/>
      </c>
      <c r="S630" s="334"/>
      <c r="T630" s="264" t="str">
        <f>+IF(N630=0,"",'Ark1'!AK2286)</f>
        <v/>
      </c>
      <c r="U630" s="308"/>
      <c r="V630" s="238" t="str">
        <f>+IF(I630=0,"",'Ark1'!T2286)</f>
        <v/>
      </c>
      <c r="W630" s="331"/>
      <c r="X630" s="239" t="str">
        <f>+IF(I630=0,"",'Ark1'!W2286)</f>
        <v/>
      </c>
      <c r="Y630" s="239" t="str">
        <f>+IF(I630=0,"",'Ark1'!X2286)</f>
        <v/>
      </c>
      <c r="Z630" s="239" t="str">
        <f>+IF(I630=0,"",'Ark1'!Y2286)</f>
        <v/>
      </c>
      <c r="AA630" s="239" t="str">
        <f>+IF(I630=0,"",'Ark1'!Z2286)</f>
        <v/>
      </c>
      <c r="AB630" s="237" t="str">
        <f>+IF(I630=0,"",'Ark1'!AA2286)</f>
        <v/>
      </c>
      <c r="AC630" s="238" t="str">
        <f>+IF(I630=0,"",'Ark1'!AC2286)</f>
        <v/>
      </c>
      <c r="AD630" s="239" t="str">
        <f>+IF(I630=0,"",'Ark1'!AE2286)</f>
        <v/>
      </c>
      <c r="AE630" s="237" t="str">
        <f t="shared" si="85"/>
        <v/>
      </c>
      <c r="AF630" s="237" t="str">
        <f t="shared" si="87"/>
        <v/>
      </c>
      <c r="AG630" s="308"/>
    </row>
    <row r="631" spans="1:61" ht="15.6">
      <c r="A631" s="308"/>
      <c r="B631" s="308">
        <f>+'Ark1'!C2287</f>
        <v>0</v>
      </c>
      <c r="C631" s="236">
        <f>+'Ark1'!L2287</f>
        <v>0</v>
      </c>
      <c r="D631" s="236" t="e">
        <f>VLOOKUP(C631,Klasse!$C$11:$D$27,2)</f>
        <v>#N/A</v>
      </c>
      <c r="E631" s="236">
        <f>+'Ark1'!H2287</f>
        <v>0</v>
      </c>
      <c r="F631" s="236">
        <f>+'Ark1'!J2287</f>
        <v>0</v>
      </c>
      <c r="G631" s="236" t="e">
        <f>VLOOKUP(F631,RNR!$A$1:$B$25,2)</f>
        <v>#N/A</v>
      </c>
      <c r="H631" s="236" t="str">
        <f>+IF(I631=0,"",'Ark1'!Q2287)</f>
        <v/>
      </c>
      <c r="I631" s="353">
        <f>+'Ark1'!R2287</f>
        <v>0</v>
      </c>
      <c r="J631" s="237" t="str">
        <f>+IF(I631=0,"",'Ark1'!AG2287)</f>
        <v/>
      </c>
      <c r="K631" s="237"/>
      <c r="L631" s="237" t="str">
        <f>+IF(I631=0,"",'Ark1'!AH2287)</f>
        <v/>
      </c>
      <c r="M631" s="331"/>
      <c r="N631" s="504">
        <f>+'Ark1'!AI2287</f>
        <v>0</v>
      </c>
      <c r="O631" s="333"/>
      <c r="P631" s="32" t="str">
        <f>+IF(I631=0,"",'Ark1'!U2287)</f>
        <v/>
      </c>
      <c r="Q631" s="541"/>
      <c r="R631" s="264" t="str">
        <f>+IF(N631=0,"",'Ark1'!AJ2287)</f>
        <v/>
      </c>
      <c r="S631" s="334"/>
      <c r="T631" s="264" t="str">
        <f>+IF(N631=0,"",'Ark1'!AK2287)</f>
        <v/>
      </c>
      <c r="U631" s="308"/>
      <c r="V631" s="238" t="str">
        <f>+IF(I631=0,"",'Ark1'!T2287)</f>
        <v/>
      </c>
      <c r="W631" s="331"/>
      <c r="X631" s="239" t="str">
        <f>+IF(I631=0,"",'Ark1'!W2287)</f>
        <v/>
      </c>
      <c r="Y631" s="239" t="str">
        <f>+IF(I631=0,"",'Ark1'!X2287)</f>
        <v/>
      </c>
      <c r="Z631" s="239" t="str">
        <f>+IF(I631=0,"",'Ark1'!Y2287)</f>
        <v/>
      </c>
      <c r="AA631" s="239" t="str">
        <f>+IF(I631=0,"",'Ark1'!Z2287)</f>
        <v/>
      </c>
      <c r="AB631" s="237" t="str">
        <f>+IF(I631=0,"",'Ark1'!AA2287)</f>
        <v/>
      </c>
      <c r="AC631" s="238" t="str">
        <f>+IF(I631=0,"",'Ark1'!AC2287)</f>
        <v/>
      </c>
      <c r="AD631" s="239" t="str">
        <f>+IF(I631=0,"",'Ark1'!AE2287)</f>
        <v/>
      </c>
      <c r="AE631" s="237" t="str">
        <f t="shared" si="85"/>
        <v/>
      </c>
      <c r="AF631" s="237" t="str">
        <f t="shared" si="87"/>
        <v/>
      </c>
      <c r="AG631" s="308"/>
    </row>
    <row r="632" spans="1:61" ht="15.6">
      <c r="A632" s="308"/>
      <c r="B632" s="308">
        <f>+'Ark1'!C2288</f>
        <v>0</v>
      </c>
      <c r="C632" s="236">
        <f>+'Ark1'!L2288</f>
        <v>0</v>
      </c>
      <c r="D632" s="236" t="e">
        <f>VLOOKUP(C632,Klasse!$C$11:$D$27,2)</f>
        <v>#N/A</v>
      </c>
      <c r="E632" s="236">
        <f>+'Ark1'!H2288</f>
        <v>0</v>
      </c>
      <c r="F632" s="236">
        <f>+'Ark1'!J2288</f>
        <v>0</v>
      </c>
      <c r="G632" s="236" t="e">
        <f>VLOOKUP(F632,RNR!$A$1:$B$25,2)</f>
        <v>#N/A</v>
      </c>
      <c r="H632" s="236" t="str">
        <f>+IF(I632=0,"",'Ark1'!Q2288)</f>
        <v/>
      </c>
      <c r="I632" s="353">
        <f>+'Ark1'!R2288</f>
        <v>0</v>
      </c>
      <c r="J632" s="237" t="str">
        <f>+IF(I632=0,"",'Ark1'!AG2288)</f>
        <v/>
      </c>
      <c r="K632" s="237"/>
      <c r="L632" s="237" t="str">
        <f>+IF(I632=0,"",'Ark1'!AH2288)</f>
        <v/>
      </c>
      <c r="M632" s="331"/>
      <c r="N632" s="504">
        <f>+'Ark1'!AI2288</f>
        <v>0</v>
      </c>
      <c r="O632" s="333"/>
      <c r="P632" s="32" t="str">
        <f>+IF(I632=0,"",'Ark1'!U2288)</f>
        <v/>
      </c>
      <c r="Q632" s="541"/>
      <c r="R632" s="264" t="str">
        <f>+IF(N632=0,"",'Ark1'!AJ2288)</f>
        <v/>
      </c>
      <c r="S632" s="334"/>
      <c r="T632" s="264" t="str">
        <f>+IF(N632=0,"",'Ark1'!AK2288)</f>
        <v/>
      </c>
      <c r="U632" s="308"/>
      <c r="V632" s="238" t="str">
        <f>+IF(I632=0,"",'Ark1'!T2288)</f>
        <v/>
      </c>
      <c r="W632" s="331"/>
      <c r="X632" s="239" t="str">
        <f>+IF(I632=0,"",'Ark1'!W2288)</f>
        <v/>
      </c>
      <c r="Y632" s="239" t="str">
        <f>+IF(I632=0,"",'Ark1'!X2288)</f>
        <v/>
      </c>
      <c r="Z632" s="239" t="str">
        <f>+IF(I632=0,"",'Ark1'!Y2288)</f>
        <v/>
      </c>
      <c r="AA632" s="239" t="str">
        <f>+IF(I632=0,"",'Ark1'!Z2288)</f>
        <v/>
      </c>
      <c r="AB632" s="237" t="str">
        <f>+IF(I632=0,"",'Ark1'!AA2288)</f>
        <v/>
      </c>
      <c r="AC632" s="238" t="str">
        <f>+IF(I632=0,"",'Ark1'!AC2288)</f>
        <v/>
      </c>
      <c r="AD632" s="239" t="str">
        <f>+IF(I632=0,"",'Ark1'!AE2288)</f>
        <v/>
      </c>
      <c r="AE632" s="237" t="str">
        <f t="shared" ref="AE632:AE659" si="88">IF(I632=0,"",P632/C632)</f>
        <v/>
      </c>
      <c r="AF632" s="237" t="str">
        <f t="shared" si="83"/>
        <v/>
      </c>
      <c r="AG632" s="308"/>
    </row>
    <row r="633" spans="1:61" ht="15.6">
      <c r="A633" s="308"/>
      <c r="B633" s="308">
        <f>+'Ark1'!C2289</f>
        <v>0</v>
      </c>
      <c r="C633" s="236">
        <f>+'Ark1'!L2289</f>
        <v>0</v>
      </c>
      <c r="D633" s="236" t="e">
        <f>VLOOKUP(C633,Klasse!$C$11:$D$27,2)</f>
        <v>#N/A</v>
      </c>
      <c r="E633" s="236">
        <f>+'Ark1'!H2289</f>
        <v>0</v>
      </c>
      <c r="F633" s="236">
        <f>+'Ark1'!J2289</f>
        <v>0</v>
      </c>
      <c r="G633" s="236" t="e">
        <f>VLOOKUP(F633,RNR!$A$1:$B$25,2)</f>
        <v>#N/A</v>
      </c>
      <c r="H633" s="236" t="str">
        <f>+IF(I633=0,"",'Ark1'!Q2289)</f>
        <v/>
      </c>
      <c r="I633" s="353">
        <f>+'Ark1'!R2289</f>
        <v>0</v>
      </c>
      <c r="J633" s="237" t="str">
        <f>+IF(I633=0,"",'Ark1'!AG2289)</f>
        <v/>
      </c>
      <c r="K633" s="237"/>
      <c r="L633" s="237" t="str">
        <f>+IF(I633=0,"",'Ark1'!AH2289)</f>
        <v/>
      </c>
      <c r="M633" s="331"/>
      <c r="N633" s="504">
        <f>+'Ark1'!AI2289</f>
        <v>0</v>
      </c>
      <c r="O633" s="333"/>
      <c r="P633" s="32" t="str">
        <f>+IF(I633=0,"",'Ark1'!U2289)</f>
        <v/>
      </c>
      <c r="Q633" s="541"/>
      <c r="R633" s="264" t="str">
        <f>+IF(N633=0,"",'Ark1'!AJ2289)</f>
        <v/>
      </c>
      <c r="S633" s="334"/>
      <c r="T633" s="264" t="str">
        <f>+IF(N633=0,"",'Ark1'!AK2289)</f>
        <v/>
      </c>
      <c r="U633" s="308"/>
      <c r="V633" s="238" t="str">
        <f>+IF(I633=0,"",'Ark1'!T2289)</f>
        <v/>
      </c>
      <c r="W633" s="331"/>
      <c r="X633" s="239" t="str">
        <f>+IF(I633=0,"",'Ark1'!W2289)</f>
        <v/>
      </c>
      <c r="Y633" s="239" t="str">
        <f>+IF(I633=0,"",'Ark1'!X2289)</f>
        <v/>
      </c>
      <c r="Z633" s="239" t="str">
        <f>+IF(I633=0,"",'Ark1'!Y2289)</f>
        <v/>
      </c>
      <c r="AA633" s="239" t="str">
        <f>+IF(I633=0,"",'Ark1'!Z2289)</f>
        <v/>
      </c>
      <c r="AB633" s="237" t="str">
        <f>+IF(I633=0,"",'Ark1'!AA2289)</f>
        <v/>
      </c>
      <c r="AC633" s="238" t="str">
        <f>+IF(I633=0,"",'Ark1'!AC2289)</f>
        <v/>
      </c>
      <c r="AD633" s="239" t="str">
        <f>+IF(I633=0,"",'Ark1'!AE2289)</f>
        <v/>
      </c>
      <c r="AE633" s="237" t="str">
        <f t="shared" si="88"/>
        <v/>
      </c>
      <c r="AF633" s="237" t="str">
        <f t="shared" ref="AF633:AF659" si="89">IF(I633=0,"",I633/H633)</f>
        <v/>
      </c>
      <c r="AG633" s="308"/>
    </row>
    <row r="634" spans="1:61" ht="15.6">
      <c r="A634" s="308"/>
      <c r="B634" s="308">
        <f>+'Ark1'!C2290</f>
        <v>0</v>
      </c>
      <c r="C634" s="236">
        <f>+'Ark1'!L2290</f>
        <v>0</v>
      </c>
      <c r="D634" s="236" t="e">
        <f>VLOOKUP(C634,Klasse!$C$11:$D$27,2)</f>
        <v>#N/A</v>
      </c>
      <c r="E634" s="236">
        <f>+'Ark1'!H2290</f>
        <v>0</v>
      </c>
      <c r="F634" s="236">
        <f>+'Ark1'!J2290</f>
        <v>0</v>
      </c>
      <c r="G634" s="236" t="e">
        <f>VLOOKUP(F634,RNR!$A$1:$B$25,2)</f>
        <v>#N/A</v>
      </c>
      <c r="H634" s="236" t="str">
        <f>+IF(I634=0,"",'Ark1'!Q2290)</f>
        <v/>
      </c>
      <c r="I634" s="353">
        <f>+'Ark1'!R2290</f>
        <v>0</v>
      </c>
      <c r="J634" s="237" t="str">
        <f>+IF(I634=0,"",'Ark1'!AG2290)</f>
        <v/>
      </c>
      <c r="K634" s="237"/>
      <c r="L634" s="237" t="str">
        <f>+IF(I634=0,"",'Ark1'!AH2290)</f>
        <v/>
      </c>
      <c r="M634" s="331"/>
      <c r="N634" s="504">
        <f>+'Ark1'!AI2290</f>
        <v>0</v>
      </c>
      <c r="O634" s="333"/>
      <c r="P634" s="32" t="str">
        <f>+IF(I634=0,"",'Ark1'!U2290)</f>
        <v/>
      </c>
      <c r="Q634" s="541"/>
      <c r="R634" s="264" t="str">
        <f>+IF(N634=0,"",'Ark1'!AJ2290)</f>
        <v/>
      </c>
      <c r="S634" s="334"/>
      <c r="T634" s="264" t="str">
        <f>+IF(N634=0,"",'Ark1'!AK2290)</f>
        <v/>
      </c>
      <c r="U634" s="308"/>
      <c r="V634" s="238" t="str">
        <f>+IF(I634=0,"",'Ark1'!T2290)</f>
        <v/>
      </c>
      <c r="W634" s="331"/>
      <c r="X634" s="239" t="str">
        <f>+IF(I634=0,"",'Ark1'!W2290)</f>
        <v/>
      </c>
      <c r="Y634" s="239" t="str">
        <f>+IF(I634=0,"",'Ark1'!X2290)</f>
        <v/>
      </c>
      <c r="Z634" s="239" t="str">
        <f>+IF(I634=0,"",'Ark1'!Y2290)</f>
        <v/>
      </c>
      <c r="AA634" s="239" t="str">
        <f>+IF(I634=0,"",'Ark1'!Z2290)</f>
        <v/>
      </c>
      <c r="AB634" s="237" t="str">
        <f>+IF(I634=0,"",'Ark1'!AA2290)</f>
        <v/>
      </c>
      <c r="AC634" s="238" t="str">
        <f>+IF(I634=0,"",'Ark1'!AC2290)</f>
        <v/>
      </c>
      <c r="AD634" s="239" t="str">
        <f>+IF(I634=0,"",'Ark1'!AE2290)</f>
        <v/>
      </c>
      <c r="AE634" s="237" t="str">
        <f t="shared" si="88"/>
        <v/>
      </c>
      <c r="AF634" s="237" t="str">
        <f t="shared" si="89"/>
        <v/>
      </c>
      <c r="AG634" s="308"/>
    </row>
    <row r="635" spans="1:61" ht="15.6">
      <c r="A635" s="308"/>
      <c r="B635" s="308">
        <f>+'Ark1'!C2291</f>
        <v>0</v>
      </c>
      <c r="C635" s="236">
        <f>+'Ark1'!L2291</f>
        <v>0</v>
      </c>
      <c r="D635" s="236" t="e">
        <f>VLOOKUP(C635,Klasse!$C$11:$D$27,2)</f>
        <v>#N/A</v>
      </c>
      <c r="E635" s="236">
        <f>+'Ark1'!H2291</f>
        <v>0</v>
      </c>
      <c r="F635" s="236">
        <f>+'Ark1'!J2291</f>
        <v>0</v>
      </c>
      <c r="G635" s="236" t="e">
        <f>VLOOKUP(F635,RNR!$A$1:$B$25,2)</f>
        <v>#N/A</v>
      </c>
      <c r="H635" s="236" t="str">
        <f>+IF(I635=0,"",'Ark1'!Q2291)</f>
        <v/>
      </c>
      <c r="I635" s="353">
        <f>+'Ark1'!R2291</f>
        <v>0</v>
      </c>
      <c r="J635" s="237" t="str">
        <f>+IF(I635=0,"",'Ark1'!AG2291)</f>
        <v/>
      </c>
      <c r="K635" s="237"/>
      <c r="L635" s="237" t="str">
        <f>+IF(I635=0,"",'Ark1'!AH2291)</f>
        <v/>
      </c>
      <c r="M635" s="331"/>
      <c r="N635" s="504">
        <f>+'Ark1'!AI2291</f>
        <v>0</v>
      </c>
      <c r="O635" s="333"/>
      <c r="P635" s="32" t="str">
        <f>+IF(I635=0,"",'Ark1'!U2291)</f>
        <v/>
      </c>
      <c r="Q635" s="541"/>
      <c r="R635" s="264" t="str">
        <f>+IF(N635=0,"",'Ark1'!AJ2291)</f>
        <v/>
      </c>
      <c r="S635" s="334"/>
      <c r="T635" s="264" t="str">
        <f>+IF(N635=0,"",'Ark1'!AK2291)</f>
        <v/>
      </c>
      <c r="U635" s="308"/>
      <c r="V635" s="238" t="str">
        <f>+IF(I635=0,"",'Ark1'!T2291)</f>
        <v/>
      </c>
      <c r="W635" s="331"/>
      <c r="X635" s="239" t="str">
        <f>+IF(I635=0,"",'Ark1'!W2291)</f>
        <v/>
      </c>
      <c r="Y635" s="239" t="str">
        <f>+IF(I635=0,"",'Ark1'!X2291)</f>
        <v/>
      </c>
      <c r="Z635" s="239" t="str">
        <f>+IF(I635=0,"",'Ark1'!Y2291)</f>
        <v/>
      </c>
      <c r="AA635" s="239" t="str">
        <f>+IF(I635=0,"",'Ark1'!Z2291)</f>
        <v/>
      </c>
      <c r="AB635" s="237" t="str">
        <f>+IF(I635=0,"",'Ark1'!AA2291)</f>
        <v/>
      </c>
      <c r="AC635" s="238" t="str">
        <f>+IF(I635=0,"",'Ark1'!AC2291)</f>
        <v/>
      </c>
      <c r="AD635" s="239" t="str">
        <f>+IF(I635=0,"",'Ark1'!AE2291)</f>
        <v/>
      </c>
      <c r="AE635" s="237" t="str">
        <f t="shared" si="88"/>
        <v/>
      </c>
      <c r="AF635" s="237" t="str">
        <f t="shared" si="89"/>
        <v/>
      </c>
      <c r="AG635" s="308"/>
    </row>
    <row r="636" spans="1:61" ht="15.6">
      <c r="A636" s="308"/>
      <c r="B636" s="308">
        <f>+'Ark1'!C2292</f>
        <v>0</v>
      </c>
      <c r="C636" s="236">
        <f>+'Ark1'!L2292</f>
        <v>0</v>
      </c>
      <c r="D636" s="236" t="e">
        <f>VLOOKUP(C636,Klasse!$C$11:$D$27,2)</f>
        <v>#N/A</v>
      </c>
      <c r="E636" s="236">
        <f>+'Ark1'!H2292</f>
        <v>0</v>
      </c>
      <c r="F636" s="236">
        <f>+'Ark1'!J2292</f>
        <v>0</v>
      </c>
      <c r="G636" s="236" t="e">
        <f>VLOOKUP(F636,RNR!$A$1:$B$25,2)</f>
        <v>#N/A</v>
      </c>
      <c r="H636" s="236" t="str">
        <f>+IF(I636=0,"",'Ark1'!Q2292)</f>
        <v/>
      </c>
      <c r="I636" s="353">
        <f>+'Ark1'!R2292</f>
        <v>0</v>
      </c>
      <c r="J636" s="237" t="str">
        <f>+IF(I636=0,"",'Ark1'!AG2292)</f>
        <v/>
      </c>
      <c r="K636" s="237"/>
      <c r="L636" s="237" t="str">
        <f>+IF(I636=0,"",'Ark1'!AH2292)</f>
        <v/>
      </c>
      <c r="M636" s="331"/>
      <c r="N636" s="504">
        <f>+'Ark1'!AI2292</f>
        <v>0</v>
      </c>
      <c r="O636" s="333"/>
      <c r="P636" s="32" t="str">
        <f>+IF(I636=0,"",'Ark1'!U2292)</f>
        <v/>
      </c>
      <c r="Q636" s="541"/>
      <c r="R636" s="264" t="str">
        <f>+IF(N636=0,"",'Ark1'!AJ2292)</f>
        <v/>
      </c>
      <c r="S636" s="334"/>
      <c r="T636" s="264" t="str">
        <f>+IF(N636=0,"",'Ark1'!AK2292)</f>
        <v/>
      </c>
      <c r="U636" s="308"/>
      <c r="V636" s="238" t="str">
        <f>+IF(I636=0,"",'Ark1'!T2292)</f>
        <v/>
      </c>
      <c r="W636" s="331"/>
      <c r="X636" s="239" t="str">
        <f>+IF(I636=0,"",'Ark1'!W2292)</f>
        <v/>
      </c>
      <c r="Y636" s="239" t="str">
        <f>+IF(I636=0,"",'Ark1'!X2292)</f>
        <v/>
      </c>
      <c r="Z636" s="239" t="str">
        <f>+IF(I636=0,"",'Ark1'!Y2292)</f>
        <v/>
      </c>
      <c r="AA636" s="239" t="str">
        <f>+IF(I636=0,"",'Ark1'!Z2292)</f>
        <v/>
      </c>
      <c r="AB636" s="237" t="str">
        <f>+IF(I636=0,"",'Ark1'!AA2292)</f>
        <v/>
      </c>
      <c r="AC636" s="238" t="str">
        <f>+IF(I636=0,"",'Ark1'!AC2292)</f>
        <v/>
      </c>
      <c r="AD636" s="239" t="str">
        <f>+IF(I636=0,"",'Ark1'!AE2292)</f>
        <v/>
      </c>
      <c r="AE636" s="237" t="str">
        <f t="shared" si="88"/>
        <v/>
      </c>
      <c r="AF636" s="237" t="str">
        <f t="shared" si="89"/>
        <v/>
      </c>
      <c r="AG636" s="308"/>
    </row>
    <row r="637" spans="1:61" ht="15.6">
      <c r="A637" s="308"/>
      <c r="B637" s="308">
        <f>+'Ark1'!C2293</f>
        <v>0</v>
      </c>
      <c r="C637" s="236">
        <f>+'Ark1'!L2293</f>
        <v>0</v>
      </c>
      <c r="D637" s="236" t="e">
        <f>VLOOKUP(C637,Klasse!$C$11:$D$27,2)</f>
        <v>#N/A</v>
      </c>
      <c r="E637" s="236">
        <f>+'Ark1'!H2293</f>
        <v>0</v>
      </c>
      <c r="F637" s="236">
        <f>+'Ark1'!J2293</f>
        <v>0</v>
      </c>
      <c r="G637" s="236" t="e">
        <f>VLOOKUP(F637,RNR!$A$1:$B$25,2)</f>
        <v>#N/A</v>
      </c>
      <c r="H637" s="236" t="str">
        <f>+IF(I637=0,"",'Ark1'!Q2293)</f>
        <v/>
      </c>
      <c r="I637" s="353">
        <f>+'Ark1'!R2293</f>
        <v>0</v>
      </c>
      <c r="J637" s="237" t="str">
        <f>+IF(I637=0,"",'Ark1'!AG2293)</f>
        <v/>
      </c>
      <c r="K637" s="237"/>
      <c r="L637" s="237" t="str">
        <f>+IF(I637=0,"",'Ark1'!AH2293)</f>
        <v/>
      </c>
      <c r="M637" s="331"/>
      <c r="N637" s="504">
        <f>+'Ark1'!AI2293</f>
        <v>0</v>
      </c>
      <c r="O637" s="333"/>
      <c r="P637" s="32" t="str">
        <f>+IF(I637=0,"",'Ark1'!U2293)</f>
        <v/>
      </c>
      <c r="Q637" s="541"/>
      <c r="R637" s="264" t="str">
        <f>+IF(N637=0,"",'Ark1'!AJ2293)</f>
        <v/>
      </c>
      <c r="S637" s="334"/>
      <c r="T637" s="264" t="str">
        <f>+IF(N637=0,"",'Ark1'!AK2293)</f>
        <v/>
      </c>
      <c r="U637" s="308"/>
      <c r="V637" s="238" t="str">
        <f>+IF(I637=0,"",'Ark1'!T2293)</f>
        <v/>
      </c>
      <c r="W637" s="331"/>
      <c r="X637" s="239" t="str">
        <f>+IF(I637=0,"",'Ark1'!W2293)</f>
        <v/>
      </c>
      <c r="Y637" s="239" t="str">
        <f>+IF(I637=0,"",'Ark1'!X2293)</f>
        <v/>
      </c>
      <c r="Z637" s="239" t="str">
        <f>+IF(I637=0,"",'Ark1'!Y2293)</f>
        <v/>
      </c>
      <c r="AA637" s="239" t="str">
        <f>+IF(I637=0,"",'Ark1'!Z2293)</f>
        <v/>
      </c>
      <c r="AB637" s="237" t="str">
        <f>+IF(I637=0,"",'Ark1'!AA2293)</f>
        <v/>
      </c>
      <c r="AC637" s="238" t="str">
        <f>+IF(I637=0,"",'Ark1'!AC2293)</f>
        <v/>
      </c>
      <c r="AD637" s="239" t="str">
        <f>+IF(I637=0,"",'Ark1'!AE2293)</f>
        <v/>
      </c>
      <c r="AE637" s="237" t="str">
        <f t="shared" si="88"/>
        <v/>
      </c>
      <c r="AF637" s="237" t="str">
        <f t="shared" si="89"/>
        <v/>
      </c>
      <c r="AG637" s="308"/>
    </row>
    <row r="638" spans="1:61" ht="15.6">
      <c r="A638" s="308"/>
      <c r="B638" s="308">
        <f>+'Ark1'!C2294</f>
        <v>0</v>
      </c>
      <c r="C638" s="236">
        <f>+'Ark1'!L2294</f>
        <v>0</v>
      </c>
      <c r="D638" s="236" t="e">
        <f>VLOOKUP(C638,Klasse!$C$11:$D$27,2)</f>
        <v>#N/A</v>
      </c>
      <c r="E638" s="236">
        <f>+'Ark1'!H2294</f>
        <v>0</v>
      </c>
      <c r="F638" s="236">
        <f>+'Ark1'!J2294</f>
        <v>0</v>
      </c>
      <c r="G638" s="236" t="e">
        <f>VLOOKUP(F638,RNR!$A$1:$B$25,2)</f>
        <v>#N/A</v>
      </c>
      <c r="H638" s="236" t="str">
        <f>+IF(I638=0,"",'Ark1'!Q2294)</f>
        <v/>
      </c>
      <c r="I638" s="353">
        <f>+'Ark1'!R2294</f>
        <v>0</v>
      </c>
      <c r="J638" s="237" t="str">
        <f>+IF(I638=0,"",'Ark1'!AG2294)</f>
        <v/>
      </c>
      <c r="K638" s="237"/>
      <c r="L638" s="237" t="str">
        <f>+IF(I638=0,"",'Ark1'!AH2294)</f>
        <v/>
      </c>
      <c r="M638" s="331"/>
      <c r="N638" s="504">
        <f>+'Ark1'!AI2294</f>
        <v>0</v>
      </c>
      <c r="O638" s="333"/>
      <c r="P638" s="32" t="str">
        <f>+IF(I638=0,"",'Ark1'!U2294)</f>
        <v/>
      </c>
      <c r="Q638" s="541"/>
      <c r="R638" s="264" t="str">
        <f>+IF(N638=0,"",'Ark1'!AJ2294)</f>
        <v/>
      </c>
      <c r="S638" s="334"/>
      <c r="T638" s="264" t="str">
        <f>+IF(N638=0,"",'Ark1'!AK2294)</f>
        <v/>
      </c>
      <c r="U638" s="308"/>
      <c r="V638" s="238" t="str">
        <f>+IF(I638=0,"",'Ark1'!T2294)</f>
        <v/>
      </c>
      <c r="W638" s="331"/>
      <c r="X638" s="239" t="str">
        <f>+IF(I638=0,"",'Ark1'!W2294)</f>
        <v/>
      </c>
      <c r="Y638" s="239" t="str">
        <f>+IF(I638=0,"",'Ark1'!X2294)</f>
        <v/>
      </c>
      <c r="Z638" s="239" t="str">
        <f>+IF(I638=0,"",'Ark1'!Y2294)</f>
        <v/>
      </c>
      <c r="AA638" s="239" t="str">
        <f>+IF(I638=0,"",'Ark1'!Z2294)</f>
        <v/>
      </c>
      <c r="AB638" s="237" t="str">
        <f>+IF(I638=0,"",'Ark1'!AA2294)</f>
        <v/>
      </c>
      <c r="AC638" s="238" t="str">
        <f>+IF(I638=0,"",'Ark1'!AC2294)</f>
        <v/>
      </c>
      <c r="AD638" s="239" t="str">
        <f>+IF(I638=0,"",'Ark1'!AE2294)</f>
        <v/>
      </c>
      <c r="AE638" s="237" t="str">
        <f t="shared" si="88"/>
        <v/>
      </c>
      <c r="AF638" s="237" t="str">
        <f t="shared" si="89"/>
        <v/>
      </c>
      <c r="AG638" s="308"/>
    </row>
    <row r="639" spans="1:61" ht="15.6">
      <c r="A639" s="308"/>
      <c r="B639" s="308">
        <f>+'Ark1'!C2295</f>
        <v>0</v>
      </c>
      <c r="C639" s="236">
        <f>+'Ark1'!L2295</f>
        <v>0</v>
      </c>
      <c r="D639" s="236" t="e">
        <f>VLOOKUP(C639,Klasse!$C$11:$D$27,2)</f>
        <v>#N/A</v>
      </c>
      <c r="E639" s="236">
        <f>+'Ark1'!H2295</f>
        <v>0</v>
      </c>
      <c r="F639" s="236">
        <f>+'Ark1'!J2295</f>
        <v>0</v>
      </c>
      <c r="G639" s="236" t="e">
        <f>VLOOKUP(F639,RNR!$A$1:$B$25,2)</f>
        <v>#N/A</v>
      </c>
      <c r="H639" s="236" t="str">
        <f>+IF(I639=0,"",'Ark1'!Q2295)</f>
        <v/>
      </c>
      <c r="I639" s="353">
        <f>+'Ark1'!R2295</f>
        <v>0</v>
      </c>
      <c r="J639" s="237" t="str">
        <f>+IF(I639=0,"",'Ark1'!AG2295)</f>
        <v/>
      </c>
      <c r="K639" s="237"/>
      <c r="L639" s="237" t="str">
        <f>+IF(I639=0,"",'Ark1'!AH2295)</f>
        <v/>
      </c>
      <c r="M639" s="331"/>
      <c r="N639" s="504">
        <f>+'Ark1'!AI2295</f>
        <v>0</v>
      </c>
      <c r="O639" s="333"/>
      <c r="P639" s="32" t="str">
        <f>+IF(I639=0,"",'Ark1'!U2295)</f>
        <v/>
      </c>
      <c r="Q639" s="541"/>
      <c r="R639" s="264" t="str">
        <f>+IF(N639=0,"",'Ark1'!AJ2295)</f>
        <v/>
      </c>
      <c r="S639" s="334"/>
      <c r="T639" s="264" t="str">
        <f>+IF(N639=0,"",'Ark1'!AK2295)</f>
        <v/>
      </c>
      <c r="U639" s="308"/>
      <c r="V639" s="238" t="str">
        <f>+IF(I639=0,"",'Ark1'!T2295)</f>
        <v/>
      </c>
      <c r="W639" s="331"/>
      <c r="X639" s="239" t="str">
        <f>+IF(I639=0,"",'Ark1'!W2295)</f>
        <v/>
      </c>
      <c r="Y639" s="239" t="str">
        <f>+IF(I639=0,"",'Ark1'!X2295)</f>
        <v/>
      </c>
      <c r="Z639" s="239" t="str">
        <f>+IF(I639=0,"",'Ark1'!Y2295)</f>
        <v/>
      </c>
      <c r="AA639" s="239" t="str">
        <f>+IF(I639=0,"",'Ark1'!Z2295)</f>
        <v/>
      </c>
      <c r="AB639" s="237" t="str">
        <f>+IF(I639=0,"",'Ark1'!AA2295)</f>
        <v/>
      </c>
      <c r="AC639" s="238" t="str">
        <f>+IF(I639=0,"",'Ark1'!AC2295)</f>
        <v/>
      </c>
      <c r="AD639" s="239" t="str">
        <f>+IF(I639=0,"",'Ark1'!AE2295)</f>
        <v/>
      </c>
      <c r="AE639" s="237" t="str">
        <f t="shared" si="88"/>
        <v/>
      </c>
      <c r="AF639" s="237" t="str">
        <f t="shared" si="89"/>
        <v/>
      </c>
      <c r="AG639" s="308"/>
    </row>
    <row r="640" spans="1:61" ht="15.6">
      <c r="A640" s="308"/>
      <c r="B640" s="308">
        <f>+'Ark1'!C2296</f>
        <v>0</v>
      </c>
      <c r="C640" s="236">
        <f>+'Ark1'!L2296</f>
        <v>0</v>
      </c>
      <c r="D640" s="236" t="e">
        <f>VLOOKUP(C640,Klasse!$C$11:$D$27,2)</f>
        <v>#N/A</v>
      </c>
      <c r="E640" s="236">
        <f>+'Ark1'!H2296</f>
        <v>0</v>
      </c>
      <c r="F640" s="236">
        <f>+'Ark1'!J2296</f>
        <v>0</v>
      </c>
      <c r="G640" s="236" t="e">
        <f>VLOOKUP(F640,RNR!$A$1:$B$25,2)</f>
        <v>#N/A</v>
      </c>
      <c r="H640" s="236" t="str">
        <f>+IF(I640=0,"",'Ark1'!Q2296)</f>
        <v/>
      </c>
      <c r="I640" s="353">
        <f>+'Ark1'!R2296</f>
        <v>0</v>
      </c>
      <c r="J640" s="237" t="str">
        <f>+IF(I640=0,"",'Ark1'!AG2296)</f>
        <v/>
      </c>
      <c r="K640" s="237"/>
      <c r="L640" s="237" t="str">
        <f>+IF(I640=0,"",'Ark1'!AH2296)</f>
        <v/>
      </c>
      <c r="M640" s="331"/>
      <c r="N640" s="504">
        <f>+'Ark1'!AI2296</f>
        <v>0</v>
      </c>
      <c r="O640" s="333"/>
      <c r="P640" s="32" t="str">
        <f>+IF(I640=0,"",'Ark1'!U2296)</f>
        <v/>
      </c>
      <c r="Q640" s="541"/>
      <c r="R640" s="264" t="str">
        <f>+IF(N640=0,"",'Ark1'!AJ2296)</f>
        <v/>
      </c>
      <c r="S640" s="334"/>
      <c r="T640" s="264" t="str">
        <f>+IF(N640=0,"",'Ark1'!AK2296)</f>
        <v/>
      </c>
      <c r="U640" s="308"/>
      <c r="V640" s="238" t="str">
        <f>+IF(I640=0,"",'Ark1'!T2296)</f>
        <v/>
      </c>
      <c r="W640" s="331"/>
      <c r="X640" s="239" t="str">
        <f>+IF(I640=0,"",'Ark1'!W2296)</f>
        <v/>
      </c>
      <c r="Y640" s="239" t="str">
        <f>+IF(I640=0,"",'Ark1'!X2296)</f>
        <v/>
      </c>
      <c r="Z640" s="239" t="str">
        <f>+IF(I640=0,"",'Ark1'!Y2296)</f>
        <v/>
      </c>
      <c r="AA640" s="239" t="str">
        <f>+IF(I640=0,"",'Ark1'!Z2296)</f>
        <v/>
      </c>
      <c r="AB640" s="237" t="str">
        <f>+IF(I640=0,"",'Ark1'!AA2296)</f>
        <v/>
      </c>
      <c r="AC640" s="238" t="str">
        <f>+IF(I640=0,"",'Ark1'!AC2296)</f>
        <v/>
      </c>
      <c r="AD640" s="239" t="str">
        <f>+IF(I640=0,"",'Ark1'!AE2296)</f>
        <v/>
      </c>
      <c r="AE640" s="237" t="str">
        <f t="shared" si="88"/>
        <v/>
      </c>
      <c r="AF640" s="237" t="str">
        <f t="shared" si="89"/>
        <v/>
      </c>
      <c r="AG640" s="308"/>
    </row>
    <row r="641" spans="1:61" ht="15.6">
      <c r="A641" s="308"/>
      <c r="B641" s="308">
        <f>+'Ark1'!C2297</f>
        <v>0</v>
      </c>
      <c r="C641" s="236">
        <f>+'Ark1'!L2297</f>
        <v>0</v>
      </c>
      <c r="D641" s="236" t="e">
        <f>VLOOKUP(C641,Klasse!$C$11:$D$27,2)</f>
        <v>#N/A</v>
      </c>
      <c r="E641" s="236">
        <f>+'Ark1'!H2297</f>
        <v>0</v>
      </c>
      <c r="F641" s="236">
        <f>+'Ark1'!J2297</f>
        <v>0</v>
      </c>
      <c r="G641" s="236" t="e">
        <f>VLOOKUP(F641,RNR!$A$1:$B$25,2)</f>
        <v>#N/A</v>
      </c>
      <c r="H641" s="236" t="str">
        <f>+IF(I641=0,"",'Ark1'!Q2297)</f>
        <v/>
      </c>
      <c r="I641" s="353">
        <f>+'Ark1'!R2297</f>
        <v>0</v>
      </c>
      <c r="J641" s="237" t="str">
        <f>+IF(I641=0,"",'Ark1'!AG2297)</f>
        <v/>
      </c>
      <c r="K641" s="237"/>
      <c r="L641" s="237" t="str">
        <f>+IF(I641=0,"",'Ark1'!AH2297)</f>
        <v/>
      </c>
      <c r="M641" s="331"/>
      <c r="N641" s="504">
        <f>+'Ark1'!AI2297</f>
        <v>0</v>
      </c>
      <c r="O641" s="333"/>
      <c r="P641" s="32" t="str">
        <f>+IF(I641=0,"",'Ark1'!U2297)</f>
        <v/>
      </c>
      <c r="Q641" s="541"/>
      <c r="R641" s="264" t="str">
        <f>+IF(N641=0,"",'Ark1'!AJ2297)</f>
        <v/>
      </c>
      <c r="S641" s="334"/>
      <c r="T641" s="264" t="str">
        <f>+IF(N641=0,"",'Ark1'!AK2297)</f>
        <v/>
      </c>
      <c r="U641" s="308"/>
      <c r="V641" s="238" t="str">
        <f>+IF(I641=0,"",'Ark1'!T2297)</f>
        <v/>
      </c>
      <c r="W641" s="331"/>
      <c r="X641" s="239" t="str">
        <f>+IF(I641=0,"",'Ark1'!W2297)</f>
        <v/>
      </c>
      <c r="Y641" s="239" t="str">
        <f>+IF(I641=0,"",'Ark1'!X2297)</f>
        <v/>
      </c>
      <c r="Z641" s="239" t="str">
        <f>+IF(I641=0,"",'Ark1'!Y2297)</f>
        <v/>
      </c>
      <c r="AA641" s="239" t="str">
        <f>+IF(I641=0,"",'Ark1'!Z2297)</f>
        <v/>
      </c>
      <c r="AB641" s="237" t="str">
        <f>+IF(I641=0,"",'Ark1'!AA2297)</f>
        <v/>
      </c>
      <c r="AC641" s="238" t="str">
        <f>+IF(I641=0,"",'Ark1'!AC2297)</f>
        <v/>
      </c>
      <c r="AD641" s="239" t="str">
        <f>+IF(I641=0,"",'Ark1'!AE2297)</f>
        <v/>
      </c>
      <c r="AE641" s="237" t="str">
        <f t="shared" si="88"/>
        <v/>
      </c>
      <c r="AF641" s="237" t="str">
        <f t="shared" si="89"/>
        <v/>
      </c>
      <c r="AG641" s="308"/>
    </row>
    <row r="642" spans="1:61" ht="15.6">
      <c r="A642" s="308"/>
      <c r="B642" s="308">
        <f>+'Ark1'!C2298</f>
        <v>0</v>
      </c>
      <c r="C642" s="236">
        <f>+'Ark1'!L2298</f>
        <v>0</v>
      </c>
      <c r="D642" s="236" t="e">
        <f>VLOOKUP(C642,Klasse!$C$11:$D$27,2)</f>
        <v>#N/A</v>
      </c>
      <c r="E642" s="236">
        <f>+'Ark1'!H2298</f>
        <v>0</v>
      </c>
      <c r="F642" s="236">
        <f>+'Ark1'!J2298</f>
        <v>0</v>
      </c>
      <c r="G642" s="236" t="e">
        <f>VLOOKUP(F642,RNR!$A$1:$B$25,2)</f>
        <v>#N/A</v>
      </c>
      <c r="H642" s="236" t="str">
        <f>+IF(I642=0,"",'Ark1'!Q2298)</f>
        <v/>
      </c>
      <c r="I642" s="353">
        <f>+'Ark1'!R2298</f>
        <v>0</v>
      </c>
      <c r="J642" s="237" t="str">
        <f>+IF(I642=0,"",'Ark1'!AG2298)</f>
        <v/>
      </c>
      <c r="K642" s="237"/>
      <c r="L642" s="237" t="str">
        <f>+IF(I642=0,"",'Ark1'!AH2298)</f>
        <v/>
      </c>
      <c r="M642" s="331"/>
      <c r="N642" s="504">
        <f>+'Ark1'!AI2298</f>
        <v>0</v>
      </c>
      <c r="O642" s="333"/>
      <c r="P642" s="32" t="str">
        <f>+IF(I642=0,"",'Ark1'!U2298)</f>
        <v/>
      </c>
      <c r="Q642" s="541"/>
      <c r="R642" s="264" t="str">
        <f>+IF(N642=0,"",'Ark1'!AJ2298)</f>
        <v/>
      </c>
      <c r="S642" s="334"/>
      <c r="T642" s="264" t="str">
        <f>+IF(N642=0,"",'Ark1'!AK2298)</f>
        <v/>
      </c>
      <c r="U642" s="308"/>
      <c r="V642" s="238" t="str">
        <f>+IF(I642=0,"",'Ark1'!T2298)</f>
        <v/>
      </c>
      <c r="W642" s="331"/>
      <c r="X642" s="239" t="str">
        <f>+IF(I642=0,"",'Ark1'!W2298)</f>
        <v/>
      </c>
      <c r="Y642" s="239" t="str">
        <f>+IF(I642=0,"",'Ark1'!X2298)</f>
        <v/>
      </c>
      <c r="Z642" s="239" t="str">
        <f>+IF(I642=0,"",'Ark1'!Y2298)</f>
        <v/>
      </c>
      <c r="AA642" s="239" t="str">
        <f>+IF(I642=0,"",'Ark1'!Z2298)</f>
        <v/>
      </c>
      <c r="AB642" s="237" t="str">
        <f>+IF(I642=0,"",'Ark1'!AA2298)</f>
        <v/>
      </c>
      <c r="AC642" s="238" t="str">
        <f>+IF(I642=0,"",'Ark1'!AC2298)</f>
        <v/>
      </c>
      <c r="AD642" s="239" t="str">
        <f>+IF(I642=0,"",'Ark1'!AE2298)</f>
        <v/>
      </c>
      <c r="AE642" s="237" t="str">
        <f t="shared" si="88"/>
        <v/>
      </c>
      <c r="AF642" s="237" t="str">
        <f t="shared" si="89"/>
        <v/>
      </c>
      <c r="AG642" s="308"/>
    </row>
    <row r="643" spans="1:61" ht="15.6">
      <c r="A643" s="308"/>
      <c r="B643" s="308">
        <f>+'Ark1'!C2299</f>
        <v>0</v>
      </c>
      <c r="C643" s="236">
        <f>+'Ark1'!L2299</f>
        <v>0</v>
      </c>
      <c r="D643" s="236" t="e">
        <f>VLOOKUP(C643,Klasse!$C$11:$D$27,2)</f>
        <v>#N/A</v>
      </c>
      <c r="E643" s="236">
        <f>+'Ark1'!H2299</f>
        <v>0</v>
      </c>
      <c r="F643" s="236">
        <f>+'Ark1'!J2299</f>
        <v>0</v>
      </c>
      <c r="G643" s="236" t="e">
        <f>VLOOKUP(F643,RNR!$A$1:$B$25,2)</f>
        <v>#N/A</v>
      </c>
      <c r="H643" s="236" t="str">
        <f>+IF(I643=0,"",'Ark1'!Q2299)</f>
        <v/>
      </c>
      <c r="I643" s="353">
        <f>+'Ark1'!R2299</f>
        <v>0</v>
      </c>
      <c r="J643" s="237" t="str">
        <f>+IF(I643=0,"",'Ark1'!AG2299)</f>
        <v/>
      </c>
      <c r="K643" s="237"/>
      <c r="L643" s="237" t="str">
        <f>+IF(I643=0,"",'Ark1'!AH2299)</f>
        <v/>
      </c>
      <c r="M643" s="331"/>
      <c r="N643" s="504">
        <f>+'Ark1'!AI2299</f>
        <v>0</v>
      </c>
      <c r="O643" s="333"/>
      <c r="P643" s="32" t="str">
        <f>+IF(I643=0,"",'Ark1'!U2299)</f>
        <v/>
      </c>
      <c r="Q643" s="541"/>
      <c r="R643" s="264" t="str">
        <f>+IF(N643=0,"",'Ark1'!AJ2299)</f>
        <v/>
      </c>
      <c r="S643" s="334"/>
      <c r="T643" s="264" t="str">
        <f>+IF(N643=0,"",'Ark1'!AK2299)</f>
        <v/>
      </c>
      <c r="U643" s="308"/>
      <c r="V643" s="238" t="str">
        <f>+IF(I643=0,"",'Ark1'!T2299)</f>
        <v/>
      </c>
      <c r="W643" s="331"/>
      <c r="X643" s="239" t="str">
        <f>+IF(I643=0,"",'Ark1'!W2299)</f>
        <v/>
      </c>
      <c r="Y643" s="239" t="str">
        <f>+IF(I643=0,"",'Ark1'!X2299)</f>
        <v/>
      </c>
      <c r="Z643" s="239" t="str">
        <f>+IF(I643=0,"",'Ark1'!Y2299)</f>
        <v/>
      </c>
      <c r="AA643" s="239" t="str">
        <f>+IF(I643=0,"",'Ark1'!Z2299)</f>
        <v/>
      </c>
      <c r="AB643" s="237" t="str">
        <f>+IF(I643=0,"",'Ark1'!AA2299)</f>
        <v/>
      </c>
      <c r="AC643" s="238" t="str">
        <f>+IF(I643=0,"",'Ark1'!AC2299)</f>
        <v/>
      </c>
      <c r="AD643" s="239" t="str">
        <f>+IF(I643=0,"",'Ark1'!AE2299)</f>
        <v/>
      </c>
      <c r="AE643" s="237" t="str">
        <f t="shared" si="88"/>
        <v/>
      </c>
      <c r="AF643" s="237" t="str">
        <f t="shared" si="89"/>
        <v/>
      </c>
      <c r="AG643" s="308"/>
    </row>
    <row r="644" spans="1:61" ht="15.6">
      <c r="A644" s="308"/>
      <c r="B644" s="308">
        <f>+'Ark1'!C2300</f>
        <v>0</v>
      </c>
      <c r="C644" s="236">
        <f>+'Ark1'!L2300</f>
        <v>0</v>
      </c>
      <c r="D644" s="236" t="e">
        <f>VLOOKUP(C644,Klasse!$C$11:$D$27,2)</f>
        <v>#N/A</v>
      </c>
      <c r="E644" s="236">
        <f>+'Ark1'!H2300</f>
        <v>0</v>
      </c>
      <c r="F644" s="236">
        <f>+'Ark1'!J2300</f>
        <v>0</v>
      </c>
      <c r="G644" s="236" t="e">
        <f>VLOOKUP(F644,RNR!$A$1:$B$25,2)</f>
        <v>#N/A</v>
      </c>
      <c r="H644" s="236" t="str">
        <f>+IF(I644=0,"",'Ark1'!Q2300)</f>
        <v/>
      </c>
      <c r="I644" s="353">
        <f>+'Ark1'!R2300</f>
        <v>0</v>
      </c>
      <c r="J644" s="237" t="str">
        <f>+IF(I644=0,"",'Ark1'!AG2300)</f>
        <v/>
      </c>
      <c r="K644" s="237"/>
      <c r="L644" s="237" t="str">
        <f>+IF(I644=0,"",'Ark1'!AH2300)</f>
        <v/>
      </c>
      <c r="M644" s="331"/>
      <c r="N644" s="504">
        <f>+'Ark1'!AI2300</f>
        <v>0</v>
      </c>
      <c r="O644" s="333"/>
      <c r="P644" s="32" t="str">
        <f>+IF(I644=0,"",'Ark1'!U2300)</f>
        <v/>
      </c>
      <c r="Q644" s="541"/>
      <c r="R644" s="264" t="str">
        <f>+IF(N644=0,"",'Ark1'!AJ2300)</f>
        <v/>
      </c>
      <c r="S644" s="334"/>
      <c r="T644" s="264" t="str">
        <f>+IF(N644=0,"",'Ark1'!AK2300)</f>
        <v/>
      </c>
      <c r="U644" s="308"/>
      <c r="V644" s="238" t="str">
        <f>+IF(I644=0,"",'Ark1'!T2300)</f>
        <v/>
      </c>
      <c r="W644" s="331"/>
      <c r="X644" s="239" t="str">
        <f>+IF(I644=0,"",'Ark1'!W2300)</f>
        <v/>
      </c>
      <c r="Y644" s="239" t="str">
        <f>+IF(I644=0,"",'Ark1'!X2300)</f>
        <v/>
      </c>
      <c r="Z644" s="239" t="str">
        <f>+IF(I644=0,"",'Ark1'!Y2300)</f>
        <v/>
      </c>
      <c r="AA644" s="239" t="str">
        <f>+IF(I644=0,"",'Ark1'!Z2300)</f>
        <v/>
      </c>
      <c r="AB644" s="237" t="str">
        <f>+IF(I644=0,"",'Ark1'!AA2300)</f>
        <v/>
      </c>
      <c r="AC644" s="238" t="str">
        <f>+IF(I644=0,"",'Ark1'!AC2300)</f>
        <v/>
      </c>
      <c r="AD644" s="239" t="str">
        <f>+IF(I644=0,"",'Ark1'!AE2300)</f>
        <v/>
      </c>
      <c r="AE644" s="237" t="str">
        <f t="shared" si="88"/>
        <v/>
      </c>
      <c r="AF644" s="237" t="str">
        <f t="shared" si="89"/>
        <v/>
      </c>
      <c r="AG644" s="308"/>
    </row>
    <row r="645" spans="1:61" ht="15.6">
      <c r="A645" s="308"/>
      <c r="B645" s="308">
        <f>+'Ark1'!C2301</f>
        <v>0</v>
      </c>
      <c r="C645" s="236">
        <f>+'Ark1'!L2301</f>
        <v>0</v>
      </c>
      <c r="D645" s="236" t="e">
        <f>VLOOKUP(C645,Klasse!$C$11:$D$27,2)</f>
        <v>#N/A</v>
      </c>
      <c r="E645" s="236">
        <f>+'Ark1'!H2301</f>
        <v>0</v>
      </c>
      <c r="F645" s="236">
        <f>+'Ark1'!J2301</f>
        <v>0</v>
      </c>
      <c r="G645" s="236" t="e">
        <f>VLOOKUP(F645,RNR!$A$1:$B$25,2)</f>
        <v>#N/A</v>
      </c>
      <c r="H645" s="236" t="str">
        <f>+IF(I645=0,"",'Ark1'!Q2301)</f>
        <v/>
      </c>
      <c r="I645" s="353">
        <f>+'Ark1'!R2301</f>
        <v>0</v>
      </c>
      <c r="J645" s="237" t="str">
        <f>+IF(I645=0,"",'Ark1'!AG2301)</f>
        <v/>
      </c>
      <c r="K645" s="237"/>
      <c r="L645" s="237" t="str">
        <f>+IF(I645=0,"",'Ark1'!AH2301)</f>
        <v/>
      </c>
      <c r="M645" s="331"/>
      <c r="N645" s="504">
        <f>+'Ark1'!AI2301</f>
        <v>0</v>
      </c>
      <c r="O645" s="333"/>
      <c r="P645" s="32" t="str">
        <f>+IF(I645=0,"",'Ark1'!U2301)</f>
        <v/>
      </c>
      <c r="Q645" s="541"/>
      <c r="R645" s="264" t="str">
        <f>+IF(N645=0,"",'Ark1'!AJ2301)</f>
        <v/>
      </c>
      <c r="S645" s="334"/>
      <c r="T645" s="264" t="str">
        <f>+IF(N645=0,"",'Ark1'!AK2301)</f>
        <v/>
      </c>
      <c r="U645" s="308"/>
      <c r="V645" s="238" t="str">
        <f>+IF(I645=0,"",'Ark1'!T2301)</f>
        <v/>
      </c>
      <c r="W645" s="331"/>
      <c r="X645" s="239" t="str">
        <f>+IF(I645=0,"",'Ark1'!W2301)</f>
        <v/>
      </c>
      <c r="Y645" s="239" t="str">
        <f>+IF(I645=0,"",'Ark1'!X2301)</f>
        <v/>
      </c>
      <c r="Z645" s="239" t="str">
        <f>+IF(I645=0,"",'Ark1'!Y2301)</f>
        <v/>
      </c>
      <c r="AA645" s="239" t="str">
        <f>+IF(I645=0,"",'Ark1'!Z2301)</f>
        <v/>
      </c>
      <c r="AB645" s="237" t="str">
        <f>+IF(I645=0,"",'Ark1'!AA2301)</f>
        <v/>
      </c>
      <c r="AC645" s="238" t="str">
        <f>+IF(I645=0,"",'Ark1'!AC2301)</f>
        <v/>
      </c>
      <c r="AD645" s="239" t="str">
        <f>+IF(I645=0,"",'Ark1'!AE2301)</f>
        <v/>
      </c>
      <c r="AE645" s="237" t="str">
        <f t="shared" si="88"/>
        <v/>
      </c>
      <c r="AF645" s="237" t="str">
        <f t="shared" si="89"/>
        <v/>
      </c>
      <c r="AG645" s="308"/>
    </row>
    <row r="646" spans="1:61" ht="15.6">
      <c r="A646" s="308"/>
      <c r="B646" s="308">
        <f>+'Ark1'!C2302</f>
        <v>0</v>
      </c>
      <c r="C646" s="236">
        <f>+'Ark1'!L2302</f>
        <v>0</v>
      </c>
      <c r="D646" s="236" t="e">
        <f>VLOOKUP(C646,Klasse!$C$11:$D$27,2)</f>
        <v>#N/A</v>
      </c>
      <c r="E646" s="236">
        <f>+'Ark1'!H2302</f>
        <v>0</v>
      </c>
      <c r="F646" s="236">
        <f>+'Ark1'!J2302</f>
        <v>0</v>
      </c>
      <c r="G646" s="236" t="e">
        <f>VLOOKUP(F646,RNR!$A$1:$B$25,2)</f>
        <v>#N/A</v>
      </c>
      <c r="H646" s="236" t="str">
        <f>+IF(I646=0,"",'Ark1'!Q2302)</f>
        <v/>
      </c>
      <c r="I646" s="353">
        <f>+'Ark1'!R2302</f>
        <v>0</v>
      </c>
      <c r="J646" s="237" t="str">
        <f>+IF(I646=0,"",'Ark1'!AG2302)</f>
        <v/>
      </c>
      <c r="K646" s="237"/>
      <c r="L646" s="237" t="str">
        <f>+IF(I646=0,"",'Ark1'!AH2302)</f>
        <v/>
      </c>
      <c r="M646" s="331"/>
      <c r="N646" s="504">
        <f>+'Ark1'!AI2302</f>
        <v>0</v>
      </c>
      <c r="O646" s="333"/>
      <c r="P646" s="32" t="str">
        <f>+IF(I646=0,"",'Ark1'!U2302)</f>
        <v/>
      </c>
      <c r="Q646" s="541"/>
      <c r="R646" s="264" t="str">
        <f>+IF(N646=0,"",'Ark1'!AJ2302)</f>
        <v/>
      </c>
      <c r="S646" s="334"/>
      <c r="T646" s="264" t="str">
        <f>+IF(N646=0,"",'Ark1'!AK2302)</f>
        <v/>
      </c>
      <c r="U646" s="308"/>
      <c r="V646" s="238" t="str">
        <f>+IF(I646=0,"",'Ark1'!T2302)</f>
        <v/>
      </c>
      <c r="W646" s="331"/>
      <c r="X646" s="239" t="str">
        <f>+IF(I646=0,"",'Ark1'!W2302)</f>
        <v/>
      </c>
      <c r="Y646" s="239" t="str">
        <f>+IF(I646=0,"",'Ark1'!X2302)</f>
        <v/>
      </c>
      <c r="Z646" s="239" t="str">
        <f>+IF(I646=0,"",'Ark1'!Y2302)</f>
        <v/>
      </c>
      <c r="AA646" s="239" t="str">
        <f>+IF(I646=0,"",'Ark1'!Z2302)</f>
        <v/>
      </c>
      <c r="AB646" s="237" t="str">
        <f>+IF(I646=0,"",'Ark1'!AA2302)</f>
        <v/>
      </c>
      <c r="AC646" s="238" t="str">
        <f>+IF(I646=0,"",'Ark1'!AC2302)</f>
        <v/>
      </c>
      <c r="AD646" s="239" t="str">
        <f>+IF(I646=0,"",'Ark1'!AE2302)</f>
        <v/>
      </c>
      <c r="AE646" s="237" t="str">
        <f t="shared" si="88"/>
        <v/>
      </c>
      <c r="AF646" s="237" t="str">
        <f t="shared" si="89"/>
        <v/>
      </c>
      <c r="AG646" s="308"/>
    </row>
    <row r="647" spans="1:61" ht="15.6">
      <c r="A647" s="308"/>
      <c r="B647" s="308">
        <f>+'Ark1'!C2303</f>
        <v>0</v>
      </c>
      <c r="C647" s="236">
        <f>+'Ark1'!L2303</f>
        <v>0</v>
      </c>
      <c r="D647" s="236" t="e">
        <f>VLOOKUP(C647,Klasse!$C$11:$D$27,2)</f>
        <v>#N/A</v>
      </c>
      <c r="E647" s="236">
        <f>+'Ark1'!H2303</f>
        <v>0</v>
      </c>
      <c r="F647" s="236">
        <f>+'Ark1'!J2303</f>
        <v>0</v>
      </c>
      <c r="G647" s="236" t="e">
        <f>VLOOKUP(F647,RNR!$A$1:$B$25,2)</f>
        <v>#N/A</v>
      </c>
      <c r="H647" s="236" t="str">
        <f>+IF(I647=0,"",'Ark1'!Q2303)</f>
        <v/>
      </c>
      <c r="I647" s="353">
        <f>+'Ark1'!R2303</f>
        <v>0</v>
      </c>
      <c r="J647" s="237" t="str">
        <f>+IF(I647=0,"",'Ark1'!AG2303)</f>
        <v/>
      </c>
      <c r="K647" s="237"/>
      <c r="L647" s="237" t="str">
        <f>+IF(I647=0,"",'Ark1'!AH2303)</f>
        <v/>
      </c>
      <c r="M647" s="331"/>
      <c r="N647" s="504">
        <f>+'Ark1'!AI2303</f>
        <v>0</v>
      </c>
      <c r="O647" s="333"/>
      <c r="P647" s="32" t="str">
        <f>+IF(I647=0,"",'Ark1'!U2303)</f>
        <v/>
      </c>
      <c r="Q647" s="541"/>
      <c r="R647" s="264" t="str">
        <f>+IF(N647=0,"",'Ark1'!AJ2303)</f>
        <v/>
      </c>
      <c r="S647" s="334"/>
      <c r="T647" s="264" t="str">
        <f>+IF(N647=0,"",'Ark1'!AK2303)</f>
        <v/>
      </c>
      <c r="U647" s="308"/>
      <c r="V647" s="238" t="str">
        <f>+IF(I647=0,"",'Ark1'!T2303)</f>
        <v/>
      </c>
      <c r="W647" s="331"/>
      <c r="X647" s="239" t="str">
        <f>+IF(I647=0,"",'Ark1'!W2303)</f>
        <v/>
      </c>
      <c r="Y647" s="239" t="str">
        <f>+IF(I647=0,"",'Ark1'!X2303)</f>
        <v/>
      </c>
      <c r="Z647" s="239" t="str">
        <f>+IF(I647=0,"",'Ark1'!Y2303)</f>
        <v/>
      </c>
      <c r="AA647" s="239" t="str">
        <f>+IF(I647=0,"",'Ark1'!Z2303)</f>
        <v/>
      </c>
      <c r="AB647" s="237" t="str">
        <f>+IF(I647=0,"",'Ark1'!AA2303)</f>
        <v/>
      </c>
      <c r="AC647" s="238" t="str">
        <f>+IF(I647=0,"",'Ark1'!AC2303)</f>
        <v/>
      </c>
      <c r="AD647" s="239" t="str">
        <f>+IF(I647=0,"",'Ark1'!AE2303)</f>
        <v/>
      </c>
      <c r="AE647" s="237" t="str">
        <f t="shared" si="88"/>
        <v/>
      </c>
      <c r="AF647" s="237" t="str">
        <f t="shared" si="89"/>
        <v/>
      </c>
      <c r="AG647" s="308"/>
    </row>
    <row r="648" spans="1:61" ht="15.6">
      <c r="A648" s="308"/>
      <c r="B648" s="308">
        <f>+'Ark1'!C2304</f>
        <v>0</v>
      </c>
      <c r="C648" s="236">
        <f>+'Ark1'!L2304</f>
        <v>0</v>
      </c>
      <c r="D648" s="236" t="e">
        <f>VLOOKUP(C648,Klasse!$C$11:$D$27,2)</f>
        <v>#N/A</v>
      </c>
      <c r="E648" s="236">
        <f>+'Ark1'!H2304</f>
        <v>0</v>
      </c>
      <c r="F648" s="236">
        <f>+'Ark1'!J2304</f>
        <v>0</v>
      </c>
      <c r="G648" s="236" t="e">
        <f>VLOOKUP(F648,RNR!$A$1:$B$25,2)</f>
        <v>#N/A</v>
      </c>
      <c r="H648" s="236" t="str">
        <f>+IF(I648=0,"",'Ark1'!Q2304)</f>
        <v/>
      </c>
      <c r="I648" s="353">
        <f>+'Ark1'!R2304</f>
        <v>0</v>
      </c>
      <c r="J648" s="237" t="str">
        <f>+IF(I648=0,"",'Ark1'!AG2304)</f>
        <v/>
      </c>
      <c r="K648" s="237"/>
      <c r="L648" s="237" t="str">
        <f>+IF(I648=0,"",'Ark1'!AH2304)</f>
        <v/>
      </c>
      <c r="M648" s="331"/>
      <c r="N648" s="504">
        <f>+'Ark1'!AI2304</f>
        <v>0</v>
      </c>
      <c r="O648" s="333"/>
      <c r="P648" s="32" t="str">
        <f>+IF(I648=0,"",'Ark1'!U2304)</f>
        <v/>
      </c>
      <c r="Q648" s="541"/>
      <c r="R648" s="264" t="str">
        <f>+IF(N648=0,"",'Ark1'!AJ2304)</f>
        <v/>
      </c>
      <c r="S648" s="334"/>
      <c r="T648" s="264" t="str">
        <f>+IF(N648=0,"",'Ark1'!AK2304)</f>
        <v/>
      </c>
      <c r="U648" s="308"/>
      <c r="V648" s="238" t="str">
        <f>+IF(I648=0,"",'Ark1'!T2304)</f>
        <v/>
      </c>
      <c r="W648" s="331"/>
      <c r="X648" s="239" t="str">
        <f>+IF(I648=0,"",'Ark1'!W2304)</f>
        <v/>
      </c>
      <c r="Y648" s="239" t="str">
        <f>+IF(I648=0,"",'Ark1'!X2304)</f>
        <v/>
      </c>
      <c r="Z648" s="239" t="str">
        <f>+IF(I648=0,"",'Ark1'!Y2304)</f>
        <v/>
      </c>
      <c r="AA648" s="239" t="str">
        <f>+IF(I648=0,"",'Ark1'!Z2304)</f>
        <v/>
      </c>
      <c r="AB648" s="237" t="str">
        <f>+IF(I648=0,"",'Ark1'!AA2304)</f>
        <v/>
      </c>
      <c r="AC648" s="238" t="str">
        <f>+IF(I648=0,"",'Ark1'!AC2304)</f>
        <v/>
      </c>
      <c r="AD648" s="239" t="str">
        <f>+IF(I648=0,"",'Ark1'!AE2304)</f>
        <v/>
      </c>
      <c r="AE648" s="237" t="str">
        <f t="shared" si="88"/>
        <v/>
      </c>
      <c r="AF648" s="237" t="str">
        <f t="shared" si="89"/>
        <v/>
      </c>
      <c r="AG648" s="308"/>
    </row>
    <row r="649" spans="1:61" ht="15.6">
      <c r="A649" s="308"/>
      <c r="B649" s="308">
        <f>+'Ark1'!C2305</f>
        <v>0</v>
      </c>
      <c r="C649" s="236">
        <f>+'Ark1'!L2305</f>
        <v>0</v>
      </c>
      <c r="D649" s="236" t="e">
        <f>VLOOKUP(C649,Klasse!$C$11:$D$27,2)</f>
        <v>#N/A</v>
      </c>
      <c r="E649" s="236">
        <f>+'Ark1'!H2305</f>
        <v>0</v>
      </c>
      <c r="F649" s="236">
        <f>+'Ark1'!J2305</f>
        <v>0</v>
      </c>
      <c r="G649" s="236" t="e">
        <f>VLOOKUP(F649,RNR!$A$1:$B$25,2)</f>
        <v>#N/A</v>
      </c>
      <c r="H649" s="236" t="str">
        <f>+IF(I649=0,"",'Ark1'!Q2305)</f>
        <v/>
      </c>
      <c r="I649" s="353">
        <f>+'Ark1'!R2305</f>
        <v>0</v>
      </c>
      <c r="J649" s="237" t="str">
        <f>+IF(I649=0,"",'Ark1'!AG2305)</f>
        <v/>
      </c>
      <c r="K649" s="237"/>
      <c r="L649" s="237" t="str">
        <f>+IF(I649=0,"",'Ark1'!AH2305)</f>
        <v/>
      </c>
      <c r="M649" s="331"/>
      <c r="N649" s="504">
        <f>+'Ark1'!AI2305</f>
        <v>0</v>
      </c>
      <c r="O649" s="333"/>
      <c r="P649" s="32" t="str">
        <f>+IF(I649=0,"",'Ark1'!U2305)</f>
        <v/>
      </c>
      <c r="Q649" s="541"/>
      <c r="R649" s="264" t="str">
        <f>+IF(N649=0,"",'Ark1'!AJ2305)</f>
        <v/>
      </c>
      <c r="S649" s="334"/>
      <c r="T649" s="264" t="str">
        <f>+IF(N649=0,"",'Ark1'!AK2305)</f>
        <v/>
      </c>
      <c r="U649" s="308"/>
      <c r="V649" s="238" t="str">
        <f>+IF(I649=0,"",'Ark1'!T2305)</f>
        <v/>
      </c>
      <c r="W649" s="331"/>
      <c r="X649" s="239" t="str">
        <f>+IF(I649=0,"",'Ark1'!W2305)</f>
        <v/>
      </c>
      <c r="Y649" s="239" t="str">
        <f>+IF(I649=0,"",'Ark1'!X2305)</f>
        <v/>
      </c>
      <c r="Z649" s="239" t="str">
        <f>+IF(I649=0,"",'Ark1'!Y2305)</f>
        <v/>
      </c>
      <c r="AA649" s="239" t="str">
        <f>+IF(I649=0,"",'Ark1'!Z2305)</f>
        <v/>
      </c>
      <c r="AB649" s="237" t="str">
        <f>+IF(I649=0,"",'Ark1'!AA2305)</f>
        <v/>
      </c>
      <c r="AC649" s="238" t="str">
        <f>+IF(I649=0,"",'Ark1'!AC2305)</f>
        <v/>
      </c>
      <c r="AD649" s="239" t="str">
        <f>+IF(I649=0,"",'Ark1'!AE2305)</f>
        <v/>
      </c>
      <c r="AE649" s="237" t="str">
        <f t="shared" si="88"/>
        <v/>
      </c>
      <c r="AF649" s="237" t="str">
        <f t="shared" si="89"/>
        <v/>
      </c>
      <c r="AG649" s="308"/>
    </row>
    <row r="650" spans="1:61" ht="15.6">
      <c r="A650" s="308"/>
      <c r="B650" s="308">
        <f>+'Ark1'!C2306</f>
        <v>0</v>
      </c>
      <c r="C650" s="236">
        <f>+'Ark1'!L2306</f>
        <v>0</v>
      </c>
      <c r="D650" s="236" t="e">
        <f>VLOOKUP(C650,Klasse!$C$11:$D$27,2)</f>
        <v>#N/A</v>
      </c>
      <c r="E650" s="236">
        <f>+'Ark1'!H2306</f>
        <v>0</v>
      </c>
      <c r="F650" s="236">
        <f>+'Ark1'!J2306</f>
        <v>0</v>
      </c>
      <c r="G650" s="236" t="e">
        <f>VLOOKUP(F650,RNR!$A$1:$B$25,2)</f>
        <v>#N/A</v>
      </c>
      <c r="H650" s="236" t="str">
        <f>+IF(I650=0,"",'Ark1'!Q2306)</f>
        <v/>
      </c>
      <c r="I650" s="353">
        <f>+'Ark1'!R2306</f>
        <v>0</v>
      </c>
      <c r="J650" s="237" t="str">
        <f>+IF(I650=0,"",'Ark1'!AG2306)</f>
        <v/>
      </c>
      <c r="K650" s="237"/>
      <c r="L650" s="237" t="str">
        <f>+IF(I650=0,"",'Ark1'!AH2306)</f>
        <v/>
      </c>
      <c r="M650" s="331"/>
      <c r="N650" s="504">
        <f>+'Ark1'!AI2306</f>
        <v>0</v>
      </c>
      <c r="O650" s="333"/>
      <c r="P650" s="32" t="str">
        <f>+IF(I650=0,"",'Ark1'!U2306)</f>
        <v/>
      </c>
      <c r="Q650" s="541"/>
      <c r="R650" s="264" t="str">
        <f>+IF(N650=0,"",'Ark1'!AJ2306)</f>
        <v/>
      </c>
      <c r="S650" s="334"/>
      <c r="T650" s="264" t="str">
        <f>+IF(N650=0,"",'Ark1'!AK2306)</f>
        <v/>
      </c>
      <c r="U650" s="308"/>
      <c r="V650" s="238" t="str">
        <f>+IF(I650=0,"",'Ark1'!T2306)</f>
        <v/>
      </c>
      <c r="W650" s="331"/>
      <c r="X650" s="239" t="str">
        <f>+IF(I650=0,"",'Ark1'!W2306)</f>
        <v/>
      </c>
      <c r="Y650" s="239" t="str">
        <f>+IF(I650=0,"",'Ark1'!X2306)</f>
        <v/>
      </c>
      <c r="Z650" s="239" t="str">
        <f>+IF(I650=0,"",'Ark1'!Y2306)</f>
        <v/>
      </c>
      <c r="AA650" s="239" t="str">
        <f>+IF(I650=0,"",'Ark1'!Z2306)</f>
        <v/>
      </c>
      <c r="AB650" s="237" t="str">
        <f>+IF(I650=0,"",'Ark1'!AA2306)</f>
        <v/>
      </c>
      <c r="AC650" s="238" t="str">
        <f>+IF(I650=0,"",'Ark1'!AC2306)</f>
        <v/>
      </c>
      <c r="AD650" s="239" t="str">
        <f>+IF(I650=0,"",'Ark1'!AE2306)</f>
        <v/>
      </c>
      <c r="AE650" s="237" t="str">
        <f t="shared" si="88"/>
        <v/>
      </c>
      <c r="AF650" s="237" t="str">
        <f t="shared" si="89"/>
        <v/>
      </c>
      <c r="AG650" s="308"/>
    </row>
    <row r="651" spans="1:61" ht="15.6">
      <c r="A651" s="308"/>
      <c r="B651" s="308">
        <f>+'Ark1'!C2307</f>
        <v>0</v>
      </c>
      <c r="C651" s="236">
        <f>+'Ark1'!L2307</f>
        <v>0</v>
      </c>
      <c r="D651" s="236" t="e">
        <f>VLOOKUP(C651,Klasse!$C$11:$D$27,2)</f>
        <v>#N/A</v>
      </c>
      <c r="E651" s="236">
        <f>+'Ark1'!H2307</f>
        <v>0</v>
      </c>
      <c r="F651" s="236">
        <f>+'Ark1'!J2307</f>
        <v>0</v>
      </c>
      <c r="G651" s="236" t="e">
        <f>VLOOKUP(F651,RNR!$A$1:$B$25,2)</f>
        <v>#N/A</v>
      </c>
      <c r="H651" s="236" t="str">
        <f>+IF(I651=0,"",'Ark1'!Q2307)</f>
        <v/>
      </c>
      <c r="I651" s="353">
        <f>+'Ark1'!R2307</f>
        <v>0</v>
      </c>
      <c r="J651" s="237" t="str">
        <f>+IF(I651=0,"",'Ark1'!AG2307)</f>
        <v/>
      </c>
      <c r="K651" s="237"/>
      <c r="L651" s="237" t="str">
        <f>+IF(I651=0,"",'Ark1'!AH2307)</f>
        <v/>
      </c>
      <c r="M651" s="331"/>
      <c r="N651" s="504">
        <f>+'Ark1'!AI2307</f>
        <v>0</v>
      </c>
      <c r="O651" s="333"/>
      <c r="P651" s="32" t="str">
        <f>+IF(I651=0,"",'Ark1'!U2307)</f>
        <v/>
      </c>
      <c r="Q651" s="541"/>
      <c r="R651" s="264" t="str">
        <f>+IF(N651=0,"",'Ark1'!AJ2307)</f>
        <v/>
      </c>
      <c r="S651" s="334"/>
      <c r="T651" s="264" t="str">
        <f>+IF(N651=0,"",'Ark1'!AK2307)</f>
        <v/>
      </c>
      <c r="U651" s="308"/>
      <c r="V651" s="238" t="str">
        <f>+IF(I651=0,"",'Ark1'!T2307)</f>
        <v/>
      </c>
      <c r="W651" s="331"/>
      <c r="X651" s="239" t="str">
        <f>+IF(I651=0,"",'Ark1'!W2307)</f>
        <v/>
      </c>
      <c r="Y651" s="239" t="str">
        <f>+IF(I651=0,"",'Ark1'!X2307)</f>
        <v/>
      </c>
      <c r="Z651" s="239" t="str">
        <f>+IF(I651=0,"",'Ark1'!Y2307)</f>
        <v/>
      </c>
      <c r="AA651" s="239" t="str">
        <f>+IF(I651=0,"",'Ark1'!Z2307)</f>
        <v/>
      </c>
      <c r="AB651" s="237" t="str">
        <f>+IF(I651=0,"",'Ark1'!AA2307)</f>
        <v/>
      </c>
      <c r="AC651" s="238" t="str">
        <f>+IF(I651=0,"",'Ark1'!AC2307)</f>
        <v/>
      </c>
      <c r="AD651" s="239" t="str">
        <f>+IF(I651=0,"",'Ark1'!AE2307)</f>
        <v/>
      </c>
      <c r="AE651" s="237" t="str">
        <f t="shared" si="88"/>
        <v/>
      </c>
      <c r="AF651" s="237" t="str">
        <f t="shared" si="89"/>
        <v/>
      </c>
      <c r="AG651" s="308"/>
    </row>
    <row r="652" spans="1:61" ht="15.6">
      <c r="A652" s="308"/>
      <c r="B652" s="308">
        <f>+'Ark1'!C2308</f>
        <v>0</v>
      </c>
      <c r="C652" s="236">
        <f>+'Ark1'!L2308</f>
        <v>0</v>
      </c>
      <c r="D652" s="236" t="e">
        <f>VLOOKUP(C652,Klasse!$C$11:$D$27,2)</f>
        <v>#N/A</v>
      </c>
      <c r="E652" s="236">
        <f>+'Ark1'!H2308</f>
        <v>0</v>
      </c>
      <c r="F652" s="236">
        <f>+'Ark1'!J2308</f>
        <v>0</v>
      </c>
      <c r="G652" s="236" t="e">
        <f>VLOOKUP(F652,RNR!$A$1:$B$25,2)</f>
        <v>#N/A</v>
      </c>
      <c r="H652" s="236" t="str">
        <f>+IF(I652=0,"",'Ark1'!Q2308)</f>
        <v/>
      </c>
      <c r="I652" s="353">
        <f>+'Ark1'!R2308</f>
        <v>0</v>
      </c>
      <c r="J652" s="237" t="str">
        <f>+IF(I652=0,"",'Ark1'!AG2308)</f>
        <v/>
      </c>
      <c r="K652" s="237"/>
      <c r="L652" s="237" t="str">
        <f>+IF(I652=0,"",'Ark1'!AH2308)</f>
        <v/>
      </c>
      <c r="M652" s="331"/>
      <c r="N652" s="504">
        <f>+'Ark1'!AI2308</f>
        <v>0</v>
      </c>
      <c r="O652" s="333"/>
      <c r="P652" s="32" t="str">
        <f>+IF(I652=0,"",'Ark1'!U2308)</f>
        <v/>
      </c>
      <c r="Q652" s="541"/>
      <c r="R652" s="264" t="str">
        <f>+IF(N652=0,"",'Ark1'!AJ2308)</f>
        <v/>
      </c>
      <c r="S652" s="334"/>
      <c r="T652" s="264" t="str">
        <f>+IF(N652=0,"",'Ark1'!AK2308)</f>
        <v/>
      </c>
      <c r="U652" s="308"/>
      <c r="V652" s="238" t="str">
        <f>+IF(I652=0,"",'Ark1'!T2308)</f>
        <v/>
      </c>
      <c r="W652" s="331"/>
      <c r="X652" s="239" t="str">
        <f>+IF(I652=0,"",'Ark1'!W2308)</f>
        <v/>
      </c>
      <c r="Y652" s="239" t="str">
        <f>+IF(I652=0,"",'Ark1'!X2308)</f>
        <v/>
      </c>
      <c r="Z652" s="239" t="str">
        <f>+IF(I652=0,"",'Ark1'!Y2308)</f>
        <v/>
      </c>
      <c r="AA652" s="239" t="str">
        <f>+IF(I652=0,"",'Ark1'!Z2308)</f>
        <v/>
      </c>
      <c r="AB652" s="237" t="str">
        <f>+IF(I652=0,"",'Ark1'!AA2308)</f>
        <v/>
      </c>
      <c r="AC652" s="238" t="str">
        <f>+IF(I652=0,"",'Ark1'!AC2308)</f>
        <v/>
      </c>
      <c r="AD652" s="239" t="str">
        <f>+IF(I652=0,"",'Ark1'!AE2308)</f>
        <v/>
      </c>
      <c r="AE652" s="237" t="str">
        <f t="shared" si="88"/>
        <v/>
      </c>
      <c r="AF652" s="237" t="str">
        <f t="shared" si="89"/>
        <v/>
      </c>
      <c r="AG652" s="308"/>
    </row>
    <row r="653" spans="1:61" ht="19.8">
      <c r="A653" s="308"/>
      <c r="B653" s="308"/>
      <c r="C653" s="308"/>
      <c r="D653" s="308"/>
      <c r="E653" s="308"/>
      <c r="F653" s="308"/>
      <c r="G653" s="537"/>
      <c r="H653" s="537"/>
      <c r="I653" s="354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2"/>
      <c r="Y653" s="332"/>
      <c r="Z653" s="332"/>
      <c r="AA653" s="332"/>
      <c r="AB653" s="332"/>
      <c r="AC653" s="308"/>
      <c r="AD653" s="332"/>
      <c r="AE653" s="333"/>
      <c r="AF653" s="334"/>
      <c r="AG653" s="308"/>
      <c r="AH653" s="219"/>
      <c r="AJ653" s="29"/>
      <c r="AK653" s="27"/>
      <c r="AL653" s="220"/>
      <c r="AM653" s="28"/>
      <c r="AQ653" s="28"/>
      <c r="BI653" s="232"/>
    </row>
    <row r="654" spans="1:61" ht="19.8">
      <c r="A654" s="308"/>
      <c r="B654" s="308" t="s">
        <v>649</v>
      </c>
      <c r="C654" s="308"/>
      <c r="D654" s="259" t="e">
        <f>+D660</f>
        <v>#N/A</v>
      </c>
      <c r="E654" s="308"/>
      <c r="F654" s="308"/>
      <c r="G654" s="537"/>
      <c r="H654" s="537"/>
      <c r="I654" s="340">
        <f>SUM(I656:I680)</f>
        <v>0</v>
      </c>
      <c r="J654" s="331"/>
      <c r="K654" s="335"/>
      <c r="L654" s="335"/>
      <c r="M654" s="331"/>
      <c r="N654" s="536">
        <f>SUM(N656:N680)</f>
        <v>0</v>
      </c>
      <c r="O654" s="331"/>
      <c r="P654" s="331"/>
      <c r="Q654" s="331"/>
      <c r="R654" s="331"/>
      <c r="S654" s="331"/>
      <c r="T654" s="331"/>
      <c r="U654" s="331"/>
      <c r="V654" s="331"/>
      <c r="W654" s="331"/>
      <c r="X654" s="332"/>
      <c r="Y654" s="332"/>
      <c r="Z654" s="332"/>
      <c r="AA654" s="332"/>
      <c r="AB654" s="332"/>
      <c r="AC654" s="308"/>
      <c r="AD654" s="332"/>
      <c r="AE654" s="332"/>
      <c r="AF654" s="332"/>
      <c r="AG654" s="332"/>
      <c r="AH654" s="219"/>
      <c r="AJ654" s="29"/>
      <c r="AK654" s="27"/>
      <c r="AL654" s="220"/>
      <c r="AM654" s="28"/>
      <c r="AQ654" s="28"/>
      <c r="BI654" s="232"/>
    </row>
    <row r="655" spans="1:61" ht="19.8">
      <c r="A655" s="579"/>
      <c r="B655" s="579"/>
      <c r="C655" s="580"/>
      <c r="D655" s="579"/>
      <c r="E655" s="579"/>
      <c r="F655" s="579"/>
      <c r="G655" s="579"/>
      <c r="H655" s="579"/>
      <c r="I655" s="354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2"/>
      <c r="Y655" s="332"/>
      <c r="Z655" s="332"/>
      <c r="AA655" s="332"/>
      <c r="AB655" s="333"/>
      <c r="AC655" s="308"/>
      <c r="AD655" s="333"/>
      <c r="AE655" s="333"/>
      <c r="AF655" s="334"/>
      <c r="AG655" s="308"/>
      <c r="AH655" s="219"/>
      <c r="AJ655" s="29"/>
      <c r="AK655" s="27"/>
      <c r="AL655" s="220"/>
      <c r="AM655" s="28"/>
      <c r="AQ655" s="28"/>
      <c r="BI655" s="232"/>
    </row>
    <row r="656" spans="1:61" ht="15.6">
      <c r="A656" s="308"/>
      <c r="B656" s="308">
        <f>+'Ark1'!C2309</f>
        <v>0</v>
      </c>
      <c r="C656" s="236">
        <f>+'Ark1'!L2309</f>
        <v>0</v>
      </c>
      <c r="D656" s="236" t="e">
        <f>VLOOKUP(C656,Klasse!$C$11:$D$27,2)</f>
        <v>#N/A</v>
      </c>
      <c r="E656" s="236">
        <f>+'Ark1'!H2309</f>
        <v>0</v>
      </c>
      <c r="F656" s="236">
        <f>+'Ark1'!J2309</f>
        <v>0</v>
      </c>
      <c r="G656" s="236" t="e">
        <f>VLOOKUP(F656,RNR!$A$1:$B$25,2)</f>
        <v>#N/A</v>
      </c>
      <c r="H656" s="236" t="str">
        <f>+IF(I656=0,"",'Ark1'!Q2309)</f>
        <v/>
      </c>
      <c r="I656" s="353">
        <f>+'Ark1'!R2309</f>
        <v>0</v>
      </c>
      <c r="J656" s="237" t="str">
        <f>+IF(I656=0,"",'Ark1'!AG2309)</f>
        <v/>
      </c>
      <c r="K656" s="237"/>
      <c r="L656" s="237" t="str">
        <f>+IF(I656=0,"",'Ark1'!AH2309)</f>
        <v/>
      </c>
      <c r="M656" s="331"/>
      <c r="N656" s="504">
        <f>+'Ark1'!AI2309</f>
        <v>0</v>
      </c>
      <c r="O656" s="333"/>
      <c r="P656" s="32" t="str">
        <f>+IF(I656=0,"",'Ark1'!U2309)</f>
        <v/>
      </c>
      <c r="Q656" s="331"/>
      <c r="R656" s="264" t="str">
        <f>+IF(N656=0,"",'Ark1'!AJ2309)</f>
        <v/>
      </c>
      <c r="S656" s="334"/>
      <c r="T656" s="264" t="str">
        <f>+IF(N656=0,"",'Ark1'!AK2309)</f>
        <v/>
      </c>
      <c r="U656" s="308"/>
      <c r="V656" s="238" t="str">
        <f>+IF(I656=0,"",'Ark1'!T2309)</f>
        <v/>
      </c>
      <c r="W656" s="331"/>
      <c r="X656" s="239" t="str">
        <f>+IF(I656=0,"",'Ark1'!W2309)</f>
        <v/>
      </c>
      <c r="Y656" s="239" t="str">
        <f>+IF(I656=0,"",'Ark1'!X2309)</f>
        <v/>
      </c>
      <c r="Z656" s="239" t="str">
        <f>+IF(I656=0,"",'Ark1'!Y2309)</f>
        <v/>
      </c>
      <c r="AA656" s="239" t="str">
        <f>+IF(I656=0,"",'Ark1'!Z2309)</f>
        <v/>
      </c>
      <c r="AB656" s="237" t="str">
        <f>+IF(I656=0,"",'Ark1'!AA2309)</f>
        <v/>
      </c>
      <c r="AC656" s="238" t="str">
        <f>+IF(I656=0,"",'Ark1'!AC2309)</f>
        <v/>
      </c>
      <c r="AD656" s="239" t="str">
        <f>+IF(I656=0,"",'Ark1'!AE2309)</f>
        <v/>
      </c>
      <c r="AE656" s="237" t="str">
        <f t="shared" si="88"/>
        <v/>
      </c>
      <c r="AF656" s="237" t="str">
        <f t="shared" si="89"/>
        <v/>
      </c>
      <c r="AG656" s="308"/>
    </row>
    <row r="657" spans="1:33" ht="15.6">
      <c r="A657" s="308"/>
      <c r="B657" s="308">
        <f>+'Ark1'!C2310</f>
        <v>0</v>
      </c>
      <c r="C657" s="236">
        <f>+'Ark1'!L2310</f>
        <v>0</v>
      </c>
      <c r="D657" s="236" t="e">
        <f>VLOOKUP(C657,Klasse!$C$11:$D$27,2)</f>
        <v>#N/A</v>
      </c>
      <c r="E657" s="236">
        <f>+'Ark1'!H2310</f>
        <v>0</v>
      </c>
      <c r="F657" s="236">
        <f>+'Ark1'!J2310</f>
        <v>0</v>
      </c>
      <c r="G657" s="236" t="e">
        <f>VLOOKUP(F657,RNR!$A$1:$B$25,2)</f>
        <v>#N/A</v>
      </c>
      <c r="H657" s="236" t="str">
        <f>+IF(I657=0,"",'Ark1'!Q2310)</f>
        <v/>
      </c>
      <c r="I657" s="353">
        <f>+'Ark1'!R2310</f>
        <v>0</v>
      </c>
      <c r="J657" s="237" t="str">
        <f>+IF(I657=0,"",'Ark1'!AG2310)</f>
        <v/>
      </c>
      <c r="K657" s="237"/>
      <c r="L657" s="237" t="str">
        <f>+IF(I657=0,"",'Ark1'!AH2310)</f>
        <v/>
      </c>
      <c r="M657" s="331"/>
      <c r="N657" s="504">
        <f>+'Ark1'!AI2310</f>
        <v>0</v>
      </c>
      <c r="O657" s="333"/>
      <c r="P657" s="32" t="str">
        <f>+IF(I657=0,"",'Ark1'!U2310)</f>
        <v/>
      </c>
      <c r="Q657" s="331"/>
      <c r="R657" s="264" t="str">
        <f>+IF(N657=0,"",'Ark1'!AJ2310)</f>
        <v/>
      </c>
      <c r="S657" s="334"/>
      <c r="T657" s="264" t="str">
        <f>+IF(N657=0,"",'Ark1'!AK2310)</f>
        <v/>
      </c>
      <c r="U657" s="308"/>
      <c r="V657" s="238" t="str">
        <f>+IF(I657=0,"",'Ark1'!T2310)</f>
        <v/>
      </c>
      <c r="W657" s="331"/>
      <c r="X657" s="239" t="str">
        <f>+IF(I657=0,"",'Ark1'!W2310)</f>
        <v/>
      </c>
      <c r="Y657" s="239" t="str">
        <f>+IF(I657=0,"",'Ark1'!X2310)</f>
        <v/>
      </c>
      <c r="Z657" s="239" t="str">
        <f>+IF(I657=0,"",'Ark1'!Y2310)</f>
        <v/>
      </c>
      <c r="AA657" s="239" t="str">
        <f>+IF(I657=0,"",'Ark1'!Z2310)</f>
        <v/>
      </c>
      <c r="AB657" s="237" t="str">
        <f>+IF(I657=0,"",'Ark1'!AA2310)</f>
        <v/>
      </c>
      <c r="AC657" s="238" t="str">
        <f>+IF(I657=0,"",'Ark1'!AC2310)</f>
        <v/>
      </c>
      <c r="AD657" s="239" t="str">
        <f>+IF(I657=0,"",'Ark1'!AE2310)</f>
        <v/>
      </c>
      <c r="AE657" s="237" t="str">
        <f t="shared" si="88"/>
        <v/>
      </c>
      <c r="AF657" s="237" t="str">
        <f t="shared" si="89"/>
        <v/>
      </c>
      <c r="AG657" s="308"/>
    </row>
    <row r="658" spans="1:33" ht="15.6">
      <c r="A658" s="308"/>
      <c r="B658" s="308">
        <f>+'Ark1'!C2311</f>
        <v>0</v>
      </c>
      <c r="C658" s="236">
        <f>+'Ark1'!L2311</f>
        <v>0</v>
      </c>
      <c r="D658" s="236" t="e">
        <f>VLOOKUP(C658,Klasse!$C$11:$D$27,2)</f>
        <v>#N/A</v>
      </c>
      <c r="E658" s="236">
        <f>+'Ark1'!H2311</f>
        <v>0</v>
      </c>
      <c r="F658" s="236">
        <f>+'Ark1'!J2311</f>
        <v>0</v>
      </c>
      <c r="G658" s="236" t="e">
        <f>VLOOKUP(F658,RNR!$A$1:$B$25,2)</f>
        <v>#N/A</v>
      </c>
      <c r="H658" s="236" t="str">
        <f>+IF(I658=0,"",'Ark1'!Q2311)</f>
        <v/>
      </c>
      <c r="I658" s="353">
        <f>+'Ark1'!R2311</f>
        <v>0</v>
      </c>
      <c r="J658" s="237" t="str">
        <f>+IF(I658=0,"",'Ark1'!AG2311)</f>
        <v/>
      </c>
      <c r="K658" s="237"/>
      <c r="L658" s="237" t="str">
        <f>+IF(I658=0,"",'Ark1'!AH2311)</f>
        <v/>
      </c>
      <c r="M658" s="331"/>
      <c r="N658" s="504">
        <f>+'Ark1'!AI2311</f>
        <v>0</v>
      </c>
      <c r="O658" s="333"/>
      <c r="P658" s="32" t="str">
        <f>+IF(I658=0,"",'Ark1'!U2311)</f>
        <v/>
      </c>
      <c r="Q658" s="331"/>
      <c r="R658" s="264" t="str">
        <f>+IF(N658=0,"",'Ark1'!AJ2311)</f>
        <v/>
      </c>
      <c r="S658" s="334"/>
      <c r="T658" s="264" t="str">
        <f>+IF(N658=0,"",'Ark1'!AK2311)</f>
        <v/>
      </c>
      <c r="U658" s="308"/>
      <c r="V658" s="238" t="str">
        <f>+IF(I658=0,"",'Ark1'!T2311)</f>
        <v/>
      </c>
      <c r="W658" s="331"/>
      <c r="X658" s="239" t="str">
        <f>+IF(I658=0,"",'Ark1'!W2311)</f>
        <v/>
      </c>
      <c r="Y658" s="239" t="str">
        <f>+IF(I658=0,"",'Ark1'!X2311)</f>
        <v/>
      </c>
      <c r="Z658" s="239" t="str">
        <f>+IF(I658=0,"",'Ark1'!Y2311)</f>
        <v/>
      </c>
      <c r="AA658" s="239" t="str">
        <f>+IF(I658=0,"",'Ark1'!Z2311)</f>
        <v/>
      </c>
      <c r="AB658" s="237" t="str">
        <f>+IF(I658=0,"",'Ark1'!AA2311)</f>
        <v/>
      </c>
      <c r="AC658" s="238" t="str">
        <f>+IF(I658=0,"",'Ark1'!AC2311)</f>
        <v/>
      </c>
      <c r="AD658" s="239" t="str">
        <f>+IF(I658=0,"",'Ark1'!AE2311)</f>
        <v/>
      </c>
      <c r="AE658" s="237" t="str">
        <f t="shared" si="88"/>
        <v/>
      </c>
      <c r="AF658" s="237" t="str">
        <f t="shared" si="89"/>
        <v/>
      </c>
      <c r="AG658" s="308"/>
    </row>
    <row r="659" spans="1:33" ht="15.6">
      <c r="A659" s="308"/>
      <c r="B659" s="308">
        <f>+'Ark1'!C2312</f>
        <v>0</v>
      </c>
      <c r="C659" s="236">
        <f>+'Ark1'!L2312</f>
        <v>0</v>
      </c>
      <c r="D659" s="236" t="e">
        <f>VLOOKUP(C659,Klasse!$C$11:$D$27,2)</f>
        <v>#N/A</v>
      </c>
      <c r="E659" s="236">
        <f>+'Ark1'!H2312</f>
        <v>0</v>
      </c>
      <c r="F659" s="236">
        <f>+'Ark1'!J2312</f>
        <v>0</v>
      </c>
      <c r="G659" s="236" t="e">
        <f>VLOOKUP(F659,RNR!$A$1:$B$25,2)</f>
        <v>#N/A</v>
      </c>
      <c r="H659" s="236" t="str">
        <f>+IF(I659=0,"",'Ark1'!Q2312)</f>
        <v/>
      </c>
      <c r="I659" s="353">
        <f>+'Ark1'!R2312</f>
        <v>0</v>
      </c>
      <c r="J659" s="237" t="str">
        <f>+IF(I659=0,"",'Ark1'!AG2312)</f>
        <v/>
      </c>
      <c r="K659" s="237"/>
      <c r="L659" s="237" t="str">
        <f>+IF(I659=0,"",'Ark1'!AH2312)</f>
        <v/>
      </c>
      <c r="M659" s="331"/>
      <c r="N659" s="504">
        <f>+'Ark1'!AI2312</f>
        <v>0</v>
      </c>
      <c r="O659" s="333"/>
      <c r="P659" s="32" t="str">
        <f>+IF(I659=0,"",'Ark1'!U2312)</f>
        <v/>
      </c>
      <c r="Q659" s="331"/>
      <c r="R659" s="264" t="str">
        <f>+IF(N659=0,"",'Ark1'!AJ2312)</f>
        <v/>
      </c>
      <c r="S659" s="334"/>
      <c r="T659" s="264" t="str">
        <f>+IF(N659=0,"",'Ark1'!AK2312)</f>
        <v/>
      </c>
      <c r="U659" s="308"/>
      <c r="V659" s="238" t="str">
        <f>+IF(I659=0,"",'Ark1'!T2312)</f>
        <v/>
      </c>
      <c r="W659" s="331"/>
      <c r="X659" s="239" t="str">
        <f>+IF(I659=0,"",'Ark1'!W2312)</f>
        <v/>
      </c>
      <c r="Y659" s="239" t="str">
        <f>+IF(I659=0,"",'Ark1'!X2312)</f>
        <v/>
      </c>
      <c r="Z659" s="239" t="str">
        <f>+IF(I659=0,"",'Ark1'!Y2312)</f>
        <v/>
      </c>
      <c r="AA659" s="239" t="str">
        <f>+IF(I659=0,"",'Ark1'!Z2312)</f>
        <v/>
      </c>
      <c r="AB659" s="237" t="str">
        <f>+IF(I659=0,"",'Ark1'!AA2312)</f>
        <v/>
      </c>
      <c r="AC659" s="238" t="str">
        <f>+IF(I659=0,"",'Ark1'!AC2312)</f>
        <v/>
      </c>
      <c r="AD659" s="239" t="str">
        <f>+IF(I659=0,"",'Ark1'!AE2312)</f>
        <v/>
      </c>
      <c r="AE659" s="237" t="str">
        <f t="shared" si="88"/>
        <v/>
      </c>
      <c r="AF659" s="237" t="str">
        <f t="shared" si="89"/>
        <v/>
      </c>
      <c r="AG659" s="308"/>
    </row>
    <row r="660" spans="1:33" ht="15.6">
      <c r="A660" s="308"/>
      <c r="B660" s="308">
        <f>+'Ark1'!C2313</f>
        <v>0</v>
      </c>
      <c r="C660" s="236">
        <f>+'Ark1'!L2313</f>
        <v>0</v>
      </c>
      <c r="D660" s="236" t="e">
        <f>VLOOKUP(C660,Klasse!$C$11:$D$27,2)</f>
        <v>#N/A</v>
      </c>
      <c r="E660" s="236">
        <f>+'Ark1'!H2313</f>
        <v>0</v>
      </c>
      <c r="F660" s="236">
        <f>+'Ark1'!J2313</f>
        <v>0</v>
      </c>
      <c r="G660" s="236" t="e">
        <f>VLOOKUP(F660,RNR!$A$1:$B$25,2)</f>
        <v>#N/A</v>
      </c>
      <c r="H660" s="236" t="str">
        <f>+IF(I660=0,"",'Ark1'!Q2313)</f>
        <v/>
      </c>
      <c r="I660" s="353">
        <f>+'Ark1'!R2313</f>
        <v>0</v>
      </c>
      <c r="J660" s="237" t="str">
        <f>+IF(I660=0,"",'Ark1'!AG2313)</f>
        <v/>
      </c>
      <c r="K660" s="237"/>
      <c r="L660" s="237" t="str">
        <f>+IF(I660=0,"",'Ark1'!AH2313)</f>
        <v/>
      </c>
      <c r="M660" s="331"/>
      <c r="N660" s="504">
        <f>+'Ark1'!AI2313</f>
        <v>0</v>
      </c>
      <c r="O660" s="333"/>
      <c r="P660" s="32" t="str">
        <f>+IF(I660=0,"",'Ark1'!U2313)</f>
        <v/>
      </c>
      <c r="Q660" s="331"/>
      <c r="R660" s="264" t="str">
        <f>+IF(N660=0,"",'Ark1'!AJ2313)</f>
        <v/>
      </c>
      <c r="S660" s="334"/>
      <c r="T660" s="264" t="str">
        <f>+IF(N660=0,"",'Ark1'!AK2313)</f>
        <v/>
      </c>
      <c r="U660" s="308"/>
      <c r="V660" s="238" t="str">
        <f>+IF(I660=0,"",'Ark1'!T2313)</f>
        <v/>
      </c>
      <c r="W660" s="331"/>
      <c r="X660" s="239" t="str">
        <f>+IF(I660=0,"",'Ark1'!W2313)</f>
        <v/>
      </c>
      <c r="Y660" s="239" t="str">
        <f>+IF(I660=0,"",'Ark1'!X2313)</f>
        <v/>
      </c>
      <c r="Z660" s="239" t="str">
        <f>+IF(I660=0,"",'Ark1'!Y2313)</f>
        <v/>
      </c>
      <c r="AA660" s="239" t="str">
        <f>+IF(I660=0,"",'Ark1'!Z2313)</f>
        <v/>
      </c>
      <c r="AB660" s="237" t="str">
        <f>+IF(I660=0,"",'Ark1'!AA2313)</f>
        <v/>
      </c>
      <c r="AC660" s="238" t="str">
        <f>+IF(I660=0,"",'Ark1'!AC2313)</f>
        <v/>
      </c>
      <c r="AD660" s="239" t="str">
        <f>+IF(I660=0,"",'Ark1'!AE2313)</f>
        <v/>
      </c>
      <c r="AE660" s="237" t="str">
        <f t="shared" ref="AE660:AE687" si="90">IF(I660=0,"",P660/C660)</f>
        <v/>
      </c>
      <c r="AF660" s="237" t="str">
        <f t="shared" ref="AF660:AF688" si="91">IF(I660=0,"",I660/H660)</f>
        <v/>
      </c>
      <c r="AG660" s="308"/>
    </row>
    <row r="661" spans="1:33" ht="15.6">
      <c r="A661" s="308"/>
      <c r="B661" s="308">
        <f>+'Ark1'!C2314</f>
        <v>0</v>
      </c>
      <c r="C661" s="236">
        <f>+'Ark1'!L2314</f>
        <v>0</v>
      </c>
      <c r="D661" s="236" t="e">
        <f>VLOOKUP(C661,Klasse!$C$11:$D$27,2)</f>
        <v>#N/A</v>
      </c>
      <c r="E661" s="236">
        <f>+'Ark1'!H2314</f>
        <v>0</v>
      </c>
      <c r="F661" s="236">
        <f>+'Ark1'!J2314</f>
        <v>0</v>
      </c>
      <c r="G661" s="236" t="e">
        <f>VLOOKUP(F661,RNR!$A$1:$B$25,2)</f>
        <v>#N/A</v>
      </c>
      <c r="H661" s="236" t="str">
        <f>+IF(I661=0,"",'Ark1'!Q2314)</f>
        <v/>
      </c>
      <c r="I661" s="353">
        <f>+'Ark1'!R2314</f>
        <v>0</v>
      </c>
      <c r="J661" s="237" t="str">
        <f>+IF(I661=0,"",'Ark1'!AG2314)</f>
        <v/>
      </c>
      <c r="K661" s="237"/>
      <c r="L661" s="237" t="str">
        <f>+IF(I661=0,"",'Ark1'!AH2314)</f>
        <v/>
      </c>
      <c r="M661" s="331"/>
      <c r="N661" s="504">
        <f>+'Ark1'!AI2314</f>
        <v>0</v>
      </c>
      <c r="O661" s="333"/>
      <c r="P661" s="32" t="str">
        <f>+IF(I661=0,"",'Ark1'!U2314)</f>
        <v/>
      </c>
      <c r="Q661" s="331"/>
      <c r="R661" s="264" t="str">
        <f>+IF(N661=0,"",'Ark1'!AJ2314)</f>
        <v/>
      </c>
      <c r="S661" s="334"/>
      <c r="T661" s="264" t="str">
        <f>+IF(N661=0,"",'Ark1'!AK2314)</f>
        <v/>
      </c>
      <c r="U661" s="308"/>
      <c r="V661" s="238" t="str">
        <f>+IF(I661=0,"",'Ark1'!T2314)</f>
        <v/>
      </c>
      <c r="W661" s="331"/>
      <c r="X661" s="239" t="str">
        <f>+IF(I661=0,"",'Ark1'!W2314)</f>
        <v/>
      </c>
      <c r="Y661" s="239" t="str">
        <f>+IF(I661=0,"",'Ark1'!X2314)</f>
        <v/>
      </c>
      <c r="Z661" s="239" t="str">
        <f>+IF(I661=0,"",'Ark1'!Y2314)</f>
        <v/>
      </c>
      <c r="AA661" s="239" t="str">
        <f>+IF(I661=0,"",'Ark1'!Z2314)</f>
        <v/>
      </c>
      <c r="AB661" s="237" t="str">
        <f>+IF(I661=0,"",'Ark1'!AA2314)</f>
        <v/>
      </c>
      <c r="AC661" s="238" t="str">
        <f>+IF(I661=0,"",'Ark1'!AC2314)</f>
        <v/>
      </c>
      <c r="AD661" s="239" t="str">
        <f>+IF(I661=0,"",'Ark1'!AE2314)</f>
        <v/>
      </c>
      <c r="AE661" s="237" t="str">
        <f t="shared" si="90"/>
        <v/>
      </c>
      <c r="AF661" s="237" t="str">
        <f t="shared" ref="AF661:AF687" si="92">IF(I661=0,"",I661/H661)</f>
        <v/>
      </c>
      <c r="AG661" s="308"/>
    </row>
    <row r="662" spans="1:33" ht="15.6">
      <c r="A662" s="308"/>
      <c r="B662" s="308">
        <f>+'Ark1'!C2315</f>
        <v>0</v>
      </c>
      <c r="C662" s="236">
        <f>+'Ark1'!L2315</f>
        <v>0</v>
      </c>
      <c r="D662" s="236" t="e">
        <f>VLOOKUP(C662,Klasse!$C$11:$D$27,2)</f>
        <v>#N/A</v>
      </c>
      <c r="E662" s="236">
        <f>+'Ark1'!H2315</f>
        <v>0</v>
      </c>
      <c r="F662" s="236">
        <f>+'Ark1'!J2315</f>
        <v>0</v>
      </c>
      <c r="G662" s="236" t="e">
        <f>VLOOKUP(F662,RNR!$A$1:$B$25,2)</f>
        <v>#N/A</v>
      </c>
      <c r="H662" s="236" t="str">
        <f>+IF(I662=0,"",'Ark1'!Q2315)</f>
        <v/>
      </c>
      <c r="I662" s="353">
        <f>+'Ark1'!R2315</f>
        <v>0</v>
      </c>
      <c r="J662" s="237" t="str">
        <f>+IF(I662=0,"",'Ark1'!AG2315)</f>
        <v/>
      </c>
      <c r="K662" s="237"/>
      <c r="L662" s="237" t="str">
        <f>+IF(I662=0,"",'Ark1'!AH2315)</f>
        <v/>
      </c>
      <c r="M662" s="331"/>
      <c r="N662" s="504">
        <f>+'Ark1'!AI2315</f>
        <v>0</v>
      </c>
      <c r="O662" s="333"/>
      <c r="P662" s="32" t="str">
        <f>+IF(I662=0,"",'Ark1'!U2315)</f>
        <v/>
      </c>
      <c r="Q662" s="331"/>
      <c r="R662" s="264" t="str">
        <f>+IF(N662=0,"",'Ark1'!AJ2315)</f>
        <v/>
      </c>
      <c r="S662" s="334"/>
      <c r="T662" s="264" t="str">
        <f>+IF(N662=0,"",'Ark1'!AK2315)</f>
        <v/>
      </c>
      <c r="U662" s="308"/>
      <c r="V662" s="238" t="str">
        <f>+IF(I662=0,"",'Ark1'!T2315)</f>
        <v/>
      </c>
      <c r="W662" s="331"/>
      <c r="X662" s="239" t="str">
        <f>+IF(I662=0,"",'Ark1'!W2315)</f>
        <v/>
      </c>
      <c r="Y662" s="239" t="str">
        <f>+IF(I662=0,"",'Ark1'!X2315)</f>
        <v/>
      </c>
      <c r="Z662" s="239" t="str">
        <f>+IF(I662=0,"",'Ark1'!Y2315)</f>
        <v/>
      </c>
      <c r="AA662" s="239" t="str">
        <f>+IF(I662=0,"",'Ark1'!Z2315)</f>
        <v/>
      </c>
      <c r="AB662" s="237" t="str">
        <f>+IF(I662=0,"",'Ark1'!AA2315)</f>
        <v/>
      </c>
      <c r="AC662" s="238" t="str">
        <f>+IF(I662=0,"",'Ark1'!AC2315)</f>
        <v/>
      </c>
      <c r="AD662" s="239" t="str">
        <f>+IF(I662=0,"",'Ark1'!AE2315)</f>
        <v/>
      </c>
      <c r="AE662" s="237" t="str">
        <f t="shared" si="90"/>
        <v/>
      </c>
      <c r="AF662" s="237" t="str">
        <f t="shared" si="92"/>
        <v/>
      </c>
      <c r="AG662" s="308"/>
    </row>
    <row r="663" spans="1:33" ht="15.6">
      <c r="A663" s="308"/>
      <c r="B663" s="308">
        <f>+'Ark1'!C2316</f>
        <v>0</v>
      </c>
      <c r="C663" s="236">
        <f>+'Ark1'!L2316</f>
        <v>0</v>
      </c>
      <c r="D663" s="236" t="e">
        <f>VLOOKUP(C663,Klasse!$C$11:$D$27,2)</f>
        <v>#N/A</v>
      </c>
      <c r="E663" s="236">
        <f>+'Ark1'!H2316</f>
        <v>0</v>
      </c>
      <c r="F663" s="236">
        <f>+'Ark1'!J2316</f>
        <v>0</v>
      </c>
      <c r="G663" s="236" t="e">
        <f>VLOOKUP(F663,RNR!$A$1:$B$25,2)</f>
        <v>#N/A</v>
      </c>
      <c r="H663" s="236" t="str">
        <f>+IF(I663=0,"",'Ark1'!Q2316)</f>
        <v/>
      </c>
      <c r="I663" s="353">
        <f>+'Ark1'!R2316</f>
        <v>0</v>
      </c>
      <c r="J663" s="237" t="str">
        <f>+IF(I663=0,"",'Ark1'!AG2316)</f>
        <v/>
      </c>
      <c r="K663" s="237"/>
      <c r="L663" s="237" t="str">
        <f>+IF(I663=0,"",'Ark1'!AH2316)</f>
        <v/>
      </c>
      <c r="M663" s="331"/>
      <c r="N663" s="504">
        <f>+'Ark1'!AI2316</f>
        <v>0</v>
      </c>
      <c r="O663" s="333"/>
      <c r="P663" s="32" t="str">
        <f>+IF(I663=0,"",'Ark1'!U2316)</f>
        <v/>
      </c>
      <c r="Q663" s="331"/>
      <c r="R663" s="264" t="str">
        <f>+IF(N663=0,"",'Ark1'!AJ2316)</f>
        <v/>
      </c>
      <c r="S663" s="334"/>
      <c r="T663" s="264" t="str">
        <f>+IF(N663=0,"",'Ark1'!AK2316)</f>
        <v/>
      </c>
      <c r="U663" s="308"/>
      <c r="V663" s="238" t="str">
        <f>+IF(I663=0,"",'Ark1'!T2316)</f>
        <v/>
      </c>
      <c r="W663" s="331"/>
      <c r="X663" s="239" t="str">
        <f>+IF(I663=0,"",'Ark1'!W2316)</f>
        <v/>
      </c>
      <c r="Y663" s="239" t="str">
        <f>+IF(I663=0,"",'Ark1'!X2316)</f>
        <v/>
      </c>
      <c r="Z663" s="239" t="str">
        <f>+IF(I663=0,"",'Ark1'!Y2316)</f>
        <v/>
      </c>
      <c r="AA663" s="239" t="str">
        <f>+IF(I663=0,"",'Ark1'!Z2316)</f>
        <v/>
      </c>
      <c r="AB663" s="237" t="str">
        <f>+IF(I663=0,"",'Ark1'!AA2316)</f>
        <v/>
      </c>
      <c r="AC663" s="238" t="str">
        <f>+IF(I663=0,"",'Ark1'!AC2316)</f>
        <v/>
      </c>
      <c r="AD663" s="239" t="str">
        <f>+IF(I663=0,"",'Ark1'!AE2316)</f>
        <v/>
      </c>
      <c r="AE663" s="237" t="str">
        <f t="shared" si="90"/>
        <v/>
      </c>
      <c r="AF663" s="237" t="str">
        <f t="shared" si="92"/>
        <v/>
      </c>
      <c r="AG663" s="308"/>
    </row>
    <row r="664" spans="1:33" ht="15.6">
      <c r="A664" s="308"/>
      <c r="B664" s="308">
        <f>+'Ark1'!C2317</f>
        <v>0</v>
      </c>
      <c r="C664" s="236">
        <f>+'Ark1'!L2317</f>
        <v>0</v>
      </c>
      <c r="D664" s="236" t="e">
        <f>VLOOKUP(C664,Klasse!$C$11:$D$27,2)</f>
        <v>#N/A</v>
      </c>
      <c r="E664" s="236">
        <f>+'Ark1'!H2317</f>
        <v>0</v>
      </c>
      <c r="F664" s="236">
        <f>+'Ark1'!J2317</f>
        <v>0</v>
      </c>
      <c r="G664" s="236" t="e">
        <f>VLOOKUP(F664,RNR!$A$1:$B$25,2)</f>
        <v>#N/A</v>
      </c>
      <c r="H664" s="236" t="str">
        <f>+IF(I664=0,"",'Ark1'!Q2317)</f>
        <v/>
      </c>
      <c r="I664" s="353">
        <f>+'Ark1'!R2317</f>
        <v>0</v>
      </c>
      <c r="J664" s="237" t="str">
        <f>+IF(I664=0,"",'Ark1'!AG2317)</f>
        <v/>
      </c>
      <c r="K664" s="237"/>
      <c r="L664" s="237" t="str">
        <f>+IF(I664=0,"",'Ark1'!AH2317)</f>
        <v/>
      </c>
      <c r="M664" s="331"/>
      <c r="N664" s="504">
        <f>+'Ark1'!AI2317</f>
        <v>0</v>
      </c>
      <c r="O664" s="333"/>
      <c r="P664" s="32" t="str">
        <f>+IF(I664=0,"",'Ark1'!U2317)</f>
        <v/>
      </c>
      <c r="Q664" s="331"/>
      <c r="R664" s="264" t="str">
        <f>+IF(N664=0,"",'Ark1'!AJ2317)</f>
        <v/>
      </c>
      <c r="S664" s="334"/>
      <c r="T664" s="264" t="str">
        <f>+IF(N664=0,"",'Ark1'!AK2317)</f>
        <v/>
      </c>
      <c r="U664" s="308"/>
      <c r="V664" s="238" t="str">
        <f>+IF(I664=0,"",'Ark1'!T2317)</f>
        <v/>
      </c>
      <c r="W664" s="331"/>
      <c r="X664" s="239" t="str">
        <f>+IF(I664=0,"",'Ark1'!W2317)</f>
        <v/>
      </c>
      <c r="Y664" s="239" t="str">
        <f>+IF(I664=0,"",'Ark1'!X2317)</f>
        <v/>
      </c>
      <c r="Z664" s="239" t="str">
        <f>+IF(I664=0,"",'Ark1'!Y2317)</f>
        <v/>
      </c>
      <c r="AA664" s="239" t="str">
        <f>+IF(I664=0,"",'Ark1'!Z2317)</f>
        <v/>
      </c>
      <c r="AB664" s="237" t="str">
        <f>+IF(I664=0,"",'Ark1'!AA2317)</f>
        <v/>
      </c>
      <c r="AC664" s="238" t="str">
        <f>+IF(I664=0,"",'Ark1'!AC2317)</f>
        <v/>
      </c>
      <c r="AD664" s="239" t="str">
        <f>+IF(I664=0,"",'Ark1'!AE2317)</f>
        <v/>
      </c>
      <c r="AE664" s="237" t="str">
        <f t="shared" si="90"/>
        <v/>
      </c>
      <c r="AF664" s="237" t="str">
        <f t="shared" si="92"/>
        <v/>
      </c>
      <c r="AG664" s="308"/>
    </row>
    <row r="665" spans="1:33" ht="15.6">
      <c r="A665" s="308"/>
      <c r="B665" s="308">
        <f>+'Ark1'!C2318</f>
        <v>0</v>
      </c>
      <c r="C665" s="236">
        <f>+'Ark1'!L2318</f>
        <v>0</v>
      </c>
      <c r="D665" s="236" t="e">
        <f>VLOOKUP(C665,Klasse!$C$11:$D$27,2)</f>
        <v>#N/A</v>
      </c>
      <c r="E665" s="236">
        <f>+'Ark1'!H2318</f>
        <v>0</v>
      </c>
      <c r="F665" s="236">
        <f>+'Ark1'!J2318</f>
        <v>0</v>
      </c>
      <c r="G665" s="236" t="e">
        <f>VLOOKUP(F665,RNR!$A$1:$B$25,2)</f>
        <v>#N/A</v>
      </c>
      <c r="H665" s="236" t="str">
        <f>+IF(I665=0,"",'Ark1'!Q2318)</f>
        <v/>
      </c>
      <c r="I665" s="353">
        <f>+'Ark1'!R2318</f>
        <v>0</v>
      </c>
      <c r="J665" s="237" t="str">
        <f>+IF(I665=0,"",'Ark1'!AG2318)</f>
        <v/>
      </c>
      <c r="K665" s="237"/>
      <c r="L665" s="237" t="str">
        <f>+IF(I665=0,"",'Ark1'!AH2318)</f>
        <v/>
      </c>
      <c r="M665" s="331"/>
      <c r="N665" s="504">
        <f>+'Ark1'!AI2318</f>
        <v>0</v>
      </c>
      <c r="O665" s="333"/>
      <c r="P665" s="32" t="str">
        <f>+IF(I665=0,"",'Ark1'!U2318)</f>
        <v/>
      </c>
      <c r="Q665" s="331"/>
      <c r="R665" s="264" t="str">
        <f>+IF(N665=0,"",'Ark1'!AJ2318)</f>
        <v/>
      </c>
      <c r="S665" s="334"/>
      <c r="T665" s="264" t="str">
        <f>+IF(N665=0,"",'Ark1'!AK2318)</f>
        <v/>
      </c>
      <c r="U665" s="308"/>
      <c r="V665" s="238" t="str">
        <f>+IF(I665=0,"",'Ark1'!T2318)</f>
        <v/>
      </c>
      <c r="W665" s="331"/>
      <c r="X665" s="239" t="str">
        <f>+IF(I665=0,"",'Ark1'!W2318)</f>
        <v/>
      </c>
      <c r="Y665" s="239" t="str">
        <f>+IF(I665=0,"",'Ark1'!X2318)</f>
        <v/>
      </c>
      <c r="Z665" s="239" t="str">
        <f>+IF(I665=0,"",'Ark1'!Y2318)</f>
        <v/>
      </c>
      <c r="AA665" s="239" t="str">
        <f>+IF(I665=0,"",'Ark1'!Z2318)</f>
        <v/>
      </c>
      <c r="AB665" s="237" t="str">
        <f>+IF(I665=0,"",'Ark1'!AA2318)</f>
        <v/>
      </c>
      <c r="AC665" s="238" t="str">
        <f>+IF(I665=0,"",'Ark1'!AC2318)</f>
        <v/>
      </c>
      <c r="AD665" s="239" t="str">
        <f>+IF(I665=0,"",'Ark1'!AE2318)</f>
        <v/>
      </c>
      <c r="AE665" s="237" t="str">
        <f t="shared" si="90"/>
        <v/>
      </c>
      <c r="AF665" s="237" t="str">
        <f t="shared" si="92"/>
        <v/>
      </c>
      <c r="AG665" s="308"/>
    </row>
    <row r="666" spans="1:33" ht="15.6">
      <c r="A666" s="308"/>
      <c r="B666" s="308">
        <f>+'Ark1'!C2319</f>
        <v>0</v>
      </c>
      <c r="C666" s="236">
        <f>+'Ark1'!L2319</f>
        <v>0</v>
      </c>
      <c r="D666" s="236" t="e">
        <f>VLOOKUP(C666,Klasse!$C$11:$D$27,2)</f>
        <v>#N/A</v>
      </c>
      <c r="E666" s="236">
        <f>+'Ark1'!H2319</f>
        <v>0</v>
      </c>
      <c r="F666" s="236">
        <f>+'Ark1'!J2319</f>
        <v>0</v>
      </c>
      <c r="G666" s="236" t="e">
        <f>VLOOKUP(F666,RNR!$A$1:$B$25,2)</f>
        <v>#N/A</v>
      </c>
      <c r="H666" s="236" t="str">
        <f>+IF(I666=0,"",'Ark1'!Q2319)</f>
        <v/>
      </c>
      <c r="I666" s="353">
        <f>+'Ark1'!R2319</f>
        <v>0</v>
      </c>
      <c r="J666" s="237" t="str">
        <f>+IF(I666=0,"",'Ark1'!AG2319)</f>
        <v/>
      </c>
      <c r="K666" s="237"/>
      <c r="L666" s="237" t="str">
        <f>+IF(I666=0,"",'Ark1'!AH2319)</f>
        <v/>
      </c>
      <c r="M666" s="331"/>
      <c r="N666" s="504">
        <f>+'Ark1'!AI2319</f>
        <v>0</v>
      </c>
      <c r="O666" s="333"/>
      <c r="P666" s="32" t="str">
        <f>+IF(I666=0,"",'Ark1'!U2319)</f>
        <v/>
      </c>
      <c r="Q666" s="331"/>
      <c r="R666" s="264" t="str">
        <f>+IF(N666=0,"",'Ark1'!AJ2319)</f>
        <v/>
      </c>
      <c r="S666" s="334"/>
      <c r="T666" s="264" t="str">
        <f>+IF(N666=0,"",'Ark1'!AK2319)</f>
        <v/>
      </c>
      <c r="U666" s="308"/>
      <c r="V666" s="238" t="str">
        <f>+IF(I666=0,"",'Ark1'!T2319)</f>
        <v/>
      </c>
      <c r="W666" s="331"/>
      <c r="X666" s="239" t="str">
        <f>+IF(I666=0,"",'Ark1'!W2319)</f>
        <v/>
      </c>
      <c r="Y666" s="239" t="str">
        <f>+IF(I666=0,"",'Ark1'!X2319)</f>
        <v/>
      </c>
      <c r="Z666" s="239" t="str">
        <f>+IF(I666=0,"",'Ark1'!Y2319)</f>
        <v/>
      </c>
      <c r="AA666" s="239" t="str">
        <f>+IF(I666=0,"",'Ark1'!Z2319)</f>
        <v/>
      </c>
      <c r="AB666" s="237" t="str">
        <f>+IF(I666=0,"",'Ark1'!AA2319)</f>
        <v/>
      </c>
      <c r="AC666" s="238" t="str">
        <f>+IF(I666=0,"",'Ark1'!AC2319)</f>
        <v/>
      </c>
      <c r="AD666" s="239" t="str">
        <f>+IF(I666=0,"",'Ark1'!AE2319)</f>
        <v/>
      </c>
      <c r="AE666" s="237" t="str">
        <f t="shared" si="90"/>
        <v/>
      </c>
      <c r="AF666" s="237" t="str">
        <f t="shared" si="92"/>
        <v/>
      </c>
      <c r="AG666" s="308"/>
    </row>
    <row r="667" spans="1:33" ht="15.6">
      <c r="A667" s="308"/>
      <c r="B667" s="308">
        <f>+'Ark1'!C2320</f>
        <v>0</v>
      </c>
      <c r="C667" s="236">
        <f>+'Ark1'!L2320</f>
        <v>0</v>
      </c>
      <c r="D667" s="236" t="e">
        <f>VLOOKUP(C667,Klasse!$C$11:$D$27,2)</f>
        <v>#N/A</v>
      </c>
      <c r="E667" s="236">
        <f>+'Ark1'!H2320</f>
        <v>0</v>
      </c>
      <c r="F667" s="236">
        <f>+'Ark1'!J2320</f>
        <v>0</v>
      </c>
      <c r="G667" s="236" t="e">
        <f>VLOOKUP(F667,RNR!$A$1:$B$25,2)</f>
        <v>#N/A</v>
      </c>
      <c r="H667" s="236" t="str">
        <f>+IF(I667=0,"",'Ark1'!Q2320)</f>
        <v/>
      </c>
      <c r="I667" s="353">
        <f>+'Ark1'!R2320</f>
        <v>0</v>
      </c>
      <c r="J667" s="237" t="str">
        <f>+IF(I667=0,"",'Ark1'!AG2320)</f>
        <v/>
      </c>
      <c r="K667" s="237"/>
      <c r="L667" s="237" t="str">
        <f>+IF(I667=0,"",'Ark1'!AH2320)</f>
        <v/>
      </c>
      <c r="M667" s="331"/>
      <c r="N667" s="504">
        <f>+'Ark1'!AI2320</f>
        <v>0</v>
      </c>
      <c r="O667" s="333"/>
      <c r="P667" s="32" t="str">
        <f>+IF(I667=0,"",'Ark1'!U2320)</f>
        <v/>
      </c>
      <c r="Q667" s="331"/>
      <c r="R667" s="264" t="str">
        <f>+IF(N667=0,"",'Ark1'!AJ2320)</f>
        <v/>
      </c>
      <c r="S667" s="334"/>
      <c r="T667" s="264" t="str">
        <f>+IF(N667=0,"",'Ark1'!AK2320)</f>
        <v/>
      </c>
      <c r="U667" s="308"/>
      <c r="V667" s="238" t="str">
        <f>+IF(I667=0,"",'Ark1'!T2320)</f>
        <v/>
      </c>
      <c r="W667" s="331"/>
      <c r="X667" s="239" t="str">
        <f>+IF(I667=0,"",'Ark1'!W2320)</f>
        <v/>
      </c>
      <c r="Y667" s="239" t="str">
        <f>+IF(I667=0,"",'Ark1'!X2320)</f>
        <v/>
      </c>
      <c r="Z667" s="239" t="str">
        <f>+IF(I667=0,"",'Ark1'!Y2320)</f>
        <v/>
      </c>
      <c r="AA667" s="239" t="str">
        <f>+IF(I667=0,"",'Ark1'!Z2320)</f>
        <v/>
      </c>
      <c r="AB667" s="237" t="str">
        <f>+IF(I667=0,"",'Ark1'!AA2320)</f>
        <v/>
      </c>
      <c r="AC667" s="238" t="str">
        <f>+IF(I667=0,"",'Ark1'!AC2320)</f>
        <v/>
      </c>
      <c r="AD667" s="239" t="str">
        <f>+IF(I667=0,"",'Ark1'!AE2320)</f>
        <v/>
      </c>
      <c r="AE667" s="237" t="str">
        <f t="shared" si="90"/>
        <v/>
      </c>
      <c r="AF667" s="237" t="str">
        <f t="shared" si="92"/>
        <v/>
      </c>
      <c r="AG667" s="308"/>
    </row>
    <row r="668" spans="1:33" ht="15.6">
      <c r="A668" s="308"/>
      <c r="B668" s="308">
        <f>+'Ark1'!C2321</f>
        <v>0</v>
      </c>
      <c r="C668" s="236">
        <f>+'Ark1'!L2321</f>
        <v>0</v>
      </c>
      <c r="D668" s="236" t="e">
        <f>VLOOKUP(C668,Klasse!$C$11:$D$27,2)</f>
        <v>#N/A</v>
      </c>
      <c r="E668" s="236">
        <f>+'Ark1'!H2321</f>
        <v>0</v>
      </c>
      <c r="F668" s="236">
        <f>+'Ark1'!J2321</f>
        <v>0</v>
      </c>
      <c r="G668" s="236" t="e">
        <f>VLOOKUP(F668,RNR!$A$1:$B$25,2)</f>
        <v>#N/A</v>
      </c>
      <c r="H668" s="236" t="str">
        <f>+IF(I668=0,"",'Ark1'!Q2321)</f>
        <v/>
      </c>
      <c r="I668" s="353">
        <f>+'Ark1'!R2321</f>
        <v>0</v>
      </c>
      <c r="J668" s="237" t="str">
        <f>+IF(I668=0,"",'Ark1'!AG2321)</f>
        <v/>
      </c>
      <c r="K668" s="237"/>
      <c r="L668" s="237" t="str">
        <f>+IF(I668=0,"",'Ark1'!AH2321)</f>
        <v/>
      </c>
      <c r="M668" s="331"/>
      <c r="N668" s="504">
        <f>+'Ark1'!AI2321</f>
        <v>0</v>
      </c>
      <c r="O668" s="333"/>
      <c r="P668" s="32" t="str">
        <f>+IF(I668=0,"",'Ark1'!U2321)</f>
        <v/>
      </c>
      <c r="Q668" s="331"/>
      <c r="R668" s="264" t="str">
        <f>+IF(N668=0,"",'Ark1'!AJ2321)</f>
        <v/>
      </c>
      <c r="S668" s="334"/>
      <c r="T668" s="264" t="str">
        <f>+IF(N668=0,"",'Ark1'!AK2321)</f>
        <v/>
      </c>
      <c r="U668" s="308"/>
      <c r="V668" s="238" t="str">
        <f>+IF(I668=0,"",'Ark1'!T2321)</f>
        <v/>
      </c>
      <c r="W668" s="331"/>
      <c r="X668" s="239" t="str">
        <f>+IF(I668=0,"",'Ark1'!W2321)</f>
        <v/>
      </c>
      <c r="Y668" s="239" t="str">
        <f>+IF(I668=0,"",'Ark1'!X2321)</f>
        <v/>
      </c>
      <c r="Z668" s="239" t="str">
        <f>+IF(I668=0,"",'Ark1'!Y2321)</f>
        <v/>
      </c>
      <c r="AA668" s="239" t="str">
        <f>+IF(I668=0,"",'Ark1'!Z2321)</f>
        <v/>
      </c>
      <c r="AB668" s="237" t="str">
        <f>+IF(I668=0,"",'Ark1'!AA2321)</f>
        <v/>
      </c>
      <c r="AC668" s="238" t="str">
        <f>+IF(I668=0,"",'Ark1'!AC2321)</f>
        <v/>
      </c>
      <c r="AD668" s="239" t="str">
        <f>+IF(I668=0,"",'Ark1'!AE2321)</f>
        <v/>
      </c>
      <c r="AE668" s="237" t="str">
        <f t="shared" si="90"/>
        <v/>
      </c>
      <c r="AF668" s="237" t="str">
        <f t="shared" si="92"/>
        <v/>
      </c>
      <c r="AG668" s="308"/>
    </row>
    <row r="669" spans="1:33" ht="15.6">
      <c r="A669" s="308"/>
      <c r="B669" s="308">
        <f>+'Ark1'!C2322</f>
        <v>0</v>
      </c>
      <c r="C669" s="236">
        <f>+'Ark1'!L2322</f>
        <v>0</v>
      </c>
      <c r="D669" s="236" t="e">
        <f>VLOOKUP(C669,Klasse!$C$11:$D$27,2)</f>
        <v>#N/A</v>
      </c>
      <c r="E669" s="236">
        <f>+'Ark1'!H2322</f>
        <v>0</v>
      </c>
      <c r="F669" s="236">
        <f>+'Ark1'!J2322</f>
        <v>0</v>
      </c>
      <c r="G669" s="236" t="e">
        <f>VLOOKUP(F669,RNR!$A$1:$B$25,2)</f>
        <v>#N/A</v>
      </c>
      <c r="H669" s="236" t="str">
        <f>+IF(I669=0,"",'Ark1'!Q2322)</f>
        <v/>
      </c>
      <c r="I669" s="353">
        <f>+'Ark1'!R2322</f>
        <v>0</v>
      </c>
      <c r="J669" s="237" t="str">
        <f>+IF(I669=0,"",'Ark1'!AG2322)</f>
        <v/>
      </c>
      <c r="K669" s="237"/>
      <c r="L669" s="237" t="str">
        <f>+IF(I669=0,"",'Ark1'!AH2322)</f>
        <v/>
      </c>
      <c r="M669" s="331"/>
      <c r="N669" s="504">
        <f>+'Ark1'!AI2322</f>
        <v>0</v>
      </c>
      <c r="O669" s="333"/>
      <c r="P669" s="32" t="str">
        <f>+IF(I669=0,"",'Ark1'!U2322)</f>
        <v/>
      </c>
      <c r="Q669" s="331"/>
      <c r="R669" s="264" t="str">
        <f>+IF(N669=0,"",'Ark1'!AJ2322)</f>
        <v/>
      </c>
      <c r="S669" s="334"/>
      <c r="T669" s="264" t="str">
        <f>+IF(N669=0,"",'Ark1'!AK2322)</f>
        <v/>
      </c>
      <c r="U669" s="308"/>
      <c r="V669" s="238" t="str">
        <f>+IF(I669=0,"",'Ark1'!T2322)</f>
        <v/>
      </c>
      <c r="W669" s="331"/>
      <c r="X669" s="239" t="str">
        <f>+IF(I669=0,"",'Ark1'!W2322)</f>
        <v/>
      </c>
      <c r="Y669" s="239" t="str">
        <f>+IF(I669=0,"",'Ark1'!X2322)</f>
        <v/>
      </c>
      <c r="Z669" s="239" t="str">
        <f>+IF(I669=0,"",'Ark1'!Y2322)</f>
        <v/>
      </c>
      <c r="AA669" s="239" t="str">
        <f>+IF(I669=0,"",'Ark1'!Z2322)</f>
        <v/>
      </c>
      <c r="AB669" s="237" t="str">
        <f>+IF(I669=0,"",'Ark1'!AA2322)</f>
        <v/>
      </c>
      <c r="AC669" s="238" t="str">
        <f>+IF(I669=0,"",'Ark1'!AC2322)</f>
        <v/>
      </c>
      <c r="AD669" s="239" t="str">
        <f>+IF(I669=0,"",'Ark1'!AE2322)</f>
        <v/>
      </c>
      <c r="AE669" s="237" t="str">
        <f t="shared" si="90"/>
        <v/>
      </c>
      <c r="AF669" s="237" t="str">
        <f t="shared" si="92"/>
        <v/>
      </c>
      <c r="AG669" s="308"/>
    </row>
    <row r="670" spans="1:33" ht="15.6">
      <c r="A670" s="308"/>
      <c r="B670" s="308">
        <f>+'Ark1'!C2323</f>
        <v>0</v>
      </c>
      <c r="C670" s="236">
        <f>+'Ark1'!L2323</f>
        <v>0</v>
      </c>
      <c r="D670" s="236" t="e">
        <f>VLOOKUP(C670,Klasse!$C$11:$D$27,2)</f>
        <v>#N/A</v>
      </c>
      <c r="E670" s="236">
        <f>+'Ark1'!H2323</f>
        <v>0</v>
      </c>
      <c r="F670" s="236">
        <f>+'Ark1'!J2323</f>
        <v>0</v>
      </c>
      <c r="G670" s="236" t="e">
        <f>VLOOKUP(F670,RNR!$A$1:$B$25,2)</f>
        <v>#N/A</v>
      </c>
      <c r="H670" s="236" t="str">
        <f>+IF(I670=0,"",'Ark1'!Q2323)</f>
        <v/>
      </c>
      <c r="I670" s="353">
        <f>+'Ark1'!R2323</f>
        <v>0</v>
      </c>
      <c r="J670" s="237" t="str">
        <f>+IF(I670=0,"",'Ark1'!AG2323)</f>
        <v/>
      </c>
      <c r="K670" s="237"/>
      <c r="L670" s="237" t="str">
        <f>+IF(I670=0,"",'Ark1'!AH2323)</f>
        <v/>
      </c>
      <c r="M670" s="331"/>
      <c r="N670" s="504">
        <f>+'Ark1'!AI2323</f>
        <v>0</v>
      </c>
      <c r="O670" s="333"/>
      <c r="P670" s="32" t="str">
        <f>+IF(I670=0,"",'Ark1'!U2323)</f>
        <v/>
      </c>
      <c r="Q670" s="331"/>
      <c r="R670" s="264" t="str">
        <f>+IF(N670=0,"",'Ark1'!AJ2323)</f>
        <v/>
      </c>
      <c r="S670" s="334"/>
      <c r="T670" s="264" t="str">
        <f>+IF(N670=0,"",'Ark1'!AK2323)</f>
        <v/>
      </c>
      <c r="U670" s="308"/>
      <c r="V670" s="238" t="str">
        <f>+IF(I670=0,"",'Ark1'!T2323)</f>
        <v/>
      </c>
      <c r="W670" s="331"/>
      <c r="X670" s="239" t="str">
        <f>+IF(I670=0,"",'Ark1'!W2323)</f>
        <v/>
      </c>
      <c r="Y670" s="239" t="str">
        <f>+IF(I670=0,"",'Ark1'!X2323)</f>
        <v/>
      </c>
      <c r="Z670" s="239" t="str">
        <f>+IF(I670=0,"",'Ark1'!Y2323)</f>
        <v/>
      </c>
      <c r="AA670" s="239" t="str">
        <f>+IF(I670=0,"",'Ark1'!Z2323)</f>
        <v/>
      </c>
      <c r="AB670" s="237" t="str">
        <f>+IF(I670=0,"",'Ark1'!AA2323)</f>
        <v/>
      </c>
      <c r="AC670" s="238" t="str">
        <f>+IF(I670=0,"",'Ark1'!AC2323)</f>
        <v/>
      </c>
      <c r="AD670" s="239" t="str">
        <f>+IF(I670=0,"",'Ark1'!AE2323)</f>
        <v/>
      </c>
      <c r="AE670" s="237" t="str">
        <f t="shared" si="90"/>
        <v/>
      </c>
      <c r="AF670" s="237" t="str">
        <f t="shared" si="92"/>
        <v/>
      </c>
      <c r="AG670" s="308"/>
    </row>
    <row r="671" spans="1:33" ht="15.6">
      <c r="A671" s="308"/>
      <c r="B671" s="308">
        <f>+'Ark1'!C2324</f>
        <v>0</v>
      </c>
      <c r="C671" s="236">
        <f>+'Ark1'!L2324</f>
        <v>0</v>
      </c>
      <c r="D671" s="236" t="e">
        <f>VLOOKUP(C671,Klasse!$C$11:$D$27,2)</f>
        <v>#N/A</v>
      </c>
      <c r="E671" s="236">
        <f>+'Ark1'!H2324</f>
        <v>0</v>
      </c>
      <c r="F671" s="236">
        <f>+'Ark1'!J2324</f>
        <v>0</v>
      </c>
      <c r="G671" s="236" t="e">
        <f>VLOOKUP(F671,RNR!$A$1:$B$25,2)</f>
        <v>#N/A</v>
      </c>
      <c r="H671" s="236" t="str">
        <f>+IF(I671=0,"",'Ark1'!Q2324)</f>
        <v/>
      </c>
      <c r="I671" s="353">
        <f>+'Ark1'!R2324</f>
        <v>0</v>
      </c>
      <c r="J671" s="237" t="str">
        <f>+IF(I671=0,"",'Ark1'!AG2324)</f>
        <v/>
      </c>
      <c r="K671" s="237"/>
      <c r="L671" s="237" t="str">
        <f>+IF(I671=0,"",'Ark1'!AH2324)</f>
        <v/>
      </c>
      <c r="M671" s="331"/>
      <c r="N671" s="504">
        <f>+'Ark1'!AI2324</f>
        <v>0</v>
      </c>
      <c r="O671" s="333"/>
      <c r="P671" s="32" t="str">
        <f>+IF(I671=0,"",'Ark1'!U2324)</f>
        <v/>
      </c>
      <c r="Q671" s="331"/>
      <c r="R671" s="264" t="str">
        <f>+IF(N671=0,"",'Ark1'!AJ2324)</f>
        <v/>
      </c>
      <c r="S671" s="334"/>
      <c r="T671" s="264" t="str">
        <f>+IF(N671=0,"",'Ark1'!AK2324)</f>
        <v/>
      </c>
      <c r="U671" s="308"/>
      <c r="V671" s="238" t="str">
        <f>+IF(I671=0,"",'Ark1'!T2324)</f>
        <v/>
      </c>
      <c r="W671" s="331"/>
      <c r="X671" s="239" t="str">
        <f>+IF(I671=0,"",'Ark1'!W2324)</f>
        <v/>
      </c>
      <c r="Y671" s="239" t="str">
        <f>+IF(I671=0,"",'Ark1'!X2324)</f>
        <v/>
      </c>
      <c r="Z671" s="239" t="str">
        <f>+IF(I671=0,"",'Ark1'!Y2324)</f>
        <v/>
      </c>
      <c r="AA671" s="239" t="str">
        <f>+IF(I671=0,"",'Ark1'!Z2324)</f>
        <v/>
      </c>
      <c r="AB671" s="237" t="str">
        <f>+IF(I671=0,"",'Ark1'!AA2324)</f>
        <v/>
      </c>
      <c r="AC671" s="238" t="str">
        <f>+IF(I671=0,"",'Ark1'!AC2324)</f>
        <v/>
      </c>
      <c r="AD671" s="239" t="str">
        <f>+IF(I671=0,"",'Ark1'!AE2324)</f>
        <v/>
      </c>
      <c r="AE671" s="237" t="str">
        <f t="shared" si="90"/>
        <v/>
      </c>
      <c r="AF671" s="237" t="str">
        <f t="shared" si="92"/>
        <v/>
      </c>
      <c r="AG671" s="308"/>
    </row>
    <row r="672" spans="1:33" ht="15.6">
      <c r="A672" s="308"/>
      <c r="B672" s="308">
        <f>+'Ark1'!C2325</f>
        <v>0</v>
      </c>
      <c r="C672" s="236">
        <f>+'Ark1'!L2325</f>
        <v>0</v>
      </c>
      <c r="D672" s="236" t="e">
        <f>VLOOKUP(C672,Klasse!$C$11:$D$27,2)</f>
        <v>#N/A</v>
      </c>
      <c r="E672" s="236">
        <f>+'Ark1'!H2325</f>
        <v>0</v>
      </c>
      <c r="F672" s="236">
        <f>+'Ark1'!J2325</f>
        <v>0</v>
      </c>
      <c r="G672" s="236" t="e">
        <f>VLOOKUP(F672,RNR!$A$1:$B$25,2)</f>
        <v>#N/A</v>
      </c>
      <c r="H672" s="236" t="str">
        <f>+IF(I672=0,"",'Ark1'!Q2325)</f>
        <v/>
      </c>
      <c r="I672" s="353">
        <f>+'Ark1'!R2325</f>
        <v>0</v>
      </c>
      <c r="J672" s="237" t="str">
        <f>+IF(I672=0,"",'Ark1'!AG2325)</f>
        <v/>
      </c>
      <c r="K672" s="237"/>
      <c r="L672" s="237" t="str">
        <f>+IF(I672=0,"",'Ark1'!AH2325)</f>
        <v/>
      </c>
      <c r="M672" s="331"/>
      <c r="N672" s="504">
        <f>+'Ark1'!AI2325</f>
        <v>0</v>
      </c>
      <c r="O672" s="333"/>
      <c r="P672" s="32" t="str">
        <f>+IF(I672=0,"",'Ark1'!U2325)</f>
        <v/>
      </c>
      <c r="Q672" s="331"/>
      <c r="R672" s="264" t="str">
        <f>+IF(N672=0,"",'Ark1'!AJ2325)</f>
        <v/>
      </c>
      <c r="S672" s="334"/>
      <c r="T672" s="264" t="str">
        <f>+IF(N672=0,"",'Ark1'!AK2325)</f>
        <v/>
      </c>
      <c r="U672" s="308"/>
      <c r="V672" s="238" t="str">
        <f>+IF(I672=0,"",'Ark1'!T2325)</f>
        <v/>
      </c>
      <c r="W672" s="331"/>
      <c r="X672" s="239" t="str">
        <f>+IF(I672=0,"",'Ark1'!W2325)</f>
        <v/>
      </c>
      <c r="Y672" s="239" t="str">
        <f>+IF(I672=0,"",'Ark1'!X2325)</f>
        <v/>
      </c>
      <c r="Z672" s="239" t="str">
        <f>+IF(I672=0,"",'Ark1'!Y2325)</f>
        <v/>
      </c>
      <c r="AA672" s="239" t="str">
        <f>+IF(I672=0,"",'Ark1'!Z2325)</f>
        <v/>
      </c>
      <c r="AB672" s="237" t="str">
        <f>+IF(I672=0,"",'Ark1'!AA2325)</f>
        <v/>
      </c>
      <c r="AC672" s="238" t="str">
        <f>+IF(I672=0,"",'Ark1'!AC2325)</f>
        <v/>
      </c>
      <c r="AD672" s="239" t="str">
        <f>+IF(I672=0,"",'Ark1'!AE2325)</f>
        <v/>
      </c>
      <c r="AE672" s="237" t="str">
        <f t="shared" si="90"/>
        <v/>
      </c>
      <c r="AF672" s="237" t="str">
        <f t="shared" si="92"/>
        <v/>
      </c>
      <c r="AG672" s="308"/>
    </row>
    <row r="673" spans="1:61" ht="15.6">
      <c r="A673" s="308"/>
      <c r="B673" s="308">
        <f>+'Ark1'!C2326</f>
        <v>0</v>
      </c>
      <c r="C673" s="236">
        <f>+'Ark1'!L2326</f>
        <v>0</v>
      </c>
      <c r="D673" s="236" t="e">
        <f>VLOOKUP(C673,Klasse!$C$11:$D$27,2)</f>
        <v>#N/A</v>
      </c>
      <c r="E673" s="236">
        <f>+'Ark1'!H2326</f>
        <v>0</v>
      </c>
      <c r="F673" s="236">
        <f>+'Ark1'!J2326</f>
        <v>0</v>
      </c>
      <c r="G673" s="236" t="e">
        <f>VLOOKUP(F673,RNR!$A$1:$B$25,2)</f>
        <v>#N/A</v>
      </c>
      <c r="H673" s="236" t="str">
        <f>+IF(I673=0,"",'Ark1'!Q2326)</f>
        <v/>
      </c>
      <c r="I673" s="353">
        <f>+'Ark1'!R2326</f>
        <v>0</v>
      </c>
      <c r="J673" s="237" t="str">
        <f>+IF(I673=0,"",'Ark1'!AG2326)</f>
        <v/>
      </c>
      <c r="K673" s="237"/>
      <c r="L673" s="237" t="str">
        <f>+IF(I673=0,"",'Ark1'!AH2326)</f>
        <v/>
      </c>
      <c r="M673" s="331"/>
      <c r="N673" s="504">
        <f>+'Ark1'!AI2326</f>
        <v>0</v>
      </c>
      <c r="O673" s="333"/>
      <c r="P673" s="32" t="str">
        <f>+IF(I673=0,"",'Ark1'!U2326)</f>
        <v/>
      </c>
      <c r="Q673" s="331"/>
      <c r="R673" s="264" t="str">
        <f>+IF(N673=0,"",'Ark1'!AJ2326)</f>
        <v/>
      </c>
      <c r="S673" s="334"/>
      <c r="T673" s="264" t="str">
        <f>+IF(N673=0,"",'Ark1'!AK2326)</f>
        <v/>
      </c>
      <c r="U673" s="308"/>
      <c r="V673" s="238" t="str">
        <f>+IF(I673=0,"",'Ark1'!T2326)</f>
        <v/>
      </c>
      <c r="W673" s="331"/>
      <c r="X673" s="239" t="str">
        <f>+IF(I673=0,"",'Ark1'!W2326)</f>
        <v/>
      </c>
      <c r="Y673" s="239" t="str">
        <f>+IF(I673=0,"",'Ark1'!X2326)</f>
        <v/>
      </c>
      <c r="Z673" s="239" t="str">
        <f>+IF(I673=0,"",'Ark1'!Y2326)</f>
        <v/>
      </c>
      <c r="AA673" s="239" t="str">
        <f>+IF(I673=0,"",'Ark1'!Z2326)</f>
        <v/>
      </c>
      <c r="AB673" s="237" t="str">
        <f>+IF(I673=0,"",'Ark1'!AA2326)</f>
        <v/>
      </c>
      <c r="AC673" s="238" t="str">
        <f>+IF(I673=0,"",'Ark1'!AC2326)</f>
        <v/>
      </c>
      <c r="AD673" s="239" t="str">
        <f>+IF(I673=0,"",'Ark1'!AE2326)</f>
        <v/>
      </c>
      <c r="AE673" s="237" t="str">
        <f t="shared" si="90"/>
        <v/>
      </c>
      <c r="AF673" s="237" t="str">
        <f t="shared" si="92"/>
        <v/>
      </c>
      <c r="AG673" s="308"/>
    </row>
    <row r="674" spans="1:61" ht="15.6">
      <c r="A674" s="308"/>
      <c r="B674" s="308">
        <f>+'Ark1'!C2327</f>
        <v>0</v>
      </c>
      <c r="C674" s="236">
        <f>+'Ark1'!L2327</f>
        <v>0</v>
      </c>
      <c r="D674" s="236" t="e">
        <f>VLOOKUP(C674,Klasse!$C$11:$D$27,2)</f>
        <v>#N/A</v>
      </c>
      <c r="E674" s="236">
        <f>+'Ark1'!H2327</f>
        <v>0</v>
      </c>
      <c r="F674" s="236">
        <f>+'Ark1'!J2327</f>
        <v>0</v>
      </c>
      <c r="G674" s="236" t="e">
        <f>VLOOKUP(F674,RNR!$A$1:$B$25,2)</f>
        <v>#N/A</v>
      </c>
      <c r="H674" s="236" t="str">
        <f>+IF(I674=0,"",'Ark1'!Q2327)</f>
        <v/>
      </c>
      <c r="I674" s="353">
        <f>+'Ark1'!R2327</f>
        <v>0</v>
      </c>
      <c r="J674" s="237" t="str">
        <f>+IF(I674=0,"",'Ark1'!AG2327)</f>
        <v/>
      </c>
      <c r="K674" s="237"/>
      <c r="L674" s="237" t="str">
        <f>+IF(I674=0,"",'Ark1'!AH2327)</f>
        <v/>
      </c>
      <c r="M674" s="331"/>
      <c r="N674" s="504">
        <f>+'Ark1'!AI2327</f>
        <v>0</v>
      </c>
      <c r="O674" s="333"/>
      <c r="P674" s="32" t="str">
        <f>+IF(I674=0,"",'Ark1'!U2327)</f>
        <v/>
      </c>
      <c r="Q674" s="331"/>
      <c r="R674" s="264" t="str">
        <f>+IF(N674=0,"",'Ark1'!AJ2327)</f>
        <v/>
      </c>
      <c r="S674" s="334"/>
      <c r="T674" s="264" t="str">
        <f>+IF(N674=0,"",'Ark1'!AK2327)</f>
        <v/>
      </c>
      <c r="U674" s="308"/>
      <c r="V674" s="238" t="str">
        <f>+IF(I674=0,"",'Ark1'!T2327)</f>
        <v/>
      </c>
      <c r="W674" s="331"/>
      <c r="X674" s="239" t="str">
        <f>+IF(I674=0,"",'Ark1'!W2327)</f>
        <v/>
      </c>
      <c r="Y674" s="239" t="str">
        <f>+IF(I674=0,"",'Ark1'!X2327)</f>
        <v/>
      </c>
      <c r="Z674" s="239" t="str">
        <f>+IF(I674=0,"",'Ark1'!Y2327)</f>
        <v/>
      </c>
      <c r="AA674" s="239" t="str">
        <f>+IF(I674=0,"",'Ark1'!Z2327)</f>
        <v/>
      </c>
      <c r="AB674" s="237" t="str">
        <f>+IF(I674=0,"",'Ark1'!AA2327)</f>
        <v/>
      </c>
      <c r="AC674" s="238" t="str">
        <f>+IF(I674=0,"",'Ark1'!AC2327)</f>
        <v/>
      </c>
      <c r="AD674" s="239" t="str">
        <f>+IF(I674=0,"",'Ark1'!AE2327)</f>
        <v/>
      </c>
      <c r="AE674" s="237" t="str">
        <f t="shared" si="90"/>
        <v/>
      </c>
      <c r="AF674" s="237" t="str">
        <f t="shared" si="92"/>
        <v/>
      </c>
      <c r="AG674" s="308"/>
    </row>
    <row r="675" spans="1:61" ht="15.6">
      <c r="A675" s="308"/>
      <c r="B675" s="308">
        <f>+'Ark1'!C2328</f>
        <v>0</v>
      </c>
      <c r="C675" s="236">
        <f>+'Ark1'!L2328</f>
        <v>0</v>
      </c>
      <c r="D675" s="236" t="e">
        <f>VLOOKUP(C675,Klasse!$C$11:$D$27,2)</f>
        <v>#N/A</v>
      </c>
      <c r="E675" s="236">
        <f>+'Ark1'!H2328</f>
        <v>0</v>
      </c>
      <c r="F675" s="236">
        <f>+'Ark1'!J2328</f>
        <v>0</v>
      </c>
      <c r="G675" s="236" t="e">
        <f>VLOOKUP(F675,RNR!$A$1:$B$25,2)</f>
        <v>#N/A</v>
      </c>
      <c r="H675" s="236" t="str">
        <f>+IF(I675=0,"",'Ark1'!Q2328)</f>
        <v/>
      </c>
      <c r="I675" s="353">
        <f>+'Ark1'!R2328</f>
        <v>0</v>
      </c>
      <c r="J675" s="237" t="str">
        <f>+IF(I675=0,"",'Ark1'!AG2328)</f>
        <v/>
      </c>
      <c r="K675" s="237"/>
      <c r="L675" s="237" t="str">
        <f>+IF(I675=0,"",'Ark1'!AH2328)</f>
        <v/>
      </c>
      <c r="M675" s="331"/>
      <c r="N675" s="504">
        <f>+'Ark1'!AI2328</f>
        <v>0</v>
      </c>
      <c r="O675" s="333"/>
      <c r="P675" s="32" t="str">
        <f>+IF(I675=0,"",'Ark1'!U2328)</f>
        <v/>
      </c>
      <c r="Q675" s="331"/>
      <c r="R675" s="264" t="str">
        <f>+IF(N675=0,"",'Ark1'!AJ2328)</f>
        <v/>
      </c>
      <c r="S675" s="334"/>
      <c r="T675" s="264" t="str">
        <f>+IF(N675=0,"",'Ark1'!AK2328)</f>
        <v/>
      </c>
      <c r="U675" s="308"/>
      <c r="V675" s="238" t="str">
        <f>+IF(I675=0,"",'Ark1'!T2328)</f>
        <v/>
      </c>
      <c r="W675" s="331"/>
      <c r="X675" s="239" t="str">
        <f>+IF(I675=0,"",'Ark1'!W2328)</f>
        <v/>
      </c>
      <c r="Y675" s="239" t="str">
        <f>+IF(I675=0,"",'Ark1'!X2328)</f>
        <v/>
      </c>
      <c r="Z675" s="239" t="str">
        <f>+IF(I675=0,"",'Ark1'!Y2328)</f>
        <v/>
      </c>
      <c r="AA675" s="239" t="str">
        <f>+IF(I675=0,"",'Ark1'!Z2328)</f>
        <v/>
      </c>
      <c r="AB675" s="237" t="str">
        <f>+IF(I675=0,"",'Ark1'!AA2328)</f>
        <v/>
      </c>
      <c r="AC675" s="238" t="str">
        <f>+IF(I675=0,"",'Ark1'!AC2328)</f>
        <v/>
      </c>
      <c r="AD675" s="239" t="str">
        <f>+IF(I675=0,"",'Ark1'!AE2328)</f>
        <v/>
      </c>
      <c r="AE675" s="237" t="str">
        <f t="shared" si="90"/>
        <v/>
      </c>
      <c r="AF675" s="237" t="str">
        <f t="shared" si="92"/>
        <v/>
      </c>
      <c r="AG675" s="308"/>
    </row>
    <row r="676" spans="1:61" ht="15.6">
      <c r="A676" s="308"/>
      <c r="B676" s="308">
        <f>+'Ark1'!C2329</f>
        <v>0</v>
      </c>
      <c r="C676" s="236">
        <f>+'Ark1'!L2329</f>
        <v>0</v>
      </c>
      <c r="D676" s="236" t="e">
        <f>VLOOKUP(C676,Klasse!$C$11:$D$27,2)</f>
        <v>#N/A</v>
      </c>
      <c r="E676" s="236">
        <f>+'Ark1'!H2329</f>
        <v>0</v>
      </c>
      <c r="F676" s="236">
        <f>+'Ark1'!J2329</f>
        <v>0</v>
      </c>
      <c r="G676" s="236" t="e">
        <f>VLOOKUP(F676,RNR!$A$1:$B$25,2)</f>
        <v>#N/A</v>
      </c>
      <c r="H676" s="236" t="str">
        <f>+IF(I676=0,"",'Ark1'!Q2329)</f>
        <v/>
      </c>
      <c r="I676" s="353">
        <f>+'Ark1'!R2329</f>
        <v>0</v>
      </c>
      <c r="J676" s="237" t="str">
        <f>+IF(I676=0,"",'Ark1'!AG2329)</f>
        <v/>
      </c>
      <c r="K676" s="237"/>
      <c r="L676" s="237" t="str">
        <f>+IF(I676=0,"",'Ark1'!AH2329)</f>
        <v/>
      </c>
      <c r="M676" s="331"/>
      <c r="N676" s="504">
        <f>+'Ark1'!AI2329</f>
        <v>0</v>
      </c>
      <c r="O676" s="333"/>
      <c r="P676" s="32" t="str">
        <f>+IF(I676=0,"",'Ark1'!U2329)</f>
        <v/>
      </c>
      <c r="Q676" s="331"/>
      <c r="R676" s="264" t="str">
        <f>+IF(N676=0,"",'Ark1'!AJ2329)</f>
        <v/>
      </c>
      <c r="S676" s="334"/>
      <c r="T676" s="264" t="str">
        <f>+IF(N676=0,"",'Ark1'!AK2329)</f>
        <v/>
      </c>
      <c r="U676" s="308"/>
      <c r="V676" s="238" t="str">
        <f>+IF(I676=0,"",'Ark1'!T2329)</f>
        <v/>
      </c>
      <c r="W676" s="331"/>
      <c r="X676" s="239" t="str">
        <f>+IF(I676=0,"",'Ark1'!W2329)</f>
        <v/>
      </c>
      <c r="Y676" s="239" t="str">
        <f>+IF(I676=0,"",'Ark1'!X2329)</f>
        <v/>
      </c>
      <c r="Z676" s="239" t="str">
        <f>+IF(I676=0,"",'Ark1'!Y2329)</f>
        <v/>
      </c>
      <c r="AA676" s="239" t="str">
        <f>+IF(I676=0,"",'Ark1'!Z2329)</f>
        <v/>
      </c>
      <c r="AB676" s="237" t="str">
        <f>+IF(I676=0,"",'Ark1'!AA2329)</f>
        <v/>
      </c>
      <c r="AC676" s="238" t="str">
        <f>+IF(I676=0,"",'Ark1'!AC2329)</f>
        <v/>
      </c>
      <c r="AD676" s="239" t="str">
        <f>+IF(I676=0,"",'Ark1'!AE2329)</f>
        <v/>
      </c>
      <c r="AE676" s="237" t="str">
        <f t="shared" si="90"/>
        <v/>
      </c>
      <c r="AF676" s="237" t="str">
        <f t="shared" si="92"/>
        <v/>
      </c>
      <c r="AG676" s="308"/>
    </row>
    <row r="677" spans="1:61" ht="15.6">
      <c r="A677" s="308"/>
      <c r="B677" s="308">
        <f>+'Ark1'!C2330</f>
        <v>0</v>
      </c>
      <c r="C677" s="236">
        <f>+'Ark1'!L2330</f>
        <v>0</v>
      </c>
      <c r="D677" s="236" t="e">
        <f>VLOOKUP(C677,Klasse!$C$11:$D$27,2)</f>
        <v>#N/A</v>
      </c>
      <c r="E677" s="236">
        <f>+'Ark1'!H2330</f>
        <v>0</v>
      </c>
      <c r="F677" s="236">
        <f>+'Ark1'!J2330</f>
        <v>0</v>
      </c>
      <c r="G677" s="236" t="e">
        <f>VLOOKUP(F677,RNR!$A$1:$B$25,2)</f>
        <v>#N/A</v>
      </c>
      <c r="H677" s="236" t="str">
        <f>+IF(I677=0,"",'Ark1'!Q2330)</f>
        <v/>
      </c>
      <c r="I677" s="353">
        <f>+'Ark1'!R2330</f>
        <v>0</v>
      </c>
      <c r="J677" s="237" t="str">
        <f>+IF(I677=0,"",'Ark1'!AG2330)</f>
        <v/>
      </c>
      <c r="K677" s="237"/>
      <c r="L677" s="237" t="str">
        <f>+IF(I677=0,"",'Ark1'!AH2330)</f>
        <v/>
      </c>
      <c r="M677" s="331"/>
      <c r="N677" s="504">
        <f>+'Ark1'!AI2330</f>
        <v>0</v>
      </c>
      <c r="O677" s="333"/>
      <c r="P677" s="32" t="str">
        <f>+IF(I677=0,"",'Ark1'!U2330)</f>
        <v/>
      </c>
      <c r="Q677" s="331"/>
      <c r="R677" s="264" t="str">
        <f>+IF(N677=0,"",'Ark1'!AJ2330)</f>
        <v/>
      </c>
      <c r="S677" s="334"/>
      <c r="T677" s="264" t="str">
        <f>+IF(N677=0,"",'Ark1'!AK2330)</f>
        <v/>
      </c>
      <c r="U677" s="308"/>
      <c r="V677" s="238" t="str">
        <f>+IF(I677=0,"",'Ark1'!T2330)</f>
        <v/>
      </c>
      <c r="W677" s="331"/>
      <c r="X677" s="239" t="str">
        <f>+IF(I677=0,"",'Ark1'!W2330)</f>
        <v/>
      </c>
      <c r="Y677" s="239" t="str">
        <f>+IF(I677=0,"",'Ark1'!X2330)</f>
        <v/>
      </c>
      <c r="Z677" s="239" t="str">
        <f>+IF(I677=0,"",'Ark1'!Y2330)</f>
        <v/>
      </c>
      <c r="AA677" s="239" t="str">
        <f>+IF(I677=0,"",'Ark1'!Z2330)</f>
        <v/>
      </c>
      <c r="AB677" s="237" t="str">
        <f>+IF(I677=0,"",'Ark1'!AA2330)</f>
        <v/>
      </c>
      <c r="AC677" s="238" t="str">
        <f>+IF(I677=0,"",'Ark1'!AC2330)</f>
        <v/>
      </c>
      <c r="AD677" s="239" t="str">
        <f>+IF(I677=0,"",'Ark1'!AE2330)</f>
        <v/>
      </c>
      <c r="AE677" s="237" t="str">
        <f t="shared" si="90"/>
        <v/>
      </c>
      <c r="AF677" s="237" t="str">
        <f t="shared" si="92"/>
        <v/>
      </c>
      <c r="AG677" s="308"/>
    </row>
    <row r="678" spans="1:61" ht="15.6">
      <c r="A678" s="308"/>
      <c r="B678" s="308">
        <f>+'Ark1'!C2331</f>
        <v>0</v>
      </c>
      <c r="C678" s="236">
        <f>+'Ark1'!L2331</f>
        <v>0</v>
      </c>
      <c r="D678" s="236" t="e">
        <f>VLOOKUP(C678,Klasse!$C$11:$D$27,2)</f>
        <v>#N/A</v>
      </c>
      <c r="E678" s="236">
        <f>+'Ark1'!H2331</f>
        <v>0</v>
      </c>
      <c r="F678" s="236">
        <f>+'Ark1'!J2331</f>
        <v>0</v>
      </c>
      <c r="G678" s="236" t="e">
        <f>VLOOKUP(F678,RNR!$A$1:$B$25,2)</f>
        <v>#N/A</v>
      </c>
      <c r="H678" s="236" t="str">
        <f>+IF(I678=0,"",'Ark1'!Q2331)</f>
        <v/>
      </c>
      <c r="I678" s="353">
        <f>+'Ark1'!R2331</f>
        <v>0</v>
      </c>
      <c r="J678" s="237" t="str">
        <f>+IF(I678=0,"",'Ark1'!AG2331)</f>
        <v/>
      </c>
      <c r="K678" s="237"/>
      <c r="L678" s="237" t="str">
        <f>+IF(I678=0,"",'Ark1'!AH2331)</f>
        <v/>
      </c>
      <c r="M678" s="331"/>
      <c r="N678" s="504">
        <f>+'Ark1'!AI2331</f>
        <v>0</v>
      </c>
      <c r="O678" s="333"/>
      <c r="P678" s="32" t="str">
        <f>+IF(I678=0,"",'Ark1'!U2331)</f>
        <v/>
      </c>
      <c r="Q678" s="331"/>
      <c r="R678" s="264" t="str">
        <f>+IF(N678=0,"",'Ark1'!AJ2331)</f>
        <v/>
      </c>
      <c r="S678" s="334"/>
      <c r="T678" s="264" t="str">
        <f>+IF(N678=0,"",'Ark1'!AK2331)</f>
        <v/>
      </c>
      <c r="U678" s="308"/>
      <c r="V678" s="238" t="str">
        <f>+IF(I678=0,"",'Ark1'!T2331)</f>
        <v/>
      </c>
      <c r="W678" s="331"/>
      <c r="X678" s="239" t="str">
        <f>+IF(I678=0,"",'Ark1'!W2331)</f>
        <v/>
      </c>
      <c r="Y678" s="239" t="str">
        <f>+IF(I678=0,"",'Ark1'!X2331)</f>
        <v/>
      </c>
      <c r="Z678" s="239" t="str">
        <f>+IF(I678=0,"",'Ark1'!Y2331)</f>
        <v/>
      </c>
      <c r="AA678" s="239" t="str">
        <f>+IF(I678=0,"",'Ark1'!Z2331)</f>
        <v/>
      </c>
      <c r="AB678" s="237" t="str">
        <f>+IF(I678=0,"",'Ark1'!AA2331)</f>
        <v/>
      </c>
      <c r="AC678" s="238" t="str">
        <f>+IF(I678=0,"",'Ark1'!AC2331)</f>
        <v/>
      </c>
      <c r="AD678" s="239" t="str">
        <f>+IF(I678=0,"",'Ark1'!AE2331)</f>
        <v/>
      </c>
      <c r="AE678" s="237" t="str">
        <f t="shared" si="90"/>
        <v/>
      </c>
      <c r="AF678" s="237" t="str">
        <f t="shared" si="92"/>
        <v/>
      </c>
      <c r="AG678" s="308"/>
    </row>
    <row r="679" spans="1:61" ht="15.6">
      <c r="A679" s="308"/>
      <c r="B679" s="308">
        <f>+'Ark1'!C2332</f>
        <v>0</v>
      </c>
      <c r="C679" s="236">
        <f>+'Ark1'!L2332</f>
        <v>0</v>
      </c>
      <c r="D679" s="236" t="e">
        <f>VLOOKUP(C679,Klasse!$C$11:$D$27,2)</f>
        <v>#N/A</v>
      </c>
      <c r="E679" s="236">
        <f>+'Ark1'!H2332</f>
        <v>0</v>
      </c>
      <c r="F679" s="236">
        <f>+'Ark1'!J2332</f>
        <v>0</v>
      </c>
      <c r="G679" s="236" t="e">
        <f>VLOOKUP(F679,RNR!$A$1:$B$25,2)</f>
        <v>#N/A</v>
      </c>
      <c r="H679" s="236" t="str">
        <f>+IF(I679=0,"",'Ark1'!Q2332)</f>
        <v/>
      </c>
      <c r="I679" s="353">
        <f>+'Ark1'!R2332</f>
        <v>0</v>
      </c>
      <c r="J679" s="237" t="str">
        <f>+IF(I679=0,"",'Ark1'!AG2332)</f>
        <v/>
      </c>
      <c r="K679" s="237"/>
      <c r="L679" s="237" t="str">
        <f>+IF(I679=0,"",'Ark1'!AH2332)</f>
        <v/>
      </c>
      <c r="M679" s="331"/>
      <c r="N679" s="504">
        <f>+'Ark1'!AI2332</f>
        <v>0</v>
      </c>
      <c r="O679" s="333"/>
      <c r="P679" s="32" t="str">
        <f>+IF(I679=0,"",'Ark1'!U2332)</f>
        <v/>
      </c>
      <c r="Q679" s="331"/>
      <c r="R679" s="264" t="str">
        <f>+IF(N679=0,"",'Ark1'!AJ2332)</f>
        <v/>
      </c>
      <c r="S679" s="334"/>
      <c r="T679" s="264" t="str">
        <f>+IF(N679=0,"",'Ark1'!AK2332)</f>
        <v/>
      </c>
      <c r="U679" s="308"/>
      <c r="V679" s="238" t="str">
        <f>+IF(I679=0,"",'Ark1'!T2332)</f>
        <v/>
      </c>
      <c r="W679" s="331"/>
      <c r="X679" s="239" t="str">
        <f>+IF(I679=0,"",'Ark1'!W2332)</f>
        <v/>
      </c>
      <c r="Y679" s="239" t="str">
        <f>+IF(I679=0,"",'Ark1'!X2332)</f>
        <v/>
      </c>
      <c r="Z679" s="239" t="str">
        <f>+IF(I679=0,"",'Ark1'!Y2332)</f>
        <v/>
      </c>
      <c r="AA679" s="239" t="str">
        <f>+IF(I679=0,"",'Ark1'!Z2332)</f>
        <v/>
      </c>
      <c r="AB679" s="237" t="str">
        <f>+IF(I679=0,"",'Ark1'!AA2332)</f>
        <v/>
      </c>
      <c r="AC679" s="238" t="str">
        <f>+IF(I679=0,"",'Ark1'!AC2332)</f>
        <v/>
      </c>
      <c r="AD679" s="239" t="str">
        <f>+IF(I679=0,"",'Ark1'!AE2332)</f>
        <v/>
      </c>
      <c r="AE679" s="237" t="str">
        <f t="shared" si="90"/>
        <v/>
      </c>
      <c r="AF679" s="237" t="str">
        <f t="shared" si="92"/>
        <v/>
      </c>
      <c r="AG679" s="308"/>
    </row>
    <row r="680" spans="1:61" ht="15.6">
      <c r="A680" s="308"/>
      <c r="B680" s="308">
        <f>+'Ark1'!C2333</f>
        <v>0</v>
      </c>
      <c r="C680" s="236">
        <f>+'Ark1'!L2333</f>
        <v>0</v>
      </c>
      <c r="D680" s="236" t="e">
        <f>VLOOKUP(C680,Klasse!$C$11:$D$27,2)</f>
        <v>#N/A</v>
      </c>
      <c r="E680" s="236">
        <f>+'Ark1'!H2333</f>
        <v>0</v>
      </c>
      <c r="F680" s="236">
        <f>+'Ark1'!J2333</f>
        <v>0</v>
      </c>
      <c r="G680" s="236" t="e">
        <f>VLOOKUP(F680,RNR!$A$1:$B$25,2)</f>
        <v>#N/A</v>
      </c>
      <c r="H680" s="236" t="str">
        <f>+IF(I680=0,"",'Ark1'!Q2333)</f>
        <v/>
      </c>
      <c r="I680" s="353">
        <f>+'Ark1'!R2333</f>
        <v>0</v>
      </c>
      <c r="J680" s="237" t="str">
        <f>+IF(I680=0,"",'Ark1'!AG2333)</f>
        <v/>
      </c>
      <c r="K680" s="237"/>
      <c r="L680" s="237" t="str">
        <f>+IF(I680=0,"",'Ark1'!AH2333)</f>
        <v/>
      </c>
      <c r="M680" s="331"/>
      <c r="N680" s="504">
        <f>+'Ark1'!AI2333</f>
        <v>0</v>
      </c>
      <c r="O680" s="333"/>
      <c r="P680" s="32" t="str">
        <f>+IF(I680=0,"",'Ark1'!U2333)</f>
        <v/>
      </c>
      <c r="Q680" s="331"/>
      <c r="R680" s="264" t="str">
        <f>+IF(N680=0,"",'Ark1'!AJ2333)</f>
        <v/>
      </c>
      <c r="S680" s="334"/>
      <c r="T680" s="264" t="str">
        <f>+IF(N680=0,"",'Ark1'!AK2333)</f>
        <v/>
      </c>
      <c r="U680" s="308"/>
      <c r="V680" s="238" t="str">
        <f>+IF(I680=0,"",'Ark1'!T2333)</f>
        <v/>
      </c>
      <c r="W680" s="331"/>
      <c r="X680" s="239" t="str">
        <f>+IF(I680=0,"",'Ark1'!W2333)</f>
        <v/>
      </c>
      <c r="Y680" s="239" t="str">
        <f>+IF(I680=0,"",'Ark1'!X2333)</f>
        <v/>
      </c>
      <c r="Z680" s="239" t="str">
        <f>+IF(I680=0,"",'Ark1'!Y2333)</f>
        <v/>
      </c>
      <c r="AA680" s="239" t="str">
        <f>+IF(I680=0,"",'Ark1'!Z2333)</f>
        <v/>
      </c>
      <c r="AB680" s="237" t="str">
        <f>+IF(I680=0,"",'Ark1'!AA2333)</f>
        <v/>
      </c>
      <c r="AC680" s="238" t="str">
        <f>+IF(I680=0,"",'Ark1'!AC2333)</f>
        <v/>
      </c>
      <c r="AD680" s="239" t="str">
        <f>+IF(I680=0,"",'Ark1'!AE2333)</f>
        <v/>
      </c>
      <c r="AE680" s="237" t="str">
        <f t="shared" si="90"/>
        <v/>
      </c>
      <c r="AF680" s="237" t="str">
        <f t="shared" si="92"/>
        <v/>
      </c>
      <c r="AG680" s="308"/>
    </row>
    <row r="681" spans="1:61" ht="19.8">
      <c r="A681" s="308"/>
      <c r="B681" s="308"/>
      <c r="C681" s="308"/>
      <c r="D681" s="308"/>
      <c r="E681" s="308"/>
      <c r="F681" s="308"/>
      <c r="G681" s="537"/>
      <c r="H681" s="537"/>
      <c r="I681" s="354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2"/>
      <c r="Z681" s="332"/>
      <c r="AA681" s="332"/>
      <c r="AB681" s="332"/>
      <c r="AC681" s="308"/>
      <c r="AD681" s="332"/>
      <c r="AE681" s="333"/>
      <c r="AF681" s="334"/>
      <c r="AG681" s="308"/>
      <c r="AH681" s="219"/>
      <c r="AJ681" s="29"/>
      <c r="AK681" s="27"/>
      <c r="AL681" s="220"/>
      <c r="AM681" s="28"/>
      <c r="AQ681" s="28"/>
      <c r="BI681" s="232"/>
    </row>
    <row r="682" spans="1:61" ht="19.8">
      <c r="A682" s="308"/>
      <c r="B682" s="308" t="s">
        <v>649</v>
      </c>
      <c r="C682" s="308"/>
      <c r="D682" s="259" t="e">
        <f>+D688</f>
        <v>#N/A</v>
      </c>
      <c r="E682" s="308"/>
      <c r="F682" s="308"/>
      <c r="G682" s="537"/>
      <c r="H682" s="537"/>
      <c r="I682" s="340">
        <f>SUM(I684:I708)</f>
        <v>0</v>
      </c>
      <c r="J682" s="335"/>
      <c r="K682" s="335"/>
      <c r="L682" s="335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2"/>
      <c r="Z682" s="332"/>
      <c r="AA682" s="332"/>
      <c r="AB682" s="332"/>
      <c r="AC682" s="308"/>
      <c r="AD682" s="332"/>
      <c r="AE682" s="332"/>
      <c r="AF682" s="332"/>
      <c r="AG682" s="332"/>
      <c r="AH682" s="219"/>
      <c r="AJ682" s="29"/>
      <c r="AK682" s="27"/>
      <c r="AL682" s="220"/>
      <c r="AM682" s="28"/>
      <c r="AQ682" s="28"/>
      <c r="BI682" s="232"/>
    </row>
    <row r="683" spans="1:61" ht="19.8">
      <c r="A683" s="579"/>
      <c r="B683" s="579"/>
      <c r="C683" s="580"/>
      <c r="D683" s="579"/>
      <c r="E683" s="579"/>
      <c r="F683" s="579"/>
      <c r="G683" s="579"/>
      <c r="H683" s="579"/>
      <c r="I683" s="354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2"/>
      <c r="Z683" s="332"/>
      <c r="AA683" s="332"/>
      <c r="AB683" s="333"/>
      <c r="AC683" s="308"/>
      <c r="AD683" s="333"/>
      <c r="AE683" s="333"/>
      <c r="AF683" s="334"/>
      <c r="AG683" s="308"/>
      <c r="AH683" s="219"/>
      <c r="AJ683" s="29"/>
      <c r="AK683" s="27"/>
      <c r="AL683" s="220"/>
      <c r="AM683" s="28"/>
      <c r="AQ683" s="28"/>
      <c r="BI683" s="232"/>
    </row>
    <row r="684" spans="1:61" ht="15.6">
      <c r="A684" s="308"/>
      <c r="B684" s="308">
        <f>+'Ark1'!C2334</f>
        <v>0</v>
      </c>
      <c r="C684" s="236">
        <f>+'Ark1'!L2334</f>
        <v>0</v>
      </c>
      <c r="D684" s="236" t="e">
        <f>VLOOKUP(C684,Klasse!$C$11:$D$27,2)</f>
        <v>#N/A</v>
      </c>
      <c r="E684" s="236">
        <f>+'Ark1'!H2334</f>
        <v>0</v>
      </c>
      <c r="F684" s="236">
        <f>+'Ark1'!J2334</f>
        <v>0</v>
      </c>
      <c r="G684" s="236" t="e">
        <f>VLOOKUP(F684,RNR!$A$1:$B$25,2)</f>
        <v>#N/A</v>
      </c>
      <c r="H684" s="236" t="str">
        <f>+IF(I684=0,"",'Ark1'!Q2334)</f>
        <v/>
      </c>
      <c r="I684" s="353">
        <f>+'Ark1'!R2334</f>
        <v>0</v>
      </c>
      <c r="J684" s="237" t="str">
        <f>+IF(I684=0,"",'Ark1'!AG2334)</f>
        <v/>
      </c>
      <c r="K684" s="237"/>
      <c r="L684" s="237" t="str">
        <f>+IF(I684=0,"",'Ark1'!AH2334)</f>
        <v/>
      </c>
      <c r="M684" s="331"/>
      <c r="N684" s="504">
        <f>+'Ark1'!AI2334</f>
        <v>0</v>
      </c>
      <c r="O684" s="333"/>
      <c r="P684" s="32" t="str">
        <f>+IF(I684=0,"",'Ark1'!U2334)</f>
        <v/>
      </c>
      <c r="Q684" s="331"/>
      <c r="R684" s="264" t="str">
        <f>+IF(N684=0,"",'Ark1'!AJ2334)</f>
        <v/>
      </c>
      <c r="S684" s="334"/>
      <c r="T684" s="264" t="str">
        <f>+IF(N684=0,"",'Ark1'!AK2334)</f>
        <v/>
      </c>
      <c r="U684" s="308"/>
      <c r="V684" s="238" t="str">
        <f>+IF(I684=0,"",'Ark1'!T2334)</f>
        <v/>
      </c>
      <c r="W684" s="331"/>
      <c r="X684" s="239" t="str">
        <f>+IF(I684=0,"",'Ark1'!W2334)</f>
        <v/>
      </c>
      <c r="Y684" s="239" t="str">
        <f>+IF(I684=0,"",'Ark1'!X2334)</f>
        <v/>
      </c>
      <c r="Z684" s="239" t="str">
        <f>+IF(I684=0,"",'Ark1'!Y2334)</f>
        <v/>
      </c>
      <c r="AA684" s="239" t="str">
        <f>+IF(I684=0,"",'Ark1'!Z2334)</f>
        <v/>
      </c>
      <c r="AB684" s="237" t="str">
        <f>+IF(I684=0,"",'Ark1'!AA2334)</f>
        <v/>
      </c>
      <c r="AC684" s="238" t="str">
        <f>+IF(I684=0,"",'Ark1'!AC2334)</f>
        <v/>
      </c>
      <c r="AD684" s="239" t="str">
        <f>+IF(I684=0,"",'Ark1'!AE2334)</f>
        <v/>
      </c>
      <c r="AE684" s="237" t="str">
        <f t="shared" si="90"/>
        <v/>
      </c>
      <c r="AF684" s="237" t="str">
        <f t="shared" si="92"/>
        <v/>
      </c>
      <c r="AG684" s="308"/>
    </row>
    <row r="685" spans="1:61" ht="15.6">
      <c r="A685" s="308"/>
      <c r="B685" s="308">
        <f>+'Ark1'!C2335</f>
        <v>0</v>
      </c>
      <c r="C685" s="236">
        <f>+'Ark1'!L2335</f>
        <v>0</v>
      </c>
      <c r="D685" s="236" t="e">
        <f>VLOOKUP(C685,Klasse!$C$11:$D$27,2)</f>
        <v>#N/A</v>
      </c>
      <c r="E685" s="236">
        <f>+'Ark1'!H2335</f>
        <v>0</v>
      </c>
      <c r="F685" s="236">
        <f>+'Ark1'!J2335</f>
        <v>0</v>
      </c>
      <c r="G685" s="236" t="e">
        <f>VLOOKUP(F685,RNR!$A$1:$B$25,2)</f>
        <v>#N/A</v>
      </c>
      <c r="H685" s="236" t="str">
        <f>+IF(I685=0,"",'Ark1'!Q2335)</f>
        <v/>
      </c>
      <c r="I685" s="353">
        <f>+'Ark1'!R2335</f>
        <v>0</v>
      </c>
      <c r="J685" s="237" t="str">
        <f>+IF(I685=0,"",'Ark1'!AG2335)</f>
        <v/>
      </c>
      <c r="K685" s="237"/>
      <c r="L685" s="237" t="str">
        <f>+IF(I685=0,"",'Ark1'!AH2335)</f>
        <v/>
      </c>
      <c r="M685" s="331"/>
      <c r="N685" s="504">
        <f>+'Ark1'!AI2335</f>
        <v>0</v>
      </c>
      <c r="O685" s="333"/>
      <c r="P685" s="32" t="str">
        <f>+IF(I685=0,"",'Ark1'!U2335)</f>
        <v/>
      </c>
      <c r="Q685" s="331"/>
      <c r="R685" s="264" t="str">
        <f>+IF(N685=0,"",'Ark1'!AJ2335)</f>
        <v/>
      </c>
      <c r="S685" s="334"/>
      <c r="T685" s="264" t="str">
        <f>+IF(N685=0,"",'Ark1'!AK2335)</f>
        <v/>
      </c>
      <c r="U685" s="308"/>
      <c r="V685" s="238" t="str">
        <f>+IF(I685=0,"",'Ark1'!T2335)</f>
        <v/>
      </c>
      <c r="W685" s="331"/>
      <c r="X685" s="239" t="str">
        <f>+IF(I685=0,"",'Ark1'!W2335)</f>
        <v/>
      </c>
      <c r="Y685" s="239" t="str">
        <f>+IF(I685=0,"",'Ark1'!X2335)</f>
        <v/>
      </c>
      <c r="Z685" s="239" t="str">
        <f>+IF(I685=0,"",'Ark1'!Y2335)</f>
        <v/>
      </c>
      <c r="AA685" s="239" t="str">
        <f>+IF(I685=0,"",'Ark1'!Z2335)</f>
        <v/>
      </c>
      <c r="AB685" s="237" t="str">
        <f>+IF(I685=0,"",'Ark1'!AA2335)</f>
        <v/>
      </c>
      <c r="AC685" s="238" t="str">
        <f>+IF(I685=0,"",'Ark1'!AC2335)</f>
        <v/>
      </c>
      <c r="AD685" s="239" t="str">
        <f>+IF(I685=0,"",'Ark1'!AE2335)</f>
        <v/>
      </c>
      <c r="AE685" s="237" t="str">
        <f t="shared" si="90"/>
        <v/>
      </c>
      <c r="AF685" s="237" t="str">
        <f t="shared" si="92"/>
        <v/>
      </c>
      <c r="AG685" s="308"/>
    </row>
    <row r="686" spans="1:61" ht="15.6">
      <c r="A686" s="308"/>
      <c r="B686" s="308">
        <f>+'Ark1'!C2336</f>
        <v>0</v>
      </c>
      <c r="C686" s="236">
        <f>+'Ark1'!L2336</f>
        <v>0</v>
      </c>
      <c r="D686" s="236" t="e">
        <f>VLOOKUP(C686,Klasse!$C$11:$D$27,2)</f>
        <v>#N/A</v>
      </c>
      <c r="E686" s="236">
        <f>+'Ark1'!H2336</f>
        <v>0</v>
      </c>
      <c r="F686" s="236">
        <f>+'Ark1'!J2336</f>
        <v>0</v>
      </c>
      <c r="G686" s="236" t="e">
        <f>VLOOKUP(F686,RNR!$A$1:$B$25,2)</f>
        <v>#N/A</v>
      </c>
      <c r="H686" s="236" t="str">
        <f>+IF(I686=0,"",'Ark1'!Q2336)</f>
        <v/>
      </c>
      <c r="I686" s="353">
        <f>+'Ark1'!R2336</f>
        <v>0</v>
      </c>
      <c r="J686" s="237" t="str">
        <f>+IF(I686=0,"",'Ark1'!AG2336)</f>
        <v/>
      </c>
      <c r="K686" s="237"/>
      <c r="L686" s="237" t="str">
        <f>+IF(I686=0,"",'Ark1'!AH2336)</f>
        <v/>
      </c>
      <c r="M686" s="331"/>
      <c r="N686" s="504">
        <f>+'Ark1'!AI2336</f>
        <v>0</v>
      </c>
      <c r="O686" s="333"/>
      <c r="P686" s="32" t="str">
        <f>+IF(I686=0,"",'Ark1'!U2336)</f>
        <v/>
      </c>
      <c r="Q686" s="331"/>
      <c r="R686" s="264" t="str">
        <f>+IF(N686=0,"",'Ark1'!AJ2336)</f>
        <v/>
      </c>
      <c r="S686" s="334"/>
      <c r="T686" s="264" t="str">
        <f>+IF(N686=0,"",'Ark1'!AK2336)</f>
        <v/>
      </c>
      <c r="U686" s="308"/>
      <c r="V686" s="238" t="str">
        <f>+IF(I686=0,"",'Ark1'!T2336)</f>
        <v/>
      </c>
      <c r="W686" s="331"/>
      <c r="X686" s="239" t="str">
        <f>+IF(I686=0,"",'Ark1'!W2336)</f>
        <v/>
      </c>
      <c r="Y686" s="239" t="str">
        <f>+IF(I686=0,"",'Ark1'!X2336)</f>
        <v/>
      </c>
      <c r="Z686" s="239" t="str">
        <f>+IF(I686=0,"",'Ark1'!Y2336)</f>
        <v/>
      </c>
      <c r="AA686" s="239" t="str">
        <f>+IF(I686=0,"",'Ark1'!Z2336)</f>
        <v/>
      </c>
      <c r="AB686" s="237" t="str">
        <f>+IF(I686=0,"",'Ark1'!AA2336)</f>
        <v/>
      </c>
      <c r="AC686" s="238" t="str">
        <f>+IF(I686=0,"",'Ark1'!AC2336)</f>
        <v/>
      </c>
      <c r="AD686" s="239" t="str">
        <f>+IF(I686=0,"",'Ark1'!AE2336)</f>
        <v/>
      </c>
      <c r="AE686" s="237" t="str">
        <f t="shared" si="90"/>
        <v/>
      </c>
      <c r="AF686" s="237" t="str">
        <f t="shared" si="92"/>
        <v/>
      </c>
      <c r="AG686" s="308"/>
    </row>
    <row r="687" spans="1:61" ht="15.6">
      <c r="A687" s="308"/>
      <c r="B687" s="308">
        <f>+'Ark1'!C2337</f>
        <v>0</v>
      </c>
      <c r="C687" s="236">
        <f>+'Ark1'!L2337</f>
        <v>0</v>
      </c>
      <c r="D687" s="236" t="e">
        <f>VLOOKUP(C687,Klasse!$C$11:$D$27,2)</f>
        <v>#N/A</v>
      </c>
      <c r="E687" s="236">
        <f>+'Ark1'!H2337</f>
        <v>0</v>
      </c>
      <c r="F687" s="236">
        <f>+'Ark1'!J2337</f>
        <v>0</v>
      </c>
      <c r="G687" s="236" t="e">
        <f>VLOOKUP(F687,RNR!$A$1:$B$25,2)</f>
        <v>#N/A</v>
      </c>
      <c r="H687" s="236" t="str">
        <f>+IF(I687=0,"",'Ark1'!Q2337)</f>
        <v/>
      </c>
      <c r="I687" s="353">
        <f>+'Ark1'!R2337</f>
        <v>0</v>
      </c>
      <c r="J687" s="237" t="str">
        <f>+IF(I687=0,"",'Ark1'!AG2337)</f>
        <v/>
      </c>
      <c r="K687" s="237"/>
      <c r="L687" s="237" t="str">
        <f>+IF(I687=0,"",'Ark1'!AH2337)</f>
        <v/>
      </c>
      <c r="M687" s="331"/>
      <c r="N687" s="504">
        <f>+'Ark1'!AI2337</f>
        <v>0</v>
      </c>
      <c r="O687" s="333"/>
      <c r="P687" s="32" t="str">
        <f>+IF(I687=0,"",'Ark1'!U2337)</f>
        <v/>
      </c>
      <c r="Q687" s="331"/>
      <c r="R687" s="264" t="str">
        <f>+IF(N687=0,"",'Ark1'!AJ2337)</f>
        <v/>
      </c>
      <c r="S687" s="334"/>
      <c r="T687" s="264" t="str">
        <f>+IF(N687=0,"",'Ark1'!AK2337)</f>
        <v/>
      </c>
      <c r="U687" s="308"/>
      <c r="V687" s="238" t="str">
        <f>+IF(I687=0,"",'Ark1'!T2337)</f>
        <v/>
      </c>
      <c r="W687" s="331"/>
      <c r="X687" s="239" t="str">
        <f>+IF(I687=0,"",'Ark1'!W2337)</f>
        <v/>
      </c>
      <c r="Y687" s="239" t="str">
        <f>+IF(I687=0,"",'Ark1'!X2337)</f>
        <v/>
      </c>
      <c r="Z687" s="239" t="str">
        <f>+IF(I687=0,"",'Ark1'!Y2337)</f>
        <v/>
      </c>
      <c r="AA687" s="239" t="str">
        <f>+IF(I687=0,"",'Ark1'!Z2337)</f>
        <v/>
      </c>
      <c r="AB687" s="237" t="str">
        <f>+IF(I687=0,"",'Ark1'!AA2337)</f>
        <v/>
      </c>
      <c r="AC687" s="238" t="str">
        <f>+IF(I687=0,"",'Ark1'!AC2337)</f>
        <v/>
      </c>
      <c r="AD687" s="239" t="str">
        <f>+IF(I687=0,"",'Ark1'!AE2337)</f>
        <v/>
      </c>
      <c r="AE687" s="237" t="str">
        <f t="shared" si="90"/>
        <v/>
      </c>
      <c r="AF687" s="237" t="str">
        <f t="shared" si="92"/>
        <v/>
      </c>
      <c r="AG687" s="308"/>
    </row>
    <row r="688" spans="1:61" ht="15.6">
      <c r="A688" s="308"/>
      <c r="B688" s="308">
        <f>+'Ark1'!C2338</f>
        <v>0</v>
      </c>
      <c r="C688" s="236">
        <f>+'Ark1'!L2338</f>
        <v>0</v>
      </c>
      <c r="D688" s="236" t="e">
        <f>VLOOKUP(C688,Klasse!$C$11:$D$27,2)</f>
        <v>#N/A</v>
      </c>
      <c r="E688" s="236">
        <f>+'Ark1'!H2338</f>
        <v>0</v>
      </c>
      <c r="F688" s="236">
        <f>+'Ark1'!J2338</f>
        <v>0</v>
      </c>
      <c r="G688" s="236" t="e">
        <f>VLOOKUP(F688,RNR!$A$1:$B$25,2)</f>
        <v>#N/A</v>
      </c>
      <c r="H688" s="236" t="str">
        <f>+IF(I688=0,"",'Ark1'!Q2338)</f>
        <v/>
      </c>
      <c r="I688" s="353">
        <f>+'Ark1'!R2338</f>
        <v>0</v>
      </c>
      <c r="J688" s="237" t="str">
        <f>+IF(I688=0,"",'Ark1'!AG2338)</f>
        <v/>
      </c>
      <c r="K688" s="237"/>
      <c r="L688" s="237" t="str">
        <f>+IF(I688=0,"",'Ark1'!AH2338)</f>
        <v/>
      </c>
      <c r="M688" s="331"/>
      <c r="N688" s="504">
        <f>+'Ark1'!AI2338</f>
        <v>0</v>
      </c>
      <c r="O688" s="333"/>
      <c r="P688" s="32" t="str">
        <f>+IF(I688=0,"",'Ark1'!U2338)</f>
        <v/>
      </c>
      <c r="Q688" s="331"/>
      <c r="R688" s="264" t="str">
        <f>+IF(N688=0,"",'Ark1'!AJ2338)</f>
        <v/>
      </c>
      <c r="S688" s="334"/>
      <c r="T688" s="264" t="str">
        <f>+IF(N688=0,"",'Ark1'!AK2338)</f>
        <v/>
      </c>
      <c r="U688" s="308"/>
      <c r="V688" s="238" t="str">
        <f>+IF(I688=0,"",'Ark1'!T2338)</f>
        <v/>
      </c>
      <c r="W688" s="331"/>
      <c r="X688" s="239" t="str">
        <f>+IF(I688=0,"",'Ark1'!W2338)</f>
        <v/>
      </c>
      <c r="Y688" s="239" t="str">
        <f>+IF(I688=0,"",'Ark1'!X2338)</f>
        <v/>
      </c>
      <c r="Z688" s="239" t="str">
        <f>+IF(I688=0,"",'Ark1'!Y2338)</f>
        <v/>
      </c>
      <c r="AA688" s="239" t="str">
        <f>+IF(I688=0,"",'Ark1'!Z2338)</f>
        <v/>
      </c>
      <c r="AB688" s="237" t="str">
        <f>+IF(I688=0,"",'Ark1'!AA2338)</f>
        <v/>
      </c>
      <c r="AC688" s="238" t="str">
        <f>+IF(I688=0,"",'Ark1'!AC2338)</f>
        <v/>
      </c>
      <c r="AD688" s="239" t="str">
        <f>+IF(I688=0,"",'Ark1'!AE2338)</f>
        <v/>
      </c>
      <c r="AE688" s="237" t="str">
        <f t="shared" ref="AE688:AE715" si="93">IF(I688=0,"",P688/C688)</f>
        <v/>
      </c>
      <c r="AF688" s="237" t="str">
        <f t="shared" si="91"/>
        <v/>
      </c>
      <c r="AG688" s="308"/>
    </row>
    <row r="689" spans="1:33" ht="15.6">
      <c r="A689" s="308"/>
      <c r="B689" s="308">
        <f>+'Ark1'!C2339</f>
        <v>0</v>
      </c>
      <c r="C689" s="236">
        <f>+'Ark1'!L2339</f>
        <v>0</v>
      </c>
      <c r="D689" s="236" t="e">
        <f>VLOOKUP(C689,Klasse!$C$11:$D$27,2)</f>
        <v>#N/A</v>
      </c>
      <c r="E689" s="236">
        <f>+'Ark1'!H2339</f>
        <v>0</v>
      </c>
      <c r="F689" s="236">
        <f>+'Ark1'!J2339</f>
        <v>0</v>
      </c>
      <c r="G689" s="236" t="e">
        <f>VLOOKUP(F689,RNR!$A$1:$B$25,2)</f>
        <v>#N/A</v>
      </c>
      <c r="H689" s="236" t="str">
        <f>+IF(I689=0,"",'Ark1'!Q2339)</f>
        <v/>
      </c>
      <c r="I689" s="353">
        <f>+'Ark1'!R2339</f>
        <v>0</v>
      </c>
      <c r="J689" s="237" t="str">
        <f>+IF(I689=0,"",'Ark1'!AG2339)</f>
        <v/>
      </c>
      <c r="K689" s="237"/>
      <c r="L689" s="237" t="str">
        <f>+IF(I689=0,"",'Ark1'!AH2339)</f>
        <v/>
      </c>
      <c r="M689" s="331"/>
      <c r="N689" s="504">
        <f>+'Ark1'!AI2339</f>
        <v>0</v>
      </c>
      <c r="O689" s="333"/>
      <c r="P689" s="32" t="str">
        <f>+IF(I689=0,"",'Ark1'!U2339)</f>
        <v/>
      </c>
      <c r="Q689" s="331"/>
      <c r="R689" s="264" t="str">
        <f>+IF(N689=0,"",'Ark1'!AJ2339)</f>
        <v/>
      </c>
      <c r="S689" s="334"/>
      <c r="T689" s="264" t="str">
        <f>+IF(N689=0,"",'Ark1'!AK2339)</f>
        <v/>
      </c>
      <c r="U689" s="308"/>
      <c r="V689" s="238" t="str">
        <f>+IF(I689=0,"",'Ark1'!T2339)</f>
        <v/>
      </c>
      <c r="W689" s="331"/>
      <c r="X689" s="239" t="str">
        <f>+IF(I689=0,"",'Ark1'!W2339)</f>
        <v/>
      </c>
      <c r="Y689" s="239" t="str">
        <f>+IF(I689=0,"",'Ark1'!X2339)</f>
        <v/>
      </c>
      <c r="Z689" s="239" t="str">
        <f>+IF(I689=0,"",'Ark1'!Y2339)</f>
        <v/>
      </c>
      <c r="AA689" s="239" t="str">
        <f>+IF(I689=0,"",'Ark1'!Z2339)</f>
        <v/>
      </c>
      <c r="AB689" s="237" t="str">
        <f>+IF(I689=0,"",'Ark1'!AA2339)</f>
        <v/>
      </c>
      <c r="AC689" s="238" t="str">
        <f>+IF(I689=0,"",'Ark1'!AC2339)</f>
        <v/>
      </c>
      <c r="AD689" s="239" t="str">
        <f>+IF(I689=0,"",'Ark1'!AE2339)</f>
        <v/>
      </c>
      <c r="AE689" s="237" t="str">
        <f t="shared" si="93"/>
        <v/>
      </c>
      <c r="AF689" s="237" t="str">
        <f t="shared" ref="AF689:AF715" si="94">IF(I689=0,"",I689/H689)</f>
        <v/>
      </c>
      <c r="AG689" s="308"/>
    </row>
    <row r="690" spans="1:33" ht="15.6">
      <c r="A690" s="308"/>
      <c r="B690" s="308">
        <f>+'Ark1'!C2340</f>
        <v>0</v>
      </c>
      <c r="C690" s="236">
        <f>+'Ark1'!L2340</f>
        <v>0</v>
      </c>
      <c r="D690" s="236" t="e">
        <f>VLOOKUP(C690,Klasse!$C$11:$D$27,2)</f>
        <v>#N/A</v>
      </c>
      <c r="E690" s="236">
        <f>+'Ark1'!H2340</f>
        <v>0</v>
      </c>
      <c r="F690" s="236">
        <f>+'Ark1'!J2340</f>
        <v>0</v>
      </c>
      <c r="G690" s="236" t="e">
        <f>VLOOKUP(F690,RNR!$A$1:$B$25,2)</f>
        <v>#N/A</v>
      </c>
      <c r="H690" s="236" t="str">
        <f>+IF(I690=0,"",'Ark1'!Q2340)</f>
        <v/>
      </c>
      <c r="I690" s="353">
        <f>+'Ark1'!R2340</f>
        <v>0</v>
      </c>
      <c r="J690" s="237" t="str">
        <f>+IF(I690=0,"",'Ark1'!AG2340)</f>
        <v/>
      </c>
      <c r="K690" s="237"/>
      <c r="L690" s="237" t="str">
        <f>+IF(I690=0,"",'Ark1'!AH2340)</f>
        <v/>
      </c>
      <c r="M690" s="331"/>
      <c r="N690" s="504">
        <f>+'Ark1'!AI2340</f>
        <v>0</v>
      </c>
      <c r="O690" s="333"/>
      <c r="P690" s="32" t="str">
        <f>+IF(I690=0,"",'Ark1'!U2340)</f>
        <v/>
      </c>
      <c r="Q690" s="331"/>
      <c r="R690" s="264" t="str">
        <f>+IF(N690=0,"",'Ark1'!AJ2340)</f>
        <v/>
      </c>
      <c r="S690" s="334"/>
      <c r="T690" s="264" t="str">
        <f>+IF(N690=0,"",'Ark1'!AK2340)</f>
        <v/>
      </c>
      <c r="U690" s="308"/>
      <c r="V690" s="238" t="str">
        <f>+IF(I690=0,"",'Ark1'!T2340)</f>
        <v/>
      </c>
      <c r="W690" s="331"/>
      <c r="X690" s="239" t="str">
        <f>+IF(I690=0,"",'Ark1'!W2340)</f>
        <v/>
      </c>
      <c r="Y690" s="239" t="str">
        <f>+IF(I690=0,"",'Ark1'!X2340)</f>
        <v/>
      </c>
      <c r="Z690" s="239" t="str">
        <f>+IF(I690=0,"",'Ark1'!Y2340)</f>
        <v/>
      </c>
      <c r="AA690" s="239" t="str">
        <f>+IF(I690=0,"",'Ark1'!Z2340)</f>
        <v/>
      </c>
      <c r="AB690" s="237" t="str">
        <f>+IF(I690=0,"",'Ark1'!AA2340)</f>
        <v/>
      </c>
      <c r="AC690" s="238" t="str">
        <f>+IF(I690=0,"",'Ark1'!AC2340)</f>
        <v/>
      </c>
      <c r="AD690" s="239" t="str">
        <f>+IF(I690=0,"",'Ark1'!AE2340)</f>
        <v/>
      </c>
      <c r="AE690" s="237" t="str">
        <f t="shared" si="93"/>
        <v/>
      </c>
      <c r="AF690" s="237" t="str">
        <f t="shared" si="94"/>
        <v/>
      </c>
      <c r="AG690" s="308"/>
    </row>
    <row r="691" spans="1:33" ht="15.6">
      <c r="A691" s="308"/>
      <c r="B691" s="308">
        <f>+'Ark1'!C2341</f>
        <v>0</v>
      </c>
      <c r="C691" s="236">
        <f>+'Ark1'!L2341</f>
        <v>0</v>
      </c>
      <c r="D691" s="236" t="e">
        <f>VLOOKUP(C691,Klasse!$C$11:$D$27,2)</f>
        <v>#N/A</v>
      </c>
      <c r="E691" s="236">
        <f>+'Ark1'!H2341</f>
        <v>0</v>
      </c>
      <c r="F691" s="236">
        <f>+'Ark1'!J2341</f>
        <v>0</v>
      </c>
      <c r="G691" s="236" t="e">
        <f>VLOOKUP(F691,RNR!$A$1:$B$25,2)</f>
        <v>#N/A</v>
      </c>
      <c r="H691" s="236" t="str">
        <f>+IF(I691=0,"",'Ark1'!Q2341)</f>
        <v/>
      </c>
      <c r="I691" s="353">
        <f>+'Ark1'!R2341</f>
        <v>0</v>
      </c>
      <c r="J691" s="237" t="str">
        <f>+IF(I691=0,"",'Ark1'!AG2341)</f>
        <v/>
      </c>
      <c r="K691" s="237"/>
      <c r="L691" s="237" t="str">
        <f>+IF(I691=0,"",'Ark1'!AH2341)</f>
        <v/>
      </c>
      <c r="M691" s="331"/>
      <c r="N691" s="504">
        <f>+'Ark1'!AI2341</f>
        <v>0</v>
      </c>
      <c r="O691" s="333"/>
      <c r="P691" s="32" t="str">
        <f>+IF(I691=0,"",'Ark1'!U2341)</f>
        <v/>
      </c>
      <c r="Q691" s="331"/>
      <c r="R691" s="264" t="str">
        <f>+IF(N691=0,"",'Ark1'!AJ2341)</f>
        <v/>
      </c>
      <c r="S691" s="334"/>
      <c r="T691" s="264" t="str">
        <f>+IF(N691=0,"",'Ark1'!AK2341)</f>
        <v/>
      </c>
      <c r="U691" s="308"/>
      <c r="V691" s="238" t="str">
        <f>+IF(I691=0,"",'Ark1'!T2341)</f>
        <v/>
      </c>
      <c r="W691" s="331"/>
      <c r="X691" s="239" t="str">
        <f>+IF(I691=0,"",'Ark1'!W2341)</f>
        <v/>
      </c>
      <c r="Y691" s="239" t="str">
        <f>+IF(I691=0,"",'Ark1'!X2341)</f>
        <v/>
      </c>
      <c r="Z691" s="239" t="str">
        <f>+IF(I691=0,"",'Ark1'!Y2341)</f>
        <v/>
      </c>
      <c r="AA691" s="239" t="str">
        <f>+IF(I691=0,"",'Ark1'!Z2341)</f>
        <v/>
      </c>
      <c r="AB691" s="237" t="str">
        <f>+IF(I691=0,"",'Ark1'!AA2341)</f>
        <v/>
      </c>
      <c r="AC691" s="238" t="str">
        <f>+IF(I691=0,"",'Ark1'!AC2341)</f>
        <v/>
      </c>
      <c r="AD691" s="239" t="str">
        <f>+IF(I691=0,"",'Ark1'!AE2341)</f>
        <v/>
      </c>
      <c r="AE691" s="237" t="str">
        <f t="shared" si="93"/>
        <v/>
      </c>
      <c r="AF691" s="237" t="str">
        <f t="shared" si="94"/>
        <v/>
      </c>
      <c r="AG691" s="308"/>
    </row>
    <row r="692" spans="1:33" ht="15.6">
      <c r="A692" s="308"/>
      <c r="B692" s="308">
        <f>+'Ark1'!C2342</f>
        <v>0</v>
      </c>
      <c r="C692" s="236">
        <f>+'Ark1'!L2342</f>
        <v>0</v>
      </c>
      <c r="D692" s="236" t="e">
        <f>VLOOKUP(C692,Klasse!$C$11:$D$27,2)</f>
        <v>#N/A</v>
      </c>
      <c r="E692" s="236">
        <f>+'Ark1'!H2342</f>
        <v>0</v>
      </c>
      <c r="F692" s="236">
        <f>+'Ark1'!J2342</f>
        <v>0</v>
      </c>
      <c r="G692" s="236" t="e">
        <f>VLOOKUP(F692,RNR!$A$1:$B$25,2)</f>
        <v>#N/A</v>
      </c>
      <c r="H692" s="236" t="str">
        <f>+IF(I692=0,"",'Ark1'!Q2342)</f>
        <v/>
      </c>
      <c r="I692" s="353">
        <f>+'Ark1'!R2342</f>
        <v>0</v>
      </c>
      <c r="J692" s="237" t="str">
        <f>+IF(I692=0,"",'Ark1'!AG2342)</f>
        <v/>
      </c>
      <c r="K692" s="237"/>
      <c r="L692" s="237" t="str">
        <f>+IF(I692=0,"",'Ark1'!AH2342)</f>
        <v/>
      </c>
      <c r="M692" s="331"/>
      <c r="N692" s="504">
        <f>+'Ark1'!AI2342</f>
        <v>0</v>
      </c>
      <c r="O692" s="333"/>
      <c r="P692" s="32" t="str">
        <f>+IF(I692=0,"",'Ark1'!U2342)</f>
        <v/>
      </c>
      <c r="Q692" s="331"/>
      <c r="R692" s="264" t="str">
        <f>+IF(N692=0,"",'Ark1'!AJ2342)</f>
        <v/>
      </c>
      <c r="S692" s="334"/>
      <c r="T692" s="264" t="str">
        <f>+IF(N692=0,"",'Ark1'!AK2342)</f>
        <v/>
      </c>
      <c r="U692" s="308"/>
      <c r="V692" s="238" t="str">
        <f>+IF(I692=0,"",'Ark1'!T2342)</f>
        <v/>
      </c>
      <c r="W692" s="331"/>
      <c r="X692" s="239" t="str">
        <f>+IF(I692=0,"",'Ark1'!W2342)</f>
        <v/>
      </c>
      <c r="Y692" s="239" t="str">
        <f>+IF(I692=0,"",'Ark1'!X2342)</f>
        <v/>
      </c>
      <c r="Z692" s="239" t="str">
        <f>+IF(I692=0,"",'Ark1'!Y2342)</f>
        <v/>
      </c>
      <c r="AA692" s="239" t="str">
        <f>+IF(I692=0,"",'Ark1'!Z2342)</f>
        <v/>
      </c>
      <c r="AB692" s="237" t="str">
        <f>+IF(I692=0,"",'Ark1'!AA2342)</f>
        <v/>
      </c>
      <c r="AC692" s="238" t="str">
        <f>+IF(I692=0,"",'Ark1'!AC2342)</f>
        <v/>
      </c>
      <c r="AD692" s="239" t="str">
        <f>+IF(I692=0,"",'Ark1'!AE2342)</f>
        <v/>
      </c>
      <c r="AE692" s="237" t="str">
        <f t="shared" si="93"/>
        <v/>
      </c>
      <c r="AF692" s="237" t="str">
        <f t="shared" si="94"/>
        <v/>
      </c>
      <c r="AG692" s="308"/>
    </row>
    <row r="693" spans="1:33" ht="15.6">
      <c r="A693" s="308"/>
      <c r="B693" s="308">
        <f>+'Ark1'!C2343</f>
        <v>0</v>
      </c>
      <c r="C693" s="236">
        <f>+'Ark1'!L2343</f>
        <v>0</v>
      </c>
      <c r="D693" s="236" t="e">
        <f>VLOOKUP(C693,Klasse!$C$11:$D$27,2)</f>
        <v>#N/A</v>
      </c>
      <c r="E693" s="236">
        <f>+'Ark1'!H2343</f>
        <v>0</v>
      </c>
      <c r="F693" s="236">
        <f>+'Ark1'!J2343</f>
        <v>0</v>
      </c>
      <c r="G693" s="236" t="e">
        <f>VLOOKUP(F693,RNR!$A$1:$B$25,2)</f>
        <v>#N/A</v>
      </c>
      <c r="H693" s="236" t="str">
        <f>+IF(I693=0,"",'Ark1'!Q2343)</f>
        <v/>
      </c>
      <c r="I693" s="353">
        <f>+'Ark1'!R2343</f>
        <v>0</v>
      </c>
      <c r="J693" s="237" t="str">
        <f>+IF(I693=0,"",'Ark1'!AG2343)</f>
        <v/>
      </c>
      <c r="K693" s="237"/>
      <c r="L693" s="237" t="str">
        <f>+IF(I693=0,"",'Ark1'!AH2343)</f>
        <v/>
      </c>
      <c r="M693" s="331"/>
      <c r="N693" s="504">
        <f>+'Ark1'!AI2343</f>
        <v>0</v>
      </c>
      <c r="O693" s="333"/>
      <c r="P693" s="32" t="str">
        <f>+IF(I693=0,"",'Ark1'!U2343)</f>
        <v/>
      </c>
      <c r="Q693" s="331"/>
      <c r="R693" s="264" t="str">
        <f>+IF(N693=0,"",'Ark1'!AJ2343)</f>
        <v/>
      </c>
      <c r="S693" s="334"/>
      <c r="T693" s="264" t="str">
        <f>+IF(N693=0,"",'Ark1'!AK2343)</f>
        <v/>
      </c>
      <c r="U693" s="308"/>
      <c r="V693" s="238" t="str">
        <f>+IF(I693=0,"",'Ark1'!T2343)</f>
        <v/>
      </c>
      <c r="W693" s="331"/>
      <c r="X693" s="239" t="str">
        <f>+IF(I693=0,"",'Ark1'!W2343)</f>
        <v/>
      </c>
      <c r="Y693" s="239" t="str">
        <f>+IF(I693=0,"",'Ark1'!X2343)</f>
        <v/>
      </c>
      <c r="Z693" s="239" t="str">
        <f>+IF(I693=0,"",'Ark1'!Y2343)</f>
        <v/>
      </c>
      <c r="AA693" s="239" t="str">
        <f>+IF(I693=0,"",'Ark1'!Z2343)</f>
        <v/>
      </c>
      <c r="AB693" s="237" t="str">
        <f>+IF(I693=0,"",'Ark1'!AA2343)</f>
        <v/>
      </c>
      <c r="AC693" s="238" t="str">
        <f>+IF(I693=0,"",'Ark1'!AC2343)</f>
        <v/>
      </c>
      <c r="AD693" s="239" t="str">
        <f>+IF(I693=0,"",'Ark1'!AE2343)</f>
        <v/>
      </c>
      <c r="AE693" s="237" t="str">
        <f t="shared" si="93"/>
        <v/>
      </c>
      <c r="AF693" s="237" t="str">
        <f t="shared" si="94"/>
        <v/>
      </c>
      <c r="AG693" s="308"/>
    </row>
    <row r="694" spans="1:33" ht="15.6">
      <c r="A694" s="308"/>
      <c r="B694" s="308">
        <f>+'Ark1'!C2344</f>
        <v>0</v>
      </c>
      <c r="C694" s="236">
        <f>+'Ark1'!L2344</f>
        <v>0</v>
      </c>
      <c r="D694" s="236" t="e">
        <f>VLOOKUP(C694,Klasse!$C$11:$D$27,2)</f>
        <v>#N/A</v>
      </c>
      <c r="E694" s="236">
        <f>+'Ark1'!H2344</f>
        <v>0</v>
      </c>
      <c r="F694" s="236">
        <f>+'Ark1'!J2344</f>
        <v>0</v>
      </c>
      <c r="G694" s="236" t="e">
        <f>VLOOKUP(F694,RNR!$A$1:$B$25,2)</f>
        <v>#N/A</v>
      </c>
      <c r="H694" s="236" t="str">
        <f>+IF(I694=0,"",'Ark1'!Q2344)</f>
        <v/>
      </c>
      <c r="I694" s="353">
        <f>+'Ark1'!R2344</f>
        <v>0</v>
      </c>
      <c r="J694" s="237" t="str">
        <f>+IF(I694=0,"",'Ark1'!AG2344)</f>
        <v/>
      </c>
      <c r="K694" s="237"/>
      <c r="L694" s="237" t="str">
        <f>+IF(I694=0,"",'Ark1'!AH2344)</f>
        <v/>
      </c>
      <c r="M694" s="331"/>
      <c r="N694" s="504">
        <f>+'Ark1'!AI2344</f>
        <v>0</v>
      </c>
      <c r="O694" s="333"/>
      <c r="P694" s="32" t="str">
        <f>+IF(I694=0,"",'Ark1'!U2344)</f>
        <v/>
      </c>
      <c r="Q694" s="331"/>
      <c r="R694" s="264" t="str">
        <f>+IF(N694=0,"",'Ark1'!AJ2344)</f>
        <v/>
      </c>
      <c r="S694" s="334"/>
      <c r="T694" s="264" t="str">
        <f>+IF(N694=0,"",'Ark1'!AK2344)</f>
        <v/>
      </c>
      <c r="U694" s="308"/>
      <c r="V694" s="238" t="str">
        <f>+IF(I694=0,"",'Ark1'!T2344)</f>
        <v/>
      </c>
      <c r="W694" s="331"/>
      <c r="X694" s="239" t="str">
        <f>+IF(I694=0,"",'Ark1'!W2344)</f>
        <v/>
      </c>
      <c r="Y694" s="239" t="str">
        <f>+IF(I694=0,"",'Ark1'!X2344)</f>
        <v/>
      </c>
      <c r="Z694" s="239" t="str">
        <f>+IF(I694=0,"",'Ark1'!Y2344)</f>
        <v/>
      </c>
      <c r="AA694" s="239" t="str">
        <f>+IF(I694=0,"",'Ark1'!Z2344)</f>
        <v/>
      </c>
      <c r="AB694" s="237" t="str">
        <f>+IF(I694=0,"",'Ark1'!AA2344)</f>
        <v/>
      </c>
      <c r="AC694" s="238" t="str">
        <f>+IF(I694=0,"",'Ark1'!AC2344)</f>
        <v/>
      </c>
      <c r="AD694" s="239" t="str">
        <f>+IF(I694=0,"",'Ark1'!AE2344)</f>
        <v/>
      </c>
      <c r="AE694" s="237" t="str">
        <f t="shared" si="93"/>
        <v/>
      </c>
      <c r="AF694" s="237" t="str">
        <f t="shared" si="94"/>
        <v/>
      </c>
      <c r="AG694" s="308"/>
    </row>
    <row r="695" spans="1:33" ht="15.6">
      <c r="A695" s="308"/>
      <c r="B695" s="308">
        <f>+'Ark1'!C2345</f>
        <v>0</v>
      </c>
      <c r="C695" s="236">
        <f>+'Ark1'!L2345</f>
        <v>0</v>
      </c>
      <c r="D695" s="236" t="e">
        <f>VLOOKUP(C695,Klasse!$C$11:$D$27,2)</f>
        <v>#N/A</v>
      </c>
      <c r="E695" s="236">
        <f>+'Ark1'!H2345</f>
        <v>0</v>
      </c>
      <c r="F695" s="236">
        <f>+'Ark1'!J2345</f>
        <v>0</v>
      </c>
      <c r="G695" s="236" t="e">
        <f>VLOOKUP(F695,RNR!$A$1:$B$25,2)</f>
        <v>#N/A</v>
      </c>
      <c r="H695" s="236" t="str">
        <f>+IF(I695=0,"",'Ark1'!Q2345)</f>
        <v/>
      </c>
      <c r="I695" s="353">
        <f>+'Ark1'!R2345</f>
        <v>0</v>
      </c>
      <c r="J695" s="237" t="str">
        <f>+IF(I695=0,"",'Ark1'!AG2345)</f>
        <v/>
      </c>
      <c r="K695" s="237"/>
      <c r="L695" s="237" t="str">
        <f>+IF(I695=0,"",'Ark1'!AH2345)</f>
        <v/>
      </c>
      <c r="M695" s="331"/>
      <c r="N695" s="504">
        <f>+'Ark1'!AI2345</f>
        <v>0</v>
      </c>
      <c r="O695" s="333"/>
      <c r="P695" s="32" t="str">
        <f>+IF(I695=0,"",'Ark1'!U2345)</f>
        <v/>
      </c>
      <c r="Q695" s="331"/>
      <c r="R695" s="264" t="str">
        <f>+IF(N695=0,"",'Ark1'!AJ2345)</f>
        <v/>
      </c>
      <c r="S695" s="334"/>
      <c r="T695" s="264" t="str">
        <f>+IF(N695=0,"",'Ark1'!AK2345)</f>
        <v/>
      </c>
      <c r="U695" s="308"/>
      <c r="V695" s="238" t="str">
        <f>+IF(I695=0,"",'Ark1'!T2345)</f>
        <v/>
      </c>
      <c r="W695" s="331"/>
      <c r="X695" s="239" t="str">
        <f>+IF(I695=0,"",'Ark1'!W2345)</f>
        <v/>
      </c>
      <c r="Y695" s="239" t="str">
        <f>+IF(I695=0,"",'Ark1'!X2345)</f>
        <v/>
      </c>
      <c r="Z695" s="239" t="str">
        <f>+IF(I695=0,"",'Ark1'!Y2345)</f>
        <v/>
      </c>
      <c r="AA695" s="239" t="str">
        <f>+IF(I695=0,"",'Ark1'!Z2345)</f>
        <v/>
      </c>
      <c r="AB695" s="237" t="str">
        <f>+IF(I695=0,"",'Ark1'!AA2345)</f>
        <v/>
      </c>
      <c r="AC695" s="238" t="str">
        <f>+IF(I695=0,"",'Ark1'!AC2345)</f>
        <v/>
      </c>
      <c r="AD695" s="239" t="str">
        <f>+IF(I695=0,"",'Ark1'!AE2345)</f>
        <v/>
      </c>
      <c r="AE695" s="237" t="str">
        <f t="shared" si="93"/>
        <v/>
      </c>
      <c r="AF695" s="237" t="str">
        <f t="shared" si="94"/>
        <v/>
      </c>
      <c r="AG695" s="308"/>
    </row>
    <row r="696" spans="1:33" ht="15.6">
      <c r="A696" s="308"/>
      <c r="B696" s="308">
        <f>+'Ark1'!C2346</f>
        <v>0</v>
      </c>
      <c r="C696" s="236">
        <f>+'Ark1'!L2346</f>
        <v>0</v>
      </c>
      <c r="D696" s="236" t="e">
        <f>VLOOKUP(C696,Klasse!$C$11:$D$27,2)</f>
        <v>#N/A</v>
      </c>
      <c r="E696" s="236">
        <f>+'Ark1'!H2346</f>
        <v>0</v>
      </c>
      <c r="F696" s="236">
        <f>+'Ark1'!J2346</f>
        <v>0</v>
      </c>
      <c r="G696" s="236" t="e">
        <f>VLOOKUP(F696,RNR!$A$1:$B$25,2)</f>
        <v>#N/A</v>
      </c>
      <c r="H696" s="236" t="str">
        <f>+IF(I696=0,"",'Ark1'!Q2346)</f>
        <v/>
      </c>
      <c r="I696" s="353">
        <f>+'Ark1'!R2346</f>
        <v>0</v>
      </c>
      <c r="J696" s="237" t="str">
        <f>+IF(I696=0,"",'Ark1'!AG2346)</f>
        <v/>
      </c>
      <c r="K696" s="237"/>
      <c r="L696" s="237" t="str">
        <f>+IF(I696=0,"",'Ark1'!AH2346)</f>
        <v/>
      </c>
      <c r="M696" s="331"/>
      <c r="N696" s="504">
        <f>+'Ark1'!AI2346</f>
        <v>0</v>
      </c>
      <c r="O696" s="333"/>
      <c r="P696" s="32" t="str">
        <f>+IF(I696=0,"",'Ark1'!U2346)</f>
        <v/>
      </c>
      <c r="Q696" s="331"/>
      <c r="R696" s="264" t="str">
        <f>+IF(N696=0,"",'Ark1'!AJ2346)</f>
        <v/>
      </c>
      <c r="S696" s="334"/>
      <c r="T696" s="264" t="str">
        <f>+IF(N696=0,"",'Ark1'!AK2346)</f>
        <v/>
      </c>
      <c r="U696" s="308"/>
      <c r="V696" s="238" t="str">
        <f>+IF(I696=0,"",'Ark1'!T2346)</f>
        <v/>
      </c>
      <c r="W696" s="331"/>
      <c r="X696" s="239" t="str">
        <f>+IF(I696=0,"",'Ark1'!W2346)</f>
        <v/>
      </c>
      <c r="Y696" s="239" t="str">
        <f>+IF(I696=0,"",'Ark1'!X2346)</f>
        <v/>
      </c>
      <c r="Z696" s="239" t="str">
        <f>+IF(I696=0,"",'Ark1'!Y2346)</f>
        <v/>
      </c>
      <c r="AA696" s="239" t="str">
        <f>+IF(I696=0,"",'Ark1'!Z2346)</f>
        <v/>
      </c>
      <c r="AB696" s="237" t="str">
        <f>+IF(I696=0,"",'Ark1'!AA2346)</f>
        <v/>
      </c>
      <c r="AC696" s="238" t="str">
        <f>+IF(I696=0,"",'Ark1'!AC2346)</f>
        <v/>
      </c>
      <c r="AD696" s="239" t="str">
        <f>+IF(I696=0,"",'Ark1'!AE2346)</f>
        <v/>
      </c>
      <c r="AE696" s="237" t="str">
        <f t="shared" si="93"/>
        <v/>
      </c>
      <c r="AF696" s="237" t="str">
        <f t="shared" si="94"/>
        <v/>
      </c>
      <c r="AG696" s="308"/>
    </row>
    <row r="697" spans="1:33" ht="15.6">
      <c r="A697" s="308"/>
      <c r="B697" s="308">
        <f>+'Ark1'!C2347</f>
        <v>0</v>
      </c>
      <c r="C697" s="236">
        <f>+'Ark1'!L2347</f>
        <v>0</v>
      </c>
      <c r="D697" s="236" t="e">
        <f>VLOOKUP(C697,Klasse!$C$11:$D$27,2)</f>
        <v>#N/A</v>
      </c>
      <c r="E697" s="236">
        <f>+'Ark1'!H2347</f>
        <v>0</v>
      </c>
      <c r="F697" s="236">
        <f>+'Ark1'!J2347</f>
        <v>0</v>
      </c>
      <c r="G697" s="236" t="e">
        <f>VLOOKUP(F697,RNR!$A$1:$B$25,2)</f>
        <v>#N/A</v>
      </c>
      <c r="H697" s="236" t="str">
        <f>+IF(I697=0,"",'Ark1'!Q2347)</f>
        <v/>
      </c>
      <c r="I697" s="353">
        <f>+'Ark1'!R2347</f>
        <v>0</v>
      </c>
      <c r="J697" s="237" t="str">
        <f>+IF(I697=0,"",'Ark1'!AG2347)</f>
        <v/>
      </c>
      <c r="K697" s="237"/>
      <c r="L697" s="237" t="str">
        <f>+IF(I697=0,"",'Ark1'!AH2347)</f>
        <v/>
      </c>
      <c r="M697" s="331"/>
      <c r="N697" s="504">
        <f>+'Ark1'!AI2347</f>
        <v>0</v>
      </c>
      <c r="O697" s="333"/>
      <c r="P697" s="32" t="str">
        <f>+IF(I697=0,"",'Ark1'!U2347)</f>
        <v/>
      </c>
      <c r="Q697" s="331"/>
      <c r="R697" s="264" t="str">
        <f>+IF(N697=0,"",'Ark1'!AJ2347)</f>
        <v/>
      </c>
      <c r="S697" s="334"/>
      <c r="T697" s="264" t="str">
        <f>+IF(N697=0,"",'Ark1'!AK2347)</f>
        <v/>
      </c>
      <c r="U697" s="308"/>
      <c r="V697" s="238" t="str">
        <f>+IF(I697=0,"",'Ark1'!T2347)</f>
        <v/>
      </c>
      <c r="W697" s="331"/>
      <c r="X697" s="239" t="str">
        <f>+IF(I697=0,"",'Ark1'!W2347)</f>
        <v/>
      </c>
      <c r="Y697" s="239" t="str">
        <f>+IF(I697=0,"",'Ark1'!X2347)</f>
        <v/>
      </c>
      <c r="Z697" s="239" t="str">
        <f>+IF(I697=0,"",'Ark1'!Y2347)</f>
        <v/>
      </c>
      <c r="AA697" s="239" t="str">
        <f>+IF(I697=0,"",'Ark1'!Z2347)</f>
        <v/>
      </c>
      <c r="AB697" s="237" t="str">
        <f>+IF(I697=0,"",'Ark1'!AA2347)</f>
        <v/>
      </c>
      <c r="AC697" s="238" t="str">
        <f>+IF(I697=0,"",'Ark1'!AC2347)</f>
        <v/>
      </c>
      <c r="AD697" s="239" t="str">
        <f>+IF(I697=0,"",'Ark1'!AE2347)</f>
        <v/>
      </c>
      <c r="AE697" s="237" t="str">
        <f t="shared" si="93"/>
        <v/>
      </c>
      <c r="AF697" s="237" t="str">
        <f t="shared" si="94"/>
        <v/>
      </c>
      <c r="AG697" s="308"/>
    </row>
    <row r="698" spans="1:33" ht="15.6">
      <c r="A698" s="308"/>
      <c r="B698" s="308">
        <f>+'Ark1'!C2348</f>
        <v>0</v>
      </c>
      <c r="C698" s="236">
        <f>+'Ark1'!L2348</f>
        <v>0</v>
      </c>
      <c r="D698" s="236" t="e">
        <f>VLOOKUP(C698,Klasse!$C$11:$D$27,2)</f>
        <v>#N/A</v>
      </c>
      <c r="E698" s="236">
        <f>+'Ark1'!H2348</f>
        <v>0</v>
      </c>
      <c r="F698" s="236">
        <f>+'Ark1'!J2348</f>
        <v>0</v>
      </c>
      <c r="G698" s="236" t="e">
        <f>VLOOKUP(F698,RNR!$A$1:$B$25,2)</f>
        <v>#N/A</v>
      </c>
      <c r="H698" s="236" t="str">
        <f>+IF(I698=0,"",'Ark1'!Q2348)</f>
        <v/>
      </c>
      <c r="I698" s="353">
        <f>+'Ark1'!R2348</f>
        <v>0</v>
      </c>
      <c r="J698" s="237" t="str">
        <f>+IF(I698=0,"",'Ark1'!AG2348)</f>
        <v/>
      </c>
      <c r="K698" s="237"/>
      <c r="L698" s="237" t="str">
        <f>+IF(I698=0,"",'Ark1'!AH2348)</f>
        <v/>
      </c>
      <c r="M698" s="331"/>
      <c r="N698" s="504">
        <f>+'Ark1'!AI2348</f>
        <v>0</v>
      </c>
      <c r="O698" s="333"/>
      <c r="P698" s="32" t="str">
        <f>+IF(I698=0,"",'Ark1'!U2348)</f>
        <v/>
      </c>
      <c r="Q698" s="331"/>
      <c r="R698" s="264" t="str">
        <f>+IF(N698=0,"",'Ark1'!AJ2348)</f>
        <v/>
      </c>
      <c r="S698" s="334"/>
      <c r="T698" s="264" t="str">
        <f>+IF(N698=0,"",'Ark1'!AK2348)</f>
        <v/>
      </c>
      <c r="U698" s="308"/>
      <c r="V698" s="238" t="str">
        <f>+IF(I698=0,"",'Ark1'!T2348)</f>
        <v/>
      </c>
      <c r="W698" s="331"/>
      <c r="X698" s="239" t="str">
        <f>+IF(I698=0,"",'Ark1'!W2348)</f>
        <v/>
      </c>
      <c r="Y698" s="239" t="str">
        <f>+IF(I698=0,"",'Ark1'!X2348)</f>
        <v/>
      </c>
      <c r="Z698" s="239" t="str">
        <f>+IF(I698=0,"",'Ark1'!Y2348)</f>
        <v/>
      </c>
      <c r="AA698" s="239" t="str">
        <f>+IF(I698=0,"",'Ark1'!Z2348)</f>
        <v/>
      </c>
      <c r="AB698" s="237" t="str">
        <f>+IF(I698=0,"",'Ark1'!AA2348)</f>
        <v/>
      </c>
      <c r="AC698" s="238" t="str">
        <f>+IF(I698=0,"",'Ark1'!AC2348)</f>
        <v/>
      </c>
      <c r="AD698" s="239" t="str">
        <f>+IF(I698=0,"",'Ark1'!AE2348)</f>
        <v/>
      </c>
      <c r="AE698" s="237" t="str">
        <f t="shared" si="93"/>
        <v/>
      </c>
      <c r="AF698" s="237" t="str">
        <f t="shared" si="94"/>
        <v/>
      </c>
      <c r="AG698" s="308"/>
    </row>
    <row r="699" spans="1:33" ht="15.6">
      <c r="A699" s="308"/>
      <c r="B699" s="308">
        <f>+'Ark1'!C2349</f>
        <v>0</v>
      </c>
      <c r="C699" s="236">
        <f>+'Ark1'!L2349</f>
        <v>0</v>
      </c>
      <c r="D699" s="236" t="e">
        <f>VLOOKUP(C699,Klasse!$C$11:$D$27,2)</f>
        <v>#N/A</v>
      </c>
      <c r="E699" s="236">
        <f>+'Ark1'!H2349</f>
        <v>0</v>
      </c>
      <c r="F699" s="236">
        <f>+'Ark1'!J2349</f>
        <v>0</v>
      </c>
      <c r="G699" s="236" t="e">
        <f>VLOOKUP(F699,RNR!$A$1:$B$25,2)</f>
        <v>#N/A</v>
      </c>
      <c r="H699" s="236" t="str">
        <f>+IF(I699=0,"",'Ark1'!Q2349)</f>
        <v/>
      </c>
      <c r="I699" s="353">
        <f>+'Ark1'!R2349</f>
        <v>0</v>
      </c>
      <c r="J699" s="237" t="str">
        <f>+IF(I699=0,"",'Ark1'!AG2349)</f>
        <v/>
      </c>
      <c r="K699" s="237"/>
      <c r="L699" s="237" t="str">
        <f>+IF(I699=0,"",'Ark1'!AH2349)</f>
        <v/>
      </c>
      <c r="M699" s="331"/>
      <c r="N699" s="504">
        <f>+'Ark1'!AI2349</f>
        <v>0</v>
      </c>
      <c r="O699" s="333"/>
      <c r="P699" s="32" t="str">
        <f>+IF(I699=0,"",'Ark1'!U2349)</f>
        <v/>
      </c>
      <c r="Q699" s="331"/>
      <c r="R699" s="264" t="str">
        <f>+IF(N699=0,"",'Ark1'!AJ2349)</f>
        <v/>
      </c>
      <c r="S699" s="334"/>
      <c r="T699" s="264" t="str">
        <f>+IF(N699=0,"",'Ark1'!AK2349)</f>
        <v/>
      </c>
      <c r="U699" s="308"/>
      <c r="V699" s="238" t="str">
        <f>+IF(I699=0,"",'Ark1'!T2349)</f>
        <v/>
      </c>
      <c r="W699" s="331"/>
      <c r="X699" s="239" t="str">
        <f>+IF(I699=0,"",'Ark1'!W2349)</f>
        <v/>
      </c>
      <c r="Y699" s="239" t="str">
        <f>+IF(I699=0,"",'Ark1'!X2349)</f>
        <v/>
      </c>
      <c r="Z699" s="239" t="str">
        <f>+IF(I699=0,"",'Ark1'!Y2349)</f>
        <v/>
      </c>
      <c r="AA699" s="239" t="str">
        <f>+IF(I699=0,"",'Ark1'!Z2349)</f>
        <v/>
      </c>
      <c r="AB699" s="237" t="str">
        <f>+IF(I699=0,"",'Ark1'!AA2349)</f>
        <v/>
      </c>
      <c r="AC699" s="238" t="str">
        <f>+IF(I699=0,"",'Ark1'!AC2349)</f>
        <v/>
      </c>
      <c r="AD699" s="239" t="str">
        <f>+IF(I699=0,"",'Ark1'!AE2349)</f>
        <v/>
      </c>
      <c r="AE699" s="237" t="str">
        <f t="shared" si="93"/>
        <v/>
      </c>
      <c r="AF699" s="237" t="str">
        <f t="shared" si="94"/>
        <v/>
      </c>
      <c r="AG699" s="308"/>
    </row>
    <row r="700" spans="1:33" ht="15.6">
      <c r="A700" s="308"/>
      <c r="B700" s="308">
        <f>+'Ark1'!C2350</f>
        <v>0</v>
      </c>
      <c r="C700" s="236">
        <f>+'Ark1'!L2350</f>
        <v>0</v>
      </c>
      <c r="D700" s="236" t="e">
        <f>VLOOKUP(C700,Klasse!$C$11:$D$27,2)</f>
        <v>#N/A</v>
      </c>
      <c r="E700" s="236">
        <f>+'Ark1'!H2350</f>
        <v>0</v>
      </c>
      <c r="F700" s="236">
        <f>+'Ark1'!J2350</f>
        <v>0</v>
      </c>
      <c r="G700" s="236" t="e">
        <f>VLOOKUP(F700,RNR!$A$1:$B$25,2)</f>
        <v>#N/A</v>
      </c>
      <c r="H700" s="236" t="str">
        <f>+IF(I700=0,"",'Ark1'!Q2350)</f>
        <v/>
      </c>
      <c r="I700" s="353">
        <f>+'Ark1'!R2350</f>
        <v>0</v>
      </c>
      <c r="J700" s="237" t="str">
        <f>+IF(I700=0,"",'Ark1'!AG2350)</f>
        <v/>
      </c>
      <c r="K700" s="237"/>
      <c r="L700" s="237" t="str">
        <f>+IF(I700=0,"",'Ark1'!AH2350)</f>
        <v/>
      </c>
      <c r="M700" s="331"/>
      <c r="N700" s="504">
        <f>+'Ark1'!AI2350</f>
        <v>0</v>
      </c>
      <c r="O700" s="333"/>
      <c r="P700" s="32" t="str">
        <f>+IF(I700=0,"",'Ark1'!U2350)</f>
        <v/>
      </c>
      <c r="Q700" s="331"/>
      <c r="R700" s="264" t="str">
        <f>+IF(N700=0,"",'Ark1'!AJ2350)</f>
        <v/>
      </c>
      <c r="S700" s="334"/>
      <c r="T700" s="264" t="str">
        <f>+IF(N700=0,"",'Ark1'!AK2350)</f>
        <v/>
      </c>
      <c r="U700" s="308"/>
      <c r="V700" s="238" t="str">
        <f>+IF(I700=0,"",'Ark1'!T2350)</f>
        <v/>
      </c>
      <c r="W700" s="331"/>
      <c r="X700" s="239" t="str">
        <f>+IF(I700=0,"",'Ark1'!W2350)</f>
        <v/>
      </c>
      <c r="Y700" s="239" t="str">
        <f>+IF(I700=0,"",'Ark1'!X2350)</f>
        <v/>
      </c>
      <c r="Z700" s="239" t="str">
        <f>+IF(I700=0,"",'Ark1'!Y2350)</f>
        <v/>
      </c>
      <c r="AA700" s="239" t="str">
        <f>+IF(I700=0,"",'Ark1'!Z2350)</f>
        <v/>
      </c>
      <c r="AB700" s="237" t="str">
        <f>+IF(I700=0,"",'Ark1'!AA2350)</f>
        <v/>
      </c>
      <c r="AC700" s="238" t="str">
        <f>+IF(I700=0,"",'Ark1'!AC2350)</f>
        <v/>
      </c>
      <c r="AD700" s="239" t="str">
        <f>+IF(I700=0,"",'Ark1'!AE2350)</f>
        <v/>
      </c>
      <c r="AE700" s="237" t="str">
        <f t="shared" si="93"/>
        <v/>
      </c>
      <c r="AF700" s="237" t="str">
        <f t="shared" si="94"/>
        <v/>
      </c>
      <c r="AG700" s="308"/>
    </row>
    <row r="701" spans="1:33" ht="15.6">
      <c r="A701" s="308"/>
      <c r="B701" s="308">
        <f>+'Ark1'!C2351</f>
        <v>0</v>
      </c>
      <c r="C701" s="236">
        <f>+'Ark1'!L2351</f>
        <v>0</v>
      </c>
      <c r="D701" s="236" t="e">
        <f>VLOOKUP(C701,Klasse!$C$11:$D$27,2)</f>
        <v>#N/A</v>
      </c>
      <c r="E701" s="236">
        <f>+'Ark1'!H2351</f>
        <v>0</v>
      </c>
      <c r="F701" s="236">
        <f>+'Ark1'!J2351</f>
        <v>0</v>
      </c>
      <c r="G701" s="236" t="e">
        <f>VLOOKUP(F701,RNR!$A$1:$B$25,2)</f>
        <v>#N/A</v>
      </c>
      <c r="H701" s="236" t="str">
        <f>+IF(I701=0,"",'Ark1'!Q2351)</f>
        <v/>
      </c>
      <c r="I701" s="353">
        <f>+'Ark1'!R2351</f>
        <v>0</v>
      </c>
      <c r="J701" s="237" t="str">
        <f>+IF(I701=0,"",'Ark1'!AG2351)</f>
        <v/>
      </c>
      <c r="K701" s="237"/>
      <c r="L701" s="237" t="str">
        <f>+IF(I701=0,"",'Ark1'!AH2351)</f>
        <v/>
      </c>
      <c r="M701" s="331"/>
      <c r="N701" s="504">
        <f>+'Ark1'!AI2351</f>
        <v>0</v>
      </c>
      <c r="O701" s="333"/>
      <c r="P701" s="32" t="str">
        <f>+IF(I701=0,"",'Ark1'!U2351)</f>
        <v/>
      </c>
      <c r="Q701" s="331"/>
      <c r="R701" s="264" t="str">
        <f>+IF(N701=0,"",'Ark1'!AJ2351)</f>
        <v/>
      </c>
      <c r="S701" s="334"/>
      <c r="T701" s="264" t="str">
        <f>+IF(N701=0,"",'Ark1'!AK2351)</f>
        <v/>
      </c>
      <c r="U701" s="308"/>
      <c r="V701" s="238" t="str">
        <f>+IF(I701=0,"",'Ark1'!T2351)</f>
        <v/>
      </c>
      <c r="W701" s="331"/>
      <c r="X701" s="239" t="str">
        <f>+IF(I701=0,"",'Ark1'!W2351)</f>
        <v/>
      </c>
      <c r="Y701" s="239" t="str">
        <f>+IF(I701=0,"",'Ark1'!X2351)</f>
        <v/>
      </c>
      <c r="Z701" s="239" t="str">
        <f>+IF(I701=0,"",'Ark1'!Y2351)</f>
        <v/>
      </c>
      <c r="AA701" s="239" t="str">
        <f>+IF(I701=0,"",'Ark1'!Z2351)</f>
        <v/>
      </c>
      <c r="AB701" s="237" t="str">
        <f>+IF(I701=0,"",'Ark1'!AA2351)</f>
        <v/>
      </c>
      <c r="AC701" s="238" t="str">
        <f>+IF(I701=0,"",'Ark1'!AC2351)</f>
        <v/>
      </c>
      <c r="AD701" s="239" t="str">
        <f>+IF(I701=0,"",'Ark1'!AE2351)</f>
        <v/>
      </c>
      <c r="AE701" s="237" t="str">
        <f t="shared" si="93"/>
        <v/>
      </c>
      <c r="AF701" s="237" t="str">
        <f t="shared" si="94"/>
        <v/>
      </c>
      <c r="AG701" s="308"/>
    </row>
    <row r="702" spans="1:33" ht="15.6">
      <c r="A702" s="308"/>
      <c r="B702" s="308">
        <f>+'Ark1'!C2352</f>
        <v>0</v>
      </c>
      <c r="C702" s="236">
        <f>+'Ark1'!L2352</f>
        <v>0</v>
      </c>
      <c r="D702" s="236" t="e">
        <f>VLOOKUP(C702,Klasse!$C$11:$D$27,2)</f>
        <v>#N/A</v>
      </c>
      <c r="E702" s="236">
        <f>+'Ark1'!H2352</f>
        <v>0</v>
      </c>
      <c r="F702" s="236">
        <f>+'Ark1'!J2352</f>
        <v>0</v>
      </c>
      <c r="G702" s="236" t="e">
        <f>VLOOKUP(F702,RNR!$A$1:$B$25,2)</f>
        <v>#N/A</v>
      </c>
      <c r="H702" s="236" t="str">
        <f>+IF(I702=0,"",'Ark1'!Q2352)</f>
        <v/>
      </c>
      <c r="I702" s="353">
        <f>+'Ark1'!R2352</f>
        <v>0</v>
      </c>
      <c r="J702" s="237" t="str">
        <f>+IF(I702=0,"",'Ark1'!AG2352)</f>
        <v/>
      </c>
      <c r="K702" s="237"/>
      <c r="L702" s="237" t="str">
        <f>+IF(I702=0,"",'Ark1'!AH2352)</f>
        <v/>
      </c>
      <c r="M702" s="331"/>
      <c r="N702" s="504">
        <f>+'Ark1'!AI2352</f>
        <v>0</v>
      </c>
      <c r="O702" s="333"/>
      <c r="P702" s="32" t="str">
        <f>+IF(I702=0,"",'Ark1'!U2352)</f>
        <v/>
      </c>
      <c r="Q702" s="331"/>
      <c r="R702" s="264" t="str">
        <f>+IF(N702=0,"",'Ark1'!AJ2352)</f>
        <v/>
      </c>
      <c r="S702" s="334"/>
      <c r="T702" s="264" t="str">
        <f>+IF(N702=0,"",'Ark1'!AK2352)</f>
        <v/>
      </c>
      <c r="U702" s="308"/>
      <c r="V702" s="238" t="str">
        <f>+IF(I702=0,"",'Ark1'!T2352)</f>
        <v/>
      </c>
      <c r="W702" s="331"/>
      <c r="X702" s="239" t="str">
        <f>+IF(I702=0,"",'Ark1'!W2352)</f>
        <v/>
      </c>
      <c r="Y702" s="239" t="str">
        <f>+IF(I702=0,"",'Ark1'!X2352)</f>
        <v/>
      </c>
      <c r="Z702" s="239" t="str">
        <f>+IF(I702=0,"",'Ark1'!Y2352)</f>
        <v/>
      </c>
      <c r="AA702" s="239" t="str">
        <f>+IF(I702=0,"",'Ark1'!Z2352)</f>
        <v/>
      </c>
      <c r="AB702" s="237" t="str">
        <f>+IF(I702=0,"",'Ark1'!AA2352)</f>
        <v/>
      </c>
      <c r="AC702" s="238" t="str">
        <f>+IF(I702=0,"",'Ark1'!AC2352)</f>
        <v/>
      </c>
      <c r="AD702" s="239" t="str">
        <f>+IF(I702=0,"",'Ark1'!AE2352)</f>
        <v/>
      </c>
      <c r="AE702" s="237" t="str">
        <f t="shared" si="93"/>
        <v/>
      </c>
      <c r="AF702" s="237" t="str">
        <f t="shared" si="94"/>
        <v/>
      </c>
      <c r="AG702" s="308"/>
    </row>
    <row r="703" spans="1:33" ht="15.6">
      <c r="A703" s="308"/>
      <c r="B703" s="308">
        <f>+'Ark1'!C2353</f>
        <v>0</v>
      </c>
      <c r="C703" s="236">
        <f>+'Ark1'!L2353</f>
        <v>0</v>
      </c>
      <c r="D703" s="236" t="e">
        <f>VLOOKUP(C703,Klasse!$C$11:$D$27,2)</f>
        <v>#N/A</v>
      </c>
      <c r="E703" s="236">
        <f>+'Ark1'!H2353</f>
        <v>0</v>
      </c>
      <c r="F703" s="236">
        <f>+'Ark1'!J2353</f>
        <v>0</v>
      </c>
      <c r="G703" s="236" t="e">
        <f>VLOOKUP(F703,RNR!$A$1:$B$25,2)</f>
        <v>#N/A</v>
      </c>
      <c r="H703" s="236" t="str">
        <f>+IF(I703=0,"",'Ark1'!Q2353)</f>
        <v/>
      </c>
      <c r="I703" s="353">
        <f>+'Ark1'!R2353</f>
        <v>0</v>
      </c>
      <c r="J703" s="237" t="str">
        <f>+IF(I703=0,"",'Ark1'!AG2353)</f>
        <v/>
      </c>
      <c r="K703" s="237"/>
      <c r="L703" s="237" t="str">
        <f>+IF(I703=0,"",'Ark1'!AH2353)</f>
        <v/>
      </c>
      <c r="M703" s="331"/>
      <c r="N703" s="504">
        <f>+'Ark1'!AI2353</f>
        <v>0</v>
      </c>
      <c r="O703" s="333"/>
      <c r="P703" s="32" t="str">
        <f>+IF(I703=0,"",'Ark1'!U2353)</f>
        <v/>
      </c>
      <c r="Q703" s="331"/>
      <c r="R703" s="264" t="str">
        <f>+IF(N703=0,"",'Ark1'!AJ2353)</f>
        <v/>
      </c>
      <c r="S703" s="334"/>
      <c r="T703" s="264" t="str">
        <f>+IF(N703=0,"",'Ark1'!AK2353)</f>
        <v/>
      </c>
      <c r="U703" s="308"/>
      <c r="V703" s="238" t="str">
        <f>+IF(I703=0,"",'Ark1'!T2353)</f>
        <v/>
      </c>
      <c r="W703" s="331"/>
      <c r="X703" s="239" t="str">
        <f>+IF(I703=0,"",'Ark1'!W2353)</f>
        <v/>
      </c>
      <c r="Y703" s="239" t="str">
        <f>+IF(I703=0,"",'Ark1'!X2353)</f>
        <v/>
      </c>
      <c r="Z703" s="239" t="str">
        <f>+IF(I703=0,"",'Ark1'!Y2353)</f>
        <v/>
      </c>
      <c r="AA703" s="239" t="str">
        <f>+IF(I703=0,"",'Ark1'!Z2353)</f>
        <v/>
      </c>
      <c r="AB703" s="237" t="str">
        <f>+IF(I703=0,"",'Ark1'!AA2353)</f>
        <v/>
      </c>
      <c r="AC703" s="238" t="str">
        <f>+IF(I703=0,"",'Ark1'!AC2353)</f>
        <v/>
      </c>
      <c r="AD703" s="239" t="str">
        <f>+IF(I703=0,"",'Ark1'!AE2353)</f>
        <v/>
      </c>
      <c r="AE703" s="237" t="str">
        <f t="shared" si="93"/>
        <v/>
      </c>
      <c r="AF703" s="237" t="str">
        <f t="shared" si="94"/>
        <v/>
      </c>
      <c r="AG703" s="308"/>
    </row>
    <row r="704" spans="1:33" ht="15.6">
      <c r="A704" s="308"/>
      <c r="B704" s="308">
        <f>+'Ark1'!C2354</f>
        <v>0</v>
      </c>
      <c r="C704" s="236">
        <f>+'Ark1'!L2354</f>
        <v>0</v>
      </c>
      <c r="D704" s="236" t="e">
        <f>VLOOKUP(C704,Klasse!$C$11:$D$27,2)</f>
        <v>#N/A</v>
      </c>
      <c r="E704" s="236">
        <f>+'Ark1'!H2354</f>
        <v>0</v>
      </c>
      <c r="F704" s="236">
        <f>+'Ark1'!J2354</f>
        <v>0</v>
      </c>
      <c r="G704" s="236" t="e">
        <f>VLOOKUP(F704,RNR!$A$1:$B$25,2)</f>
        <v>#N/A</v>
      </c>
      <c r="H704" s="236" t="str">
        <f>+IF(I704=0,"",'Ark1'!Q2354)</f>
        <v/>
      </c>
      <c r="I704" s="353">
        <f>+'Ark1'!R2354</f>
        <v>0</v>
      </c>
      <c r="J704" s="237" t="str">
        <f>+IF(I704=0,"",'Ark1'!AG2354)</f>
        <v/>
      </c>
      <c r="K704" s="237"/>
      <c r="L704" s="237" t="str">
        <f>+IF(I704=0,"",'Ark1'!AH2354)</f>
        <v/>
      </c>
      <c r="M704" s="331"/>
      <c r="N704" s="504">
        <f>+'Ark1'!AI2354</f>
        <v>0</v>
      </c>
      <c r="O704" s="333"/>
      <c r="P704" s="32" t="str">
        <f>+IF(I704=0,"",'Ark1'!U2354)</f>
        <v/>
      </c>
      <c r="Q704" s="331"/>
      <c r="R704" s="264" t="str">
        <f>+IF(N704=0,"",'Ark1'!AJ2354)</f>
        <v/>
      </c>
      <c r="S704" s="334"/>
      <c r="T704" s="264" t="str">
        <f>+IF(N704=0,"",'Ark1'!AK2354)</f>
        <v/>
      </c>
      <c r="U704" s="308"/>
      <c r="V704" s="238" t="str">
        <f>+IF(I704=0,"",'Ark1'!T2354)</f>
        <v/>
      </c>
      <c r="W704" s="331"/>
      <c r="X704" s="239" t="str">
        <f>+IF(I704=0,"",'Ark1'!W2354)</f>
        <v/>
      </c>
      <c r="Y704" s="239" t="str">
        <f>+IF(I704=0,"",'Ark1'!X2354)</f>
        <v/>
      </c>
      <c r="Z704" s="239" t="str">
        <f>+IF(I704=0,"",'Ark1'!Y2354)</f>
        <v/>
      </c>
      <c r="AA704" s="239" t="str">
        <f>+IF(I704=0,"",'Ark1'!Z2354)</f>
        <v/>
      </c>
      <c r="AB704" s="237" t="str">
        <f>+IF(I704=0,"",'Ark1'!AA2354)</f>
        <v/>
      </c>
      <c r="AC704" s="238" t="str">
        <f>+IF(I704=0,"",'Ark1'!AC2354)</f>
        <v/>
      </c>
      <c r="AD704" s="239" t="str">
        <f>+IF(I704=0,"",'Ark1'!AE2354)</f>
        <v/>
      </c>
      <c r="AE704" s="237" t="str">
        <f t="shared" si="93"/>
        <v/>
      </c>
      <c r="AF704" s="237" t="str">
        <f t="shared" si="94"/>
        <v/>
      </c>
      <c r="AG704" s="308"/>
    </row>
    <row r="705" spans="1:61" ht="15.6">
      <c r="A705" s="308"/>
      <c r="B705" s="308">
        <f>+'Ark1'!C2355</f>
        <v>0</v>
      </c>
      <c r="C705" s="236">
        <f>+'Ark1'!L2355</f>
        <v>0</v>
      </c>
      <c r="D705" s="236" t="e">
        <f>VLOOKUP(C705,Klasse!$C$11:$D$27,2)</f>
        <v>#N/A</v>
      </c>
      <c r="E705" s="236">
        <f>+'Ark1'!H2355</f>
        <v>0</v>
      </c>
      <c r="F705" s="236">
        <f>+'Ark1'!J2355</f>
        <v>0</v>
      </c>
      <c r="G705" s="236" t="e">
        <f>VLOOKUP(F705,RNR!$A$1:$B$25,2)</f>
        <v>#N/A</v>
      </c>
      <c r="H705" s="236" t="str">
        <f>+IF(I705=0,"",'Ark1'!Q2355)</f>
        <v/>
      </c>
      <c r="I705" s="353">
        <f>+'Ark1'!R2355</f>
        <v>0</v>
      </c>
      <c r="J705" s="237" t="str">
        <f>+IF(I705=0,"",'Ark1'!AG2355)</f>
        <v/>
      </c>
      <c r="K705" s="237"/>
      <c r="L705" s="237" t="str">
        <f>+IF(I705=0,"",'Ark1'!AH2355)</f>
        <v/>
      </c>
      <c r="M705" s="331"/>
      <c r="N705" s="504">
        <f>+'Ark1'!AI2355</f>
        <v>0</v>
      </c>
      <c r="O705" s="333"/>
      <c r="P705" s="32" t="str">
        <f>+IF(I705=0,"",'Ark1'!U2355)</f>
        <v/>
      </c>
      <c r="Q705" s="331"/>
      <c r="R705" s="264" t="str">
        <f>+IF(N705=0,"",'Ark1'!AJ2355)</f>
        <v/>
      </c>
      <c r="S705" s="334"/>
      <c r="T705" s="264" t="str">
        <f>+IF(N705=0,"",'Ark1'!AK2355)</f>
        <v/>
      </c>
      <c r="U705" s="308"/>
      <c r="V705" s="238" t="str">
        <f>+IF(I705=0,"",'Ark1'!T2355)</f>
        <v/>
      </c>
      <c r="W705" s="331"/>
      <c r="X705" s="239" t="str">
        <f>+IF(I705=0,"",'Ark1'!W2355)</f>
        <v/>
      </c>
      <c r="Y705" s="239" t="str">
        <f>+IF(I705=0,"",'Ark1'!X2355)</f>
        <v/>
      </c>
      <c r="Z705" s="239" t="str">
        <f>+IF(I705=0,"",'Ark1'!Y2355)</f>
        <v/>
      </c>
      <c r="AA705" s="239" t="str">
        <f>+IF(I705=0,"",'Ark1'!Z2355)</f>
        <v/>
      </c>
      <c r="AB705" s="237" t="str">
        <f>+IF(I705=0,"",'Ark1'!AA2355)</f>
        <v/>
      </c>
      <c r="AC705" s="238" t="str">
        <f>+IF(I705=0,"",'Ark1'!AC2355)</f>
        <v/>
      </c>
      <c r="AD705" s="239" t="str">
        <f>+IF(I705=0,"",'Ark1'!AE2355)</f>
        <v/>
      </c>
      <c r="AE705" s="237" t="str">
        <f t="shared" si="93"/>
        <v/>
      </c>
      <c r="AF705" s="237" t="str">
        <f t="shared" si="94"/>
        <v/>
      </c>
      <c r="AG705" s="308"/>
    </row>
    <row r="706" spans="1:61" ht="15.6">
      <c r="A706" s="308"/>
      <c r="B706" s="308">
        <f>+'Ark1'!C2356</f>
        <v>0</v>
      </c>
      <c r="C706" s="236">
        <f>+'Ark1'!L2356</f>
        <v>0</v>
      </c>
      <c r="D706" s="236" t="e">
        <f>VLOOKUP(C706,Klasse!$C$11:$D$27,2)</f>
        <v>#N/A</v>
      </c>
      <c r="E706" s="236">
        <f>+'Ark1'!H2356</f>
        <v>0</v>
      </c>
      <c r="F706" s="236">
        <f>+'Ark1'!J2356</f>
        <v>0</v>
      </c>
      <c r="G706" s="236" t="e">
        <f>VLOOKUP(F706,RNR!$A$1:$B$25,2)</f>
        <v>#N/A</v>
      </c>
      <c r="H706" s="236" t="str">
        <f>+IF(I706=0,"",'Ark1'!Q2356)</f>
        <v/>
      </c>
      <c r="I706" s="353">
        <f>+'Ark1'!R2356</f>
        <v>0</v>
      </c>
      <c r="J706" s="237" t="str">
        <f>+IF(I706=0,"",'Ark1'!AG2356)</f>
        <v/>
      </c>
      <c r="K706" s="237"/>
      <c r="L706" s="237" t="str">
        <f>+IF(I706=0,"",'Ark1'!AH2356)</f>
        <v/>
      </c>
      <c r="M706" s="331"/>
      <c r="N706" s="504">
        <f>+'Ark1'!AI2356</f>
        <v>0</v>
      </c>
      <c r="O706" s="333"/>
      <c r="P706" s="32" t="str">
        <f>+IF(I706=0,"",'Ark1'!U2356)</f>
        <v/>
      </c>
      <c r="Q706" s="331"/>
      <c r="R706" s="264" t="str">
        <f>+IF(N706=0,"",'Ark1'!AJ2356)</f>
        <v/>
      </c>
      <c r="S706" s="334"/>
      <c r="T706" s="264" t="str">
        <f>+IF(N706=0,"",'Ark1'!AK2356)</f>
        <v/>
      </c>
      <c r="U706" s="308"/>
      <c r="V706" s="238" t="str">
        <f>+IF(I706=0,"",'Ark1'!T2356)</f>
        <v/>
      </c>
      <c r="W706" s="331"/>
      <c r="X706" s="239" t="str">
        <f>+IF(I706=0,"",'Ark1'!W2356)</f>
        <v/>
      </c>
      <c r="Y706" s="239" t="str">
        <f>+IF(I706=0,"",'Ark1'!X2356)</f>
        <v/>
      </c>
      <c r="Z706" s="239" t="str">
        <f>+IF(I706=0,"",'Ark1'!Y2356)</f>
        <v/>
      </c>
      <c r="AA706" s="239" t="str">
        <f>+IF(I706=0,"",'Ark1'!Z2356)</f>
        <v/>
      </c>
      <c r="AB706" s="237" t="str">
        <f>+IF(I706=0,"",'Ark1'!AA2356)</f>
        <v/>
      </c>
      <c r="AC706" s="238" t="str">
        <f>+IF(I706=0,"",'Ark1'!AC2356)</f>
        <v/>
      </c>
      <c r="AD706" s="239" t="str">
        <f>+IF(I706=0,"",'Ark1'!AE2356)</f>
        <v/>
      </c>
      <c r="AE706" s="237" t="str">
        <f t="shared" si="93"/>
        <v/>
      </c>
      <c r="AF706" s="237" t="str">
        <f t="shared" si="94"/>
        <v/>
      </c>
      <c r="AG706" s="308"/>
    </row>
    <row r="707" spans="1:61" ht="15.6">
      <c r="A707" s="308"/>
      <c r="B707" s="308">
        <f>+'Ark1'!C2357</f>
        <v>0</v>
      </c>
      <c r="C707" s="236">
        <f>+'Ark1'!L2357</f>
        <v>0</v>
      </c>
      <c r="D707" s="236" t="e">
        <f>VLOOKUP(C707,Klasse!$C$11:$D$27,2)</f>
        <v>#N/A</v>
      </c>
      <c r="E707" s="236">
        <f>+'Ark1'!H2357</f>
        <v>0</v>
      </c>
      <c r="F707" s="236">
        <f>+'Ark1'!J2357</f>
        <v>0</v>
      </c>
      <c r="G707" s="236" t="e">
        <f>VLOOKUP(F707,RNR!$A$1:$B$25,2)</f>
        <v>#N/A</v>
      </c>
      <c r="H707" s="236" t="str">
        <f>+IF(I707=0,"",'Ark1'!Q2357)</f>
        <v/>
      </c>
      <c r="I707" s="353">
        <f>+'Ark1'!R2357</f>
        <v>0</v>
      </c>
      <c r="J707" s="237" t="str">
        <f>+IF(I707=0,"",'Ark1'!AG2357)</f>
        <v/>
      </c>
      <c r="K707" s="237"/>
      <c r="L707" s="237" t="str">
        <f>+IF(I707=0,"",'Ark1'!AH2357)</f>
        <v/>
      </c>
      <c r="M707" s="331"/>
      <c r="N707" s="504">
        <f>+'Ark1'!AI2357</f>
        <v>0</v>
      </c>
      <c r="O707" s="333"/>
      <c r="P707" s="32" t="str">
        <f>+IF(I707=0,"",'Ark1'!U2357)</f>
        <v/>
      </c>
      <c r="Q707" s="331"/>
      <c r="R707" s="264" t="str">
        <f>+IF(N707=0,"",'Ark1'!AJ2357)</f>
        <v/>
      </c>
      <c r="S707" s="334"/>
      <c r="T707" s="264" t="str">
        <f>+IF(N707=0,"",'Ark1'!AK2357)</f>
        <v/>
      </c>
      <c r="U707" s="308"/>
      <c r="V707" s="238" t="str">
        <f>+IF(I707=0,"",'Ark1'!T2357)</f>
        <v/>
      </c>
      <c r="W707" s="331"/>
      <c r="X707" s="239" t="str">
        <f>+IF(I707=0,"",'Ark1'!W2357)</f>
        <v/>
      </c>
      <c r="Y707" s="239" t="str">
        <f>+IF(I707=0,"",'Ark1'!X2357)</f>
        <v/>
      </c>
      <c r="Z707" s="239" t="str">
        <f>+IF(I707=0,"",'Ark1'!Y2357)</f>
        <v/>
      </c>
      <c r="AA707" s="239" t="str">
        <f>+IF(I707=0,"",'Ark1'!Z2357)</f>
        <v/>
      </c>
      <c r="AB707" s="237" t="str">
        <f>+IF(I707=0,"",'Ark1'!AA2357)</f>
        <v/>
      </c>
      <c r="AC707" s="238" t="str">
        <f>+IF(I707=0,"",'Ark1'!AC2357)</f>
        <v/>
      </c>
      <c r="AD707" s="239" t="str">
        <f>+IF(I707=0,"",'Ark1'!AE2357)</f>
        <v/>
      </c>
      <c r="AE707" s="237" t="str">
        <f t="shared" si="93"/>
        <v/>
      </c>
      <c r="AF707" s="237" t="str">
        <f t="shared" si="94"/>
        <v/>
      </c>
      <c r="AG707" s="308"/>
    </row>
    <row r="708" spans="1:61" ht="15.6">
      <c r="A708" s="308"/>
      <c r="B708" s="308">
        <f>+'Ark1'!C2358</f>
        <v>0</v>
      </c>
      <c r="C708" s="236">
        <f>+'Ark1'!L2358</f>
        <v>0</v>
      </c>
      <c r="D708" s="236" t="e">
        <f>VLOOKUP(C708,Klasse!$C$11:$D$27,2)</f>
        <v>#N/A</v>
      </c>
      <c r="E708" s="236">
        <f>+'Ark1'!H2358</f>
        <v>0</v>
      </c>
      <c r="F708" s="236">
        <f>+'Ark1'!J2358</f>
        <v>0</v>
      </c>
      <c r="G708" s="236" t="e">
        <f>VLOOKUP(F708,RNR!$A$1:$B$25,2)</f>
        <v>#N/A</v>
      </c>
      <c r="H708" s="236" t="str">
        <f>+IF(I708=0,"",'Ark1'!Q2358)</f>
        <v/>
      </c>
      <c r="I708" s="353">
        <f>+'Ark1'!R2358</f>
        <v>0</v>
      </c>
      <c r="J708" s="237" t="str">
        <f>+IF(I708=0,"",'Ark1'!AG2358)</f>
        <v/>
      </c>
      <c r="K708" s="237"/>
      <c r="L708" s="237" t="str">
        <f>+IF(I708=0,"",'Ark1'!AH2358)</f>
        <v/>
      </c>
      <c r="M708" s="331"/>
      <c r="N708" s="504">
        <f>+'Ark1'!AI2358</f>
        <v>0</v>
      </c>
      <c r="O708" s="333"/>
      <c r="P708" s="32" t="str">
        <f>+IF(I708=0,"",'Ark1'!U2358)</f>
        <v/>
      </c>
      <c r="Q708" s="331"/>
      <c r="R708" s="264" t="str">
        <f>+IF(N708=0,"",'Ark1'!AJ2358)</f>
        <v/>
      </c>
      <c r="S708" s="334"/>
      <c r="T708" s="264" t="str">
        <f>+IF(N708=0,"",'Ark1'!AK2358)</f>
        <v/>
      </c>
      <c r="U708" s="308"/>
      <c r="V708" s="238" t="str">
        <f>+IF(I708=0,"",'Ark1'!T2358)</f>
        <v/>
      </c>
      <c r="W708" s="331"/>
      <c r="X708" s="239" t="str">
        <f>+IF(I708=0,"",'Ark1'!W2358)</f>
        <v/>
      </c>
      <c r="Y708" s="239" t="str">
        <f>+IF(I708=0,"",'Ark1'!X2358)</f>
        <v/>
      </c>
      <c r="Z708" s="239" t="str">
        <f>+IF(I708=0,"",'Ark1'!Y2358)</f>
        <v/>
      </c>
      <c r="AA708" s="239" t="str">
        <f>+IF(I708=0,"",'Ark1'!Z2358)</f>
        <v/>
      </c>
      <c r="AB708" s="237" t="str">
        <f>+IF(I708=0,"",'Ark1'!AA2358)</f>
        <v/>
      </c>
      <c r="AC708" s="238" t="str">
        <f>+IF(I708=0,"",'Ark1'!AC2358)</f>
        <v/>
      </c>
      <c r="AD708" s="239" t="str">
        <f>+IF(I708=0,"",'Ark1'!AE2358)</f>
        <v/>
      </c>
      <c r="AE708" s="237" t="str">
        <f t="shared" si="93"/>
        <v/>
      </c>
      <c r="AF708" s="237" t="str">
        <f t="shared" si="94"/>
        <v/>
      </c>
      <c r="AG708" s="308"/>
    </row>
    <row r="709" spans="1:61" ht="19.8">
      <c r="A709" s="308"/>
      <c r="B709" s="308"/>
      <c r="C709" s="308"/>
      <c r="D709" s="308"/>
      <c r="E709" s="308"/>
      <c r="F709" s="308"/>
      <c r="G709" s="537"/>
      <c r="H709" s="537"/>
      <c r="I709" s="354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2"/>
      <c r="Y709" s="332"/>
      <c r="Z709" s="332"/>
      <c r="AA709" s="332"/>
      <c r="AB709" s="332"/>
      <c r="AC709" s="308"/>
      <c r="AD709" s="332"/>
      <c r="AE709" s="333"/>
      <c r="AF709" s="334"/>
      <c r="AG709" s="308"/>
      <c r="AH709" s="219"/>
      <c r="AJ709" s="29"/>
      <c r="AK709" s="27"/>
      <c r="AL709" s="220"/>
      <c r="AM709" s="28"/>
      <c r="AQ709" s="28"/>
      <c r="BI709" s="232"/>
    </row>
    <row r="710" spans="1:61" ht="19.8">
      <c r="A710" s="308"/>
      <c r="B710" s="308" t="s">
        <v>649</v>
      </c>
      <c r="C710" s="308"/>
      <c r="D710" s="259" t="e">
        <f>+D716</f>
        <v>#N/A</v>
      </c>
      <c r="E710" s="308"/>
      <c r="F710" s="308"/>
      <c r="G710" s="537"/>
      <c r="H710" s="537"/>
      <c r="I710" s="340">
        <f>SUM(I712:I736)</f>
        <v>0</v>
      </c>
      <c r="J710" s="331"/>
      <c r="K710" s="335"/>
      <c r="L710" s="335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2"/>
      <c r="Y710" s="332"/>
      <c r="Z710" s="332"/>
      <c r="AA710" s="332"/>
      <c r="AB710" s="332"/>
      <c r="AC710" s="308"/>
      <c r="AD710" s="332"/>
      <c r="AE710" s="332"/>
      <c r="AF710" s="332"/>
      <c r="AG710" s="332"/>
      <c r="AH710" s="219"/>
      <c r="AJ710" s="29"/>
      <c r="AK710" s="27"/>
      <c r="AL710" s="220"/>
      <c r="AM710" s="28"/>
      <c r="AQ710" s="28"/>
      <c r="BI710" s="232"/>
    </row>
    <row r="711" spans="1:61" ht="19.8">
      <c r="A711" s="579"/>
      <c r="B711" s="579"/>
      <c r="C711" s="580"/>
      <c r="D711" s="579"/>
      <c r="E711" s="579"/>
      <c r="F711" s="579"/>
      <c r="G711" s="579"/>
      <c r="H711" s="579"/>
      <c r="I711" s="354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2"/>
      <c r="Y711" s="332"/>
      <c r="Z711" s="332"/>
      <c r="AA711" s="332"/>
      <c r="AB711" s="333"/>
      <c r="AC711" s="308"/>
      <c r="AD711" s="333"/>
      <c r="AE711" s="333"/>
      <c r="AF711" s="334"/>
      <c r="AG711" s="308"/>
      <c r="AH711" s="219"/>
      <c r="AJ711" s="29"/>
      <c r="AK711" s="27"/>
      <c r="AL711" s="220"/>
      <c r="AM711" s="28"/>
      <c r="AQ711" s="28"/>
      <c r="BI711" s="232"/>
    </row>
    <row r="712" spans="1:61" ht="15.6">
      <c r="A712" s="308"/>
      <c r="B712" s="308">
        <f>+'Ark1'!C2359</f>
        <v>0</v>
      </c>
      <c r="C712" s="236">
        <f>+'Ark1'!L2359</f>
        <v>0</v>
      </c>
      <c r="D712" s="236" t="e">
        <f>VLOOKUP(C712,Klasse!$C$11:$D$27,2)</f>
        <v>#N/A</v>
      </c>
      <c r="E712" s="236">
        <f>+'Ark1'!H2359</f>
        <v>0</v>
      </c>
      <c r="F712" s="236">
        <f>+'Ark1'!J2359</f>
        <v>0</v>
      </c>
      <c r="G712" s="236" t="e">
        <f>VLOOKUP(F712,RNR!$A$1:$B$25,2)</f>
        <v>#N/A</v>
      </c>
      <c r="H712" s="236" t="str">
        <f>+IF(I712=0,"",'Ark1'!Q2359)</f>
        <v/>
      </c>
      <c r="I712" s="353">
        <f>+'Ark1'!R2359</f>
        <v>0</v>
      </c>
      <c r="J712" s="237" t="str">
        <f>+IF(I712=0,"",'Ark1'!AG2359)</f>
        <v/>
      </c>
      <c r="K712" s="237"/>
      <c r="L712" s="237" t="str">
        <f>+IF(I712=0,"",'Ark1'!AH2359)</f>
        <v/>
      </c>
      <c r="M712" s="331"/>
      <c r="N712" s="504">
        <f>+'Ark1'!AI2359</f>
        <v>0</v>
      </c>
      <c r="O712" s="333"/>
      <c r="P712" s="32" t="str">
        <f>+IF(I712=0,"",'Ark1'!U2359)</f>
        <v/>
      </c>
      <c r="Q712" s="331"/>
      <c r="R712" s="264" t="str">
        <f>+IF(N712=0,"",'Ark1'!AJ2359)</f>
        <v/>
      </c>
      <c r="S712" s="334"/>
      <c r="T712" s="264" t="str">
        <f>+IF(N712=0,"",'Ark1'!AK2359)</f>
        <v/>
      </c>
      <c r="U712" s="308"/>
      <c r="V712" s="238" t="str">
        <f>+IF(I712=0,"",'Ark1'!T2359)</f>
        <v/>
      </c>
      <c r="W712" s="331"/>
      <c r="X712" s="239" t="str">
        <f>+IF(I712=0,"",'Ark1'!W2359)</f>
        <v/>
      </c>
      <c r="Y712" s="239" t="str">
        <f>+IF(I712=0,"",'Ark1'!X2359)</f>
        <v/>
      </c>
      <c r="Z712" s="239" t="str">
        <f>+IF(I712=0,"",'Ark1'!Y2359)</f>
        <v/>
      </c>
      <c r="AA712" s="239" t="str">
        <f>+IF(I712=0,"",'Ark1'!Z2359)</f>
        <v/>
      </c>
      <c r="AB712" s="237" t="str">
        <f>+IF(I712=0,"",'Ark1'!AA2359)</f>
        <v/>
      </c>
      <c r="AC712" s="238" t="str">
        <f>+IF(I712=0,"",'Ark1'!AC2359)</f>
        <v/>
      </c>
      <c r="AD712" s="239" t="str">
        <f>+IF(I712=0,"",'Ark1'!AE2359)</f>
        <v/>
      </c>
      <c r="AE712" s="237" t="str">
        <f t="shared" si="93"/>
        <v/>
      </c>
      <c r="AF712" s="237" t="str">
        <f t="shared" si="94"/>
        <v/>
      </c>
      <c r="AG712" s="308"/>
    </row>
    <row r="713" spans="1:61" ht="15.6">
      <c r="A713" s="308"/>
      <c r="B713" s="308">
        <f>+'Ark1'!C2360</f>
        <v>0</v>
      </c>
      <c r="C713" s="236">
        <f>+'Ark1'!L2360</f>
        <v>0</v>
      </c>
      <c r="D713" s="236" t="e">
        <f>VLOOKUP(C713,Klasse!$C$11:$D$27,2)</f>
        <v>#N/A</v>
      </c>
      <c r="E713" s="236">
        <f>+'Ark1'!H2360</f>
        <v>0</v>
      </c>
      <c r="F713" s="236">
        <f>+'Ark1'!J2360</f>
        <v>0</v>
      </c>
      <c r="G713" s="236" t="e">
        <f>VLOOKUP(F713,RNR!$A$1:$B$25,2)</f>
        <v>#N/A</v>
      </c>
      <c r="H713" s="236" t="str">
        <f>+IF(I713=0,"",'Ark1'!Q2360)</f>
        <v/>
      </c>
      <c r="I713" s="353">
        <f>+'Ark1'!R2360</f>
        <v>0</v>
      </c>
      <c r="J713" s="237" t="str">
        <f>+IF(I713=0,"",'Ark1'!AG2360)</f>
        <v/>
      </c>
      <c r="K713" s="237"/>
      <c r="L713" s="237" t="str">
        <f>+IF(I713=0,"",'Ark1'!AH2360)</f>
        <v/>
      </c>
      <c r="M713" s="331"/>
      <c r="N713" s="504">
        <f>+'Ark1'!AI2360</f>
        <v>0</v>
      </c>
      <c r="O713" s="333"/>
      <c r="P713" s="32" t="str">
        <f>+IF(I713=0,"",'Ark1'!U2360)</f>
        <v/>
      </c>
      <c r="Q713" s="331"/>
      <c r="R713" s="264" t="str">
        <f>+IF(N713=0,"",'Ark1'!AJ2360)</f>
        <v/>
      </c>
      <c r="S713" s="334"/>
      <c r="T713" s="264" t="str">
        <f>+IF(N713=0,"",'Ark1'!AK2360)</f>
        <v/>
      </c>
      <c r="U713" s="308"/>
      <c r="V713" s="238" t="str">
        <f>+IF(I713=0,"",'Ark1'!T2360)</f>
        <v/>
      </c>
      <c r="W713" s="331"/>
      <c r="X713" s="239" t="str">
        <f>+IF(I713=0,"",'Ark1'!W2360)</f>
        <v/>
      </c>
      <c r="Y713" s="239" t="str">
        <f>+IF(I713=0,"",'Ark1'!X2360)</f>
        <v/>
      </c>
      <c r="Z713" s="239" t="str">
        <f>+IF(I713=0,"",'Ark1'!Y2360)</f>
        <v/>
      </c>
      <c r="AA713" s="239" t="str">
        <f>+IF(I713=0,"",'Ark1'!Z2360)</f>
        <v/>
      </c>
      <c r="AB713" s="237" t="str">
        <f>+IF(I713=0,"",'Ark1'!AA2360)</f>
        <v/>
      </c>
      <c r="AC713" s="238" t="str">
        <f>+IF(I713=0,"",'Ark1'!AC2360)</f>
        <v/>
      </c>
      <c r="AD713" s="239" t="str">
        <f>+IF(I713=0,"",'Ark1'!AE2360)</f>
        <v/>
      </c>
      <c r="AE713" s="237" t="str">
        <f t="shared" si="93"/>
        <v/>
      </c>
      <c r="AF713" s="237" t="str">
        <f t="shared" si="94"/>
        <v/>
      </c>
      <c r="AG713" s="308"/>
    </row>
    <row r="714" spans="1:61" ht="15.6">
      <c r="A714" s="308"/>
      <c r="B714" s="308">
        <f>+'Ark1'!C2361</f>
        <v>0</v>
      </c>
      <c r="C714" s="236">
        <f>+'Ark1'!L2361</f>
        <v>0</v>
      </c>
      <c r="D714" s="236" t="e">
        <f>VLOOKUP(C714,Klasse!$C$11:$D$27,2)</f>
        <v>#N/A</v>
      </c>
      <c r="E714" s="236">
        <f>+'Ark1'!H2361</f>
        <v>0</v>
      </c>
      <c r="F714" s="236">
        <f>+'Ark1'!J2361</f>
        <v>0</v>
      </c>
      <c r="G714" s="236" t="e">
        <f>VLOOKUP(F714,RNR!$A$1:$B$25,2)</f>
        <v>#N/A</v>
      </c>
      <c r="H714" s="236" t="str">
        <f>+IF(I714=0,"",'Ark1'!Q2361)</f>
        <v/>
      </c>
      <c r="I714" s="353">
        <f>+'Ark1'!R2361</f>
        <v>0</v>
      </c>
      <c r="J714" s="237" t="str">
        <f>+IF(I714=0,"",'Ark1'!AG2361)</f>
        <v/>
      </c>
      <c r="K714" s="237"/>
      <c r="L714" s="237" t="str">
        <f>+IF(I714=0,"",'Ark1'!AH2361)</f>
        <v/>
      </c>
      <c r="M714" s="331"/>
      <c r="N714" s="504">
        <f>+'Ark1'!AI2361</f>
        <v>0</v>
      </c>
      <c r="O714" s="333"/>
      <c r="P714" s="32" t="str">
        <f>+IF(I714=0,"",'Ark1'!U2361)</f>
        <v/>
      </c>
      <c r="Q714" s="331"/>
      <c r="R714" s="264" t="str">
        <f>+IF(N714=0,"",'Ark1'!AJ2361)</f>
        <v/>
      </c>
      <c r="S714" s="334"/>
      <c r="T714" s="264" t="str">
        <f>+IF(N714=0,"",'Ark1'!AK2361)</f>
        <v/>
      </c>
      <c r="U714" s="308"/>
      <c r="V714" s="238" t="str">
        <f>+IF(I714=0,"",'Ark1'!T2361)</f>
        <v/>
      </c>
      <c r="W714" s="331"/>
      <c r="X714" s="239" t="str">
        <f>+IF(I714=0,"",'Ark1'!W2361)</f>
        <v/>
      </c>
      <c r="Y714" s="239" t="str">
        <f>+IF(I714=0,"",'Ark1'!X2361)</f>
        <v/>
      </c>
      <c r="Z714" s="239" t="str">
        <f>+IF(I714=0,"",'Ark1'!Y2361)</f>
        <v/>
      </c>
      <c r="AA714" s="239" t="str">
        <f>+IF(I714=0,"",'Ark1'!Z2361)</f>
        <v/>
      </c>
      <c r="AB714" s="237" t="str">
        <f>+IF(I714=0,"",'Ark1'!AA2361)</f>
        <v/>
      </c>
      <c r="AC714" s="238" t="str">
        <f>+IF(I714=0,"",'Ark1'!AC2361)</f>
        <v/>
      </c>
      <c r="AD714" s="239" t="str">
        <f>+IF(I714=0,"",'Ark1'!AE2361)</f>
        <v/>
      </c>
      <c r="AE714" s="237" t="str">
        <f t="shared" si="93"/>
        <v/>
      </c>
      <c r="AF714" s="237" t="str">
        <f t="shared" si="94"/>
        <v/>
      </c>
      <c r="AG714" s="308"/>
    </row>
    <row r="715" spans="1:61" ht="15.6">
      <c r="A715" s="308"/>
      <c r="B715" s="308">
        <f>+'Ark1'!C2362</f>
        <v>0</v>
      </c>
      <c r="C715" s="236">
        <f>+'Ark1'!L2362</f>
        <v>0</v>
      </c>
      <c r="D715" s="236" t="e">
        <f>VLOOKUP(C715,Klasse!$C$11:$D$27,2)</f>
        <v>#N/A</v>
      </c>
      <c r="E715" s="236">
        <f>+'Ark1'!H2362</f>
        <v>0</v>
      </c>
      <c r="F715" s="236">
        <f>+'Ark1'!J2362</f>
        <v>0</v>
      </c>
      <c r="G715" s="236" t="e">
        <f>VLOOKUP(F715,RNR!$A$1:$B$25,2)</f>
        <v>#N/A</v>
      </c>
      <c r="H715" s="236" t="str">
        <f>+IF(I715=0,"",'Ark1'!Q2362)</f>
        <v/>
      </c>
      <c r="I715" s="353">
        <f>+'Ark1'!R2362</f>
        <v>0</v>
      </c>
      <c r="J715" s="237" t="str">
        <f>+IF(I715=0,"",'Ark1'!AG2362)</f>
        <v/>
      </c>
      <c r="K715" s="237"/>
      <c r="L715" s="237" t="str">
        <f>+IF(I715=0,"",'Ark1'!AH2362)</f>
        <v/>
      </c>
      <c r="M715" s="331"/>
      <c r="N715" s="504">
        <f>+'Ark1'!AI2362</f>
        <v>0</v>
      </c>
      <c r="O715" s="333"/>
      <c r="P715" s="32" t="str">
        <f>+IF(I715=0,"",'Ark1'!U2362)</f>
        <v/>
      </c>
      <c r="Q715" s="331"/>
      <c r="R715" s="264" t="str">
        <f>+IF(N715=0,"",'Ark1'!AJ2362)</f>
        <v/>
      </c>
      <c r="S715" s="334"/>
      <c r="T715" s="264" t="str">
        <f>+IF(N715=0,"",'Ark1'!AK2362)</f>
        <v/>
      </c>
      <c r="U715" s="308"/>
      <c r="V715" s="238" t="str">
        <f>+IF(I715=0,"",'Ark1'!T2362)</f>
        <v/>
      </c>
      <c r="W715" s="331"/>
      <c r="X715" s="239" t="str">
        <f>+IF(I715=0,"",'Ark1'!W2362)</f>
        <v/>
      </c>
      <c r="Y715" s="239" t="str">
        <f>+IF(I715=0,"",'Ark1'!X2362)</f>
        <v/>
      </c>
      <c r="Z715" s="239" t="str">
        <f>+IF(I715=0,"",'Ark1'!Y2362)</f>
        <v/>
      </c>
      <c r="AA715" s="239" t="str">
        <f>+IF(I715=0,"",'Ark1'!Z2362)</f>
        <v/>
      </c>
      <c r="AB715" s="237" t="str">
        <f>+IF(I715=0,"",'Ark1'!AA2362)</f>
        <v/>
      </c>
      <c r="AC715" s="238" t="str">
        <f>+IF(I715=0,"",'Ark1'!AC2362)</f>
        <v/>
      </c>
      <c r="AD715" s="239" t="str">
        <f>+IF(I715=0,"",'Ark1'!AE2362)</f>
        <v/>
      </c>
      <c r="AE715" s="237" t="str">
        <f t="shared" si="93"/>
        <v/>
      </c>
      <c r="AF715" s="237" t="str">
        <f t="shared" si="94"/>
        <v/>
      </c>
      <c r="AG715" s="308"/>
    </row>
    <row r="716" spans="1:61" ht="15.6">
      <c r="A716" s="308"/>
      <c r="B716" s="308">
        <f>+'Ark1'!C2363</f>
        <v>0</v>
      </c>
      <c r="C716" s="236">
        <f>+'Ark1'!L2363</f>
        <v>0</v>
      </c>
      <c r="D716" s="236" t="e">
        <f>VLOOKUP(C716,Klasse!$C$11:$D$27,2)</f>
        <v>#N/A</v>
      </c>
      <c r="E716" s="236">
        <f>+'Ark1'!H2363</f>
        <v>0</v>
      </c>
      <c r="F716" s="236">
        <f>+'Ark1'!J2363</f>
        <v>0</v>
      </c>
      <c r="G716" s="236" t="e">
        <f>VLOOKUP(F716,RNR!$A$1:$B$25,2)</f>
        <v>#N/A</v>
      </c>
      <c r="H716" s="236" t="str">
        <f>+IF(I716=0,"",'Ark1'!Q2363)</f>
        <v/>
      </c>
      <c r="I716" s="353">
        <f>+'Ark1'!R2363</f>
        <v>0</v>
      </c>
      <c r="J716" s="237" t="str">
        <f>+IF(I716=0,"",'Ark1'!AG2363)</f>
        <v/>
      </c>
      <c r="K716" s="237"/>
      <c r="L716" s="237" t="str">
        <f>+IF(I716=0,"",'Ark1'!AH2363)</f>
        <v/>
      </c>
      <c r="M716" s="331"/>
      <c r="N716" s="504">
        <f>+'Ark1'!AI2363</f>
        <v>0</v>
      </c>
      <c r="O716" s="333"/>
      <c r="P716" s="32" t="str">
        <f>+IF(I716=0,"",'Ark1'!U2363)</f>
        <v/>
      </c>
      <c r="Q716" s="331"/>
      <c r="R716" s="264" t="str">
        <f>+IF(N716=0,"",'Ark1'!AJ2363)</f>
        <v/>
      </c>
      <c r="S716" s="334"/>
      <c r="T716" s="264" t="str">
        <f>+IF(N716=0,"",'Ark1'!AK2363)</f>
        <v/>
      </c>
      <c r="U716" s="308"/>
      <c r="V716" s="238" t="str">
        <f>+IF(I716=0,"",'Ark1'!T2363)</f>
        <v/>
      </c>
      <c r="W716" s="331"/>
      <c r="X716" s="239" t="str">
        <f>+IF(I716=0,"",'Ark1'!W2363)</f>
        <v/>
      </c>
      <c r="Y716" s="239" t="str">
        <f>+IF(I716=0,"",'Ark1'!X2363)</f>
        <v/>
      </c>
      <c r="Z716" s="239" t="str">
        <f>+IF(I716=0,"",'Ark1'!Y2363)</f>
        <v/>
      </c>
      <c r="AA716" s="239" t="str">
        <f>+IF(I716=0,"",'Ark1'!Z2363)</f>
        <v/>
      </c>
      <c r="AB716" s="237" t="str">
        <f>+IF(I716=0,"",'Ark1'!AA2363)</f>
        <v/>
      </c>
      <c r="AC716" s="238" t="str">
        <f>+IF(I716=0,"",'Ark1'!AC2363)</f>
        <v/>
      </c>
      <c r="AD716" s="239" t="str">
        <f>+IF(I716=0,"",'Ark1'!AE2363)</f>
        <v/>
      </c>
      <c r="AE716" s="237" t="str">
        <f t="shared" ref="AE716:AE743" si="95">IF(I716=0,"",P716/C716)</f>
        <v/>
      </c>
      <c r="AF716" s="237" t="str">
        <f t="shared" ref="AF716:AF772" si="96">IF(I716=0,"",I716/H716)</f>
        <v/>
      </c>
      <c r="AG716" s="308"/>
    </row>
    <row r="717" spans="1:61" ht="15.6">
      <c r="A717" s="308"/>
      <c r="B717" s="308">
        <f>+'Ark1'!C2364</f>
        <v>0</v>
      </c>
      <c r="C717" s="236">
        <f>+'Ark1'!L2364</f>
        <v>0</v>
      </c>
      <c r="D717" s="236" t="e">
        <f>VLOOKUP(C717,Klasse!$C$11:$D$27,2)</f>
        <v>#N/A</v>
      </c>
      <c r="E717" s="236">
        <f>+'Ark1'!H2364</f>
        <v>0</v>
      </c>
      <c r="F717" s="236">
        <f>+'Ark1'!J2364</f>
        <v>0</v>
      </c>
      <c r="G717" s="236" t="e">
        <f>VLOOKUP(F717,RNR!$A$1:$B$25,2)</f>
        <v>#N/A</v>
      </c>
      <c r="H717" s="236" t="str">
        <f>+IF(I717=0,"",'Ark1'!Q2364)</f>
        <v/>
      </c>
      <c r="I717" s="353">
        <f>+'Ark1'!R2364</f>
        <v>0</v>
      </c>
      <c r="J717" s="237" t="str">
        <f>+IF(I717=0,"",'Ark1'!AG2364)</f>
        <v/>
      </c>
      <c r="K717" s="237"/>
      <c r="L717" s="237" t="str">
        <f>+IF(I717=0,"",'Ark1'!AH2364)</f>
        <v/>
      </c>
      <c r="M717" s="331"/>
      <c r="N717" s="504">
        <f>+'Ark1'!AI2364</f>
        <v>0</v>
      </c>
      <c r="O717" s="333"/>
      <c r="P717" s="32" t="str">
        <f>+IF(I717=0,"",'Ark1'!U2364)</f>
        <v/>
      </c>
      <c r="Q717" s="331"/>
      <c r="R717" s="264" t="str">
        <f>+IF(N717=0,"",'Ark1'!AJ2364)</f>
        <v/>
      </c>
      <c r="S717" s="334"/>
      <c r="T717" s="264" t="str">
        <f>+IF(N717=0,"",'Ark1'!AK2364)</f>
        <v/>
      </c>
      <c r="U717" s="308"/>
      <c r="V717" s="238" t="str">
        <f>+IF(I717=0,"",'Ark1'!T2364)</f>
        <v/>
      </c>
      <c r="W717" s="331"/>
      <c r="X717" s="239" t="str">
        <f>+IF(I717=0,"",'Ark1'!W2364)</f>
        <v/>
      </c>
      <c r="Y717" s="239" t="str">
        <f>+IF(I717=0,"",'Ark1'!X2364)</f>
        <v/>
      </c>
      <c r="Z717" s="239" t="str">
        <f>+IF(I717=0,"",'Ark1'!Y2364)</f>
        <v/>
      </c>
      <c r="AA717" s="239" t="str">
        <f>+IF(I717=0,"",'Ark1'!Z2364)</f>
        <v/>
      </c>
      <c r="AB717" s="237" t="str">
        <f>+IF(I717=0,"",'Ark1'!AA2364)</f>
        <v/>
      </c>
      <c r="AC717" s="238" t="str">
        <f>+IF(I717=0,"",'Ark1'!AC2364)</f>
        <v/>
      </c>
      <c r="AD717" s="239" t="str">
        <f>+IF(I717=0,"",'Ark1'!AE2364)</f>
        <v/>
      </c>
      <c r="AE717" s="237" t="str">
        <f t="shared" si="95"/>
        <v/>
      </c>
      <c r="AF717" s="237" t="str">
        <f t="shared" ref="AF717:AF743" si="97">IF(I717=0,"",I717/H717)</f>
        <v/>
      </c>
      <c r="AG717" s="308"/>
    </row>
    <row r="718" spans="1:61" ht="15.6">
      <c r="A718" s="308"/>
      <c r="B718" s="308">
        <f>+'Ark1'!C2365</f>
        <v>0</v>
      </c>
      <c r="C718" s="236">
        <f>+'Ark1'!L2365</f>
        <v>0</v>
      </c>
      <c r="D718" s="236" t="e">
        <f>VLOOKUP(C718,Klasse!$C$11:$D$27,2)</f>
        <v>#N/A</v>
      </c>
      <c r="E718" s="236">
        <f>+'Ark1'!H2365</f>
        <v>0</v>
      </c>
      <c r="F718" s="236">
        <f>+'Ark1'!J2365</f>
        <v>0</v>
      </c>
      <c r="G718" s="236" t="e">
        <f>VLOOKUP(F718,RNR!$A$1:$B$25,2)</f>
        <v>#N/A</v>
      </c>
      <c r="H718" s="236" t="str">
        <f>+IF(I718=0,"",'Ark1'!Q2365)</f>
        <v/>
      </c>
      <c r="I718" s="353">
        <f>+'Ark1'!R2365</f>
        <v>0</v>
      </c>
      <c r="J718" s="237" t="str">
        <f>+IF(I718=0,"",'Ark1'!AG2365)</f>
        <v/>
      </c>
      <c r="K718" s="237"/>
      <c r="L718" s="237" t="str">
        <f>+IF(I718=0,"",'Ark1'!AH2365)</f>
        <v/>
      </c>
      <c r="M718" s="331"/>
      <c r="N718" s="504">
        <f>+'Ark1'!AI2365</f>
        <v>0</v>
      </c>
      <c r="O718" s="333"/>
      <c r="P718" s="32" t="str">
        <f>+IF(I718=0,"",'Ark1'!U2365)</f>
        <v/>
      </c>
      <c r="Q718" s="331"/>
      <c r="R718" s="264" t="str">
        <f>+IF(N718=0,"",'Ark1'!AJ2365)</f>
        <v/>
      </c>
      <c r="S718" s="334"/>
      <c r="T718" s="264" t="str">
        <f>+IF(N718=0,"",'Ark1'!AK2365)</f>
        <v/>
      </c>
      <c r="U718" s="308"/>
      <c r="V718" s="238" t="str">
        <f>+IF(I718=0,"",'Ark1'!T2365)</f>
        <v/>
      </c>
      <c r="W718" s="331"/>
      <c r="X718" s="239" t="str">
        <f>+IF(I718=0,"",'Ark1'!W2365)</f>
        <v/>
      </c>
      <c r="Y718" s="239" t="str">
        <f>+IF(I718=0,"",'Ark1'!X2365)</f>
        <v/>
      </c>
      <c r="Z718" s="239" t="str">
        <f>+IF(I718=0,"",'Ark1'!Y2365)</f>
        <v/>
      </c>
      <c r="AA718" s="239" t="str">
        <f>+IF(I718=0,"",'Ark1'!Z2365)</f>
        <v/>
      </c>
      <c r="AB718" s="237" t="str">
        <f>+IF(I718=0,"",'Ark1'!AA2365)</f>
        <v/>
      </c>
      <c r="AC718" s="238" t="str">
        <f>+IF(I718=0,"",'Ark1'!AC2365)</f>
        <v/>
      </c>
      <c r="AD718" s="239" t="str">
        <f>+IF(I718=0,"",'Ark1'!AE2365)</f>
        <v/>
      </c>
      <c r="AE718" s="237" t="str">
        <f t="shared" si="95"/>
        <v/>
      </c>
      <c r="AF718" s="237" t="str">
        <f t="shared" si="97"/>
        <v/>
      </c>
      <c r="AG718" s="308"/>
    </row>
    <row r="719" spans="1:61" ht="15.6">
      <c r="A719" s="308"/>
      <c r="B719" s="308">
        <f>+'Ark1'!C2366</f>
        <v>0</v>
      </c>
      <c r="C719" s="236">
        <f>+'Ark1'!L2366</f>
        <v>0</v>
      </c>
      <c r="D719" s="236" t="e">
        <f>VLOOKUP(C719,Klasse!$C$11:$D$27,2)</f>
        <v>#N/A</v>
      </c>
      <c r="E719" s="236">
        <f>+'Ark1'!H2366</f>
        <v>0</v>
      </c>
      <c r="F719" s="236">
        <f>+'Ark1'!J2366</f>
        <v>0</v>
      </c>
      <c r="G719" s="236" t="e">
        <f>VLOOKUP(F719,RNR!$A$1:$B$25,2)</f>
        <v>#N/A</v>
      </c>
      <c r="H719" s="236" t="str">
        <f>+IF(I719=0,"",'Ark1'!Q2366)</f>
        <v/>
      </c>
      <c r="I719" s="353">
        <f>+'Ark1'!R2366</f>
        <v>0</v>
      </c>
      <c r="J719" s="237" t="str">
        <f>+IF(I719=0,"",'Ark1'!AG2366)</f>
        <v/>
      </c>
      <c r="K719" s="237"/>
      <c r="L719" s="237" t="str">
        <f>+IF(I719=0,"",'Ark1'!AH2366)</f>
        <v/>
      </c>
      <c r="M719" s="331"/>
      <c r="N719" s="504">
        <f>+'Ark1'!AI2366</f>
        <v>0</v>
      </c>
      <c r="O719" s="333"/>
      <c r="P719" s="32" t="str">
        <f>+IF(I719=0,"",'Ark1'!U2366)</f>
        <v/>
      </c>
      <c r="Q719" s="331"/>
      <c r="R719" s="264" t="str">
        <f>+IF(N719=0,"",'Ark1'!AJ2366)</f>
        <v/>
      </c>
      <c r="S719" s="334"/>
      <c r="T719" s="264" t="str">
        <f>+IF(N719=0,"",'Ark1'!AK2366)</f>
        <v/>
      </c>
      <c r="U719" s="308"/>
      <c r="V719" s="238" t="str">
        <f>+IF(I719=0,"",'Ark1'!T2366)</f>
        <v/>
      </c>
      <c r="W719" s="331"/>
      <c r="X719" s="239" t="str">
        <f>+IF(I719=0,"",'Ark1'!W2366)</f>
        <v/>
      </c>
      <c r="Y719" s="239" t="str">
        <f>+IF(I719=0,"",'Ark1'!X2366)</f>
        <v/>
      </c>
      <c r="Z719" s="239" t="str">
        <f>+IF(I719=0,"",'Ark1'!Y2366)</f>
        <v/>
      </c>
      <c r="AA719" s="239" t="str">
        <f>+IF(I719=0,"",'Ark1'!Z2366)</f>
        <v/>
      </c>
      <c r="AB719" s="237" t="str">
        <f>+IF(I719=0,"",'Ark1'!AA2366)</f>
        <v/>
      </c>
      <c r="AC719" s="238" t="str">
        <f>+IF(I719=0,"",'Ark1'!AC2366)</f>
        <v/>
      </c>
      <c r="AD719" s="239" t="str">
        <f>+IF(I719=0,"",'Ark1'!AE2366)</f>
        <v/>
      </c>
      <c r="AE719" s="237" t="str">
        <f t="shared" si="95"/>
        <v/>
      </c>
      <c r="AF719" s="237" t="str">
        <f t="shared" si="97"/>
        <v/>
      </c>
      <c r="AG719" s="308"/>
    </row>
    <row r="720" spans="1:61" ht="15.6">
      <c r="A720" s="308"/>
      <c r="B720" s="308">
        <f>+'Ark1'!C2367</f>
        <v>0</v>
      </c>
      <c r="C720" s="236">
        <f>+'Ark1'!L2367</f>
        <v>0</v>
      </c>
      <c r="D720" s="236" t="e">
        <f>VLOOKUP(C720,Klasse!$C$11:$D$27,2)</f>
        <v>#N/A</v>
      </c>
      <c r="E720" s="236">
        <f>+'Ark1'!H2367</f>
        <v>0</v>
      </c>
      <c r="F720" s="236">
        <f>+'Ark1'!J2367</f>
        <v>0</v>
      </c>
      <c r="G720" s="236" t="e">
        <f>VLOOKUP(F720,RNR!$A$1:$B$25,2)</f>
        <v>#N/A</v>
      </c>
      <c r="H720" s="236" t="str">
        <f>+IF(I720=0,"",'Ark1'!Q2367)</f>
        <v/>
      </c>
      <c r="I720" s="353">
        <f>+'Ark1'!R2367</f>
        <v>0</v>
      </c>
      <c r="J720" s="237" t="str">
        <f>+IF(I720=0,"",'Ark1'!AG2367)</f>
        <v/>
      </c>
      <c r="K720" s="237"/>
      <c r="L720" s="237" t="str">
        <f>+IF(I720=0,"",'Ark1'!AH2367)</f>
        <v/>
      </c>
      <c r="M720" s="331"/>
      <c r="N720" s="504">
        <f>+'Ark1'!AI2367</f>
        <v>0</v>
      </c>
      <c r="O720" s="333"/>
      <c r="P720" s="32" t="str">
        <f>+IF(I720=0,"",'Ark1'!U2367)</f>
        <v/>
      </c>
      <c r="Q720" s="331"/>
      <c r="R720" s="264" t="str">
        <f>+IF(N720=0,"",'Ark1'!AJ2367)</f>
        <v/>
      </c>
      <c r="S720" s="334"/>
      <c r="T720" s="264" t="str">
        <f>+IF(N720=0,"",'Ark1'!AK2367)</f>
        <v/>
      </c>
      <c r="U720" s="308"/>
      <c r="V720" s="238" t="str">
        <f>+IF(I720=0,"",'Ark1'!T2367)</f>
        <v/>
      </c>
      <c r="W720" s="331"/>
      <c r="X720" s="239" t="str">
        <f>+IF(I720=0,"",'Ark1'!W2367)</f>
        <v/>
      </c>
      <c r="Y720" s="239" t="str">
        <f>+IF(I720=0,"",'Ark1'!X2367)</f>
        <v/>
      </c>
      <c r="Z720" s="239" t="str">
        <f>+IF(I720=0,"",'Ark1'!Y2367)</f>
        <v/>
      </c>
      <c r="AA720" s="239" t="str">
        <f>+IF(I720=0,"",'Ark1'!Z2367)</f>
        <v/>
      </c>
      <c r="AB720" s="237" t="str">
        <f>+IF(I720=0,"",'Ark1'!AA2367)</f>
        <v/>
      </c>
      <c r="AC720" s="238" t="str">
        <f>+IF(I720=0,"",'Ark1'!AC2367)</f>
        <v/>
      </c>
      <c r="AD720" s="239" t="str">
        <f>+IF(I720=0,"",'Ark1'!AE2367)</f>
        <v/>
      </c>
      <c r="AE720" s="237" t="str">
        <f t="shared" si="95"/>
        <v/>
      </c>
      <c r="AF720" s="237" t="str">
        <f t="shared" si="97"/>
        <v/>
      </c>
      <c r="AG720" s="308"/>
    </row>
    <row r="721" spans="1:33" ht="15.6">
      <c r="A721" s="308"/>
      <c r="B721" s="308">
        <f>+'Ark1'!C2368</f>
        <v>0</v>
      </c>
      <c r="C721" s="236">
        <f>+'Ark1'!L2368</f>
        <v>0</v>
      </c>
      <c r="D721" s="236" t="e">
        <f>VLOOKUP(C721,Klasse!$C$11:$D$27,2)</f>
        <v>#N/A</v>
      </c>
      <c r="E721" s="236">
        <f>+'Ark1'!H2368</f>
        <v>0</v>
      </c>
      <c r="F721" s="236">
        <f>+'Ark1'!J2368</f>
        <v>0</v>
      </c>
      <c r="G721" s="236" t="e">
        <f>VLOOKUP(F721,RNR!$A$1:$B$25,2)</f>
        <v>#N/A</v>
      </c>
      <c r="H721" s="236" t="str">
        <f>+IF(I721=0,"",'Ark1'!Q2368)</f>
        <v/>
      </c>
      <c r="I721" s="353">
        <f>+'Ark1'!R2368</f>
        <v>0</v>
      </c>
      <c r="J721" s="237" t="str">
        <f>+IF(I721=0,"",'Ark1'!AG2368)</f>
        <v/>
      </c>
      <c r="K721" s="237"/>
      <c r="L721" s="237" t="str">
        <f>+IF(I721=0,"",'Ark1'!AH2368)</f>
        <v/>
      </c>
      <c r="M721" s="331"/>
      <c r="N721" s="504">
        <f>+'Ark1'!AI2368</f>
        <v>0</v>
      </c>
      <c r="O721" s="333"/>
      <c r="P721" s="32" t="str">
        <f>+IF(I721=0,"",'Ark1'!U2368)</f>
        <v/>
      </c>
      <c r="Q721" s="331"/>
      <c r="R721" s="264" t="str">
        <f>+IF(N721=0,"",'Ark1'!AJ2368)</f>
        <v/>
      </c>
      <c r="S721" s="334"/>
      <c r="T721" s="264" t="str">
        <f>+IF(N721=0,"",'Ark1'!AK2368)</f>
        <v/>
      </c>
      <c r="U721" s="308"/>
      <c r="V721" s="238" t="str">
        <f>+IF(I721=0,"",'Ark1'!T2368)</f>
        <v/>
      </c>
      <c r="W721" s="331"/>
      <c r="X721" s="239" t="str">
        <f>+IF(I721=0,"",'Ark1'!W2368)</f>
        <v/>
      </c>
      <c r="Y721" s="239" t="str">
        <f>+IF(I721=0,"",'Ark1'!X2368)</f>
        <v/>
      </c>
      <c r="Z721" s="239" t="str">
        <f>+IF(I721=0,"",'Ark1'!Y2368)</f>
        <v/>
      </c>
      <c r="AA721" s="239" t="str">
        <f>+IF(I721=0,"",'Ark1'!Z2368)</f>
        <v/>
      </c>
      <c r="AB721" s="237" t="str">
        <f>+IF(I721=0,"",'Ark1'!AA2368)</f>
        <v/>
      </c>
      <c r="AC721" s="238" t="str">
        <f>+IF(I721=0,"",'Ark1'!AC2368)</f>
        <v/>
      </c>
      <c r="AD721" s="239" t="str">
        <f>+IF(I721=0,"",'Ark1'!AE2368)</f>
        <v/>
      </c>
      <c r="AE721" s="237" t="str">
        <f t="shared" si="95"/>
        <v/>
      </c>
      <c r="AF721" s="237" t="str">
        <f t="shared" si="97"/>
        <v/>
      </c>
      <c r="AG721" s="308"/>
    </row>
    <row r="722" spans="1:33" ht="15.6">
      <c r="A722" s="308"/>
      <c r="B722" s="308">
        <f>+'Ark1'!C2369</f>
        <v>0</v>
      </c>
      <c r="C722" s="236">
        <f>+'Ark1'!L2369</f>
        <v>0</v>
      </c>
      <c r="D722" s="236" t="e">
        <f>VLOOKUP(C722,Klasse!$C$11:$D$27,2)</f>
        <v>#N/A</v>
      </c>
      <c r="E722" s="236">
        <f>+'Ark1'!H2369</f>
        <v>0</v>
      </c>
      <c r="F722" s="236">
        <f>+'Ark1'!J2369</f>
        <v>0</v>
      </c>
      <c r="G722" s="236" t="e">
        <f>VLOOKUP(F722,RNR!$A$1:$B$25,2)</f>
        <v>#N/A</v>
      </c>
      <c r="H722" s="236" t="str">
        <f>+IF(I722=0,"",'Ark1'!Q2369)</f>
        <v/>
      </c>
      <c r="I722" s="353">
        <f>+'Ark1'!R2369</f>
        <v>0</v>
      </c>
      <c r="J722" s="237" t="str">
        <f>+IF(I722=0,"",'Ark1'!AG2369)</f>
        <v/>
      </c>
      <c r="K722" s="237"/>
      <c r="L722" s="237" t="str">
        <f>+IF(I722=0,"",'Ark1'!AH2369)</f>
        <v/>
      </c>
      <c r="M722" s="331"/>
      <c r="N722" s="504">
        <f>+'Ark1'!AI2369</f>
        <v>0</v>
      </c>
      <c r="O722" s="333"/>
      <c r="P722" s="32" t="str">
        <f>+IF(I722=0,"",'Ark1'!U2369)</f>
        <v/>
      </c>
      <c r="Q722" s="331"/>
      <c r="R722" s="264" t="str">
        <f>+IF(N722=0,"",'Ark1'!AJ2369)</f>
        <v/>
      </c>
      <c r="S722" s="334"/>
      <c r="T722" s="264" t="str">
        <f>+IF(N722=0,"",'Ark1'!AK2369)</f>
        <v/>
      </c>
      <c r="U722" s="308"/>
      <c r="V722" s="238" t="str">
        <f>+IF(I722=0,"",'Ark1'!T2369)</f>
        <v/>
      </c>
      <c r="W722" s="331"/>
      <c r="X722" s="239" t="str">
        <f>+IF(I722=0,"",'Ark1'!W2369)</f>
        <v/>
      </c>
      <c r="Y722" s="239" t="str">
        <f>+IF(I722=0,"",'Ark1'!X2369)</f>
        <v/>
      </c>
      <c r="Z722" s="239" t="str">
        <f>+IF(I722=0,"",'Ark1'!Y2369)</f>
        <v/>
      </c>
      <c r="AA722" s="239" t="str">
        <f>+IF(I722=0,"",'Ark1'!Z2369)</f>
        <v/>
      </c>
      <c r="AB722" s="237" t="str">
        <f>+IF(I722=0,"",'Ark1'!AA2369)</f>
        <v/>
      </c>
      <c r="AC722" s="238" t="str">
        <f>+IF(I722=0,"",'Ark1'!AC2369)</f>
        <v/>
      </c>
      <c r="AD722" s="239" t="str">
        <f>+IF(I722=0,"",'Ark1'!AE2369)</f>
        <v/>
      </c>
      <c r="AE722" s="237" t="str">
        <f t="shared" si="95"/>
        <v/>
      </c>
      <c r="AF722" s="237" t="str">
        <f t="shared" si="97"/>
        <v/>
      </c>
      <c r="AG722" s="308"/>
    </row>
    <row r="723" spans="1:33" ht="15.6">
      <c r="A723" s="308"/>
      <c r="B723" s="308">
        <f>+'Ark1'!C2370</f>
        <v>0</v>
      </c>
      <c r="C723" s="236">
        <f>+'Ark1'!L2370</f>
        <v>0</v>
      </c>
      <c r="D723" s="236" t="e">
        <f>VLOOKUP(C723,Klasse!$C$11:$D$27,2)</f>
        <v>#N/A</v>
      </c>
      <c r="E723" s="236">
        <f>+'Ark1'!H2370</f>
        <v>0</v>
      </c>
      <c r="F723" s="236">
        <f>+'Ark1'!J2370</f>
        <v>0</v>
      </c>
      <c r="G723" s="236" t="e">
        <f>VLOOKUP(F723,RNR!$A$1:$B$25,2)</f>
        <v>#N/A</v>
      </c>
      <c r="H723" s="236" t="str">
        <f>+IF(I723=0,"",'Ark1'!Q2370)</f>
        <v/>
      </c>
      <c r="I723" s="353">
        <f>+'Ark1'!R2370</f>
        <v>0</v>
      </c>
      <c r="J723" s="237" t="str">
        <f>+IF(I723=0,"",'Ark1'!AG2370)</f>
        <v/>
      </c>
      <c r="K723" s="237"/>
      <c r="L723" s="237" t="str">
        <f>+IF(I723=0,"",'Ark1'!AH2370)</f>
        <v/>
      </c>
      <c r="M723" s="331"/>
      <c r="N723" s="504">
        <f>+'Ark1'!AI2370</f>
        <v>0</v>
      </c>
      <c r="O723" s="333"/>
      <c r="P723" s="32" t="str">
        <f>+IF(I723=0,"",'Ark1'!U2370)</f>
        <v/>
      </c>
      <c r="Q723" s="331"/>
      <c r="R723" s="264" t="str">
        <f>+IF(N723=0,"",'Ark1'!AJ2370)</f>
        <v/>
      </c>
      <c r="S723" s="334"/>
      <c r="T723" s="264" t="str">
        <f>+IF(N723=0,"",'Ark1'!AK2370)</f>
        <v/>
      </c>
      <c r="U723" s="308"/>
      <c r="V723" s="238" t="str">
        <f>+IF(I723=0,"",'Ark1'!T2370)</f>
        <v/>
      </c>
      <c r="W723" s="331"/>
      <c r="X723" s="239" t="str">
        <f>+IF(I723=0,"",'Ark1'!W2370)</f>
        <v/>
      </c>
      <c r="Y723" s="239" t="str">
        <f>+IF(I723=0,"",'Ark1'!X2370)</f>
        <v/>
      </c>
      <c r="Z723" s="239" t="str">
        <f>+IF(I723=0,"",'Ark1'!Y2370)</f>
        <v/>
      </c>
      <c r="AA723" s="239" t="str">
        <f>+IF(I723=0,"",'Ark1'!Z2370)</f>
        <v/>
      </c>
      <c r="AB723" s="237" t="str">
        <f>+IF(I723=0,"",'Ark1'!AA2370)</f>
        <v/>
      </c>
      <c r="AC723" s="238" t="str">
        <f>+IF(I723=0,"",'Ark1'!AC2370)</f>
        <v/>
      </c>
      <c r="AD723" s="239" t="str">
        <f>+IF(I723=0,"",'Ark1'!AE2370)</f>
        <v/>
      </c>
      <c r="AE723" s="237" t="str">
        <f t="shared" si="95"/>
        <v/>
      </c>
      <c r="AF723" s="237" t="str">
        <f t="shared" si="97"/>
        <v/>
      </c>
      <c r="AG723" s="308"/>
    </row>
    <row r="724" spans="1:33" ht="15.6">
      <c r="A724" s="308"/>
      <c r="B724" s="308">
        <f>+'Ark1'!C2371</f>
        <v>0</v>
      </c>
      <c r="C724" s="236">
        <f>+'Ark1'!L2371</f>
        <v>0</v>
      </c>
      <c r="D724" s="236" t="e">
        <f>VLOOKUP(C724,Klasse!$C$11:$D$27,2)</f>
        <v>#N/A</v>
      </c>
      <c r="E724" s="236">
        <f>+'Ark1'!H2371</f>
        <v>0</v>
      </c>
      <c r="F724" s="236">
        <f>+'Ark1'!J2371</f>
        <v>0</v>
      </c>
      <c r="G724" s="236" t="e">
        <f>VLOOKUP(F724,RNR!$A$1:$B$25,2)</f>
        <v>#N/A</v>
      </c>
      <c r="H724" s="236" t="str">
        <f>+IF(I724=0,"",'Ark1'!Q2371)</f>
        <v/>
      </c>
      <c r="I724" s="353">
        <f>+'Ark1'!R2371</f>
        <v>0</v>
      </c>
      <c r="J724" s="237" t="str">
        <f>+IF(I724=0,"",'Ark1'!AG2371)</f>
        <v/>
      </c>
      <c r="K724" s="237"/>
      <c r="L724" s="237" t="str">
        <f>+IF(I724=0,"",'Ark1'!AH2371)</f>
        <v/>
      </c>
      <c r="M724" s="331"/>
      <c r="N724" s="504">
        <f>+'Ark1'!AI2371</f>
        <v>0</v>
      </c>
      <c r="O724" s="333"/>
      <c r="P724" s="32" t="str">
        <f>+IF(I724=0,"",'Ark1'!U2371)</f>
        <v/>
      </c>
      <c r="Q724" s="331"/>
      <c r="R724" s="264" t="str">
        <f>+IF(N724=0,"",'Ark1'!AJ2371)</f>
        <v/>
      </c>
      <c r="S724" s="334"/>
      <c r="T724" s="264" t="str">
        <f>+IF(N724=0,"",'Ark1'!AK2371)</f>
        <v/>
      </c>
      <c r="U724" s="308"/>
      <c r="V724" s="238" t="str">
        <f>+IF(I724=0,"",'Ark1'!T2371)</f>
        <v/>
      </c>
      <c r="W724" s="331"/>
      <c r="X724" s="239" t="str">
        <f>+IF(I724=0,"",'Ark1'!W2371)</f>
        <v/>
      </c>
      <c r="Y724" s="239" t="str">
        <f>+IF(I724=0,"",'Ark1'!X2371)</f>
        <v/>
      </c>
      <c r="Z724" s="239" t="str">
        <f>+IF(I724=0,"",'Ark1'!Y2371)</f>
        <v/>
      </c>
      <c r="AA724" s="239" t="str">
        <f>+IF(I724=0,"",'Ark1'!Z2371)</f>
        <v/>
      </c>
      <c r="AB724" s="237" t="str">
        <f>+IF(I724=0,"",'Ark1'!AA2371)</f>
        <v/>
      </c>
      <c r="AC724" s="238" t="str">
        <f>+IF(I724=0,"",'Ark1'!AC2371)</f>
        <v/>
      </c>
      <c r="AD724" s="239" t="str">
        <f>+IF(I724=0,"",'Ark1'!AE2371)</f>
        <v/>
      </c>
      <c r="AE724" s="237" t="str">
        <f t="shared" si="95"/>
        <v/>
      </c>
      <c r="AF724" s="237" t="str">
        <f t="shared" si="97"/>
        <v/>
      </c>
      <c r="AG724" s="308"/>
    </row>
    <row r="725" spans="1:33" ht="15.6">
      <c r="A725" s="308"/>
      <c r="B725" s="308">
        <f>+'Ark1'!C2372</f>
        <v>0</v>
      </c>
      <c r="C725" s="236">
        <f>+'Ark1'!L2372</f>
        <v>0</v>
      </c>
      <c r="D725" s="236" t="e">
        <f>VLOOKUP(C725,Klasse!$C$11:$D$27,2)</f>
        <v>#N/A</v>
      </c>
      <c r="E725" s="236">
        <f>+'Ark1'!H2372</f>
        <v>0</v>
      </c>
      <c r="F725" s="236">
        <f>+'Ark1'!J2372</f>
        <v>0</v>
      </c>
      <c r="G725" s="236" t="e">
        <f>VLOOKUP(F725,RNR!$A$1:$B$25,2)</f>
        <v>#N/A</v>
      </c>
      <c r="H725" s="236" t="str">
        <f>+IF(I725=0,"",'Ark1'!Q2372)</f>
        <v/>
      </c>
      <c r="I725" s="353">
        <f>+'Ark1'!R2372</f>
        <v>0</v>
      </c>
      <c r="J725" s="237" t="str">
        <f>+IF(I725=0,"",'Ark1'!AG2372)</f>
        <v/>
      </c>
      <c r="K725" s="237"/>
      <c r="L725" s="237" t="str">
        <f>+IF(I725=0,"",'Ark1'!AH2372)</f>
        <v/>
      </c>
      <c r="M725" s="331"/>
      <c r="N725" s="504">
        <f>+'Ark1'!AI2372</f>
        <v>0</v>
      </c>
      <c r="O725" s="333"/>
      <c r="P725" s="32" t="str">
        <f>+IF(I725=0,"",'Ark1'!U2372)</f>
        <v/>
      </c>
      <c r="Q725" s="331"/>
      <c r="R725" s="264" t="str">
        <f>+IF(N725=0,"",'Ark1'!AJ2372)</f>
        <v/>
      </c>
      <c r="S725" s="334"/>
      <c r="T725" s="264" t="str">
        <f>+IF(N725=0,"",'Ark1'!AK2372)</f>
        <v/>
      </c>
      <c r="U725" s="308"/>
      <c r="V725" s="238" t="str">
        <f>+IF(I725=0,"",'Ark1'!T2372)</f>
        <v/>
      </c>
      <c r="W725" s="331"/>
      <c r="X725" s="239" t="str">
        <f>+IF(I725=0,"",'Ark1'!W2372)</f>
        <v/>
      </c>
      <c r="Y725" s="239" t="str">
        <f>+IF(I725=0,"",'Ark1'!X2372)</f>
        <v/>
      </c>
      <c r="Z725" s="239" t="str">
        <f>+IF(I725=0,"",'Ark1'!Y2372)</f>
        <v/>
      </c>
      <c r="AA725" s="239" t="str">
        <f>+IF(I725=0,"",'Ark1'!Z2372)</f>
        <v/>
      </c>
      <c r="AB725" s="237" t="str">
        <f>+IF(I725=0,"",'Ark1'!AA2372)</f>
        <v/>
      </c>
      <c r="AC725" s="238" t="str">
        <f>+IF(I725=0,"",'Ark1'!AC2372)</f>
        <v/>
      </c>
      <c r="AD725" s="239" t="str">
        <f>+IF(I725=0,"",'Ark1'!AE2372)</f>
        <v/>
      </c>
      <c r="AE725" s="237" t="str">
        <f t="shared" si="95"/>
        <v/>
      </c>
      <c r="AF725" s="237" t="str">
        <f t="shared" si="97"/>
        <v/>
      </c>
      <c r="AG725" s="308"/>
    </row>
    <row r="726" spans="1:33" ht="15.6">
      <c r="A726" s="308"/>
      <c r="B726" s="308">
        <f>+'Ark1'!C2373</f>
        <v>0</v>
      </c>
      <c r="C726" s="236">
        <f>+'Ark1'!L2373</f>
        <v>0</v>
      </c>
      <c r="D726" s="236" t="e">
        <f>VLOOKUP(C726,Klasse!$C$11:$D$27,2)</f>
        <v>#N/A</v>
      </c>
      <c r="E726" s="236">
        <f>+'Ark1'!H2373</f>
        <v>0</v>
      </c>
      <c r="F726" s="236">
        <f>+'Ark1'!J2373</f>
        <v>0</v>
      </c>
      <c r="G726" s="236" t="e">
        <f>VLOOKUP(F726,RNR!$A$1:$B$25,2)</f>
        <v>#N/A</v>
      </c>
      <c r="H726" s="236" t="str">
        <f>+IF(I726=0,"",'Ark1'!Q2373)</f>
        <v/>
      </c>
      <c r="I726" s="353">
        <f>+'Ark1'!R2373</f>
        <v>0</v>
      </c>
      <c r="J726" s="237" t="str">
        <f>+IF(I726=0,"",'Ark1'!AG2373)</f>
        <v/>
      </c>
      <c r="K726" s="237"/>
      <c r="L726" s="237" t="str">
        <f>+IF(I726=0,"",'Ark1'!AH2373)</f>
        <v/>
      </c>
      <c r="M726" s="331"/>
      <c r="N726" s="504">
        <f>+'Ark1'!AI2373</f>
        <v>0</v>
      </c>
      <c r="O726" s="333"/>
      <c r="P726" s="32" t="str">
        <f>+IF(I726=0,"",'Ark1'!U2373)</f>
        <v/>
      </c>
      <c r="Q726" s="331"/>
      <c r="R726" s="264" t="str">
        <f>+IF(N726=0,"",'Ark1'!AJ2373)</f>
        <v/>
      </c>
      <c r="S726" s="334"/>
      <c r="T726" s="264" t="str">
        <f>+IF(N726=0,"",'Ark1'!AK2373)</f>
        <v/>
      </c>
      <c r="U726" s="308"/>
      <c r="V726" s="238" t="str">
        <f>+IF(I726=0,"",'Ark1'!T2373)</f>
        <v/>
      </c>
      <c r="W726" s="331"/>
      <c r="X726" s="239" t="str">
        <f>+IF(I726=0,"",'Ark1'!W2373)</f>
        <v/>
      </c>
      <c r="Y726" s="239" t="str">
        <f>+IF(I726=0,"",'Ark1'!X2373)</f>
        <v/>
      </c>
      <c r="Z726" s="239" t="str">
        <f>+IF(I726=0,"",'Ark1'!Y2373)</f>
        <v/>
      </c>
      <c r="AA726" s="239" t="str">
        <f>+IF(I726=0,"",'Ark1'!Z2373)</f>
        <v/>
      </c>
      <c r="AB726" s="237" t="str">
        <f>+IF(I726=0,"",'Ark1'!AA2373)</f>
        <v/>
      </c>
      <c r="AC726" s="238" t="str">
        <f>+IF(I726=0,"",'Ark1'!AC2373)</f>
        <v/>
      </c>
      <c r="AD726" s="239" t="str">
        <f>+IF(I726=0,"",'Ark1'!AE2373)</f>
        <v/>
      </c>
      <c r="AE726" s="237" t="str">
        <f t="shared" si="95"/>
        <v/>
      </c>
      <c r="AF726" s="237" t="str">
        <f t="shared" si="97"/>
        <v/>
      </c>
      <c r="AG726" s="308"/>
    </row>
    <row r="727" spans="1:33" ht="15.6">
      <c r="A727" s="308"/>
      <c r="B727" s="308">
        <f>+'Ark1'!C2374</f>
        <v>0</v>
      </c>
      <c r="C727" s="236">
        <f>+'Ark1'!L2374</f>
        <v>0</v>
      </c>
      <c r="D727" s="236" t="e">
        <f>VLOOKUP(C727,Klasse!$C$11:$D$27,2)</f>
        <v>#N/A</v>
      </c>
      <c r="E727" s="236">
        <f>+'Ark1'!H2374</f>
        <v>0</v>
      </c>
      <c r="F727" s="236">
        <f>+'Ark1'!J2374</f>
        <v>0</v>
      </c>
      <c r="G727" s="236" t="e">
        <f>VLOOKUP(F727,RNR!$A$1:$B$25,2)</f>
        <v>#N/A</v>
      </c>
      <c r="H727" s="236" t="str">
        <f>+IF(I727=0,"",'Ark1'!Q2374)</f>
        <v/>
      </c>
      <c r="I727" s="353">
        <f>+'Ark1'!R2374</f>
        <v>0</v>
      </c>
      <c r="J727" s="237" t="str">
        <f>+IF(I727=0,"",'Ark1'!AG2374)</f>
        <v/>
      </c>
      <c r="K727" s="237"/>
      <c r="L727" s="237" t="str">
        <f>+IF(I727=0,"",'Ark1'!AH2374)</f>
        <v/>
      </c>
      <c r="M727" s="331"/>
      <c r="N727" s="504">
        <f>+'Ark1'!AI2374</f>
        <v>0</v>
      </c>
      <c r="O727" s="333"/>
      <c r="P727" s="32" t="str">
        <f>+IF(I727=0,"",'Ark1'!U2374)</f>
        <v/>
      </c>
      <c r="Q727" s="331"/>
      <c r="R727" s="264" t="str">
        <f>+IF(N727=0,"",'Ark1'!AJ2374)</f>
        <v/>
      </c>
      <c r="S727" s="334"/>
      <c r="T727" s="264" t="str">
        <f>+IF(N727=0,"",'Ark1'!AK2374)</f>
        <v/>
      </c>
      <c r="U727" s="308"/>
      <c r="V727" s="238" t="str">
        <f>+IF(I727=0,"",'Ark1'!T2374)</f>
        <v/>
      </c>
      <c r="W727" s="331"/>
      <c r="X727" s="239" t="str">
        <f>+IF(I727=0,"",'Ark1'!W2374)</f>
        <v/>
      </c>
      <c r="Y727" s="239" t="str">
        <f>+IF(I727=0,"",'Ark1'!X2374)</f>
        <v/>
      </c>
      <c r="Z727" s="239" t="str">
        <f>+IF(I727=0,"",'Ark1'!Y2374)</f>
        <v/>
      </c>
      <c r="AA727" s="239" t="str">
        <f>+IF(I727=0,"",'Ark1'!Z2374)</f>
        <v/>
      </c>
      <c r="AB727" s="237" t="str">
        <f>+IF(I727=0,"",'Ark1'!AA2374)</f>
        <v/>
      </c>
      <c r="AC727" s="238" t="str">
        <f>+IF(I727=0,"",'Ark1'!AC2374)</f>
        <v/>
      </c>
      <c r="AD727" s="239" t="str">
        <f>+IF(I727=0,"",'Ark1'!AE2374)</f>
        <v/>
      </c>
      <c r="AE727" s="237" t="str">
        <f t="shared" si="95"/>
        <v/>
      </c>
      <c r="AF727" s="237" t="str">
        <f t="shared" si="97"/>
        <v/>
      </c>
      <c r="AG727" s="308"/>
    </row>
    <row r="728" spans="1:33" ht="15.6">
      <c r="A728" s="308"/>
      <c r="B728" s="308">
        <f>+'Ark1'!C2375</f>
        <v>0</v>
      </c>
      <c r="C728" s="236">
        <f>+'Ark1'!L2375</f>
        <v>0</v>
      </c>
      <c r="D728" s="236" t="e">
        <f>VLOOKUP(C728,Klasse!$C$11:$D$27,2)</f>
        <v>#N/A</v>
      </c>
      <c r="E728" s="236">
        <f>+'Ark1'!H2375</f>
        <v>0</v>
      </c>
      <c r="F728" s="236">
        <f>+'Ark1'!J2375</f>
        <v>0</v>
      </c>
      <c r="G728" s="236" t="e">
        <f>VLOOKUP(F728,RNR!$A$1:$B$25,2)</f>
        <v>#N/A</v>
      </c>
      <c r="H728" s="236" t="str">
        <f>+IF(I728=0,"",'Ark1'!Q2375)</f>
        <v/>
      </c>
      <c r="I728" s="353">
        <f>+'Ark1'!R2375</f>
        <v>0</v>
      </c>
      <c r="J728" s="237" t="str">
        <f>+IF(I728=0,"",'Ark1'!AG2375)</f>
        <v/>
      </c>
      <c r="K728" s="237"/>
      <c r="L728" s="237" t="str">
        <f>+IF(I728=0,"",'Ark1'!AH2375)</f>
        <v/>
      </c>
      <c r="M728" s="331"/>
      <c r="N728" s="504">
        <f>+'Ark1'!AI2375</f>
        <v>0</v>
      </c>
      <c r="O728" s="333"/>
      <c r="P728" s="32" t="str">
        <f>+IF(I728=0,"",'Ark1'!U2375)</f>
        <v/>
      </c>
      <c r="Q728" s="331"/>
      <c r="R728" s="264" t="str">
        <f>+IF(N728=0,"",'Ark1'!AJ2375)</f>
        <v/>
      </c>
      <c r="S728" s="334"/>
      <c r="T728" s="264" t="str">
        <f>+IF(N728=0,"",'Ark1'!AK2375)</f>
        <v/>
      </c>
      <c r="U728" s="308"/>
      <c r="V728" s="238" t="str">
        <f>+IF(I728=0,"",'Ark1'!T2375)</f>
        <v/>
      </c>
      <c r="W728" s="331"/>
      <c r="X728" s="239" t="str">
        <f>+IF(I728=0,"",'Ark1'!W2375)</f>
        <v/>
      </c>
      <c r="Y728" s="239" t="str">
        <f>+IF(I728=0,"",'Ark1'!X2375)</f>
        <v/>
      </c>
      <c r="Z728" s="239" t="str">
        <f>+IF(I728=0,"",'Ark1'!Y2375)</f>
        <v/>
      </c>
      <c r="AA728" s="239" t="str">
        <f>+IF(I728=0,"",'Ark1'!Z2375)</f>
        <v/>
      </c>
      <c r="AB728" s="237" t="str">
        <f>+IF(I728=0,"",'Ark1'!AA2375)</f>
        <v/>
      </c>
      <c r="AC728" s="238" t="str">
        <f>+IF(I728=0,"",'Ark1'!AC2375)</f>
        <v/>
      </c>
      <c r="AD728" s="239" t="str">
        <f>+IF(I728=0,"",'Ark1'!AE2375)</f>
        <v/>
      </c>
      <c r="AE728" s="237" t="str">
        <f t="shared" si="95"/>
        <v/>
      </c>
      <c r="AF728" s="237" t="str">
        <f t="shared" si="97"/>
        <v/>
      </c>
      <c r="AG728" s="308"/>
    </row>
    <row r="729" spans="1:33" ht="15.6">
      <c r="A729" s="308"/>
      <c r="B729" s="308">
        <f>+'Ark1'!C2376</f>
        <v>0</v>
      </c>
      <c r="C729" s="236">
        <f>+'Ark1'!L2376</f>
        <v>0</v>
      </c>
      <c r="D729" s="236" t="e">
        <f>VLOOKUP(C729,Klasse!$C$11:$D$27,2)</f>
        <v>#N/A</v>
      </c>
      <c r="E729" s="236">
        <f>+'Ark1'!H2376</f>
        <v>0</v>
      </c>
      <c r="F729" s="236">
        <f>+'Ark1'!J2376</f>
        <v>0</v>
      </c>
      <c r="G729" s="236" t="e">
        <f>VLOOKUP(F729,RNR!$A$1:$B$25,2)</f>
        <v>#N/A</v>
      </c>
      <c r="H729" s="236" t="str">
        <f>+IF(I729=0,"",'Ark1'!Q2376)</f>
        <v/>
      </c>
      <c r="I729" s="353">
        <f>+'Ark1'!R2376</f>
        <v>0</v>
      </c>
      <c r="J729" s="237" t="str">
        <f>+IF(I729=0,"",'Ark1'!AG2376)</f>
        <v/>
      </c>
      <c r="K729" s="237"/>
      <c r="L729" s="237" t="str">
        <f>+IF(I729=0,"",'Ark1'!AH2376)</f>
        <v/>
      </c>
      <c r="M729" s="331"/>
      <c r="N729" s="504">
        <f>+'Ark1'!AI2376</f>
        <v>0</v>
      </c>
      <c r="O729" s="333"/>
      <c r="P729" s="32" t="str">
        <f>+IF(I729=0,"",'Ark1'!U2376)</f>
        <v/>
      </c>
      <c r="Q729" s="331"/>
      <c r="R729" s="264" t="str">
        <f>+IF(N729=0,"",'Ark1'!AJ2376)</f>
        <v/>
      </c>
      <c r="S729" s="334"/>
      <c r="T729" s="264" t="str">
        <f>+IF(N729=0,"",'Ark1'!AK2376)</f>
        <v/>
      </c>
      <c r="U729" s="308"/>
      <c r="V729" s="238" t="str">
        <f>+IF(I729=0,"",'Ark1'!T2376)</f>
        <v/>
      </c>
      <c r="W729" s="331"/>
      <c r="X729" s="239" t="str">
        <f>+IF(I729=0,"",'Ark1'!W2376)</f>
        <v/>
      </c>
      <c r="Y729" s="239" t="str">
        <f>+IF(I729=0,"",'Ark1'!X2376)</f>
        <v/>
      </c>
      <c r="Z729" s="239" t="str">
        <f>+IF(I729=0,"",'Ark1'!Y2376)</f>
        <v/>
      </c>
      <c r="AA729" s="239" t="str">
        <f>+IF(I729=0,"",'Ark1'!Z2376)</f>
        <v/>
      </c>
      <c r="AB729" s="237" t="str">
        <f>+IF(I729=0,"",'Ark1'!AA2376)</f>
        <v/>
      </c>
      <c r="AC729" s="238" t="str">
        <f>+IF(I729=0,"",'Ark1'!AC2376)</f>
        <v/>
      </c>
      <c r="AD729" s="239" t="str">
        <f>+IF(I729=0,"",'Ark1'!AE2376)</f>
        <v/>
      </c>
      <c r="AE729" s="237" t="str">
        <f t="shared" si="95"/>
        <v/>
      </c>
      <c r="AF729" s="237" t="str">
        <f t="shared" si="97"/>
        <v/>
      </c>
      <c r="AG729" s="308"/>
    </row>
    <row r="730" spans="1:33" ht="15.6">
      <c r="A730" s="308"/>
      <c r="B730" s="308">
        <f>+'Ark1'!C2377</f>
        <v>0</v>
      </c>
      <c r="C730" s="236">
        <f>+'Ark1'!L2377</f>
        <v>0</v>
      </c>
      <c r="D730" s="236" t="e">
        <f>VLOOKUP(C730,Klasse!$C$11:$D$27,2)</f>
        <v>#N/A</v>
      </c>
      <c r="E730" s="236">
        <f>+'Ark1'!H2377</f>
        <v>0</v>
      </c>
      <c r="F730" s="236">
        <f>+'Ark1'!J2377</f>
        <v>0</v>
      </c>
      <c r="G730" s="236" t="e">
        <f>VLOOKUP(F730,RNR!$A$1:$B$25,2)</f>
        <v>#N/A</v>
      </c>
      <c r="H730" s="236" t="str">
        <f>+IF(I730=0,"",'Ark1'!Q2377)</f>
        <v/>
      </c>
      <c r="I730" s="353">
        <f>+'Ark1'!R2377</f>
        <v>0</v>
      </c>
      <c r="J730" s="237" t="str">
        <f>+IF(I730=0,"",'Ark1'!AG2377)</f>
        <v/>
      </c>
      <c r="K730" s="237"/>
      <c r="L730" s="237" t="str">
        <f>+IF(I730=0,"",'Ark1'!AH2377)</f>
        <v/>
      </c>
      <c r="M730" s="331"/>
      <c r="N730" s="504">
        <f>+'Ark1'!AI2377</f>
        <v>0</v>
      </c>
      <c r="O730" s="333"/>
      <c r="P730" s="32" t="str">
        <f>+IF(I730=0,"",'Ark1'!U2377)</f>
        <v/>
      </c>
      <c r="Q730" s="331"/>
      <c r="R730" s="264" t="str">
        <f>+IF(N730=0,"",'Ark1'!AJ2377)</f>
        <v/>
      </c>
      <c r="S730" s="334"/>
      <c r="T730" s="264" t="str">
        <f>+IF(N730=0,"",'Ark1'!AK2377)</f>
        <v/>
      </c>
      <c r="U730" s="308"/>
      <c r="V730" s="238" t="str">
        <f>+IF(I730=0,"",'Ark1'!T2377)</f>
        <v/>
      </c>
      <c r="W730" s="331"/>
      <c r="X730" s="239" t="str">
        <f>+IF(I730=0,"",'Ark1'!W2377)</f>
        <v/>
      </c>
      <c r="Y730" s="239" t="str">
        <f>+IF(I730=0,"",'Ark1'!X2377)</f>
        <v/>
      </c>
      <c r="Z730" s="239" t="str">
        <f>+IF(I730=0,"",'Ark1'!Y2377)</f>
        <v/>
      </c>
      <c r="AA730" s="239" t="str">
        <f>+IF(I730=0,"",'Ark1'!Z2377)</f>
        <v/>
      </c>
      <c r="AB730" s="237" t="str">
        <f>+IF(I730=0,"",'Ark1'!AA2377)</f>
        <v/>
      </c>
      <c r="AC730" s="238" t="str">
        <f>+IF(I730=0,"",'Ark1'!AC2377)</f>
        <v/>
      </c>
      <c r="AD730" s="239" t="str">
        <f>+IF(I730=0,"",'Ark1'!AE2377)</f>
        <v/>
      </c>
      <c r="AE730" s="237" t="str">
        <f t="shared" si="95"/>
        <v/>
      </c>
      <c r="AF730" s="237" t="str">
        <f t="shared" si="97"/>
        <v/>
      </c>
      <c r="AG730" s="308"/>
    </row>
    <row r="731" spans="1:33" ht="15.6">
      <c r="A731" s="308"/>
      <c r="B731" s="308">
        <f>+'Ark1'!C2378</f>
        <v>0</v>
      </c>
      <c r="C731" s="236">
        <f>+'Ark1'!L2378</f>
        <v>0</v>
      </c>
      <c r="D731" s="236" t="e">
        <f>VLOOKUP(C731,Klasse!$C$11:$D$27,2)</f>
        <v>#N/A</v>
      </c>
      <c r="E731" s="236">
        <f>+'Ark1'!H2378</f>
        <v>0</v>
      </c>
      <c r="F731" s="236">
        <f>+'Ark1'!J2378</f>
        <v>0</v>
      </c>
      <c r="G731" s="236" t="e">
        <f>VLOOKUP(F731,RNR!$A$1:$B$25,2)</f>
        <v>#N/A</v>
      </c>
      <c r="H731" s="236" t="str">
        <f>+IF(I731=0,"",'Ark1'!Q2378)</f>
        <v/>
      </c>
      <c r="I731" s="353">
        <f>+'Ark1'!R2378</f>
        <v>0</v>
      </c>
      <c r="J731" s="237" t="str">
        <f>+IF(I731=0,"",'Ark1'!AG2378)</f>
        <v/>
      </c>
      <c r="K731" s="237"/>
      <c r="L731" s="237" t="str">
        <f>+IF(I731=0,"",'Ark1'!AH2378)</f>
        <v/>
      </c>
      <c r="M731" s="331"/>
      <c r="N731" s="504">
        <f>+'Ark1'!AI2378</f>
        <v>0</v>
      </c>
      <c r="O731" s="333"/>
      <c r="P731" s="32" t="str">
        <f>+IF(I731=0,"",'Ark1'!U2378)</f>
        <v/>
      </c>
      <c r="Q731" s="331"/>
      <c r="R731" s="264" t="str">
        <f>+IF(N731=0,"",'Ark1'!AJ2378)</f>
        <v/>
      </c>
      <c r="S731" s="334"/>
      <c r="T731" s="264" t="str">
        <f>+IF(N731=0,"",'Ark1'!AK2378)</f>
        <v/>
      </c>
      <c r="U731" s="308"/>
      <c r="V731" s="238" t="str">
        <f>+IF(I731=0,"",'Ark1'!T2378)</f>
        <v/>
      </c>
      <c r="W731" s="331"/>
      <c r="X731" s="239" t="str">
        <f>+IF(I731=0,"",'Ark1'!W2378)</f>
        <v/>
      </c>
      <c r="Y731" s="239" t="str">
        <f>+IF(I731=0,"",'Ark1'!X2378)</f>
        <v/>
      </c>
      <c r="Z731" s="239" t="str">
        <f>+IF(I731=0,"",'Ark1'!Y2378)</f>
        <v/>
      </c>
      <c r="AA731" s="239" t="str">
        <f>+IF(I731=0,"",'Ark1'!Z2378)</f>
        <v/>
      </c>
      <c r="AB731" s="237" t="str">
        <f>+IF(I731=0,"",'Ark1'!AA2378)</f>
        <v/>
      </c>
      <c r="AC731" s="238" t="str">
        <f>+IF(I731=0,"",'Ark1'!AC2378)</f>
        <v/>
      </c>
      <c r="AD731" s="239" t="str">
        <f>+IF(I731=0,"",'Ark1'!AE2378)</f>
        <v/>
      </c>
      <c r="AE731" s="237" t="str">
        <f t="shared" si="95"/>
        <v/>
      </c>
      <c r="AF731" s="237" t="str">
        <f t="shared" si="97"/>
        <v/>
      </c>
      <c r="AG731" s="308"/>
    </row>
    <row r="732" spans="1:33" ht="15.6">
      <c r="A732" s="308"/>
      <c r="B732" s="308">
        <f>+'Ark1'!C2379</f>
        <v>0</v>
      </c>
      <c r="C732" s="236">
        <f>+'Ark1'!L2379</f>
        <v>0</v>
      </c>
      <c r="D732" s="236" t="e">
        <f>VLOOKUP(C732,Klasse!$C$11:$D$27,2)</f>
        <v>#N/A</v>
      </c>
      <c r="E732" s="236">
        <f>+'Ark1'!H2379</f>
        <v>0</v>
      </c>
      <c r="F732" s="236">
        <f>+'Ark1'!J2379</f>
        <v>0</v>
      </c>
      <c r="G732" s="236" t="e">
        <f>VLOOKUP(F732,RNR!$A$1:$B$25,2)</f>
        <v>#N/A</v>
      </c>
      <c r="H732" s="236" t="str">
        <f>+IF(I732=0,"",'Ark1'!Q2379)</f>
        <v/>
      </c>
      <c r="I732" s="353">
        <f>+'Ark1'!R2379</f>
        <v>0</v>
      </c>
      <c r="J732" s="237" t="str">
        <f>+IF(I732=0,"",'Ark1'!AG2379)</f>
        <v/>
      </c>
      <c r="K732" s="237"/>
      <c r="L732" s="237" t="str">
        <f>+IF(I732=0,"",'Ark1'!AH2379)</f>
        <v/>
      </c>
      <c r="M732" s="331"/>
      <c r="N732" s="504">
        <f>+'Ark1'!AI2379</f>
        <v>0</v>
      </c>
      <c r="O732" s="333"/>
      <c r="P732" s="32" t="str">
        <f>+IF(I732=0,"",'Ark1'!U2379)</f>
        <v/>
      </c>
      <c r="Q732" s="331"/>
      <c r="R732" s="264" t="str">
        <f>+IF(N732=0,"",'Ark1'!AJ2379)</f>
        <v/>
      </c>
      <c r="S732" s="334"/>
      <c r="T732" s="264" t="str">
        <f>+IF(N732=0,"",'Ark1'!AK2379)</f>
        <v/>
      </c>
      <c r="U732" s="308"/>
      <c r="V732" s="238" t="str">
        <f>+IF(I732=0,"",'Ark1'!T2379)</f>
        <v/>
      </c>
      <c r="W732" s="331"/>
      <c r="X732" s="239" t="str">
        <f>+IF(I732=0,"",'Ark1'!W2379)</f>
        <v/>
      </c>
      <c r="Y732" s="239" t="str">
        <f>+IF(I732=0,"",'Ark1'!X2379)</f>
        <v/>
      </c>
      <c r="Z732" s="239" t="str">
        <f>+IF(I732=0,"",'Ark1'!Y2379)</f>
        <v/>
      </c>
      <c r="AA732" s="239" t="str">
        <f>+IF(I732=0,"",'Ark1'!Z2379)</f>
        <v/>
      </c>
      <c r="AB732" s="237" t="str">
        <f>+IF(I732=0,"",'Ark1'!AA2379)</f>
        <v/>
      </c>
      <c r="AC732" s="238" t="str">
        <f>+IF(I732=0,"",'Ark1'!AC2379)</f>
        <v/>
      </c>
      <c r="AD732" s="239" t="str">
        <f>+IF(I732=0,"",'Ark1'!AE2379)</f>
        <v/>
      </c>
      <c r="AE732" s="237" t="str">
        <f t="shared" si="95"/>
        <v/>
      </c>
      <c r="AF732" s="237" t="str">
        <f t="shared" si="97"/>
        <v/>
      </c>
      <c r="AG732" s="308"/>
    </row>
    <row r="733" spans="1:33" ht="15.6">
      <c r="A733" s="308"/>
      <c r="B733" s="308">
        <f>+'Ark1'!C2380</f>
        <v>0</v>
      </c>
      <c r="C733" s="236">
        <f>+'Ark1'!L2380</f>
        <v>0</v>
      </c>
      <c r="D733" s="236" t="e">
        <f>VLOOKUP(C733,Klasse!$C$11:$D$27,2)</f>
        <v>#N/A</v>
      </c>
      <c r="E733" s="236">
        <f>+'Ark1'!H2380</f>
        <v>0</v>
      </c>
      <c r="F733" s="236">
        <f>+'Ark1'!J2380</f>
        <v>0</v>
      </c>
      <c r="G733" s="236" t="e">
        <f>VLOOKUP(F733,RNR!$A$1:$B$25,2)</f>
        <v>#N/A</v>
      </c>
      <c r="H733" s="236" t="str">
        <f>+IF(I733=0,"",'Ark1'!Q2380)</f>
        <v/>
      </c>
      <c r="I733" s="353">
        <f>+'Ark1'!R2380</f>
        <v>0</v>
      </c>
      <c r="J733" s="237" t="str">
        <f>+IF(I733=0,"",'Ark1'!AG2380)</f>
        <v/>
      </c>
      <c r="K733" s="237"/>
      <c r="L733" s="237" t="str">
        <f>+IF(I733=0,"",'Ark1'!AH2380)</f>
        <v/>
      </c>
      <c r="M733" s="331"/>
      <c r="N733" s="504">
        <f>+'Ark1'!AI2380</f>
        <v>0</v>
      </c>
      <c r="O733" s="333"/>
      <c r="P733" s="32" t="str">
        <f>+IF(I733=0,"",'Ark1'!U2380)</f>
        <v/>
      </c>
      <c r="Q733" s="331"/>
      <c r="R733" s="264" t="str">
        <f>+IF(N733=0,"",'Ark1'!AJ2380)</f>
        <v/>
      </c>
      <c r="S733" s="334"/>
      <c r="T733" s="264" t="str">
        <f>+IF(N733=0,"",'Ark1'!AK2380)</f>
        <v/>
      </c>
      <c r="U733" s="308"/>
      <c r="V733" s="238" t="str">
        <f>+IF(I733=0,"",'Ark1'!T2380)</f>
        <v/>
      </c>
      <c r="W733" s="331"/>
      <c r="X733" s="239" t="str">
        <f>+IF(I733=0,"",'Ark1'!W2380)</f>
        <v/>
      </c>
      <c r="Y733" s="239" t="str">
        <f>+IF(I733=0,"",'Ark1'!X2380)</f>
        <v/>
      </c>
      <c r="Z733" s="239" t="str">
        <f>+IF(I733=0,"",'Ark1'!Y2380)</f>
        <v/>
      </c>
      <c r="AA733" s="239" t="str">
        <f>+IF(I733=0,"",'Ark1'!Z2380)</f>
        <v/>
      </c>
      <c r="AB733" s="237" t="str">
        <f>+IF(I733=0,"",'Ark1'!AA2380)</f>
        <v/>
      </c>
      <c r="AC733" s="238" t="str">
        <f>+IF(I733=0,"",'Ark1'!AC2380)</f>
        <v/>
      </c>
      <c r="AD733" s="239" t="str">
        <f>+IF(I733=0,"",'Ark1'!AE2380)</f>
        <v/>
      </c>
      <c r="AE733" s="237" t="str">
        <f t="shared" si="95"/>
        <v/>
      </c>
      <c r="AF733" s="237" t="str">
        <f t="shared" si="97"/>
        <v/>
      </c>
      <c r="AG733" s="308"/>
    </row>
    <row r="734" spans="1:33" ht="15.6">
      <c r="A734" s="308"/>
      <c r="B734" s="308">
        <f>+'Ark1'!C2381</f>
        <v>0</v>
      </c>
      <c r="C734" s="236">
        <f>+'Ark1'!L2381</f>
        <v>0</v>
      </c>
      <c r="D734" s="236" t="e">
        <f>VLOOKUP(C734,Klasse!$C$11:$D$27,2)</f>
        <v>#N/A</v>
      </c>
      <c r="E734" s="236">
        <f>+'Ark1'!H2381</f>
        <v>0</v>
      </c>
      <c r="F734" s="236">
        <f>+'Ark1'!J2381</f>
        <v>0</v>
      </c>
      <c r="G734" s="236" t="e">
        <f>VLOOKUP(F734,RNR!$A$1:$B$25,2)</f>
        <v>#N/A</v>
      </c>
      <c r="H734" s="236" t="str">
        <f>+IF(I734=0,"",'Ark1'!Q2381)</f>
        <v/>
      </c>
      <c r="I734" s="353">
        <f>+'Ark1'!R2381</f>
        <v>0</v>
      </c>
      <c r="J734" s="237" t="str">
        <f>+IF(I734=0,"",'Ark1'!AG2381)</f>
        <v/>
      </c>
      <c r="K734" s="237"/>
      <c r="L734" s="237" t="str">
        <f>+IF(I734=0,"",'Ark1'!AH2381)</f>
        <v/>
      </c>
      <c r="M734" s="331"/>
      <c r="N734" s="504">
        <f>+'Ark1'!AI2381</f>
        <v>0</v>
      </c>
      <c r="O734" s="333"/>
      <c r="P734" s="32" t="str">
        <f>+IF(I734=0,"",'Ark1'!U2381)</f>
        <v/>
      </c>
      <c r="Q734" s="331"/>
      <c r="R734" s="264" t="str">
        <f>+IF(N734=0,"",'Ark1'!AJ2381)</f>
        <v/>
      </c>
      <c r="S734" s="334"/>
      <c r="T734" s="264" t="str">
        <f>+IF(N734=0,"",'Ark1'!AK2381)</f>
        <v/>
      </c>
      <c r="U734" s="308"/>
      <c r="V734" s="238" t="str">
        <f>+IF(I734=0,"",'Ark1'!T2381)</f>
        <v/>
      </c>
      <c r="W734" s="331"/>
      <c r="X734" s="239" t="str">
        <f>+IF(I734=0,"",'Ark1'!W2381)</f>
        <v/>
      </c>
      <c r="Y734" s="239" t="str">
        <f>+IF(I734=0,"",'Ark1'!X2381)</f>
        <v/>
      </c>
      <c r="Z734" s="239" t="str">
        <f>+IF(I734=0,"",'Ark1'!Y2381)</f>
        <v/>
      </c>
      <c r="AA734" s="239" t="str">
        <f>+IF(I734=0,"",'Ark1'!Z2381)</f>
        <v/>
      </c>
      <c r="AB734" s="237" t="str">
        <f>+IF(I734=0,"",'Ark1'!AA2381)</f>
        <v/>
      </c>
      <c r="AC734" s="238" t="str">
        <f>+IF(I734=0,"",'Ark1'!AC2381)</f>
        <v/>
      </c>
      <c r="AD734" s="239" t="str">
        <f>+IF(I734=0,"",'Ark1'!AE2381)</f>
        <v/>
      </c>
      <c r="AE734" s="237" t="str">
        <f t="shared" si="95"/>
        <v/>
      </c>
      <c r="AF734" s="237" t="str">
        <f t="shared" si="97"/>
        <v/>
      </c>
      <c r="AG734" s="308"/>
    </row>
    <row r="735" spans="1:33" ht="15.6">
      <c r="A735" s="308"/>
      <c r="B735" s="308">
        <f>+'Ark1'!C2382</f>
        <v>0</v>
      </c>
      <c r="C735" s="236">
        <f>+'Ark1'!L2382</f>
        <v>0</v>
      </c>
      <c r="D735" s="236" t="e">
        <f>VLOOKUP(C735,Klasse!$C$11:$D$27,2)</f>
        <v>#N/A</v>
      </c>
      <c r="E735" s="236">
        <f>+'Ark1'!H2382</f>
        <v>0</v>
      </c>
      <c r="F735" s="236">
        <f>+'Ark1'!J2382</f>
        <v>0</v>
      </c>
      <c r="G735" s="236" t="e">
        <f>VLOOKUP(F735,RNR!$A$1:$B$25,2)</f>
        <v>#N/A</v>
      </c>
      <c r="H735" s="236" t="str">
        <f>+IF(I735=0,"",'Ark1'!Q2382)</f>
        <v/>
      </c>
      <c r="I735" s="353">
        <f>+'Ark1'!R2382</f>
        <v>0</v>
      </c>
      <c r="J735" s="237" t="str">
        <f>+IF(I735=0,"",'Ark1'!AG2382)</f>
        <v/>
      </c>
      <c r="K735" s="237"/>
      <c r="L735" s="237" t="str">
        <f>+IF(I735=0,"",'Ark1'!AH2382)</f>
        <v/>
      </c>
      <c r="M735" s="331"/>
      <c r="N735" s="504">
        <f>+'Ark1'!AI2382</f>
        <v>0</v>
      </c>
      <c r="O735" s="333"/>
      <c r="P735" s="32" t="str">
        <f>+IF(I735=0,"",'Ark1'!U2382)</f>
        <v/>
      </c>
      <c r="Q735" s="331"/>
      <c r="R735" s="264" t="str">
        <f>+IF(N735=0,"",'Ark1'!AJ2382)</f>
        <v/>
      </c>
      <c r="S735" s="334"/>
      <c r="T735" s="264" t="str">
        <f>+IF(N735=0,"",'Ark1'!AK2382)</f>
        <v/>
      </c>
      <c r="U735" s="308"/>
      <c r="V735" s="238" t="str">
        <f>+IF(I735=0,"",'Ark1'!T2382)</f>
        <v/>
      </c>
      <c r="W735" s="331"/>
      <c r="X735" s="239" t="str">
        <f>+IF(I735=0,"",'Ark1'!W2382)</f>
        <v/>
      </c>
      <c r="Y735" s="239" t="str">
        <f>+IF(I735=0,"",'Ark1'!X2382)</f>
        <v/>
      </c>
      <c r="Z735" s="239" t="str">
        <f>+IF(I735=0,"",'Ark1'!Y2382)</f>
        <v/>
      </c>
      <c r="AA735" s="239" t="str">
        <f>+IF(I735=0,"",'Ark1'!Z2382)</f>
        <v/>
      </c>
      <c r="AB735" s="237" t="str">
        <f>+IF(I735=0,"",'Ark1'!AA2382)</f>
        <v/>
      </c>
      <c r="AC735" s="238" t="str">
        <f>+IF(I735=0,"",'Ark1'!AC2382)</f>
        <v/>
      </c>
      <c r="AD735" s="239" t="str">
        <f>+IF(I735=0,"",'Ark1'!AE2382)</f>
        <v/>
      </c>
      <c r="AE735" s="237" t="str">
        <f t="shared" si="95"/>
        <v/>
      </c>
      <c r="AF735" s="237" t="str">
        <f t="shared" si="97"/>
        <v/>
      </c>
      <c r="AG735" s="308"/>
    </row>
    <row r="736" spans="1:33" ht="15.6">
      <c r="A736" s="308"/>
      <c r="B736" s="308">
        <f>+'Ark1'!C2383</f>
        <v>0</v>
      </c>
      <c r="C736" s="236">
        <f>+'Ark1'!L2383</f>
        <v>0</v>
      </c>
      <c r="D736" s="236" t="e">
        <f>VLOOKUP(C736,Klasse!$C$11:$D$27,2)</f>
        <v>#N/A</v>
      </c>
      <c r="E736" s="236">
        <f>+'Ark1'!H2383</f>
        <v>0</v>
      </c>
      <c r="F736" s="236">
        <f>+'Ark1'!J2383</f>
        <v>0</v>
      </c>
      <c r="G736" s="236" t="e">
        <f>VLOOKUP(F736,RNR!$A$1:$B$25,2)</f>
        <v>#N/A</v>
      </c>
      <c r="H736" s="236" t="str">
        <f>+IF(I736=0,"",'Ark1'!Q2383)</f>
        <v/>
      </c>
      <c r="I736" s="353">
        <f>+'Ark1'!R2383</f>
        <v>0</v>
      </c>
      <c r="J736" s="237" t="str">
        <f>+IF(I736=0,"",'Ark1'!AG2383)</f>
        <v/>
      </c>
      <c r="K736" s="237"/>
      <c r="L736" s="237" t="str">
        <f>+IF(I736=0,"",'Ark1'!AH2383)</f>
        <v/>
      </c>
      <c r="M736" s="331"/>
      <c r="N736" s="504">
        <f>+'Ark1'!AI2383</f>
        <v>0</v>
      </c>
      <c r="O736" s="333"/>
      <c r="P736" s="32" t="str">
        <f>+IF(I736=0,"",'Ark1'!U2383)</f>
        <v/>
      </c>
      <c r="Q736" s="331"/>
      <c r="R736" s="264" t="str">
        <f>+IF(N736=0,"",'Ark1'!AJ2383)</f>
        <v/>
      </c>
      <c r="S736" s="334"/>
      <c r="T736" s="264" t="str">
        <f>+IF(N736=0,"",'Ark1'!AK2383)</f>
        <v/>
      </c>
      <c r="U736" s="308"/>
      <c r="V736" s="238" t="str">
        <f>+IF(I736=0,"",'Ark1'!T2383)</f>
        <v/>
      </c>
      <c r="W736" s="331"/>
      <c r="X736" s="239" t="str">
        <f>+IF(I736=0,"",'Ark1'!W2383)</f>
        <v/>
      </c>
      <c r="Y736" s="239" t="str">
        <f>+IF(I736=0,"",'Ark1'!X2383)</f>
        <v/>
      </c>
      <c r="Z736" s="239" t="str">
        <f>+IF(I736=0,"",'Ark1'!Y2383)</f>
        <v/>
      </c>
      <c r="AA736" s="239" t="str">
        <f>+IF(I736=0,"",'Ark1'!Z2383)</f>
        <v/>
      </c>
      <c r="AB736" s="237" t="str">
        <f>+IF(I736=0,"",'Ark1'!AA2383)</f>
        <v/>
      </c>
      <c r="AC736" s="238" t="str">
        <f>+IF(I736=0,"",'Ark1'!AC2383)</f>
        <v/>
      </c>
      <c r="AD736" s="239" t="str">
        <f>+IF(I736=0,"",'Ark1'!AE2383)</f>
        <v/>
      </c>
      <c r="AE736" s="237" t="str">
        <f t="shared" si="95"/>
        <v/>
      </c>
      <c r="AF736" s="237" t="str">
        <f t="shared" si="97"/>
        <v/>
      </c>
      <c r="AG736" s="308"/>
    </row>
    <row r="737" spans="1:61" ht="19.8">
      <c r="A737" s="308"/>
      <c r="B737" s="308"/>
      <c r="C737" s="308"/>
      <c r="D737" s="308"/>
      <c r="E737" s="308"/>
      <c r="F737" s="308"/>
      <c r="G737" s="537"/>
      <c r="H737" s="537"/>
      <c r="I737" s="354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  <c r="AA737" s="331"/>
      <c r="AB737" s="331"/>
      <c r="AC737" s="331"/>
      <c r="AD737" s="331"/>
      <c r="AE737" s="331"/>
      <c r="AF737" s="331"/>
      <c r="AG737" s="331"/>
      <c r="AH737" s="219"/>
      <c r="AJ737" s="29"/>
      <c r="AK737" s="27"/>
      <c r="AL737" s="220"/>
      <c r="AM737" s="28"/>
      <c r="AQ737" s="28"/>
      <c r="BI737" s="232"/>
    </row>
    <row r="738" spans="1:61" ht="19.8">
      <c r="A738" s="308"/>
      <c r="B738" s="308" t="s">
        <v>649</v>
      </c>
      <c r="C738" s="308"/>
      <c r="D738" s="259" t="e">
        <f>+D744</f>
        <v>#N/A</v>
      </c>
      <c r="E738" s="308"/>
      <c r="F738" s="308"/>
      <c r="G738" s="537"/>
      <c r="H738" s="537"/>
      <c r="I738" s="340">
        <f>SUM(I740:I764)</f>
        <v>0</v>
      </c>
      <c r="J738" s="331"/>
      <c r="K738" s="335"/>
      <c r="L738" s="335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  <c r="AA738" s="331"/>
      <c r="AB738" s="331"/>
      <c r="AC738" s="331"/>
      <c r="AD738" s="331"/>
      <c r="AE738" s="331"/>
      <c r="AF738" s="331"/>
      <c r="AG738" s="331"/>
      <c r="AH738" s="219"/>
      <c r="AJ738" s="29"/>
      <c r="AK738" s="27"/>
      <c r="AL738" s="220"/>
      <c r="AM738" s="28"/>
      <c r="AQ738" s="28"/>
      <c r="BI738" s="232"/>
    </row>
    <row r="739" spans="1:61" ht="19.8">
      <c r="A739" s="579"/>
      <c r="B739" s="579"/>
      <c r="C739" s="580" t="s">
        <v>650</v>
      </c>
      <c r="D739" s="579"/>
      <c r="E739" s="579"/>
      <c r="F739" s="579"/>
      <c r="G739" s="579"/>
      <c r="H739" s="579"/>
      <c r="I739" s="354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  <c r="AA739" s="331"/>
      <c r="AB739" s="331"/>
      <c r="AC739" s="331"/>
      <c r="AD739" s="331"/>
      <c r="AE739" s="331"/>
      <c r="AF739" s="331"/>
      <c r="AG739" s="331"/>
      <c r="AH739" s="219"/>
      <c r="AJ739" s="29"/>
      <c r="AK739" s="27"/>
      <c r="AL739" s="220"/>
      <c r="AM739" s="28"/>
      <c r="AQ739" s="28"/>
      <c r="BI739" s="232"/>
    </row>
    <row r="740" spans="1:61" ht="15.6">
      <c r="A740" s="308"/>
      <c r="B740" s="308">
        <f>+'Ark1'!C2384</f>
        <v>0</v>
      </c>
      <c r="C740" s="236">
        <f>+'Ark1'!L2384</f>
        <v>0</v>
      </c>
      <c r="D740" s="236" t="e">
        <f>VLOOKUP(C740,Klasse!$C$11:$D$27,2)</f>
        <v>#N/A</v>
      </c>
      <c r="E740" s="236">
        <f>+'Ark1'!H2384</f>
        <v>0</v>
      </c>
      <c r="F740" s="236">
        <f>+'Ark1'!J2384</f>
        <v>0</v>
      </c>
      <c r="G740" s="236" t="e">
        <f>VLOOKUP(F740,RNR!$A$1:$B$25,2)</f>
        <v>#N/A</v>
      </c>
      <c r="H740" s="236" t="str">
        <f>+IF(I740=0,"",'Ark1'!Q2384)</f>
        <v/>
      </c>
      <c r="I740" s="353">
        <f>+'Ark1'!R2384</f>
        <v>0</v>
      </c>
      <c r="J740" s="237" t="str">
        <f>+IF(I740=0,"",'Ark1'!AG2384)</f>
        <v/>
      </c>
      <c r="K740" s="237"/>
      <c r="L740" s="237" t="str">
        <f>+IF(I740=0,"",'Ark1'!AH2384)</f>
        <v/>
      </c>
      <c r="M740" s="331"/>
      <c r="N740" s="504">
        <f>+'Ark1'!AI2384</f>
        <v>0</v>
      </c>
      <c r="O740" s="333"/>
      <c r="P740" s="32" t="str">
        <f>+IF(I740=0,"",'Ark1'!U2384)</f>
        <v/>
      </c>
      <c r="Q740" s="331"/>
      <c r="R740" s="264" t="str">
        <f>+IF(N740=0,"",'Ark1'!AJ2384)</f>
        <v/>
      </c>
      <c r="S740" s="334"/>
      <c r="T740" s="264" t="str">
        <f>+IF(N740=0,"",'Ark1'!AK2384)</f>
        <v/>
      </c>
      <c r="U740" s="308"/>
      <c r="V740" s="238" t="str">
        <f>+IF(I740=0,"",'Ark1'!T2384)</f>
        <v/>
      </c>
      <c r="W740" s="331"/>
      <c r="X740" s="239" t="str">
        <f>+IF(I740=0,"",'Ark1'!W2384)</f>
        <v/>
      </c>
      <c r="Y740" s="239" t="str">
        <f>+IF(I740=0,"",'Ark1'!X2384)</f>
        <v/>
      </c>
      <c r="Z740" s="239" t="str">
        <f>+IF(I740=0,"",'Ark1'!Y2384)</f>
        <v/>
      </c>
      <c r="AA740" s="239" t="str">
        <f>+IF(I740=0,"",'Ark1'!Z2384)</f>
        <v/>
      </c>
      <c r="AB740" s="237" t="str">
        <f>+IF(I740=0,"",'Ark1'!AA2384)</f>
        <v/>
      </c>
      <c r="AC740" s="238" t="str">
        <f>+IF(I740=0,"",'Ark1'!AC2384)</f>
        <v/>
      </c>
      <c r="AD740" s="239" t="str">
        <f>+IF(I740=0,"",'Ark1'!AE2384)</f>
        <v/>
      </c>
      <c r="AE740" s="237" t="str">
        <f t="shared" si="95"/>
        <v/>
      </c>
      <c r="AF740" s="237" t="str">
        <f t="shared" si="97"/>
        <v/>
      </c>
      <c r="AG740" s="308"/>
    </row>
    <row r="741" spans="1:61" ht="15.6">
      <c r="A741" s="308"/>
      <c r="B741" s="308">
        <f>+'Ark1'!C2385</f>
        <v>0</v>
      </c>
      <c r="C741" s="236">
        <f>+'Ark1'!L2385</f>
        <v>0</v>
      </c>
      <c r="D741" s="236" t="e">
        <f>VLOOKUP(C741,Klasse!$C$11:$D$27,2)</f>
        <v>#N/A</v>
      </c>
      <c r="E741" s="236">
        <f>+'Ark1'!H2385</f>
        <v>0</v>
      </c>
      <c r="F741" s="236">
        <f>+'Ark1'!J2385</f>
        <v>0</v>
      </c>
      <c r="G741" s="236" t="e">
        <f>VLOOKUP(F741,RNR!$A$1:$B$25,2)</f>
        <v>#N/A</v>
      </c>
      <c r="H741" s="236" t="str">
        <f>+IF(I741=0,"",'Ark1'!Q2385)</f>
        <v/>
      </c>
      <c r="I741" s="353">
        <f>+'Ark1'!R2385</f>
        <v>0</v>
      </c>
      <c r="J741" s="237" t="str">
        <f>+IF(I741=0,"",'Ark1'!AG2385)</f>
        <v/>
      </c>
      <c r="K741" s="237"/>
      <c r="L741" s="237" t="str">
        <f>+IF(I741=0,"",'Ark1'!AH2385)</f>
        <v/>
      </c>
      <c r="M741" s="331"/>
      <c r="N741" s="504">
        <f>+'Ark1'!AI2385</f>
        <v>0</v>
      </c>
      <c r="O741" s="333"/>
      <c r="P741" s="32" t="str">
        <f>+IF(I741=0,"",'Ark1'!U2385)</f>
        <v/>
      </c>
      <c r="Q741" s="331"/>
      <c r="R741" s="264" t="str">
        <f>+IF(N741=0,"",'Ark1'!AJ2385)</f>
        <v/>
      </c>
      <c r="S741" s="334"/>
      <c r="T741" s="264" t="str">
        <f>+IF(N741=0,"",'Ark1'!AK2385)</f>
        <v/>
      </c>
      <c r="U741" s="308"/>
      <c r="V741" s="238" t="str">
        <f>+IF(I741=0,"",'Ark1'!T2385)</f>
        <v/>
      </c>
      <c r="W741" s="331"/>
      <c r="X741" s="239" t="str">
        <f>+IF(I741=0,"",'Ark1'!W2385)</f>
        <v/>
      </c>
      <c r="Y741" s="239" t="str">
        <f>+IF(I741=0,"",'Ark1'!X2385)</f>
        <v/>
      </c>
      <c r="Z741" s="239" t="str">
        <f>+IF(I741=0,"",'Ark1'!Y2385)</f>
        <v/>
      </c>
      <c r="AA741" s="239" t="str">
        <f>+IF(I741=0,"",'Ark1'!Z2385)</f>
        <v/>
      </c>
      <c r="AB741" s="237" t="str">
        <f>+IF(I741=0,"",'Ark1'!AA2385)</f>
        <v/>
      </c>
      <c r="AC741" s="238" t="str">
        <f>+IF(I741=0,"",'Ark1'!AC2385)</f>
        <v/>
      </c>
      <c r="AD741" s="239" t="str">
        <f>+IF(I741=0,"",'Ark1'!AE2385)</f>
        <v/>
      </c>
      <c r="AE741" s="237" t="str">
        <f t="shared" si="95"/>
        <v/>
      </c>
      <c r="AF741" s="237" t="str">
        <f t="shared" si="97"/>
        <v/>
      </c>
      <c r="AG741" s="308"/>
    </row>
    <row r="742" spans="1:61" ht="15.6">
      <c r="A742" s="308"/>
      <c r="B742" s="308">
        <f>+'Ark1'!C2386</f>
        <v>0</v>
      </c>
      <c r="C742" s="236">
        <f>+'Ark1'!L2386</f>
        <v>0</v>
      </c>
      <c r="D742" s="236" t="e">
        <f>VLOOKUP(C742,Klasse!$C$11:$D$27,2)</f>
        <v>#N/A</v>
      </c>
      <c r="E742" s="236">
        <f>+'Ark1'!H2386</f>
        <v>0</v>
      </c>
      <c r="F742" s="236">
        <f>+'Ark1'!J2386</f>
        <v>0</v>
      </c>
      <c r="G742" s="236" t="e">
        <f>VLOOKUP(F742,RNR!$A$1:$B$25,2)</f>
        <v>#N/A</v>
      </c>
      <c r="H742" s="236" t="str">
        <f>+IF(I742=0,"",'Ark1'!Q2386)</f>
        <v/>
      </c>
      <c r="I742" s="353">
        <f>+'Ark1'!R2386</f>
        <v>0</v>
      </c>
      <c r="J742" s="237" t="str">
        <f>+IF(I742=0,"",'Ark1'!AG2386)</f>
        <v/>
      </c>
      <c r="K742" s="237"/>
      <c r="L742" s="237" t="str">
        <f>+IF(I742=0,"",'Ark1'!AH2386)</f>
        <v/>
      </c>
      <c r="M742" s="331"/>
      <c r="N742" s="504">
        <f>+'Ark1'!AI2386</f>
        <v>0</v>
      </c>
      <c r="O742" s="333"/>
      <c r="P742" s="32" t="str">
        <f>+IF(I742=0,"",'Ark1'!U2386)</f>
        <v/>
      </c>
      <c r="Q742" s="331"/>
      <c r="R742" s="264" t="str">
        <f>+IF(N742=0,"",'Ark1'!AJ2386)</f>
        <v/>
      </c>
      <c r="S742" s="334"/>
      <c r="T742" s="264" t="str">
        <f>+IF(N742=0,"",'Ark1'!AK2386)</f>
        <v/>
      </c>
      <c r="U742" s="308"/>
      <c r="V742" s="238" t="str">
        <f>+IF(I742=0,"",'Ark1'!T2386)</f>
        <v/>
      </c>
      <c r="W742" s="331"/>
      <c r="X742" s="239" t="str">
        <f>+IF(I742=0,"",'Ark1'!W2386)</f>
        <v/>
      </c>
      <c r="Y742" s="239" t="str">
        <f>+IF(I742=0,"",'Ark1'!X2386)</f>
        <v/>
      </c>
      <c r="Z742" s="239" t="str">
        <f>+IF(I742=0,"",'Ark1'!Y2386)</f>
        <v/>
      </c>
      <c r="AA742" s="239" t="str">
        <f>+IF(I742=0,"",'Ark1'!Z2386)</f>
        <v/>
      </c>
      <c r="AB742" s="237" t="str">
        <f>+IF(I742=0,"",'Ark1'!AA2386)</f>
        <v/>
      </c>
      <c r="AC742" s="238" t="str">
        <f>+IF(I742=0,"",'Ark1'!AC2386)</f>
        <v/>
      </c>
      <c r="AD742" s="239" t="str">
        <f>+IF(I742=0,"",'Ark1'!AE2386)</f>
        <v/>
      </c>
      <c r="AE742" s="237" t="str">
        <f t="shared" si="95"/>
        <v/>
      </c>
      <c r="AF742" s="237" t="str">
        <f t="shared" si="97"/>
        <v/>
      </c>
      <c r="AG742" s="308"/>
    </row>
    <row r="743" spans="1:61" ht="15.6">
      <c r="A743" s="308"/>
      <c r="B743" s="308">
        <f>+'Ark1'!C2387</f>
        <v>0</v>
      </c>
      <c r="C743" s="236">
        <f>+'Ark1'!L2387</f>
        <v>0</v>
      </c>
      <c r="D743" s="236" t="e">
        <f>VLOOKUP(C743,Klasse!$C$11:$D$27,2)</f>
        <v>#N/A</v>
      </c>
      <c r="E743" s="236">
        <f>+'Ark1'!H2387</f>
        <v>0</v>
      </c>
      <c r="F743" s="236">
        <f>+'Ark1'!J2387</f>
        <v>0</v>
      </c>
      <c r="G743" s="236" t="e">
        <f>VLOOKUP(F743,RNR!$A$1:$B$25,2)</f>
        <v>#N/A</v>
      </c>
      <c r="H743" s="236" t="str">
        <f>+IF(I743=0,"",'Ark1'!Q2387)</f>
        <v/>
      </c>
      <c r="I743" s="353">
        <f>+'Ark1'!R2387</f>
        <v>0</v>
      </c>
      <c r="J743" s="237" t="str">
        <f>+IF(I743=0,"",'Ark1'!AG2387)</f>
        <v/>
      </c>
      <c r="K743" s="237"/>
      <c r="L743" s="237" t="str">
        <f>+IF(I743=0,"",'Ark1'!AH2387)</f>
        <v/>
      </c>
      <c r="M743" s="331"/>
      <c r="N743" s="504">
        <f>+'Ark1'!AI2387</f>
        <v>0</v>
      </c>
      <c r="O743" s="333"/>
      <c r="P743" s="32" t="str">
        <f>+IF(I743=0,"",'Ark1'!U2387)</f>
        <v/>
      </c>
      <c r="Q743" s="331"/>
      <c r="R743" s="264" t="str">
        <f>+IF(N743=0,"",'Ark1'!AJ2387)</f>
        <v/>
      </c>
      <c r="S743" s="334"/>
      <c r="T743" s="264" t="str">
        <f>+IF(N743=0,"",'Ark1'!AK2387)</f>
        <v/>
      </c>
      <c r="U743" s="308"/>
      <c r="V743" s="238" t="str">
        <f>+IF(I743=0,"",'Ark1'!T2387)</f>
        <v/>
      </c>
      <c r="W743" s="331"/>
      <c r="X743" s="239" t="str">
        <f>+IF(I743=0,"",'Ark1'!W2387)</f>
        <v/>
      </c>
      <c r="Y743" s="239" t="str">
        <f>+IF(I743=0,"",'Ark1'!X2387)</f>
        <v/>
      </c>
      <c r="Z743" s="239" t="str">
        <f>+IF(I743=0,"",'Ark1'!Y2387)</f>
        <v/>
      </c>
      <c r="AA743" s="239" t="str">
        <f>+IF(I743=0,"",'Ark1'!Z2387)</f>
        <v/>
      </c>
      <c r="AB743" s="237" t="str">
        <f>+IF(I743=0,"",'Ark1'!AA2387)</f>
        <v/>
      </c>
      <c r="AC743" s="238" t="str">
        <f>+IF(I743=0,"",'Ark1'!AC2387)</f>
        <v/>
      </c>
      <c r="AD743" s="239" t="str">
        <f>+IF(I743=0,"",'Ark1'!AE2387)</f>
        <v/>
      </c>
      <c r="AE743" s="237" t="str">
        <f t="shared" si="95"/>
        <v/>
      </c>
      <c r="AF743" s="237" t="str">
        <f t="shared" si="97"/>
        <v/>
      </c>
      <c r="AG743" s="308"/>
    </row>
    <row r="744" spans="1:61" ht="15.6">
      <c r="A744" s="308"/>
      <c r="B744" s="308">
        <f>+'Ark1'!C2388</f>
        <v>0</v>
      </c>
      <c r="C744" s="236">
        <f>+'Ark1'!L2388</f>
        <v>0</v>
      </c>
      <c r="D744" s="236" t="e">
        <f>VLOOKUP(C744,Klasse!$C$11:$D$27,2)</f>
        <v>#N/A</v>
      </c>
      <c r="E744" s="236">
        <f>+'Ark1'!H2388</f>
        <v>0</v>
      </c>
      <c r="F744" s="236">
        <f>+'Ark1'!J2388</f>
        <v>0</v>
      </c>
      <c r="G744" s="236" t="e">
        <f>VLOOKUP(F744,RNR!$A$1:$B$25,2)</f>
        <v>#N/A</v>
      </c>
      <c r="H744" s="236" t="str">
        <f>+IF(I744=0,"",'Ark1'!Q2388)</f>
        <v/>
      </c>
      <c r="I744" s="353">
        <f>+'Ark1'!R2388</f>
        <v>0</v>
      </c>
      <c r="J744" s="237" t="str">
        <f>+IF(I744=0,"",'Ark1'!AG2388)</f>
        <v/>
      </c>
      <c r="K744" s="237"/>
      <c r="L744" s="237" t="str">
        <f>+IF(I744=0,"",'Ark1'!AH2388)</f>
        <v/>
      </c>
      <c r="M744" s="331"/>
      <c r="N744" s="504">
        <f>+'Ark1'!AI2388</f>
        <v>0</v>
      </c>
      <c r="O744" s="333"/>
      <c r="P744" s="32" t="str">
        <f>+IF(I744=0,"",'Ark1'!U2388)</f>
        <v/>
      </c>
      <c r="Q744" s="331"/>
      <c r="R744" s="264" t="str">
        <f>+IF(N744=0,"",'Ark1'!AJ2388)</f>
        <v/>
      </c>
      <c r="S744" s="334"/>
      <c r="T744" s="264" t="str">
        <f>+IF(N744=0,"",'Ark1'!AK2388)</f>
        <v/>
      </c>
      <c r="U744" s="308"/>
      <c r="V744" s="238" t="str">
        <f>+IF(I744=0,"",'Ark1'!T2388)</f>
        <v/>
      </c>
      <c r="W744" s="331"/>
      <c r="X744" s="239" t="str">
        <f>+IF(I744=0,"",'Ark1'!W2388)</f>
        <v/>
      </c>
      <c r="Y744" s="239" t="str">
        <f>+IF(I744=0,"",'Ark1'!X2388)</f>
        <v/>
      </c>
      <c r="Z744" s="239" t="str">
        <f>+IF(I744=0,"",'Ark1'!Y2388)</f>
        <v/>
      </c>
      <c r="AA744" s="239" t="str">
        <f>+IF(I744=0,"",'Ark1'!Z2388)</f>
        <v/>
      </c>
      <c r="AB744" s="237" t="str">
        <f>+IF(I744=0,"",'Ark1'!AA2388)</f>
        <v/>
      </c>
      <c r="AC744" s="238" t="str">
        <f>+IF(I744=0,"",'Ark1'!AC2388)</f>
        <v/>
      </c>
      <c r="AD744" s="239" t="str">
        <f>+IF(I744=0,"",'Ark1'!AE2388)</f>
        <v/>
      </c>
      <c r="AE744" s="237" t="str">
        <f t="shared" ref="AE744:AE771" si="98">IF(I744=0,"",P744/C744)</f>
        <v/>
      </c>
      <c r="AF744" s="237" t="str">
        <f t="shared" si="96"/>
        <v/>
      </c>
      <c r="AG744" s="308"/>
    </row>
    <row r="745" spans="1:61" ht="15.6">
      <c r="A745" s="308"/>
      <c r="B745" s="308">
        <f>+'Ark1'!C2389</f>
        <v>0</v>
      </c>
      <c r="C745" s="236">
        <f>+'Ark1'!L2389</f>
        <v>0</v>
      </c>
      <c r="D745" s="236" t="e">
        <f>VLOOKUP(C745,Klasse!$C$11:$D$27,2)</f>
        <v>#N/A</v>
      </c>
      <c r="E745" s="236">
        <f>+'Ark1'!H2389</f>
        <v>0</v>
      </c>
      <c r="F745" s="236">
        <f>+'Ark1'!J2389</f>
        <v>0</v>
      </c>
      <c r="G745" s="236" t="e">
        <f>VLOOKUP(F745,RNR!$A$1:$B$25,2)</f>
        <v>#N/A</v>
      </c>
      <c r="H745" s="236" t="str">
        <f>+IF(I745=0,"",'Ark1'!Q2389)</f>
        <v/>
      </c>
      <c r="I745" s="353">
        <f>+'Ark1'!R2389</f>
        <v>0</v>
      </c>
      <c r="J745" s="237" t="str">
        <f>+IF(I745=0,"",'Ark1'!AG2389)</f>
        <v/>
      </c>
      <c r="K745" s="237"/>
      <c r="L745" s="237" t="str">
        <f>+IF(I745=0,"",'Ark1'!AH2389)</f>
        <v/>
      </c>
      <c r="M745" s="331"/>
      <c r="N745" s="504">
        <f>+'Ark1'!AI2389</f>
        <v>0</v>
      </c>
      <c r="O745" s="333"/>
      <c r="P745" s="32" t="str">
        <f>+IF(I745=0,"",'Ark1'!U2389)</f>
        <v/>
      </c>
      <c r="Q745" s="331"/>
      <c r="R745" s="264" t="str">
        <f>+IF(N745=0,"",'Ark1'!AJ2389)</f>
        <v/>
      </c>
      <c r="S745" s="334"/>
      <c r="T745" s="264" t="str">
        <f>+IF(N745=0,"",'Ark1'!AK2389)</f>
        <v/>
      </c>
      <c r="U745" s="308"/>
      <c r="V745" s="238" t="str">
        <f>+IF(I745=0,"",'Ark1'!T2389)</f>
        <v/>
      </c>
      <c r="W745" s="331"/>
      <c r="X745" s="239" t="str">
        <f>+IF(I745=0,"",'Ark1'!W2389)</f>
        <v/>
      </c>
      <c r="Y745" s="239" t="str">
        <f>+IF(I745=0,"",'Ark1'!X2389)</f>
        <v/>
      </c>
      <c r="Z745" s="239" t="str">
        <f>+IF(I745=0,"",'Ark1'!Y2389)</f>
        <v/>
      </c>
      <c r="AA745" s="239" t="str">
        <f>+IF(I745=0,"",'Ark1'!Z2389)</f>
        <v/>
      </c>
      <c r="AB745" s="237" t="str">
        <f>+IF(I745=0,"",'Ark1'!AA2389)</f>
        <v/>
      </c>
      <c r="AC745" s="238" t="str">
        <f>+IF(I745=0,"",'Ark1'!AC2389)</f>
        <v/>
      </c>
      <c r="AD745" s="239" t="str">
        <f>+IF(I745=0,"",'Ark1'!AE2389)</f>
        <v/>
      </c>
      <c r="AE745" s="237" t="str">
        <f t="shared" si="98"/>
        <v/>
      </c>
      <c r="AF745" s="237" t="str">
        <f t="shared" ref="AF745:AF771" si="99">IF(I745=0,"",I745/H745)</f>
        <v/>
      </c>
      <c r="AG745" s="308"/>
    </row>
    <row r="746" spans="1:61" ht="15.6">
      <c r="A746" s="308"/>
      <c r="B746" s="308">
        <f>+'Ark1'!C2390</f>
        <v>0</v>
      </c>
      <c r="C746" s="236">
        <f>+'Ark1'!L2390</f>
        <v>0</v>
      </c>
      <c r="D746" s="236" t="e">
        <f>VLOOKUP(C746,Klasse!$C$11:$D$27,2)</f>
        <v>#N/A</v>
      </c>
      <c r="E746" s="236">
        <f>+'Ark1'!H2390</f>
        <v>0</v>
      </c>
      <c r="F746" s="236">
        <f>+'Ark1'!J2390</f>
        <v>0</v>
      </c>
      <c r="G746" s="236" t="e">
        <f>VLOOKUP(F746,RNR!$A$1:$B$25,2)</f>
        <v>#N/A</v>
      </c>
      <c r="H746" s="236" t="str">
        <f>+IF(I746=0,"",'Ark1'!Q2390)</f>
        <v/>
      </c>
      <c r="I746" s="353">
        <f>+'Ark1'!R2390</f>
        <v>0</v>
      </c>
      <c r="J746" s="237" t="str">
        <f>+IF(I746=0,"",'Ark1'!AG2390)</f>
        <v/>
      </c>
      <c r="K746" s="237"/>
      <c r="L746" s="237" t="str">
        <f>+IF(I746=0,"",'Ark1'!AH2390)</f>
        <v/>
      </c>
      <c r="M746" s="331"/>
      <c r="N746" s="504">
        <f>+'Ark1'!AI2390</f>
        <v>0</v>
      </c>
      <c r="O746" s="333"/>
      <c r="P746" s="32" t="str">
        <f>+IF(I746=0,"",'Ark1'!U2390)</f>
        <v/>
      </c>
      <c r="Q746" s="331"/>
      <c r="R746" s="264" t="str">
        <f>+IF(N746=0,"",'Ark1'!AJ2390)</f>
        <v/>
      </c>
      <c r="S746" s="334"/>
      <c r="T746" s="264" t="str">
        <f>+IF(N746=0,"",'Ark1'!AK2390)</f>
        <v/>
      </c>
      <c r="U746" s="308"/>
      <c r="V746" s="238" t="str">
        <f>+IF(I746=0,"",'Ark1'!T2390)</f>
        <v/>
      </c>
      <c r="W746" s="331"/>
      <c r="X746" s="239" t="str">
        <f>+IF(I746=0,"",'Ark1'!W2390)</f>
        <v/>
      </c>
      <c r="Y746" s="239" t="str">
        <f>+IF(I746=0,"",'Ark1'!X2390)</f>
        <v/>
      </c>
      <c r="Z746" s="239" t="str">
        <f>+IF(I746=0,"",'Ark1'!Y2390)</f>
        <v/>
      </c>
      <c r="AA746" s="239" t="str">
        <f>+IF(I746=0,"",'Ark1'!Z2390)</f>
        <v/>
      </c>
      <c r="AB746" s="237" t="str">
        <f>+IF(I746=0,"",'Ark1'!AA2390)</f>
        <v/>
      </c>
      <c r="AC746" s="238" t="str">
        <f>+IF(I746=0,"",'Ark1'!AC2390)</f>
        <v/>
      </c>
      <c r="AD746" s="239" t="str">
        <f>+IF(I746=0,"",'Ark1'!AE2390)</f>
        <v/>
      </c>
      <c r="AE746" s="237" t="str">
        <f t="shared" si="98"/>
        <v/>
      </c>
      <c r="AF746" s="237" t="str">
        <f t="shared" si="99"/>
        <v/>
      </c>
      <c r="AG746" s="308"/>
    </row>
    <row r="747" spans="1:61" ht="15.6">
      <c r="A747" s="308"/>
      <c r="B747" s="308">
        <f>+'Ark1'!C2391</f>
        <v>0</v>
      </c>
      <c r="C747" s="236">
        <f>+'Ark1'!L2391</f>
        <v>0</v>
      </c>
      <c r="D747" s="236" t="e">
        <f>VLOOKUP(C747,Klasse!$C$11:$D$27,2)</f>
        <v>#N/A</v>
      </c>
      <c r="E747" s="236">
        <f>+'Ark1'!H2391</f>
        <v>0</v>
      </c>
      <c r="F747" s="236">
        <f>+'Ark1'!J2391</f>
        <v>0</v>
      </c>
      <c r="G747" s="236" t="e">
        <f>VLOOKUP(F747,RNR!$A$1:$B$25,2)</f>
        <v>#N/A</v>
      </c>
      <c r="H747" s="236" t="str">
        <f>+IF(I747=0,"",'Ark1'!Q2391)</f>
        <v/>
      </c>
      <c r="I747" s="353">
        <f>+'Ark1'!R2391</f>
        <v>0</v>
      </c>
      <c r="J747" s="237" t="str">
        <f>+IF(I747=0,"",'Ark1'!AG2391)</f>
        <v/>
      </c>
      <c r="K747" s="237"/>
      <c r="L747" s="237" t="str">
        <f>+IF(I747=0,"",'Ark1'!AH2391)</f>
        <v/>
      </c>
      <c r="M747" s="331"/>
      <c r="N747" s="504">
        <f>+'Ark1'!AI2391</f>
        <v>0</v>
      </c>
      <c r="O747" s="333"/>
      <c r="P747" s="32" t="str">
        <f>+IF(I747=0,"",'Ark1'!U2391)</f>
        <v/>
      </c>
      <c r="Q747" s="331"/>
      <c r="R747" s="264" t="str">
        <f>+IF(N747=0,"",'Ark1'!AJ2391)</f>
        <v/>
      </c>
      <c r="S747" s="334"/>
      <c r="T747" s="264" t="str">
        <f>+IF(N747=0,"",'Ark1'!AK2391)</f>
        <v/>
      </c>
      <c r="U747" s="308"/>
      <c r="V747" s="238" t="str">
        <f>+IF(I747=0,"",'Ark1'!T2391)</f>
        <v/>
      </c>
      <c r="W747" s="331"/>
      <c r="X747" s="239" t="str">
        <f>+IF(I747=0,"",'Ark1'!W2391)</f>
        <v/>
      </c>
      <c r="Y747" s="239" t="str">
        <f>+IF(I747=0,"",'Ark1'!X2391)</f>
        <v/>
      </c>
      <c r="Z747" s="239" t="str">
        <f>+IF(I747=0,"",'Ark1'!Y2391)</f>
        <v/>
      </c>
      <c r="AA747" s="239" t="str">
        <f>+IF(I747=0,"",'Ark1'!Z2391)</f>
        <v/>
      </c>
      <c r="AB747" s="237" t="str">
        <f>+IF(I747=0,"",'Ark1'!AA2391)</f>
        <v/>
      </c>
      <c r="AC747" s="238" t="str">
        <f>+IF(I747=0,"",'Ark1'!AC2391)</f>
        <v/>
      </c>
      <c r="AD747" s="239" t="str">
        <f>+IF(I747=0,"",'Ark1'!AE2391)</f>
        <v/>
      </c>
      <c r="AE747" s="237" t="str">
        <f t="shared" si="98"/>
        <v/>
      </c>
      <c r="AF747" s="237" t="str">
        <f t="shared" si="99"/>
        <v/>
      </c>
      <c r="AG747" s="308"/>
    </row>
    <row r="748" spans="1:61" ht="15.6">
      <c r="A748" s="308"/>
      <c r="B748" s="308">
        <f>+'Ark1'!C2392</f>
        <v>0</v>
      </c>
      <c r="C748" s="236">
        <f>+'Ark1'!L2392</f>
        <v>0</v>
      </c>
      <c r="D748" s="236" t="e">
        <f>VLOOKUP(C748,Klasse!$C$11:$D$27,2)</f>
        <v>#N/A</v>
      </c>
      <c r="E748" s="236">
        <f>+'Ark1'!H2392</f>
        <v>0</v>
      </c>
      <c r="F748" s="236">
        <f>+'Ark1'!J2392</f>
        <v>0</v>
      </c>
      <c r="G748" s="236" t="e">
        <f>VLOOKUP(F748,RNR!$A$1:$B$25,2)</f>
        <v>#N/A</v>
      </c>
      <c r="H748" s="236" t="str">
        <f>+IF(I748=0,"",'Ark1'!Q2392)</f>
        <v/>
      </c>
      <c r="I748" s="353">
        <f>+'Ark1'!R2392</f>
        <v>0</v>
      </c>
      <c r="J748" s="237" t="str">
        <f>+IF(I748=0,"",'Ark1'!AG2392)</f>
        <v/>
      </c>
      <c r="K748" s="237"/>
      <c r="L748" s="237" t="str">
        <f>+IF(I748=0,"",'Ark1'!AH2392)</f>
        <v/>
      </c>
      <c r="M748" s="331"/>
      <c r="N748" s="504">
        <f>+'Ark1'!AI2392</f>
        <v>0</v>
      </c>
      <c r="O748" s="333"/>
      <c r="P748" s="32" t="str">
        <f>+IF(I748=0,"",'Ark1'!U2392)</f>
        <v/>
      </c>
      <c r="Q748" s="331"/>
      <c r="R748" s="264" t="str">
        <f>+IF(N748=0,"",'Ark1'!AJ2392)</f>
        <v/>
      </c>
      <c r="S748" s="334"/>
      <c r="T748" s="264" t="str">
        <f>+IF(N748=0,"",'Ark1'!AK2392)</f>
        <v/>
      </c>
      <c r="U748" s="308"/>
      <c r="V748" s="238" t="str">
        <f>+IF(I748=0,"",'Ark1'!T2392)</f>
        <v/>
      </c>
      <c r="W748" s="331"/>
      <c r="X748" s="239" t="str">
        <f>+IF(I748=0,"",'Ark1'!W2392)</f>
        <v/>
      </c>
      <c r="Y748" s="239" t="str">
        <f>+IF(I748=0,"",'Ark1'!X2392)</f>
        <v/>
      </c>
      <c r="Z748" s="239" t="str">
        <f>+IF(I748=0,"",'Ark1'!Y2392)</f>
        <v/>
      </c>
      <c r="AA748" s="239" t="str">
        <f>+IF(I748=0,"",'Ark1'!Z2392)</f>
        <v/>
      </c>
      <c r="AB748" s="237" t="str">
        <f>+IF(I748=0,"",'Ark1'!AA2392)</f>
        <v/>
      </c>
      <c r="AC748" s="238" t="str">
        <f>+IF(I748=0,"",'Ark1'!AC2392)</f>
        <v/>
      </c>
      <c r="AD748" s="239" t="str">
        <f>+IF(I748=0,"",'Ark1'!AE2392)</f>
        <v/>
      </c>
      <c r="AE748" s="237" t="str">
        <f t="shared" si="98"/>
        <v/>
      </c>
      <c r="AF748" s="237" t="str">
        <f t="shared" si="99"/>
        <v/>
      </c>
      <c r="AG748" s="308"/>
    </row>
    <row r="749" spans="1:61" ht="15.6">
      <c r="A749" s="308"/>
      <c r="B749" s="308">
        <f>+'Ark1'!C2393</f>
        <v>0</v>
      </c>
      <c r="C749" s="236">
        <f>+'Ark1'!L2393</f>
        <v>0</v>
      </c>
      <c r="D749" s="236" t="e">
        <f>VLOOKUP(C749,Klasse!$C$11:$D$27,2)</f>
        <v>#N/A</v>
      </c>
      <c r="E749" s="236">
        <f>+'Ark1'!H2393</f>
        <v>0</v>
      </c>
      <c r="F749" s="236">
        <f>+'Ark1'!J2393</f>
        <v>0</v>
      </c>
      <c r="G749" s="236" t="e">
        <f>VLOOKUP(F749,RNR!$A$1:$B$25,2)</f>
        <v>#N/A</v>
      </c>
      <c r="H749" s="236" t="str">
        <f>+IF(I749=0,"",'Ark1'!Q2393)</f>
        <v/>
      </c>
      <c r="I749" s="353">
        <f>+'Ark1'!R2393</f>
        <v>0</v>
      </c>
      <c r="J749" s="237" t="str">
        <f>+IF(I749=0,"",'Ark1'!AG2393)</f>
        <v/>
      </c>
      <c r="K749" s="237"/>
      <c r="L749" s="237" t="str">
        <f>+IF(I749=0,"",'Ark1'!AH2393)</f>
        <v/>
      </c>
      <c r="M749" s="331"/>
      <c r="N749" s="504">
        <f>+'Ark1'!AI2393</f>
        <v>0</v>
      </c>
      <c r="O749" s="333"/>
      <c r="P749" s="32" t="str">
        <f>+IF(I749=0,"",'Ark1'!U2393)</f>
        <v/>
      </c>
      <c r="Q749" s="331"/>
      <c r="R749" s="264" t="str">
        <f>+IF(N749=0,"",'Ark1'!AJ2393)</f>
        <v/>
      </c>
      <c r="S749" s="334"/>
      <c r="T749" s="264" t="str">
        <f>+IF(N749=0,"",'Ark1'!AK2393)</f>
        <v/>
      </c>
      <c r="U749" s="308"/>
      <c r="V749" s="238" t="str">
        <f>+IF(I749=0,"",'Ark1'!T2393)</f>
        <v/>
      </c>
      <c r="W749" s="331"/>
      <c r="X749" s="239" t="str">
        <f>+IF(I749=0,"",'Ark1'!W2393)</f>
        <v/>
      </c>
      <c r="Y749" s="239" t="str">
        <f>+IF(I749=0,"",'Ark1'!X2393)</f>
        <v/>
      </c>
      <c r="Z749" s="239" t="str">
        <f>+IF(I749=0,"",'Ark1'!Y2393)</f>
        <v/>
      </c>
      <c r="AA749" s="239" t="str">
        <f>+IF(I749=0,"",'Ark1'!Z2393)</f>
        <v/>
      </c>
      <c r="AB749" s="237" t="str">
        <f>+IF(I749=0,"",'Ark1'!AA2393)</f>
        <v/>
      </c>
      <c r="AC749" s="238" t="str">
        <f>+IF(I749=0,"",'Ark1'!AC2393)</f>
        <v/>
      </c>
      <c r="AD749" s="239" t="str">
        <f>+IF(I749=0,"",'Ark1'!AE2393)</f>
        <v/>
      </c>
      <c r="AE749" s="237" t="str">
        <f t="shared" si="98"/>
        <v/>
      </c>
      <c r="AF749" s="237" t="str">
        <f t="shared" si="99"/>
        <v/>
      </c>
      <c r="AG749" s="308"/>
    </row>
    <row r="750" spans="1:61" ht="15.6">
      <c r="A750" s="308"/>
      <c r="B750" s="308">
        <f>+'Ark1'!C2394</f>
        <v>0</v>
      </c>
      <c r="C750" s="236">
        <f>+'Ark1'!L2394</f>
        <v>0</v>
      </c>
      <c r="D750" s="236" t="e">
        <f>VLOOKUP(C750,Klasse!$C$11:$D$27,2)</f>
        <v>#N/A</v>
      </c>
      <c r="E750" s="236">
        <f>+'Ark1'!H2394</f>
        <v>0</v>
      </c>
      <c r="F750" s="236">
        <f>+'Ark1'!J2394</f>
        <v>0</v>
      </c>
      <c r="G750" s="236" t="e">
        <f>VLOOKUP(F750,RNR!$A$1:$B$25,2)</f>
        <v>#N/A</v>
      </c>
      <c r="H750" s="236" t="str">
        <f>+IF(I750=0,"",'Ark1'!Q2394)</f>
        <v/>
      </c>
      <c r="I750" s="353">
        <f>+'Ark1'!R2394</f>
        <v>0</v>
      </c>
      <c r="J750" s="237" t="str">
        <f>+IF(I750=0,"",'Ark1'!AG2394)</f>
        <v/>
      </c>
      <c r="K750" s="237"/>
      <c r="L750" s="237" t="str">
        <f>+IF(I750=0,"",'Ark1'!AH2394)</f>
        <v/>
      </c>
      <c r="M750" s="331"/>
      <c r="N750" s="504">
        <f>+'Ark1'!AI2394</f>
        <v>0</v>
      </c>
      <c r="O750" s="333"/>
      <c r="P750" s="32" t="str">
        <f>+IF(I750=0,"",'Ark1'!U2394)</f>
        <v/>
      </c>
      <c r="Q750" s="331"/>
      <c r="R750" s="264" t="str">
        <f>+IF(N750=0,"",'Ark1'!AJ2394)</f>
        <v/>
      </c>
      <c r="S750" s="334"/>
      <c r="T750" s="264" t="str">
        <f>+IF(N750=0,"",'Ark1'!AK2394)</f>
        <v/>
      </c>
      <c r="U750" s="308"/>
      <c r="V750" s="238" t="str">
        <f>+IF(I750=0,"",'Ark1'!T2394)</f>
        <v/>
      </c>
      <c r="W750" s="331"/>
      <c r="X750" s="239" t="str">
        <f>+IF(I750=0,"",'Ark1'!W2394)</f>
        <v/>
      </c>
      <c r="Y750" s="239" t="str">
        <f>+IF(I750=0,"",'Ark1'!X2394)</f>
        <v/>
      </c>
      <c r="Z750" s="239" t="str">
        <f>+IF(I750=0,"",'Ark1'!Y2394)</f>
        <v/>
      </c>
      <c r="AA750" s="239" t="str">
        <f>+IF(I750=0,"",'Ark1'!Z2394)</f>
        <v/>
      </c>
      <c r="AB750" s="237" t="str">
        <f>+IF(I750=0,"",'Ark1'!AA2394)</f>
        <v/>
      </c>
      <c r="AC750" s="238" t="str">
        <f>+IF(I750=0,"",'Ark1'!AC2394)</f>
        <v/>
      </c>
      <c r="AD750" s="239" t="str">
        <f>+IF(I750=0,"",'Ark1'!AE2394)</f>
        <v/>
      </c>
      <c r="AE750" s="237" t="str">
        <f t="shared" si="98"/>
        <v/>
      </c>
      <c r="AF750" s="237" t="str">
        <f t="shared" si="99"/>
        <v/>
      </c>
      <c r="AG750" s="308"/>
    </row>
    <row r="751" spans="1:61" ht="15.6">
      <c r="A751" s="308"/>
      <c r="B751" s="308">
        <f>+'Ark1'!C2395</f>
        <v>0</v>
      </c>
      <c r="C751" s="236">
        <f>+'Ark1'!L2395</f>
        <v>0</v>
      </c>
      <c r="D751" s="236" t="e">
        <f>VLOOKUP(C751,Klasse!$C$11:$D$27,2)</f>
        <v>#N/A</v>
      </c>
      <c r="E751" s="236">
        <f>+'Ark1'!H2395</f>
        <v>0</v>
      </c>
      <c r="F751" s="236">
        <f>+'Ark1'!J2395</f>
        <v>0</v>
      </c>
      <c r="G751" s="236" t="e">
        <f>VLOOKUP(F751,RNR!$A$1:$B$25,2)</f>
        <v>#N/A</v>
      </c>
      <c r="H751" s="236" t="str">
        <f>+IF(I751=0,"",'Ark1'!Q2395)</f>
        <v/>
      </c>
      <c r="I751" s="353">
        <f>+'Ark1'!R2395</f>
        <v>0</v>
      </c>
      <c r="J751" s="237" t="str">
        <f>+IF(I751=0,"",'Ark1'!AG2395)</f>
        <v/>
      </c>
      <c r="K751" s="237"/>
      <c r="L751" s="237" t="str">
        <f>+IF(I751=0,"",'Ark1'!AH2395)</f>
        <v/>
      </c>
      <c r="M751" s="331"/>
      <c r="N751" s="504">
        <f>+'Ark1'!AI2395</f>
        <v>0</v>
      </c>
      <c r="O751" s="333"/>
      <c r="P751" s="32" t="str">
        <f>+IF(I751=0,"",'Ark1'!U2395)</f>
        <v/>
      </c>
      <c r="Q751" s="331"/>
      <c r="R751" s="264" t="str">
        <f>+IF(N751=0,"",'Ark1'!AJ2395)</f>
        <v/>
      </c>
      <c r="S751" s="334"/>
      <c r="T751" s="264" t="str">
        <f>+IF(N751=0,"",'Ark1'!AK2395)</f>
        <v/>
      </c>
      <c r="U751" s="308"/>
      <c r="V751" s="238" t="str">
        <f>+IF(I751=0,"",'Ark1'!T2395)</f>
        <v/>
      </c>
      <c r="W751" s="331"/>
      <c r="X751" s="239" t="str">
        <f>+IF(I751=0,"",'Ark1'!W2395)</f>
        <v/>
      </c>
      <c r="Y751" s="239" t="str">
        <f>+IF(I751=0,"",'Ark1'!X2395)</f>
        <v/>
      </c>
      <c r="Z751" s="239" t="str">
        <f>+IF(I751=0,"",'Ark1'!Y2395)</f>
        <v/>
      </c>
      <c r="AA751" s="239" t="str">
        <f>+IF(I751=0,"",'Ark1'!Z2395)</f>
        <v/>
      </c>
      <c r="AB751" s="237" t="str">
        <f>+IF(I751=0,"",'Ark1'!AA2395)</f>
        <v/>
      </c>
      <c r="AC751" s="238" t="str">
        <f>+IF(I751=0,"",'Ark1'!AC2395)</f>
        <v/>
      </c>
      <c r="AD751" s="239" t="str">
        <f>+IF(I751=0,"",'Ark1'!AE2395)</f>
        <v/>
      </c>
      <c r="AE751" s="237" t="str">
        <f t="shared" si="98"/>
        <v/>
      </c>
      <c r="AF751" s="237" t="str">
        <f t="shared" si="99"/>
        <v/>
      </c>
      <c r="AG751" s="308"/>
    </row>
    <row r="752" spans="1:61" ht="15.6">
      <c r="A752" s="308"/>
      <c r="B752" s="308">
        <f>+'Ark1'!C2396</f>
        <v>0</v>
      </c>
      <c r="C752" s="236">
        <f>+'Ark1'!L2396</f>
        <v>0</v>
      </c>
      <c r="D752" s="236" t="e">
        <f>VLOOKUP(C752,Klasse!$C$11:$D$27,2)</f>
        <v>#N/A</v>
      </c>
      <c r="E752" s="236">
        <f>+'Ark1'!H2396</f>
        <v>0</v>
      </c>
      <c r="F752" s="236">
        <f>+'Ark1'!J2396</f>
        <v>0</v>
      </c>
      <c r="G752" s="236" t="e">
        <f>VLOOKUP(F752,RNR!$A$1:$B$25,2)</f>
        <v>#N/A</v>
      </c>
      <c r="H752" s="236" t="str">
        <f>+IF(I752=0,"",'Ark1'!Q2396)</f>
        <v/>
      </c>
      <c r="I752" s="353">
        <f>+'Ark1'!R2396</f>
        <v>0</v>
      </c>
      <c r="J752" s="237" t="str">
        <f>+IF(I752=0,"",'Ark1'!AG2396)</f>
        <v/>
      </c>
      <c r="K752" s="237"/>
      <c r="L752" s="237" t="str">
        <f>+IF(I752=0,"",'Ark1'!AH2396)</f>
        <v/>
      </c>
      <c r="M752" s="331"/>
      <c r="N752" s="504">
        <f>+'Ark1'!AI2396</f>
        <v>0</v>
      </c>
      <c r="O752" s="333"/>
      <c r="P752" s="32" t="str">
        <f>+IF(I752=0,"",'Ark1'!U2396)</f>
        <v/>
      </c>
      <c r="Q752" s="331"/>
      <c r="R752" s="264" t="str">
        <f>+IF(N752=0,"",'Ark1'!AJ2396)</f>
        <v/>
      </c>
      <c r="S752" s="334"/>
      <c r="T752" s="264" t="str">
        <f>+IF(N752=0,"",'Ark1'!AK2396)</f>
        <v/>
      </c>
      <c r="U752" s="308"/>
      <c r="V752" s="238" t="str">
        <f>+IF(I752=0,"",'Ark1'!T2396)</f>
        <v/>
      </c>
      <c r="W752" s="331"/>
      <c r="X752" s="239" t="str">
        <f>+IF(I752=0,"",'Ark1'!W2396)</f>
        <v/>
      </c>
      <c r="Y752" s="239" t="str">
        <f>+IF(I752=0,"",'Ark1'!X2396)</f>
        <v/>
      </c>
      <c r="Z752" s="239" t="str">
        <f>+IF(I752=0,"",'Ark1'!Y2396)</f>
        <v/>
      </c>
      <c r="AA752" s="239" t="str">
        <f>+IF(I752=0,"",'Ark1'!Z2396)</f>
        <v/>
      </c>
      <c r="AB752" s="237" t="str">
        <f>+IF(I752=0,"",'Ark1'!AA2396)</f>
        <v/>
      </c>
      <c r="AC752" s="238" t="str">
        <f>+IF(I752=0,"",'Ark1'!AC2396)</f>
        <v/>
      </c>
      <c r="AD752" s="239" t="str">
        <f>+IF(I752=0,"",'Ark1'!AE2396)</f>
        <v/>
      </c>
      <c r="AE752" s="237" t="str">
        <f t="shared" si="98"/>
        <v/>
      </c>
      <c r="AF752" s="237" t="str">
        <f t="shared" si="99"/>
        <v/>
      </c>
      <c r="AG752" s="308"/>
    </row>
    <row r="753" spans="1:61" ht="15.6">
      <c r="A753" s="308"/>
      <c r="B753" s="308">
        <f>+'Ark1'!C2397</f>
        <v>0</v>
      </c>
      <c r="C753" s="236">
        <f>+'Ark1'!L2397</f>
        <v>0</v>
      </c>
      <c r="D753" s="236" t="e">
        <f>VLOOKUP(C753,Klasse!$C$11:$D$27,2)</f>
        <v>#N/A</v>
      </c>
      <c r="E753" s="236">
        <f>+'Ark1'!H2397</f>
        <v>0</v>
      </c>
      <c r="F753" s="236">
        <f>+'Ark1'!J2397</f>
        <v>0</v>
      </c>
      <c r="G753" s="236" t="e">
        <f>VLOOKUP(F753,RNR!$A$1:$B$25,2)</f>
        <v>#N/A</v>
      </c>
      <c r="H753" s="236" t="str">
        <f>+IF(I753=0,"",'Ark1'!Q2397)</f>
        <v/>
      </c>
      <c r="I753" s="353">
        <f>+'Ark1'!R2397</f>
        <v>0</v>
      </c>
      <c r="J753" s="237" t="str">
        <f>+IF(I753=0,"",'Ark1'!AG2397)</f>
        <v/>
      </c>
      <c r="K753" s="237"/>
      <c r="L753" s="237" t="str">
        <f>+IF(I753=0,"",'Ark1'!AH2397)</f>
        <v/>
      </c>
      <c r="M753" s="331"/>
      <c r="N753" s="504">
        <f>+'Ark1'!AI2397</f>
        <v>0</v>
      </c>
      <c r="O753" s="333"/>
      <c r="P753" s="32" t="str">
        <f>+IF(I753=0,"",'Ark1'!U2397)</f>
        <v/>
      </c>
      <c r="Q753" s="331"/>
      <c r="R753" s="264" t="str">
        <f>+IF(N753=0,"",'Ark1'!AJ2397)</f>
        <v/>
      </c>
      <c r="S753" s="334"/>
      <c r="T753" s="264" t="str">
        <f>+IF(N753=0,"",'Ark1'!AK2397)</f>
        <v/>
      </c>
      <c r="U753" s="308"/>
      <c r="V753" s="238" t="str">
        <f>+IF(I753=0,"",'Ark1'!T2397)</f>
        <v/>
      </c>
      <c r="W753" s="331"/>
      <c r="X753" s="239" t="str">
        <f>+IF(I753=0,"",'Ark1'!W2397)</f>
        <v/>
      </c>
      <c r="Y753" s="239" t="str">
        <f>+IF(I753=0,"",'Ark1'!X2397)</f>
        <v/>
      </c>
      <c r="Z753" s="239" t="str">
        <f>+IF(I753=0,"",'Ark1'!Y2397)</f>
        <v/>
      </c>
      <c r="AA753" s="239" t="str">
        <f>+IF(I753=0,"",'Ark1'!Z2397)</f>
        <v/>
      </c>
      <c r="AB753" s="237" t="str">
        <f>+IF(I753=0,"",'Ark1'!AA2397)</f>
        <v/>
      </c>
      <c r="AC753" s="238" t="str">
        <f>+IF(I753=0,"",'Ark1'!AC2397)</f>
        <v/>
      </c>
      <c r="AD753" s="239" t="str">
        <f>+IF(I753=0,"",'Ark1'!AE2397)</f>
        <v/>
      </c>
      <c r="AE753" s="237" t="str">
        <f t="shared" si="98"/>
        <v/>
      </c>
      <c r="AF753" s="237" t="str">
        <f t="shared" si="99"/>
        <v/>
      </c>
      <c r="AG753" s="308"/>
    </row>
    <row r="754" spans="1:61" ht="15.6">
      <c r="A754" s="308"/>
      <c r="B754" s="308">
        <f>+'Ark1'!C2398</f>
        <v>0</v>
      </c>
      <c r="C754" s="236">
        <f>+'Ark1'!L2398</f>
        <v>0</v>
      </c>
      <c r="D754" s="236" t="e">
        <f>VLOOKUP(C754,Klasse!$C$11:$D$27,2)</f>
        <v>#N/A</v>
      </c>
      <c r="E754" s="236">
        <f>+'Ark1'!H2398</f>
        <v>0</v>
      </c>
      <c r="F754" s="236">
        <f>+'Ark1'!J2398</f>
        <v>0</v>
      </c>
      <c r="G754" s="236" t="e">
        <f>VLOOKUP(F754,RNR!$A$1:$B$25,2)</f>
        <v>#N/A</v>
      </c>
      <c r="H754" s="236" t="str">
        <f>+IF(I754=0,"",'Ark1'!Q2398)</f>
        <v/>
      </c>
      <c r="I754" s="353">
        <f>+'Ark1'!R2398</f>
        <v>0</v>
      </c>
      <c r="J754" s="237" t="str">
        <f>+IF(I754=0,"",'Ark1'!AG2398)</f>
        <v/>
      </c>
      <c r="K754" s="237"/>
      <c r="L754" s="237" t="str">
        <f>+IF(I754=0,"",'Ark1'!AH2398)</f>
        <v/>
      </c>
      <c r="M754" s="331"/>
      <c r="N754" s="504">
        <f>+'Ark1'!AI2398</f>
        <v>0</v>
      </c>
      <c r="O754" s="333"/>
      <c r="P754" s="32" t="str">
        <f>+IF(I754=0,"",'Ark1'!U2398)</f>
        <v/>
      </c>
      <c r="Q754" s="331"/>
      <c r="R754" s="264" t="str">
        <f>+IF(N754=0,"",'Ark1'!AJ2398)</f>
        <v/>
      </c>
      <c r="S754" s="334"/>
      <c r="T754" s="264" t="str">
        <f>+IF(N754=0,"",'Ark1'!AK2398)</f>
        <v/>
      </c>
      <c r="U754" s="308"/>
      <c r="V754" s="238" t="str">
        <f>+IF(I754=0,"",'Ark1'!T2398)</f>
        <v/>
      </c>
      <c r="W754" s="331"/>
      <c r="X754" s="239" t="str">
        <f>+IF(I754=0,"",'Ark1'!W2398)</f>
        <v/>
      </c>
      <c r="Y754" s="239" t="str">
        <f>+IF(I754=0,"",'Ark1'!X2398)</f>
        <v/>
      </c>
      <c r="Z754" s="239" t="str">
        <f>+IF(I754=0,"",'Ark1'!Y2398)</f>
        <v/>
      </c>
      <c r="AA754" s="239" t="str">
        <f>+IF(I754=0,"",'Ark1'!Z2398)</f>
        <v/>
      </c>
      <c r="AB754" s="237" t="str">
        <f>+IF(I754=0,"",'Ark1'!AA2398)</f>
        <v/>
      </c>
      <c r="AC754" s="238" t="str">
        <f>+IF(I754=0,"",'Ark1'!AC2398)</f>
        <v/>
      </c>
      <c r="AD754" s="239" t="str">
        <f>+IF(I754=0,"",'Ark1'!AE2398)</f>
        <v/>
      </c>
      <c r="AE754" s="237" t="str">
        <f t="shared" si="98"/>
        <v/>
      </c>
      <c r="AF754" s="237" t="str">
        <f t="shared" si="99"/>
        <v/>
      </c>
      <c r="AG754" s="308"/>
    </row>
    <row r="755" spans="1:61" ht="15.6">
      <c r="A755" s="308"/>
      <c r="B755" s="308">
        <f>+'Ark1'!C2399</f>
        <v>0</v>
      </c>
      <c r="C755" s="236">
        <f>+'Ark1'!L2399</f>
        <v>0</v>
      </c>
      <c r="D755" s="236" t="e">
        <f>VLOOKUP(C755,Klasse!$C$11:$D$27,2)</f>
        <v>#N/A</v>
      </c>
      <c r="E755" s="236">
        <f>+'Ark1'!H2399</f>
        <v>0</v>
      </c>
      <c r="F755" s="236">
        <f>+'Ark1'!J2399</f>
        <v>0</v>
      </c>
      <c r="G755" s="236" t="e">
        <f>VLOOKUP(F755,RNR!$A$1:$B$25,2)</f>
        <v>#N/A</v>
      </c>
      <c r="H755" s="236" t="str">
        <f>+IF(I755=0,"",'Ark1'!Q2399)</f>
        <v/>
      </c>
      <c r="I755" s="353">
        <f>+'Ark1'!R2399</f>
        <v>0</v>
      </c>
      <c r="J755" s="237" t="str">
        <f>+IF(I755=0,"",'Ark1'!AG2399)</f>
        <v/>
      </c>
      <c r="K755" s="237"/>
      <c r="L755" s="237" t="str">
        <f>+IF(I755=0,"",'Ark1'!AH2399)</f>
        <v/>
      </c>
      <c r="M755" s="331"/>
      <c r="N755" s="504">
        <f>+'Ark1'!AI2399</f>
        <v>0</v>
      </c>
      <c r="O755" s="333"/>
      <c r="P755" s="32" t="str">
        <f>+IF(I755=0,"",'Ark1'!U2399)</f>
        <v/>
      </c>
      <c r="Q755" s="331"/>
      <c r="R755" s="264" t="str">
        <f>+IF(N755=0,"",'Ark1'!AJ2399)</f>
        <v/>
      </c>
      <c r="S755" s="334"/>
      <c r="T755" s="264" t="str">
        <f>+IF(N755=0,"",'Ark1'!AK2399)</f>
        <v/>
      </c>
      <c r="U755" s="308"/>
      <c r="V755" s="238" t="str">
        <f>+IF(I755=0,"",'Ark1'!T2399)</f>
        <v/>
      </c>
      <c r="W755" s="331"/>
      <c r="X755" s="239" t="str">
        <f>+IF(I755=0,"",'Ark1'!W2399)</f>
        <v/>
      </c>
      <c r="Y755" s="239" t="str">
        <f>+IF(I755=0,"",'Ark1'!X2399)</f>
        <v/>
      </c>
      <c r="Z755" s="239" t="str">
        <f>+IF(I755=0,"",'Ark1'!Y2399)</f>
        <v/>
      </c>
      <c r="AA755" s="239" t="str">
        <f>+IF(I755=0,"",'Ark1'!Z2399)</f>
        <v/>
      </c>
      <c r="AB755" s="237" t="str">
        <f>+IF(I755=0,"",'Ark1'!AA2399)</f>
        <v/>
      </c>
      <c r="AC755" s="238" t="str">
        <f>+IF(I755=0,"",'Ark1'!AC2399)</f>
        <v/>
      </c>
      <c r="AD755" s="239" t="str">
        <f>+IF(I755=0,"",'Ark1'!AE2399)</f>
        <v/>
      </c>
      <c r="AE755" s="237" t="str">
        <f t="shared" si="98"/>
        <v/>
      </c>
      <c r="AF755" s="237" t="str">
        <f t="shared" si="99"/>
        <v/>
      </c>
      <c r="AG755" s="308"/>
    </row>
    <row r="756" spans="1:61" ht="15.6">
      <c r="A756" s="308"/>
      <c r="B756" s="308">
        <f>+'Ark1'!C2400</f>
        <v>0</v>
      </c>
      <c r="C756" s="236">
        <f>+'Ark1'!L2400</f>
        <v>0</v>
      </c>
      <c r="D756" s="236" t="e">
        <f>VLOOKUP(C756,Klasse!$C$11:$D$27,2)</f>
        <v>#N/A</v>
      </c>
      <c r="E756" s="236">
        <f>+'Ark1'!H2400</f>
        <v>0</v>
      </c>
      <c r="F756" s="236">
        <f>+'Ark1'!J2400</f>
        <v>0</v>
      </c>
      <c r="G756" s="236" t="e">
        <f>VLOOKUP(F756,RNR!$A$1:$B$25,2)</f>
        <v>#N/A</v>
      </c>
      <c r="H756" s="236" t="str">
        <f>+IF(I756=0,"",'Ark1'!Q2400)</f>
        <v/>
      </c>
      <c r="I756" s="353">
        <f>+'Ark1'!R2400</f>
        <v>0</v>
      </c>
      <c r="J756" s="237" t="str">
        <f>+IF(I756=0,"",'Ark1'!AG2400)</f>
        <v/>
      </c>
      <c r="K756" s="237"/>
      <c r="L756" s="237" t="str">
        <f>+IF(I756=0,"",'Ark1'!AH2400)</f>
        <v/>
      </c>
      <c r="M756" s="331"/>
      <c r="N756" s="504">
        <f>+'Ark1'!AI2400</f>
        <v>0</v>
      </c>
      <c r="O756" s="333"/>
      <c r="P756" s="32" t="str">
        <f>+IF(I756=0,"",'Ark1'!U2400)</f>
        <v/>
      </c>
      <c r="Q756" s="331"/>
      <c r="R756" s="264" t="str">
        <f>+IF(N756=0,"",'Ark1'!AJ2400)</f>
        <v/>
      </c>
      <c r="S756" s="334"/>
      <c r="T756" s="264" t="str">
        <f>+IF(N756=0,"",'Ark1'!AK2400)</f>
        <v/>
      </c>
      <c r="U756" s="308"/>
      <c r="V756" s="238" t="str">
        <f>+IF(I756=0,"",'Ark1'!T2400)</f>
        <v/>
      </c>
      <c r="W756" s="331"/>
      <c r="X756" s="239" t="str">
        <f>+IF(I756=0,"",'Ark1'!W2400)</f>
        <v/>
      </c>
      <c r="Y756" s="239" t="str">
        <f>+IF(I756=0,"",'Ark1'!X2400)</f>
        <v/>
      </c>
      <c r="Z756" s="239" t="str">
        <f>+IF(I756=0,"",'Ark1'!Y2400)</f>
        <v/>
      </c>
      <c r="AA756" s="239" t="str">
        <f>+IF(I756=0,"",'Ark1'!Z2400)</f>
        <v/>
      </c>
      <c r="AB756" s="237" t="str">
        <f>+IF(I756=0,"",'Ark1'!AA2400)</f>
        <v/>
      </c>
      <c r="AC756" s="238" t="str">
        <f>+IF(I756=0,"",'Ark1'!AC2400)</f>
        <v/>
      </c>
      <c r="AD756" s="239" t="str">
        <f>+IF(I756=0,"",'Ark1'!AE2400)</f>
        <v/>
      </c>
      <c r="AE756" s="237" t="str">
        <f t="shared" si="98"/>
        <v/>
      </c>
      <c r="AF756" s="237" t="str">
        <f t="shared" si="99"/>
        <v/>
      </c>
      <c r="AG756" s="308"/>
    </row>
    <row r="757" spans="1:61" ht="15.6">
      <c r="A757" s="308"/>
      <c r="B757" s="308">
        <f>+'Ark1'!C2401</f>
        <v>0</v>
      </c>
      <c r="C757" s="236">
        <f>+'Ark1'!L2401</f>
        <v>0</v>
      </c>
      <c r="D757" s="236" t="e">
        <f>VLOOKUP(C757,Klasse!$C$11:$D$27,2)</f>
        <v>#N/A</v>
      </c>
      <c r="E757" s="236">
        <f>+'Ark1'!H2401</f>
        <v>0</v>
      </c>
      <c r="F757" s="236">
        <f>+'Ark1'!J2401</f>
        <v>0</v>
      </c>
      <c r="G757" s="236" t="e">
        <f>VLOOKUP(F757,RNR!$A$1:$B$25,2)</f>
        <v>#N/A</v>
      </c>
      <c r="H757" s="236" t="str">
        <f>+IF(I757=0,"",'Ark1'!Q2401)</f>
        <v/>
      </c>
      <c r="I757" s="353">
        <f>+'Ark1'!R2401</f>
        <v>0</v>
      </c>
      <c r="J757" s="237" t="str">
        <f>+IF(I757=0,"",'Ark1'!AG2401)</f>
        <v/>
      </c>
      <c r="K757" s="237"/>
      <c r="L757" s="237" t="str">
        <f>+IF(I757=0,"",'Ark1'!AH2401)</f>
        <v/>
      </c>
      <c r="M757" s="331"/>
      <c r="N757" s="504">
        <f>+'Ark1'!AI2401</f>
        <v>0</v>
      </c>
      <c r="O757" s="333"/>
      <c r="P757" s="32" t="str">
        <f>+IF(I757=0,"",'Ark1'!U2401)</f>
        <v/>
      </c>
      <c r="Q757" s="331"/>
      <c r="R757" s="264" t="str">
        <f>+IF(N757=0,"",'Ark1'!AJ2401)</f>
        <v/>
      </c>
      <c r="S757" s="334"/>
      <c r="T757" s="264" t="str">
        <f>+IF(N757=0,"",'Ark1'!AK2401)</f>
        <v/>
      </c>
      <c r="U757" s="308"/>
      <c r="V757" s="238" t="str">
        <f>+IF(I757=0,"",'Ark1'!T2401)</f>
        <v/>
      </c>
      <c r="W757" s="331"/>
      <c r="X757" s="239" t="str">
        <f>+IF(I757=0,"",'Ark1'!W2401)</f>
        <v/>
      </c>
      <c r="Y757" s="239" t="str">
        <f>+IF(I757=0,"",'Ark1'!X2401)</f>
        <v/>
      </c>
      <c r="Z757" s="239" t="str">
        <f>+IF(I757=0,"",'Ark1'!Y2401)</f>
        <v/>
      </c>
      <c r="AA757" s="239" t="str">
        <f>+IF(I757=0,"",'Ark1'!Z2401)</f>
        <v/>
      </c>
      <c r="AB757" s="237" t="str">
        <f>+IF(I757=0,"",'Ark1'!AA2401)</f>
        <v/>
      </c>
      <c r="AC757" s="238" t="str">
        <f>+IF(I757=0,"",'Ark1'!AC2401)</f>
        <v/>
      </c>
      <c r="AD757" s="239" t="str">
        <f>+IF(I757=0,"",'Ark1'!AE2401)</f>
        <v/>
      </c>
      <c r="AE757" s="237" t="str">
        <f t="shared" si="98"/>
        <v/>
      </c>
      <c r="AF757" s="237" t="str">
        <f t="shared" si="99"/>
        <v/>
      </c>
      <c r="AG757" s="308"/>
    </row>
    <row r="758" spans="1:61" ht="15.6">
      <c r="A758" s="308"/>
      <c r="B758" s="308">
        <f>+'Ark1'!C2402</f>
        <v>0</v>
      </c>
      <c r="C758" s="236">
        <f>+'Ark1'!L2402</f>
        <v>0</v>
      </c>
      <c r="D758" s="236" t="e">
        <f>VLOOKUP(C758,Klasse!$C$11:$D$27,2)</f>
        <v>#N/A</v>
      </c>
      <c r="E758" s="236">
        <f>+'Ark1'!H2402</f>
        <v>0</v>
      </c>
      <c r="F758" s="236">
        <f>+'Ark1'!J2402</f>
        <v>0</v>
      </c>
      <c r="G758" s="236" t="e">
        <f>VLOOKUP(F758,RNR!$A$1:$B$25,2)</f>
        <v>#N/A</v>
      </c>
      <c r="H758" s="236" t="str">
        <f>+IF(I758=0,"",'Ark1'!Q2402)</f>
        <v/>
      </c>
      <c r="I758" s="353">
        <f>+'Ark1'!R2402</f>
        <v>0</v>
      </c>
      <c r="J758" s="237" t="str">
        <f>+IF(I758=0,"",'Ark1'!AG2402)</f>
        <v/>
      </c>
      <c r="K758" s="237"/>
      <c r="L758" s="237" t="str">
        <f>+IF(I758=0,"",'Ark1'!AH2402)</f>
        <v/>
      </c>
      <c r="M758" s="331"/>
      <c r="N758" s="504">
        <f>+'Ark1'!AI2402</f>
        <v>0</v>
      </c>
      <c r="O758" s="333"/>
      <c r="P758" s="32" t="str">
        <f>+IF(I758=0,"",'Ark1'!U2402)</f>
        <v/>
      </c>
      <c r="Q758" s="331"/>
      <c r="R758" s="264" t="str">
        <f>+IF(N758=0,"",'Ark1'!AJ2402)</f>
        <v/>
      </c>
      <c r="S758" s="334"/>
      <c r="T758" s="264" t="str">
        <f>+IF(N758=0,"",'Ark1'!AK2402)</f>
        <v/>
      </c>
      <c r="U758" s="308"/>
      <c r="V758" s="238" t="str">
        <f>+IF(I758=0,"",'Ark1'!T2402)</f>
        <v/>
      </c>
      <c r="W758" s="331"/>
      <c r="X758" s="239" t="str">
        <f>+IF(I758=0,"",'Ark1'!W2402)</f>
        <v/>
      </c>
      <c r="Y758" s="239" t="str">
        <f>+IF(I758=0,"",'Ark1'!X2402)</f>
        <v/>
      </c>
      <c r="Z758" s="239" t="str">
        <f>+IF(I758=0,"",'Ark1'!Y2402)</f>
        <v/>
      </c>
      <c r="AA758" s="239" t="str">
        <f>+IF(I758=0,"",'Ark1'!Z2402)</f>
        <v/>
      </c>
      <c r="AB758" s="237" t="str">
        <f>+IF(I758=0,"",'Ark1'!AA2402)</f>
        <v/>
      </c>
      <c r="AC758" s="238" t="str">
        <f>+IF(I758=0,"",'Ark1'!AC2402)</f>
        <v/>
      </c>
      <c r="AD758" s="239" t="str">
        <f>+IF(I758=0,"",'Ark1'!AE2402)</f>
        <v/>
      </c>
      <c r="AE758" s="237" t="str">
        <f t="shared" si="98"/>
        <v/>
      </c>
      <c r="AF758" s="237" t="str">
        <f t="shared" si="99"/>
        <v/>
      </c>
      <c r="AG758" s="308"/>
    </row>
    <row r="759" spans="1:61" ht="15.6">
      <c r="A759" s="308"/>
      <c r="B759" s="308">
        <f>+'Ark1'!C2403</f>
        <v>0</v>
      </c>
      <c r="C759" s="236">
        <f>+'Ark1'!L2403</f>
        <v>0</v>
      </c>
      <c r="D759" s="236" t="e">
        <f>VLOOKUP(C759,Klasse!$C$11:$D$27,2)</f>
        <v>#N/A</v>
      </c>
      <c r="E759" s="236">
        <f>+'Ark1'!H2403</f>
        <v>0</v>
      </c>
      <c r="F759" s="236">
        <f>+'Ark1'!J2403</f>
        <v>0</v>
      </c>
      <c r="G759" s="236" t="e">
        <f>VLOOKUP(F759,RNR!$A$1:$B$25,2)</f>
        <v>#N/A</v>
      </c>
      <c r="H759" s="236" t="str">
        <f>+IF(I759=0,"",'Ark1'!Q2403)</f>
        <v/>
      </c>
      <c r="I759" s="353">
        <f>+'Ark1'!R2403</f>
        <v>0</v>
      </c>
      <c r="J759" s="237" t="str">
        <f>+IF(I759=0,"",'Ark1'!AG2403)</f>
        <v/>
      </c>
      <c r="K759" s="237"/>
      <c r="L759" s="237" t="str">
        <f>+IF(I759=0,"",'Ark1'!AH2403)</f>
        <v/>
      </c>
      <c r="M759" s="331"/>
      <c r="N759" s="504">
        <f>+'Ark1'!AI2403</f>
        <v>0</v>
      </c>
      <c r="O759" s="333"/>
      <c r="P759" s="32" t="str">
        <f>+IF(I759=0,"",'Ark1'!U2403)</f>
        <v/>
      </c>
      <c r="Q759" s="331"/>
      <c r="R759" s="264" t="str">
        <f>+IF(N759=0,"",'Ark1'!AJ2403)</f>
        <v/>
      </c>
      <c r="S759" s="334"/>
      <c r="T759" s="264" t="str">
        <f>+IF(N759=0,"",'Ark1'!AK2403)</f>
        <v/>
      </c>
      <c r="U759" s="308"/>
      <c r="V759" s="238" t="str">
        <f>+IF(I759=0,"",'Ark1'!T2403)</f>
        <v/>
      </c>
      <c r="W759" s="331"/>
      <c r="X759" s="239" t="str">
        <f>+IF(I759=0,"",'Ark1'!W2403)</f>
        <v/>
      </c>
      <c r="Y759" s="239" t="str">
        <f>+IF(I759=0,"",'Ark1'!X2403)</f>
        <v/>
      </c>
      <c r="Z759" s="239" t="str">
        <f>+IF(I759=0,"",'Ark1'!Y2403)</f>
        <v/>
      </c>
      <c r="AA759" s="239" t="str">
        <f>+IF(I759=0,"",'Ark1'!Z2403)</f>
        <v/>
      </c>
      <c r="AB759" s="237" t="str">
        <f>+IF(I759=0,"",'Ark1'!AA2403)</f>
        <v/>
      </c>
      <c r="AC759" s="238" t="str">
        <f>+IF(I759=0,"",'Ark1'!AC2403)</f>
        <v/>
      </c>
      <c r="AD759" s="239" t="str">
        <f>+IF(I759=0,"",'Ark1'!AE2403)</f>
        <v/>
      </c>
      <c r="AE759" s="237" t="str">
        <f t="shared" si="98"/>
        <v/>
      </c>
      <c r="AF759" s="237" t="str">
        <f t="shared" si="99"/>
        <v/>
      </c>
      <c r="AG759" s="308"/>
    </row>
    <row r="760" spans="1:61" ht="15.6">
      <c r="A760" s="308"/>
      <c r="B760" s="308">
        <f>+'Ark1'!C2404</f>
        <v>0</v>
      </c>
      <c r="C760" s="236">
        <f>+'Ark1'!L2404</f>
        <v>0</v>
      </c>
      <c r="D760" s="236" t="e">
        <f>VLOOKUP(C760,Klasse!$C$11:$D$27,2)</f>
        <v>#N/A</v>
      </c>
      <c r="E760" s="236">
        <f>+'Ark1'!H2404</f>
        <v>0</v>
      </c>
      <c r="F760" s="236">
        <f>+'Ark1'!J2404</f>
        <v>0</v>
      </c>
      <c r="G760" s="236" t="e">
        <f>VLOOKUP(F760,RNR!$A$1:$B$25,2)</f>
        <v>#N/A</v>
      </c>
      <c r="H760" s="236" t="str">
        <f>+IF(I760=0,"",'Ark1'!Q2404)</f>
        <v/>
      </c>
      <c r="I760" s="353">
        <f>+'Ark1'!R2404</f>
        <v>0</v>
      </c>
      <c r="J760" s="237" t="str">
        <f>+IF(I760=0,"",'Ark1'!AG2404)</f>
        <v/>
      </c>
      <c r="K760" s="237"/>
      <c r="L760" s="237" t="str">
        <f>+IF(I760=0,"",'Ark1'!AH2404)</f>
        <v/>
      </c>
      <c r="M760" s="331"/>
      <c r="N760" s="504">
        <f>+'Ark1'!AI2404</f>
        <v>0</v>
      </c>
      <c r="O760" s="333"/>
      <c r="P760" s="32" t="str">
        <f>+IF(I760=0,"",'Ark1'!U2404)</f>
        <v/>
      </c>
      <c r="Q760" s="331"/>
      <c r="R760" s="264" t="str">
        <f>+IF(N760=0,"",'Ark1'!AJ2404)</f>
        <v/>
      </c>
      <c r="S760" s="334"/>
      <c r="T760" s="264" t="str">
        <f>+IF(N760=0,"",'Ark1'!AK2404)</f>
        <v/>
      </c>
      <c r="U760" s="308"/>
      <c r="V760" s="238" t="str">
        <f>+IF(I760=0,"",'Ark1'!T2404)</f>
        <v/>
      </c>
      <c r="W760" s="331"/>
      <c r="X760" s="239" t="str">
        <f>+IF(I760=0,"",'Ark1'!W2404)</f>
        <v/>
      </c>
      <c r="Y760" s="239" t="str">
        <f>+IF(I760=0,"",'Ark1'!X2404)</f>
        <v/>
      </c>
      <c r="Z760" s="239" t="str">
        <f>+IF(I760=0,"",'Ark1'!Y2404)</f>
        <v/>
      </c>
      <c r="AA760" s="239" t="str">
        <f>+IF(I760=0,"",'Ark1'!Z2404)</f>
        <v/>
      </c>
      <c r="AB760" s="237" t="str">
        <f>+IF(I760=0,"",'Ark1'!AA2404)</f>
        <v/>
      </c>
      <c r="AC760" s="238" t="str">
        <f>+IF(I760=0,"",'Ark1'!AC2404)</f>
        <v/>
      </c>
      <c r="AD760" s="239" t="str">
        <f>+IF(I760=0,"",'Ark1'!AE2404)</f>
        <v/>
      </c>
      <c r="AE760" s="237" t="str">
        <f t="shared" si="98"/>
        <v/>
      </c>
      <c r="AF760" s="237" t="str">
        <f t="shared" si="99"/>
        <v/>
      </c>
      <c r="AG760" s="308"/>
    </row>
    <row r="761" spans="1:61" ht="15.6">
      <c r="A761" s="308"/>
      <c r="B761" s="308">
        <f>+'Ark1'!C2405</f>
        <v>0</v>
      </c>
      <c r="C761" s="236">
        <f>+'Ark1'!L2405</f>
        <v>0</v>
      </c>
      <c r="D761" s="236" t="e">
        <f>VLOOKUP(C761,Klasse!$C$11:$D$27,2)</f>
        <v>#N/A</v>
      </c>
      <c r="E761" s="236">
        <f>+'Ark1'!H2405</f>
        <v>0</v>
      </c>
      <c r="F761" s="236">
        <f>+'Ark1'!J2405</f>
        <v>0</v>
      </c>
      <c r="G761" s="236" t="e">
        <f>VLOOKUP(F761,RNR!$A$1:$B$25,2)</f>
        <v>#N/A</v>
      </c>
      <c r="H761" s="236" t="str">
        <f>+IF(I761=0,"",'Ark1'!Q2405)</f>
        <v/>
      </c>
      <c r="I761" s="353">
        <f>+'Ark1'!R2405</f>
        <v>0</v>
      </c>
      <c r="J761" s="237" t="str">
        <f>+IF(I761=0,"",'Ark1'!AG2405)</f>
        <v/>
      </c>
      <c r="K761" s="237"/>
      <c r="L761" s="237" t="str">
        <f>+IF(I761=0,"",'Ark1'!AH2405)</f>
        <v/>
      </c>
      <c r="M761" s="331"/>
      <c r="N761" s="504">
        <f>+'Ark1'!AI2405</f>
        <v>0</v>
      </c>
      <c r="O761" s="333"/>
      <c r="P761" s="32" t="str">
        <f>+IF(I761=0,"",'Ark1'!U2405)</f>
        <v/>
      </c>
      <c r="Q761" s="331"/>
      <c r="R761" s="264" t="str">
        <f>+IF(N761=0,"",'Ark1'!AJ2405)</f>
        <v/>
      </c>
      <c r="S761" s="334"/>
      <c r="T761" s="264" t="str">
        <f>+IF(N761=0,"",'Ark1'!AK2405)</f>
        <v/>
      </c>
      <c r="U761" s="308"/>
      <c r="V761" s="238" t="str">
        <f>+IF(I761=0,"",'Ark1'!T2405)</f>
        <v/>
      </c>
      <c r="W761" s="331"/>
      <c r="X761" s="239" t="str">
        <f>+IF(I761=0,"",'Ark1'!W2405)</f>
        <v/>
      </c>
      <c r="Y761" s="239" t="str">
        <f>+IF(I761=0,"",'Ark1'!X2405)</f>
        <v/>
      </c>
      <c r="Z761" s="239" t="str">
        <f>+IF(I761=0,"",'Ark1'!Y2405)</f>
        <v/>
      </c>
      <c r="AA761" s="239" t="str">
        <f>+IF(I761=0,"",'Ark1'!Z2405)</f>
        <v/>
      </c>
      <c r="AB761" s="237" t="str">
        <f>+IF(I761=0,"",'Ark1'!AA2405)</f>
        <v/>
      </c>
      <c r="AC761" s="238" t="str">
        <f>+IF(I761=0,"",'Ark1'!AC2405)</f>
        <v/>
      </c>
      <c r="AD761" s="239" t="str">
        <f>+IF(I761=0,"",'Ark1'!AE2405)</f>
        <v/>
      </c>
      <c r="AE761" s="237" t="str">
        <f t="shared" si="98"/>
        <v/>
      </c>
      <c r="AF761" s="237" t="str">
        <f t="shared" si="99"/>
        <v/>
      </c>
      <c r="AG761" s="308"/>
    </row>
    <row r="762" spans="1:61" ht="15.6">
      <c r="A762" s="308"/>
      <c r="B762" s="308">
        <f>+'Ark1'!C2406</f>
        <v>0</v>
      </c>
      <c r="C762" s="236">
        <f>+'Ark1'!L2406</f>
        <v>0</v>
      </c>
      <c r="D762" s="236" t="e">
        <f>VLOOKUP(C762,Klasse!$C$11:$D$27,2)</f>
        <v>#N/A</v>
      </c>
      <c r="E762" s="236">
        <f>+'Ark1'!H2406</f>
        <v>0</v>
      </c>
      <c r="F762" s="236">
        <f>+'Ark1'!J2406</f>
        <v>0</v>
      </c>
      <c r="G762" s="236" t="e">
        <f>VLOOKUP(F762,RNR!$A$1:$B$25,2)</f>
        <v>#N/A</v>
      </c>
      <c r="H762" s="236" t="str">
        <f>+IF(I762=0,"",'Ark1'!Q2406)</f>
        <v/>
      </c>
      <c r="I762" s="353">
        <f>+'Ark1'!R2406</f>
        <v>0</v>
      </c>
      <c r="J762" s="237" t="str">
        <f>+IF(I762=0,"",'Ark1'!AG2406)</f>
        <v/>
      </c>
      <c r="K762" s="237"/>
      <c r="L762" s="237" t="str">
        <f>+IF(I762=0,"",'Ark1'!AH2406)</f>
        <v/>
      </c>
      <c r="M762" s="331"/>
      <c r="N762" s="504">
        <f>+'Ark1'!AI2406</f>
        <v>0</v>
      </c>
      <c r="O762" s="333"/>
      <c r="P762" s="32" t="str">
        <f>+IF(I762=0,"",'Ark1'!U2406)</f>
        <v/>
      </c>
      <c r="Q762" s="331"/>
      <c r="R762" s="264" t="str">
        <f>+IF(N762=0,"",'Ark1'!AJ2406)</f>
        <v/>
      </c>
      <c r="S762" s="334"/>
      <c r="T762" s="264" t="str">
        <f>+IF(N762=0,"",'Ark1'!AK2406)</f>
        <v/>
      </c>
      <c r="U762" s="308"/>
      <c r="V762" s="238" t="str">
        <f>+IF(I762=0,"",'Ark1'!T2406)</f>
        <v/>
      </c>
      <c r="W762" s="331"/>
      <c r="X762" s="239" t="str">
        <f>+IF(I762=0,"",'Ark1'!W2406)</f>
        <v/>
      </c>
      <c r="Y762" s="239" t="str">
        <f>+IF(I762=0,"",'Ark1'!X2406)</f>
        <v/>
      </c>
      <c r="Z762" s="239" t="str">
        <f>+IF(I762=0,"",'Ark1'!Y2406)</f>
        <v/>
      </c>
      <c r="AA762" s="239" t="str">
        <f>+IF(I762=0,"",'Ark1'!Z2406)</f>
        <v/>
      </c>
      <c r="AB762" s="237" t="str">
        <f>+IF(I762=0,"",'Ark1'!AA2406)</f>
        <v/>
      </c>
      <c r="AC762" s="238" t="str">
        <f>+IF(I762=0,"",'Ark1'!AC2406)</f>
        <v/>
      </c>
      <c r="AD762" s="239" t="str">
        <f>+IF(I762=0,"",'Ark1'!AE2406)</f>
        <v/>
      </c>
      <c r="AE762" s="237" t="str">
        <f t="shared" si="98"/>
        <v/>
      </c>
      <c r="AF762" s="237" t="str">
        <f t="shared" si="99"/>
        <v/>
      </c>
      <c r="AG762" s="308"/>
    </row>
    <row r="763" spans="1:61" ht="15.6">
      <c r="A763" s="308"/>
      <c r="B763" s="308">
        <f>+'Ark1'!C2407</f>
        <v>0</v>
      </c>
      <c r="C763" s="236">
        <f>+'Ark1'!L2407</f>
        <v>0</v>
      </c>
      <c r="D763" s="236" t="e">
        <f>VLOOKUP(C763,Klasse!$C$11:$D$27,2)</f>
        <v>#N/A</v>
      </c>
      <c r="E763" s="236">
        <f>+'Ark1'!H2407</f>
        <v>0</v>
      </c>
      <c r="F763" s="236">
        <f>+'Ark1'!J2407</f>
        <v>0</v>
      </c>
      <c r="G763" s="236" t="e">
        <f>VLOOKUP(F763,RNR!$A$1:$B$25,2)</f>
        <v>#N/A</v>
      </c>
      <c r="H763" s="236" t="str">
        <f>+IF(I763=0,"",'Ark1'!Q2407)</f>
        <v/>
      </c>
      <c r="I763" s="353">
        <f>+'Ark1'!R2407</f>
        <v>0</v>
      </c>
      <c r="J763" s="237" t="str">
        <f>+IF(I763=0,"",'Ark1'!AG2407)</f>
        <v/>
      </c>
      <c r="K763" s="237"/>
      <c r="L763" s="237" t="str">
        <f>+IF(I763=0,"",'Ark1'!AH2407)</f>
        <v/>
      </c>
      <c r="M763" s="331"/>
      <c r="N763" s="504">
        <f>+'Ark1'!AI2407</f>
        <v>0</v>
      </c>
      <c r="O763" s="333"/>
      <c r="P763" s="32" t="str">
        <f>+IF(I763=0,"",'Ark1'!U2407)</f>
        <v/>
      </c>
      <c r="Q763" s="331"/>
      <c r="R763" s="264" t="str">
        <f>+IF(N763=0,"",'Ark1'!AJ2407)</f>
        <v/>
      </c>
      <c r="S763" s="334"/>
      <c r="T763" s="264" t="str">
        <f>+IF(N763=0,"",'Ark1'!AK2407)</f>
        <v/>
      </c>
      <c r="U763" s="308"/>
      <c r="V763" s="238" t="str">
        <f>+IF(I763=0,"",'Ark1'!T2407)</f>
        <v/>
      </c>
      <c r="W763" s="331"/>
      <c r="X763" s="239" t="str">
        <f>+IF(I763=0,"",'Ark1'!W2407)</f>
        <v/>
      </c>
      <c r="Y763" s="239" t="str">
        <f>+IF(I763=0,"",'Ark1'!X2407)</f>
        <v/>
      </c>
      <c r="Z763" s="239" t="str">
        <f>+IF(I763=0,"",'Ark1'!Y2407)</f>
        <v/>
      </c>
      <c r="AA763" s="239" t="str">
        <f>+IF(I763=0,"",'Ark1'!Z2407)</f>
        <v/>
      </c>
      <c r="AB763" s="237" t="str">
        <f>+IF(I763=0,"",'Ark1'!AA2407)</f>
        <v/>
      </c>
      <c r="AC763" s="238" t="str">
        <f>+IF(I763=0,"",'Ark1'!AC2407)</f>
        <v/>
      </c>
      <c r="AD763" s="239" t="str">
        <f>+IF(I763=0,"",'Ark1'!AE2407)</f>
        <v/>
      </c>
      <c r="AE763" s="237" t="str">
        <f t="shared" si="98"/>
        <v/>
      </c>
      <c r="AF763" s="237" t="str">
        <f t="shared" si="99"/>
        <v/>
      </c>
      <c r="AG763" s="308"/>
    </row>
    <row r="764" spans="1:61" ht="15.6">
      <c r="A764" s="308"/>
      <c r="B764" s="308">
        <f>+'Ark1'!C2408</f>
        <v>0</v>
      </c>
      <c r="C764" s="236">
        <f>+'Ark1'!L2408</f>
        <v>0</v>
      </c>
      <c r="D764" s="236" t="e">
        <f>VLOOKUP(C764,Klasse!$C$11:$D$27,2)</f>
        <v>#N/A</v>
      </c>
      <c r="E764" s="236">
        <f>+'Ark1'!H2408</f>
        <v>0</v>
      </c>
      <c r="F764" s="236">
        <f>+'Ark1'!J2408</f>
        <v>0</v>
      </c>
      <c r="G764" s="236" t="e">
        <f>VLOOKUP(F764,RNR!$A$1:$B$25,2)</f>
        <v>#N/A</v>
      </c>
      <c r="H764" s="236" t="str">
        <f>+IF(I764=0,"",'Ark1'!Q2408)</f>
        <v/>
      </c>
      <c r="I764" s="353">
        <f>+'Ark1'!R2408</f>
        <v>0</v>
      </c>
      <c r="J764" s="237" t="str">
        <f>+IF(I764=0,"",'Ark1'!AG2408)</f>
        <v/>
      </c>
      <c r="K764" s="237"/>
      <c r="L764" s="237" t="str">
        <f>+IF(I764=0,"",'Ark1'!AH2408)</f>
        <v/>
      </c>
      <c r="M764" s="331"/>
      <c r="N764" s="504">
        <f>+'Ark1'!AI2408</f>
        <v>0</v>
      </c>
      <c r="O764" s="333"/>
      <c r="P764" s="32" t="str">
        <f>+IF(I764=0,"",'Ark1'!U2408)</f>
        <v/>
      </c>
      <c r="Q764" s="331"/>
      <c r="R764" s="264" t="str">
        <f>+IF(N764=0,"",'Ark1'!AJ2408)</f>
        <v/>
      </c>
      <c r="S764" s="334"/>
      <c r="T764" s="264" t="str">
        <f>+IF(N764=0,"",'Ark1'!AK2408)</f>
        <v/>
      </c>
      <c r="U764" s="308"/>
      <c r="V764" s="238" t="str">
        <f>+IF(I764=0,"",'Ark1'!T2408)</f>
        <v/>
      </c>
      <c r="W764" s="331"/>
      <c r="X764" s="239" t="str">
        <f>+IF(I764=0,"",'Ark1'!W2408)</f>
        <v/>
      </c>
      <c r="Y764" s="239" t="str">
        <f>+IF(I764=0,"",'Ark1'!X2408)</f>
        <v/>
      </c>
      <c r="Z764" s="239" t="str">
        <f>+IF(I764=0,"",'Ark1'!Y2408)</f>
        <v/>
      </c>
      <c r="AA764" s="239" t="str">
        <f>+IF(I764=0,"",'Ark1'!Z2408)</f>
        <v/>
      </c>
      <c r="AB764" s="237" t="str">
        <f>+IF(I764=0,"",'Ark1'!AA2408)</f>
        <v/>
      </c>
      <c r="AC764" s="238" t="str">
        <f>+IF(I764=0,"",'Ark1'!AC2408)</f>
        <v/>
      </c>
      <c r="AD764" s="239" t="str">
        <f>+IF(I764=0,"",'Ark1'!AE2408)</f>
        <v/>
      </c>
      <c r="AE764" s="237" t="str">
        <f t="shared" si="98"/>
        <v/>
      </c>
      <c r="AF764" s="237" t="str">
        <f t="shared" si="99"/>
        <v/>
      </c>
      <c r="AG764" s="308"/>
    </row>
    <row r="765" spans="1:61" ht="19.8">
      <c r="A765" s="308"/>
      <c r="B765" s="308"/>
      <c r="C765" s="308"/>
      <c r="D765" s="308"/>
      <c r="E765" s="308"/>
      <c r="F765" s="308"/>
      <c r="G765" s="537"/>
      <c r="H765" s="537"/>
      <c r="I765" s="354"/>
      <c r="J765" s="331"/>
      <c r="K765" s="331"/>
      <c r="L765" s="331"/>
      <c r="M765" s="331"/>
      <c r="N765" s="331"/>
      <c r="O765" s="331"/>
      <c r="P765" s="308"/>
      <c r="Q765" s="530"/>
      <c r="R765" s="331"/>
      <c r="S765" s="331"/>
      <c r="T765" s="331"/>
      <c r="U765" s="331"/>
      <c r="V765" s="308"/>
      <c r="W765" s="331"/>
      <c r="X765" s="332"/>
      <c r="Y765" s="332"/>
      <c r="Z765" s="332"/>
      <c r="AA765" s="332"/>
      <c r="AB765" s="332"/>
      <c r="AC765" s="308"/>
      <c r="AD765" s="332"/>
      <c r="AE765" s="333"/>
      <c r="AF765" s="334"/>
      <c r="AG765" s="308"/>
      <c r="AH765" s="219"/>
      <c r="AJ765" s="29"/>
      <c r="AK765" s="27"/>
      <c r="AL765" s="220"/>
      <c r="AM765" s="28"/>
      <c r="AQ765" s="28"/>
      <c r="BI765" s="232"/>
    </row>
    <row r="766" spans="1:61" ht="19.8">
      <c r="A766" s="308"/>
      <c r="B766" s="308" t="s">
        <v>649</v>
      </c>
      <c r="C766" s="308"/>
      <c r="D766" s="259" t="e">
        <f>+D772</f>
        <v>#N/A</v>
      </c>
      <c r="E766" s="308"/>
      <c r="F766" s="308"/>
      <c r="G766" s="537"/>
      <c r="H766" s="537"/>
      <c r="I766" s="340">
        <f>SUM(I768:I792)</f>
        <v>0</v>
      </c>
      <c r="J766" s="331"/>
      <c r="K766" s="335"/>
      <c r="L766" s="335"/>
      <c r="M766" s="331"/>
      <c r="N766" s="331"/>
      <c r="O766" s="331"/>
      <c r="P766" s="262">
        <f>+Klasse!M451</f>
        <v>0</v>
      </c>
      <c r="Q766" s="537"/>
      <c r="R766" s="331"/>
      <c r="S766" s="331"/>
      <c r="T766" s="331"/>
      <c r="U766" s="331"/>
      <c r="V766" s="336"/>
      <c r="W766" s="331"/>
      <c r="X766" s="332"/>
      <c r="Y766" s="332"/>
      <c r="Z766" s="332"/>
      <c r="AA766" s="332"/>
      <c r="AB766" s="332"/>
      <c r="AC766" s="308"/>
      <c r="AD766" s="332"/>
      <c r="AE766" s="332"/>
      <c r="AF766" s="332"/>
      <c r="AG766" s="308"/>
      <c r="AH766" s="219"/>
      <c r="AJ766" s="29"/>
      <c r="AK766" s="27"/>
      <c r="AL766" s="220"/>
      <c r="AM766" s="28"/>
      <c r="AQ766" s="28"/>
      <c r="BI766" s="232"/>
    </row>
    <row r="767" spans="1:61" ht="19.8">
      <c r="A767" s="579"/>
      <c r="B767" s="579"/>
      <c r="C767" s="580"/>
      <c r="D767" s="579"/>
      <c r="E767" s="579"/>
      <c r="F767" s="579"/>
      <c r="G767" s="579"/>
      <c r="H767" s="579"/>
      <c r="I767" s="354"/>
      <c r="J767" s="331"/>
      <c r="K767" s="331"/>
      <c r="L767" s="331"/>
      <c r="M767" s="331"/>
      <c r="N767" s="331"/>
      <c r="O767" s="331"/>
      <c r="P767" s="331"/>
      <c r="Q767" s="537"/>
      <c r="R767" s="331"/>
      <c r="S767" s="331"/>
      <c r="T767" s="331"/>
      <c r="U767" s="331"/>
      <c r="V767" s="337"/>
      <c r="W767" s="331"/>
      <c r="X767" s="332"/>
      <c r="Y767" s="332"/>
      <c r="Z767" s="332"/>
      <c r="AA767" s="332"/>
      <c r="AB767" s="333"/>
      <c r="AC767" s="308"/>
      <c r="AD767" s="333"/>
      <c r="AE767" s="333"/>
      <c r="AF767" s="334"/>
      <c r="AG767" s="308"/>
      <c r="AH767" s="219"/>
      <c r="AJ767" s="29"/>
      <c r="AK767" s="27"/>
      <c r="AL767" s="220"/>
      <c r="AM767" s="28"/>
      <c r="AQ767" s="28"/>
      <c r="BI767" s="232"/>
    </row>
    <row r="768" spans="1:61" ht="15.6">
      <c r="A768" s="308"/>
      <c r="B768" s="308">
        <f>+'Ark1'!C2409</f>
        <v>0</v>
      </c>
      <c r="C768" s="236">
        <f>+'Ark1'!L2409</f>
        <v>0</v>
      </c>
      <c r="D768" s="236" t="e">
        <f>VLOOKUP(C768,Klasse!$C$11:$D$27,2)</f>
        <v>#N/A</v>
      </c>
      <c r="E768" s="236">
        <f>+'Ark1'!H2409</f>
        <v>0</v>
      </c>
      <c r="F768" s="236">
        <f>+'Ark1'!J2409</f>
        <v>0</v>
      </c>
      <c r="G768" s="236" t="e">
        <f>VLOOKUP(F768,RNR!$A$1:$B$25,2)</f>
        <v>#N/A</v>
      </c>
      <c r="H768" s="236" t="str">
        <f>+IF(I768=0,"",'Ark1'!Q2409)</f>
        <v/>
      </c>
      <c r="I768" s="353">
        <f>+'Ark1'!R2409</f>
        <v>0</v>
      </c>
      <c r="J768" s="237" t="str">
        <f>+IF(I768=0,"",'Ark1'!AG2409)</f>
        <v/>
      </c>
      <c r="K768" s="237"/>
      <c r="L768" s="237" t="str">
        <f>+IF(I768=0,"",'Ark1'!AH2409)</f>
        <v/>
      </c>
      <c r="M768" s="331"/>
      <c r="N768" s="504">
        <f>+'Ark1'!AI2409</f>
        <v>0</v>
      </c>
      <c r="O768" s="333"/>
      <c r="P768" s="32" t="str">
        <f>+IF(I768=0,"",'Ark1'!U2409)</f>
        <v/>
      </c>
      <c r="Q768" s="537"/>
      <c r="R768" s="264" t="str">
        <f>+IF(N768=0,"",'Ark1'!AJ2409)</f>
        <v/>
      </c>
      <c r="S768" s="334"/>
      <c r="T768" s="264" t="str">
        <f>+IF(N768=0,"",'Ark1'!AK2409)</f>
        <v/>
      </c>
      <c r="U768" s="308"/>
      <c r="V768" s="238" t="str">
        <f>+IF(I768=0,"",'Ark1'!T2409)</f>
        <v/>
      </c>
      <c r="W768" s="331"/>
      <c r="X768" s="239" t="str">
        <f>+IF(I768=0,"",'Ark1'!W2409)</f>
        <v/>
      </c>
      <c r="Y768" s="239" t="str">
        <f>+IF(I768=0,"",'Ark1'!X2409)</f>
        <v/>
      </c>
      <c r="Z768" s="239" t="str">
        <f>+IF(I768=0,"",'Ark1'!Y2409)</f>
        <v/>
      </c>
      <c r="AA768" s="239" t="str">
        <f>+IF(I768=0,"",'Ark1'!Z2409)</f>
        <v/>
      </c>
      <c r="AB768" s="237" t="str">
        <f>+IF(I768=0,"",'Ark1'!AA2409)</f>
        <v/>
      </c>
      <c r="AC768" s="238" t="str">
        <f>+IF(I768=0,"",'Ark1'!AC2409)</f>
        <v/>
      </c>
      <c r="AD768" s="239" t="str">
        <f>+IF(I768=0,"",'Ark1'!AE2409)</f>
        <v/>
      </c>
      <c r="AE768" s="237" t="str">
        <f t="shared" si="98"/>
        <v/>
      </c>
      <c r="AF768" s="237" t="str">
        <f t="shared" si="99"/>
        <v/>
      </c>
      <c r="AG768" s="308"/>
    </row>
    <row r="769" spans="1:33" ht="15.6">
      <c r="A769" s="308"/>
      <c r="B769" s="308">
        <f>+'Ark1'!C2410</f>
        <v>0</v>
      </c>
      <c r="C769" s="236">
        <f>+'Ark1'!L2410</f>
        <v>0</v>
      </c>
      <c r="D769" s="236" t="e">
        <f>VLOOKUP(C769,Klasse!$C$11:$D$27,2)</f>
        <v>#N/A</v>
      </c>
      <c r="E769" s="236">
        <f>+'Ark1'!H2410</f>
        <v>0</v>
      </c>
      <c r="F769" s="236">
        <f>+'Ark1'!J2410</f>
        <v>0</v>
      </c>
      <c r="G769" s="236" t="e">
        <f>VLOOKUP(F769,RNR!$A$1:$B$25,2)</f>
        <v>#N/A</v>
      </c>
      <c r="H769" s="236" t="str">
        <f>+IF(I769=0,"",'Ark1'!Q2410)</f>
        <v/>
      </c>
      <c r="I769" s="353">
        <f>+'Ark1'!R2410</f>
        <v>0</v>
      </c>
      <c r="J769" s="237" t="str">
        <f>+IF(I769=0,"",'Ark1'!AG2410)</f>
        <v/>
      </c>
      <c r="K769" s="237"/>
      <c r="L769" s="237" t="str">
        <f>+IF(I769=0,"",'Ark1'!AH2410)</f>
        <v/>
      </c>
      <c r="M769" s="331"/>
      <c r="N769" s="504">
        <f>+'Ark1'!AI2410</f>
        <v>0</v>
      </c>
      <c r="O769" s="333"/>
      <c r="P769" s="32" t="str">
        <f>+IF(I769=0,"",'Ark1'!U2410)</f>
        <v/>
      </c>
      <c r="Q769" s="537"/>
      <c r="R769" s="264" t="str">
        <f>+IF(N769=0,"",'Ark1'!AJ2410)</f>
        <v/>
      </c>
      <c r="S769" s="334"/>
      <c r="T769" s="264" t="str">
        <f>+IF(N769=0,"",'Ark1'!AK2410)</f>
        <v/>
      </c>
      <c r="U769" s="308"/>
      <c r="V769" s="238" t="str">
        <f>+IF(I769=0,"",'Ark1'!T2410)</f>
        <v/>
      </c>
      <c r="W769" s="331"/>
      <c r="X769" s="239" t="str">
        <f>+IF(I769=0,"",'Ark1'!W2410)</f>
        <v/>
      </c>
      <c r="Y769" s="239" t="str">
        <f>+IF(I769=0,"",'Ark1'!X2410)</f>
        <v/>
      </c>
      <c r="Z769" s="239" t="str">
        <f>+IF(I769=0,"",'Ark1'!Y2410)</f>
        <v/>
      </c>
      <c r="AA769" s="239" t="str">
        <f>+IF(I769=0,"",'Ark1'!Z2410)</f>
        <v/>
      </c>
      <c r="AB769" s="237" t="str">
        <f>+IF(I769=0,"",'Ark1'!AA2410)</f>
        <v/>
      </c>
      <c r="AC769" s="238" t="str">
        <f>+IF(I769=0,"",'Ark1'!AC2410)</f>
        <v/>
      </c>
      <c r="AD769" s="239" t="str">
        <f>+IF(I769=0,"",'Ark1'!AE2410)</f>
        <v/>
      </c>
      <c r="AE769" s="237" t="str">
        <f t="shared" si="98"/>
        <v/>
      </c>
      <c r="AF769" s="237" t="str">
        <f t="shared" si="99"/>
        <v/>
      </c>
      <c r="AG769" s="308"/>
    </row>
    <row r="770" spans="1:33" ht="15.6">
      <c r="A770" s="308"/>
      <c r="B770" s="308">
        <f>+'Ark1'!C2411</f>
        <v>0</v>
      </c>
      <c r="C770" s="236">
        <f>+'Ark1'!L2411</f>
        <v>0</v>
      </c>
      <c r="D770" s="236" t="e">
        <f>VLOOKUP(C770,Klasse!$C$11:$D$27,2)</f>
        <v>#N/A</v>
      </c>
      <c r="E770" s="236">
        <f>+'Ark1'!H2411</f>
        <v>0</v>
      </c>
      <c r="F770" s="236">
        <f>+'Ark1'!J2411</f>
        <v>0</v>
      </c>
      <c r="G770" s="236" t="e">
        <f>VLOOKUP(F770,RNR!$A$1:$B$25,2)</f>
        <v>#N/A</v>
      </c>
      <c r="H770" s="236" t="str">
        <f>+IF(I770=0,"",'Ark1'!Q2411)</f>
        <v/>
      </c>
      <c r="I770" s="353">
        <f>+'Ark1'!R2411</f>
        <v>0</v>
      </c>
      <c r="J770" s="237" t="str">
        <f>+IF(I770=0,"",'Ark1'!AG2411)</f>
        <v/>
      </c>
      <c r="K770" s="237"/>
      <c r="L770" s="237" t="str">
        <f>+IF(I770=0,"",'Ark1'!AH2411)</f>
        <v/>
      </c>
      <c r="M770" s="331"/>
      <c r="N770" s="504">
        <f>+'Ark1'!AI2411</f>
        <v>0</v>
      </c>
      <c r="O770" s="333"/>
      <c r="P770" s="32" t="str">
        <f>+IF(I770=0,"",'Ark1'!U2411)</f>
        <v/>
      </c>
      <c r="Q770" s="537"/>
      <c r="R770" s="264" t="str">
        <f>+IF(N770=0,"",'Ark1'!AJ2411)</f>
        <v/>
      </c>
      <c r="S770" s="334"/>
      <c r="T770" s="264" t="str">
        <f>+IF(N770=0,"",'Ark1'!AK2411)</f>
        <v/>
      </c>
      <c r="U770" s="308"/>
      <c r="V770" s="238" t="str">
        <f>+IF(I770=0,"",'Ark1'!T2411)</f>
        <v/>
      </c>
      <c r="W770" s="331"/>
      <c r="X770" s="239" t="str">
        <f>+IF(I770=0,"",'Ark1'!W2411)</f>
        <v/>
      </c>
      <c r="Y770" s="239" t="str">
        <f>+IF(I770=0,"",'Ark1'!X2411)</f>
        <v/>
      </c>
      <c r="Z770" s="239" t="str">
        <f>+IF(I770=0,"",'Ark1'!Y2411)</f>
        <v/>
      </c>
      <c r="AA770" s="239" t="str">
        <f>+IF(I770=0,"",'Ark1'!Z2411)</f>
        <v/>
      </c>
      <c r="AB770" s="237" t="str">
        <f>+IF(I770=0,"",'Ark1'!AA2411)</f>
        <v/>
      </c>
      <c r="AC770" s="238" t="str">
        <f>+IF(I770=0,"",'Ark1'!AC2411)</f>
        <v/>
      </c>
      <c r="AD770" s="239" t="str">
        <f>+IF(I770=0,"",'Ark1'!AE2411)</f>
        <v/>
      </c>
      <c r="AE770" s="237" t="str">
        <f t="shared" si="98"/>
        <v/>
      </c>
      <c r="AF770" s="237" t="str">
        <f t="shared" si="99"/>
        <v/>
      </c>
      <c r="AG770" s="308"/>
    </row>
    <row r="771" spans="1:33" ht="15.6">
      <c r="A771" s="308"/>
      <c r="B771" s="308">
        <f>+'Ark1'!C2412</f>
        <v>0</v>
      </c>
      <c r="C771" s="236">
        <f>+'Ark1'!L2412</f>
        <v>0</v>
      </c>
      <c r="D771" s="236" t="e">
        <f>VLOOKUP(C771,Klasse!$C$11:$D$27,2)</f>
        <v>#N/A</v>
      </c>
      <c r="E771" s="236">
        <f>+'Ark1'!H2412</f>
        <v>0</v>
      </c>
      <c r="F771" s="236">
        <f>+'Ark1'!J2412</f>
        <v>0</v>
      </c>
      <c r="G771" s="236" t="e">
        <f>VLOOKUP(F771,RNR!$A$1:$B$25,2)</f>
        <v>#N/A</v>
      </c>
      <c r="H771" s="236" t="str">
        <f>+IF(I771=0,"",'Ark1'!Q2412)</f>
        <v/>
      </c>
      <c r="I771" s="353">
        <f>+'Ark1'!R2412</f>
        <v>0</v>
      </c>
      <c r="J771" s="237" t="str">
        <f>+IF(I771=0,"",'Ark1'!AG2412)</f>
        <v/>
      </c>
      <c r="K771" s="237"/>
      <c r="L771" s="237" t="str">
        <f>+IF(I771=0,"",'Ark1'!AH2412)</f>
        <v/>
      </c>
      <c r="M771" s="331"/>
      <c r="N771" s="504">
        <f>+'Ark1'!AI2412</f>
        <v>0</v>
      </c>
      <c r="O771" s="333"/>
      <c r="P771" s="32" t="str">
        <f>+IF(I771=0,"",'Ark1'!U2412)</f>
        <v/>
      </c>
      <c r="Q771" s="537"/>
      <c r="R771" s="264" t="str">
        <f>+IF(N771=0,"",'Ark1'!AJ2412)</f>
        <v/>
      </c>
      <c r="S771" s="334"/>
      <c r="T771" s="264" t="str">
        <f>+IF(N771=0,"",'Ark1'!AK2412)</f>
        <v/>
      </c>
      <c r="U771" s="308"/>
      <c r="V771" s="238" t="str">
        <f>+IF(I771=0,"",'Ark1'!T2412)</f>
        <v/>
      </c>
      <c r="W771" s="331"/>
      <c r="X771" s="239" t="str">
        <f>+IF(I771=0,"",'Ark1'!W2412)</f>
        <v/>
      </c>
      <c r="Y771" s="239" t="str">
        <f>+IF(I771=0,"",'Ark1'!X2412)</f>
        <v/>
      </c>
      <c r="Z771" s="239" t="str">
        <f>+IF(I771=0,"",'Ark1'!Y2412)</f>
        <v/>
      </c>
      <c r="AA771" s="239" t="str">
        <f>+IF(I771=0,"",'Ark1'!Z2412)</f>
        <v/>
      </c>
      <c r="AB771" s="237" t="str">
        <f>+IF(I771=0,"",'Ark1'!AA2412)</f>
        <v/>
      </c>
      <c r="AC771" s="238" t="str">
        <f>+IF(I771=0,"",'Ark1'!AC2412)</f>
        <v/>
      </c>
      <c r="AD771" s="239" t="str">
        <f>+IF(I771=0,"",'Ark1'!AE2412)</f>
        <v/>
      </c>
      <c r="AE771" s="237" t="str">
        <f t="shared" si="98"/>
        <v/>
      </c>
      <c r="AF771" s="237" t="str">
        <f t="shared" si="99"/>
        <v/>
      </c>
      <c r="AG771" s="308"/>
    </row>
    <row r="772" spans="1:33" ht="15.6">
      <c r="A772" s="308"/>
      <c r="B772" s="308">
        <f>+'Ark1'!C2413</f>
        <v>0</v>
      </c>
      <c r="C772" s="236">
        <f>+'Ark1'!L2413</f>
        <v>0</v>
      </c>
      <c r="D772" s="236" t="e">
        <f>VLOOKUP(C772,Klasse!$C$11:$D$27,2)</f>
        <v>#N/A</v>
      </c>
      <c r="E772" s="236">
        <f>+'Ark1'!H2413</f>
        <v>0</v>
      </c>
      <c r="F772" s="236">
        <f>+'Ark1'!J2413</f>
        <v>0</v>
      </c>
      <c r="G772" s="236" t="e">
        <f>VLOOKUP(F772,RNR!$A$1:$B$25,2)</f>
        <v>#N/A</v>
      </c>
      <c r="H772" s="236" t="str">
        <f>+IF(I772=0,"",'Ark1'!Q2413)</f>
        <v/>
      </c>
      <c r="I772" s="353">
        <f>+'Ark1'!R2413</f>
        <v>0</v>
      </c>
      <c r="J772" s="237" t="str">
        <f>+IF(I772=0,"",'Ark1'!AG2413)</f>
        <v/>
      </c>
      <c r="K772" s="237"/>
      <c r="L772" s="237" t="str">
        <f>+IF(I772=0,"",'Ark1'!AH2413)</f>
        <v/>
      </c>
      <c r="M772" s="331"/>
      <c r="N772" s="504">
        <f>+'Ark1'!AI2413</f>
        <v>0</v>
      </c>
      <c r="O772" s="333"/>
      <c r="P772" s="32" t="str">
        <f>+IF(I772=0,"",'Ark1'!U2413)</f>
        <v/>
      </c>
      <c r="Q772" s="537"/>
      <c r="R772" s="264" t="str">
        <f>+IF(N772=0,"",'Ark1'!AJ2413)</f>
        <v/>
      </c>
      <c r="S772" s="334"/>
      <c r="T772" s="264" t="str">
        <f>+IF(N772=0,"",'Ark1'!AK2413)</f>
        <v/>
      </c>
      <c r="U772" s="308"/>
      <c r="V772" s="238" t="str">
        <f>+IF(I772=0,"",'Ark1'!T2413)</f>
        <v/>
      </c>
      <c r="W772" s="331"/>
      <c r="X772" s="239" t="str">
        <f>+IF(I772=0,"",'Ark1'!W2413)</f>
        <v/>
      </c>
      <c r="Y772" s="239" t="str">
        <f>+IF(I772=0,"",'Ark1'!X2413)</f>
        <v/>
      </c>
      <c r="Z772" s="239" t="str">
        <f>+IF(I772=0,"",'Ark1'!Y2413)</f>
        <v/>
      </c>
      <c r="AA772" s="239" t="str">
        <f>+IF(I772=0,"",'Ark1'!Z2413)</f>
        <v/>
      </c>
      <c r="AB772" s="237" t="str">
        <f>+IF(I772=0,"",'Ark1'!AA2413)</f>
        <v/>
      </c>
      <c r="AC772" s="238" t="str">
        <f>+IF(I772=0,"",'Ark1'!AC2413)</f>
        <v/>
      </c>
      <c r="AD772" s="239" t="str">
        <f>+IF(I772=0,"",'Ark1'!AE2413)</f>
        <v/>
      </c>
      <c r="AE772" s="237" t="str">
        <f t="shared" ref="AE772:AE799" si="100">IF(I772=0,"",P772/C772)</f>
        <v/>
      </c>
      <c r="AF772" s="237" t="str">
        <f t="shared" si="96"/>
        <v/>
      </c>
      <c r="AG772" s="308"/>
    </row>
    <row r="773" spans="1:33" ht="15.6">
      <c r="A773" s="308"/>
      <c r="B773" s="308">
        <f>+'Ark1'!C2414</f>
        <v>0</v>
      </c>
      <c r="C773" s="236">
        <f>+'Ark1'!L2414</f>
        <v>0</v>
      </c>
      <c r="D773" s="236" t="e">
        <f>VLOOKUP(C773,Klasse!$C$11:$D$27,2)</f>
        <v>#N/A</v>
      </c>
      <c r="E773" s="236">
        <f>+'Ark1'!H2414</f>
        <v>0</v>
      </c>
      <c r="F773" s="236">
        <f>+'Ark1'!J2414</f>
        <v>0</v>
      </c>
      <c r="G773" s="236" t="e">
        <f>VLOOKUP(F773,RNR!$A$1:$B$25,2)</f>
        <v>#N/A</v>
      </c>
      <c r="H773" s="236" t="str">
        <f>+IF(I773=0,"",'Ark1'!Q2414)</f>
        <v/>
      </c>
      <c r="I773" s="353">
        <f>+'Ark1'!R2414</f>
        <v>0</v>
      </c>
      <c r="J773" s="237" t="str">
        <f>+IF(I773=0,"",'Ark1'!AG2414)</f>
        <v/>
      </c>
      <c r="K773" s="237"/>
      <c r="L773" s="237" t="str">
        <f>+IF(I773=0,"",'Ark1'!AH2414)</f>
        <v/>
      </c>
      <c r="M773" s="331"/>
      <c r="N773" s="504">
        <f>+'Ark1'!AI2414</f>
        <v>0</v>
      </c>
      <c r="O773" s="333"/>
      <c r="P773" s="32" t="str">
        <f>+IF(I773=0,"",'Ark1'!U2414)</f>
        <v/>
      </c>
      <c r="Q773" s="537"/>
      <c r="R773" s="264" t="str">
        <f>+IF(N773=0,"",'Ark1'!AJ2414)</f>
        <v/>
      </c>
      <c r="S773" s="334"/>
      <c r="T773" s="264" t="str">
        <f>+IF(N773=0,"",'Ark1'!AK2414)</f>
        <v/>
      </c>
      <c r="U773" s="308"/>
      <c r="V773" s="238" t="str">
        <f>+IF(I773=0,"",'Ark1'!T2414)</f>
        <v/>
      </c>
      <c r="W773" s="331"/>
      <c r="X773" s="239" t="str">
        <f>+IF(I773=0,"",'Ark1'!W2414)</f>
        <v/>
      </c>
      <c r="Y773" s="239" t="str">
        <f>+IF(I773=0,"",'Ark1'!X2414)</f>
        <v/>
      </c>
      <c r="Z773" s="239" t="str">
        <f>+IF(I773=0,"",'Ark1'!Y2414)</f>
        <v/>
      </c>
      <c r="AA773" s="239" t="str">
        <f>+IF(I773=0,"",'Ark1'!Z2414)</f>
        <v/>
      </c>
      <c r="AB773" s="237" t="str">
        <f>+IF(I773=0,"",'Ark1'!AA2414)</f>
        <v/>
      </c>
      <c r="AC773" s="238" t="str">
        <f>+IF(I773=0,"",'Ark1'!AC2414)</f>
        <v/>
      </c>
      <c r="AD773" s="239" t="str">
        <f>+IF(I773=0,"",'Ark1'!AE2414)</f>
        <v/>
      </c>
      <c r="AE773" s="237" t="str">
        <f t="shared" si="100"/>
        <v/>
      </c>
      <c r="AF773" s="237" t="str">
        <f t="shared" ref="AF773:AF799" si="101">IF(I773=0,"",I773/H773)</f>
        <v/>
      </c>
      <c r="AG773" s="308"/>
    </row>
    <row r="774" spans="1:33" ht="15.6">
      <c r="A774" s="308"/>
      <c r="B774" s="308">
        <f>+'Ark1'!C2415</f>
        <v>0</v>
      </c>
      <c r="C774" s="236">
        <f>+'Ark1'!L2415</f>
        <v>0</v>
      </c>
      <c r="D774" s="236" t="e">
        <f>VLOOKUP(C774,Klasse!$C$11:$D$27,2)</f>
        <v>#N/A</v>
      </c>
      <c r="E774" s="236">
        <f>+'Ark1'!H2415</f>
        <v>0</v>
      </c>
      <c r="F774" s="236">
        <f>+'Ark1'!J2415</f>
        <v>0</v>
      </c>
      <c r="G774" s="236" t="e">
        <f>VLOOKUP(F774,RNR!$A$1:$B$25,2)</f>
        <v>#N/A</v>
      </c>
      <c r="H774" s="236" t="str">
        <f>+IF(I774=0,"",'Ark1'!Q2415)</f>
        <v/>
      </c>
      <c r="I774" s="353">
        <f>+'Ark1'!R2415</f>
        <v>0</v>
      </c>
      <c r="J774" s="237" t="str">
        <f>+IF(I774=0,"",'Ark1'!AG2415)</f>
        <v/>
      </c>
      <c r="K774" s="237"/>
      <c r="L774" s="237" t="str">
        <f>+IF(I774=0,"",'Ark1'!AH2415)</f>
        <v/>
      </c>
      <c r="M774" s="331"/>
      <c r="N774" s="504">
        <f>+'Ark1'!AI2415</f>
        <v>0</v>
      </c>
      <c r="O774" s="333"/>
      <c r="P774" s="32" t="str">
        <f>+IF(I774=0,"",'Ark1'!U2415)</f>
        <v/>
      </c>
      <c r="Q774" s="537"/>
      <c r="R774" s="264" t="str">
        <f>+IF(N774=0,"",'Ark1'!AJ2415)</f>
        <v/>
      </c>
      <c r="S774" s="334"/>
      <c r="T774" s="264" t="str">
        <f>+IF(N774=0,"",'Ark1'!AK2415)</f>
        <v/>
      </c>
      <c r="U774" s="308"/>
      <c r="V774" s="238" t="str">
        <f>+IF(I774=0,"",'Ark1'!T2415)</f>
        <v/>
      </c>
      <c r="W774" s="331"/>
      <c r="X774" s="239" t="str">
        <f>+IF(I774=0,"",'Ark1'!W2415)</f>
        <v/>
      </c>
      <c r="Y774" s="239" t="str">
        <f>+IF(I774=0,"",'Ark1'!X2415)</f>
        <v/>
      </c>
      <c r="Z774" s="239" t="str">
        <f>+IF(I774=0,"",'Ark1'!Y2415)</f>
        <v/>
      </c>
      <c r="AA774" s="239" t="str">
        <f>+IF(I774=0,"",'Ark1'!Z2415)</f>
        <v/>
      </c>
      <c r="AB774" s="237" t="str">
        <f>+IF(I774=0,"",'Ark1'!AA2415)</f>
        <v/>
      </c>
      <c r="AC774" s="238" t="str">
        <f>+IF(I774=0,"",'Ark1'!AC2415)</f>
        <v/>
      </c>
      <c r="AD774" s="239" t="str">
        <f>+IF(I774=0,"",'Ark1'!AE2415)</f>
        <v/>
      </c>
      <c r="AE774" s="237" t="str">
        <f t="shared" si="100"/>
        <v/>
      </c>
      <c r="AF774" s="237" t="str">
        <f t="shared" si="101"/>
        <v/>
      </c>
      <c r="AG774" s="308"/>
    </row>
    <row r="775" spans="1:33" ht="15.6">
      <c r="A775" s="308"/>
      <c r="B775" s="308">
        <f>+'Ark1'!C2416</f>
        <v>0</v>
      </c>
      <c r="C775" s="236">
        <f>+'Ark1'!L2416</f>
        <v>0</v>
      </c>
      <c r="D775" s="236" t="e">
        <f>VLOOKUP(C775,Klasse!$C$11:$D$27,2)</f>
        <v>#N/A</v>
      </c>
      <c r="E775" s="236">
        <f>+'Ark1'!H2416</f>
        <v>0</v>
      </c>
      <c r="F775" s="236">
        <f>+'Ark1'!J2416</f>
        <v>0</v>
      </c>
      <c r="G775" s="236" t="e">
        <f>VLOOKUP(F775,RNR!$A$1:$B$25,2)</f>
        <v>#N/A</v>
      </c>
      <c r="H775" s="236" t="str">
        <f>+IF(I775=0,"",'Ark1'!Q2416)</f>
        <v/>
      </c>
      <c r="I775" s="353">
        <f>+'Ark1'!R2416</f>
        <v>0</v>
      </c>
      <c r="J775" s="237" t="str">
        <f>+IF(I775=0,"",'Ark1'!AG2416)</f>
        <v/>
      </c>
      <c r="K775" s="237"/>
      <c r="L775" s="237" t="str">
        <f>+IF(I775=0,"",'Ark1'!AH2416)</f>
        <v/>
      </c>
      <c r="M775" s="331"/>
      <c r="N775" s="504">
        <f>+'Ark1'!AI2416</f>
        <v>0</v>
      </c>
      <c r="O775" s="333"/>
      <c r="P775" s="32" t="str">
        <f>+IF(I775=0,"",'Ark1'!U2416)</f>
        <v/>
      </c>
      <c r="Q775" s="537"/>
      <c r="R775" s="264" t="str">
        <f>+IF(N775=0,"",'Ark1'!AJ2416)</f>
        <v/>
      </c>
      <c r="S775" s="334"/>
      <c r="T775" s="264" t="str">
        <f>+IF(N775=0,"",'Ark1'!AK2416)</f>
        <v/>
      </c>
      <c r="U775" s="308"/>
      <c r="V775" s="238" t="str">
        <f>+IF(I775=0,"",'Ark1'!T2416)</f>
        <v/>
      </c>
      <c r="W775" s="331"/>
      <c r="X775" s="239" t="str">
        <f>+IF(I775=0,"",'Ark1'!W2416)</f>
        <v/>
      </c>
      <c r="Y775" s="239" t="str">
        <f>+IF(I775=0,"",'Ark1'!X2416)</f>
        <v/>
      </c>
      <c r="Z775" s="239" t="str">
        <f>+IF(I775=0,"",'Ark1'!Y2416)</f>
        <v/>
      </c>
      <c r="AA775" s="239" t="str">
        <f>+IF(I775=0,"",'Ark1'!Z2416)</f>
        <v/>
      </c>
      <c r="AB775" s="237" t="str">
        <f>+IF(I775=0,"",'Ark1'!AA2416)</f>
        <v/>
      </c>
      <c r="AC775" s="238" t="str">
        <f>+IF(I775=0,"",'Ark1'!AC2416)</f>
        <v/>
      </c>
      <c r="AD775" s="239" t="str">
        <f>+IF(I775=0,"",'Ark1'!AE2416)</f>
        <v/>
      </c>
      <c r="AE775" s="237" t="str">
        <f t="shared" si="100"/>
        <v/>
      </c>
      <c r="AF775" s="237" t="str">
        <f t="shared" si="101"/>
        <v/>
      </c>
      <c r="AG775" s="308"/>
    </row>
    <row r="776" spans="1:33" ht="15.6">
      <c r="A776" s="308"/>
      <c r="B776" s="308">
        <f>+'Ark1'!C2417</f>
        <v>0</v>
      </c>
      <c r="C776" s="236">
        <f>+'Ark1'!L2417</f>
        <v>0</v>
      </c>
      <c r="D776" s="236" t="e">
        <f>VLOOKUP(C776,Klasse!$C$11:$D$27,2)</f>
        <v>#N/A</v>
      </c>
      <c r="E776" s="236">
        <f>+'Ark1'!H2417</f>
        <v>0</v>
      </c>
      <c r="F776" s="236">
        <f>+'Ark1'!J2417</f>
        <v>0</v>
      </c>
      <c r="G776" s="236" t="e">
        <f>VLOOKUP(F776,RNR!$A$1:$B$25,2)</f>
        <v>#N/A</v>
      </c>
      <c r="H776" s="236" t="str">
        <f>+IF(I776=0,"",'Ark1'!Q2417)</f>
        <v/>
      </c>
      <c r="I776" s="353">
        <f>+'Ark1'!R2417</f>
        <v>0</v>
      </c>
      <c r="J776" s="237" t="str">
        <f>+IF(I776=0,"",'Ark1'!AG2417)</f>
        <v/>
      </c>
      <c r="K776" s="237"/>
      <c r="L776" s="237" t="str">
        <f>+IF(I776=0,"",'Ark1'!AH2417)</f>
        <v/>
      </c>
      <c r="M776" s="331"/>
      <c r="N776" s="504">
        <f>+'Ark1'!AI2417</f>
        <v>0</v>
      </c>
      <c r="O776" s="333"/>
      <c r="P776" s="32" t="str">
        <f>+IF(I776=0,"",'Ark1'!U2417)</f>
        <v/>
      </c>
      <c r="Q776" s="537"/>
      <c r="R776" s="264" t="str">
        <f>+IF(N776=0,"",'Ark1'!AJ2417)</f>
        <v/>
      </c>
      <c r="S776" s="334"/>
      <c r="T776" s="264" t="str">
        <f>+IF(N776=0,"",'Ark1'!AK2417)</f>
        <v/>
      </c>
      <c r="U776" s="308"/>
      <c r="V776" s="238" t="str">
        <f>+IF(I776=0,"",'Ark1'!T2417)</f>
        <v/>
      </c>
      <c r="W776" s="331"/>
      <c r="X776" s="239" t="str">
        <f>+IF(I776=0,"",'Ark1'!W2417)</f>
        <v/>
      </c>
      <c r="Y776" s="239" t="str">
        <f>+IF(I776=0,"",'Ark1'!X2417)</f>
        <v/>
      </c>
      <c r="Z776" s="239" t="str">
        <f>+IF(I776=0,"",'Ark1'!Y2417)</f>
        <v/>
      </c>
      <c r="AA776" s="239" t="str">
        <f>+IF(I776=0,"",'Ark1'!Z2417)</f>
        <v/>
      </c>
      <c r="AB776" s="237" t="str">
        <f>+IF(I776=0,"",'Ark1'!AA2417)</f>
        <v/>
      </c>
      <c r="AC776" s="238" t="str">
        <f>+IF(I776=0,"",'Ark1'!AC2417)</f>
        <v/>
      </c>
      <c r="AD776" s="239" t="str">
        <f>+IF(I776=0,"",'Ark1'!AE2417)</f>
        <v/>
      </c>
      <c r="AE776" s="237" t="str">
        <f t="shared" si="100"/>
        <v/>
      </c>
      <c r="AF776" s="237" t="str">
        <f t="shared" si="101"/>
        <v/>
      </c>
      <c r="AG776" s="308"/>
    </row>
    <row r="777" spans="1:33" ht="15.6">
      <c r="A777" s="308"/>
      <c r="B777" s="308">
        <f>+'Ark1'!C2418</f>
        <v>0</v>
      </c>
      <c r="C777" s="236">
        <f>+'Ark1'!L2418</f>
        <v>0</v>
      </c>
      <c r="D777" s="236" t="e">
        <f>VLOOKUP(C777,Klasse!$C$11:$D$27,2)</f>
        <v>#N/A</v>
      </c>
      <c r="E777" s="236">
        <f>+'Ark1'!H2418</f>
        <v>0</v>
      </c>
      <c r="F777" s="236">
        <f>+'Ark1'!J2418</f>
        <v>0</v>
      </c>
      <c r="G777" s="236" t="e">
        <f>VLOOKUP(F777,RNR!$A$1:$B$25,2)</f>
        <v>#N/A</v>
      </c>
      <c r="H777" s="236" t="str">
        <f>+IF(I777=0,"",'Ark1'!Q2418)</f>
        <v/>
      </c>
      <c r="I777" s="353">
        <f>+'Ark1'!R2418</f>
        <v>0</v>
      </c>
      <c r="J777" s="237" t="str">
        <f>+IF(I777=0,"",'Ark1'!AG2418)</f>
        <v/>
      </c>
      <c r="K777" s="237"/>
      <c r="L777" s="237" t="str">
        <f>+IF(I777=0,"",'Ark1'!AH2418)</f>
        <v/>
      </c>
      <c r="M777" s="331"/>
      <c r="N777" s="504">
        <f>+'Ark1'!AI2418</f>
        <v>0</v>
      </c>
      <c r="O777" s="333"/>
      <c r="P777" s="32" t="str">
        <f>+IF(I777=0,"",'Ark1'!U2418)</f>
        <v/>
      </c>
      <c r="Q777" s="537"/>
      <c r="R777" s="264" t="str">
        <f>+IF(N777=0,"",'Ark1'!AJ2418)</f>
        <v/>
      </c>
      <c r="S777" s="334"/>
      <c r="T777" s="264" t="str">
        <f>+IF(N777=0,"",'Ark1'!AK2418)</f>
        <v/>
      </c>
      <c r="U777" s="308"/>
      <c r="V777" s="238" t="str">
        <f>+IF(I777=0,"",'Ark1'!T2418)</f>
        <v/>
      </c>
      <c r="W777" s="331"/>
      <c r="X777" s="239" t="str">
        <f>+IF(I777=0,"",'Ark1'!W2418)</f>
        <v/>
      </c>
      <c r="Y777" s="239" t="str">
        <f>+IF(I777=0,"",'Ark1'!X2418)</f>
        <v/>
      </c>
      <c r="Z777" s="239" t="str">
        <f>+IF(I777=0,"",'Ark1'!Y2418)</f>
        <v/>
      </c>
      <c r="AA777" s="239" t="str">
        <f>+IF(I777=0,"",'Ark1'!Z2418)</f>
        <v/>
      </c>
      <c r="AB777" s="237" t="str">
        <f>+IF(I777=0,"",'Ark1'!AA2418)</f>
        <v/>
      </c>
      <c r="AC777" s="238" t="str">
        <f>+IF(I777=0,"",'Ark1'!AC2418)</f>
        <v/>
      </c>
      <c r="AD777" s="239" t="str">
        <f>+IF(I777=0,"",'Ark1'!AE2418)</f>
        <v/>
      </c>
      <c r="AE777" s="237" t="str">
        <f t="shared" si="100"/>
        <v/>
      </c>
      <c r="AF777" s="237" t="str">
        <f t="shared" si="101"/>
        <v/>
      </c>
      <c r="AG777" s="308"/>
    </row>
    <row r="778" spans="1:33" ht="15.6">
      <c r="A778" s="308"/>
      <c r="B778" s="308">
        <f>+'Ark1'!C2419</f>
        <v>0</v>
      </c>
      <c r="C778" s="236">
        <f>+'Ark1'!L2419</f>
        <v>0</v>
      </c>
      <c r="D778" s="236" t="e">
        <f>VLOOKUP(C778,Klasse!$C$11:$D$27,2)</f>
        <v>#N/A</v>
      </c>
      <c r="E778" s="236">
        <f>+'Ark1'!H2419</f>
        <v>0</v>
      </c>
      <c r="F778" s="236">
        <f>+'Ark1'!J2419</f>
        <v>0</v>
      </c>
      <c r="G778" s="236" t="e">
        <f>VLOOKUP(F778,RNR!$A$1:$B$25,2)</f>
        <v>#N/A</v>
      </c>
      <c r="H778" s="236" t="str">
        <f>+IF(I778=0,"",'Ark1'!Q2419)</f>
        <v/>
      </c>
      <c r="I778" s="353">
        <f>+'Ark1'!R2419</f>
        <v>0</v>
      </c>
      <c r="J778" s="237" t="str">
        <f>+IF(I778=0,"",'Ark1'!AG2419)</f>
        <v/>
      </c>
      <c r="K778" s="237"/>
      <c r="L778" s="237" t="str">
        <f>+IF(I778=0,"",'Ark1'!AH2419)</f>
        <v/>
      </c>
      <c r="M778" s="331"/>
      <c r="N778" s="504">
        <f>+'Ark1'!AI2419</f>
        <v>0</v>
      </c>
      <c r="O778" s="333"/>
      <c r="P778" s="32" t="str">
        <f>+IF(I778=0,"",'Ark1'!U2419)</f>
        <v/>
      </c>
      <c r="Q778" s="537"/>
      <c r="R778" s="264" t="str">
        <f>+IF(N778=0,"",'Ark1'!AJ2419)</f>
        <v/>
      </c>
      <c r="S778" s="334"/>
      <c r="T778" s="264" t="str">
        <f>+IF(N778=0,"",'Ark1'!AK2419)</f>
        <v/>
      </c>
      <c r="U778" s="308"/>
      <c r="V778" s="238" t="str">
        <f>+IF(I778=0,"",'Ark1'!T2419)</f>
        <v/>
      </c>
      <c r="W778" s="331"/>
      <c r="X778" s="239" t="str">
        <f>+IF(I778=0,"",'Ark1'!W2419)</f>
        <v/>
      </c>
      <c r="Y778" s="239" t="str">
        <f>+IF(I778=0,"",'Ark1'!X2419)</f>
        <v/>
      </c>
      <c r="Z778" s="239" t="str">
        <f>+IF(I778=0,"",'Ark1'!Y2419)</f>
        <v/>
      </c>
      <c r="AA778" s="239" t="str">
        <f>+IF(I778=0,"",'Ark1'!Z2419)</f>
        <v/>
      </c>
      <c r="AB778" s="237" t="str">
        <f>+IF(I778=0,"",'Ark1'!AA2419)</f>
        <v/>
      </c>
      <c r="AC778" s="238" t="str">
        <f>+IF(I778=0,"",'Ark1'!AC2419)</f>
        <v/>
      </c>
      <c r="AD778" s="239" t="str">
        <f>+IF(I778=0,"",'Ark1'!AE2419)</f>
        <v/>
      </c>
      <c r="AE778" s="237" t="str">
        <f t="shared" si="100"/>
        <v/>
      </c>
      <c r="AF778" s="237" t="str">
        <f t="shared" si="101"/>
        <v/>
      </c>
      <c r="AG778" s="308"/>
    </row>
    <row r="779" spans="1:33" ht="15.6">
      <c r="A779" s="308"/>
      <c r="B779" s="308">
        <f>+'Ark1'!C2420</f>
        <v>0</v>
      </c>
      <c r="C779" s="236">
        <f>+'Ark1'!L2420</f>
        <v>0</v>
      </c>
      <c r="D779" s="236" t="e">
        <f>VLOOKUP(C779,Klasse!$C$11:$D$27,2)</f>
        <v>#N/A</v>
      </c>
      <c r="E779" s="236">
        <f>+'Ark1'!H2420</f>
        <v>0</v>
      </c>
      <c r="F779" s="236">
        <f>+'Ark1'!J2420</f>
        <v>0</v>
      </c>
      <c r="G779" s="236" t="e">
        <f>VLOOKUP(F779,RNR!$A$1:$B$25,2)</f>
        <v>#N/A</v>
      </c>
      <c r="H779" s="236" t="str">
        <f>+IF(I779=0,"",'Ark1'!Q2420)</f>
        <v/>
      </c>
      <c r="I779" s="353">
        <f>+'Ark1'!R2420</f>
        <v>0</v>
      </c>
      <c r="J779" s="237" t="str">
        <f>+IF(I779=0,"",'Ark1'!AG2420)</f>
        <v/>
      </c>
      <c r="K779" s="237"/>
      <c r="L779" s="237" t="str">
        <f>+IF(I779=0,"",'Ark1'!AH2420)</f>
        <v/>
      </c>
      <c r="M779" s="331"/>
      <c r="N779" s="504">
        <f>+'Ark1'!AI2420</f>
        <v>0</v>
      </c>
      <c r="O779" s="333"/>
      <c r="P779" s="32" t="str">
        <f>+IF(I779=0,"",'Ark1'!U2420)</f>
        <v/>
      </c>
      <c r="Q779" s="537"/>
      <c r="R779" s="264" t="str">
        <f>+IF(N779=0,"",'Ark1'!AJ2420)</f>
        <v/>
      </c>
      <c r="S779" s="334"/>
      <c r="T779" s="264" t="str">
        <f>+IF(N779=0,"",'Ark1'!AK2420)</f>
        <v/>
      </c>
      <c r="U779" s="308"/>
      <c r="V779" s="238" t="str">
        <f>+IF(I779=0,"",'Ark1'!T2420)</f>
        <v/>
      </c>
      <c r="W779" s="331"/>
      <c r="X779" s="239" t="str">
        <f>+IF(I779=0,"",'Ark1'!W2420)</f>
        <v/>
      </c>
      <c r="Y779" s="239" t="str">
        <f>+IF(I779=0,"",'Ark1'!X2420)</f>
        <v/>
      </c>
      <c r="Z779" s="239" t="str">
        <f>+IF(I779=0,"",'Ark1'!Y2420)</f>
        <v/>
      </c>
      <c r="AA779" s="239" t="str">
        <f>+IF(I779=0,"",'Ark1'!Z2420)</f>
        <v/>
      </c>
      <c r="AB779" s="237" t="str">
        <f>+IF(I779=0,"",'Ark1'!AA2420)</f>
        <v/>
      </c>
      <c r="AC779" s="238" t="str">
        <f>+IF(I779=0,"",'Ark1'!AC2420)</f>
        <v/>
      </c>
      <c r="AD779" s="239" t="str">
        <f>+IF(I779=0,"",'Ark1'!AE2420)</f>
        <v/>
      </c>
      <c r="AE779" s="237" t="str">
        <f t="shared" si="100"/>
        <v/>
      </c>
      <c r="AF779" s="237" t="str">
        <f t="shared" si="101"/>
        <v/>
      </c>
      <c r="AG779" s="308"/>
    </row>
    <row r="780" spans="1:33" ht="15.6">
      <c r="A780" s="308"/>
      <c r="B780" s="308">
        <f>+'Ark1'!C2421</f>
        <v>0</v>
      </c>
      <c r="C780" s="236">
        <f>+'Ark1'!L2421</f>
        <v>0</v>
      </c>
      <c r="D780" s="236" t="e">
        <f>VLOOKUP(C780,Klasse!$C$11:$D$27,2)</f>
        <v>#N/A</v>
      </c>
      <c r="E780" s="236">
        <f>+'Ark1'!H2421</f>
        <v>0</v>
      </c>
      <c r="F780" s="236">
        <f>+'Ark1'!J2421</f>
        <v>0</v>
      </c>
      <c r="G780" s="236" t="e">
        <f>VLOOKUP(F780,RNR!$A$1:$B$25,2)</f>
        <v>#N/A</v>
      </c>
      <c r="H780" s="236" t="str">
        <f>+IF(I780=0,"",'Ark1'!Q2421)</f>
        <v/>
      </c>
      <c r="I780" s="353">
        <f>+'Ark1'!R2421</f>
        <v>0</v>
      </c>
      <c r="J780" s="237" t="str">
        <f>+IF(I780=0,"",'Ark1'!AG2421)</f>
        <v/>
      </c>
      <c r="K780" s="237"/>
      <c r="L780" s="237" t="str">
        <f>+IF(I780=0,"",'Ark1'!AH2421)</f>
        <v/>
      </c>
      <c r="M780" s="331"/>
      <c r="N780" s="504">
        <f>+'Ark1'!AI2421</f>
        <v>0</v>
      </c>
      <c r="O780" s="333"/>
      <c r="P780" s="32" t="str">
        <f>+IF(I780=0,"",'Ark1'!U2421)</f>
        <v/>
      </c>
      <c r="Q780" s="537"/>
      <c r="R780" s="264" t="str">
        <f>+IF(N780=0,"",'Ark1'!AJ2421)</f>
        <v/>
      </c>
      <c r="S780" s="334"/>
      <c r="T780" s="264" t="str">
        <f>+IF(N780=0,"",'Ark1'!AK2421)</f>
        <v/>
      </c>
      <c r="U780" s="308"/>
      <c r="V780" s="238" t="str">
        <f>+IF(I780=0,"",'Ark1'!T2421)</f>
        <v/>
      </c>
      <c r="W780" s="331"/>
      <c r="X780" s="239" t="str">
        <f>+IF(I780=0,"",'Ark1'!W2421)</f>
        <v/>
      </c>
      <c r="Y780" s="239" t="str">
        <f>+IF(I780=0,"",'Ark1'!X2421)</f>
        <v/>
      </c>
      <c r="Z780" s="239" t="str">
        <f>+IF(I780=0,"",'Ark1'!Y2421)</f>
        <v/>
      </c>
      <c r="AA780" s="239" t="str">
        <f>+IF(I780=0,"",'Ark1'!Z2421)</f>
        <v/>
      </c>
      <c r="AB780" s="237" t="str">
        <f>+IF(I780=0,"",'Ark1'!AA2421)</f>
        <v/>
      </c>
      <c r="AC780" s="238" t="str">
        <f>+IF(I780=0,"",'Ark1'!AC2421)</f>
        <v/>
      </c>
      <c r="AD780" s="239" t="str">
        <f>+IF(I780=0,"",'Ark1'!AE2421)</f>
        <v/>
      </c>
      <c r="AE780" s="237" t="str">
        <f t="shared" si="100"/>
        <v/>
      </c>
      <c r="AF780" s="237" t="str">
        <f t="shared" si="101"/>
        <v/>
      </c>
      <c r="AG780" s="308"/>
    </row>
    <row r="781" spans="1:33" ht="15.6">
      <c r="A781" s="308"/>
      <c r="B781" s="308">
        <f>+'Ark1'!C2422</f>
        <v>0</v>
      </c>
      <c r="C781" s="236">
        <f>+'Ark1'!L2422</f>
        <v>0</v>
      </c>
      <c r="D781" s="236" t="e">
        <f>VLOOKUP(C781,Klasse!$C$11:$D$27,2)</f>
        <v>#N/A</v>
      </c>
      <c r="E781" s="236">
        <f>+'Ark1'!H2422</f>
        <v>0</v>
      </c>
      <c r="F781" s="236">
        <f>+'Ark1'!J2422</f>
        <v>0</v>
      </c>
      <c r="G781" s="236" t="e">
        <f>VLOOKUP(F781,RNR!$A$1:$B$25,2)</f>
        <v>#N/A</v>
      </c>
      <c r="H781" s="236" t="str">
        <f>+IF(I781=0,"",'Ark1'!Q2422)</f>
        <v/>
      </c>
      <c r="I781" s="353">
        <f>+'Ark1'!R2422</f>
        <v>0</v>
      </c>
      <c r="J781" s="237" t="str">
        <f>+IF(I781=0,"",'Ark1'!AG2422)</f>
        <v/>
      </c>
      <c r="K781" s="237"/>
      <c r="L781" s="237" t="str">
        <f>+IF(I781=0,"",'Ark1'!AH2422)</f>
        <v/>
      </c>
      <c r="M781" s="331"/>
      <c r="N781" s="504">
        <f>+'Ark1'!AI2422</f>
        <v>0</v>
      </c>
      <c r="O781" s="333"/>
      <c r="P781" s="32" t="str">
        <f>+IF(I781=0,"",'Ark1'!U2422)</f>
        <v/>
      </c>
      <c r="Q781" s="537"/>
      <c r="R781" s="264" t="str">
        <f>+IF(N781=0,"",'Ark1'!AJ2422)</f>
        <v/>
      </c>
      <c r="S781" s="334"/>
      <c r="T781" s="264" t="str">
        <f>+IF(N781=0,"",'Ark1'!AK2422)</f>
        <v/>
      </c>
      <c r="U781" s="308"/>
      <c r="V781" s="238" t="str">
        <f>+IF(I781=0,"",'Ark1'!T2422)</f>
        <v/>
      </c>
      <c r="W781" s="331"/>
      <c r="X781" s="239" t="str">
        <f>+IF(I781=0,"",'Ark1'!W2422)</f>
        <v/>
      </c>
      <c r="Y781" s="239" t="str">
        <f>+IF(I781=0,"",'Ark1'!X2422)</f>
        <v/>
      </c>
      <c r="Z781" s="239" t="str">
        <f>+IF(I781=0,"",'Ark1'!Y2422)</f>
        <v/>
      </c>
      <c r="AA781" s="239" t="str">
        <f>+IF(I781=0,"",'Ark1'!Z2422)</f>
        <v/>
      </c>
      <c r="AB781" s="237" t="str">
        <f>+IF(I781=0,"",'Ark1'!AA2422)</f>
        <v/>
      </c>
      <c r="AC781" s="238" t="str">
        <f>+IF(I781=0,"",'Ark1'!AC2422)</f>
        <v/>
      </c>
      <c r="AD781" s="239" t="str">
        <f>+IF(I781=0,"",'Ark1'!AE2422)</f>
        <v/>
      </c>
      <c r="AE781" s="237" t="str">
        <f t="shared" si="100"/>
        <v/>
      </c>
      <c r="AF781" s="237" t="str">
        <f t="shared" si="101"/>
        <v/>
      </c>
      <c r="AG781" s="308"/>
    </row>
    <row r="782" spans="1:33" ht="15.6">
      <c r="A782" s="308"/>
      <c r="B782" s="308">
        <f>+'Ark1'!C2423</f>
        <v>0</v>
      </c>
      <c r="C782" s="236">
        <f>+'Ark1'!L2423</f>
        <v>0</v>
      </c>
      <c r="D782" s="236" t="e">
        <f>VLOOKUP(C782,Klasse!$C$11:$D$27,2)</f>
        <v>#N/A</v>
      </c>
      <c r="E782" s="236">
        <f>+'Ark1'!H2423</f>
        <v>0</v>
      </c>
      <c r="F782" s="236">
        <f>+'Ark1'!J2423</f>
        <v>0</v>
      </c>
      <c r="G782" s="236" t="e">
        <f>VLOOKUP(F782,RNR!$A$1:$B$25,2)</f>
        <v>#N/A</v>
      </c>
      <c r="H782" s="236" t="str">
        <f>+IF(I782=0,"",'Ark1'!Q2423)</f>
        <v/>
      </c>
      <c r="I782" s="353">
        <f>+'Ark1'!R2423</f>
        <v>0</v>
      </c>
      <c r="J782" s="237" t="str">
        <f>+IF(I782=0,"",'Ark1'!AG2423)</f>
        <v/>
      </c>
      <c r="K782" s="237"/>
      <c r="L782" s="237" t="str">
        <f>+IF(I782=0,"",'Ark1'!AH2423)</f>
        <v/>
      </c>
      <c r="M782" s="331"/>
      <c r="N782" s="504">
        <f>+'Ark1'!AI2423</f>
        <v>0</v>
      </c>
      <c r="O782" s="333"/>
      <c r="P782" s="32" t="str">
        <f>+IF(I782=0,"",'Ark1'!U2423)</f>
        <v/>
      </c>
      <c r="Q782" s="537"/>
      <c r="R782" s="264" t="str">
        <f>+IF(N782=0,"",'Ark1'!AJ2423)</f>
        <v/>
      </c>
      <c r="S782" s="334"/>
      <c r="T782" s="264" t="str">
        <f>+IF(N782=0,"",'Ark1'!AK2423)</f>
        <v/>
      </c>
      <c r="U782" s="308"/>
      <c r="V782" s="238" t="str">
        <f>+IF(I782=0,"",'Ark1'!T2423)</f>
        <v/>
      </c>
      <c r="W782" s="331"/>
      <c r="X782" s="239" t="str">
        <f>+IF(I782=0,"",'Ark1'!W2423)</f>
        <v/>
      </c>
      <c r="Y782" s="239" t="str">
        <f>+IF(I782=0,"",'Ark1'!X2423)</f>
        <v/>
      </c>
      <c r="Z782" s="239" t="str">
        <f>+IF(I782=0,"",'Ark1'!Y2423)</f>
        <v/>
      </c>
      <c r="AA782" s="239" t="str">
        <f>+IF(I782=0,"",'Ark1'!Z2423)</f>
        <v/>
      </c>
      <c r="AB782" s="237" t="str">
        <f>+IF(I782=0,"",'Ark1'!AA2423)</f>
        <v/>
      </c>
      <c r="AC782" s="238" t="str">
        <f>+IF(I782=0,"",'Ark1'!AC2423)</f>
        <v/>
      </c>
      <c r="AD782" s="239" t="str">
        <f>+IF(I782=0,"",'Ark1'!AE2423)</f>
        <v/>
      </c>
      <c r="AE782" s="237" t="str">
        <f t="shared" si="100"/>
        <v/>
      </c>
      <c r="AF782" s="237" t="str">
        <f t="shared" si="101"/>
        <v/>
      </c>
      <c r="AG782" s="308"/>
    </row>
    <row r="783" spans="1:33" ht="15.6">
      <c r="A783" s="308"/>
      <c r="B783" s="308">
        <f>+'Ark1'!C2424</f>
        <v>0</v>
      </c>
      <c r="C783" s="236">
        <f>+'Ark1'!L2424</f>
        <v>0</v>
      </c>
      <c r="D783" s="236" t="e">
        <f>VLOOKUP(C783,Klasse!$C$11:$D$27,2)</f>
        <v>#N/A</v>
      </c>
      <c r="E783" s="236">
        <f>+'Ark1'!H2424</f>
        <v>0</v>
      </c>
      <c r="F783" s="236">
        <f>+'Ark1'!J2424</f>
        <v>0</v>
      </c>
      <c r="G783" s="236" t="e">
        <f>VLOOKUP(F783,RNR!$A$1:$B$25,2)</f>
        <v>#N/A</v>
      </c>
      <c r="H783" s="236" t="str">
        <f>+IF(I783=0,"",'Ark1'!Q2424)</f>
        <v/>
      </c>
      <c r="I783" s="353">
        <f>+'Ark1'!R2424</f>
        <v>0</v>
      </c>
      <c r="J783" s="237" t="str">
        <f>+IF(I783=0,"",'Ark1'!AG2424)</f>
        <v/>
      </c>
      <c r="K783" s="237"/>
      <c r="L783" s="237" t="str">
        <f>+IF(I783=0,"",'Ark1'!AH2424)</f>
        <v/>
      </c>
      <c r="M783" s="331"/>
      <c r="N783" s="504">
        <f>+'Ark1'!AI2424</f>
        <v>0</v>
      </c>
      <c r="O783" s="333"/>
      <c r="P783" s="32" t="str">
        <f>+IF(I783=0,"",'Ark1'!U2424)</f>
        <v/>
      </c>
      <c r="Q783" s="537"/>
      <c r="R783" s="264" t="str">
        <f>+IF(N783=0,"",'Ark1'!AJ2424)</f>
        <v/>
      </c>
      <c r="S783" s="334"/>
      <c r="T783" s="264" t="str">
        <f>+IF(N783=0,"",'Ark1'!AK2424)</f>
        <v/>
      </c>
      <c r="U783" s="308"/>
      <c r="V783" s="238" t="str">
        <f>+IF(I783=0,"",'Ark1'!T2424)</f>
        <v/>
      </c>
      <c r="W783" s="331"/>
      <c r="X783" s="239" t="str">
        <f>+IF(I783=0,"",'Ark1'!W2424)</f>
        <v/>
      </c>
      <c r="Y783" s="239" t="str">
        <f>+IF(I783=0,"",'Ark1'!X2424)</f>
        <v/>
      </c>
      <c r="Z783" s="239" t="str">
        <f>+IF(I783=0,"",'Ark1'!Y2424)</f>
        <v/>
      </c>
      <c r="AA783" s="239" t="str">
        <f>+IF(I783=0,"",'Ark1'!Z2424)</f>
        <v/>
      </c>
      <c r="AB783" s="237" t="str">
        <f>+IF(I783=0,"",'Ark1'!AA2424)</f>
        <v/>
      </c>
      <c r="AC783" s="238" t="str">
        <f>+IF(I783=0,"",'Ark1'!AC2424)</f>
        <v/>
      </c>
      <c r="AD783" s="239" t="str">
        <f>+IF(I783=0,"",'Ark1'!AE2424)</f>
        <v/>
      </c>
      <c r="AE783" s="237" t="str">
        <f t="shared" si="100"/>
        <v/>
      </c>
      <c r="AF783" s="237" t="str">
        <f t="shared" si="101"/>
        <v/>
      </c>
      <c r="AG783" s="308"/>
    </row>
    <row r="784" spans="1:33" ht="15.6">
      <c r="A784" s="308"/>
      <c r="B784" s="308">
        <f>+'Ark1'!C2425</f>
        <v>0</v>
      </c>
      <c r="C784" s="236">
        <f>+'Ark1'!L2425</f>
        <v>0</v>
      </c>
      <c r="D784" s="236" t="e">
        <f>VLOOKUP(C784,Klasse!$C$11:$D$27,2)</f>
        <v>#N/A</v>
      </c>
      <c r="E784" s="236">
        <f>+'Ark1'!H2425</f>
        <v>0</v>
      </c>
      <c r="F784" s="236">
        <f>+'Ark1'!J2425</f>
        <v>0</v>
      </c>
      <c r="G784" s="236" t="e">
        <f>VLOOKUP(F784,RNR!$A$1:$B$25,2)</f>
        <v>#N/A</v>
      </c>
      <c r="H784" s="236" t="str">
        <f>+IF(I784=0,"",'Ark1'!Q2425)</f>
        <v/>
      </c>
      <c r="I784" s="353">
        <f>+'Ark1'!R2425</f>
        <v>0</v>
      </c>
      <c r="J784" s="237" t="str">
        <f>+IF(I784=0,"",'Ark1'!AG2425)</f>
        <v/>
      </c>
      <c r="K784" s="237"/>
      <c r="L784" s="237" t="str">
        <f>+IF(I784=0,"",'Ark1'!AH2425)</f>
        <v/>
      </c>
      <c r="M784" s="331"/>
      <c r="N784" s="504">
        <f>+'Ark1'!AI2425</f>
        <v>0</v>
      </c>
      <c r="O784" s="333"/>
      <c r="P784" s="32" t="str">
        <f>+IF(I784=0,"",'Ark1'!U2425)</f>
        <v/>
      </c>
      <c r="Q784" s="537"/>
      <c r="R784" s="264" t="str">
        <f>+IF(N784=0,"",'Ark1'!AJ2425)</f>
        <v/>
      </c>
      <c r="S784" s="334"/>
      <c r="T784" s="264" t="str">
        <f>+IF(N784=0,"",'Ark1'!AK2425)</f>
        <v/>
      </c>
      <c r="U784" s="308"/>
      <c r="V784" s="238" t="str">
        <f>+IF(I784=0,"",'Ark1'!T2425)</f>
        <v/>
      </c>
      <c r="W784" s="331"/>
      <c r="X784" s="239" t="str">
        <f>+IF(I784=0,"",'Ark1'!W2425)</f>
        <v/>
      </c>
      <c r="Y784" s="239" t="str">
        <f>+IF(I784=0,"",'Ark1'!X2425)</f>
        <v/>
      </c>
      <c r="Z784" s="239" t="str">
        <f>+IF(I784=0,"",'Ark1'!Y2425)</f>
        <v/>
      </c>
      <c r="AA784" s="239" t="str">
        <f>+IF(I784=0,"",'Ark1'!Z2425)</f>
        <v/>
      </c>
      <c r="AB784" s="237" t="str">
        <f>+IF(I784=0,"",'Ark1'!AA2425)</f>
        <v/>
      </c>
      <c r="AC784" s="238" t="str">
        <f>+IF(I784=0,"",'Ark1'!AC2425)</f>
        <v/>
      </c>
      <c r="AD784" s="239" t="str">
        <f>+IF(I784=0,"",'Ark1'!AE2425)</f>
        <v/>
      </c>
      <c r="AE784" s="237" t="str">
        <f t="shared" si="100"/>
        <v/>
      </c>
      <c r="AF784" s="237" t="str">
        <f t="shared" si="101"/>
        <v/>
      </c>
      <c r="AG784" s="308"/>
    </row>
    <row r="785" spans="1:61" ht="15.6">
      <c r="A785" s="308"/>
      <c r="B785" s="308">
        <f>+'Ark1'!C2426</f>
        <v>0</v>
      </c>
      <c r="C785" s="236">
        <f>+'Ark1'!L2426</f>
        <v>0</v>
      </c>
      <c r="D785" s="236" t="e">
        <f>VLOOKUP(C785,Klasse!$C$11:$D$27,2)</f>
        <v>#N/A</v>
      </c>
      <c r="E785" s="236">
        <f>+'Ark1'!H2426</f>
        <v>0</v>
      </c>
      <c r="F785" s="236">
        <f>+'Ark1'!J2426</f>
        <v>0</v>
      </c>
      <c r="G785" s="236" t="e">
        <f>VLOOKUP(F785,RNR!$A$1:$B$25,2)</f>
        <v>#N/A</v>
      </c>
      <c r="H785" s="236" t="str">
        <f>+IF(I785=0,"",'Ark1'!Q2426)</f>
        <v/>
      </c>
      <c r="I785" s="353">
        <f>+'Ark1'!R2426</f>
        <v>0</v>
      </c>
      <c r="J785" s="237" t="str">
        <f>+IF(I785=0,"",'Ark1'!AG2426)</f>
        <v/>
      </c>
      <c r="K785" s="237"/>
      <c r="L785" s="237" t="str">
        <f>+IF(I785=0,"",'Ark1'!AH2426)</f>
        <v/>
      </c>
      <c r="M785" s="331"/>
      <c r="N785" s="504">
        <f>+'Ark1'!AI2426</f>
        <v>0</v>
      </c>
      <c r="O785" s="333"/>
      <c r="P785" s="32" t="str">
        <f>+IF(I785=0,"",'Ark1'!U2426)</f>
        <v/>
      </c>
      <c r="Q785" s="537"/>
      <c r="R785" s="264" t="str">
        <f>+IF(N785=0,"",'Ark1'!AJ2426)</f>
        <v/>
      </c>
      <c r="S785" s="334"/>
      <c r="T785" s="264" t="str">
        <f>+IF(N785=0,"",'Ark1'!AK2426)</f>
        <v/>
      </c>
      <c r="U785" s="308"/>
      <c r="V785" s="238" t="str">
        <f>+IF(I785=0,"",'Ark1'!T2426)</f>
        <v/>
      </c>
      <c r="W785" s="331"/>
      <c r="X785" s="239" t="str">
        <f>+IF(I785=0,"",'Ark1'!W2426)</f>
        <v/>
      </c>
      <c r="Y785" s="239" t="str">
        <f>+IF(I785=0,"",'Ark1'!X2426)</f>
        <v/>
      </c>
      <c r="Z785" s="239" t="str">
        <f>+IF(I785=0,"",'Ark1'!Y2426)</f>
        <v/>
      </c>
      <c r="AA785" s="239" t="str">
        <f>+IF(I785=0,"",'Ark1'!Z2426)</f>
        <v/>
      </c>
      <c r="AB785" s="237" t="str">
        <f>+IF(I785=0,"",'Ark1'!AA2426)</f>
        <v/>
      </c>
      <c r="AC785" s="238" t="str">
        <f>+IF(I785=0,"",'Ark1'!AC2426)</f>
        <v/>
      </c>
      <c r="AD785" s="239" t="str">
        <f>+IF(I785=0,"",'Ark1'!AE2426)</f>
        <v/>
      </c>
      <c r="AE785" s="237" t="str">
        <f t="shared" si="100"/>
        <v/>
      </c>
      <c r="AF785" s="237" t="str">
        <f t="shared" si="101"/>
        <v/>
      </c>
      <c r="AG785" s="308"/>
    </row>
    <row r="786" spans="1:61" ht="15.6">
      <c r="A786" s="308"/>
      <c r="B786" s="308">
        <f>+'Ark1'!C2427</f>
        <v>0</v>
      </c>
      <c r="C786" s="236">
        <f>+'Ark1'!L2427</f>
        <v>0</v>
      </c>
      <c r="D786" s="236" t="e">
        <f>VLOOKUP(C786,Klasse!$C$11:$D$27,2)</f>
        <v>#N/A</v>
      </c>
      <c r="E786" s="236">
        <f>+'Ark1'!H2427</f>
        <v>0</v>
      </c>
      <c r="F786" s="236">
        <f>+'Ark1'!J2427</f>
        <v>0</v>
      </c>
      <c r="G786" s="236" t="e">
        <f>VLOOKUP(F786,RNR!$A$1:$B$25,2)</f>
        <v>#N/A</v>
      </c>
      <c r="H786" s="236" t="str">
        <f>+IF(I786=0,"",'Ark1'!Q2427)</f>
        <v/>
      </c>
      <c r="I786" s="353">
        <f>+'Ark1'!R2427</f>
        <v>0</v>
      </c>
      <c r="J786" s="237" t="str">
        <f>+IF(I786=0,"",'Ark1'!AG2427)</f>
        <v/>
      </c>
      <c r="K786" s="237"/>
      <c r="L786" s="237" t="str">
        <f>+IF(I786=0,"",'Ark1'!AH2427)</f>
        <v/>
      </c>
      <c r="M786" s="331"/>
      <c r="N786" s="504">
        <f>+'Ark1'!AI2427</f>
        <v>0</v>
      </c>
      <c r="O786" s="333"/>
      <c r="P786" s="32" t="str">
        <f>+IF(I786=0,"",'Ark1'!U2427)</f>
        <v/>
      </c>
      <c r="Q786" s="537"/>
      <c r="R786" s="264" t="str">
        <f>+IF(N786=0,"",'Ark1'!AJ2427)</f>
        <v/>
      </c>
      <c r="S786" s="334"/>
      <c r="T786" s="264" t="str">
        <f>+IF(N786=0,"",'Ark1'!AK2427)</f>
        <v/>
      </c>
      <c r="U786" s="308"/>
      <c r="V786" s="238" t="str">
        <f>+IF(I786=0,"",'Ark1'!T2427)</f>
        <v/>
      </c>
      <c r="W786" s="331"/>
      <c r="X786" s="239" t="str">
        <f>+IF(I786=0,"",'Ark1'!W2427)</f>
        <v/>
      </c>
      <c r="Y786" s="239" t="str">
        <f>+IF(I786=0,"",'Ark1'!X2427)</f>
        <v/>
      </c>
      <c r="Z786" s="239" t="str">
        <f>+IF(I786=0,"",'Ark1'!Y2427)</f>
        <v/>
      </c>
      <c r="AA786" s="239" t="str">
        <f>+IF(I786=0,"",'Ark1'!Z2427)</f>
        <v/>
      </c>
      <c r="AB786" s="237" t="str">
        <f>+IF(I786=0,"",'Ark1'!AA2427)</f>
        <v/>
      </c>
      <c r="AC786" s="238" t="str">
        <f>+IF(I786=0,"",'Ark1'!AC2427)</f>
        <v/>
      </c>
      <c r="AD786" s="239" t="str">
        <f>+IF(I786=0,"",'Ark1'!AE2427)</f>
        <v/>
      </c>
      <c r="AE786" s="237" t="str">
        <f t="shared" si="100"/>
        <v/>
      </c>
      <c r="AF786" s="237" t="str">
        <f t="shared" si="101"/>
        <v/>
      </c>
      <c r="AG786" s="308"/>
    </row>
    <row r="787" spans="1:61" ht="15.6">
      <c r="A787" s="308"/>
      <c r="B787" s="308">
        <f>+'Ark1'!C2428</f>
        <v>0</v>
      </c>
      <c r="C787" s="236">
        <f>+'Ark1'!L2428</f>
        <v>0</v>
      </c>
      <c r="D787" s="236" t="e">
        <f>VLOOKUP(C787,Klasse!$C$11:$D$27,2)</f>
        <v>#N/A</v>
      </c>
      <c r="E787" s="236">
        <f>+'Ark1'!H2428</f>
        <v>0</v>
      </c>
      <c r="F787" s="236">
        <f>+'Ark1'!J2428</f>
        <v>0</v>
      </c>
      <c r="G787" s="236" t="e">
        <f>VLOOKUP(F787,RNR!$A$1:$B$25,2)</f>
        <v>#N/A</v>
      </c>
      <c r="H787" s="236" t="str">
        <f>+IF(I787=0,"",'Ark1'!Q2428)</f>
        <v/>
      </c>
      <c r="I787" s="353">
        <f>+'Ark1'!R2428</f>
        <v>0</v>
      </c>
      <c r="J787" s="237" t="str">
        <f>+IF(I787=0,"",'Ark1'!AG2428)</f>
        <v/>
      </c>
      <c r="K787" s="237"/>
      <c r="L787" s="237" t="str">
        <f>+IF(I787=0,"",'Ark1'!AH2428)</f>
        <v/>
      </c>
      <c r="M787" s="331"/>
      <c r="N787" s="504">
        <f>+'Ark1'!AI2428</f>
        <v>0</v>
      </c>
      <c r="O787" s="333"/>
      <c r="P787" s="32" t="str">
        <f>+IF(I787=0,"",'Ark1'!U2428)</f>
        <v/>
      </c>
      <c r="Q787" s="537"/>
      <c r="R787" s="264" t="str">
        <f>+IF(N787=0,"",'Ark1'!AJ2428)</f>
        <v/>
      </c>
      <c r="S787" s="334"/>
      <c r="T787" s="264" t="str">
        <f>+IF(N787=0,"",'Ark1'!AK2428)</f>
        <v/>
      </c>
      <c r="U787" s="308"/>
      <c r="V787" s="238" t="str">
        <f>+IF(I787=0,"",'Ark1'!T2428)</f>
        <v/>
      </c>
      <c r="W787" s="331"/>
      <c r="X787" s="239" t="str">
        <f>+IF(I787=0,"",'Ark1'!W2428)</f>
        <v/>
      </c>
      <c r="Y787" s="239" t="str">
        <f>+IF(I787=0,"",'Ark1'!X2428)</f>
        <v/>
      </c>
      <c r="Z787" s="239" t="str">
        <f>+IF(I787=0,"",'Ark1'!Y2428)</f>
        <v/>
      </c>
      <c r="AA787" s="239" t="str">
        <f>+IF(I787=0,"",'Ark1'!Z2428)</f>
        <v/>
      </c>
      <c r="AB787" s="237" t="str">
        <f>+IF(I787=0,"",'Ark1'!AA2428)</f>
        <v/>
      </c>
      <c r="AC787" s="238" t="str">
        <f>+IF(I787=0,"",'Ark1'!AC2428)</f>
        <v/>
      </c>
      <c r="AD787" s="239" t="str">
        <f>+IF(I787=0,"",'Ark1'!AE2428)</f>
        <v/>
      </c>
      <c r="AE787" s="237" t="str">
        <f t="shared" si="100"/>
        <v/>
      </c>
      <c r="AF787" s="237" t="str">
        <f t="shared" si="101"/>
        <v/>
      </c>
      <c r="AG787" s="308"/>
    </row>
    <row r="788" spans="1:61" ht="15.6">
      <c r="A788" s="308"/>
      <c r="B788" s="308">
        <f>+'Ark1'!C2429</f>
        <v>0</v>
      </c>
      <c r="C788" s="236">
        <f>+'Ark1'!L2429</f>
        <v>0</v>
      </c>
      <c r="D788" s="236" t="e">
        <f>VLOOKUP(C788,Klasse!$C$11:$D$27,2)</f>
        <v>#N/A</v>
      </c>
      <c r="E788" s="236">
        <f>+'Ark1'!H2429</f>
        <v>0</v>
      </c>
      <c r="F788" s="236">
        <f>+'Ark1'!J2429</f>
        <v>0</v>
      </c>
      <c r="G788" s="236" t="e">
        <f>VLOOKUP(F788,RNR!$A$1:$B$25,2)</f>
        <v>#N/A</v>
      </c>
      <c r="H788" s="236" t="str">
        <f>+IF(I788=0,"",'Ark1'!Q2429)</f>
        <v/>
      </c>
      <c r="I788" s="353">
        <f>+'Ark1'!R2429</f>
        <v>0</v>
      </c>
      <c r="J788" s="237" t="str">
        <f>+IF(I788=0,"",'Ark1'!AG2429)</f>
        <v/>
      </c>
      <c r="K788" s="237"/>
      <c r="L788" s="237" t="str">
        <f>+IF(I788=0,"",'Ark1'!AH2429)</f>
        <v/>
      </c>
      <c r="M788" s="331"/>
      <c r="N788" s="504">
        <f>+'Ark1'!AI2429</f>
        <v>0</v>
      </c>
      <c r="O788" s="333"/>
      <c r="P788" s="32" t="str">
        <f>+IF(I788=0,"",'Ark1'!U2429)</f>
        <v/>
      </c>
      <c r="Q788" s="537"/>
      <c r="R788" s="264" t="str">
        <f>+IF(N788=0,"",'Ark1'!AJ2429)</f>
        <v/>
      </c>
      <c r="S788" s="334"/>
      <c r="T788" s="264" t="str">
        <f>+IF(N788=0,"",'Ark1'!AK2429)</f>
        <v/>
      </c>
      <c r="U788" s="308"/>
      <c r="V788" s="238" t="str">
        <f>+IF(I788=0,"",'Ark1'!T2429)</f>
        <v/>
      </c>
      <c r="W788" s="331"/>
      <c r="X788" s="239" t="str">
        <f>+IF(I788=0,"",'Ark1'!W2429)</f>
        <v/>
      </c>
      <c r="Y788" s="239" t="str">
        <f>+IF(I788=0,"",'Ark1'!X2429)</f>
        <v/>
      </c>
      <c r="Z788" s="239" t="str">
        <f>+IF(I788=0,"",'Ark1'!Y2429)</f>
        <v/>
      </c>
      <c r="AA788" s="239" t="str">
        <f>+IF(I788=0,"",'Ark1'!Z2429)</f>
        <v/>
      </c>
      <c r="AB788" s="237" t="str">
        <f>+IF(I788=0,"",'Ark1'!AA2429)</f>
        <v/>
      </c>
      <c r="AC788" s="238" t="str">
        <f>+IF(I788=0,"",'Ark1'!AC2429)</f>
        <v/>
      </c>
      <c r="AD788" s="239" t="str">
        <f>+IF(I788=0,"",'Ark1'!AE2429)</f>
        <v/>
      </c>
      <c r="AE788" s="237" t="str">
        <f t="shared" si="100"/>
        <v/>
      </c>
      <c r="AF788" s="237" t="str">
        <f t="shared" si="101"/>
        <v/>
      </c>
      <c r="AG788" s="308"/>
    </row>
    <row r="789" spans="1:61" ht="15.6">
      <c r="A789" s="308"/>
      <c r="B789" s="308">
        <f>+'Ark1'!C2430</f>
        <v>0</v>
      </c>
      <c r="C789" s="236">
        <f>+'Ark1'!L2430</f>
        <v>0</v>
      </c>
      <c r="D789" s="236" t="e">
        <f>VLOOKUP(C789,Klasse!$C$11:$D$27,2)</f>
        <v>#N/A</v>
      </c>
      <c r="E789" s="236">
        <f>+'Ark1'!H2430</f>
        <v>0</v>
      </c>
      <c r="F789" s="236">
        <f>+'Ark1'!J2430</f>
        <v>0</v>
      </c>
      <c r="G789" s="236" t="e">
        <f>VLOOKUP(F789,RNR!$A$1:$B$25,2)</f>
        <v>#N/A</v>
      </c>
      <c r="H789" s="236" t="str">
        <f>+IF(I789=0,"",'Ark1'!Q2430)</f>
        <v/>
      </c>
      <c r="I789" s="353">
        <f>+'Ark1'!R2430</f>
        <v>0</v>
      </c>
      <c r="J789" s="237" t="str">
        <f>+IF(I789=0,"",'Ark1'!AG2430)</f>
        <v/>
      </c>
      <c r="K789" s="237"/>
      <c r="L789" s="237" t="str">
        <f>+IF(I789=0,"",'Ark1'!AH2430)</f>
        <v/>
      </c>
      <c r="M789" s="331"/>
      <c r="N789" s="504">
        <f>+'Ark1'!AI2430</f>
        <v>0</v>
      </c>
      <c r="O789" s="333"/>
      <c r="P789" s="32" t="str">
        <f>+IF(I789=0,"",'Ark1'!U2430)</f>
        <v/>
      </c>
      <c r="Q789" s="537"/>
      <c r="R789" s="264" t="str">
        <f>+IF(N789=0,"",'Ark1'!AJ2430)</f>
        <v/>
      </c>
      <c r="S789" s="334"/>
      <c r="T789" s="264" t="str">
        <f>+IF(N789=0,"",'Ark1'!AK2430)</f>
        <v/>
      </c>
      <c r="U789" s="308"/>
      <c r="V789" s="238" t="str">
        <f>+IF(I789=0,"",'Ark1'!T2430)</f>
        <v/>
      </c>
      <c r="W789" s="331"/>
      <c r="X789" s="239" t="str">
        <f>+IF(I789=0,"",'Ark1'!W2430)</f>
        <v/>
      </c>
      <c r="Y789" s="239" t="str">
        <f>+IF(I789=0,"",'Ark1'!X2430)</f>
        <v/>
      </c>
      <c r="Z789" s="239" t="str">
        <f>+IF(I789=0,"",'Ark1'!Y2430)</f>
        <v/>
      </c>
      <c r="AA789" s="239" t="str">
        <f>+IF(I789=0,"",'Ark1'!Z2430)</f>
        <v/>
      </c>
      <c r="AB789" s="237" t="str">
        <f>+IF(I789=0,"",'Ark1'!AA2430)</f>
        <v/>
      </c>
      <c r="AC789" s="238" t="str">
        <f>+IF(I789=0,"",'Ark1'!AC2430)</f>
        <v/>
      </c>
      <c r="AD789" s="239" t="str">
        <f>+IF(I789=0,"",'Ark1'!AE2430)</f>
        <v/>
      </c>
      <c r="AE789" s="237" t="str">
        <f t="shared" si="100"/>
        <v/>
      </c>
      <c r="AF789" s="237" t="str">
        <f t="shared" si="101"/>
        <v/>
      </c>
      <c r="AG789" s="308"/>
    </row>
    <row r="790" spans="1:61" ht="15.6">
      <c r="A790" s="308"/>
      <c r="B790" s="308">
        <f>+'Ark1'!C2431</f>
        <v>0</v>
      </c>
      <c r="C790" s="236">
        <f>+'Ark1'!L2431</f>
        <v>0</v>
      </c>
      <c r="D790" s="236" t="e">
        <f>VLOOKUP(C790,Klasse!$C$11:$D$27,2)</f>
        <v>#N/A</v>
      </c>
      <c r="E790" s="236">
        <f>+'Ark1'!H2431</f>
        <v>0</v>
      </c>
      <c r="F790" s="236">
        <f>+'Ark1'!J2431</f>
        <v>0</v>
      </c>
      <c r="G790" s="236" t="e">
        <f>VLOOKUP(F790,RNR!$A$1:$B$25,2)</f>
        <v>#N/A</v>
      </c>
      <c r="H790" s="236" t="str">
        <f>+IF(I790=0,"",'Ark1'!Q2431)</f>
        <v/>
      </c>
      <c r="I790" s="353">
        <f>+'Ark1'!R2431</f>
        <v>0</v>
      </c>
      <c r="J790" s="237" t="str">
        <f>+IF(I790=0,"",'Ark1'!AG2431)</f>
        <v/>
      </c>
      <c r="K790" s="237"/>
      <c r="L790" s="237" t="str">
        <f>+IF(I790=0,"",'Ark1'!AH2431)</f>
        <v/>
      </c>
      <c r="M790" s="331"/>
      <c r="N790" s="504">
        <f>+'Ark1'!AI2431</f>
        <v>0</v>
      </c>
      <c r="O790" s="333"/>
      <c r="P790" s="32" t="str">
        <f>+IF(I790=0,"",'Ark1'!U2431)</f>
        <v/>
      </c>
      <c r="Q790" s="537"/>
      <c r="R790" s="264" t="str">
        <f>+IF(N790=0,"",'Ark1'!AJ2431)</f>
        <v/>
      </c>
      <c r="S790" s="334"/>
      <c r="T790" s="264" t="str">
        <f>+IF(N790=0,"",'Ark1'!AK2431)</f>
        <v/>
      </c>
      <c r="U790" s="308"/>
      <c r="V790" s="238" t="str">
        <f>+IF(I790=0,"",'Ark1'!T2431)</f>
        <v/>
      </c>
      <c r="W790" s="331"/>
      <c r="X790" s="239" t="str">
        <f>+IF(I790=0,"",'Ark1'!W2431)</f>
        <v/>
      </c>
      <c r="Y790" s="239" t="str">
        <f>+IF(I790=0,"",'Ark1'!X2431)</f>
        <v/>
      </c>
      <c r="Z790" s="239" t="str">
        <f>+IF(I790=0,"",'Ark1'!Y2431)</f>
        <v/>
      </c>
      <c r="AA790" s="239" t="str">
        <f>+IF(I790=0,"",'Ark1'!Z2431)</f>
        <v/>
      </c>
      <c r="AB790" s="237" t="str">
        <f>+IF(I790=0,"",'Ark1'!AA2431)</f>
        <v/>
      </c>
      <c r="AC790" s="238" t="str">
        <f>+IF(I790=0,"",'Ark1'!AC2431)</f>
        <v/>
      </c>
      <c r="AD790" s="239" t="str">
        <f>+IF(I790=0,"",'Ark1'!AE2431)</f>
        <v/>
      </c>
      <c r="AE790" s="237" t="str">
        <f t="shared" si="100"/>
        <v/>
      </c>
      <c r="AF790" s="237" t="str">
        <f t="shared" si="101"/>
        <v/>
      </c>
      <c r="AG790" s="308"/>
    </row>
    <row r="791" spans="1:61" ht="15.6">
      <c r="A791" s="308"/>
      <c r="B791" s="308">
        <f>+'Ark1'!C2432</f>
        <v>0</v>
      </c>
      <c r="C791" s="236">
        <f>+'Ark1'!L2432</f>
        <v>0</v>
      </c>
      <c r="D791" s="236" t="e">
        <f>VLOOKUP(C791,Klasse!$C$11:$D$27,2)</f>
        <v>#N/A</v>
      </c>
      <c r="E791" s="236">
        <f>+'Ark1'!H2432</f>
        <v>0</v>
      </c>
      <c r="F791" s="236">
        <f>+'Ark1'!J2432</f>
        <v>0</v>
      </c>
      <c r="G791" s="236" t="e">
        <f>VLOOKUP(F791,RNR!$A$1:$B$25,2)</f>
        <v>#N/A</v>
      </c>
      <c r="H791" s="236" t="str">
        <f>+IF(I791=0,"",'Ark1'!Q2432)</f>
        <v/>
      </c>
      <c r="I791" s="353">
        <f>+'Ark1'!R2432</f>
        <v>0</v>
      </c>
      <c r="J791" s="237" t="str">
        <f>+IF(I791=0,"",'Ark1'!AG2432)</f>
        <v/>
      </c>
      <c r="K791" s="237"/>
      <c r="L791" s="237" t="str">
        <f>+IF(I791=0,"",'Ark1'!AH2432)</f>
        <v/>
      </c>
      <c r="M791" s="331"/>
      <c r="N791" s="504">
        <f>+'Ark1'!AI2432</f>
        <v>0</v>
      </c>
      <c r="O791" s="333"/>
      <c r="P791" s="32" t="str">
        <f>+IF(I791=0,"",'Ark1'!U2432)</f>
        <v/>
      </c>
      <c r="Q791" s="537"/>
      <c r="R791" s="264" t="str">
        <f>+IF(N791=0,"",'Ark1'!AJ2432)</f>
        <v/>
      </c>
      <c r="S791" s="334"/>
      <c r="T791" s="264" t="str">
        <f>+IF(N791=0,"",'Ark1'!AK2432)</f>
        <v/>
      </c>
      <c r="U791" s="308"/>
      <c r="V791" s="238" t="str">
        <f>+IF(I791=0,"",'Ark1'!T2432)</f>
        <v/>
      </c>
      <c r="W791" s="331"/>
      <c r="X791" s="239" t="str">
        <f>+IF(I791=0,"",'Ark1'!W2432)</f>
        <v/>
      </c>
      <c r="Y791" s="239" t="str">
        <f>+IF(I791=0,"",'Ark1'!X2432)</f>
        <v/>
      </c>
      <c r="Z791" s="239" t="str">
        <f>+IF(I791=0,"",'Ark1'!Y2432)</f>
        <v/>
      </c>
      <c r="AA791" s="239" t="str">
        <f>+IF(I791=0,"",'Ark1'!Z2432)</f>
        <v/>
      </c>
      <c r="AB791" s="237" t="str">
        <f>+IF(I791=0,"",'Ark1'!AA2432)</f>
        <v/>
      </c>
      <c r="AC791" s="238" t="str">
        <f>+IF(I791=0,"",'Ark1'!AC2432)</f>
        <v/>
      </c>
      <c r="AD791" s="239" t="str">
        <f>+IF(I791=0,"",'Ark1'!AE2432)</f>
        <v/>
      </c>
      <c r="AE791" s="237" t="str">
        <f t="shared" si="100"/>
        <v/>
      </c>
      <c r="AF791" s="237" t="str">
        <f t="shared" si="101"/>
        <v/>
      </c>
      <c r="AG791" s="308"/>
    </row>
    <row r="792" spans="1:61" ht="15.6">
      <c r="A792" s="308"/>
      <c r="B792" s="308">
        <f>+'Ark1'!C2433</f>
        <v>0</v>
      </c>
      <c r="C792" s="236">
        <f>+'Ark1'!L2433</f>
        <v>0</v>
      </c>
      <c r="D792" s="236" t="e">
        <f>VLOOKUP(C792,Klasse!$C$11:$D$27,2)</f>
        <v>#N/A</v>
      </c>
      <c r="E792" s="236">
        <f>+'Ark1'!H2433</f>
        <v>0</v>
      </c>
      <c r="F792" s="236">
        <f>+'Ark1'!J2433</f>
        <v>0</v>
      </c>
      <c r="G792" s="236" t="e">
        <f>VLOOKUP(F792,RNR!$A$1:$B$25,2)</f>
        <v>#N/A</v>
      </c>
      <c r="H792" s="236" t="str">
        <f>+IF(I792=0,"",'Ark1'!Q2433)</f>
        <v/>
      </c>
      <c r="I792" s="353">
        <f>+'Ark1'!R2433</f>
        <v>0</v>
      </c>
      <c r="J792" s="237" t="str">
        <f>+IF(I792=0,"",'Ark1'!AG2433)</f>
        <v/>
      </c>
      <c r="K792" s="237"/>
      <c r="L792" s="237" t="str">
        <f>+IF(I792=0,"",'Ark1'!AH2433)</f>
        <v/>
      </c>
      <c r="M792" s="331"/>
      <c r="N792" s="504">
        <f>+'Ark1'!AI2433</f>
        <v>0</v>
      </c>
      <c r="O792" s="333"/>
      <c r="P792" s="32" t="str">
        <f>+IF(I792=0,"",'Ark1'!U2433)</f>
        <v/>
      </c>
      <c r="Q792" s="537"/>
      <c r="R792" s="264" t="str">
        <f>+IF(N792=0,"",'Ark1'!AJ2433)</f>
        <v/>
      </c>
      <c r="S792" s="334"/>
      <c r="T792" s="264" t="str">
        <f>+IF(N792=0,"",'Ark1'!AK2433)</f>
        <v/>
      </c>
      <c r="U792" s="308"/>
      <c r="V792" s="238" t="str">
        <f>+IF(I792=0,"",'Ark1'!T2433)</f>
        <v/>
      </c>
      <c r="W792" s="331"/>
      <c r="X792" s="239" t="str">
        <f>+IF(I792=0,"",'Ark1'!W2433)</f>
        <v/>
      </c>
      <c r="Y792" s="239" t="str">
        <f>+IF(I792=0,"",'Ark1'!X2433)</f>
        <v/>
      </c>
      <c r="Z792" s="239" t="str">
        <f>+IF(I792=0,"",'Ark1'!Y2433)</f>
        <v/>
      </c>
      <c r="AA792" s="239" t="str">
        <f>+IF(I792=0,"",'Ark1'!Z2433)</f>
        <v/>
      </c>
      <c r="AB792" s="237" t="str">
        <f>+IF(I792=0,"",'Ark1'!AA2433)</f>
        <v/>
      </c>
      <c r="AC792" s="238" t="str">
        <f>+IF(I792=0,"",'Ark1'!AC2433)</f>
        <v/>
      </c>
      <c r="AD792" s="239" t="str">
        <f>+IF(I792=0,"",'Ark1'!AE2433)</f>
        <v/>
      </c>
      <c r="AE792" s="237" t="str">
        <f t="shared" si="100"/>
        <v/>
      </c>
      <c r="AF792" s="237" t="str">
        <f t="shared" si="101"/>
        <v/>
      </c>
      <c r="AG792" s="308"/>
    </row>
    <row r="793" spans="1:61" ht="19.8">
      <c r="A793" s="308"/>
      <c r="B793" s="308"/>
      <c r="C793" s="308"/>
      <c r="D793" s="308"/>
      <c r="E793" s="308"/>
      <c r="F793" s="308"/>
      <c r="G793" s="537"/>
      <c r="H793" s="537"/>
      <c r="I793" s="354"/>
      <c r="J793" s="331"/>
      <c r="K793" s="331"/>
      <c r="L793" s="331"/>
      <c r="M793" s="331"/>
      <c r="N793" s="331"/>
      <c r="O793" s="331"/>
      <c r="P793" s="308"/>
      <c r="Q793" s="530"/>
      <c r="R793" s="331"/>
      <c r="S793" s="331"/>
      <c r="T793" s="331"/>
      <c r="U793" s="331"/>
      <c r="V793" s="308"/>
      <c r="W793" s="331"/>
      <c r="X793" s="332"/>
      <c r="Y793" s="332"/>
      <c r="Z793" s="332"/>
      <c r="AA793" s="332"/>
      <c r="AB793" s="332"/>
      <c r="AC793" s="308"/>
      <c r="AD793" s="332"/>
      <c r="AE793" s="333"/>
      <c r="AF793" s="334"/>
      <c r="AG793" s="308"/>
      <c r="AH793" s="219"/>
      <c r="AJ793" s="29"/>
      <c r="AK793" s="27"/>
      <c r="AL793" s="220"/>
      <c r="AM793" s="28"/>
      <c r="AQ793" s="28"/>
      <c r="BI793" s="232"/>
    </row>
    <row r="794" spans="1:61" ht="19.8">
      <c r="A794" s="308"/>
      <c r="B794" s="308" t="s">
        <v>649</v>
      </c>
      <c r="C794" s="308"/>
      <c r="D794" s="259" t="e">
        <f>+D800</f>
        <v>#N/A</v>
      </c>
      <c r="E794" s="308"/>
      <c r="F794" s="308"/>
      <c r="G794" s="537"/>
      <c r="H794" s="537"/>
      <c r="I794" s="340">
        <f>SUM(I796:I820)</f>
        <v>0</v>
      </c>
      <c r="J794" s="331"/>
      <c r="K794" s="335"/>
      <c r="L794" s="335"/>
      <c r="M794" s="331"/>
      <c r="N794" s="331"/>
      <c r="O794" s="331"/>
      <c r="P794" s="262">
        <f>+Klasse!M482</f>
        <v>0</v>
      </c>
      <c r="Q794" s="262"/>
      <c r="R794" s="331"/>
      <c r="S794" s="331"/>
      <c r="T794" s="331"/>
      <c r="U794" s="331"/>
      <c r="V794" s="336"/>
      <c r="W794" s="331"/>
      <c r="X794" s="332"/>
      <c r="Y794" s="332"/>
      <c r="Z794" s="332"/>
      <c r="AA794" s="332"/>
      <c r="AB794" s="332"/>
      <c r="AC794" s="308"/>
      <c r="AD794" s="332"/>
      <c r="AE794" s="332"/>
      <c r="AF794" s="332"/>
      <c r="AG794" s="308"/>
      <c r="AH794" s="219"/>
      <c r="AJ794" s="29"/>
      <c r="AK794" s="27"/>
      <c r="AL794" s="220"/>
      <c r="AM794" s="28"/>
      <c r="AQ794" s="28"/>
      <c r="BI794" s="232"/>
    </row>
    <row r="795" spans="1:61" ht="19.8">
      <c r="A795" s="579"/>
      <c r="B795" s="579"/>
      <c r="C795" s="580"/>
      <c r="D795" s="579"/>
      <c r="E795" s="579"/>
      <c r="F795" s="579"/>
      <c r="G795" s="579"/>
      <c r="H795" s="579"/>
      <c r="I795" s="354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7"/>
      <c r="W795" s="331"/>
      <c r="X795" s="332"/>
      <c r="Y795" s="332"/>
      <c r="Z795" s="332"/>
      <c r="AA795" s="332"/>
      <c r="AB795" s="333"/>
      <c r="AC795" s="308"/>
      <c r="AD795" s="333"/>
      <c r="AE795" s="333"/>
      <c r="AF795" s="334"/>
      <c r="AG795" s="308"/>
      <c r="AH795" s="219"/>
      <c r="AJ795" s="29"/>
      <c r="AK795" s="27"/>
      <c r="AL795" s="220"/>
      <c r="AM795" s="28"/>
      <c r="AQ795" s="28"/>
      <c r="BI795" s="232"/>
    </row>
    <row r="796" spans="1:61" ht="15.6">
      <c r="A796" s="308"/>
      <c r="B796" s="308">
        <f>+'Ark1'!C2434</f>
        <v>0</v>
      </c>
      <c r="C796" s="236">
        <f>+'Ark1'!L2434</f>
        <v>0</v>
      </c>
      <c r="D796" s="236" t="e">
        <f>VLOOKUP(C796,Klasse!$C$11:$D$27,2)</f>
        <v>#N/A</v>
      </c>
      <c r="E796" s="236">
        <f>+'Ark1'!H2434</f>
        <v>0</v>
      </c>
      <c r="F796" s="236">
        <f>+'Ark1'!J2434</f>
        <v>0</v>
      </c>
      <c r="G796" s="236" t="e">
        <f>VLOOKUP(F796,RNR!$A$1:$B$25,2)</f>
        <v>#N/A</v>
      </c>
      <c r="H796" s="236" t="str">
        <f>+IF(I796=0,"",'Ark1'!Q2434)</f>
        <v/>
      </c>
      <c r="I796" s="353">
        <f>+'Ark1'!R2434</f>
        <v>0</v>
      </c>
      <c r="J796" s="237" t="str">
        <f>+IF(I796=0,"",'Ark1'!AG2434)</f>
        <v/>
      </c>
      <c r="K796" s="237"/>
      <c r="L796" s="237" t="str">
        <f>+IF(I796=0,"",'Ark1'!AH2434)</f>
        <v/>
      </c>
      <c r="M796" s="331"/>
      <c r="N796" s="504" t="e">
        <f>+IF(J796=0,"",'Ark1'!#REF!)</f>
        <v>#REF!</v>
      </c>
      <c r="O796" s="333"/>
      <c r="P796" s="32" t="str">
        <f>+IF(I796=0,"",'Ark1'!U2434)</f>
        <v/>
      </c>
      <c r="Q796" s="32"/>
      <c r="R796" s="264" t="e">
        <f>+IF(N796=0,"",'Ark1'!#REF!)</f>
        <v>#REF!</v>
      </c>
      <c r="S796" s="334"/>
      <c r="T796" s="264" t="e">
        <f>+IF(N796=0,"",'Ark1'!#REF!)</f>
        <v>#REF!</v>
      </c>
      <c r="U796" s="308"/>
      <c r="V796" s="238" t="str">
        <f>+IF(I796=0,"",'Ark1'!T2434)</f>
        <v/>
      </c>
      <c r="W796" s="331"/>
      <c r="X796" s="239" t="str">
        <f>+IF(I796=0,"",'Ark1'!W2434)</f>
        <v/>
      </c>
      <c r="Y796" s="239" t="str">
        <f>+IF(I796=0,"",'Ark1'!X2434)</f>
        <v/>
      </c>
      <c r="Z796" s="239" t="str">
        <f>+IF(I796=0,"",'Ark1'!Y2434)</f>
        <v/>
      </c>
      <c r="AA796" s="239" t="str">
        <f>+IF(I796=0,"",'Ark1'!Z2434)</f>
        <v/>
      </c>
      <c r="AB796" s="237" t="str">
        <f>+IF(I796=0,"",'Ark1'!AA2434)</f>
        <v/>
      </c>
      <c r="AC796" s="238" t="str">
        <f>+IF(I796=0,"",'Ark1'!AC2434)</f>
        <v/>
      </c>
      <c r="AD796" s="239" t="str">
        <f>+IF(I796=0,"",'Ark1'!AE2434)</f>
        <v/>
      </c>
      <c r="AE796" s="237" t="str">
        <f t="shared" si="100"/>
        <v/>
      </c>
      <c r="AF796" s="237" t="str">
        <f t="shared" si="101"/>
        <v/>
      </c>
      <c r="AG796" s="308"/>
    </row>
    <row r="797" spans="1:61" ht="15.6">
      <c r="A797" s="308"/>
      <c r="B797" s="308">
        <f>+'Ark1'!C2435</f>
        <v>0</v>
      </c>
      <c r="C797" s="236">
        <f>+'Ark1'!L2435</f>
        <v>0</v>
      </c>
      <c r="D797" s="236" t="e">
        <f>VLOOKUP(C797,Klasse!$C$11:$D$27,2)</f>
        <v>#N/A</v>
      </c>
      <c r="E797" s="236">
        <f>+'Ark1'!H2435</f>
        <v>0</v>
      </c>
      <c r="F797" s="236">
        <f>+'Ark1'!J2435</f>
        <v>0</v>
      </c>
      <c r="G797" s="236" t="e">
        <f>VLOOKUP(F797,RNR!$A$1:$B$25,2)</f>
        <v>#N/A</v>
      </c>
      <c r="H797" s="236" t="str">
        <f>+IF(I797=0,"",'Ark1'!Q2435)</f>
        <v/>
      </c>
      <c r="I797" s="353">
        <f>+'Ark1'!R2435</f>
        <v>0</v>
      </c>
      <c r="J797" s="237" t="str">
        <f>+IF(I797=0,"",'Ark1'!AG2435)</f>
        <v/>
      </c>
      <c r="K797" s="237"/>
      <c r="L797" s="237" t="str">
        <f>+IF(I797=0,"",'Ark1'!AH2435)</f>
        <v/>
      </c>
      <c r="M797" s="331"/>
      <c r="N797" s="504" t="e">
        <f>+IF(J797=0,"",'Ark1'!#REF!)</f>
        <v>#REF!</v>
      </c>
      <c r="O797" s="333"/>
      <c r="P797" s="32" t="str">
        <f>+IF(I797=0,"",'Ark1'!U2435)</f>
        <v/>
      </c>
      <c r="Q797" s="32"/>
      <c r="R797" s="264" t="e">
        <f>+IF(N797=0,"",'Ark1'!#REF!)</f>
        <v>#REF!</v>
      </c>
      <c r="S797" s="334"/>
      <c r="T797" s="264" t="e">
        <f>+IF(N797=0,"",'Ark1'!#REF!)</f>
        <v>#REF!</v>
      </c>
      <c r="U797" s="308"/>
      <c r="V797" s="238" t="str">
        <f>+IF(I797=0,"",'Ark1'!T2435)</f>
        <v/>
      </c>
      <c r="W797" s="331"/>
      <c r="X797" s="239" t="str">
        <f>+IF(I797=0,"",'Ark1'!W2435)</f>
        <v/>
      </c>
      <c r="Y797" s="239" t="str">
        <f>+IF(I797=0,"",'Ark1'!X2435)</f>
        <v/>
      </c>
      <c r="Z797" s="239" t="str">
        <f>+IF(I797=0,"",'Ark1'!Y2435)</f>
        <v/>
      </c>
      <c r="AA797" s="239" t="str">
        <f>+IF(I797=0,"",'Ark1'!Z2435)</f>
        <v/>
      </c>
      <c r="AB797" s="237" t="str">
        <f>+IF(I797=0,"",'Ark1'!AA2435)</f>
        <v/>
      </c>
      <c r="AC797" s="238" t="str">
        <f>+IF(I797=0,"",'Ark1'!AC2435)</f>
        <v/>
      </c>
      <c r="AD797" s="239" t="str">
        <f>+IF(I797=0,"",'Ark1'!AE2435)</f>
        <v/>
      </c>
      <c r="AE797" s="237" t="str">
        <f t="shared" si="100"/>
        <v/>
      </c>
      <c r="AF797" s="237" t="str">
        <f t="shared" si="101"/>
        <v/>
      </c>
      <c r="AG797" s="308"/>
    </row>
    <row r="798" spans="1:61" ht="15.6">
      <c r="A798" s="308"/>
      <c r="B798" s="308">
        <f>+'Ark1'!C2436</f>
        <v>0</v>
      </c>
      <c r="C798" s="236">
        <f>+'Ark1'!L2436</f>
        <v>0</v>
      </c>
      <c r="D798" s="236" t="e">
        <f>VLOOKUP(C798,Klasse!$C$11:$D$27,2)</f>
        <v>#N/A</v>
      </c>
      <c r="E798" s="236">
        <f>+'Ark1'!H2436</f>
        <v>0</v>
      </c>
      <c r="F798" s="236">
        <f>+'Ark1'!J2436</f>
        <v>0</v>
      </c>
      <c r="G798" s="236" t="e">
        <f>VLOOKUP(F798,RNR!$A$1:$B$25,2)</f>
        <v>#N/A</v>
      </c>
      <c r="H798" s="236" t="str">
        <f>+IF(I798=0,"",'Ark1'!Q2436)</f>
        <v/>
      </c>
      <c r="I798" s="353">
        <f>+'Ark1'!R2436</f>
        <v>0</v>
      </c>
      <c r="J798" s="237" t="str">
        <f>+IF(I798=0,"",'Ark1'!AG2436)</f>
        <v/>
      </c>
      <c r="K798" s="237"/>
      <c r="L798" s="237" t="str">
        <f>+IF(I798=0,"",'Ark1'!AH2436)</f>
        <v/>
      </c>
      <c r="M798" s="331"/>
      <c r="N798" s="504" t="e">
        <f>+IF(J798=0,"",'Ark1'!#REF!)</f>
        <v>#REF!</v>
      </c>
      <c r="O798" s="333"/>
      <c r="P798" s="32" t="str">
        <f>+IF(I798=0,"",'Ark1'!U2436)</f>
        <v/>
      </c>
      <c r="Q798" s="32"/>
      <c r="R798" s="264" t="e">
        <f>+IF(N798=0,"",'Ark1'!#REF!)</f>
        <v>#REF!</v>
      </c>
      <c r="S798" s="334"/>
      <c r="T798" s="264" t="e">
        <f>+IF(N798=0,"",'Ark1'!#REF!)</f>
        <v>#REF!</v>
      </c>
      <c r="U798" s="308"/>
      <c r="V798" s="238" t="str">
        <f>+IF(I798=0,"",'Ark1'!T2436)</f>
        <v/>
      </c>
      <c r="W798" s="331"/>
      <c r="X798" s="239" t="str">
        <f>+IF(I798=0,"",'Ark1'!W2436)</f>
        <v/>
      </c>
      <c r="Y798" s="239" t="str">
        <f>+IF(I798=0,"",'Ark1'!X2436)</f>
        <v/>
      </c>
      <c r="Z798" s="239" t="str">
        <f>+IF(I798=0,"",'Ark1'!Y2436)</f>
        <v/>
      </c>
      <c r="AA798" s="239" t="str">
        <f>+IF(I798=0,"",'Ark1'!Z2436)</f>
        <v/>
      </c>
      <c r="AB798" s="237" t="str">
        <f>+IF(I798=0,"",'Ark1'!AA2436)</f>
        <v/>
      </c>
      <c r="AC798" s="238" t="str">
        <f>+IF(I798=0,"",'Ark1'!AC2436)</f>
        <v/>
      </c>
      <c r="AD798" s="239" t="str">
        <f>+IF(I798=0,"",'Ark1'!AE2436)</f>
        <v/>
      </c>
      <c r="AE798" s="237" t="str">
        <f t="shared" si="100"/>
        <v/>
      </c>
      <c r="AF798" s="237" t="str">
        <f t="shared" si="101"/>
        <v/>
      </c>
      <c r="AG798" s="308"/>
    </row>
    <row r="799" spans="1:61" ht="15.6">
      <c r="A799" s="308"/>
      <c r="B799" s="308">
        <f>+'Ark1'!C2437</f>
        <v>0</v>
      </c>
      <c r="C799" s="236">
        <f>+'Ark1'!L2437</f>
        <v>0</v>
      </c>
      <c r="D799" s="236" t="e">
        <f>VLOOKUP(C799,Klasse!$C$11:$D$27,2)</f>
        <v>#N/A</v>
      </c>
      <c r="E799" s="236">
        <f>+'Ark1'!H2437</f>
        <v>0</v>
      </c>
      <c r="F799" s="236">
        <f>+'Ark1'!J2437</f>
        <v>0</v>
      </c>
      <c r="G799" s="236" t="e">
        <f>VLOOKUP(F799,RNR!$A$1:$B$25,2)</f>
        <v>#N/A</v>
      </c>
      <c r="H799" s="236" t="str">
        <f>+IF(I799=0,"",'Ark1'!Q2437)</f>
        <v/>
      </c>
      <c r="I799" s="353">
        <f>+'Ark1'!R2437</f>
        <v>0</v>
      </c>
      <c r="J799" s="237" t="str">
        <f>+IF(I799=0,"",'Ark1'!AG2437)</f>
        <v/>
      </c>
      <c r="K799" s="237"/>
      <c r="L799" s="237" t="str">
        <f>+IF(I799=0,"",'Ark1'!AH2437)</f>
        <v/>
      </c>
      <c r="M799" s="331"/>
      <c r="N799" s="504" t="e">
        <f>+IF(J799=0,"",'Ark1'!#REF!)</f>
        <v>#REF!</v>
      </c>
      <c r="O799" s="333"/>
      <c r="P799" s="32" t="str">
        <f>+IF(I799=0,"",'Ark1'!U2437)</f>
        <v/>
      </c>
      <c r="Q799" s="32"/>
      <c r="R799" s="264" t="e">
        <f>+IF(N799=0,"",'Ark1'!#REF!)</f>
        <v>#REF!</v>
      </c>
      <c r="S799" s="334"/>
      <c r="T799" s="264" t="e">
        <f>+IF(N799=0,"",'Ark1'!#REF!)</f>
        <v>#REF!</v>
      </c>
      <c r="U799" s="308"/>
      <c r="V799" s="238" t="str">
        <f>+IF(I799=0,"",'Ark1'!T2437)</f>
        <v/>
      </c>
      <c r="W799" s="331"/>
      <c r="X799" s="239" t="str">
        <f>+IF(I799=0,"",'Ark1'!W2437)</f>
        <v/>
      </c>
      <c r="Y799" s="239" t="str">
        <f>+IF(I799=0,"",'Ark1'!X2437)</f>
        <v/>
      </c>
      <c r="Z799" s="239" t="str">
        <f>+IF(I799=0,"",'Ark1'!Y2437)</f>
        <v/>
      </c>
      <c r="AA799" s="239" t="str">
        <f>+IF(I799=0,"",'Ark1'!Z2437)</f>
        <v/>
      </c>
      <c r="AB799" s="237" t="str">
        <f>+IF(I799=0,"",'Ark1'!AA2437)</f>
        <v/>
      </c>
      <c r="AC799" s="238" t="str">
        <f>+IF(I799=0,"",'Ark1'!AC2437)</f>
        <v/>
      </c>
      <c r="AD799" s="239" t="str">
        <f>+IF(I799=0,"",'Ark1'!AE2437)</f>
        <v/>
      </c>
      <c r="AE799" s="237" t="str">
        <f t="shared" si="100"/>
        <v/>
      </c>
      <c r="AF799" s="237" t="str">
        <f t="shared" si="101"/>
        <v/>
      </c>
      <c r="AG799" s="308"/>
    </row>
    <row r="800" spans="1:61" ht="15.6">
      <c r="A800" s="308"/>
      <c r="B800" s="308">
        <f>+'Ark1'!C2438</f>
        <v>0</v>
      </c>
      <c r="C800" s="236">
        <f>+'Ark1'!L2438</f>
        <v>0</v>
      </c>
      <c r="D800" s="236" t="e">
        <f>VLOOKUP(C800,Klasse!$C$11:$D$27,2)</f>
        <v>#N/A</v>
      </c>
      <c r="E800" s="236">
        <f>+'Ark1'!H2438</f>
        <v>0</v>
      </c>
      <c r="F800" s="236">
        <f>+'Ark1'!J2438</f>
        <v>0</v>
      </c>
      <c r="G800" s="236" t="e">
        <f>VLOOKUP(F800,RNR!$A$1:$B$25,2)</f>
        <v>#N/A</v>
      </c>
      <c r="H800" s="236" t="str">
        <f>+IF(I800=0,"",'Ark1'!Q2438)</f>
        <v/>
      </c>
      <c r="I800" s="353">
        <f>+'Ark1'!R2438</f>
        <v>0</v>
      </c>
      <c r="J800" s="237" t="str">
        <f>+IF(I800=0,"",'Ark1'!AG2438)</f>
        <v/>
      </c>
      <c r="K800" s="237"/>
      <c r="L800" s="237" t="str">
        <f>+IF(I800=0,"",'Ark1'!AH2438)</f>
        <v/>
      </c>
      <c r="M800" s="331"/>
      <c r="N800" s="504" t="e">
        <f>+IF(J800=0,"",'Ark1'!#REF!)</f>
        <v>#REF!</v>
      </c>
      <c r="O800" s="333"/>
      <c r="P800" s="32" t="str">
        <f>+IF(I800=0,"",'Ark1'!U2438)</f>
        <v/>
      </c>
      <c r="Q800" s="32"/>
      <c r="R800" s="264" t="e">
        <f>+IF(N800=0,"",'Ark1'!#REF!)</f>
        <v>#REF!</v>
      </c>
      <c r="S800" s="334"/>
      <c r="T800" s="264" t="e">
        <f>+IF(N800=0,"",'Ark1'!#REF!)</f>
        <v>#REF!</v>
      </c>
      <c r="U800" s="308"/>
      <c r="V800" s="238" t="str">
        <f>+IF(I800=0,"",'Ark1'!T2438)</f>
        <v/>
      </c>
      <c r="W800" s="331"/>
      <c r="X800" s="239" t="str">
        <f>+IF(I800=0,"",'Ark1'!W2438)</f>
        <v/>
      </c>
      <c r="Y800" s="239" t="str">
        <f>+IF(I800=0,"",'Ark1'!X2438)</f>
        <v/>
      </c>
      <c r="Z800" s="239" t="str">
        <f>+IF(I800=0,"",'Ark1'!Y2438)</f>
        <v/>
      </c>
      <c r="AA800" s="239" t="str">
        <f>+IF(I800=0,"",'Ark1'!Z2438)</f>
        <v/>
      </c>
      <c r="AB800" s="237" t="str">
        <f>+IF(I800=0,"",'Ark1'!AA2438)</f>
        <v/>
      </c>
      <c r="AC800" s="238" t="str">
        <f>+IF(I800=0,"",'Ark1'!AC2438)</f>
        <v/>
      </c>
      <c r="AD800" s="239" t="str">
        <f>+IF(I800=0,"",'Ark1'!AE2438)</f>
        <v/>
      </c>
      <c r="AE800" s="237" t="str">
        <f t="shared" ref="AE800:AE827" si="102">IF(I800=0,"",P800/C800)</f>
        <v/>
      </c>
      <c r="AF800" s="237" t="str">
        <f t="shared" ref="AF800" si="103">IF(I800=0,"",I800/H800)</f>
        <v/>
      </c>
      <c r="AG800" s="308"/>
    </row>
    <row r="801" spans="1:33" ht="15.6">
      <c r="A801" s="308"/>
      <c r="B801" s="308">
        <f>+'Ark1'!C2439</f>
        <v>0</v>
      </c>
      <c r="C801" s="236">
        <f>+'Ark1'!L2439</f>
        <v>0</v>
      </c>
      <c r="D801" s="236" t="e">
        <f>VLOOKUP(C801,Klasse!$C$11:$D$27,2)</f>
        <v>#N/A</v>
      </c>
      <c r="E801" s="236">
        <f>+'Ark1'!H2439</f>
        <v>0</v>
      </c>
      <c r="F801" s="236">
        <f>+'Ark1'!J2439</f>
        <v>0</v>
      </c>
      <c r="G801" s="236" t="e">
        <f>VLOOKUP(F801,RNR!$A$1:$B$25,2)</f>
        <v>#N/A</v>
      </c>
      <c r="H801" s="236" t="str">
        <f>+IF(I801=0,"",'Ark1'!Q2439)</f>
        <v/>
      </c>
      <c r="I801" s="353">
        <f>+'Ark1'!R2439</f>
        <v>0</v>
      </c>
      <c r="J801" s="237" t="str">
        <f>+IF(I801=0,"",'Ark1'!AG2439)</f>
        <v/>
      </c>
      <c r="K801" s="237"/>
      <c r="L801" s="237" t="str">
        <f>+IF(I801=0,"",'Ark1'!AH2439)</f>
        <v/>
      </c>
      <c r="M801" s="331"/>
      <c r="N801" s="504" t="e">
        <f>+IF(J801=0,"",'Ark1'!#REF!)</f>
        <v>#REF!</v>
      </c>
      <c r="O801" s="333"/>
      <c r="P801" s="32" t="str">
        <f>+IF(I801=0,"",'Ark1'!U2439)</f>
        <v/>
      </c>
      <c r="Q801" s="32"/>
      <c r="R801" s="264" t="e">
        <f>+IF(N801=0,"",'Ark1'!#REF!)</f>
        <v>#REF!</v>
      </c>
      <c r="S801" s="334"/>
      <c r="T801" s="264" t="e">
        <f>+IF(N801=0,"",'Ark1'!#REF!)</f>
        <v>#REF!</v>
      </c>
      <c r="U801" s="308"/>
      <c r="V801" s="238" t="str">
        <f>+IF(I801=0,"",'Ark1'!T2439)</f>
        <v/>
      </c>
      <c r="W801" s="331"/>
      <c r="X801" s="239" t="str">
        <f>+IF(I801=0,"",'Ark1'!W2439)</f>
        <v/>
      </c>
      <c r="Y801" s="239" t="str">
        <f>+IF(I801=0,"",'Ark1'!X2439)</f>
        <v/>
      </c>
      <c r="Z801" s="239" t="str">
        <f>+IF(I801=0,"",'Ark1'!Y2439)</f>
        <v/>
      </c>
      <c r="AA801" s="239" t="str">
        <f>+IF(I801=0,"",'Ark1'!Z2439)</f>
        <v/>
      </c>
      <c r="AB801" s="237" t="str">
        <f>+IF(I801=0,"",'Ark1'!AA2439)</f>
        <v/>
      </c>
      <c r="AC801" s="238" t="str">
        <f>+IF(I801=0,"",'Ark1'!AC2439)</f>
        <v/>
      </c>
      <c r="AD801" s="239" t="str">
        <f>+IF(I801=0,"",'Ark1'!AE2439)</f>
        <v/>
      </c>
      <c r="AE801" s="237" t="str">
        <f t="shared" si="102"/>
        <v/>
      </c>
      <c r="AF801" s="237" t="str">
        <f t="shared" ref="AF801:AF827" si="104">IF(I801=0,"",I801/H801)</f>
        <v/>
      </c>
      <c r="AG801" s="308"/>
    </row>
    <row r="802" spans="1:33" ht="15.6">
      <c r="A802" s="308"/>
      <c r="B802" s="308">
        <f>+'Ark1'!C2440</f>
        <v>0</v>
      </c>
      <c r="C802" s="236">
        <f>+'Ark1'!L2440</f>
        <v>0</v>
      </c>
      <c r="D802" s="236" t="e">
        <f>VLOOKUP(C802,Klasse!$C$11:$D$27,2)</f>
        <v>#N/A</v>
      </c>
      <c r="E802" s="236">
        <f>+'Ark1'!H2440</f>
        <v>0</v>
      </c>
      <c r="F802" s="236">
        <f>+'Ark1'!J2440</f>
        <v>0</v>
      </c>
      <c r="G802" s="236" t="e">
        <f>VLOOKUP(F802,RNR!$A$1:$B$25,2)</f>
        <v>#N/A</v>
      </c>
      <c r="H802" s="236" t="str">
        <f>+IF(I802=0,"",'Ark1'!Q2440)</f>
        <v/>
      </c>
      <c r="I802" s="353">
        <f>+'Ark1'!R2440</f>
        <v>0</v>
      </c>
      <c r="J802" s="237" t="str">
        <f>+IF(I802=0,"",'Ark1'!AG2440)</f>
        <v/>
      </c>
      <c r="K802" s="237"/>
      <c r="L802" s="237" t="str">
        <f>+IF(I802=0,"",'Ark1'!AH2440)</f>
        <v/>
      </c>
      <c r="M802" s="331"/>
      <c r="N802" s="504" t="e">
        <f>+IF(J802=0,"",'Ark1'!#REF!)</f>
        <v>#REF!</v>
      </c>
      <c r="O802" s="333"/>
      <c r="P802" s="32" t="str">
        <f>+IF(I802=0,"",'Ark1'!U2440)</f>
        <v/>
      </c>
      <c r="Q802" s="32"/>
      <c r="R802" s="264" t="e">
        <f>+IF(N802=0,"",'Ark1'!#REF!)</f>
        <v>#REF!</v>
      </c>
      <c r="S802" s="334"/>
      <c r="T802" s="264" t="e">
        <f>+IF(N802=0,"",'Ark1'!#REF!)</f>
        <v>#REF!</v>
      </c>
      <c r="U802" s="308"/>
      <c r="V802" s="238" t="str">
        <f>+IF(I802=0,"",'Ark1'!T2440)</f>
        <v/>
      </c>
      <c r="W802" s="331"/>
      <c r="X802" s="239" t="str">
        <f>+IF(I802=0,"",'Ark1'!W2440)</f>
        <v/>
      </c>
      <c r="Y802" s="239" t="str">
        <f>+IF(I802=0,"",'Ark1'!X2440)</f>
        <v/>
      </c>
      <c r="Z802" s="239" t="str">
        <f>+IF(I802=0,"",'Ark1'!Y2440)</f>
        <v/>
      </c>
      <c r="AA802" s="239" t="str">
        <f>+IF(I802=0,"",'Ark1'!Z2440)</f>
        <v/>
      </c>
      <c r="AB802" s="237" t="str">
        <f>+IF(I802=0,"",'Ark1'!AA2440)</f>
        <v/>
      </c>
      <c r="AC802" s="238" t="str">
        <f>+IF(I802=0,"",'Ark1'!AC2440)</f>
        <v/>
      </c>
      <c r="AD802" s="239" t="str">
        <f>+IF(I802=0,"",'Ark1'!AE2440)</f>
        <v/>
      </c>
      <c r="AE802" s="237" t="str">
        <f t="shared" si="102"/>
        <v/>
      </c>
      <c r="AF802" s="237" t="str">
        <f t="shared" si="104"/>
        <v/>
      </c>
      <c r="AG802" s="308"/>
    </row>
    <row r="803" spans="1:33" ht="15.6">
      <c r="A803" s="308"/>
      <c r="B803" s="308">
        <f>+'Ark1'!C2441</f>
        <v>0</v>
      </c>
      <c r="C803" s="236">
        <f>+'Ark1'!L2441</f>
        <v>0</v>
      </c>
      <c r="D803" s="236" t="e">
        <f>VLOOKUP(C803,Klasse!$C$11:$D$27,2)</f>
        <v>#N/A</v>
      </c>
      <c r="E803" s="236">
        <f>+'Ark1'!H2441</f>
        <v>0</v>
      </c>
      <c r="F803" s="236">
        <f>+'Ark1'!J2441</f>
        <v>0</v>
      </c>
      <c r="G803" s="236" t="e">
        <f>VLOOKUP(F803,RNR!$A$1:$B$25,2)</f>
        <v>#N/A</v>
      </c>
      <c r="H803" s="236" t="str">
        <f>+IF(I803=0,"",'Ark1'!Q2441)</f>
        <v/>
      </c>
      <c r="I803" s="353">
        <f>+'Ark1'!R2441</f>
        <v>0</v>
      </c>
      <c r="J803" s="237" t="str">
        <f>+IF(I803=0,"",'Ark1'!AG2441)</f>
        <v/>
      </c>
      <c r="K803" s="237"/>
      <c r="L803" s="237" t="str">
        <f>+IF(I803=0,"",'Ark1'!AH2441)</f>
        <v/>
      </c>
      <c r="M803" s="331"/>
      <c r="N803" s="504" t="e">
        <f>+IF(J803=0,"",'Ark1'!#REF!)</f>
        <v>#REF!</v>
      </c>
      <c r="O803" s="333"/>
      <c r="P803" s="32" t="str">
        <f>+IF(I803=0,"",'Ark1'!U2441)</f>
        <v/>
      </c>
      <c r="Q803" s="32"/>
      <c r="R803" s="264" t="e">
        <f>+IF(N803=0,"",'Ark1'!#REF!)</f>
        <v>#REF!</v>
      </c>
      <c r="S803" s="334"/>
      <c r="T803" s="264" t="e">
        <f>+IF(N803=0,"",'Ark1'!#REF!)</f>
        <v>#REF!</v>
      </c>
      <c r="U803" s="308"/>
      <c r="V803" s="238" t="str">
        <f>+IF(I803=0,"",'Ark1'!T2441)</f>
        <v/>
      </c>
      <c r="W803" s="331"/>
      <c r="X803" s="239" t="str">
        <f>+IF(I803=0,"",'Ark1'!W2441)</f>
        <v/>
      </c>
      <c r="Y803" s="239" t="str">
        <f>+IF(I803=0,"",'Ark1'!X2441)</f>
        <v/>
      </c>
      <c r="Z803" s="239" t="str">
        <f>+IF(I803=0,"",'Ark1'!Y2441)</f>
        <v/>
      </c>
      <c r="AA803" s="239" t="str">
        <f>+IF(I803=0,"",'Ark1'!Z2441)</f>
        <v/>
      </c>
      <c r="AB803" s="237" t="str">
        <f>+IF(I803=0,"",'Ark1'!AA2441)</f>
        <v/>
      </c>
      <c r="AC803" s="238" t="str">
        <f>+IF(I803=0,"",'Ark1'!AC2441)</f>
        <v/>
      </c>
      <c r="AD803" s="239" t="str">
        <f>+IF(I803=0,"",'Ark1'!AE2441)</f>
        <v/>
      </c>
      <c r="AE803" s="237" t="str">
        <f t="shared" si="102"/>
        <v/>
      </c>
      <c r="AF803" s="237" t="str">
        <f t="shared" si="104"/>
        <v/>
      </c>
      <c r="AG803" s="308"/>
    </row>
    <row r="804" spans="1:33" ht="15.6">
      <c r="A804" s="308"/>
      <c r="B804" s="308">
        <f>+'Ark1'!C2442</f>
        <v>0</v>
      </c>
      <c r="C804" s="236">
        <f>+'Ark1'!L2442</f>
        <v>0</v>
      </c>
      <c r="D804" s="236" t="e">
        <f>VLOOKUP(C804,Klasse!$C$11:$D$27,2)</f>
        <v>#N/A</v>
      </c>
      <c r="E804" s="236">
        <f>+'Ark1'!H2442</f>
        <v>0</v>
      </c>
      <c r="F804" s="236">
        <f>+'Ark1'!J2442</f>
        <v>0</v>
      </c>
      <c r="G804" s="236" t="e">
        <f>VLOOKUP(F804,RNR!$A$1:$B$25,2)</f>
        <v>#N/A</v>
      </c>
      <c r="H804" s="236" t="str">
        <f>+IF(I804=0,"",'Ark1'!Q2442)</f>
        <v/>
      </c>
      <c r="I804" s="353">
        <f>+'Ark1'!R2442</f>
        <v>0</v>
      </c>
      <c r="J804" s="237" t="str">
        <f>+IF(I804=0,"",'Ark1'!AG2442)</f>
        <v/>
      </c>
      <c r="K804" s="237"/>
      <c r="L804" s="237" t="str">
        <f>+IF(I804=0,"",'Ark1'!AH2442)</f>
        <v/>
      </c>
      <c r="M804" s="331"/>
      <c r="N804" s="504" t="e">
        <f>+IF(J804=0,"",'Ark1'!#REF!)</f>
        <v>#REF!</v>
      </c>
      <c r="O804" s="333"/>
      <c r="P804" s="32" t="str">
        <f>+IF(I804=0,"",'Ark1'!U2442)</f>
        <v/>
      </c>
      <c r="Q804" s="32"/>
      <c r="R804" s="264" t="e">
        <f>+IF(N804=0,"",'Ark1'!#REF!)</f>
        <v>#REF!</v>
      </c>
      <c r="S804" s="334"/>
      <c r="T804" s="264" t="e">
        <f>+IF(N804=0,"",'Ark1'!#REF!)</f>
        <v>#REF!</v>
      </c>
      <c r="U804" s="308"/>
      <c r="V804" s="238" t="str">
        <f>+IF(I804=0,"",'Ark1'!T2442)</f>
        <v/>
      </c>
      <c r="W804" s="331"/>
      <c r="X804" s="239" t="str">
        <f>+IF(I804=0,"",'Ark1'!W2442)</f>
        <v/>
      </c>
      <c r="Y804" s="239" t="str">
        <f>+IF(I804=0,"",'Ark1'!X2442)</f>
        <v/>
      </c>
      <c r="Z804" s="239" t="str">
        <f>+IF(I804=0,"",'Ark1'!Y2442)</f>
        <v/>
      </c>
      <c r="AA804" s="239" t="str">
        <f>+IF(I804=0,"",'Ark1'!Z2442)</f>
        <v/>
      </c>
      <c r="AB804" s="237" t="str">
        <f>+IF(I804=0,"",'Ark1'!AA2442)</f>
        <v/>
      </c>
      <c r="AC804" s="238" t="str">
        <f>+IF(I804=0,"",'Ark1'!AC2442)</f>
        <v/>
      </c>
      <c r="AD804" s="239" t="str">
        <f>+IF(I804=0,"",'Ark1'!AE2442)</f>
        <v/>
      </c>
      <c r="AE804" s="237" t="str">
        <f t="shared" si="102"/>
        <v/>
      </c>
      <c r="AF804" s="237" t="str">
        <f t="shared" si="104"/>
        <v/>
      </c>
      <c r="AG804" s="308"/>
    </row>
    <row r="805" spans="1:33" ht="15.6">
      <c r="A805" s="308"/>
      <c r="B805" s="308">
        <f>+'Ark1'!C2443</f>
        <v>0</v>
      </c>
      <c r="C805" s="236">
        <f>+'Ark1'!L2443</f>
        <v>0</v>
      </c>
      <c r="D805" s="236" t="e">
        <f>VLOOKUP(C805,Klasse!$C$11:$D$27,2)</f>
        <v>#N/A</v>
      </c>
      <c r="E805" s="236">
        <f>+'Ark1'!H2443</f>
        <v>0</v>
      </c>
      <c r="F805" s="236">
        <f>+'Ark1'!J2443</f>
        <v>0</v>
      </c>
      <c r="G805" s="236" t="e">
        <f>VLOOKUP(F805,RNR!$A$1:$B$25,2)</f>
        <v>#N/A</v>
      </c>
      <c r="H805" s="236" t="str">
        <f>+IF(I805=0,"",'Ark1'!Q2443)</f>
        <v/>
      </c>
      <c r="I805" s="353">
        <f>+'Ark1'!R2443</f>
        <v>0</v>
      </c>
      <c r="J805" s="237" t="str">
        <f>+IF(I805=0,"",'Ark1'!AG2443)</f>
        <v/>
      </c>
      <c r="K805" s="237"/>
      <c r="L805" s="237" t="str">
        <f>+IF(I805=0,"",'Ark1'!AH2443)</f>
        <v/>
      </c>
      <c r="M805" s="331"/>
      <c r="N805" s="504" t="e">
        <f>+IF(J805=0,"",'Ark1'!#REF!)</f>
        <v>#REF!</v>
      </c>
      <c r="O805" s="333"/>
      <c r="P805" s="32" t="str">
        <f>+IF(I805=0,"",'Ark1'!U2443)</f>
        <v/>
      </c>
      <c r="Q805" s="32"/>
      <c r="R805" s="264" t="e">
        <f>+IF(N805=0,"",'Ark1'!#REF!)</f>
        <v>#REF!</v>
      </c>
      <c r="S805" s="334"/>
      <c r="T805" s="264" t="e">
        <f>+IF(N805=0,"",'Ark1'!#REF!)</f>
        <v>#REF!</v>
      </c>
      <c r="U805" s="308"/>
      <c r="V805" s="238" t="str">
        <f>+IF(I805=0,"",'Ark1'!T2443)</f>
        <v/>
      </c>
      <c r="W805" s="331"/>
      <c r="X805" s="239" t="str">
        <f>+IF(I805=0,"",'Ark1'!W2443)</f>
        <v/>
      </c>
      <c r="Y805" s="239" t="str">
        <f>+IF(I805=0,"",'Ark1'!X2443)</f>
        <v/>
      </c>
      <c r="Z805" s="239" t="str">
        <f>+IF(I805=0,"",'Ark1'!Y2443)</f>
        <v/>
      </c>
      <c r="AA805" s="239" t="str">
        <f>+IF(I805=0,"",'Ark1'!Z2443)</f>
        <v/>
      </c>
      <c r="AB805" s="237" t="str">
        <f>+IF(I805=0,"",'Ark1'!AA2443)</f>
        <v/>
      </c>
      <c r="AC805" s="238" t="str">
        <f>+IF(I805=0,"",'Ark1'!AC2443)</f>
        <v/>
      </c>
      <c r="AD805" s="239" t="str">
        <f>+IF(I805=0,"",'Ark1'!AE2443)</f>
        <v/>
      </c>
      <c r="AE805" s="237" t="str">
        <f t="shared" si="102"/>
        <v/>
      </c>
      <c r="AF805" s="237" t="str">
        <f t="shared" si="104"/>
        <v/>
      </c>
      <c r="AG805" s="308"/>
    </row>
    <row r="806" spans="1:33" ht="15.6">
      <c r="A806" s="308"/>
      <c r="B806" s="308">
        <f>+'Ark1'!C2444</f>
        <v>0</v>
      </c>
      <c r="C806" s="236">
        <f>+'Ark1'!L2444</f>
        <v>0</v>
      </c>
      <c r="D806" s="236" t="e">
        <f>VLOOKUP(C806,Klasse!$C$11:$D$27,2)</f>
        <v>#N/A</v>
      </c>
      <c r="E806" s="236">
        <f>+'Ark1'!H2444</f>
        <v>0</v>
      </c>
      <c r="F806" s="236">
        <f>+'Ark1'!J2444</f>
        <v>0</v>
      </c>
      <c r="G806" s="236" t="e">
        <f>VLOOKUP(F806,RNR!$A$1:$B$25,2)</f>
        <v>#N/A</v>
      </c>
      <c r="H806" s="236" t="str">
        <f>+IF(I806=0,"",'Ark1'!Q2444)</f>
        <v/>
      </c>
      <c r="I806" s="353">
        <f>+'Ark1'!R2444</f>
        <v>0</v>
      </c>
      <c r="J806" s="237" t="str">
        <f>+IF(I806=0,"",'Ark1'!AG2444)</f>
        <v/>
      </c>
      <c r="K806" s="237"/>
      <c r="L806" s="237" t="str">
        <f>+IF(I806=0,"",'Ark1'!AH2444)</f>
        <v/>
      </c>
      <c r="M806" s="331"/>
      <c r="N806" s="504" t="e">
        <f>+IF(J806=0,"",'Ark1'!#REF!)</f>
        <v>#REF!</v>
      </c>
      <c r="O806" s="333"/>
      <c r="P806" s="32" t="str">
        <f>+IF(I806=0,"",'Ark1'!U2444)</f>
        <v/>
      </c>
      <c r="Q806" s="32"/>
      <c r="R806" s="264" t="e">
        <f>+IF(N806=0,"",'Ark1'!#REF!)</f>
        <v>#REF!</v>
      </c>
      <c r="S806" s="334"/>
      <c r="T806" s="264" t="e">
        <f>+IF(N806=0,"",'Ark1'!#REF!)</f>
        <v>#REF!</v>
      </c>
      <c r="U806" s="308"/>
      <c r="V806" s="238" t="str">
        <f>+IF(I806=0,"",'Ark1'!T2444)</f>
        <v/>
      </c>
      <c r="W806" s="331"/>
      <c r="X806" s="239" t="str">
        <f>+IF(I806=0,"",'Ark1'!W2444)</f>
        <v/>
      </c>
      <c r="Y806" s="239" t="str">
        <f>+IF(I806=0,"",'Ark1'!X2444)</f>
        <v/>
      </c>
      <c r="Z806" s="239" t="str">
        <f>+IF(I806=0,"",'Ark1'!Y2444)</f>
        <v/>
      </c>
      <c r="AA806" s="239" t="str">
        <f>+IF(I806=0,"",'Ark1'!Z2444)</f>
        <v/>
      </c>
      <c r="AB806" s="237" t="str">
        <f>+IF(I806=0,"",'Ark1'!AA2444)</f>
        <v/>
      </c>
      <c r="AC806" s="238" t="str">
        <f>+IF(I806=0,"",'Ark1'!AC2444)</f>
        <v/>
      </c>
      <c r="AD806" s="239" t="str">
        <f>+IF(I806=0,"",'Ark1'!AE2444)</f>
        <v/>
      </c>
      <c r="AE806" s="237" t="str">
        <f t="shared" si="102"/>
        <v/>
      </c>
      <c r="AF806" s="237" t="str">
        <f t="shared" si="104"/>
        <v/>
      </c>
      <c r="AG806" s="308"/>
    </row>
    <row r="807" spans="1:33" ht="15.6">
      <c r="A807" s="308"/>
      <c r="B807" s="308">
        <f>+'Ark1'!C2445</f>
        <v>0</v>
      </c>
      <c r="C807" s="236">
        <f>+'Ark1'!L2445</f>
        <v>0</v>
      </c>
      <c r="D807" s="236" t="e">
        <f>VLOOKUP(C807,Klasse!$C$11:$D$27,2)</f>
        <v>#N/A</v>
      </c>
      <c r="E807" s="236">
        <f>+'Ark1'!H2445</f>
        <v>0</v>
      </c>
      <c r="F807" s="236">
        <f>+'Ark1'!J2445</f>
        <v>0</v>
      </c>
      <c r="G807" s="236" t="e">
        <f>VLOOKUP(F807,RNR!$A$1:$B$25,2)</f>
        <v>#N/A</v>
      </c>
      <c r="H807" s="236" t="str">
        <f>+IF(I807=0,"",'Ark1'!Q2445)</f>
        <v/>
      </c>
      <c r="I807" s="353">
        <f>+'Ark1'!R2445</f>
        <v>0</v>
      </c>
      <c r="J807" s="237" t="str">
        <f>+IF(I807=0,"",'Ark1'!AG2445)</f>
        <v/>
      </c>
      <c r="K807" s="237"/>
      <c r="L807" s="237" t="str">
        <f>+IF(I807=0,"",'Ark1'!AH2445)</f>
        <v/>
      </c>
      <c r="M807" s="331"/>
      <c r="N807" s="504" t="e">
        <f>+IF(J807=0,"",'Ark1'!#REF!)</f>
        <v>#REF!</v>
      </c>
      <c r="O807" s="333"/>
      <c r="P807" s="32" t="str">
        <f>+IF(I807=0,"",'Ark1'!U2445)</f>
        <v/>
      </c>
      <c r="Q807" s="32"/>
      <c r="R807" s="264" t="e">
        <f>+IF(N807=0,"",'Ark1'!#REF!)</f>
        <v>#REF!</v>
      </c>
      <c r="S807" s="334"/>
      <c r="T807" s="264" t="e">
        <f>+IF(N807=0,"",'Ark1'!#REF!)</f>
        <v>#REF!</v>
      </c>
      <c r="U807" s="308"/>
      <c r="V807" s="238" t="str">
        <f>+IF(I807=0,"",'Ark1'!T2445)</f>
        <v/>
      </c>
      <c r="W807" s="331"/>
      <c r="X807" s="239" t="str">
        <f>+IF(I807=0,"",'Ark1'!W2445)</f>
        <v/>
      </c>
      <c r="Y807" s="239" t="str">
        <f>+IF(I807=0,"",'Ark1'!X2445)</f>
        <v/>
      </c>
      <c r="Z807" s="239" t="str">
        <f>+IF(I807=0,"",'Ark1'!Y2445)</f>
        <v/>
      </c>
      <c r="AA807" s="239" t="str">
        <f>+IF(I807=0,"",'Ark1'!Z2445)</f>
        <v/>
      </c>
      <c r="AB807" s="237" t="str">
        <f>+IF(I807=0,"",'Ark1'!AA2445)</f>
        <v/>
      </c>
      <c r="AC807" s="238" t="str">
        <f>+IF(I807=0,"",'Ark1'!AC2445)</f>
        <v/>
      </c>
      <c r="AD807" s="239" t="str">
        <f>+IF(I807=0,"",'Ark1'!AE2445)</f>
        <v/>
      </c>
      <c r="AE807" s="237" t="str">
        <f t="shared" si="102"/>
        <v/>
      </c>
      <c r="AF807" s="237" t="str">
        <f t="shared" si="104"/>
        <v/>
      </c>
      <c r="AG807" s="308"/>
    </row>
    <row r="808" spans="1:33" ht="15.6">
      <c r="A808" s="308"/>
      <c r="B808" s="308">
        <f>+'Ark1'!C2446</f>
        <v>0</v>
      </c>
      <c r="C808" s="236">
        <f>+'Ark1'!L2446</f>
        <v>0</v>
      </c>
      <c r="D808" s="236" t="e">
        <f>VLOOKUP(C808,Klasse!$C$11:$D$27,2)</f>
        <v>#N/A</v>
      </c>
      <c r="E808" s="236">
        <f>+'Ark1'!H2446</f>
        <v>0</v>
      </c>
      <c r="F808" s="236">
        <f>+'Ark1'!J2446</f>
        <v>0</v>
      </c>
      <c r="G808" s="236" t="e">
        <f>VLOOKUP(F808,RNR!$A$1:$B$25,2)</f>
        <v>#N/A</v>
      </c>
      <c r="H808" s="236" t="str">
        <f>+IF(I808=0,"",'Ark1'!Q2446)</f>
        <v/>
      </c>
      <c r="I808" s="353">
        <f>+'Ark1'!R2446</f>
        <v>0</v>
      </c>
      <c r="J808" s="237" t="str">
        <f>+IF(I808=0,"",'Ark1'!AG2446)</f>
        <v/>
      </c>
      <c r="K808" s="237"/>
      <c r="L808" s="237" t="str">
        <f>+IF(I808=0,"",'Ark1'!AH2446)</f>
        <v/>
      </c>
      <c r="M808" s="331"/>
      <c r="N808" s="504" t="e">
        <f>+IF(J808=0,"",'Ark1'!#REF!)</f>
        <v>#REF!</v>
      </c>
      <c r="O808" s="333"/>
      <c r="P808" s="32" t="str">
        <f>+IF(I808=0,"",'Ark1'!U2446)</f>
        <v/>
      </c>
      <c r="Q808" s="32"/>
      <c r="R808" s="264" t="e">
        <f>+IF(N808=0,"",'Ark1'!#REF!)</f>
        <v>#REF!</v>
      </c>
      <c r="S808" s="334"/>
      <c r="T808" s="264" t="e">
        <f>+IF(N808=0,"",'Ark1'!#REF!)</f>
        <v>#REF!</v>
      </c>
      <c r="U808" s="308"/>
      <c r="V808" s="238" t="str">
        <f>+IF(I808=0,"",'Ark1'!T2446)</f>
        <v/>
      </c>
      <c r="W808" s="331"/>
      <c r="X808" s="239" t="str">
        <f>+IF(I808=0,"",'Ark1'!W2446)</f>
        <v/>
      </c>
      <c r="Y808" s="239" t="str">
        <f>+IF(I808=0,"",'Ark1'!X2446)</f>
        <v/>
      </c>
      <c r="Z808" s="239" t="str">
        <f>+IF(I808=0,"",'Ark1'!Y2446)</f>
        <v/>
      </c>
      <c r="AA808" s="239" t="str">
        <f>+IF(I808=0,"",'Ark1'!Z2446)</f>
        <v/>
      </c>
      <c r="AB808" s="237" t="str">
        <f>+IF(I808=0,"",'Ark1'!AA2446)</f>
        <v/>
      </c>
      <c r="AC808" s="238" t="str">
        <f>+IF(I808=0,"",'Ark1'!AC2446)</f>
        <v/>
      </c>
      <c r="AD808" s="239" t="str">
        <f>+IF(I808=0,"",'Ark1'!AE2446)</f>
        <v/>
      </c>
      <c r="AE808" s="237" t="str">
        <f t="shared" si="102"/>
        <v/>
      </c>
      <c r="AF808" s="237" t="str">
        <f t="shared" si="104"/>
        <v/>
      </c>
      <c r="AG808" s="308"/>
    </row>
    <row r="809" spans="1:33" ht="15.6">
      <c r="A809" s="308"/>
      <c r="B809" s="308">
        <f>+'Ark1'!C2447</f>
        <v>0</v>
      </c>
      <c r="C809" s="236">
        <f>+'Ark1'!L2447</f>
        <v>0</v>
      </c>
      <c r="D809" s="236" t="e">
        <f>VLOOKUP(C809,Klasse!$C$11:$D$27,2)</f>
        <v>#N/A</v>
      </c>
      <c r="E809" s="236">
        <f>+'Ark1'!H2447</f>
        <v>0</v>
      </c>
      <c r="F809" s="236">
        <f>+'Ark1'!J2447</f>
        <v>0</v>
      </c>
      <c r="G809" s="236" t="e">
        <f>VLOOKUP(F809,RNR!$A$1:$B$25,2)</f>
        <v>#N/A</v>
      </c>
      <c r="H809" s="236" t="str">
        <f>+IF(I809=0,"",'Ark1'!Q2447)</f>
        <v/>
      </c>
      <c r="I809" s="353">
        <f>+'Ark1'!R2447</f>
        <v>0</v>
      </c>
      <c r="J809" s="237" t="str">
        <f>+IF(I809=0,"",'Ark1'!AG2447)</f>
        <v/>
      </c>
      <c r="K809" s="237"/>
      <c r="L809" s="237" t="str">
        <f>+IF(I809=0,"",'Ark1'!AH2447)</f>
        <v/>
      </c>
      <c r="M809" s="331"/>
      <c r="N809" s="504" t="e">
        <f>+IF(J809=0,"",'Ark1'!#REF!)</f>
        <v>#REF!</v>
      </c>
      <c r="O809" s="333"/>
      <c r="P809" s="32" t="str">
        <f>+IF(I809=0,"",'Ark1'!U2447)</f>
        <v/>
      </c>
      <c r="Q809" s="32"/>
      <c r="R809" s="264" t="e">
        <f>+IF(N809=0,"",'Ark1'!#REF!)</f>
        <v>#REF!</v>
      </c>
      <c r="S809" s="334"/>
      <c r="T809" s="264" t="e">
        <f>+IF(N809=0,"",'Ark1'!#REF!)</f>
        <v>#REF!</v>
      </c>
      <c r="U809" s="308"/>
      <c r="V809" s="238" t="str">
        <f>+IF(I809=0,"",'Ark1'!T2447)</f>
        <v/>
      </c>
      <c r="W809" s="331"/>
      <c r="X809" s="239" t="str">
        <f>+IF(I809=0,"",'Ark1'!W2447)</f>
        <v/>
      </c>
      <c r="Y809" s="239" t="str">
        <f>+IF(I809=0,"",'Ark1'!X2447)</f>
        <v/>
      </c>
      <c r="Z809" s="239" t="str">
        <f>+IF(I809=0,"",'Ark1'!Y2447)</f>
        <v/>
      </c>
      <c r="AA809" s="239" t="str">
        <f>+IF(I809=0,"",'Ark1'!Z2447)</f>
        <v/>
      </c>
      <c r="AB809" s="237" t="str">
        <f>+IF(I809=0,"",'Ark1'!AA2447)</f>
        <v/>
      </c>
      <c r="AC809" s="238" t="str">
        <f>+IF(I809=0,"",'Ark1'!AC2447)</f>
        <v/>
      </c>
      <c r="AD809" s="239" t="str">
        <f>+IF(I809=0,"",'Ark1'!AE2447)</f>
        <v/>
      </c>
      <c r="AE809" s="237" t="str">
        <f t="shared" si="102"/>
        <v/>
      </c>
      <c r="AF809" s="237" t="str">
        <f t="shared" si="104"/>
        <v/>
      </c>
      <c r="AG809" s="308"/>
    </row>
    <row r="810" spans="1:33" ht="15.6">
      <c r="A810" s="308"/>
      <c r="B810" s="308">
        <f>+'Ark1'!C2448</f>
        <v>0</v>
      </c>
      <c r="C810" s="236">
        <f>+'Ark1'!L2448</f>
        <v>0</v>
      </c>
      <c r="D810" s="236" t="e">
        <f>VLOOKUP(C810,Klasse!$C$11:$D$27,2)</f>
        <v>#N/A</v>
      </c>
      <c r="E810" s="236">
        <f>+'Ark1'!H2448</f>
        <v>0</v>
      </c>
      <c r="F810" s="236">
        <f>+'Ark1'!J2448</f>
        <v>0</v>
      </c>
      <c r="G810" s="236" t="e">
        <f>VLOOKUP(F810,RNR!$A$1:$B$25,2)</f>
        <v>#N/A</v>
      </c>
      <c r="H810" s="236" t="str">
        <f>+IF(I810=0,"",'Ark1'!Q2448)</f>
        <v/>
      </c>
      <c r="I810" s="353">
        <f>+'Ark1'!R2448</f>
        <v>0</v>
      </c>
      <c r="J810" s="237" t="str">
        <f>+IF(I810=0,"",'Ark1'!AG2448)</f>
        <v/>
      </c>
      <c r="K810" s="237"/>
      <c r="L810" s="237" t="str">
        <f>+IF(I810=0,"",'Ark1'!AH2448)</f>
        <v/>
      </c>
      <c r="M810" s="331"/>
      <c r="N810" s="504" t="e">
        <f>+IF(J810=0,"",'Ark1'!#REF!)</f>
        <v>#REF!</v>
      </c>
      <c r="O810" s="333"/>
      <c r="P810" s="32" t="str">
        <f>+IF(I810=0,"",'Ark1'!U2448)</f>
        <v/>
      </c>
      <c r="Q810" s="32"/>
      <c r="R810" s="264" t="e">
        <f>+IF(N810=0,"",'Ark1'!#REF!)</f>
        <v>#REF!</v>
      </c>
      <c r="S810" s="334"/>
      <c r="T810" s="264" t="e">
        <f>+IF(N810=0,"",'Ark1'!#REF!)</f>
        <v>#REF!</v>
      </c>
      <c r="U810" s="308"/>
      <c r="V810" s="238" t="str">
        <f>+IF(I810=0,"",'Ark1'!T2448)</f>
        <v/>
      </c>
      <c r="W810" s="331"/>
      <c r="X810" s="239" t="str">
        <f>+IF(I810=0,"",'Ark1'!W2448)</f>
        <v/>
      </c>
      <c r="Y810" s="239" t="str">
        <f>+IF(I810=0,"",'Ark1'!X2448)</f>
        <v/>
      </c>
      <c r="Z810" s="239" t="str">
        <f>+IF(I810=0,"",'Ark1'!Y2448)</f>
        <v/>
      </c>
      <c r="AA810" s="239" t="str">
        <f>+IF(I810=0,"",'Ark1'!Z2448)</f>
        <v/>
      </c>
      <c r="AB810" s="237" t="str">
        <f>+IF(I810=0,"",'Ark1'!AA2448)</f>
        <v/>
      </c>
      <c r="AC810" s="238" t="str">
        <f>+IF(I810=0,"",'Ark1'!AC2448)</f>
        <v/>
      </c>
      <c r="AD810" s="239" t="str">
        <f>+IF(I810=0,"",'Ark1'!AE2448)</f>
        <v/>
      </c>
      <c r="AE810" s="237" t="str">
        <f t="shared" si="102"/>
        <v/>
      </c>
      <c r="AF810" s="237" t="str">
        <f t="shared" si="104"/>
        <v/>
      </c>
      <c r="AG810" s="308"/>
    </row>
    <row r="811" spans="1:33" ht="15.6">
      <c r="A811" s="308"/>
      <c r="B811" s="308">
        <f>+'Ark1'!C2449</f>
        <v>0</v>
      </c>
      <c r="C811" s="236">
        <f>+'Ark1'!L2449</f>
        <v>0</v>
      </c>
      <c r="D811" s="236" t="e">
        <f>VLOOKUP(C811,Klasse!$C$11:$D$27,2)</f>
        <v>#N/A</v>
      </c>
      <c r="E811" s="236">
        <f>+'Ark1'!H2449</f>
        <v>0</v>
      </c>
      <c r="F811" s="236">
        <f>+'Ark1'!J2449</f>
        <v>0</v>
      </c>
      <c r="G811" s="236" t="e">
        <f>VLOOKUP(F811,RNR!$A$1:$B$25,2)</f>
        <v>#N/A</v>
      </c>
      <c r="H811" s="236" t="str">
        <f>+IF(I811=0,"",'Ark1'!Q2449)</f>
        <v/>
      </c>
      <c r="I811" s="353">
        <f>+'Ark1'!R2449</f>
        <v>0</v>
      </c>
      <c r="J811" s="237" t="str">
        <f>+IF(I811=0,"",'Ark1'!AG2449)</f>
        <v/>
      </c>
      <c r="K811" s="237"/>
      <c r="L811" s="237" t="str">
        <f>+IF(I811=0,"",'Ark1'!AH2449)</f>
        <v/>
      </c>
      <c r="M811" s="331"/>
      <c r="N811" s="504" t="e">
        <f>+IF(J811=0,"",'Ark1'!#REF!)</f>
        <v>#REF!</v>
      </c>
      <c r="O811" s="333"/>
      <c r="P811" s="32" t="str">
        <f>+IF(I811=0,"",'Ark1'!U2449)</f>
        <v/>
      </c>
      <c r="Q811" s="32"/>
      <c r="R811" s="264" t="e">
        <f>+IF(N811=0,"",'Ark1'!#REF!)</f>
        <v>#REF!</v>
      </c>
      <c r="S811" s="334"/>
      <c r="T811" s="264" t="e">
        <f>+IF(N811=0,"",'Ark1'!#REF!)</f>
        <v>#REF!</v>
      </c>
      <c r="U811" s="308"/>
      <c r="V811" s="238" t="str">
        <f>+IF(I811=0,"",'Ark1'!T2449)</f>
        <v/>
      </c>
      <c r="W811" s="331"/>
      <c r="X811" s="239" t="str">
        <f>+IF(I811=0,"",'Ark1'!W2449)</f>
        <v/>
      </c>
      <c r="Y811" s="239" t="str">
        <f>+IF(I811=0,"",'Ark1'!X2449)</f>
        <v/>
      </c>
      <c r="Z811" s="239" t="str">
        <f>+IF(I811=0,"",'Ark1'!Y2449)</f>
        <v/>
      </c>
      <c r="AA811" s="239" t="str">
        <f>+IF(I811=0,"",'Ark1'!Z2449)</f>
        <v/>
      </c>
      <c r="AB811" s="237" t="str">
        <f>+IF(I811=0,"",'Ark1'!AA2449)</f>
        <v/>
      </c>
      <c r="AC811" s="238" t="str">
        <f>+IF(I811=0,"",'Ark1'!AC2449)</f>
        <v/>
      </c>
      <c r="AD811" s="239" t="str">
        <f>+IF(I811=0,"",'Ark1'!AE2449)</f>
        <v/>
      </c>
      <c r="AE811" s="237" t="str">
        <f t="shared" si="102"/>
        <v/>
      </c>
      <c r="AF811" s="237" t="str">
        <f t="shared" si="104"/>
        <v/>
      </c>
      <c r="AG811" s="308"/>
    </row>
    <row r="812" spans="1:33" ht="15.6">
      <c r="A812" s="308"/>
      <c r="B812" s="308">
        <f>+'Ark1'!C2450</f>
        <v>0</v>
      </c>
      <c r="C812" s="236">
        <f>+'Ark1'!L2450</f>
        <v>0</v>
      </c>
      <c r="D812" s="236" t="e">
        <f>VLOOKUP(C812,Klasse!$C$11:$D$27,2)</f>
        <v>#N/A</v>
      </c>
      <c r="E812" s="236">
        <f>+'Ark1'!H2450</f>
        <v>0</v>
      </c>
      <c r="F812" s="236">
        <f>+'Ark1'!J2450</f>
        <v>0</v>
      </c>
      <c r="G812" s="236" t="e">
        <f>VLOOKUP(F812,RNR!$A$1:$B$25,2)</f>
        <v>#N/A</v>
      </c>
      <c r="H812" s="236" t="str">
        <f>+IF(I812=0,"",'Ark1'!Q2450)</f>
        <v/>
      </c>
      <c r="I812" s="353">
        <f>+'Ark1'!R2450</f>
        <v>0</v>
      </c>
      <c r="J812" s="237" t="str">
        <f>+IF(I812=0,"",'Ark1'!AG2450)</f>
        <v/>
      </c>
      <c r="K812" s="237"/>
      <c r="L812" s="237" t="str">
        <f>+IF(I812=0,"",'Ark1'!AH2450)</f>
        <v/>
      </c>
      <c r="M812" s="331"/>
      <c r="N812" s="504" t="e">
        <f>+IF(J812=0,"",'Ark1'!#REF!)</f>
        <v>#REF!</v>
      </c>
      <c r="O812" s="333"/>
      <c r="P812" s="32" t="str">
        <f>+IF(I812=0,"",'Ark1'!U2450)</f>
        <v/>
      </c>
      <c r="Q812" s="32"/>
      <c r="R812" s="264" t="e">
        <f>+IF(N812=0,"",'Ark1'!#REF!)</f>
        <v>#REF!</v>
      </c>
      <c r="S812" s="334"/>
      <c r="T812" s="264" t="e">
        <f>+IF(N812=0,"",'Ark1'!#REF!)</f>
        <v>#REF!</v>
      </c>
      <c r="U812" s="308"/>
      <c r="V812" s="238" t="str">
        <f>+IF(I812=0,"",'Ark1'!T2450)</f>
        <v/>
      </c>
      <c r="W812" s="331"/>
      <c r="X812" s="239" t="str">
        <f>+IF(I812=0,"",'Ark1'!W2450)</f>
        <v/>
      </c>
      <c r="Y812" s="239" t="str">
        <f>+IF(I812=0,"",'Ark1'!X2450)</f>
        <v/>
      </c>
      <c r="Z812" s="239" t="str">
        <f>+IF(I812=0,"",'Ark1'!Y2450)</f>
        <v/>
      </c>
      <c r="AA812" s="239" t="str">
        <f>+IF(I812=0,"",'Ark1'!Z2450)</f>
        <v/>
      </c>
      <c r="AB812" s="237" t="str">
        <f>+IF(I812=0,"",'Ark1'!AA2450)</f>
        <v/>
      </c>
      <c r="AC812" s="238" t="str">
        <f>+IF(I812=0,"",'Ark1'!AC2450)</f>
        <v/>
      </c>
      <c r="AD812" s="239" t="str">
        <f>+IF(I812=0,"",'Ark1'!AE2450)</f>
        <v/>
      </c>
      <c r="AE812" s="237" t="str">
        <f t="shared" si="102"/>
        <v/>
      </c>
      <c r="AF812" s="237" t="str">
        <f t="shared" si="104"/>
        <v/>
      </c>
      <c r="AG812" s="308"/>
    </row>
    <row r="813" spans="1:33" ht="15.6">
      <c r="A813" s="308"/>
      <c r="B813" s="308">
        <f>+'Ark1'!C2451</f>
        <v>0</v>
      </c>
      <c r="C813" s="236">
        <f>+'Ark1'!L2451</f>
        <v>0</v>
      </c>
      <c r="D813" s="236" t="e">
        <f>VLOOKUP(C813,Klasse!$C$11:$D$27,2)</f>
        <v>#N/A</v>
      </c>
      <c r="E813" s="236">
        <f>+'Ark1'!H2451</f>
        <v>0</v>
      </c>
      <c r="F813" s="236">
        <f>+'Ark1'!J2451</f>
        <v>0</v>
      </c>
      <c r="G813" s="236" t="e">
        <f>VLOOKUP(F813,RNR!$A$1:$B$25,2)</f>
        <v>#N/A</v>
      </c>
      <c r="H813" s="236" t="str">
        <f>+IF(I813=0,"",'Ark1'!Q2451)</f>
        <v/>
      </c>
      <c r="I813" s="353">
        <f>+'Ark1'!R2451</f>
        <v>0</v>
      </c>
      <c r="J813" s="237" t="str">
        <f>+IF(I813=0,"",'Ark1'!AG2451)</f>
        <v/>
      </c>
      <c r="K813" s="237"/>
      <c r="L813" s="237" t="str">
        <f>+IF(I813=0,"",'Ark1'!AH2451)</f>
        <v/>
      </c>
      <c r="M813" s="331"/>
      <c r="N813" s="504" t="e">
        <f>+IF(J813=0,"",'Ark1'!#REF!)</f>
        <v>#REF!</v>
      </c>
      <c r="O813" s="333"/>
      <c r="P813" s="32" t="str">
        <f>+IF(I813=0,"",'Ark1'!U2451)</f>
        <v/>
      </c>
      <c r="Q813" s="32"/>
      <c r="R813" s="264" t="e">
        <f>+IF(N813=0,"",'Ark1'!#REF!)</f>
        <v>#REF!</v>
      </c>
      <c r="S813" s="334"/>
      <c r="T813" s="264" t="e">
        <f>+IF(N813=0,"",'Ark1'!#REF!)</f>
        <v>#REF!</v>
      </c>
      <c r="U813" s="308"/>
      <c r="V813" s="238" t="str">
        <f>+IF(I813=0,"",'Ark1'!T2451)</f>
        <v/>
      </c>
      <c r="W813" s="331"/>
      <c r="X813" s="239" t="str">
        <f>+IF(I813=0,"",'Ark1'!W2451)</f>
        <v/>
      </c>
      <c r="Y813" s="239" t="str">
        <f>+IF(I813=0,"",'Ark1'!X2451)</f>
        <v/>
      </c>
      <c r="Z813" s="239" t="str">
        <f>+IF(I813=0,"",'Ark1'!Y2451)</f>
        <v/>
      </c>
      <c r="AA813" s="239" t="str">
        <f>+IF(I813=0,"",'Ark1'!Z2451)</f>
        <v/>
      </c>
      <c r="AB813" s="237" t="str">
        <f>+IF(I813=0,"",'Ark1'!AA2451)</f>
        <v/>
      </c>
      <c r="AC813" s="238" t="str">
        <f>+IF(I813=0,"",'Ark1'!AC2451)</f>
        <v/>
      </c>
      <c r="AD813" s="239" t="str">
        <f>+IF(I813=0,"",'Ark1'!AE2451)</f>
        <v/>
      </c>
      <c r="AE813" s="237" t="str">
        <f t="shared" si="102"/>
        <v/>
      </c>
      <c r="AF813" s="237" t="str">
        <f t="shared" si="104"/>
        <v/>
      </c>
      <c r="AG813" s="308"/>
    </row>
    <row r="814" spans="1:33" ht="15.6">
      <c r="A814" s="308"/>
      <c r="B814" s="308">
        <f>+'Ark1'!C2452</f>
        <v>0</v>
      </c>
      <c r="C814" s="236">
        <f>+'Ark1'!L2452</f>
        <v>0</v>
      </c>
      <c r="D814" s="236" t="e">
        <f>VLOOKUP(C814,Klasse!$C$11:$D$27,2)</f>
        <v>#N/A</v>
      </c>
      <c r="E814" s="236">
        <f>+'Ark1'!H2452</f>
        <v>0</v>
      </c>
      <c r="F814" s="236">
        <f>+'Ark1'!J2452</f>
        <v>0</v>
      </c>
      <c r="G814" s="236" t="e">
        <f>VLOOKUP(F814,RNR!$A$1:$B$25,2)</f>
        <v>#N/A</v>
      </c>
      <c r="H814" s="236" t="str">
        <f>+IF(I814=0,"",'Ark1'!Q2452)</f>
        <v/>
      </c>
      <c r="I814" s="353">
        <f>+'Ark1'!R2452</f>
        <v>0</v>
      </c>
      <c r="J814" s="237" t="str">
        <f>+IF(I814=0,"",'Ark1'!AG2452)</f>
        <v/>
      </c>
      <c r="K814" s="237"/>
      <c r="L814" s="237" t="str">
        <f>+IF(I814=0,"",'Ark1'!AH2452)</f>
        <v/>
      </c>
      <c r="M814" s="331"/>
      <c r="N814" s="504" t="e">
        <f>+IF(J814=0,"",'Ark1'!#REF!)</f>
        <v>#REF!</v>
      </c>
      <c r="O814" s="333"/>
      <c r="P814" s="32" t="str">
        <f>+IF(I814=0,"",'Ark1'!U2452)</f>
        <v/>
      </c>
      <c r="Q814" s="32"/>
      <c r="R814" s="264" t="e">
        <f>+IF(N814=0,"",'Ark1'!#REF!)</f>
        <v>#REF!</v>
      </c>
      <c r="S814" s="334"/>
      <c r="T814" s="264" t="e">
        <f>+IF(N814=0,"",'Ark1'!#REF!)</f>
        <v>#REF!</v>
      </c>
      <c r="U814" s="308"/>
      <c r="V814" s="238" t="str">
        <f>+IF(I814=0,"",'Ark1'!T2452)</f>
        <v/>
      </c>
      <c r="W814" s="331"/>
      <c r="X814" s="239" t="str">
        <f>+IF(I814=0,"",'Ark1'!W2452)</f>
        <v/>
      </c>
      <c r="Y814" s="239" t="str">
        <f>+IF(I814=0,"",'Ark1'!X2452)</f>
        <v/>
      </c>
      <c r="Z814" s="239" t="str">
        <f>+IF(I814=0,"",'Ark1'!Y2452)</f>
        <v/>
      </c>
      <c r="AA814" s="239" t="str">
        <f>+IF(I814=0,"",'Ark1'!Z2452)</f>
        <v/>
      </c>
      <c r="AB814" s="237" t="str">
        <f>+IF(I814=0,"",'Ark1'!AA2452)</f>
        <v/>
      </c>
      <c r="AC814" s="238" t="str">
        <f>+IF(I814=0,"",'Ark1'!AC2452)</f>
        <v/>
      </c>
      <c r="AD814" s="239" t="str">
        <f>+IF(I814=0,"",'Ark1'!AE2452)</f>
        <v/>
      </c>
      <c r="AE814" s="237" t="str">
        <f t="shared" si="102"/>
        <v/>
      </c>
      <c r="AF814" s="237" t="str">
        <f t="shared" si="104"/>
        <v/>
      </c>
      <c r="AG814" s="308"/>
    </row>
    <row r="815" spans="1:33" ht="15.6">
      <c r="A815" s="308"/>
      <c r="B815" s="308">
        <f>+'Ark1'!C2453</f>
        <v>0</v>
      </c>
      <c r="C815" s="236">
        <f>+'Ark1'!L2453</f>
        <v>0</v>
      </c>
      <c r="D815" s="236" t="e">
        <f>VLOOKUP(C815,Klasse!$C$11:$D$27,2)</f>
        <v>#N/A</v>
      </c>
      <c r="E815" s="236">
        <f>+'Ark1'!H2453</f>
        <v>0</v>
      </c>
      <c r="F815" s="236">
        <f>+'Ark1'!J2453</f>
        <v>0</v>
      </c>
      <c r="G815" s="236" t="e">
        <f>VLOOKUP(F815,RNR!$A$1:$B$25,2)</f>
        <v>#N/A</v>
      </c>
      <c r="H815" s="236" t="str">
        <f>+IF(I815=0,"",'Ark1'!Q2453)</f>
        <v/>
      </c>
      <c r="I815" s="353">
        <f>+'Ark1'!R2453</f>
        <v>0</v>
      </c>
      <c r="J815" s="237" t="str">
        <f>+IF(I815=0,"",'Ark1'!AG2453)</f>
        <v/>
      </c>
      <c r="K815" s="237"/>
      <c r="L815" s="237" t="str">
        <f>+IF(I815=0,"",'Ark1'!AH2453)</f>
        <v/>
      </c>
      <c r="M815" s="331"/>
      <c r="N815" s="504" t="e">
        <f>+IF(J815=0,"",'Ark1'!#REF!)</f>
        <v>#REF!</v>
      </c>
      <c r="O815" s="333"/>
      <c r="P815" s="32" t="str">
        <f>+IF(I815=0,"",'Ark1'!U2453)</f>
        <v/>
      </c>
      <c r="Q815" s="32"/>
      <c r="R815" s="264" t="e">
        <f>+IF(N815=0,"",'Ark1'!#REF!)</f>
        <v>#REF!</v>
      </c>
      <c r="S815" s="334"/>
      <c r="T815" s="264" t="e">
        <f>+IF(N815=0,"",'Ark1'!#REF!)</f>
        <v>#REF!</v>
      </c>
      <c r="U815" s="308"/>
      <c r="V815" s="238" t="str">
        <f>+IF(I815=0,"",'Ark1'!T2453)</f>
        <v/>
      </c>
      <c r="W815" s="331"/>
      <c r="X815" s="239" t="str">
        <f>+IF(I815=0,"",'Ark1'!W2453)</f>
        <v/>
      </c>
      <c r="Y815" s="239" t="str">
        <f>+IF(I815=0,"",'Ark1'!X2453)</f>
        <v/>
      </c>
      <c r="Z815" s="239" t="str">
        <f>+IF(I815=0,"",'Ark1'!Y2453)</f>
        <v/>
      </c>
      <c r="AA815" s="239" t="str">
        <f>+IF(I815=0,"",'Ark1'!Z2453)</f>
        <v/>
      </c>
      <c r="AB815" s="237" t="str">
        <f>+IF(I815=0,"",'Ark1'!AA2453)</f>
        <v/>
      </c>
      <c r="AC815" s="238" t="str">
        <f>+IF(I815=0,"",'Ark1'!AC2453)</f>
        <v/>
      </c>
      <c r="AD815" s="239" t="str">
        <f>+IF(I815=0,"",'Ark1'!AE2453)</f>
        <v/>
      </c>
      <c r="AE815" s="237" t="str">
        <f t="shared" si="102"/>
        <v/>
      </c>
      <c r="AF815" s="237" t="str">
        <f t="shared" si="104"/>
        <v/>
      </c>
      <c r="AG815" s="308"/>
    </row>
    <row r="816" spans="1:33" ht="15.6">
      <c r="A816" s="308"/>
      <c r="B816" s="308">
        <f>+'Ark1'!C2454</f>
        <v>0</v>
      </c>
      <c r="C816" s="236">
        <f>+'Ark1'!L2454</f>
        <v>0</v>
      </c>
      <c r="D816" s="236" t="e">
        <f>VLOOKUP(C816,Klasse!$C$11:$D$27,2)</f>
        <v>#N/A</v>
      </c>
      <c r="E816" s="236">
        <f>+'Ark1'!H2454</f>
        <v>0</v>
      </c>
      <c r="F816" s="236">
        <f>+'Ark1'!J2454</f>
        <v>0</v>
      </c>
      <c r="G816" s="236" t="e">
        <f>VLOOKUP(F816,RNR!$A$1:$B$25,2)</f>
        <v>#N/A</v>
      </c>
      <c r="H816" s="236" t="str">
        <f>+IF(I816=0,"",'Ark1'!Q2454)</f>
        <v/>
      </c>
      <c r="I816" s="353">
        <f>+'Ark1'!R2454</f>
        <v>0</v>
      </c>
      <c r="J816" s="237" t="str">
        <f>+IF(I816=0,"",'Ark1'!AG2454)</f>
        <v/>
      </c>
      <c r="K816" s="237"/>
      <c r="L816" s="237" t="str">
        <f>+IF(I816=0,"",'Ark1'!AH2454)</f>
        <v/>
      </c>
      <c r="M816" s="331"/>
      <c r="N816" s="504" t="e">
        <f>+IF(J816=0,"",'Ark1'!#REF!)</f>
        <v>#REF!</v>
      </c>
      <c r="O816" s="333"/>
      <c r="P816" s="32" t="str">
        <f>+IF(I816=0,"",'Ark1'!U2454)</f>
        <v/>
      </c>
      <c r="Q816" s="32"/>
      <c r="R816" s="264" t="e">
        <f>+IF(N816=0,"",'Ark1'!#REF!)</f>
        <v>#REF!</v>
      </c>
      <c r="S816" s="334"/>
      <c r="T816" s="264" t="e">
        <f>+IF(N816=0,"",'Ark1'!#REF!)</f>
        <v>#REF!</v>
      </c>
      <c r="U816" s="308"/>
      <c r="V816" s="238" t="str">
        <f>+IF(I816=0,"",'Ark1'!T2454)</f>
        <v/>
      </c>
      <c r="W816" s="331"/>
      <c r="X816" s="239" t="str">
        <f>+IF(I816=0,"",'Ark1'!W2454)</f>
        <v/>
      </c>
      <c r="Y816" s="239" t="str">
        <f>+IF(I816=0,"",'Ark1'!X2454)</f>
        <v/>
      </c>
      <c r="Z816" s="239" t="str">
        <f>+IF(I816=0,"",'Ark1'!Y2454)</f>
        <v/>
      </c>
      <c r="AA816" s="239" t="str">
        <f>+IF(I816=0,"",'Ark1'!Z2454)</f>
        <v/>
      </c>
      <c r="AB816" s="237" t="str">
        <f>+IF(I816=0,"",'Ark1'!AA2454)</f>
        <v/>
      </c>
      <c r="AC816" s="238" t="str">
        <f>+IF(I816=0,"",'Ark1'!AC2454)</f>
        <v/>
      </c>
      <c r="AD816" s="239" t="str">
        <f>+IF(I816=0,"",'Ark1'!AE2454)</f>
        <v/>
      </c>
      <c r="AE816" s="237" t="str">
        <f t="shared" si="102"/>
        <v/>
      </c>
      <c r="AF816" s="237" t="str">
        <f t="shared" si="104"/>
        <v/>
      </c>
      <c r="AG816" s="308"/>
    </row>
    <row r="817" spans="1:61" ht="15.6">
      <c r="A817" s="308"/>
      <c r="B817" s="308">
        <f>+'Ark1'!C2455</f>
        <v>0</v>
      </c>
      <c r="C817" s="236">
        <f>+'Ark1'!L2455</f>
        <v>0</v>
      </c>
      <c r="D817" s="236" t="e">
        <f>VLOOKUP(C817,Klasse!$C$11:$D$27,2)</f>
        <v>#N/A</v>
      </c>
      <c r="E817" s="236">
        <f>+'Ark1'!H2455</f>
        <v>0</v>
      </c>
      <c r="F817" s="236">
        <f>+'Ark1'!J2455</f>
        <v>0</v>
      </c>
      <c r="G817" s="236" t="e">
        <f>VLOOKUP(F817,RNR!$A$1:$B$25,2)</f>
        <v>#N/A</v>
      </c>
      <c r="H817" s="236" t="str">
        <f>+IF(I817=0,"",'Ark1'!Q2455)</f>
        <v/>
      </c>
      <c r="I817" s="353">
        <f>+'Ark1'!R2455</f>
        <v>0</v>
      </c>
      <c r="J817" s="237" t="str">
        <f>+IF(I817=0,"",'Ark1'!AG2455)</f>
        <v/>
      </c>
      <c r="K817" s="237"/>
      <c r="L817" s="237" t="str">
        <f>+IF(I817=0,"",'Ark1'!AH2455)</f>
        <v/>
      </c>
      <c r="M817" s="331"/>
      <c r="N817" s="504" t="e">
        <f>+IF(J817=0,"",'Ark1'!#REF!)</f>
        <v>#REF!</v>
      </c>
      <c r="O817" s="333"/>
      <c r="P817" s="32" t="str">
        <f>+IF(I817=0,"",'Ark1'!U2455)</f>
        <v/>
      </c>
      <c r="Q817" s="32"/>
      <c r="R817" s="264" t="e">
        <f>+IF(N817=0,"",'Ark1'!#REF!)</f>
        <v>#REF!</v>
      </c>
      <c r="S817" s="334"/>
      <c r="T817" s="264" t="e">
        <f>+IF(N817=0,"",'Ark1'!#REF!)</f>
        <v>#REF!</v>
      </c>
      <c r="U817" s="308"/>
      <c r="V817" s="238" t="str">
        <f>+IF(I817=0,"",'Ark1'!T2455)</f>
        <v/>
      </c>
      <c r="W817" s="331"/>
      <c r="X817" s="239" t="str">
        <f>+IF(I817=0,"",'Ark1'!W2455)</f>
        <v/>
      </c>
      <c r="Y817" s="239" t="str">
        <f>+IF(I817=0,"",'Ark1'!X2455)</f>
        <v/>
      </c>
      <c r="Z817" s="239" t="str">
        <f>+IF(I817=0,"",'Ark1'!Y2455)</f>
        <v/>
      </c>
      <c r="AA817" s="239" t="str">
        <f>+IF(I817=0,"",'Ark1'!Z2455)</f>
        <v/>
      </c>
      <c r="AB817" s="237" t="str">
        <f>+IF(I817=0,"",'Ark1'!AA2455)</f>
        <v/>
      </c>
      <c r="AC817" s="238" t="str">
        <f>+IF(I817=0,"",'Ark1'!AC2455)</f>
        <v/>
      </c>
      <c r="AD817" s="239" t="str">
        <f>+IF(I817=0,"",'Ark1'!AE2455)</f>
        <v/>
      </c>
      <c r="AE817" s="237" t="str">
        <f t="shared" si="102"/>
        <v/>
      </c>
      <c r="AF817" s="237" t="str">
        <f t="shared" si="104"/>
        <v/>
      </c>
      <c r="AG817" s="308"/>
    </row>
    <row r="818" spans="1:61" ht="15.6">
      <c r="A818" s="308"/>
      <c r="B818" s="308">
        <f>+'Ark1'!C2456</f>
        <v>0</v>
      </c>
      <c r="C818" s="236">
        <f>+'Ark1'!L2456</f>
        <v>0</v>
      </c>
      <c r="D818" s="236" t="e">
        <f>VLOOKUP(C818,Klasse!$C$11:$D$27,2)</f>
        <v>#N/A</v>
      </c>
      <c r="E818" s="236">
        <f>+'Ark1'!H2456</f>
        <v>0</v>
      </c>
      <c r="F818" s="236">
        <f>+'Ark1'!J2456</f>
        <v>0</v>
      </c>
      <c r="G818" s="236" t="e">
        <f>VLOOKUP(F818,RNR!$A$1:$B$25,2)</f>
        <v>#N/A</v>
      </c>
      <c r="H818" s="236" t="str">
        <f>+IF(I818=0,"",'Ark1'!Q2456)</f>
        <v/>
      </c>
      <c r="I818" s="353">
        <f>+'Ark1'!R2456</f>
        <v>0</v>
      </c>
      <c r="J818" s="237" t="str">
        <f>+IF(I818=0,"",'Ark1'!AG2456)</f>
        <v/>
      </c>
      <c r="K818" s="237"/>
      <c r="L818" s="237" t="str">
        <f>+IF(I818=0,"",'Ark1'!AH2456)</f>
        <v/>
      </c>
      <c r="M818" s="331"/>
      <c r="N818" s="504" t="e">
        <f>+IF(J818=0,"",'Ark1'!#REF!)</f>
        <v>#REF!</v>
      </c>
      <c r="O818" s="333"/>
      <c r="P818" s="32" t="str">
        <f>+IF(I818=0,"",'Ark1'!U2456)</f>
        <v/>
      </c>
      <c r="Q818" s="32"/>
      <c r="R818" s="264" t="e">
        <f>+IF(N818=0,"",'Ark1'!#REF!)</f>
        <v>#REF!</v>
      </c>
      <c r="S818" s="334"/>
      <c r="T818" s="264" t="e">
        <f>+IF(N818=0,"",'Ark1'!#REF!)</f>
        <v>#REF!</v>
      </c>
      <c r="U818" s="308"/>
      <c r="V818" s="238" t="str">
        <f>+IF(I818=0,"",'Ark1'!T2456)</f>
        <v/>
      </c>
      <c r="W818" s="331"/>
      <c r="X818" s="239" t="str">
        <f>+IF(I818=0,"",'Ark1'!W2456)</f>
        <v/>
      </c>
      <c r="Y818" s="239" t="str">
        <f>+IF(I818=0,"",'Ark1'!X2456)</f>
        <v/>
      </c>
      <c r="Z818" s="239" t="str">
        <f>+IF(I818=0,"",'Ark1'!Y2456)</f>
        <v/>
      </c>
      <c r="AA818" s="239" t="str">
        <f>+IF(I818=0,"",'Ark1'!Z2456)</f>
        <v/>
      </c>
      <c r="AB818" s="237" t="str">
        <f>+IF(I818=0,"",'Ark1'!AA2456)</f>
        <v/>
      </c>
      <c r="AC818" s="238" t="str">
        <f>+IF(I818=0,"",'Ark1'!AC2456)</f>
        <v/>
      </c>
      <c r="AD818" s="239" t="str">
        <f>+IF(I818=0,"",'Ark1'!AE2456)</f>
        <v/>
      </c>
      <c r="AE818" s="237" t="str">
        <f t="shared" si="102"/>
        <v/>
      </c>
      <c r="AF818" s="237" t="str">
        <f t="shared" si="104"/>
        <v/>
      </c>
      <c r="AG818" s="308"/>
    </row>
    <row r="819" spans="1:61" ht="15.6">
      <c r="A819" s="308"/>
      <c r="B819" s="308">
        <f>+'Ark1'!C2457</f>
        <v>0</v>
      </c>
      <c r="C819" s="236">
        <f>+'Ark1'!L2457</f>
        <v>0</v>
      </c>
      <c r="D819" s="236" t="e">
        <f>VLOOKUP(C819,Klasse!$C$11:$D$27,2)</f>
        <v>#N/A</v>
      </c>
      <c r="E819" s="236">
        <f>+'Ark1'!H2457</f>
        <v>0</v>
      </c>
      <c r="F819" s="236">
        <f>+'Ark1'!J2457</f>
        <v>0</v>
      </c>
      <c r="G819" s="236" t="e">
        <f>VLOOKUP(F819,RNR!$A$1:$B$25,2)</f>
        <v>#N/A</v>
      </c>
      <c r="H819" s="236" t="str">
        <f>+IF(I819=0,"",'Ark1'!Q2457)</f>
        <v/>
      </c>
      <c r="I819" s="353">
        <f>+'Ark1'!R2457</f>
        <v>0</v>
      </c>
      <c r="J819" s="237" t="str">
        <f>+IF(I819=0,"",'Ark1'!AG2457)</f>
        <v/>
      </c>
      <c r="K819" s="237"/>
      <c r="L819" s="237" t="str">
        <f>+IF(I819=0,"",'Ark1'!AH2457)</f>
        <v/>
      </c>
      <c r="M819" s="331"/>
      <c r="N819" s="504" t="e">
        <f>+IF(J819=0,"",'Ark1'!#REF!)</f>
        <v>#REF!</v>
      </c>
      <c r="O819" s="333"/>
      <c r="P819" s="32" t="str">
        <f>+IF(I819=0,"",'Ark1'!U2457)</f>
        <v/>
      </c>
      <c r="Q819" s="32"/>
      <c r="R819" s="264" t="e">
        <f>+IF(N819=0,"",'Ark1'!#REF!)</f>
        <v>#REF!</v>
      </c>
      <c r="S819" s="334"/>
      <c r="T819" s="264" t="e">
        <f>+IF(N819=0,"",'Ark1'!#REF!)</f>
        <v>#REF!</v>
      </c>
      <c r="U819" s="308"/>
      <c r="V819" s="238" t="str">
        <f>+IF(I819=0,"",'Ark1'!T2457)</f>
        <v/>
      </c>
      <c r="W819" s="331"/>
      <c r="X819" s="239" t="str">
        <f>+IF(I819=0,"",'Ark1'!W2457)</f>
        <v/>
      </c>
      <c r="Y819" s="239" t="str">
        <f>+IF(I819=0,"",'Ark1'!X2457)</f>
        <v/>
      </c>
      <c r="Z819" s="239" t="str">
        <f>+IF(I819=0,"",'Ark1'!Y2457)</f>
        <v/>
      </c>
      <c r="AA819" s="239" t="str">
        <f>+IF(I819=0,"",'Ark1'!Z2457)</f>
        <v/>
      </c>
      <c r="AB819" s="237" t="str">
        <f>+IF(I819=0,"",'Ark1'!AA2457)</f>
        <v/>
      </c>
      <c r="AC819" s="238" t="str">
        <f>+IF(I819=0,"",'Ark1'!AC2457)</f>
        <v/>
      </c>
      <c r="AD819" s="239" t="str">
        <f>+IF(I819=0,"",'Ark1'!AE2457)</f>
        <v/>
      </c>
      <c r="AE819" s="237" t="str">
        <f t="shared" si="102"/>
        <v/>
      </c>
      <c r="AF819" s="237" t="str">
        <f t="shared" si="104"/>
        <v/>
      </c>
      <c r="AG819" s="308"/>
    </row>
    <row r="820" spans="1:61" ht="15.6">
      <c r="A820" s="308"/>
      <c r="B820" s="308">
        <f>+'Ark1'!C2458</f>
        <v>0</v>
      </c>
      <c r="C820" s="236">
        <f>+'Ark1'!L2458</f>
        <v>0</v>
      </c>
      <c r="D820" s="236" t="e">
        <f>VLOOKUP(C820,Klasse!$C$11:$D$27,2)</f>
        <v>#N/A</v>
      </c>
      <c r="E820" s="236">
        <f>+'Ark1'!H2458</f>
        <v>0</v>
      </c>
      <c r="F820" s="236">
        <f>+'Ark1'!J2458</f>
        <v>0</v>
      </c>
      <c r="G820" s="236" t="e">
        <f>VLOOKUP(F820,RNR!$A$1:$B$25,2)</f>
        <v>#N/A</v>
      </c>
      <c r="H820" s="236" t="str">
        <f>+IF(I820=0,"",'Ark1'!Q2458)</f>
        <v/>
      </c>
      <c r="I820" s="353">
        <f>+'Ark1'!R2458</f>
        <v>0</v>
      </c>
      <c r="J820" s="237" t="str">
        <f>+IF(I820=0,"",'Ark1'!AG2458)</f>
        <v/>
      </c>
      <c r="K820" s="237"/>
      <c r="L820" s="237" t="str">
        <f>+IF(I820=0,"",'Ark1'!AH2458)</f>
        <v/>
      </c>
      <c r="M820" s="331"/>
      <c r="N820" s="504" t="e">
        <f>+IF(J820=0,"",'Ark1'!#REF!)</f>
        <v>#REF!</v>
      </c>
      <c r="O820" s="333"/>
      <c r="P820" s="32" t="str">
        <f>+IF(I820=0,"",'Ark1'!U2458)</f>
        <v/>
      </c>
      <c r="Q820" s="32"/>
      <c r="R820" s="264" t="e">
        <f>+IF(N820=0,"",'Ark1'!#REF!)</f>
        <v>#REF!</v>
      </c>
      <c r="S820" s="334"/>
      <c r="T820" s="264" t="e">
        <f>+IF(N820=0,"",'Ark1'!#REF!)</f>
        <v>#REF!</v>
      </c>
      <c r="U820" s="308"/>
      <c r="V820" s="238" t="str">
        <f>+IF(I820=0,"",'Ark1'!T2458)</f>
        <v/>
      </c>
      <c r="W820" s="331"/>
      <c r="X820" s="239" t="str">
        <f>+IF(I820=0,"",'Ark1'!W2458)</f>
        <v/>
      </c>
      <c r="Y820" s="239" t="str">
        <f>+IF(I820=0,"",'Ark1'!X2458)</f>
        <v/>
      </c>
      <c r="Z820" s="239" t="str">
        <f>+IF(I820=0,"",'Ark1'!Y2458)</f>
        <v/>
      </c>
      <c r="AA820" s="239" t="str">
        <f>+IF(I820=0,"",'Ark1'!Z2458)</f>
        <v/>
      </c>
      <c r="AB820" s="237" t="str">
        <f>+IF(I820=0,"",'Ark1'!AA2458)</f>
        <v/>
      </c>
      <c r="AC820" s="238" t="str">
        <f>+IF(I820=0,"",'Ark1'!AC2458)</f>
        <v/>
      </c>
      <c r="AD820" s="239" t="str">
        <f>+IF(I820=0,"",'Ark1'!AE2458)</f>
        <v/>
      </c>
      <c r="AE820" s="237" t="str">
        <f t="shared" si="102"/>
        <v/>
      </c>
      <c r="AF820" s="237" t="str">
        <f t="shared" si="104"/>
        <v/>
      </c>
      <c r="AG820" s="308"/>
    </row>
    <row r="821" spans="1:61" ht="19.8">
      <c r="A821" s="308"/>
      <c r="B821" s="308"/>
      <c r="C821" s="308"/>
      <c r="D821" s="308"/>
      <c r="E821" s="308"/>
      <c r="F821" s="308"/>
      <c r="G821" s="537"/>
      <c r="H821" s="537"/>
      <c r="I821" s="354"/>
      <c r="J821" s="331"/>
      <c r="K821" s="331"/>
      <c r="L821" s="331"/>
      <c r="M821" s="331"/>
      <c r="N821" s="331"/>
      <c r="O821" s="331"/>
      <c r="P821" s="308"/>
      <c r="Q821" s="530"/>
      <c r="R821" s="331"/>
      <c r="S821" s="331"/>
      <c r="T821" s="331"/>
      <c r="U821" s="331"/>
      <c r="V821" s="308"/>
      <c r="W821" s="331"/>
      <c r="X821" s="332"/>
      <c r="Y821" s="332"/>
      <c r="Z821" s="332"/>
      <c r="AA821" s="332"/>
      <c r="AB821" s="332"/>
      <c r="AC821" s="308"/>
      <c r="AD821" s="332"/>
      <c r="AE821" s="333"/>
      <c r="AF821" s="334"/>
      <c r="AG821" s="308"/>
      <c r="AH821" s="219"/>
      <c r="AJ821" s="29"/>
      <c r="AK821" s="27"/>
      <c r="AL821" s="220"/>
      <c r="AM821" s="28"/>
      <c r="AQ821" s="28"/>
      <c r="BI821" s="232"/>
    </row>
    <row r="822" spans="1:61" ht="19.8">
      <c r="A822" s="308"/>
      <c r="B822" s="308" t="s">
        <v>649</v>
      </c>
      <c r="C822" s="308"/>
      <c r="D822" s="259" t="e">
        <f>+D828</f>
        <v>#N/A</v>
      </c>
      <c r="E822" s="308"/>
      <c r="F822" s="308"/>
      <c r="G822" s="537"/>
      <c r="H822" s="537"/>
      <c r="I822" s="340">
        <f>SUM(I824:I848)</f>
        <v>0</v>
      </c>
      <c r="J822" s="331"/>
      <c r="K822" s="335"/>
      <c r="L822" s="335"/>
      <c r="M822" s="331"/>
      <c r="N822" s="331"/>
      <c r="O822" s="331"/>
      <c r="P822" s="262">
        <f>+Klasse!M513</f>
        <v>0</v>
      </c>
      <c r="Q822" s="262"/>
      <c r="R822" s="331"/>
      <c r="S822" s="331"/>
      <c r="T822" s="331"/>
      <c r="U822" s="331"/>
      <c r="V822" s="336"/>
      <c r="W822" s="331"/>
      <c r="X822" s="332"/>
      <c r="Y822" s="332"/>
      <c r="Z822" s="332"/>
      <c r="AA822" s="332"/>
      <c r="AB822" s="332"/>
      <c r="AC822" s="308"/>
      <c r="AD822" s="332"/>
      <c r="AE822" s="332"/>
      <c r="AF822" s="332"/>
      <c r="AG822" s="308"/>
      <c r="AH822" s="219"/>
      <c r="AJ822" s="29"/>
      <c r="AK822" s="27"/>
      <c r="AL822" s="220"/>
      <c r="AM822" s="28"/>
      <c r="AQ822" s="28"/>
      <c r="BI822" s="232"/>
    </row>
    <row r="823" spans="1:61" ht="19.8">
      <c r="A823" s="579"/>
      <c r="B823" s="579"/>
      <c r="C823" s="580"/>
      <c r="D823" s="579"/>
      <c r="E823" s="579"/>
      <c r="F823" s="579"/>
      <c r="G823" s="579"/>
      <c r="H823" s="579"/>
      <c r="I823" s="354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7"/>
      <c r="W823" s="331"/>
      <c r="X823" s="332"/>
      <c r="Y823" s="332"/>
      <c r="Z823" s="332"/>
      <c r="AA823" s="332"/>
      <c r="AB823" s="333"/>
      <c r="AC823" s="308"/>
      <c r="AD823" s="333"/>
      <c r="AE823" s="333"/>
      <c r="AF823" s="334"/>
      <c r="AG823" s="308"/>
      <c r="AH823" s="219"/>
      <c r="AJ823" s="29"/>
      <c r="AK823" s="27"/>
      <c r="AL823" s="220"/>
      <c r="AM823" s="28"/>
      <c r="AQ823" s="28"/>
      <c r="BI823" s="232"/>
    </row>
    <row r="824" spans="1:61" ht="15.6">
      <c r="A824" s="308"/>
      <c r="B824" s="308">
        <f>+'Ark1'!C2459</f>
        <v>0</v>
      </c>
      <c r="C824" s="236">
        <f>+'Ark1'!L2459</f>
        <v>0</v>
      </c>
      <c r="D824" s="236" t="e">
        <f>VLOOKUP(C824,Klasse!$C$11:$D$27,2)</f>
        <v>#N/A</v>
      </c>
      <c r="E824" s="236">
        <f>+'Ark1'!H2459</f>
        <v>0</v>
      </c>
      <c r="F824" s="236">
        <f>+'Ark1'!J2459</f>
        <v>0</v>
      </c>
      <c r="G824" s="236" t="e">
        <f>VLOOKUP(F824,RNR!$A$1:$B$25,2)</f>
        <v>#N/A</v>
      </c>
      <c r="H824" s="236" t="str">
        <f>+IF(I824=0,"",'Ark1'!Q2459)</f>
        <v/>
      </c>
      <c r="I824" s="353">
        <f>+'Ark1'!R2459</f>
        <v>0</v>
      </c>
      <c r="J824" s="237" t="str">
        <f>+IF(I824=0,"",'Ark1'!AG2459)</f>
        <v/>
      </c>
      <c r="K824" s="237"/>
      <c r="L824" s="237" t="str">
        <f>+IF(I824=0,"",'Ark1'!AH2459)</f>
        <v/>
      </c>
      <c r="M824" s="331"/>
      <c r="N824" s="504" t="e">
        <f>+IF(J824=0,"",'Ark1'!#REF!)</f>
        <v>#REF!</v>
      </c>
      <c r="O824" s="333"/>
      <c r="P824" s="32" t="str">
        <f>+IF(I824=0,"",'Ark1'!U2459)</f>
        <v/>
      </c>
      <c r="Q824" s="32"/>
      <c r="R824" s="264" t="e">
        <f>+IF(N824=0,"",'Ark1'!#REF!)</f>
        <v>#REF!</v>
      </c>
      <c r="S824" s="334"/>
      <c r="T824" s="264" t="e">
        <f>+IF(N824=0,"",'Ark1'!#REF!)</f>
        <v>#REF!</v>
      </c>
      <c r="U824" s="308"/>
      <c r="V824" s="238" t="str">
        <f>+IF(I824=0,"",'Ark1'!T2459)</f>
        <v/>
      </c>
      <c r="W824" s="331"/>
      <c r="X824" s="239" t="str">
        <f>+IF(I824=0,"",'Ark1'!W2459)</f>
        <v/>
      </c>
      <c r="Y824" s="239" t="str">
        <f>+IF(I824=0,"",'Ark1'!X2459)</f>
        <v/>
      </c>
      <c r="Z824" s="239" t="str">
        <f>+IF(I824=0,"",'Ark1'!Y2459)</f>
        <v/>
      </c>
      <c r="AA824" s="239" t="str">
        <f>+IF(I824=0,"",'Ark1'!Z2459)</f>
        <v/>
      </c>
      <c r="AB824" s="237" t="str">
        <f>+IF(I824=0,"",'Ark1'!AA2459)</f>
        <v/>
      </c>
      <c r="AC824" s="238" t="str">
        <f>+IF(I824=0,"",'Ark1'!AC2459)</f>
        <v/>
      </c>
      <c r="AD824" s="239" t="str">
        <f>+IF(I824=0,"",'Ark1'!AE2459)</f>
        <v/>
      </c>
      <c r="AE824" s="237" t="str">
        <f t="shared" si="102"/>
        <v/>
      </c>
      <c r="AF824" s="237" t="str">
        <f t="shared" si="104"/>
        <v/>
      </c>
      <c r="AG824" s="308"/>
    </row>
    <row r="825" spans="1:61" ht="15.6">
      <c r="A825" s="308"/>
      <c r="B825" s="308">
        <f>+'Ark1'!C2460</f>
        <v>0</v>
      </c>
      <c r="C825" s="236">
        <f>+'Ark1'!L2460</f>
        <v>0</v>
      </c>
      <c r="D825" s="236" t="e">
        <f>VLOOKUP(C825,Klasse!$C$11:$D$27,2)</f>
        <v>#N/A</v>
      </c>
      <c r="E825" s="236">
        <f>+'Ark1'!H2460</f>
        <v>0</v>
      </c>
      <c r="F825" s="236">
        <f>+'Ark1'!J2460</f>
        <v>0</v>
      </c>
      <c r="G825" s="236" t="e">
        <f>VLOOKUP(F825,RNR!$A$1:$B$25,2)</f>
        <v>#N/A</v>
      </c>
      <c r="H825" s="236" t="str">
        <f>+IF(I825=0,"",'Ark1'!Q2460)</f>
        <v/>
      </c>
      <c r="I825" s="353">
        <f>+'Ark1'!R2460</f>
        <v>0</v>
      </c>
      <c r="J825" s="237" t="str">
        <f>+IF(I825=0,"",'Ark1'!AG2460)</f>
        <v/>
      </c>
      <c r="K825" s="237"/>
      <c r="L825" s="237" t="str">
        <f>+IF(I825=0,"",'Ark1'!AH2460)</f>
        <v/>
      </c>
      <c r="M825" s="331"/>
      <c r="N825" s="504" t="e">
        <f>+IF(J825=0,"",'Ark1'!#REF!)</f>
        <v>#REF!</v>
      </c>
      <c r="O825" s="333"/>
      <c r="P825" s="32" t="str">
        <f>+IF(I825=0,"",'Ark1'!U2460)</f>
        <v/>
      </c>
      <c r="Q825" s="32"/>
      <c r="R825" s="264" t="e">
        <f>+IF(N825=0,"",'Ark1'!#REF!)</f>
        <v>#REF!</v>
      </c>
      <c r="S825" s="334"/>
      <c r="T825" s="264" t="e">
        <f>+IF(N825=0,"",'Ark1'!#REF!)</f>
        <v>#REF!</v>
      </c>
      <c r="U825" s="308"/>
      <c r="V825" s="238" t="str">
        <f>+IF(I825=0,"",'Ark1'!T2460)</f>
        <v/>
      </c>
      <c r="W825" s="331"/>
      <c r="X825" s="239" t="str">
        <f>+IF(I825=0,"",'Ark1'!W2460)</f>
        <v/>
      </c>
      <c r="Y825" s="239" t="str">
        <f>+IF(I825=0,"",'Ark1'!X2460)</f>
        <v/>
      </c>
      <c r="Z825" s="239" t="str">
        <f>+IF(I825=0,"",'Ark1'!Y2460)</f>
        <v/>
      </c>
      <c r="AA825" s="239" t="str">
        <f>+IF(I825=0,"",'Ark1'!Z2460)</f>
        <v/>
      </c>
      <c r="AB825" s="237" t="str">
        <f>+IF(I825=0,"",'Ark1'!AA2460)</f>
        <v/>
      </c>
      <c r="AC825" s="238" t="str">
        <f>+IF(I825=0,"",'Ark1'!AC2460)</f>
        <v/>
      </c>
      <c r="AD825" s="239" t="str">
        <f>+IF(I825=0,"",'Ark1'!AE2460)</f>
        <v/>
      </c>
      <c r="AE825" s="237" t="str">
        <f t="shared" si="102"/>
        <v/>
      </c>
      <c r="AF825" s="237" t="str">
        <f t="shared" si="104"/>
        <v/>
      </c>
      <c r="AG825" s="308"/>
    </row>
    <row r="826" spans="1:61" ht="15.6">
      <c r="A826" s="308"/>
      <c r="B826" s="308">
        <f>+'Ark1'!C2461</f>
        <v>0</v>
      </c>
      <c r="C826" s="236">
        <f>+'Ark1'!L2461</f>
        <v>0</v>
      </c>
      <c r="D826" s="236" t="e">
        <f>VLOOKUP(C826,Klasse!$C$11:$D$27,2)</f>
        <v>#N/A</v>
      </c>
      <c r="E826" s="236">
        <f>+'Ark1'!H2461</f>
        <v>0</v>
      </c>
      <c r="F826" s="236">
        <f>+'Ark1'!J2461</f>
        <v>0</v>
      </c>
      <c r="G826" s="236" t="e">
        <f>VLOOKUP(F826,RNR!$A$1:$B$25,2)</f>
        <v>#N/A</v>
      </c>
      <c r="H826" s="236" t="str">
        <f>+IF(I826=0,"",'Ark1'!Q2461)</f>
        <v/>
      </c>
      <c r="I826" s="353">
        <f>+'Ark1'!R2461</f>
        <v>0</v>
      </c>
      <c r="J826" s="237" t="str">
        <f>+IF(I826=0,"",'Ark1'!AG2461)</f>
        <v/>
      </c>
      <c r="K826" s="237"/>
      <c r="L826" s="237" t="str">
        <f>+IF(I826=0,"",'Ark1'!AH2461)</f>
        <v/>
      </c>
      <c r="M826" s="331"/>
      <c r="N826" s="504" t="e">
        <f>+IF(J826=0,"",'Ark1'!#REF!)</f>
        <v>#REF!</v>
      </c>
      <c r="O826" s="333"/>
      <c r="P826" s="32" t="str">
        <f>+IF(I826=0,"",'Ark1'!U2461)</f>
        <v/>
      </c>
      <c r="Q826" s="32"/>
      <c r="R826" s="264" t="e">
        <f>+IF(N826=0,"",'Ark1'!#REF!)</f>
        <v>#REF!</v>
      </c>
      <c r="S826" s="334"/>
      <c r="T826" s="264" t="e">
        <f>+IF(N826=0,"",'Ark1'!#REF!)</f>
        <v>#REF!</v>
      </c>
      <c r="U826" s="308"/>
      <c r="V826" s="238" t="str">
        <f>+IF(I826=0,"",'Ark1'!T2461)</f>
        <v/>
      </c>
      <c r="W826" s="331"/>
      <c r="X826" s="239" t="str">
        <f>+IF(I826=0,"",'Ark1'!W2461)</f>
        <v/>
      </c>
      <c r="Y826" s="239" t="str">
        <f>+IF(I826=0,"",'Ark1'!X2461)</f>
        <v/>
      </c>
      <c r="Z826" s="239" t="str">
        <f>+IF(I826=0,"",'Ark1'!Y2461)</f>
        <v/>
      </c>
      <c r="AA826" s="239" t="str">
        <f>+IF(I826=0,"",'Ark1'!Z2461)</f>
        <v/>
      </c>
      <c r="AB826" s="237" t="str">
        <f>+IF(I826=0,"",'Ark1'!AA2461)</f>
        <v/>
      </c>
      <c r="AC826" s="238" t="str">
        <f>+IF(I826=0,"",'Ark1'!AC2461)</f>
        <v/>
      </c>
      <c r="AD826" s="239" t="str">
        <f>+IF(I826=0,"",'Ark1'!AE2461)</f>
        <v/>
      </c>
      <c r="AE826" s="237" t="str">
        <f t="shared" si="102"/>
        <v/>
      </c>
      <c r="AF826" s="237" t="str">
        <f t="shared" si="104"/>
        <v/>
      </c>
      <c r="AG826" s="308"/>
    </row>
    <row r="827" spans="1:61" ht="15.6">
      <c r="A827" s="308"/>
      <c r="B827" s="308">
        <f>+'Ark1'!C2462</f>
        <v>0</v>
      </c>
      <c r="C827" s="236">
        <f>+'Ark1'!L2462</f>
        <v>0</v>
      </c>
      <c r="D827" s="236" t="e">
        <f>VLOOKUP(C827,Klasse!$C$11:$D$27,2)</f>
        <v>#N/A</v>
      </c>
      <c r="E827" s="236">
        <f>+'Ark1'!H2462</f>
        <v>0</v>
      </c>
      <c r="F827" s="236">
        <f>+'Ark1'!J2462</f>
        <v>0</v>
      </c>
      <c r="G827" s="236" t="e">
        <f>VLOOKUP(F827,RNR!$A$1:$B$25,2)</f>
        <v>#N/A</v>
      </c>
      <c r="H827" s="236" t="str">
        <f>+IF(I827=0,"",'Ark1'!Q2462)</f>
        <v/>
      </c>
      <c r="I827" s="353">
        <f>+'Ark1'!R2462</f>
        <v>0</v>
      </c>
      <c r="J827" s="237" t="str">
        <f>+IF(I827=0,"",'Ark1'!AG2462)</f>
        <v/>
      </c>
      <c r="K827" s="237"/>
      <c r="L827" s="237" t="str">
        <f>+IF(I827=0,"",'Ark1'!AH2462)</f>
        <v/>
      </c>
      <c r="M827" s="331"/>
      <c r="N827" s="504" t="e">
        <f>+IF(J827=0,"",'Ark1'!#REF!)</f>
        <v>#REF!</v>
      </c>
      <c r="O827" s="333"/>
      <c r="P827" s="32" t="str">
        <f>+IF(I827=0,"",'Ark1'!U2462)</f>
        <v/>
      </c>
      <c r="Q827" s="32"/>
      <c r="R827" s="264" t="e">
        <f>+IF(N827=0,"",'Ark1'!#REF!)</f>
        <v>#REF!</v>
      </c>
      <c r="S827" s="334"/>
      <c r="T827" s="264" t="e">
        <f>+IF(N827=0,"",'Ark1'!#REF!)</f>
        <v>#REF!</v>
      </c>
      <c r="U827" s="308"/>
      <c r="V827" s="238" t="str">
        <f>+IF(I827=0,"",'Ark1'!T2462)</f>
        <v/>
      </c>
      <c r="W827" s="331"/>
      <c r="X827" s="239" t="str">
        <f>+IF(I827=0,"",'Ark1'!W2462)</f>
        <v/>
      </c>
      <c r="Y827" s="239" t="str">
        <f>+IF(I827=0,"",'Ark1'!X2462)</f>
        <v/>
      </c>
      <c r="Z827" s="239" t="str">
        <f>+IF(I827=0,"",'Ark1'!Y2462)</f>
        <v/>
      </c>
      <c r="AA827" s="239" t="str">
        <f>+IF(I827=0,"",'Ark1'!Z2462)</f>
        <v/>
      </c>
      <c r="AB827" s="237" t="str">
        <f>+IF(I827=0,"",'Ark1'!AA2462)</f>
        <v/>
      </c>
      <c r="AC827" s="238" t="str">
        <f>+IF(I827=0,"",'Ark1'!AC2462)</f>
        <v/>
      </c>
      <c r="AD827" s="239" t="str">
        <f>+IF(I827=0,"",'Ark1'!AE2462)</f>
        <v/>
      </c>
      <c r="AE827" s="237" t="str">
        <f t="shared" si="102"/>
        <v/>
      </c>
      <c r="AF827" s="237" t="str">
        <f t="shared" si="104"/>
        <v/>
      </c>
      <c r="AG827" s="308"/>
    </row>
    <row r="828" spans="1:61" ht="15.6">
      <c r="A828" s="308"/>
      <c r="B828" s="308">
        <f>+'Ark1'!C2463</f>
        <v>0</v>
      </c>
      <c r="C828" s="236">
        <f>+'Ark1'!L2463</f>
        <v>0</v>
      </c>
      <c r="D828" s="236" t="e">
        <f>VLOOKUP(C828,Klasse!$C$11:$D$27,2)</f>
        <v>#N/A</v>
      </c>
      <c r="E828" s="236">
        <f>+'Ark1'!H2463</f>
        <v>0</v>
      </c>
      <c r="F828" s="236">
        <f>+'Ark1'!J2463</f>
        <v>0</v>
      </c>
      <c r="G828" s="236" t="e">
        <f>VLOOKUP(F828,RNR!$A$1:$B$25,2)</f>
        <v>#N/A</v>
      </c>
      <c r="H828" s="236" t="str">
        <f>+IF(I828=0,"",'Ark1'!Q2463)</f>
        <v/>
      </c>
      <c r="I828" s="353">
        <f>+'Ark1'!R2463</f>
        <v>0</v>
      </c>
      <c r="J828" s="237" t="str">
        <f>+IF(I828=0,"",'Ark1'!AG2463)</f>
        <v/>
      </c>
      <c r="K828" s="237"/>
      <c r="L828" s="237" t="str">
        <f>+IF(I828=0,"",'Ark1'!AH2463)</f>
        <v/>
      </c>
      <c r="M828" s="331"/>
      <c r="N828" s="504" t="e">
        <f>+IF(J828=0,"",'Ark1'!#REF!)</f>
        <v>#REF!</v>
      </c>
      <c r="O828" s="333"/>
      <c r="P828" s="32" t="str">
        <f>+IF(I828=0,"",'Ark1'!U2463)</f>
        <v/>
      </c>
      <c r="Q828" s="32"/>
      <c r="R828" s="264" t="e">
        <f>+IF(N828=0,"",'Ark1'!#REF!)</f>
        <v>#REF!</v>
      </c>
      <c r="S828" s="334"/>
      <c r="T828" s="264" t="e">
        <f>+IF(N828=0,"",'Ark1'!#REF!)</f>
        <v>#REF!</v>
      </c>
      <c r="U828" s="308"/>
      <c r="V828" s="238" t="str">
        <f>+IF(I828=0,"",'Ark1'!T2463)</f>
        <v/>
      </c>
      <c r="W828" s="331"/>
      <c r="X828" s="239" t="str">
        <f>+IF(I828=0,"",'Ark1'!W2463)</f>
        <v/>
      </c>
      <c r="Y828" s="239" t="str">
        <f>+IF(I828=0,"",'Ark1'!X2463)</f>
        <v/>
      </c>
      <c r="Z828" s="239" t="str">
        <f>+IF(I828=0,"",'Ark1'!Y2463)</f>
        <v/>
      </c>
      <c r="AA828" s="239" t="str">
        <f>+IF(I828=0,"",'Ark1'!Z2463)</f>
        <v/>
      </c>
      <c r="AB828" s="237" t="str">
        <f>+IF(I828=0,"",'Ark1'!AA2463)</f>
        <v/>
      </c>
      <c r="AC828" s="238" t="str">
        <f>+IF(I828=0,"",'Ark1'!AC2463)</f>
        <v/>
      </c>
      <c r="AD828" s="239" t="str">
        <f>+IF(I828=0,"",'Ark1'!AE2463)</f>
        <v/>
      </c>
      <c r="AE828" s="237" t="str">
        <f t="shared" ref="AE828:AE848" si="105">IF(I828=0,"",P828/C828)</f>
        <v/>
      </c>
      <c r="AF828" s="237" t="str">
        <f t="shared" ref="AF828" si="106">IF(I828=0,"",I828/H828)</f>
        <v/>
      </c>
      <c r="AG828" s="308"/>
    </row>
    <row r="829" spans="1:61" ht="15.6">
      <c r="A829" s="308"/>
      <c r="B829" s="308">
        <f>+'Ark1'!C2464</f>
        <v>0</v>
      </c>
      <c r="C829" s="236">
        <f>+'Ark1'!L2464</f>
        <v>0</v>
      </c>
      <c r="D829" s="236" t="e">
        <f>VLOOKUP(C829,Klasse!$C$11:$D$27,2)</f>
        <v>#N/A</v>
      </c>
      <c r="E829" s="236">
        <f>+'Ark1'!H2464</f>
        <v>0</v>
      </c>
      <c r="F829" s="236">
        <f>+'Ark1'!J2464</f>
        <v>0</v>
      </c>
      <c r="G829" s="236" t="e">
        <f>VLOOKUP(F829,RNR!$A$1:$B$25,2)</f>
        <v>#N/A</v>
      </c>
      <c r="H829" s="236" t="str">
        <f>+IF(I829=0,"",'Ark1'!Q2464)</f>
        <v/>
      </c>
      <c r="I829" s="353">
        <f>+'Ark1'!R2464</f>
        <v>0</v>
      </c>
      <c r="J829" s="237" t="str">
        <f>+IF(I829=0,"",'Ark1'!AG2464)</f>
        <v/>
      </c>
      <c r="K829" s="237"/>
      <c r="L829" s="237" t="str">
        <f>+IF(I829=0,"",'Ark1'!AH2464)</f>
        <v/>
      </c>
      <c r="M829" s="331"/>
      <c r="N829" s="504" t="e">
        <f>+IF(J829=0,"",'Ark1'!#REF!)</f>
        <v>#REF!</v>
      </c>
      <c r="O829" s="333"/>
      <c r="P829" s="32" t="str">
        <f>+IF(I829=0,"",'Ark1'!U2464)</f>
        <v/>
      </c>
      <c r="Q829" s="32"/>
      <c r="R829" s="264" t="e">
        <f>+IF(N829=0,"",'Ark1'!#REF!)</f>
        <v>#REF!</v>
      </c>
      <c r="S829" s="334"/>
      <c r="T829" s="264" t="e">
        <f>+IF(N829=0,"",'Ark1'!#REF!)</f>
        <v>#REF!</v>
      </c>
      <c r="U829" s="308"/>
      <c r="V829" s="238" t="str">
        <f>+IF(I829=0,"",'Ark1'!T2464)</f>
        <v/>
      </c>
      <c r="W829" s="331"/>
      <c r="X829" s="239" t="str">
        <f>+IF(I829=0,"",'Ark1'!W2464)</f>
        <v/>
      </c>
      <c r="Y829" s="239" t="str">
        <f>+IF(I829=0,"",'Ark1'!X2464)</f>
        <v/>
      </c>
      <c r="Z829" s="239" t="str">
        <f>+IF(I829=0,"",'Ark1'!Y2464)</f>
        <v/>
      </c>
      <c r="AA829" s="239" t="str">
        <f>+IF(I829=0,"",'Ark1'!Z2464)</f>
        <v/>
      </c>
      <c r="AB829" s="237" t="str">
        <f>+IF(I829=0,"",'Ark1'!AA2464)</f>
        <v/>
      </c>
      <c r="AC829" s="238" t="str">
        <f>+IF(I829=0,"",'Ark1'!AC2464)</f>
        <v/>
      </c>
      <c r="AD829" s="239" t="str">
        <f>+IF(I829=0,"",'Ark1'!AE2464)</f>
        <v/>
      </c>
      <c r="AE829" s="237" t="str">
        <f t="shared" si="105"/>
        <v/>
      </c>
      <c r="AF829" s="237" t="str">
        <f t="shared" ref="AF829:AF848" si="107">IF(I829=0,"",I829/H829)</f>
        <v/>
      </c>
      <c r="AG829" s="308"/>
    </row>
    <row r="830" spans="1:61" ht="15.6">
      <c r="A830" s="308"/>
      <c r="B830" s="308">
        <f>+'Ark1'!C2465</f>
        <v>0</v>
      </c>
      <c r="C830" s="236">
        <f>+'Ark1'!L2465</f>
        <v>0</v>
      </c>
      <c r="D830" s="236" t="e">
        <f>VLOOKUP(C830,Klasse!$C$11:$D$27,2)</f>
        <v>#N/A</v>
      </c>
      <c r="E830" s="236">
        <f>+'Ark1'!H2465</f>
        <v>0</v>
      </c>
      <c r="F830" s="236">
        <f>+'Ark1'!J2465</f>
        <v>0</v>
      </c>
      <c r="G830" s="236" t="e">
        <f>VLOOKUP(F830,RNR!$A$1:$B$25,2)</f>
        <v>#N/A</v>
      </c>
      <c r="H830" s="236" t="str">
        <f>+IF(I830=0,"",'Ark1'!Q2465)</f>
        <v/>
      </c>
      <c r="I830" s="353">
        <f>+'Ark1'!R2465</f>
        <v>0</v>
      </c>
      <c r="J830" s="237" t="str">
        <f>+IF(I830=0,"",'Ark1'!AG2465)</f>
        <v/>
      </c>
      <c r="K830" s="237"/>
      <c r="L830" s="237" t="str">
        <f>+IF(I830=0,"",'Ark1'!AH2465)</f>
        <v/>
      </c>
      <c r="M830" s="331"/>
      <c r="N830" s="504" t="e">
        <f>+IF(J830=0,"",'Ark1'!#REF!)</f>
        <v>#REF!</v>
      </c>
      <c r="O830" s="333"/>
      <c r="P830" s="32" t="str">
        <f>+IF(I830=0,"",'Ark1'!U2465)</f>
        <v/>
      </c>
      <c r="Q830" s="32"/>
      <c r="R830" s="264" t="e">
        <f>+IF(N830=0,"",'Ark1'!#REF!)</f>
        <v>#REF!</v>
      </c>
      <c r="S830" s="334"/>
      <c r="T830" s="264" t="e">
        <f>+IF(N830=0,"",'Ark1'!#REF!)</f>
        <v>#REF!</v>
      </c>
      <c r="U830" s="308"/>
      <c r="V830" s="238" t="str">
        <f>+IF(I830=0,"",'Ark1'!T2465)</f>
        <v/>
      </c>
      <c r="W830" s="331"/>
      <c r="X830" s="239" t="str">
        <f>+IF(I830=0,"",'Ark1'!W2465)</f>
        <v/>
      </c>
      <c r="Y830" s="239" t="str">
        <f>+IF(I830=0,"",'Ark1'!X2465)</f>
        <v/>
      </c>
      <c r="Z830" s="239" t="str">
        <f>+IF(I830=0,"",'Ark1'!Y2465)</f>
        <v/>
      </c>
      <c r="AA830" s="239" t="str">
        <f>+IF(I830=0,"",'Ark1'!Z2465)</f>
        <v/>
      </c>
      <c r="AB830" s="237" t="str">
        <f>+IF(I830=0,"",'Ark1'!AA2465)</f>
        <v/>
      </c>
      <c r="AC830" s="238" t="str">
        <f>+IF(I830=0,"",'Ark1'!AC2465)</f>
        <v/>
      </c>
      <c r="AD830" s="239" t="str">
        <f>+IF(I830=0,"",'Ark1'!AE2465)</f>
        <v/>
      </c>
      <c r="AE830" s="237" t="str">
        <f t="shared" si="105"/>
        <v/>
      </c>
      <c r="AF830" s="237" t="str">
        <f t="shared" si="107"/>
        <v/>
      </c>
      <c r="AG830" s="308"/>
    </row>
    <row r="831" spans="1:61" ht="15.6">
      <c r="A831" s="308"/>
      <c r="B831" s="308">
        <f>+'Ark1'!C2466</f>
        <v>0</v>
      </c>
      <c r="C831" s="236">
        <f>+'Ark1'!L2466</f>
        <v>0</v>
      </c>
      <c r="D831" s="236" t="e">
        <f>VLOOKUP(C831,Klasse!$C$11:$D$27,2)</f>
        <v>#N/A</v>
      </c>
      <c r="E831" s="236">
        <f>+'Ark1'!H2466</f>
        <v>0</v>
      </c>
      <c r="F831" s="236">
        <f>+'Ark1'!J2466</f>
        <v>0</v>
      </c>
      <c r="G831" s="236" t="e">
        <f>VLOOKUP(F831,RNR!$A$1:$B$25,2)</f>
        <v>#N/A</v>
      </c>
      <c r="H831" s="236" t="str">
        <f>+IF(I831=0,"",'Ark1'!Q2466)</f>
        <v/>
      </c>
      <c r="I831" s="353">
        <f>+'Ark1'!R2466</f>
        <v>0</v>
      </c>
      <c r="J831" s="237" t="str">
        <f>+IF(I831=0,"",'Ark1'!AG2466)</f>
        <v/>
      </c>
      <c r="K831" s="237"/>
      <c r="L831" s="237" t="str">
        <f>+IF(I831=0,"",'Ark1'!AH2466)</f>
        <v/>
      </c>
      <c r="M831" s="331"/>
      <c r="N831" s="504" t="e">
        <f>+IF(J831=0,"",'Ark1'!#REF!)</f>
        <v>#REF!</v>
      </c>
      <c r="O831" s="333"/>
      <c r="P831" s="32" t="str">
        <f>+IF(I831=0,"",'Ark1'!U2466)</f>
        <v/>
      </c>
      <c r="Q831" s="32"/>
      <c r="R831" s="264" t="e">
        <f>+IF(N831=0,"",'Ark1'!#REF!)</f>
        <v>#REF!</v>
      </c>
      <c r="S831" s="334"/>
      <c r="T831" s="264" t="e">
        <f>+IF(N831=0,"",'Ark1'!#REF!)</f>
        <v>#REF!</v>
      </c>
      <c r="U831" s="308"/>
      <c r="V831" s="238" t="str">
        <f>+IF(I831=0,"",'Ark1'!T2466)</f>
        <v/>
      </c>
      <c r="W831" s="331"/>
      <c r="X831" s="239" t="str">
        <f>+IF(I831=0,"",'Ark1'!W2466)</f>
        <v/>
      </c>
      <c r="Y831" s="239" t="str">
        <f>+IF(I831=0,"",'Ark1'!X2466)</f>
        <v/>
      </c>
      <c r="Z831" s="239" t="str">
        <f>+IF(I831=0,"",'Ark1'!Y2466)</f>
        <v/>
      </c>
      <c r="AA831" s="239" t="str">
        <f>+IF(I831=0,"",'Ark1'!Z2466)</f>
        <v/>
      </c>
      <c r="AB831" s="237" t="str">
        <f>+IF(I831=0,"",'Ark1'!AA2466)</f>
        <v/>
      </c>
      <c r="AC831" s="238" t="str">
        <f>+IF(I831=0,"",'Ark1'!AC2466)</f>
        <v/>
      </c>
      <c r="AD831" s="239" t="str">
        <f>+IF(I831=0,"",'Ark1'!AE2466)</f>
        <v/>
      </c>
      <c r="AE831" s="237" t="str">
        <f t="shared" si="105"/>
        <v/>
      </c>
      <c r="AF831" s="237" t="str">
        <f t="shared" si="107"/>
        <v/>
      </c>
      <c r="AG831" s="308"/>
    </row>
    <row r="832" spans="1:61" ht="15.6">
      <c r="A832" s="308"/>
      <c r="B832" s="308">
        <f>+'Ark1'!C2467</f>
        <v>0</v>
      </c>
      <c r="C832" s="236">
        <f>+'Ark1'!L2467</f>
        <v>0</v>
      </c>
      <c r="D832" s="236" t="e">
        <f>VLOOKUP(C832,Klasse!$C$11:$D$27,2)</f>
        <v>#N/A</v>
      </c>
      <c r="E832" s="236">
        <f>+'Ark1'!H2467</f>
        <v>0</v>
      </c>
      <c r="F832" s="236">
        <f>+'Ark1'!J2467</f>
        <v>0</v>
      </c>
      <c r="G832" s="236" t="e">
        <f>VLOOKUP(F832,RNR!$A$1:$B$25,2)</f>
        <v>#N/A</v>
      </c>
      <c r="H832" s="236" t="str">
        <f>+IF(I832=0,"",'Ark1'!Q2467)</f>
        <v/>
      </c>
      <c r="I832" s="353">
        <f>+'Ark1'!R2467</f>
        <v>0</v>
      </c>
      <c r="J832" s="237" t="str">
        <f>+IF(I832=0,"",'Ark1'!AG2467)</f>
        <v/>
      </c>
      <c r="K832" s="237"/>
      <c r="L832" s="237" t="str">
        <f>+IF(I832=0,"",'Ark1'!AH2467)</f>
        <v/>
      </c>
      <c r="M832" s="331"/>
      <c r="N832" s="504" t="e">
        <f>+IF(J832=0,"",'Ark1'!#REF!)</f>
        <v>#REF!</v>
      </c>
      <c r="O832" s="333"/>
      <c r="P832" s="32" t="str">
        <f>+IF(I832=0,"",'Ark1'!U2467)</f>
        <v/>
      </c>
      <c r="Q832" s="32"/>
      <c r="R832" s="264" t="e">
        <f>+IF(N832=0,"",'Ark1'!#REF!)</f>
        <v>#REF!</v>
      </c>
      <c r="S832" s="334"/>
      <c r="T832" s="264" t="e">
        <f>+IF(N832=0,"",'Ark1'!#REF!)</f>
        <v>#REF!</v>
      </c>
      <c r="U832" s="308"/>
      <c r="V832" s="238" t="str">
        <f>+IF(I832=0,"",'Ark1'!T2467)</f>
        <v/>
      </c>
      <c r="W832" s="331"/>
      <c r="X832" s="239" t="str">
        <f>+IF(I832=0,"",'Ark1'!W2467)</f>
        <v/>
      </c>
      <c r="Y832" s="239" t="str">
        <f>+IF(I832=0,"",'Ark1'!X2467)</f>
        <v/>
      </c>
      <c r="Z832" s="239" t="str">
        <f>+IF(I832=0,"",'Ark1'!Y2467)</f>
        <v/>
      </c>
      <c r="AA832" s="239" t="str">
        <f>+IF(I832=0,"",'Ark1'!Z2467)</f>
        <v/>
      </c>
      <c r="AB832" s="237" t="str">
        <f>+IF(I832=0,"",'Ark1'!AA2467)</f>
        <v/>
      </c>
      <c r="AC832" s="238" t="str">
        <f>+IF(I832=0,"",'Ark1'!AC2467)</f>
        <v/>
      </c>
      <c r="AD832" s="239" t="str">
        <f>+IF(I832=0,"",'Ark1'!AE2467)</f>
        <v/>
      </c>
      <c r="AE832" s="237" t="str">
        <f t="shared" si="105"/>
        <v/>
      </c>
      <c r="AF832" s="237" t="str">
        <f t="shared" si="107"/>
        <v/>
      </c>
      <c r="AG832" s="308"/>
    </row>
    <row r="833" spans="1:33" ht="15.6">
      <c r="A833" s="308"/>
      <c r="B833" s="308">
        <f>+'Ark1'!C2468</f>
        <v>0</v>
      </c>
      <c r="C833" s="236">
        <f>+'Ark1'!L2468</f>
        <v>0</v>
      </c>
      <c r="D833" s="236" t="e">
        <f>VLOOKUP(C833,Klasse!$C$11:$D$27,2)</f>
        <v>#N/A</v>
      </c>
      <c r="E833" s="236">
        <f>+'Ark1'!H2468</f>
        <v>0</v>
      </c>
      <c r="F833" s="236">
        <f>+'Ark1'!J2468</f>
        <v>0</v>
      </c>
      <c r="G833" s="236" t="e">
        <f>VLOOKUP(F833,RNR!$A$1:$B$25,2)</f>
        <v>#N/A</v>
      </c>
      <c r="H833" s="236" t="str">
        <f>+IF(I833=0,"",'Ark1'!Q2468)</f>
        <v/>
      </c>
      <c r="I833" s="353">
        <f>+'Ark1'!R2468</f>
        <v>0</v>
      </c>
      <c r="J833" s="237" t="str">
        <f>+IF(I833=0,"",'Ark1'!AG2468)</f>
        <v/>
      </c>
      <c r="K833" s="237"/>
      <c r="L833" s="237" t="str">
        <f>+IF(I833=0,"",'Ark1'!AH2468)</f>
        <v/>
      </c>
      <c r="M833" s="331"/>
      <c r="N833" s="504" t="e">
        <f>+IF(J833=0,"",'Ark1'!#REF!)</f>
        <v>#REF!</v>
      </c>
      <c r="O833" s="333"/>
      <c r="P833" s="32" t="str">
        <f>+IF(I833=0,"",'Ark1'!U2468)</f>
        <v/>
      </c>
      <c r="Q833" s="32"/>
      <c r="R833" s="264" t="e">
        <f>+IF(N833=0,"",'Ark1'!#REF!)</f>
        <v>#REF!</v>
      </c>
      <c r="S833" s="334"/>
      <c r="T833" s="264" t="e">
        <f>+IF(N833=0,"",'Ark1'!#REF!)</f>
        <v>#REF!</v>
      </c>
      <c r="U833" s="308"/>
      <c r="V833" s="238" t="str">
        <f>+IF(I833=0,"",'Ark1'!T2468)</f>
        <v/>
      </c>
      <c r="W833" s="331"/>
      <c r="X833" s="239" t="str">
        <f>+IF(I833=0,"",'Ark1'!W2468)</f>
        <v/>
      </c>
      <c r="Y833" s="239" t="str">
        <f>+IF(I833=0,"",'Ark1'!X2468)</f>
        <v/>
      </c>
      <c r="Z833" s="239" t="str">
        <f>+IF(I833=0,"",'Ark1'!Y2468)</f>
        <v/>
      </c>
      <c r="AA833" s="239" t="str">
        <f>+IF(I833=0,"",'Ark1'!Z2468)</f>
        <v/>
      </c>
      <c r="AB833" s="237" t="str">
        <f>+IF(I833=0,"",'Ark1'!AA2468)</f>
        <v/>
      </c>
      <c r="AC833" s="238" t="str">
        <f>+IF(I833=0,"",'Ark1'!AC2468)</f>
        <v/>
      </c>
      <c r="AD833" s="239" t="str">
        <f>+IF(I833=0,"",'Ark1'!AE2468)</f>
        <v/>
      </c>
      <c r="AE833" s="237" t="str">
        <f t="shared" si="105"/>
        <v/>
      </c>
      <c r="AF833" s="237" t="str">
        <f t="shared" si="107"/>
        <v/>
      </c>
      <c r="AG833" s="308"/>
    </row>
    <row r="834" spans="1:33" ht="15.6">
      <c r="A834" s="308"/>
      <c r="B834" s="308">
        <f>+'Ark1'!C2469</f>
        <v>0</v>
      </c>
      <c r="C834" s="236">
        <f>+'Ark1'!L2469</f>
        <v>0</v>
      </c>
      <c r="D834" s="236" t="e">
        <f>VLOOKUP(C834,Klasse!$C$11:$D$27,2)</f>
        <v>#N/A</v>
      </c>
      <c r="E834" s="236">
        <f>+'Ark1'!H2469</f>
        <v>0</v>
      </c>
      <c r="F834" s="236">
        <f>+'Ark1'!J2469</f>
        <v>0</v>
      </c>
      <c r="G834" s="236" t="e">
        <f>VLOOKUP(F834,RNR!$A$1:$B$25,2)</f>
        <v>#N/A</v>
      </c>
      <c r="H834" s="236" t="str">
        <f>+IF(I834=0,"",'Ark1'!Q2469)</f>
        <v/>
      </c>
      <c r="I834" s="353">
        <f>+'Ark1'!R2469</f>
        <v>0</v>
      </c>
      <c r="J834" s="237" t="str">
        <f>+IF(I834=0,"",'Ark1'!AG2469)</f>
        <v/>
      </c>
      <c r="K834" s="237"/>
      <c r="L834" s="237" t="str">
        <f>+IF(I834=0,"",'Ark1'!AH2469)</f>
        <v/>
      </c>
      <c r="M834" s="331"/>
      <c r="N834" s="504" t="e">
        <f>+IF(J834=0,"",'Ark1'!#REF!)</f>
        <v>#REF!</v>
      </c>
      <c r="O834" s="333"/>
      <c r="P834" s="32" t="str">
        <f>+IF(I834=0,"",'Ark1'!U2469)</f>
        <v/>
      </c>
      <c r="Q834" s="32"/>
      <c r="R834" s="264" t="e">
        <f>+IF(N834=0,"",'Ark1'!#REF!)</f>
        <v>#REF!</v>
      </c>
      <c r="S834" s="334"/>
      <c r="T834" s="264" t="e">
        <f>+IF(N834=0,"",'Ark1'!#REF!)</f>
        <v>#REF!</v>
      </c>
      <c r="U834" s="308"/>
      <c r="V834" s="238" t="str">
        <f>+IF(I834=0,"",'Ark1'!T2469)</f>
        <v/>
      </c>
      <c r="W834" s="331"/>
      <c r="X834" s="239" t="str">
        <f>+IF(I834=0,"",'Ark1'!W2469)</f>
        <v/>
      </c>
      <c r="Y834" s="239" t="str">
        <f>+IF(I834=0,"",'Ark1'!X2469)</f>
        <v/>
      </c>
      <c r="Z834" s="239" t="str">
        <f>+IF(I834=0,"",'Ark1'!Y2469)</f>
        <v/>
      </c>
      <c r="AA834" s="239" t="str">
        <f>+IF(I834=0,"",'Ark1'!Z2469)</f>
        <v/>
      </c>
      <c r="AB834" s="237" t="str">
        <f>+IF(I834=0,"",'Ark1'!AA2469)</f>
        <v/>
      </c>
      <c r="AC834" s="238" t="str">
        <f>+IF(I834=0,"",'Ark1'!AC2469)</f>
        <v/>
      </c>
      <c r="AD834" s="239" t="str">
        <f>+IF(I834=0,"",'Ark1'!AE2469)</f>
        <v/>
      </c>
      <c r="AE834" s="237" t="str">
        <f t="shared" si="105"/>
        <v/>
      </c>
      <c r="AF834" s="237" t="str">
        <f t="shared" si="107"/>
        <v/>
      </c>
      <c r="AG834" s="308"/>
    </row>
    <row r="835" spans="1:33" ht="15.6">
      <c r="A835" s="308"/>
      <c r="B835" s="308">
        <f>+'Ark1'!C2470</f>
        <v>0</v>
      </c>
      <c r="C835" s="236">
        <f>+'Ark1'!L2470</f>
        <v>0</v>
      </c>
      <c r="D835" s="236" t="e">
        <f>VLOOKUP(C835,Klasse!$C$11:$D$27,2)</f>
        <v>#N/A</v>
      </c>
      <c r="E835" s="236">
        <f>+'Ark1'!H2470</f>
        <v>0</v>
      </c>
      <c r="F835" s="236">
        <f>+'Ark1'!J2470</f>
        <v>0</v>
      </c>
      <c r="G835" s="236" t="e">
        <f>VLOOKUP(F835,RNR!$A$1:$B$25,2)</f>
        <v>#N/A</v>
      </c>
      <c r="H835" s="236" t="str">
        <f>+IF(I835=0,"",'Ark1'!Q2470)</f>
        <v/>
      </c>
      <c r="I835" s="353">
        <f>+'Ark1'!R2470</f>
        <v>0</v>
      </c>
      <c r="J835" s="237" t="str">
        <f>+IF(I835=0,"",'Ark1'!AG2470)</f>
        <v/>
      </c>
      <c r="K835" s="237"/>
      <c r="L835" s="237" t="str">
        <f>+IF(I835=0,"",'Ark1'!AH2470)</f>
        <v/>
      </c>
      <c r="M835" s="331"/>
      <c r="N835" s="504" t="e">
        <f>+IF(J835=0,"",'Ark1'!#REF!)</f>
        <v>#REF!</v>
      </c>
      <c r="O835" s="333"/>
      <c r="P835" s="32" t="str">
        <f>+IF(I835=0,"",'Ark1'!U2470)</f>
        <v/>
      </c>
      <c r="Q835" s="32"/>
      <c r="R835" s="264" t="e">
        <f>+IF(N835=0,"",'Ark1'!#REF!)</f>
        <v>#REF!</v>
      </c>
      <c r="S835" s="334"/>
      <c r="T835" s="264" t="e">
        <f>+IF(N835=0,"",'Ark1'!#REF!)</f>
        <v>#REF!</v>
      </c>
      <c r="U835" s="308"/>
      <c r="V835" s="238" t="str">
        <f>+IF(I835=0,"",'Ark1'!T2470)</f>
        <v/>
      </c>
      <c r="W835" s="331"/>
      <c r="X835" s="239" t="str">
        <f>+IF(I835=0,"",'Ark1'!W2470)</f>
        <v/>
      </c>
      <c r="Y835" s="239" t="str">
        <f>+IF(I835=0,"",'Ark1'!X2470)</f>
        <v/>
      </c>
      <c r="Z835" s="239" t="str">
        <f>+IF(I835=0,"",'Ark1'!Y2470)</f>
        <v/>
      </c>
      <c r="AA835" s="239" t="str">
        <f>+IF(I835=0,"",'Ark1'!Z2470)</f>
        <v/>
      </c>
      <c r="AB835" s="237" t="str">
        <f>+IF(I835=0,"",'Ark1'!AA2470)</f>
        <v/>
      </c>
      <c r="AC835" s="238" t="str">
        <f>+IF(I835=0,"",'Ark1'!AC2470)</f>
        <v/>
      </c>
      <c r="AD835" s="239" t="str">
        <f>+IF(I835=0,"",'Ark1'!AE2470)</f>
        <v/>
      </c>
      <c r="AE835" s="237" t="str">
        <f t="shared" si="105"/>
        <v/>
      </c>
      <c r="AF835" s="237" t="str">
        <f t="shared" si="107"/>
        <v/>
      </c>
      <c r="AG835" s="308"/>
    </row>
    <row r="836" spans="1:33" ht="15.6">
      <c r="A836" s="308"/>
      <c r="B836" s="308">
        <f>+'Ark1'!C2471</f>
        <v>0</v>
      </c>
      <c r="C836" s="236">
        <f>+'Ark1'!L2471</f>
        <v>0</v>
      </c>
      <c r="D836" s="236" t="e">
        <f>VLOOKUP(C836,Klasse!$C$11:$D$27,2)</f>
        <v>#N/A</v>
      </c>
      <c r="E836" s="236">
        <f>+'Ark1'!H2471</f>
        <v>0</v>
      </c>
      <c r="F836" s="236">
        <f>+'Ark1'!J2471</f>
        <v>0</v>
      </c>
      <c r="G836" s="236" t="e">
        <f>VLOOKUP(F836,RNR!$A$1:$B$25,2)</f>
        <v>#N/A</v>
      </c>
      <c r="H836" s="236" t="str">
        <f>+IF(I836=0,"",'Ark1'!Q2471)</f>
        <v/>
      </c>
      <c r="I836" s="353">
        <f>+'Ark1'!R2471</f>
        <v>0</v>
      </c>
      <c r="J836" s="237" t="str">
        <f>+IF(I836=0,"",'Ark1'!AG2471)</f>
        <v/>
      </c>
      <c r="K836" s="237"/>
      <c r="L836" s="237" t="str">
        <f>+IF(I836=0,"",'Ark1'!AH2471)</f>
        <v/>
      </c>
      <c r="M836" s="331"/>
      <c r="N836" s="504" t="e">
        <f>+IF(J836=0,"",'Ark1'!#REF!)</f>
        <v>#REF!</v>
      </c>
      <c r="O836" s="333"/>
      <c r="P836" s="32" t="str">
        <f>+IF(I836=0,"",'Ark1'!U2471)</f>
        <v/>
      </c>
      <c r="Q836" s="32"/>
      <c r="R836" s="264" t="e">
        <f>+IF(N836=0,"",'Ark1'!#REF!)</f>
        <v>#REF!</v>
      </c>
      <c r="S836" s="334"/>
      <c r="T836" s="264" t="e">
        <f>+IF(N836=0,"",'Ark1'!#REF!)</f>
        <v>#REF!</v>
      </c>
      <c r="U836" s="308"/>
      <c r="V836" s="238" t="str">
        <f>+IF(I836=0,"",'Ark1'!T2471)</f>
        <v/>
      </c>
      <c r="W836" s="331"/>
      <c r="X836" s="239" t="str">
        <f>+IF(I836=0,"",'Ark1'!W2471)</f>
        <v/>
      </c>
      <c r="Y836" s="239" t="str">
        <f>+IF(I836=0,"",'Ark1'!X2471)</f>
        <v/>
      </c>
      <c r="Z836" s="239" t="str">
        <f>+IF(I836=0,"",'Ark1'!Y2471)</f>
        <v/>
      </c>
      <c r="AA836" s="239" t="str">
        <f>+IF(I836=0,"",'Ark1'!Z2471)</f>
        <v/>
      </c>
      <c r="AB836" s="237" t="str">
        <f>+IF(I836=0,"",'Ark1'!AA2471)</f>
        <v/>
      </c>
      <c r="AC836" s="238" t="str">
        <f>+IF(I836=0,"",'Ark1'!AC2471)</f>
        <v/>
      </c>
      <c r="AD836" s="239" t="str">
        <f>+IF(I836=0,"",'Ark1'!AE2471)</f>
        <v/>
      </c>
      <c r="AE836" s="237" t="str">
        <f t="shared" si="105"/>
        <v/>
      </c>
      <c r="AF836" s="237" t="str">
        <f t="shared" si="107"/>
        <v/>
      </c>
      <c r="AG836" s="308"/>
    </row>
    <row r="837" spans="1:33" ht="15.6">
      <c r="A837" s="308"/>
      <c r="B837" s="308">
        <f>+'Ark1'!C2472</f>
        <v>0</v>
      </c>
      <c r="C837" s="236">
        <f>+'Ark1'!L2472</f>
        <v>0</v>
      </c>
      <c r="D837" s="236" t="e">
        <f>VLOOKUP(C837,Klasse!$C$11:$D$27,2)</f>
        <v>#N/A</v>
      </c>
      <c r="E837" s="236">
        <f>+'Ark1'!H2472</f>
        <v>0</v>
      </c>
      <c r="F837" s="236">
        <f>+'Ark1'!J2472</f>
        <v>0</v>
      </c>
      <c r="G837" s="236" t="e">
        <f>VLOOKUP(F837,RNR!$A$1:$B$25,2)</f>
        <v>#N/A</v>
      </c>
      <c r="H837" s="236" t="str">
        <f>+IF(I837=0,"",'Ark1'!Q2472)</f>
        <v/>
      </c>
      <c r="I837" s="353">
        <f>+'Ark1'!R2472</f>
        <v>0</v>
      </c>
      <c r="J837" s="237" t="str">
        <f>+IF(I837=0,"",'Ark1'!AG2472)</f>
        <v/>
      </c>
      <c r="K837" s="237"/>
      <c r="L837" s="237" t="str">
        <f>+IF(I837=0,"",'Ark1'!AH2472)</f>
        <v/>
      </c>
      <c r="M837" s="331"/>
      <c r="N837" s="504" t="e">
        <f>+IF(J837=0,"",'Ark1'!#REF!)</f>
        <v>#REF!</v>
      </c>
      <c r="O837" s="333"/>
      <c r="P837" s="32" t="str">
        <f>+IF(I837=0,"",'Ark1'!U2472)</f>
        <v/>
      </c>
      <c r="Q837" s="32"/>
      <c r="R837" s="264" t="e">
        <f>+IF(N837=0,"",'Ark1'!#REF!)</f>
        <v>#REF!</v>
      </c>
      <c r="S837" s="334"/>
      <c r="T837" s="264" t="e">
        <f>+IF(N837=0,"",'Ark1'!#REF!)</f>
        <v>#REF!</v>
      </c>
      <c r="U837" s="308"/>
      <c r="V837" s="238" t="str">
        <f>+IF(I837=0,"",'Ark1'!T2472)</f>
        <v/>
      </c>
      <c r="W837" s="331"/>
      <c r="X837" s="239" t="str">
        <f>+IF(I837=0,"",'Ark1'!W2472)</f>
        <v/>
      </c>
      <c r="Y837" s="239" t="str">
        <f>+IF(I837=0,"",'Ark1'!X2472)</f>
        <v/>
      </c>
      <c r="Z837" s="239" t="str">
        <f>+IF(I837=0,"",'Ark1'!Y2472)</f>
        <v/>
      </c>
      <c r="AA837" s="239" t="str">
        <f>+IF(I837=0,"",'Ark1'!Z2472)</f>
        <v/>
      </c>
      <c r="AB837" s="237" t="str">
        <f>+IF(I837=0,"",'Ark1'!AA2472)</f>
        <v/>
      </c>
      <c r="AC837" s="238" t="str">
        <f>+IF(I837=0,"",'Ark1'!AC2472)</f>
        <v/>
      </c>
      <c r="AD837" s="239" t="str">
        <f>+IF(I837=0,"",'Ark1'!AE2472)</f>
        <v/>
      </c>
      <c r="AE837" s="237" t="str">
        <f t="shared" si="105"/>
        <v/>
      </c>
      <c r="AF837" s="237" t="str">
        <f t="shared" si="107"/>
        <v/>
      </c>
      <c r="AG837" s="308"/>
    </row>
    <row r="838" spans="1:33" ht="15.6">
      <c r="A838" s="308"/>
      <c r="B838" s="308">
        <f>+'Ark1'!C2473</f>
        <v>0</v>
      </c>
      <c r="C838" s="236">
        <f>+'Ark1'!L2473</f>
        <v>0</v>
      </c>
      <c r="D838" s="236" t="e">
        <f>VLOOKUP(C838,Klasse!$C$11:$D$27,2)</f>
        <v>#N/A</v>
      </c>
      <c r="E838" s="236">
        <f>+'Ark1'!H2473</f>
        <v>0</v>
      </c>
      <c r="F838" s="236">
        <f>+'Ark1'!J2473</f>
        <v>0</v>
      </c>
      <c r="G838" s="236" t="e">
        <f>VLOOKUP(F838,RNR!$A$1:$B$25,2)</f>
        <v>#N/A</v>
      </c>
      <c r="H838" s="236" t="str">
        <f>+IF(I838=0,"",'Ark1'!Q2473)</f>
        <v/>
      </c>
      <c r="I838" s="353">
        <f>+'Ark1'!R2473</f>
        <v>0</v>
      </c>
      <c r="J838" s="237" t="str">
        <f>+IF(I838=0,"",'Ark1'!AG2473)</f>
        <v/>
      </c>
      <c r="K838" s="237"/>
      <c r="L838" s="237" t="str">
        <f>+IF(I838=0,"",'Ark1'!AH2473)</f>
        <v/>
      </c>
      <c r="M838" s="331"/>
      <c r="N838" s="504" t="e">
        <f>+IF(J838=0,"",'Ark1'!#REF!)</f>
        <v>#REF!</v>
      </c>
      <c r="O838" s="333"/>
      <c r="P838" s="32" t="str">
        <f>+IF(I838=0,"",'Ark1'!U2473)</f>
        <v/>
      </c>
      <c r="Q838" s="32"/>
      <c r="R838" s="264" t="e">
        <f>+IF(N838=0,"",'Ark1'!#REF!)</f>
        <v>#REF!</v>
      </c>
      <c r="S838" s="334"/>
      <c r="T838" s="264" t="e">
        <f>+IF(N838=0,"",'Ark1'!#REF!)</f>
        <v>#REF!</v>
      </c>
      <c r="U838" s="308"/>
      <c r="V838" s="238" t="str">
        <f>+IF(I838=0,"",'Ark1'!T2473)</f>
        <v/>
      </c>
      <c r="W838" s="331"/>
      <c r="X838" s="239" t="str">
        <f>+IF(I838=0,"",'Ark1'!W2473)</f>
        <v/>
      </c>
      <c r="Y838" s="239" t="str">
        <f>+IF(I838=0,"",'Ark1'!X2473)</f>
        <v/>
      </c>
      <c r="Z838" s="239" t="str">
        <f>+IF(I838=0,"",'Ark1'!Y2473)</f>
        <v/>
      </c>
      <c r="AA838" s="239" t="str">
        <f>+IF(I838=0,"",'Ark1'!Z2473)</f>
        <v/>
      </c>
      <c r="AB838" s="237" t="str">
        <f>+IF(I838=0,"",'Ark1'!AA2473)</f>
        <v/>
      </c>
      <c r="AC838" s="238" t="str">
        <f>+IF(I838=0,"",'Ark1'!AC2473)</f>
        <v/>
      </c>
      <c r="AD838" s="239" t="str">
        <f>+IF(I838=0,"",'Ark1'!AE2473)</f>
        <v/>
      </c>
      <c r="AE838" s="237" t="str">
        <f t="shared" si="105"/>
        <v/>
      </c>
      <c r="AF838" s="237" t="str">
        <f t="shared" si="107"/>
        <v/>
      </c>
      <c r="AG838" s="308"/>
    </row>
    <row r="839" spans="1:33" ht="15.6">
      <c r="A839" s="308"/>
      <c r="B839" s="308">
        <f>+'Ark1'!C2474</f>
        <v>0</v>
      </c>
      <c r="C839" s="236">
        <f>+'Ark1'!L2474</f>
        <v>0</v>
      </c>
      <c r="D839" s="236" t="e">
        <f>VLOOKUP(C839,Klasse!$C$11:$D$27,2)</f>
        <v>#N/A</v>
      </c>
      <c r="E839" s="236">
        <f>+'Ark1'!H2474</f>
        <v>0</v>
      </c>
      <c r="F839" s="236">
        <f>+'Ark1'!J2474</f>
        <v>0</v>
      </c>
      <c r="G839" s="236" t="e">
        <f>VLOOKUP(F839,RNR!$A$1:$B$25,2)</f>
        <v>#N/A</v>
      </c>
      <c r="H839" s="236" t="str">
        <f>+IF(I839=0,"",'Ark1'!Q2474)</f>
        <v/>
      </c>
      <c r="I839" s="353">
        <f>+'Ark1'!R2474</f>
        <v>0</v>
      </c>
      <c r="J839" s="237" t="str">
        <f>+IF(I839=0,"",'Ark1'!AG2474)</f>
        <v/>
      </c>
      <c r="K839" s="237"/>
      <c r="L839" s="237" t="str">
        <f>+IF(I839=0,"",'Ark1'!AH2474)</f>
        <v/>
      </c>
      <c r="M839" s="331"/>
      <c r="N839" s="504" t="e">
        <f>+IF(J839=0,"",'Ark1'!#REF!)</f>
        <v>#REF!</v>
      </c>
      <c r="O839" s="333"/>
      <c r="P839" s="32" t="str">
        <f>+IF(I839=0,"",'Ark1'!U2474)</f>
        <v/>
      </c>
      <c r="Q839" s="32"/>
      <c r="R839" s="264" t="e">
        <f>+IF(N839=0,"",'Ark1'!#REF!)</f>
        <v>#REF!</v>
      </c>
      <c r="S839" s="334"/>
      <c r="T839" s="264" t="e">
        <f>+IF(N839=0,"",'Ark1'!#REF!)</f>
        <v>#REF!</v>
      </c>
      <c r="U839" s="308"/>
      <c r="V839" s="238" t="str">
        <f>+IF(I839=0,"",'Ark1'!T2474)</f>
        <v/>
      </c>
      <c r="W839" s="331"/>
      <c r="X839" s="239" t="str">
        <f>+IF(I839=0,"",'Ark1'!W2474)</f>
        <v/>
      </c>
      <c r="Y839" s="239" t="str">
        <f>+IF(I839=0,"",'Ark1'!X2474)</f>
        <v/>
      </c>
      <c r="Z839" s="239" t="str">
        <f>+IF(I839=0,"",'Ark1'!Y2474)</f>
        <v/>
      </c>
      <c r="AA839" s="239" t="str">
        <f>+IF(I839=0,"",'Ark1'!Z2474)</f>
        <v/>
      </c>
      <c r="AB839" s="237" t="str">
        <f>+IF(I839=0,"",'Ark1'!AA2474)</f>
        <v/>
      </c>
      <c r="AC839" s="238" t="str">
        <f>+IF(I839=0,"",'Ark1'!AC2474)</f>
        <v/>
      </c>
      <c r="AD839" s="239" t="str">
        <f>+IF(I839=0,"",'Ark1'!AE2474)</f>
        <v/>
      </c>
      <c r="AE839" s="237" t="str">
        <f t="shared" si="105"/>
        <v/>
      </c>
      <c r="AF839" s="237" t="str">
        <f t="shared" si="107"/>
        <v/>
      </c>
      <c r="AG839" s="308"/>
    </row>
    <row r="840" spans="1:33" ht="15.6">
      <c r="A840" s="308"/>
      <c r="B840" s="308">
        <f>+'Ark1'!C2475</f>
        <v>0</v>
      </c>
      <c r="C840" s="236">
        <f>+'Ark1'!L2475</f>
        <v>0</v>
      </c>
      <c r="D840" s="236" t="e">
        <f>VLOOKUP(C840,Klasse!$C$11:$D$27,2)</f>
        <v>#N/A</v>
      </c>
      <c r="E840" s="236">
        <f>+'Ark1'!H2475</f>
        <v>0</v>
      </c>
      <c r="F840" s="236">
        <f>+'Ark1'!J2475</f>
        <v>0</v>
      </c>
      <c r="G840" s="236" t="e">
        <f>VLOOKUP(F840,RNR!$A$1:$B$25,2)</f>
        <v>#N/A</v>
      </c>
      <c r="H840" s="236" t="str">
        <f>+IF(I840=0,"",'Ark1'!Q2475)</f>
        <v/>
      </c>
      <c r="I840" s="353">
        <f>+'Ark1'!R2475</f>
        <v>0</v>
      </c>
      <c r="J840" s="237" t="str">
        <f>+IF(I840=0,"",'Ark1'!AG2475)</f>
        <v/>
      </c>
      <c r="K840" s="237"/>
      <c r="L840" s="237" t="str">
        <f>+IF(I840=0,"",'Ark1'!AH2475)</f>
        <v/>
      </c>
      <c r="M840" s="331"/>
      <c r="N840" s="504" t="e">
        <f>+IF(J840=0,"",'Ark1'!#REF!)</f>
        <v>#REF!</v>
      </c>
      <c r="O840" s="333"/>
      <c r="P840" s="32" t="str">
        <f>+IF(I840=0,"",'Ark1'!U2475)</f>
        <v/>
      </c>
      <c r="Q840" s="32"/>
      <c r="R840" s="264" t="e">
        <f>+IF(N840=0,"",'Ark1'!#REF!)</f>
        <v>#REF!</v>
      </c>
      <c r="S840" s="334"/>
      <c r="T840" s="264" t="e">
        <f>+IF(N840=0,"",'Ark1'!#REF!)</f>
        <v>#REF!</v>
      </c>
      <c r="U840" s="308"/>
      <c r="V840" s="238" t="str">
        <f>+IF(I840=0,"",'Ark1'!T2475)</f>
        <v/>
      </c>
      <c r="W840" s="331"/>
      <c r="X840" s="239" t="str">
        <f>+IF(I840=0,"",'Ark1'!W2475)</f>
        <v/>
      </c>
      <c r="Y840" s="239" t="str">
        <f>+IF(I840=0,"",'Ark1'!X2475)</f>
        <v/>
      </c>
      <c r="Z840" s="239" t="str">
        <f>+IF(I840=0,"",'Ark1'!Y2475)</f>
        <v/>
      </c>
      <c r="AA840" s="239" t="str">
        <f>+IF(I840=0,"",'Ark1'!Z2475)</f>
        <v/>
      </c>
      <c r="AB840" s="237" t="str">
        <f>+IF(I840=0,"",'Ark1'!AA2475)</f>
        <v/>
      </c>
      <c r="AC840" s="238" t="str">
        <f>+IF(I840=0,"",'Ark1'!AC2475)</f>
        <v/>
      </c>
      <c r="AD840" s="239" t="str">
        <f>+IF(I840=0,"",'Ark1'!AE2475)</f>
        <v/>
      </c>
      <c r="AE840" s="237" t="str">
        <f t="shared" si="105"/>
        <v/>
      </c>
      <c r="AF840" s="237" t="str">
        <f t="shared" si="107"/>
        <v/>
      </c>
      <c r="AG840" s="308"/>
    </row>
    <row r="841" spans="1:33" ht="15.6">
      <c r="A841" s="308"/>
      <c r="B841" s="308">
        <f>+'Ark1'!C2476</f>
        <v>0</v>
      </c>
      <c r="C841" s="236">
        <f>+'Ark1'!L2476</f>
        <v>0</v>
      </c>
      <c r="D841" s="236" t="e">
        <f>VLOOKUP(C841,Klasse!$C$11:$D$27,2)</f>
        <v>#N/A</v>
      </c>
      <c r="E841" s="236">
        <f>+'Ark1'!H2476</f>
        <v>0</v>
      </c>
      <c r="F841" s="236">
        <f>+'Ark1'!J2476</f>
        <v>0</v>
      </c>
      <c r="G841" s="236" t="e">
        <f>VLOOKUP(F841,RNR!$A$1:$B$25,2)</f>
        <v>#N/A</v>
      </c>
      <c r="H841" s="236" t="str">
        <f>+IF(I841=0,"",'Ark1'!Q2476)</f>
        <v/>
      </c>
      <c r="I841" s="353">
        <f>+'Ark1'!R2476</f>
        <v>0</v>
      </c>
      <c r="J841" s="237" t="str">
        <f>+IF(I841=0,"",'Ark1'!AG2476)</f>
        <v/>
      </c>
      <c r="K841" s="237"/>
      <c r="L841" s="237" t="str">
        <f>+IF(I841=0,"",'Ark1'!AH2476)</f>
        <v/>
      </c>
      <c r="M841" s="331"/>
      <c r="N841" s="504" t="e">
        <f>+IF(J841=0,"",'Ark1'!#REF!)</f>
        <v>#REF!</v>
      </c>
      <c r="O841" s="333"/>
      <c r="P841" s="32" t="str">
        <f>+IF(I841=0,"",'Ark1'!U2476)</f>
        <v/>
      </c>
      <c r="Q841" s="32"/>
      <c r="R841" s="264" t="e">
        <f>+IF(N841=0,"",'Ark1'!#REF!)</f>
        <v>#REF!</v>
      </c>
      <c r="S841" s="334"/>
      <c r="T841" s="264" t="e">
        <f>+IF(N841=0,"",'Ark1'!#REF!)</f>
        <v>#REF!</v>
      </c>
      <c r="U841" s="308"/>
      <c r="V841" s="238" t="str">
        <f>+IF(I841=0,"",'Ark1'!T2476)</f>
        <v/>
      </c>
      <c r="W841" s="331"/>
      <c r="X841" s="239" t="str">
        <f>+IF(I841=0,"",'Ark1'!W2476)</f>
        <v/>
      </c>
      <c r="Y841" s="239" t="str">
        <f>+IF(I841=0,"",'Ark1'!X2476)</f>
        <v/>
      </c>
      <c r="Z841" s="239" t="str">
        <f>+IF(I841=0,"",'Ark1'!Y2476)</f>
        <v/>
      </c>
      <c r="AA841" s="239" t="str">
        <f>+IF(I841=0,"",'Ark1'!Z2476)</f>
        <v/>
      </c>
      <c r="AB841" s="237" t="str">
        <f>+IF(I841=0,"",'Ark1'!AA2476)</f>
        <v/>
      </c>
      <c r="AC841" s="238" t="str">
        <f>+IF(I841=0,"",'Ark1'!AC2476)</f>
        <v/>
      </c>
      <c r="AD841" s="239" t="str">
        <f>+IF(I841=0,"",'Ark1'!AE2476)</f>
        <v/>
      </c>
      <c r="AE841" s="237" t="str">
        <f t="shared" si="105"/>
        <v/>
      </c>
      <c r="AF841" s="237" t="str">
        <f t="shared" si="107"/>
        <v/>
      </c>
      <c r="AG841" s="308"/>
    </row>
    <row r="842" spans="1:33" ht="15.6">
      <c r="A842" s="308"/>
      <c r="B842" s="308">
        <f>+'Ark1'!C2477</f>
        <v>0</v>
      </c>
      <c r="C842" s="236">
        <f>+'Ark1'!L2477</f>
        <v>0</v>
      </c>
      <c r="D842" s="236" t="e">
        <f>VLOOKUP(C842,Klasse!$C$11:$D$27,2)</f>
        <v>#N/A</v>
      </c>
      <c r="E842" s="236">
        <f>+'Ark1'!H2477</f>
        <v>0</v>
      </c>
      <c r="F842" s="236">
        <f>+'Ark1'!J2477</f>
        <v>0</v>
      </c>
      <c r="G842" s="236" t="e">
        <f>VLOOKUP(F842,RNR!$A$1:$B$25,2)</f>
        <v>#N/A</v>
      </c>
      <c r="H842" s="236" t="str">
        <f>+IF(I842=0,"",'Ark1'!Q2477)</f>
        <v/>
      </c>
      <c r="I842" s="353">
        <f>+'Ark1'!R2477</f>
        <v>0</v>
      </c>
      <c r="J842" s="237" t="str">
        <f>+IF(I842=0,"",'Ark1'!AG2477)</f>
        <v/>
      </c>
      <c r="K842" s="237"/>
      <c r="L842" s="237" t="str">
        <f>+IF(I842=0,"",'Ark1'!AH2477)</f>
        <v/>
      </c>
      <c r="M842" s="331"/>
      <c r="N842" s="504" t="e">
        <f>+IF(J842=0,"",'Ark1'!#REF!)</f>
        <v>#REF!</v>
      </c>
      <c r="O842" s="333"/>
      <c r="P842" s="32" t="str">
        <f>+IF(I842=0,"",'Ark1'!U2477)</f>
        <v/>
      </c>
      <c r="Q842" s="32"/>
      <c r="R842" s="264" t="e">
        <f>+IF(N842=0,"",'Ark1'!#REF!)</f>
        <v>#REF!</v>
      </c>
      <c r="S842" s="334"/>
      <c r="T842" s="264" t="e">
        <f>+IF(N842=0,"",'Ark1'!#REF!)</f>
        <v>#REF!</v>
      </c>
      <c r="U842" s="308"/>
      <c r="V842" s="238" t="str">
        <f>+IF(I842=0,"",'Ark1'!T2477)</f>
        <v/>
      </c>
      <c r="W842" s="331"/>
      <c r="X842" s="239" t="str">
        <f>+IF(I842=0,"",'Ark1'!W2477)</f>
        <v/>
      </c>
      <c r="Y842" s="239" t="str">
        <f>+IF(I842=0,"",'Ark1'!X2477)</f>
        <v/>
      </c>
      <c r="Z842" s="239" t="str">
        <f>+IF(I842=0,"",'Ark1'!Y2477)</f>
        <v/>
      </c>
      <c r="AA842" s="239" t="str">
        <f>+IF(I842=0,"",'Ark1'!Z2477)</f>
        <v/>
      </c>
      <c r="AB842" s="237" t="str">
        <f>+IF(I842=0,"",'Ark1'!AA2477)</f>
        <v/>
      </c>
      <c r="AC842" s="238" t="str">
        <f>+IF(I842=0,"",'Ark1'!AC2477)</f>
        <v/>
      </c>
      <c r="AD842" s="239" t="str">
        <f>+IF(I842=0,"",'Ark1'!AE2477)</f>
        <v/>
      </c>
      <c r="AE842" s="237" t="str">
        <f t="shared" si="105"/>
        <v/>
      </c>
      <c r="AF842" s="237" t="str">
        <f t="shared" si="107"/>
        <v/>
      </c>
      <c r="AG842" s="308"/>
    </row>
    <row r="843" spans="1:33" ht="15.6">
      <c r="A843" s="308"/>
      <c r="B843" s="308">
        <f>+'Ark1'!C2478</f>
        <v>0</v>
      </c>
      <c r="C843" s="236">
        <f>+'Ark1'!L2478</f>
        <v>0</v>
      </c>
      <c r="D843" s="236" t="e">
        <f>VLOOKUP(C843,Klasse!$C$11:$D$27,2)</f>
        <v>#N/A</v>
      </c>
      <c r="E843" s="236">
        <f>+'Ark1'!H2478</f>
        <v>0</v>
      </c>
      <c r="F843" s="236">
        <f>+'Ark1'!J2478</f>
        <v>0</v>
      </c>
      <c r="G843" s="236" t="e">
        <f>VLOOKUP(F843,RNR!$A$1:$B$25,2)</f>
        <v>#N/A</v>
      </c>
      <c r="H843" s="236" t="str">
        <f>+IF(I843=0,"",'Ark1'!Q2478)</f>
        <v/>
      </c>
      <c r="I843" s="353">
        <f>+'Ark1'!R2478</f>
        <v>0</v>
      </c>
      <c r="J843" s="237" t="str">
        <f>+IF(I843=0,"",'Ark1'!AG2478)</f>
        <v/>
      </c>
      <c r="K843" s="237"/>
      <c r="L843" s="237" t="str">
        <f>+IF(I843=0,"",'Ark1'!AH2478)</f>
        <v/>
      </c>
      <c r="M843" s="331"/>
      <c r="N843" s="504" t="e">
        <f>+IF(J843=0,"",'Ark1'!#REF!)</f>
        <v>#REF!</v>
      </c>
      <c r="O843" s="333"/>
      <c r="P843" s="32" t="str">
        <f>+IF(I843=0,"",'Ark1'!U2478)</f>
        <v/>
      </c>
      <c r="Q843" s="32"/>
      <c r="R843" s="264" t="e">
        <f>+IF(N843=0,"",'Ark1'!#REF!)</f>
        <v>#REF!</v>
      </c>
      <c r="S843" s="334"/>
      <c r="T843" s="264" t="e">
        <f>+IF(N843=0,"",'Ark1'!#REF!)</f>
        <v>#REF!</v>
      </c>
      <c r="U843" s="308"/>
      <c r="V843" s="238" t="str">
        <f>+IF(I843=0,"",'Ark1'!T2478)</f>
        <v/>
      </c>
      <c r="W843" s="331"/>
      <c r="X843" s="239" t="str">
        <f>+IF(I843=0,"",'Ark1'!W2478)</f>
        <v/>
      </c>
      <c r="Y843" s="239" t="str">
        <f>+IF(I843=0,"",'Ark1'!X2478)</f>
        <v/>
      </c>
      <c r="Z843" s="239" t="str">
        <f>+IF(I843=0,"",'Ark1'!Y2478)</f>
        <v/>
      </c>
      <c r="AA843" s="239" t="str">
        <f>+IF(I843=0,"",'Ark1'!Z2478)</f>
        <v/>
      </c>
      <c r="AB843" s="237" t="str">
        <f>+IF(I843=0,"",'Ark1'!AA2478)</f>
        <v/>
      </c>
      <c r="AC843" s="238" t="str">
        <f>+IF(I843=0,"",'Ark1'!AC2478)</f>
        <v/>
      </c>
      <c r="AD843" s="239" t="str">
        <f>+IF(I843=0,"",'Ark1'!AE2478)</f>
        <v/>
      </c>
      <c r="AE843" s="237" t="str">
        <f t="shared" si="105"/>
        <v/>
      </c>
      <c r="AF843" s="237" t="str">
        <f t="shared" si="107"/>
        <v/>
      </c>
      <c r="AG843" s="308"/>
    </row>
    <row r="844" spans="1:33" ht="15.6">
      <c r="A844" s="308"/>
      <c r="B844" s="308">
        <f>+'Ark1'!C2479</f>
        <v>0</v>
      </c>
      <c r="C844" s="236">
        <f>+'Ark1'!L2479</f>
        <v>0</v>
      </c>
      <c r="D844" s="236" t="e">
        <f>VLOOKUP(C844,Klasse!$C$11:$D$27,2)</f>
        <v>#N/A</v>
      </c>
      <c r="E844" s="236">
        <f>+'Ark1'!H2479</f>
        <v>0</v>
      </c>
      <c r="F844" s="236">
        <f>+'Ark1'!J2479</f>
        <v>0</v>
      </c>
      <c r="G844" s="236" t="e">
        <f>VLOOKUP(F844,RNR!$A$1:$B$25,2)</f>
        <v>#N/A</v>
      </c>
      <c r="H844" s="236" t="str">
        <f>+IF(I844=0,"",'Ark1'!Q2479)</f>
        <v/>
      </c>
      <c r="I844" s="353">
        <f>+'Ark1'!R2479</f>
        <v>0</v>
      </c>
      <c r="J844" s="237" t="str">
        <f>+IF(I844=0,"",'Ark1'!AG2479)</f>
        <v/>
      </c>
      <c r="K844" s="237"/>
      <c r="L844" s="237" t="str">
        <f>+IF(I844=0,"",'Ark1'!AH2479)</f>
        <v/>
      </c>
      <c r="M844" s="331"/>
      <c r="N844" s="504" t="e">
        <f>+IF(J844=0,"",'Ark1'!#REF!)</f>
        <v>#REF!</v>
      </c>
      <c r="O844" s="333"/>
      <c r="P844" s="32" t="str">
        <f>+IF(I844=0,"",'Ark1'!U2479)</f>
        <v/>
      </c>
      <c r="Q844" s="32"/>
      <c r="R844" s="264" t="e">
        <f>+IF(N844=0,"",'Ark1'!#REF!)</f>
        <v>#REF!</v>
      </c>
      <c r="S844" s="334"/>
      <c r="T844" s="264" t="e">
        <f>+IF(N844=0,"",'Ark1'!#REF!)</f>
        <v>#REF!</v>
      </c>
      <c r="U844" s="308"/>
      <c r="V844" s="238" t="str">
        <f>+IF(I844=0,"",'Ark1'!T2479)</f>
        <v/>
      </c>
      <c r="W844" s="331"/>
      <c r="X844" s="239" t="str">
        <f>+IF(I844=0,"",'Ark1'!W2479)</f>
        <v/>
      </c>
      <c r="Y844" s="239" t="str">
        <f>+IF(I844=0,"",'Ark1'!X2479)</f>
        <v/>
      </c>
      <c r="Z844" s="239" t="str">
        <f>+IF(I844=0,"",'Ark1'!Y2479)</f>
        <v/>
      </c>
      <c r="AA844" s="239" t="str">
        <f>+IF(I844=0,"",'Ark1'!Z2479)</f>
        <v/>
      </c>
      <c r="AB844" s="237" t="str">
        <f>+IF(I844=0,"",'Ark1'!AA2479)</f>
        <v/>
      </c>
      <c r="AC844" s="238" t="str">
        <f>+IF(I844=0,"",'Ark1'!AC2479)</f>
        <v/>
      </c>
      <c r="AD844" s="239" t="str">
        <f>+IF(I844=0,"",'Ark1'!AE2479)</f>
        <v/>
      </c>
      <c r="AE844" s="237" t="str">
        <f t="shared" si="105"/>
        <v/>
      </c>
      <c r="AF844" s="237" t="str">
        <f t="shared" si="107"/>
        <v/>
      </c>
      <c r="AG844" s="308"/>
    </row>
    <row r="845" spans="1:33" ht="15.6">
      <c r="A845" s="308"/>
      <c r="B845" s="308">
        <f>+'Ark1'!C2480</f>
        <v>0</v>
      </c>
      <c r="C845" s="236">
        <f>+'Ark1'!L2480</f>
        <v>0</v>
      </c>
      <c r="D845" s="236" t="e">
        <f>VLOOKUP(C845,Klasse!$C$11:$D$27,2)</f>
        <v>#N/A</v>
      </c>
      <c r="E845" s="236">
        <f>+'Ark1'!H2480</f>
        <v>0</v>
      </c>
      <c r="F845" s="236">
        <f>+'Ark1'!J2480</f>
        <v>0</v>
      </c>
      <c r="G845" s="236" t="e">
        <f>VLOOKUP(F845,RNR!$A$1:$B$25,2)</f>
        <v>#N/A</v>
      </c>
      <c r="H845" s="236" t="str">
        <f>+IF(I845=0,"",'Ark1'!Q2480)</f>
        <v/>
      </c>
      <c r="I845" s="353">
        <f>+'Ark1'!R2480</f>
        <v>0</v>
      </c>
      <c r="J845" s="237" t="str">
        <f>+IF(I845=0,"",'Ark1'!AG2480)</f>
        <v/>
      </c>
      <c r="K845" s="237"/>
      <c r="L845" s="237" t="str">
        <f>+IF(I845=0,"",'Ark1'!AH2480)</f>
        <v/>
      </c>
      <c r="M845" s="331"/>
      <c r="N845" s="504" t="e">
        <f>+IF(J845=0,"",'Ark1'!#REF!)</f>
        <v>#REF!</v>
      </c>
      <c r="O845" s="333"/>
      <c r="P845" s="32" t="str">
        <f>+IF(I845=0,"",'Ark1'!U2480)</f>
        <v/>
      </c>
      <c r="Q845" s="32"/>
      <c r="R845" s="264" t="e">
        <f>+IF(N845=0,"",'Ark1'!#REF!)</f>
        <v>#REF!</v>
      </c>
      <c r="S845" s="334"/>
      <c r="T845" s="264" t="e">
        <f>+IF(N845=0,"",'Ark1'!#REF!)</f>
        <v>#REF!</v>
      </c>
      <c r="U845" s="308"/>
      <c r="V845" s="238" t="str">
        <f>+IF(I845=0,"",'Ark1'!T2480)</f>
        <v/>
      </c>
      <c r="W845" s="331"/>
      <c r="X845" s="239" t="str">
        <f>+IF(I845=0,"",'Ark1'!W2480)</f>
        <v/>
      </c>
      <c r="Y845" s="239" t="str">
        <f>+IF(I845=0,"",'Ark1'!X2480)</f>
        <v/>
      </c>
      <c r="Z845" s="239" t="str">
        <f>+IF(I845=0,"",'Ark1'!Y2480)</f>
        <v/>
      </c>
      <c r="AA845" s="239" t="str">
        <f>+IF(I845=0,"",'Ark1'!Z2480)</f>
        <v/>
      </c>
      <c r="AB845" s="237" t="str">
        <f>+IF(I845=0,"",'Ark1'!AA2480)</f>
        <v/>
      </c>
      <c r="AC845" s="238" t="str">
        <f>+IF(I845=0,"",'Ark1'!AC2480)</f>
        <v/>
      </c>
      <c r="AD845" s="239" t="str">
        <f>+IF(I845=0,"",'Ark1'!AE2480)</f>
        <v/>
      </c>
      <c r="AE845" s="237" t="str">
        <f t="shared" si="105"/>
        <v/>
      </c>
      <c r="AF845" s="237" t="str">
        <f t="shared" si="107"/>
        <v/>
      </c>
      <c r="AG845" s="308"/>
    </row>
    <row r="846" spans="1:33" ht="15.6">
      <c r="A846" s="308"/>
      <c r="B846" s="308">
        <f>+'Ark1'!C2481</f>
        <v>0</v>
      </c>
      <c r="C846" s="236">
        <f>+'Ark1'!L2481</f>
        <v>0</v>
      </c>
      <c r="D846" s="236" t="e">
        <f>VLOOKUP(C846,Klasse!$C$11:$D$27,2)</f>
        <v>#N/A</v>
      </c>
      <c r="E846" s="236">
        <f>+'Ark1'!H2481</f>
        <v>0</v>
      </c>
      <c r="F846" s="236">
        <f>+'Ark1'!J2481</f>
        <v>0</v>
      </c>
      <c r="G846" s="236" t="e">
        <f>VLOOKUP(F846,RNR!$A$1:$B$25,2)</f>
        <v>#N/A</v>
      </c>
      <c r="H846" s="236" t="str">
        <f>+IF(I846=0,"",'Ark1'!Q2481)</f>
        <v/>
      </c>
      <c r="I846" s="353">
        <f>+'Ark1'!R2481</f>
        <v>0</v>
      </c>
      <c r="J846" s="237" t="str">
        <f>+IF(I846=0,"",'Ark1'!AG2481)</f>
        <v/>
      </c>
      <c r="K846" s="237"/>
      <c r="L846" s="237" t="str">
        <f>+IF(I846=0,"",'Ark1'!AH2481)</f>
        <v/>
      </c>
      <c r="M846" s="331"/>
      <c r="N846" s="504" t="e">
        <f>+IF(J846=0,"",'Ark1'!#REF!)</f>
        <v>#REF!</v>
      </c>
      <c r="O846" s="333"/>
      <c r="P846" s="32" t="str">
        <f>+IF(I846=0,"",'Ark1'!U2481)</f>
        <v/>
      </c>
      <c r="Q846" s="32"/>
      <c r="R846" s="264" t="e">
        <f>+IF(N846=0,"",'Ark1'!#REF!)</f>
        <v>#REF!</v>
      </c>
      <c r="S846" s="334"/>
      <c r="T846" s="264" t="e">
        <f>+IF(N846=0,"",'Ark1'!#REF!)</f>
        <v>#REF!</v>
      </c>
      <c r="U846" s="308"/>
      <c r="V846" s="238" t="str">
        <f>+IF(I846=0,"",'Ark1'!T2481)</f>
        <v/>
      </c>
      <c r="W846" s="331"/>
      <c r="X846" s="239" t="str">
        <f>+IF(I846=0,"",'Ark1'!W2481)</f>
        <v/>
      </c>
      <c r="Y846" s="239" t="str">
        <f>+IF(I846=0,"",'Ark1'!X2481)</f>
        <v/>
      </c>
      <c r="Z846" s="239" t="str">
        <f>+IF(I846=0,"",'Ark1'!Y2481)</f>
        <v/>
      </c>
      <c r="AA846" s="239" t="str">
        <f>+IF(I846=0,"",'Ark1'!Z2481)</f>
        <v/>
      </c>
      <c r="AB846" s="237" t="str">
        <f>+IF(I846=0,"",'Ark1'!AA2481)</f>
        <v/>
      </c>
      <c r="AC846" s="238" t="str">
        <f>+IF(I846=0,"",'Ark1'!AC2481)</f>
        <v/>
      </c>
      <c r="AD846" s="239" t="str">
        <f>+IF(I846=0,"",'Ark1'!AE2481)</f>
        <v/>
      </c>
      <c r="AE846" s="237" t="str">
        <f t="shared" si="105"/>
        <v/>
      </c>
      <c r="AF846" s="237" t="str">
        <f t="shared" si="107"/>
        <v/>
      </c>
      <c r="AG846" s="308"/>
    </row>
    <row r="847" spans="1:33" ht="15.6">
      <c r="A847" s="308"/>
      <c r="B847" s="308">
        <f>+'Ark1'!C2482</f>
        <v>0</v>
      </c>
      <c r="C847" s="236">
        <f>+'Ark1'!L2482</f>
        <v>0</v>
      </c>
      <c r="D847" s="236" t="e">
        <f>VLOOKUP(C847,Klasse!$C$11:$D$27,2)</f>
        <v>#N/A</v>
      </c>
      <c r="E847" s="236">
        <f>+'Ark1'!H2482</f>
        <v>0</v>
      </c>
      <c r="F847" s="236">
        <f>+'Ark1'!J2482</f>
        <v>0</v>
      </c>
      <c r="G847" s="236" t="e">
        <f>VLOOKUP(F847,RNR!$A$1:$B$25,2)</f>
        <v>#N/A</v>
      </c>
      <c r="H847" s="236" t="str">
        <f>+IF(I847=0,"",'Ark1'!Q2482)</f>
        <v/>
      </c>
      <c r="I847" s="353">
        <f>+'Ark1'!R2482</f>
        <v>0</v>
      </c>
      <c r="J847" s="237" t="str">
        <f>+IF(I847=0,"",'Ark1'!AG2482)</f>
        <v/>
      </c>
      <c r="K847" s="237"/>
      <c r="L847" s="237" t="str">
        <f>+IF(I847=0,"",'Ark1'!AH2482)</f>
        <v/>
      </c>
      <c r="M847" s="331"/>
      <c r="N847" s="504" t="e">
        <f>+IF(J847=0,"",'Ark1'!#REF!)</f>
        <v>#REF!</v>
      </c>
      <c r="O847" s="333"/>
      <c r="P847" s="32" t="str">
        <f>+IF(I847=0,"",'Ark1'!U2482)</f>
        <v/>
      </c>
      <c r="Q847" s="32"/>
      <c r="R847" s="264" t="e">
        <f>+IF(N847=0,"",'Ark1'!#REF!)</f>
        <v>#REF!</v>
      </c>
      <c r="S847" s="334"/>
      <c r="T847" s="264" t="e">
        <f>+IF(N847=0,"",'Ark1'!#REF!)</f>
        <v>#REF!</v>
      </c>
      <c r="U847" s="308"/>
      <c r="V847" s="238" t="str">
        <f>+IF(I847=0,"",'Ark1'!T2482)</f>
        <v/>
      </c>
      <c r="W847" s="331"/>
      <c r="X847" s="239" t="str">
        <f>+IF(I847=0,"",'Ark1'!W2482)</f>
        <v/>
      </c>
      <c r="Y847" s="239" t="str">
        <f>+IF(I847=0,"",'Ark1'!X2482)</f>
        <v/>
      </c>
      <c r="Z847" s="239" t="str">
        <f>+IF(I847=0,"",'Ark1'!Y2482)</f>
        <v/>
      </c>
      <c r="AA847" s="239" t="str">
        <f>+IF(I847=0,"",'Ark1'!Z2482)</f>
        <v/>
      </c>
      <c r="AB847" s="237" t="str">
        <f>+IF(I847=0,"",'Ark1'!AA2482)</f>
        <v/>
      </c>
      <c r="AC847" s="238" t="str">
        <f>+IF(I847=0,"",'Ark1'!AC2482)</f>
        <v/>
      </c>
      <c r="AD847" s="239" t="str">
        <f>+IF(I847=0,"",'Ark1'!AE2482)</f>
        <v/>
      </c>
      <c r="AE847" s="237" t="str">
        <f t="shared" si="105"/>
        <v/>
      </c>
      <c r="AF847" s="237" t="str">
        <f t="shared" si="107"/>
        <v/>
      </c>
      <c r="AG847" s="308"/>
    </row>
    <row r="848" spans="1:33" ht="15.6">
      <c r="A848" s="308"/>
      <c r="B848" s="308">
        <f>+'Ark1'!C2483</f>
        <v>0</v>
      </c>
      <c r="C848" s="236">
        <f>+'Ark1'!L2483</f>
        <v>0</v>
      </c>
      <c r="D848" s="236" t="e">
        <f>VLOOKUP(C848,Klasse!$C$11:$D$27,2)</f>
        <v>#N/A</v>
      </c>
      <c r="E848" s="236">
        <f>+'Ark1'!H2483</f>
        <v>0</v>
      </c>
      <c r="F848" s="236">
        <f>+'Ark1'!J2483</f>
        <v>0</v>
      </c>
      <c r="G848" s="236" t="e">
        <f>VLOOKUP(F848,RNR!$A$1:$B$25,2)</f>
        <v>#N/A</v>
      </c>
      <c r="H848" s="236" t="str">
        <f>+IF(I848=0,"",'Ark1'!Q2483)</f>
        <v/>
      </c>
      <c r="I848" s="353">
        <f>+'Ark1'!R2483</f>
        <v>0</v>
      </c>
      <c r="J848" s="237" t="str">
        <f>+IF(I848=0,"",'Ark1'!AG2483)</f>
        <v/>
      </c>
      <c r="K848" s="237"/>
      <c r="L848" s="237" t="str">
        <f>+IF(I848=0,"",'Ark1'!AH2483)</f>
        <v/>
      </c>
      <c r="M848" s="331"/>
      <c r="N848" s="504" t="e">
        <f>+IF(J848=0,"",'Ark1'!#REF!)</f>
        <v>#REF!</v>
      </c>
      <c r="O848" s="333"/>
      <c r="P848" s="32" t="str">
        <f>+IF(I848=0,"",'Ark1'!U2483)</f>
        <v/>
      </c>
      <c r="Q848" s="32"/>
      <c r="R848" s="264" t="e">
        <f>+IF(N848=0,"",'Ark1'!#REF!)</f>
        <v>#REF!</v>
      </c>
      <c r="S848" s="334"/>
      <c r="T848" s="264" t="e">
        <f>+IF(N848=0,"",'Ark1'!#REF!)</f>
        <v>#REF!</v>
      </c>
      <c r="U848" s="308"/>
      <c r="V848" s="238" t="str">
        <f>+IF(I848=0,"",'Ark1'!T2483)</f>
        <v/>
      </c>
      <c r="W848" s="331"/>
      <c r="X848" s="239" t="str">
        <f>+IF(I848=0,"",'Ark1'!W2483)</f>
        <v/>
      </c>
      <c r="Y848" s="239" t="str">
        <f>+IF(I848=0,"",'Ark1'!X2483)</f>
        <v/>
      </c>
      <c r="Z848" s="239" t="str">
        <f>+IF(I848=0,"",'Ark1'!Y2483)</f>
        <v/>
      </c>
      <c r="AA848" s="239" t="str">
        <f>+IF(I848=0,"",'Ark1'!Z2483)</f>
        <v/>
      </c>
      <c r="AB848" s="237" t="str">
        <f>+IF(I848=0,"",'Ark1'!AA2483)</f>
        <v/>
      </c>
      <c r="AC848" s="238" t="str">
        <f>+IF(I848=0,"",'Ark1'!AC2483)</f>
        <v/>
      </c>
      <c r="AD848" s="239" t="str">
        <f>+IF(I848=0,"",'Ark1'!AE2483)</f>
        <v/>
      </c>
      <c r="AE848" s="237" t="str">
        <f t="shared" si="105"/>
        <v/>
      </c>
      <c r="AF848" s="237" t="str">
        <f t="shared" si="107"/>
        <v/>
      </c>
      <c r="AG848" s="308"/>
    </row>
    <row r="849" spans="1:33">
      <c r="A849" s="308"/>
      <c r="B849" s="308"/>
      <c r="C849" s="308"/>
      <c r="D849" s="308"/>
      <c r="E849" s="308"/>
      <c r="F849" s="308"/>
      <c r="G849" s="308"/>
      <c r="H849" s="308"/>
      <c r="I849" s="354"/>
      <c r="J849" s="308"/>
      <c r="K849" s="308"/>
      <c r="L849" s="308"/>
      <c r="M849" s="308"/>
      <c r="N849" s="332"/>
      <c r="O849" s="332"/>
      <c r="P849" s="308"/>
      <c r="Q849" s="530"/>
      <c r="R849" s="308"/>
      <c r="S849" s="308"/>
      <c r="T849" s="308"/>
      <c r="U849" s="308"/>
      <c r="V849" s="308"/>
      <c r="W849" s="331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</row>
    <row r="850" spans="1:33">
      <c r="A850" s="308"/>
      <c r="B850" s="308"/>
      <c r="C850" s="308"/>
      <c r="D850" s="308"/>
      <c r="E850" s="308"/>
      <c r="F850" s="308"/>
      <c r="G850" s="308"/>
      <c r="H850" s="308"/>
      <c r="I850" s="354"/>
      <c r="J850" s="308"/>
      <c r="K850" s="308"/>
      <c r="L850" s="308"/>
      <c r="M850" s="308"/>
      <c r="N850" s="332"/>
      <c r="O850" s="332"/>
      <c r="P850" s="308"/>
      <c r="Q850" s="530"/>
      <c r="R850" s="308"/>
      <c r="S850" s="308"/>
      <c r="T850" s="308"/>
      <c r="U850" s="308"/>
      <c r="V850" s="308"/>
      <c r="W850" s="331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</row>
    <row r="851" spans="1:33">
      <c r="A851" s="308"/>
      <c r="B851" s="308"/>
      <c r="C851" s="308"/>
      <c r="D851" s="308"/>
      <c r="E851" s="308"/>
      <c r="F851" s="308"/>
      <c r="G851" s="308"/>
      <c r="H851" s="308"/>
      <c r="I851" s="354"/>
      <c r="J851" s="308"/>
      <c r="K851" s="308"/>
      <c r="L851" s="308"/>
      <c r="M851" s="308"/>
      <c r="N851" s="332"/>
      <c r="O851" s="332"/>
      <c r="P851" s="308"/>
      <c r="Q851" s="530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</row>
  </sheetData>
  <mergeCells count="100">
    <mergeCell ref="G795:H795"/>
    <mergeCell ref="G823:H823"/>
    <mergeCell ref="G655:H655"/>
    <mergeCell ref="G683:H683"/>
    <mergeCell ref="G711:H711"/>
    <mergeCell ref="G739:H739"/>
    <mergeCell ref="G767:H767"/>
    <mergeCell ref="K627:L627"/>
    <mergeCell ref="M627:N627"/>
    <mergeCell ref="O627:P627"/>
    <mergeCell ref="S627:T627"/>
    <mergeCell ref="U627:V627"/>
    <mergeCell ref="G544:H544"/>
    <mergeCell ref="G572:H572"/>
    <mergeCell ref="G600:H600"/>
    <mergeCell ref="G627:H627"/>
    <mergeCell ref="I627:J627"/>
    <mergeCell ref="Y403:Z403"/>
    <mergeCell ref="G432:H432"/>
    <mergeCell ref="G460:H460"/>
    <mergeCell ref="G488:H488"/>
    <mergeCell ref="G516:H516"/>
    <mergeCell ref="I516:J516"/>
    <mergeCell ref="K516:L516"/>
    <mergeCell ref="M516:N516"/>
    <mergeCell ref="Y516:Z516"/>
    <mergeCell ref="O516:P516"/>
    <mergeCell ref="Q516:R516"/>
    <mergeCell ref="S516:T516"/>
    <mergeCell ref="U516:V516"/>
    <mergeCell ref="W516:X516"/>
    <mergeCell ref="AA4:AB4"/>
    <mergeCell ref="E319:F319"/>
    <mergeCell ref="E347:F347"/>
    <mergeCell ref="E375:F375"/>
    <mergeCell ref="E403:F403"/>
    <mergeCell ref="G319:H319"/>
    <mergeCell ref="G347:H347"/>
    <mergeCell ref="G375:H375"/>
    <mergeCell ref="G403:H403"/>
    <mergeCell ref="I403:J403"/>
    <mergeCell ref="K403:L403"/>
    <mergeCell ref="M403:N403"/>
    <mergeCell ref="O403:P403"/>
    <mergeCell ref="S403:T403"/>
    <mergeCell ref="U403:V403"/>
    <mergeCell ref="W403:X403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A432:B432"/>
    <mergeCell ref="C432:D432"/>
    <mergeCell ref="E432:F432"/>
    <mergeCell ref="A460:B460"/>
    <mergeCell ref="C460:D460"/>
    <mergeCell ref="E460:F460"/>
    <mergeCell ref="A488:B488"/>
    <mergeCell ref="C488:D488"/>
    <mergeCell ref="E488:F488"/>
    <mergeCell ref="A516:B516"/>
    <mergeCell ref="C516:D516"/>
    <mergeCell ref="E516:F516"/>
    <mergeCell ref="A544:B544"/>
    <mergeCell ref="C544:D544"/>
    <mergeCell ref="E544:F544"/>
    <mergeCell ref="A572:B572"/>
    <mergeCell ref="C572:D572"/>
    <mergeCell ref="E572:F572"/>
    <mergeCell ref="A600:B600"/>
    <mergeCell ref="C600:D600"/>
    <mergeCell ref="E600:F600"/>
    <mergeCell ref="A627:B627"/>
    <mergeCell ref="C627:D627"/>
    <mergeCell ref="E627:F627"/>
    <mergeCell ref="A655:B655"/>
    <mergeCell ref="C655:D655"/>
    <mergeCell ref="E655:F655"/>
    <mergeCell ref="A683:B683"/>
    <mergeCell ref="C683:D683"/>
    <mergeCell ref="E683:F683"/>
    <mergeCell ref="A711:B711"/>
    <mergeCell ref="C711:D711"/>
    <mergeCell ref="E711:F711"/>
    <mergeCell ref="A739:B739"/>
    <mergeCell ref="C739:D739"/>
    <mergeCell ref="E739:F739"/>
    <mergeCell ref="A823:B823"/>
    <mergeCell ref="C823:D823"/>
    <mergeCell ref="E823:F823"/>
    <mergeCell ref="A767:B767"/>
    <mergeCell ref="C767:D767"/>
    <mergeCell ref="E767:F767"/>
    <mergeCell ref="A795:B795"/>
    <mergeCell ref="C795:D795"/>
    <mergeCell ref="E795:F795"/>
  </mergeCells>
  <conditionalFormatting sqref="K13:K40">
    <cfRule type="cellIs" dxfId="41" priority="7" operator="greaterThan">
      <formula>10</formula>
    </cfRule>
  </conditionalFormatting>
  <conditionalFormatting sqref="K41:K68">
    <cfRule type="cellIs" dxfId="40" priority="6" operator="greaterThan">
      <formula>10</formula>
    </cfRule>
  </conditionalFormatting>
  <conditionalFormatting sqref="N740:N764">
    <cfRule type="cellIs" dxfId="39" priority="5" operator="greaterThan">
      <formula>0</formula>
    </cfRule>
  </conditionalFormatting>
  <conditionalFormatting sqref="N601:N624">
    <cfRule type="cellIs" dxfId="38" priority="4" operator="greaterThan">
      <formula>0</formula>
    </cfRule>
  </conditionalFormatting>
  <conditionalFormatting sqref="N489:N513">
    <cfRule type="cellIs" dxfId="37" priority="3" operator="greaterThan">
      <formula>0</formula>
    </cfRule>
  </conditionalFormatting>
  <conditionalFormatting sqref="N320:N344">
    <cfRule type="cellIs" dxfId="36" priority="2" operator="greaterThan">
      <formula>0</formula>
    </cfRule>
  </conditionalFormatting>
  <conditionalFormatting sqref="N292:N316">
    <cfRule type="cellIs" dxfId="3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193" workbookViewId="0">
      <selection activeCell="N211" sqref="N21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93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F23" sqref="AF23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16" customWidth="1"/>
    <col min="6" max="6" width="8.6328125" style="316" customWidth="1"/>
    <col min="7" max="7" width="5.36328125" style="92" customWidth="1"/>
    <col min="8" max="8" width="5.36328125" customWidth="1"/>
    <col min="9" max="9" width="6.36328125" style="92" customWidth="1"/>
    <col min="10" max="10" width="1.81640625" style="92" customWidth="1"/>
    <col min="11" max="11" width="6.36328125" style="92" customWidth="1"/>
    <col min="12" max="12" width="1.453125" style="92" customWidth="1"/>
    <col min="13" max="13" width="7.08984375" style="92" customWidth="1"/>
    <col min="14" max="14" width="3.90625" style="92" customWidth="1"/>
    <col min="15" max="15" width="1.6328125" customWidth="1"/>
    <col min="16" max="16" width="6.6328125" style="92" customWidth="1"/>
    <col min="17" max="17" width="1.7265625" style="92" customWidth="1"/>
    <col min="18" max="18" width="7.1796875" customWidth="1"/>
    <col min="19" max="19" width="2.36328125" customWidth="1"/>
    <col min="20" max="20" width="7.36328125" customWidth="1"/>
    <col min="21" max="21" width="5.36328125" customWidth="1"/>
    <col min="22" max="22" width="2.453125" style="11" customWidth="1"/>
    <col min="23" max="23" width="6.08984375" style="92" customWidth="1"/>
    <col min="24" max="24" width="7.36328125" style="92" customWidth="1"/>
    <col min="25" max="25" width="5.1796875" style="92" customWidth="1"/>
    <col min="26" max="26" width="6.54296875" customWidth="1"/>
    <col min="27" max="27" width="7.36328125" customWidth="1"/>
    <col min="28" max="28" width="8.1796875" style="11" customWidth="1"/>
    <col min="29" max="29" width="3.453125" customWidth="1"/>
    <col min="30" max="30" width="8.1796875" style="11" customWidth="1"/>
    <col min="31" max="31" width="6.54296875" customWidth="1"/>
    <col min="32" max="32" width="5.90625" customWidth="1"/>
    <col min="43" max="43" width="14" customWidth="1"/>
    <col min="44" max="44" width="12.54296875" customWidth="1"/>
    <col min="45" max="45" width="10.90625" customWidth="1"/>
  </cols>
  <sheetData>
    <row r="1" spans="1:69">
      <c r="A1" s="47"/>
      <c r="B1" s="47"/>
      <c r="C1" s="47"/>
      <c r="D1" s="47"/>
      <c r="E1" s="319"/>
      <c r="F1" s="319"/>
      <c r="G1" s="89"/>
      <c r="H1" s="47"/>
      <c r="I1" s="89"/>
      <c r="J1" s="89"/>
      <c r="K1" s="89"/>
      <c r="L1" s="89"/>
      <c r="M1" s="89"/>
      <c r="N1" s="89"/>
      <c r="O1" s="47"/>
      <c r="P1" s="89"/>
      <c r="Q1" s="89"/>
      <c r="R1" s="47"/>
      <c r="S1" s="47"/>
      <c r="T1" s="47"/>
      <c r="U1" s="47"/>
      <c r="V1" s="71"/>
      <c r="W1" s="89"/>
      <c r="X1" s="89"/>
      <c r="Y1" s="89"/>
      <c r="Z1" s="47"/>
      <c r="AA1" s="47"/>
      <c r="AB1" s="71"/>
      <c r="AC1" s="47"/>
      <c r="AD1" s="71"/>
      <c r="AE1" s="47"/>
      <c r="AF1" s="4"/>
      <c r="AG1" s="4"/>
      <c r="AH1" s="4"/>
      <c r="AI1" s="4"/>
      <c r="AJ1" s="4"/>
    </row>
    <row r="2" spans="1:69" s="183" customFormat="1" ht="31.8">
      <c r="A2" s="182"/>
      <c r="B2" s="182"/>
      <c r="C2" s="182"/>
      <c r="D2" s="140" t="s">
        <v>439</v>
      </c>
      <c r="E2" s="324"/>
      <c r="F2" s="324"/>
      <c r="G2" s="193"/>
      <c r="H2" s="182"/>
      <c r="I2" s="193"/>
      <c r="J2" s="193"/>
      <c r="K2" s="193"/>
      <c r="L2" s="193"/>
      <c r="M2" s="182"/>
      <c r="N2" s="182"/>
      <c r="O2" s="182"/>
      <c r="P2" s="193"/>
      <c r="Q2" s="193"/>
      <c r="R2" s="182"/>
      <c r="S2" s="182"/>
      <c r="T2" s="182"/>
      <c r="U2" s="182"/>
      <c r="V2" s="172" t="str">
        <f>+År!B2</f>
        <v>UNG SAU :</v>
      </c>
      <c r="W2" s="193"/>
      <c r="X2" s="198"/>
      <c r="Y2" s="193"/>
      <c r="Z2" s="193"/>
      <c r="AA2" s="193"/>
      <c r="AB2" s="182"/>
      <c r="AC2" s="47"/>
      <c r="AD2" s="198"/>
      <c r="AE2" s="182"/>
      <c r="AF2" s="198"/>
      <c r="AG2" s="182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</row>
    <row r="3" spans="1:69">
      <c r="A3" s="47"/>
      <c r="B3" s="47"/>
      <c r="C3" s="47"/>
      <c r="D3" s="47"/>
      <c r="E3" s="319"/>
      <c r="F3" s="319"/>
      <c r="G3" s="89"/>
      <c r="H3" s="47"/>
      <c r="I3" s="89"/>
      <c r="J3" s="89"/>
      <c r="K3" s="89"/>
      <c r="L3" s="89"/>
      <c r="M3" s="47"/>
      <c r="N3" s="47"/>
      <c r="O3" s="47"/>
      <c r="P3" s="89"/>
      <c r="Q3" s="89"/>
      <c r="R3" s="47"/>
      <c r="S3" s="47"/>
      <c r="T3" s="47"/>
      <c r="U3" s="47"/>
      <c r="V3" s="89"/>
      <c r="W3" s="89"/>
      <c r="X3" s="71"/>
      <c r="Y3" s="89"/>
      <c r="Z3" s="89"/>
      <c r="AA3" s="89"/>
      <c r="AB3" s="47"/>
      <c r="AC3" s="47"/>
      <c r="AD3" s="71"/>
      <c r="AE3" s="47"/>
      <c r="AF3" s="71"/>
      <c r="AG3" s="47"/>
      <c r="AH3" s="4"/>
      <c r="AI3" s="4"/>
      <c r="AJ3" s="4"/>
      <c r="AK3" s="4"/>
      <c r="AL3" s="4"/>
    </row>
    <row r="4" spans="1:69">
      <c r="A4" s="47"/>
      <c r="B4" s="47"/>
      <c r="C4" s="47"/>
      <c r="D4" s="47"/>
      <c r="E4" s="319"/>
      <c r="F4" s="319"/>
      <c r="G4" s="89"/>
      <c r="H4" s="47"/>
      <c r="I4" s="89"/>
      <c r="J4" s="89"/>
      <c r="K4" s="89"/>
      <c r="L4" s="89"/>
      <c r="M4" s="47"/>
      <c r="N4" s="47"/>
      <c r="O4" s="47"/>
      <c r="P4" s="89"/>
      <c r="Q4" s="89"/>
      <c r="R4" s="47"/>
      <c r="S4" s="47"/>
      <c r="T4" s="47"/>
      <c r="U4" s="47"/>
      <c r="V4" s="89"/>
      <c r="W4" s="89"/>
      <c r="X4" s="71"/>
      <c r="Y4" s="89"/>
      <c r="Z4" s="89"/>
      <c r="AA4" s="89"/>
      <c r="AB4" s="47"/>
      <c r="AC4" s="47"/>
      <c r="AD4" s="71"/>
      <c r="AE4" s="47"/>
      <c r="AF4" s="71"/>
      <c r="AG4" s="47"/>
      <c r="AH4" s="4"/>
      <c r="AI4" s="4"/>
      <c r="AJ4" s="4"/>
      <c r="AK4" s="4"/>
      <c r="AL4" s="4"/>
    </row>
    <row r="5" spans="1:69" s="184" customFormat="1" ht="19.8">
      <c r="A5" s="181"/>
      <c r="B5" s="181"/>
      <c r="C5" s="181"/>
      <c r="D5" s="181"/>
      <c r="E5" s="325" t="s">
        <v>5</v>
      </c>
      <c r="F5" s="348">
        <f>+År!Q2</f>
        <v>52</v>
      </c>
      <c r="G5" s="206"/>
      <c r="H5" s="185"/>
      <c r="I5" s="206"/>
      <c r="J5" s="206"/>
      <c r="K5" s="206"/>
      <c r="L5" s="206"/>
      <c r="M5" s="185"/>
      <c r="N5" s="185"/>
      <c r="O5" s="185"/>
      <c r="P5" s="202"/>
      <c r="Q5" s="202"/>
      <c r="R5" s="185"/>
      <c r="S5" s="185"/>
      <c r="T5" s="181"/>
      <c r="U5" s="185"/>
      <c r="V5" s="206" t="s">
        <v>425</v>
      </c>
      <c r="W5" s="202"/>
      <c r="X5" s="207"/>
      <c r="Y5" s="206"/>
      <c r="Z5" s="206"/>
      <c r="AA5" s="583">
        <f>SUM(F11:F25)</f>
        <v>43156</v>
      </c>
      <c r="AB5" s="562"/>
      <c r="AC5" s="47"/>
      <c r="AD5" s="207"/>
      <c r="AE5" s="181"/>
      <c r="AF5" s="207"/>
      <c r="AG5" s="181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ht="21">
      <c r="A6" s="52"/>
      <c r="B6" s="52"/>
      <c r="C6" s="52"/>
      <c r="D6" s="52"/>
      <c r="E6" s="326"/>
      <c r="F6" s="326"/>
      <c r="G6" s="94"/>
      <c r="H6" s="52"/>
      <c r="I6" s="94"/>
      <c r="J6" s="94"/>
      <c r="K6" s="94"/>
      <c r="L6" s="94"/>
      <c r="M6" s="177"/>
      <c r="N6" s="94"/>
      <c r="O6" s="52"/>
      <c r="P6" s="94"/>
      <c r="Q6" s="94"/>
      <c r="R6" s="52"/>
      <c r="S6" s="52"/>
      <c r="T6" s="52"/>
      <c r="U6" s="52"/>
      <c r="V6" s="200"/>
      <c r="W6" s="89"/>
      <c r="X6" s="89"/>
      <c r="Y6" s="89"/>
      <c r="Z6" s="47"/>
      <c r="AA6" s="47"/>
      <c r="AB6" s="71"/>
      <c r="AC6" s="47"/>
      <c r="AD6" s="71"/>
      <c r="AE6" s="47"/>
      <c r="AF6" s="207"/>
      <c r="AG6" s="181"/>
      <c r="AH6" s="4"/>
      <c r="AI6" s="4"/>
      <c r="AJ6" s="4"/>
    </row>
    <row r="7" spans="1:69" ht="21">
      <c r="A7" s="52"/>
      <c r="B7" s="52"/>
      <c r="C7" s="52"/>
      <c r="D7" s="52"/>
      <c r="E7" s="326"/>
      <c r="F7" s="326"/>
      <c r="G7" s="94"/>
      <c r="H7" s="47"/>
      <c r="I7" s="94"/>
      <c r="J7" s="94"/>
      <c r="K7" s="94"/>
      <c r="L7" s="94"/>
      <c r="M7" s="177"/>
      <c r="N7" s="89"/>
      <c r="O7" s="47"/>
      <c r="P7" s="89"/>
      <c r="Q7" s="89"/>
      <c r="R7" s="47"/>
      <c r="S7" s="47"/>
      <c r="T7" s="52"/>
      <c r="U7" s="47"/>
      <c r="V7" s="200"/>
      <c r="W7" s="89"/>
      <c r="X7" s="89"/>
      <c r="Y7" s="89"/>
      <c r="Z7" s="47"/>
      <c r="AA7" s="47"/>
      <c r="AB7" s="71"/>
      <c r="AC7" s="47"/>
      <c r="AD7" s="72" t="s">
        <v>2</v>
      </c>
      <c r="AE7" s="47"/>
      <c r="AF7" s="207"/>
      <c r="AG7" s="181"/>
      <c r="AH7" s="4"/>
      <c r="AI7" s="4"/>
      <c r="AJ7" s="4"/>
    </row>
    <row r="8" spans="1:69" ht="19.8">
      <c r="A8" s="47"/>
      <c r="B8" s="47"/>
      <c r="C8" s="47"/>
      <c r="D8" s="47"/>
      <c r="E8" s="326" t="s">
        <v>2</v>
      </c>
      <c r="F8" s="319"/>
      <c r="G8" s="89"/>
      <c r="H8" s="47"/>
      <c r="I8" s="89"/>
      <c r="J8" s="89"/>
      <c r="K8" s="89"/>
      <c r="L8" s="89"/>
      <c r="M8" s="89"/>
      <c r="N8" s="89"/>
      <c r="O8" s="47"/>
      <c r="P8" s="89"/>
      <c r="Q8" s="89"/>
      <c r="R8" s="47"/>
      <c r="S8" s="47"/>
      <c r="T8" s="47"/>
      <c r="U8" s="47"/>
      <c r="V8" s="71"/>
      <c r="W8" s="94" t="s">
        <v>508</v>
      </c>
      <c r="X8" s="89"/>
      <c r="Y8" s="89"/>
      <c r="Z8" s="47"/>
      <c r="AA8" s="47"/>
      <c r="AB8" s="72" t="s">
        <v>538</v>
      </c>
      <c r="AC8" s="47"/>
      <c r="AD8" s="72" t="s">
        <v>8</v>
      </c>
      <c r="AE8" s="47"/>
      <c r="AF8" s="207"/>
      <c r="AG8" s="181"/>
      <c r="AH8" s="4"/>
      <c r="AI8" s="4"/>
      <c r="AJ8" s="4"/>
    </row>
    <row r="9" spans="1:69" ht="19.8">
      <c r="A9" s="47"/>
      <c r="B9" s="47"/>
      <c r="C9" s="52" t="s">
        <v>413</v>
      </c>
      <c r="D9" s="47"/>
      <c r="E9" s="326" t="s">
        <v>484</v>
      </c>
      <c r="F9" s="326" t="s">
        <v>2</v>
      </c>
      <c r="G9" s="94" t="s">
        <v>2</v>
      </c>
      <c r="H9" s="110"/>
      <c r="I9" s="94" t="s">
        <v>1</v>
      </c>
      <c r="J9" s="94"/>
      <c r="K9" s="94" t="s">
        <v>2</v>
      </c>
      <c r="L9" s="94"/>
      <c r="M9" s="94" t="s">
        <v>22</v>
      </c>
      <c r="N9" s="212"/>
      <c r="O9" s="110"/>
      <c r="P9" s="212" t="s">
        <v>22</v>
      </c>
      <c r="Q9" s="212"/>
      <c r="R9" s="110" t="s">
        <v>22</v>
      </c>
      <c r="S9" s="110"/>
      <c r="T9" s="52" t="s">
        <v>22</v>
      </c>
      <c r="U9" s="110"/>
      <c r="V9" s="71"/>
      <c r="W9" s="94" t="s">
        <v>535</v>
      </c>
      <c r="X9" s="94"/>
      <c r="Y9" s="94"/>
      <c r="Z9" s="52" t="s">
        <v>426</v>
      </c>
      <c r="AA9" s="52"/>
      <c r="AB9" s="72" t="s">
        <v>481</v>
      </c>
      <c r="AC9" s="47"/>
      <c r="AD9" s="72" t="s">
        <v>685</v>
      </c>
      <c r="AE9" s="47"/>
      <c r="AF9" s="207"/>
      <c r="AG9" s="181"/>
      <c r="AH9" s="59"/>
      <c r="AI9" s="1"/>
      <c r="AJ9" s="5"/>
    </row>
    <row r="10" spans="1:69" ht="19.8">
      <c r="A10" s="47"/>
      <c r="B10" s="52" t="s">
        <v>89</v>
      </c>
      <c r="C10" s="52" t="s">
        <v>414</v>
      </c>
      <c r="D10" s="48"/>
      <c r="E10" s="327" t="s">
        <v>485</v>
      </c>
      <c r="F10" s="327" t="s">
        <v>8</v>
      </c>
      <c r="G10" s="95" t="s">
        <v>403</v>
      </c>
      <c r="H10" s="110" t="s">
        <v>487</v>
      </c>
      <c r="I10" s="95" t="s">
        <v>403</v>
      </c>
      <c r="J10" s="95"/>
      <c r="K10" s="95" t="s">
        <v>658</v>
      </c>
      <c r="L10" s="95"/>
      <c r="M10" s="95" t="s">
        <v>44</v>
      </c>
      <c r="N10" s="212" t="s">
        <v>487</v>
      </c>
      <c r="O10" s="110"/>
      <c r="P10" s="212" t="s">
        <v>658</v>
      </c>
      <c r="Q10" s="212"/>
      <c r="R10" s="110" t="s">
        <v>662</v>
      </c>
      <c r="S10" s="110"/>
      <c r="T10" s="53" t="s">
        <v>0</v>
      </c>
      <c r="U10" s="110" t="s">
        <v>487</v>
      </c>
      <c r="V10" s="71"/>
      <c r="W10" s="95" t="s">
        <v>523</v>
      </c>
      <c r="X10" s="95" t="s">
        <v>520</v>
      </c>
      <c r="Y10" s="95" t="s">
        <v>521</v>
      </c>
      <c r="Z10" s="53" t="s">
        <v>1</v>
      </c>
      <c r="AA10" s="53" t="s">
        <v>0</v>
      </c>
      <c r="AB10" s="73" t="s">
        <v>43</v>
      </c>
      <c r="AC10" s="47"/>
      <c r="AD10" s="73" t="s">
        <v>540</v>
      </c>
      <c r="AE10" s="47"/>
      <c r="AF10" s="207"/>
      <c r="AG10" s="181"/>
      <c r="AH10" s="59"/>
      <c r="AI10" s="1"/>
      <c r="AJ10" s="5"/>
    </row>
    <row r="11" spans="1:69" ht="16.95" customHeight="1">
      <c r="A11" s="47"/>
      <c r="B11" s="65">
        <f>+'Ark1'!C881</f>
        <v>2024</v>
      </c>
      <c r="C11" s="65">
        <f>+'Ark1'!M881</f>
        <v>1</v>
      </c>
      <c r="D11" s="65" t="s">
        <v>92</v>
      </c>
      <c r="E11" s="328">
        <f>+'Ark1'!Q881</f>
        <v>12</v>
      </c>
      <c r="F11" s="328">
        <f>+'Ark1'!R881</f>
        <v>12</v>
      </c>
      <c r="G11" s="196">
        <f>+'Ark1'!AG881</f>
        <v>1.56114902714307E-2</v>
      </c>
      <c r="H11" s="111">
        <f t="shared" ref="H11:H25" si="0">+G11-G27</f>
        <v>-1.6473130651272389E-2</v>
      </c>
      <c r="I11" s="196">
        <f>+'Ark1'!AH881</f>
        <v>8.3333333333333357</v>
      </c>
      <c r="J11" s="95"/>
      <c r="K11" s="469">
        <f>+'Ark1'!AI881</f>
        <v>12</v>
      </c>
      <c r="L11" s="95"/>
      <c r="M11" s="250">
        <f>+'Ark1'!U881</f>
        <v>14.55</v>
      </c>
      <c r="N11" s="213">
        <f t="shared" ref="N11:N25" si="1">+M11-M27</f>
        <v>-1.882000000000005</v>
      </c>
      <c r="O11" s="110"/>
      <c r="P11" s="121">
        <f>+IF(K11=0,"",'Ark1'!AJ881)</f>
        <v>103.05</v>
      </c>
      <c r="Q11" s="212"/>
      <c r="R11" s="109">
        <f>+IF(K11=0,"",'Ark1'!AK881)</f>
        <v>12.835126017301878</v>
      </c>
      <c r="S11" s="110"/>
      <c r="T11" s="252">
        <f>+'Ark1'!S881</f>
        <v>2.75</v>
      </c>
      <c r="U11" s="111">
        <f t="shared" ref="U11:U25" si="2">+T11-T27</f>
        <v>-0.45000000000000018</v>
      </c>
      <c r="V11" s="71"/>
      <c r="W11" s="138">
        <f>+'Ark1'!X881</f>
        <v>33.333333333333343</v>
      </c>
      <c r="X11" s="138">
        <f>+'Ark1'!Y881</f>
        <v>8.3333333333333357</v>
      </c>
      <c r="Y11" s="138">
        <f>+'Ark1'!Z881</f>
        <v>5.6523593893759809</v>
      </c>
      <c r="Z11" s="66">
        <f>+'Ark1'!Z881</f>
        <v>5.6523593893759809</v>
      </c>
      <c r="AA11" s="66">
        <f>+'Ark1'!AB881</f>
        <v>0</v>
      </c>
      <c r="AB11" s="139">
        <f>+'Ark1'!AD881</f>
        <v>0</v>
      </c>
      <c r="AC11" s="47"/>
      <c r="AD11" s="139">
        <f t="shared" ref="AD11:AD25" si="3">+F11/E11</f>
        <v>1</v>
      </c>
      <c r="AE11" s="47"/>
      <c r="AF11" s="207">
        <f>SUM(G11:G13)</f>
        <v>6.0189805678970174</v>
      </c>
      <c r="AG11" s="181"/>
      <c r="AH11" s="59"/>
      <c r="AI11" s="1"/>
      <c r="AJ11" s="5"/>
    </row>
    <row r="12" spans="1:69" ht="16.95" customHeight="1">
      <c r="A12" s="47"/>
      <c r="B12" s="65">
        <f>+'Ark1'!C882</f>
        <v>2024</v>
      </c>
      <c r="C12" s="65">
        <f>+'Ark1'!M882</f>
        <v>2</v>
      </c>
      <c r="D12" s="65" t="s">
        <v>93</v>
      </c>
      <c r="E12" s="328">
        <f>+'Ark1'!Q882</f>
        <v>356</v>
      </c>
      <c r="F12" s="328">
        <f>+'Ark1'!R882</f>
        <v>558</v>
      </c>
      <c r="G12" s="196">
        <f>+'Ark1'!AG882</f>
        <v>0.74717879984656721</v>
      </c>
      <c r="H12" s="111">
        <f t="shared" si="0"/>
        <v>-0.36241954724873515</v>
      </c>
      <c r="I12" s="196">
        <f>+'Ark1'!AH882</f>
        <v>3.5842293906810037</v>
      </c>
      <c r="J12" s="95"/>
      <c r="K12" s="469">
        <f>+'Ark1'!AI882</f>
        <v>553</v>
      </c>
      <c r="L12" s="95"/>
      <c r="M12" s="250">
        <f>+'Ark1'!U882</f>
        <v>14.975806451612897</v>
      </c>
      <c r="N12" s="213">
        <f t="shared" si="1"/>
        <v>-2.2446783968719508</v>
      </c>
      <c r="O12" s="110"/>
      <c r="P12" s="121">
        <f>+IF(K12=0,"",'Ark1'!AJ882)</f>
        <v>100.18354430379748</v>
      </c>
      <c r="Q12" s="212"/>
      <c r="R12" s="109">
        <f>+IF(K12=0,"",'Ark1'!AK882)</f>
        <v>14.059243147921096</v>
      </c>
      <c r="S12" s="110"/>
      <c r="T12" s="252">
        <f>+'Ark1'!S882</f>
        <v>3.3781362007168458</v>
      </c>
      <c r="U12" s="111">
        <f t="shared" si="2"/>
        <v>-0.59156076898012389</v>
      </c>
      <c r="V12" s="71"/>
      <c r="W12" s="138">
        <f>+'Ark1'!X882</f>
        <v>46.057347670250891</v>
      </c>
      <c r="X12" s="138">
        <f>+'Ark1'!Y882</f>
        <v>10.573476702508962</v>
      </c>
      <c r="Y12" s="138">
        <f>+'Ark1'!Z882</f>
        <v>6.4110264818009366</v>
      </c>
      <c r="Z12" s="66">
        <f>+'Ark1'!Z882</f>
        <v>6.4110264818009366</v>
      </c>
      <c r="AA12" s="66">
        <f>+'Ark1'!AB882</f>
        <v>0</v>
      </c>
      <c r="AB12" s="139">
        <f>+'Ark1'!AD882</f>
        <v>0</v>
      </c>
      <c r="AC12" s="47"/>
      <c r="AD12" s="139">
        <f t="shared" si="3"/>
        <v>1.5674157303370786</v>
      </c>
      <c r="AE12" s="47"/>
      <c r="AF12" s="207"/>
      <c r="AG12" s="181"/>
      <c r="AH12" s="59"/>
      <c r="AI12" s="1"/>
      <c r="AJ12" s="5"/>
    </row>
    <row r="13" spans="1:69" ht="16.95" customHeight="1">
      <c r="A13" s="47"/>
      <c r="B13" s="65">
        <f>+'Ark1'!C883</f>
        <v>2024</v>
      </c>
      <c r="C13" s="65">
        <f>+'Ark1'!M883</f>
        <v>3</v>
      </c>
      <c r="D13" s="65" t="s">
        <v>94</v>
      </c>
      <c r="E13" s="328">
        <f>+'Ark1'!Q883</f>
        <v>1595</v>
      </c>
      <c r="F13" s="328">
        <f>+'Ark1'!R883</f>
        <v>2948</v>
      </c>
      <c r="G13" s="196">
        <f>+'Ark1'!AG883</f>
        <v>5.2561902777790195</v>
      </c>
      <c r="H13" s="111">
        <f t="shared" si="0"/>
        <v>0.3412449833073472</v>
      </c>
      <c r="I13" s="196">
        <f>+'Ark1'!AH883</f>
        <v>3.2564450474898248</v>
      </c>
      <c r="J13" s="95"/>
      <c r="K13" s="469">
        <f>+'Ark1'!AI883</f>
        <v>2911</v>
      </c>
      <c r="L13" s="95"/>
      <c r="M13" s="250">
        <f>+'Ark1'!U883</f>
        <v>19.940841248303936</v>
      </c>
      <c r="N13" s="213">
        <f t="shared" si="1"/>
        <v>-0.66465973401430745</v>
      </c>
      <c r="O13" s="110"/>
      <c r="P13" s="121">
        <f>+IF(K13=0,"",'Ark1'!AJ883)</f>
        <v>105.31834421161091</v>
      </c>
      <c r="Q13" s="212"/>
      <c r="R13" s="109">
        <f>+IF(K13=0,"",'Ark1'!AK883)</f>
        <v>16.376545211906024</v>
      </c>
      <c r="S13" s="110"/>
      <c r="T13" s="252">
        <f>+'Ark1'!S883</f>
        <v>4.7991858887381262</v>
      </c>
      <c r="U13" s="111">
        <f t="shared" si="2"/>
        <v>-0.65595491021406716</v>
      </c>
      <c r="V13" s="71"/>
      <c r="W13" s="138">
        <f>+'Ark1'!X883</f>
        <v>71.370420624151947</v>
      </c>
      <c r="X13" s="138">
        <f>+'Ark1'!Y883</f>
        <v>35.278154681139753</v>
      </c>
      <c r="Y13" s="138">
        <f>+'Ark1'!Z883</f>
        <v>6.6228476371984062</v>
      </c>
      <c r="Z13" s="66">
        <f>+'Ark1'!Z883</f>
        <v>6.6228476371984062</v>
      </c>
      <c r="AA13" s="66">
        <f>+'Ark1'!AB883</f>
        <v>0</v>
      </c>
      <c r="AB13" s="139">
        <f>+'Ark1'!AD883</f>
        <v>0</v>
      </c>
      <c r="AC13" s="47"/>
      <c r="AD13" s="139">
        <f t="shared" si="3"/>
        <v>1.8482758620689654</v>
      </c>
      <c r="AE13" s="47"/>
      <c r="AF13" s="207"/>
      <c r="AG13" s="181"/>
      <c r="AH13" s="59"/>
      <c r="AI13" s="1"/>
      <c r="AJ13" s="5"/>
    </row>
    <row r="14" spans="1:69" ht="16.95" customHeight="1">
      <c r="A14" s="47"/>
      <c r="B14" s="65">
        <f>+'Ark1'!C884</f>
        <v>2024</v>
      </c>
      <c r="C14" s="65">
        <f>+'Ark1'!M884</f>
        <v>4</v>
      </c>
      <c r="D14" s="65" t="s">
        <v>95</v>
      </c>
      <c r="E14" s="328">
        <f>+'Ark1'!Q884</f>
        <v>3132</v>
      </c>
      <c r="F14" s="328">
        <f>+'Ark1'!R884</f>
        <v>6838</v>
      </c>
      <c r="G14" s="196">
        <f>+'Ark1'!AG884</f>
        <v>13.964004159487596</v>
      </c>
      <c r="H14" s="111">
        <f t="shared" si="0"/>
        <v>2.2703704262107589</v>
      </c>
      <c r="I14" s="196">
        <f>+'Ark1'!AH884</f>
        <v>3.3343082772740567</v>
      </c>
      <c r="J14" s="95"/>
      <c r="K14" s="469">
        <f>+'Ark1'!AI884</f>
        <v>6729</v>
      </c>
      <c r="L14" s="95"/>
      <c r="M14" s="250">
        <f>+'Ark1'!U884</f>
        <v>22.83919274641714</v>
      </c>
      <c r="N14" s="213">
        <f t="shared" si="1"/>
        <v>-0.31236129718889316</v>
      </c>
      <c r="O14" s="110"/>
      <c r="P14" s="121">
        <f>+IF(K14=0,"",'Ark1'!AJ884)</f>
        <v>107.16651805617464</v>
      </c>
      <c r="Q14" s="212"/>
      <c r="R14" s="109">
        <f>+IF(K14=0,"",'Ark1'!AK884)</f>
        <v>17.980117155851126</v>
      </c>
      <c r="S14" s="110"/>
      <c r="T14" s="252">
        <f>+'Ark1'!S884</f>
        <v>6.4391634980988588</v>
      </c>
      <c r="U14" s="111">
        <f t="shared" si="2"/>
        <v>8.1037628298333608E-2</v>
      </c>
      <c r="V14" s="71"/>
      <c r="W14" s="138">
        <f>+'Ark1'!X884</f>
        <v>81.178707224334602</v>
      </c>
      <c r="X14" s="138">
        <f>+'Ark1'!Y884</f>
        <v>54.109388710149162</v>
      </c>
      <c r="Y14" s="138">
        <f>+'Ark1'!Z884</f>
        <v>6.827613234352814</v>
      </c>
      <c r="Z14" s="66">
        <f>+'Ark1'!Z884</f>
        <v>6.827613234352814</v>
      </c>
      <c r="AA14" s="66">
        <f>+'Ark1'!AB884</f>
        <v>0</v>
      </c>
      <c r="AB14" s="139">
        <f>+'Ark1'!AD884</f>
        <v>0</v>
      </c>
      <c r="AC14" s="47"/>
      <c r="AD14" s="139">
        <f t="shared" si="3"/>
        <v>2.1832694763729248</v>
      </c>
      <c r="AE14" s="47"/>
      <c r="AF14" s="207">
        <f>SUM(G14:G16)</f>
        <v>48.804245681581094</v>
      </c>
      <c r="AG14" s="181"/>
      <c r="AH14" s="59"/>
      <c r="AI14" s="1"/>
      <c r="AJ14" s="5"/>
      <c r="AL14" s="2"/>
      <c r="AM14" s="2"/>
      <c r="AN14" s="2"/>
    </row>
    <row r="15" spans="1:69" ht="16.95" customHeight="1">
      <c r="A15" s="47"/>
      <c r="B15" s="65">
        <f>+'Ark1'!C885</f>
        <v>2024</v>
      </c>
      <c r="C15" s="65">
        <f>+'Ark1'!M885</f>
        <v>5</v>
      </c>
      <c r="D15" s="65" t="s">
        <v>96</v>
      </c>
      <c r="E15" s="328">
        <f>+'Ark1'!Q885</f>
        <v>3590</v>
      </c>
      <c r="F15" s="328">
        <f>+'Ark1'!R885</f>
        <v>7707</v>
      </c>
      <c r="G15" s="196">
        <f>+'Ark1'!AG885</f>
        <v>16.866927692691501</v>
      </c>
      <c r="H15" s="111">
        <f t="shared" si="0"/>
        <v>0.9553847114053724</v>
      </c>
      <c r="I15" s="196">
        <f>+'Ark1'!AH885</f>
        <v>4.995458673932788</v>
      </c>
      <c r="J15" s="95"/>
      <c r="K15" s="469">
        <f>+'Ark1'!AI885</f>
        <v>7536</v>
      </c>
      <c r="L15" s="95"/>
      <c r="M15" s="250">
        <f>+'Ark1'!U885</f>
        <v>24.47656675749321</v>
      </c>
      <c r="N15" s="213">
        <f t="shared" si="1"/>
        <v>0.16562403672945436</v>
      </c>
      <c r="O15" s="110"/>
      <c r="P15" s="121">
        <f>+IF(K15=0,"",'Ark1'!AJ885)</f>
        <v>107.68992834394952</v>
      </c>
      <c r="Q15" s="212"/>
      <c r="R15" s="109">
        <f>+IF(K15=0,"",'Ark1'!AK885)</f>
        <v>18.981782080377496</v>
      </c>
      <c r="S15" s="110"/>
      <c r="T15" s="252">
        <f>+'Ark1'!S885</f>
        <v>6.8484494615284799</v>
      </c>
      <c r="U15" s="111">
        <f t="shared" si="2"/>
        <v>-4.5583951359351005E-2</v>
      </c>
      <c r="V15" s="71"/>
      <c r="W15" s="138">
        <f>+'Ark1'!X885</f>
        <v>83.093291812637801</v>
      </c>
      <c r="X15" s="138">
        <f>+'Ark1'!Y885</f>
        <v>62.696250162190225</v>
      </c>
      <c r="Y15" s="138">
        <f>+'Ark1'!Z885</f>
        <v>7.302889150981664</v>
      </c>
      <c r="Z15" s="66">
        <f>+'Ark1'!Z885</f>
        <v>7.302889150981664</v>
      </c>
      <c r="AA15" s="66">
        <f>+'Ark1'!AB885</f>
        <v>5.6950710645796286E-2</v>
      </c>
      <c r="AB15" s="139">
        <f>+'Ark1'!AD885</f>
        <v>1.1506548335138429</v>
      </c>
      <c r="AC15" s="47"/>
      <c r="AD15" s="139">
        <f t="shared" si="3"/>
        <v>2.1467966573816155</v>
      </c>
      <c r="AE15" s="47"/>
      <c r="AF15" s="207"/>
      <c r="AG15" s="181"/>
      <c r="AH15" s="59"/>
      <c r="AI15" s="13"/>
      <c r="AJ15" s="5"/>
      <c r="AL15" s="2"/>
      <c r="AM15" s="2"/>
      <c r="AN15" s="4"/>
      <c r="AO15" s="4"/>
      <c r="AP15" s="4"/>
    </row>
    <row r="16" spans="1:69" ht="16.95" customHeight="1">
      <c r="A16" s="47"/>
      <c r="B16" s="65">
        <f>+'Ark1'!C886</f>
        <v>2024</v>
      </c>
      <c r="C16" s="65">
        <f>+'Ark1'!M886</f>
        <v>6</v>
      </c>
      <c r="D16" s="65" t="s">
        <v>97</v>
      </c>
      <c r="E16" s="328">
        <f>+'Ark1'!Q886</f>
        <v>3807</v>
      </c>
      <c r="F16" s="328">
        <f>+'Ark1'!R886</f>
        <v>7934</v>
      </c>
      <c r="G16" s="196">
        <f>+'Ark1'!AG886</f>
        <v>17.973313829401995</v>
      </c>
      <c r="H16" s="111">
        <f t="shared" si="0"/>
        <v>1.1053242370657586</v>
      </c>
      <c r="I16" s="196">
        <f>+'Ark1'!AH886</f>
        <v>5.2684648348878236</v>
      </c>
      <c r="J16" s="95"/>
      <c r="K16" s="469">
        <f>+'Ark1'!AI886</f>
        <v>7758</v>
      </c>
      <c r="L16" s="95"/>
      <c r="M16" s="250">
        <f>+'Ark1'!U886</f>
        <v>25.335870935215528</v>
      </c>
      <c r="N16" s="213">
        <f t="shared" si="1"/>
        <v>-1.5895704061303917E-2</v>
      </c>
      <c r="O16" s="110"/>
      <c r="P16" s="121">
        <f>+IF(K16=0,"",'Ark1'!AJ886)</f>
        <v>107.47842227378162</v>
      </c>
      <c r="Q16" s="212"/>
      <c r="R16" s="109">
        <f>+IF(K16=0,"",'Ark1'!AK886)</f>
        <v>19.647417580767545</v>
      </c>
      <c r="S16" s="110"/>
      <c r="T16" s="252">
        <f>+'Ark1'!S886</f>
        <v>7.1202419964708845</v>
      </c>
      <c r="U16" s="111">
        <f t="shared" si="2"/>
        <v>-0.16664613593902544</v>
      </c>
      <c r="V16" s="71"/>
      <c r="W16" s="138">
        <f>+'Ark1'!X886</f>
        <v>82.50567179228635</v>
      </c>
      <c r="X16" s="138">
        <f>+'Ark1'!Y886</f>
        <v>61.948575749937</v>
      </c>
      <c r="Y16" s="138">
        <f>+'Ark1'!Z886</f>
        <v>8.0317060694580391</v>
      </c>
      <c r="Z16" s="66">
        <f>+'Ark1'!Z886</f>
        <v>8.0317060694580391</v>
      </c>
      <c r="AA16" s="66">
        <f>+'Ark1'!AB886</f>
        <v>0</v>
      </c>
      <c r="AB16" s="139">
        <f>+'Ark1'!AD886</f>
        <v>0</v>
      </c>
      <c r="AC16" s="47"/>
      <c r="AD16" s="139">
        <f t="shared" si="3"/>
        <v>2.0840556868925662</v>
      </c>
      <c r="AE16" s="47"/>
      <c r="AF16" s="207"/>
      <c r="AG16" s="181"/>
      <c r="AH16" s="59"/>
      <c r="AI16" s="1"/>
      <c r="AJ16" s="5"/>
    </row>
    <row r="17" spans="1:42" ht="16.95" customHeight="1">
      <c r="A17" s="47"/>
      <c r="B17" s="65">
        <f>+'Ark1'!C887</f>
        <v>2024</v>
      </c>
      <c r="C17" s="65">
        <f>+'Ark1'!M887</f>
        <v>7</v>
      </c>
      <c r="D17" s="65" t="s">
        <v>98</v>
      </c>
      <c r="E17" s="328">
        <f>+'Ark1'!Q887</f>
        <v>3744</v>
      </c>
      <c r="F17" s="328">
        <f>+'Ark1'!R887</f>
        <v>7468</v>
      </c>
      <c r="G17" s="196">
        <f>+'Ark1'!AG887</f>
        <v>17.804144645017388</v>
      </c>
      <c r="H17" s="111">
        <f t="shared" si="0"/>
        <v>-0.73365108529127454</v>
      </c>
      <c r="I17" s="196">
        <f>+'Ark1'!AH887</f>
        <v>5.4633101231922883</v>
      </c>
      <c r="J17" s="95"/>
      <c r="K17" s="469">
        <f>+'Ark1'!AI887</f>
        <v>7259</v>
      </c>
      <c r="L17" s="95"/>
      <c r="M17" s="250">
        <f>+'Ark1'!U887</f>
        <v>26.663470808784101</v>
      </c>
      <c r="N17" s="213">
        <f t="shared" si="1"/>
        <v>1.2752192121084249E-2</v>
      </c>
      <c r="O17" s="110"/>
      <c r="P17" s="121">
        <f>+IF(K17=0,"",'Ark1'!AJ887)</f>
        <v>107.87926711668298</v>
      </c>
      <c r="Q17" s="212"/>
      <c r="R17" s="109">
        <f>+IF(K17=0,"",'Ark1'!AK887)</f>
        <v>20.474170253139366</v>
      </c>
      <c r="S17" s="110"/>
      <c r="T17" s="252">
        <f>+'Ark1'!S887</f>
        <v>7.8456079271558652</v>
      </c>
      <c r="U17" s="111">
        <f t="shared" si="2"/>
        <v>0.25286146409725418</v>
      </c>
      <c r="V17" s="71"/>
      <c r="W17" s="138">
        <f>+'Ark1'!X887</f>
        <v>86.261381896089986</v>
      </c>
      <c r="X17" s="138">
        <f>+'Ark1'!Y887</f>
        <v>64.434922335297287</v>
      </c>
      <c r="Y17" s="138">
        <f>+'Ark1'!Z887</f>
        <v>8.3746108866960167</v>
      </c>
      <c r="Z17" s="66">
        <f>+'Ark1'!Z887</f>
        <v>8.3746108866960167</v>
      </c>
      <c r="AA17" s="66">
        <f>+'Ark1'!AB887</f>
        <v>0.16199320654628346</v>
      </c>
      <c r="AB17" s="139">
        <f>+'Ark1'!AD887</f>
        <v>6.4758493523737322</v>
      </c>
      <c r="AC17" s="47"/>
      <c r="AD17" s="139">
        <f t="shared" si="3"/>
        <v>1.9946581196581197</v>
      </c>
      <c r="AE17" s="47"/>
      <c r="AF17" s="207">
        <f>SUM(G17:G19)</f>
        <v>39.076114509297554</v>
      </c>
      <c r="AG17" s="181"/>
      <c r="AH17" s="59"/>
      <c r="AI17" s="1"/>
      <c r="AJ17" s="5"/>
    </row>
    <row r="18" spans="1:42" ht="16.95" customHeight="1">
      <c r="A18" s="47"/>
      <c r="B18" s="65">
        <f>+'Ark1'!C888</f>
        <v>2024</v>
      </c>
      <c r="C18" s="65">
        <f>+'Ark1'!M888</f>
        <v>8</v>
      </c>
      <c r="D18" s="65" t="s">
        <v>99</v>
      </c>
      <c r="E18" s="328">
        <f>+'Ark1'!Q888</f>
        <v>3050</v>
      </c>
      <c r="F18" s="328">
        <f>+'Ark1'!R888</f>
        <v>5217</v>
      </c>
      <c r="G18" s="196">
        <f>+'Ark1'!AG888</f>
        <v>13.603419864146044</v>
      </c>
      <c r="H18" s="111">
        <f t="shared" si="0"/>
        <v>-1.9041989836786719</v>
      </c>
      <c r="I18" s="196">
        <f>+'Ark1'!AH888</f>
        <v>4.7920260686218121</v>
      </c>
      <c r="J18" s="95"/>
      <c r="K18" s="469">
        <f>+'Ark1'!AI888</f>
        <v>5072</v>
      </c>
      <c r="L18" s="95"/>
      <c r="M18" s="250">
        <f>+'Ark1'!U888</f>
        <v>29.162660532873261</v>
      </c>
      <c r="N18" s="213">
        <f t="shared" si="1"/>
        <v>0.44913920243216054</v>
      </c>
      <c r="O18" s="110"/>
      <c r="P18" s="121">
        <f>+IF(K18=0,"",'Ark1'!AJ888)</f>
        <v>109.21234227129337</v>
      </c>
      <c r="Q18" s="212"/>
      <c r="R18" s="109">
        <f>+IF(K18=0,"",'Ark1'!AK888)</f>
        <v>21.732916117662398</v>
      </c>
      <c r="S18" s="110"/>
      <c r="T18" s="252">
        <f>+'Ark1'!S888</f>
        <v>8.3164654015717829</v>
      </c>
      <c r="U18" s="111">
        <f t="shared" si="2"/>
        <v>0.36491081010395909</v>
      </c>
      <c r="V18" s="71"/>
      <c r="W18" s="138">
        <f>+'Ark1'!X888</f>
        <v>92.907801418439689</v>
      </c>
      <c r="X18" s="138">
        <f>+'Ark1'!Y888</f>
        <v>72.781291930228122</v>
      </c>
      <c r="Y18" s="138">
        <f>+'Ark1'!Z888</f>
        <v>8.5358719014882141</v>
      </c>
      <c r="Z18" s="66">
        <f>+'Ark1'!Z888</f>
        <v>8.5358719014882141</v>
      </c>
      <c r="AA18" s="66">
        <f>+'Ark1'!AB888</f>
        <v>0</v>
      </c>
      <c r="AB18" s="139">
        <f>+'Ark1'!AD888</f>
        <v>0</v>
      </c>
      <c r="AC18" s="47"/>
      <c r="AD18" s="139">
        <f t="shared" si="3"/>
        <v>1.7104918032786884</v>
      </c>
      <c r="AE18" s="47"/>
      <c r="AF18" s="207"/>
      <c r="AG18" s="181"/>
      <c r="AH18" s="59"/>
      <c r="AI18" s="1"/>
      <c r="AJ18" s="5"/>
      <c r="AL18" s="2"/>
      <c r="AM18" s="2"/>
      <c r="AN18" s="2"/>
    </row>
    <row r="19" spans="1:42" ht="16.95" customHeight="1">
      <c r="A19" s="47"/>
      <c r="B19" s="65">
        <f>+'Ark1'!C889</f>
        <v>2024</v>
      </c>
      <c r="C19" s="65">
        <f>+'Ark1'!M889</f>
        <v>9</v>
      </c>
      <c r="D19" s="65" t="s">
        <v>100</v>
      </c>
      <c r="E19" s="328">
        <f>+'Ark1'!Q889</f>
        <v>1862</v>
      </c>
      <c r="F19" s="328">
        <f>+'Ark1'!R889</f>
        <v>2653</v>
      </c>
      <c r="G19" s="196">
        <f>+'Ark1'!AG889</f>
        <v>7.66855000013412</v>
      </c>
      <c r="H19" s="111">
        <f t="shared" si="0"/>
        <v>-0.55443061741204858</v>
      </c>
      <c r="I19" s="196">
        <f>+'Ark1'!AH889</f>
        <v>4.2970222389747468</v>
      </c>
      <c r="J19" s="95"/>
      <c r="K19" s="469">
        <f>+'Ark1'!AI889</f>
        <v>2596</v>
      </c>
      <c r="L19" s="95"/>
      <c r="M19" s="250">
        <f>+'Ark1'!U889</f>
        <v>32.327779871843191</v>
      </c>
      <c r="N19" s="213">
        <f t="shared" si="1"/>
        <v>0.36539371519470265</v>
      </c>
      <c r="O19" s="110"/>
      <c r="P19" s="121">
        <f>+IF(K19=0,"",'Ark1'!AJ889)</f>
        <v>110.6834360554699</v>
      </c>
      <c r="Q19" s="212"/>
      <c r="R19" s="109">
        <f>+IF(K19=0,"",'Ark1'!AK889)</f>
        <v>23.287946906342501</v>
      </c>
      <c r="S19" s="110"/>
      <c r="T19" s="252">
        <f>+'Ark1'!S889</f>
        <v>8.8288729739917056</v>
      </c>
      <c r="U19" s="111">
        <f t="shared" si="2"/>
        <v>0.42875154108338798</v>
      </c>
      <c r="V19" s="71"/>
      <c r="W19" s="138">
        <f>+'Ark1'!X889</f>
        <v>97.77610252544288</v>
      </c>
      <c r="X19" s="138">
        <f>+'Ark1'!Y889</f>
        <v>83.07576328684506</v>
      </c>
      <c r="Y19" s="138">
        <f>+'Ark1'!Z889</f>
        <v>8.9610566470689683</v>
      </c>
      <c r="Z19" s="66">
        <f>+'Ark1'!Z889</f>
        <v>8.9610566470689683</v>
      </c>
      <c r="AA19" s="66">
        <f>+'Ark1'!AB889</f>
        <v>0.60494907840611123</v>
      </c>
      <c r="AB19" s="139">
        <f>+'Ark1'!AD889</f>
        <v>20.924264889043663</v>
      </c>
      <c r="AC19" s="47"/>
      <c r="AD19" s="139">
        <f t="shared" si="3"/>
        <v>1.4248120300751879</v>
      </c>
      <c r="AE19" s="47"/>
      <c r="AF19" s="207"/>
      <c r="AG19" s="181"/>
      <c r="AH19" s="59"/>
      <c r="AI19" s="1"/>
      <c r="AJ19" s="5"/>
      <c r="AL19" s="2"/>
      <c r="AM19" s="2"/>
      <c r="AN19" s="2"/>
    </row>
    <row r="20" spans="1:42" ht="16.95" customHeight="1">
      <c r="A20" s="47"/>
      <c r="B20" s="65">
        <f>+'Ark1'!C890</f>
        <v>2024</v>
      </c>
      <c r="C20" s="65">
        <f>+'Ark1'!M890</f>
        <v>10</v>
      </c>
      <c r="D20" s="65" t="s">
        <v>101</v>
      </c>
      <c r="E20" s="328">
        <f>+'Ark1'!Q890</f>
        <v>789</v>
      </c>
      <c r="F20" s="328">
        <f>+'Ark1'!R890</f>
        <v>969</v>
      </c>
      <c r="G20" s="196">
        <f>+'Ark1'!AG890</f>
        <v>3.0655208703092902</v>
      </c>
      <c r="H20" s="111">
        <f t="shared" si="0"/>
        <v>-0.44148908826342881</v>
      </c>
      <c r="I20" s="196">
        <f>+'Ark1'!AH890</f>
        <v>1.7543859649122804</v>
      </c>
      <c r="J20" s="95"/>
      <c r="K20" s="469">
        <f>+'Ark1'!AI890</f>
        <v>943</v>
      </c>
      <c r="L20" s="95"/>
      <c r="M20" s="250">
        <f>+'Ark1'!U890</f>
        <v>35.381836945304443</v>
      </c>
      <c r="N20" s="213">
        <f t="shared" si="1"/>
        <v>0.13654652144261803</v>
      </c>
      <c r="O20" s="110"/>
      <c r="P20" s="121">
        <f>+IF(K20=0,"",'Ark1'!AJ890)</f>
        <v>111.87783669141037</v>
      </c>
      <c r="Q20" s="212"/>
      <c r="R20" s="109">
        <f>+IF(K20=0,"",'Ark1'!AK890)</f>
        <v>24.760261564250222</v>
      </c>
      <c r="S20" s="110"/>
      <c r="T20" s="252">
        <f>+'Ark1'!S890</f>
        <v>9.7502579979360178</v>
      </c>
      <c r="U20" s="111">
        <f t="shared" si="2"/>
        <v>0.95119991316364683</v>
      </c>
      <c r="V20" s="71"/>
      <c r="W20" s="138">
        <f>+'Ark1'!X890</f>
        <v>99.17440660474719</v>
      </c>
      <c r="X20" s="138">
        <f>+'Ark1'!Y890</f>
        <v>90.712074303405601</v>
      </c>
      <c r="Y20" s="138">
        <f>+'Ark1'!Z890</f>
        <v>8.8808463980267014</v>
      </c>
      <c r="Z20" s="66">
        <f>+'Ark1'!Z890</f>
        <v>8.8808463980267014</v>
      </c>
      <c r="AA20" s="66">
        <f>+'Ark1'!AB890</f>
        <v>0.642160957114709</v>
      </c>
      <c r="AB20" s="139">
        <f>+'Ark1'!AD890</f>
        <v>20.514072173774476</v>
      </c>
      <c r="AC20" s="47"/>
      <c r="AD20" s="139">
        <f t="shared" si="3"/>
        <v>1.2281368821292775</v>
      </c>
      <c r="AE20" s="47"/>
      <c r="AF20" s="207">
        <f>SUM(G20:G22)</f>
        <v>5.5674007762826978</v>
      </c>
      <c r="AG20" s="181"/>
      <c r="AH20" s="59"/>
      <c r="AI20" s="1"/>
      <c r="AJ20" s="5"/>
      <c r="AL20" s="2"/>
      <c r="AM20" s="2"/>
      <c r="AN20" s="2"/>
    </row>
    <row r="21" spans="1:42" ht="16.95" customHeight="1">
      <c r="A21" s="47"/>
      <c r="B21" s="65">
        <f>+'Ark1'!C891</f>
        <v>2024</v>
      </c>
      <c r="C21" s="65">
        <f>+'Ark1'!M891</f>
        <v>11</v>
      </c>
      <c r="D21" s="65" t="s">
        <v>102</v>
      </c>
      <c r="E21" s="328">
        <f>+'Ark1'!Q891</f>
        <v>438</v>
      </c>
      <c r="F21" s="328">
        <f>+'Ark1'!R891</f>
        <v>504</v>
      </c>
      <c r="G21" s="196">
        <f>+'Ark1'!AG891</f>
        <v>1.710897732220918</v>
      </c>
      <c r="H21" s="111">
        <f t="shared" si="0"/>
        <v>-0.38485752241678672</v>
      </c>
      <c r="I21" s="196">
        <f>+'Ark1'!AH891</f>
        <v>3.3730158730158721</v>
      </c>
      <c r="J21" s="95"/>
      <c r="K21" s="469">
        <f>+'Ark1'!AI891</f>
        <v>493</v>
      </c>
      <c r="L21" s="95"/>
      <c r="M21" s="250">
        <f>+'Ark1'!U891</f>
        <v>37.965873015873022</v>
      </c>
      <c r="N21" s="213">
        <f t="shared" si="1"/>
        <v>0.800637558809278</v>
      </c>
      <c r="O21" s="110"/>
      <c r="P21" s="121">
        <f>+IF(K21=0,"",'Ark1'!AJ891)</f>
        <v>113.07728194726162</v>
      </c>
      <c r="Q21" s="212"/>
      <c r="R21" s="109">
        <f>+IF(K21=0,"",'Ark1'!AK891)</f>
        <v>25.814512087412876</v>
      </c>
      <c r="S21" s="110"/>
      <c r="T21" s="252">
        <f>+'Ark1'!S891</f>
        <v>10.081349206349204</v>
      </c>
      <c r="U21" s="111">
        <f t="shared" si="2"/>
        <v>1.1256705359890926</v>
      </c>
      <c r="V21" s="71"/>
      <c r="W21" s="138">
        <f>+'Ark1'!X891</f>
        <v>99.801587301587276</v>
      </c>
      <c r="X21" s="138">
        <f>+'Ark1'!Y891</f>
        <v>94.841269841269835</v>
      </c>
      <c r="Y21" s="138">
        <f>+'Ark1'!Z891</f>
        <v>8.6416457748602262</v>
      </c>
      <c r="Z21" s="66">
        <f>+'Ark1'!Z891</f>
        <v>8.6416457748602262</v>
      </c>
      <c r="AA21" s="66">
        <f>+'Ark1'!AB891</f>
        <v>0</v>
      </c>
      <c r="AB21" s="139">
        <f>+'Ark1'!AD891</f>
        <v>0</v>
      </c>
      <c r="AC21" s="47"/>
      <c r="AD21" s="139">
        <f t="shared" si="3"/>
        <v>1.1506849315068493</v>
      </c>
      <c r="AE21" s="47"/>
      <c r="AF21" s="207"/>
      <c r="AG21" s="181"/>
      <c r="AH21" s="59"/>
      <c r="AI21" s="1"/>
      <c r="AJ21" s="5"/>
      <c r="AL21" s="2"/>
      <c r="AM21" s="2"/>
      <c r="AN21" s="2"/>
    </row>
    <row r="22" spans="1:42" ht="16.95" customHeight="1">
      <c r="A22" s="47"/>
      <c r="B22" s="65">
        <f>+'Ark1'!C892</f>
        <v>2024</v>
      </c>
      <c r="C22" s="65">
        <f>+'Ark1'!M892</f>
        <v>12</v>
      </c>
      <c r="D22" s="65" t="s">
        <v>103</v>
      </c>
      <c r="E22" s="328">
        <f>+'Ark1'!Q892</f>
        <v>185</v>
      </c>
      <c r="F22" s="328">
        <f>+'Ark1'!R892</f>
        <v>219</v>
      </c>
      <c r="G22" s="196">
        <f>+'Ark1'!AG892</f>
        <v>0.7909821737524898</v>
      </c>
      <c r="H22" s="111">
        <f t="shared" si="0"/>
        <v>-0.20031389653750953</v>
      </c>
      <c r="I22" s="196">
        <f>+'Ark1'!AH892</f>
        <v>3.1963470319634695</v>
      </c>
      <c r="J22" s="95"/>
      <c r="K22" s="469">
        <f>+'Ark1'!AI892</f>
        <v>213</v>
      </c>
      <c r="L22" s="95"/>
      <c r="M22" s="250">
        <f>+'Ark1'!U892</f>
        <v>40.394520547945248</v>
      </c>
      <c r="N22" s="213">
        <f t="shared" si="1"/>
        <v>0.35603474352883779</v>
      </c>
      <c r="O22" s="110"/>
      <c r="P22" s="121">
        <f>+IF(K22=0,"",'Ark1'!AJ892)</f>
        <v>113.97981220657272</v>
      </c>
      <c r="Q22" s="212"/>
      <c r="R22" s="109">
        <f>+IF(K22=0,"",'Ark1'!AK892)</f>
        <v>26.845521781446276</v>
      </c>
      <c r="S22" s="110"/>
      <c r="T22" s="252">
        <f>+'Ark1'!S892</f>
        <v>10.333333333333336</v>
      </c>
      <c r="U22" s="111">
        <f t="shared" si="2"/>
        <v>1.1219768664563663</v>
      </c>
      <c r="V22" s="71"/>
      <c r="W22" s="138">
        <f>+'Ark1'!X892</f>
        <v>100</v>
      </c>
      <c r="X22" s="138">
        <f>+'Ark1'!Y892</f>
        <v>95.890410958904098</v>
      </c>
      <c r="Y22" s="138">
        <f>+'Ark1'!Z892</f>
        <v>8.3530251607626536</v>
      </c>
      <c r="Z22" s="66">
        <f>+'Ark1'!Z892</f>
        <v>8.3530251607626536</v>
      </c>
      <c r="AA22" s="66">
        <f>+'Ark1'!AB892</f>
        <v>0</v>
      </c>
      <c r="AB22" s="139">
        <f>+'Ark1'!AD892</f>
        <v>0</v>
      </c>
      <c r="AC22" s="47"/>
      <c r="AD22" s="139">
        <f t="shared" si="3"/>
        <v>1.1837837837837837</v>
      </c>
      <c r="AE22" s="47"/>
      <c r="AF22" s="207"/>
      <c r="AG22" s="181"/>
      <c r="AH22" s="59"/>
      <c r="AI22" s="13"/>
      <c r="AJ22" s="5"/>
      <c r="AL22" s="2"/>
      <c r="AM22" s="2"/>
      <c r="AN22" s="4"/>
      <c r="AO22" s="4"/>
      <c r="AP22" s="4"/>
    </row>
    <row r="23" spans="1:42" ht="16.95" customHeight="1">
      <c r="A23" s="47"/>
      <c r="B23" s="65">
        <f>+'Ark1'!C893</f>
        <v>2024</v>
      </c>
      <c r="C23" s="65">
        <f>+'Ark1'!M893</f>
        <v>13</v>
      </c>
      <c r="D23" s="65" t="s">
        <v>104</v>
      </c>
      <c r="E23" s="328">
        <f>+'Ark1'!Q893</f>
        <v>60</v>
      </c>
      <c r="F23" s="328">
        <f>+'Ark1'!R893</f>
        <v>65</v>
      </c>
      <c r="G23" s="196">
        <f>+'Ark1'!AG893</f>
        <v>0.23824064048240043</v>
      </c>
      <c r="H23" s="111">
        <f t="shared" si="0"/>
        <v>-7.8903497099703152E-2</v>
      </c>
      <c r="I23" s="196">
        <f>+'Ark1'!AH893</f>
        <v>3.0769230769230762</v>
      </c>
      <c r="J23" s="95"/>
      <c r="K23" s="469">
        <f>+'Ark1'!AI893</f>
        <v>63</v>
      </c>
      <c r="L23" s="95"/>
      <c r="M23" s="250">
        <f>+'Ark1'!U893</f>
        <v>40.992307692307698</v>
      </c>
      <c r="N23" s="213">
        <f t="shared" si="1"/>
        <v>-2.3853923853934589E-2</v>
      </c>
      <c r="O23" s="110"/>
      <c r="P23" s="121">
        <f>+IF(K23=0,"",'Ark1'!AJ893)</f>
        <v>113.81269841269844</v>
      </c>
      <c r="Q23" s="212"/>
      <c r="R23" s="109">
        <f>+IF(K23=0,"",'Ark1'!AK893)</f>
        <v>27.618576849973437</v>
      </c>
      <c r="S23" s="110"/>
      <c r="T23" s="252">
        <f>+'Ark1'!S893</f>
        <v>11.107692307692304</v>
      </c>
      <c r="U23" s="111">
        <f t="shared" si="2"/>
        <v>1.7541569541569526</v>
      </c>
      <c r="V23" s="71"/>
      <c r="W23" s="138">
        <f>+'Ark1'!X893</f>
        <v>100</v>
      </c>
      <c r="X23" s="138">
        <f>+'Ark1'!Y893</f>
        <v>98.461538461538439</v>
      </c>
      <c r="Y23" s="138">
        <f>+'Ark1'!Z893</f>
        <v>8.047958320971512</v>
      </c>
      <c r="Z23" s="66">
        <f>+'Ark1'!Z893</f>
        <v>8.047958320971512</v>
      </c>
      <c r="AA23" s="66">
        <f>+'Ark1'!AB893</f>
        <v>0</v>
      </c>
      <c r="AB23" s="139">
        <f>+'Ark1'!AD893</f>
        <v>0</v>
      </c>
      <c r="AC23" s="47"/>
      <c r="AD23" s="139">
        <f t="shared" si="3"/>
        <v>1.0833333333333333</v>
      </c>
      <c r="AE23" s="47"/>
      <c r="AF23" s="207">
        <v>0.5</v>
      </c>
      <c r="AG23" s="181"/>
      <c r="AH23" s="59"/>
      <c r="AI23" s="13"/>
      <c r="AJ23" s="5"/>
      <c r="AL23" s="1"/>
      <c r="AM23" s="1"/>
      <c r="AN23" s="11"/>
      <c r="AO23" s="11"/>
      <c r="AP23" s="11"/>
    </row>
    <row r="24" spans="1:42" ht="16.95" customHeight="1">
      <c r="A24" s="47"/>
      <c r="B24" s="65">
        <f>+'Ark1'!C894</f>
        <v>2024</v>
      </c>
      <c r="C24" s="65">
        <f>+'Ark1'!M894</f>
        <v>14</v>
      </c>
      <c r="D24" s="65" t="s">
        <v>105</v>
      </c>
      <c r="E24" s="328">
        <f>+'Ark1'!Q894</f>
        <v>41</v>
      </c>
      <c r="F24" s="328">
        <f>+'Ark1'!R894</f>
        <v>43</v>
      </c>
      <c r="G24" s="196">
        <f>+'Ark1'!AG894</f>
        <v>0.1694821294931094</v>
      </c>
      <c r="H24" s="111">
        <f t="shared" si="0"/>
        <v>-2.4423635757121614E-2</v>
      </c>
      <c r="I24" s="196">
        <f>+'Ark1'!AH894</f>
        <v>4.6511627906976756</v>
      </c>
      <c r="J24" s="95"/>
      <c r="K24" s="469">
        <f>+'Ark1'!AI894</f>
        <v>42</v>
      </c>
      <c r="L24" s="95"/>
      <c r="M24" s="250">
        <f>+'Ark1'!U894</f>
        <v>44.081395348837198</v>
      </c>
      <c r="N24" s="213">
        <f t="shared" si="1"/>
        <v>-0.25253322259139566</v>
      </c>
      <c r="O24" s="110"/>
      <c r="P24" s="121">
        <f>+IF(K24=0,"",'Ark1'!AJ894)</f>
        <v>112.28571428571423</v>
      </c>
      <c r="Q24" s="212"/>
      <c r="R24" s="109">
        <f>+IF(K24=0,"",'Ark1'!AK894)</f>
        <v>29.797762171362407</v>
      </c>
      <c r="S24" s="110"/>
      <c r="T24" s="252">
        <f>+'Ark1'!S894</f>
        <v>12.023255813953488</v>
      </c>
      <c r="U24" s="111">
        <f t="shared" si="2"/>
        <v>2.1303986710963496</v>
      </c>
      <c r="V24" s="71"/>
      <c r="W24" s="138">
        <f>+'Ark1'!X894</f>
        <v>100</v>
      </c>
      <c r="X24" s="138">
        <f>+'Ark1'!Y894</f>
        <v>97.67441860465118</v>
      </c>
      <c r="Y24" s="138">
        <f>+'Ark1'!Z894</f>
        <v>9.1809777007339353</v>
      </c>
      <c r="Z24" s="66">
        <f>+'Ark1'!Z894</f>
        <v>9.1809777007339353</v>
      </c>
      <c r="AA24" s="66">
        <f>+'Ark1'!AB894</f>
        <v>0</v>
      </c>
      <c r="AB24" s="139">
        <f>+'Ark1'!AD894</f>
        <v>0</v>
      </c>
      <c r="AC24" s="47"/>
      <c r="AD24" s="139">
        <f t="shared" si="3"/>
        <v>1.0487804878048781</v>
      </c>
      <c r="AE24" s="47"/>
      <c r="AF24" s="207"/>
      <c r="AG24" s="181"/>
      <c r="AH24" s="59"/>
      <c r="AI24" s="13"/>
      <c r="AJ24" s="5"/>
      <c r="AL24" s="1"/>
      <c r="AM24" s="1"/>
      <c r="AN24" s="11"/>
      <c r="AO24" s="11"/>
      <c r="AP24" s="11"/>
    </row>
    <row r="25" spans="1:42" ht="16.95" customHeight="1">
      <c r="A25" s="47"/>
      <c r="B25" s="65">
        <f>+'Ark1'!C895</f>
        <v>2024</v>
      </c>
      <c r="C25" s="65">
        <f>+'Ark1'!M895</f>
        <v>15</v>
      </c>
      <c r="D25" s="65" t="s">
        <v>106</v>
      </c>
      <c r="E25" s="328">
        <f>+'Ark1'!Q895</f>
        <v>18</v>
      </c>
      <c r="F25" s="328">
        <f>+'Ark1'!R895</f>
        <v>21</v>
      </c>
      <c r="G25" s="196">
        <f>+'Ark1'!AG895</f>
        <v>8.8474052826922625E-2</v>
      </c>
      <c r="H25" s="111">
        <f t="shared" si="0"/>
        <v>9.441852457683933E-3</v>
      </c>
      <c r="I25" s="196">
        <f>+'Ark1'!AH895</f>
        <v>0</v>
      </c>
      <c r="J25" s="95"/>
      <c r="K25" s="469">
        <f>+'Ark1'!AI895</f>
        <v>20</v>
      </c>
      <c r="L25" s="95"/>
      <c r="M25" s="250">
        <f>+'Ark1'!U895</f>
        <v>47.119047619047642</v>
      </c>
      <c r="N25" s="213">
        <f t="shared" si="1"/>
        <v>1.1235930735930921</v>
      </c>
      <c r="O25" s="110"/>
      <c r="P25" s="121">
        <f>+IF(K25=0,"",'Ark1'!AJ895)</f>
        <v>113.89</v>
      </c>
      <c r="Q25" s="212"/>
      <c r="R25" s="109">
        <f>+IF(K25=0,"",'Ark1'!AK895)</f>
        <v>31.331223048750857</v>
      </c>
      <c r="S25" s="110"/>
      <c r="T25" s="252">
        <f>+'Ark1'!S895</f>
        <v>12.619047619047622</v>
      </c>
      <c r="U25" s="111">
        <f t="shared" si="2"/>
        <v>2.5281385281385305</v>
      </c>
      <c r="V25" s="71"/>
      <c r="W25" s="138">
        <f>+'Ark1'!X895</f>
        <v>100</v>
      </c>
      <c r="X25" s="138">
        <f>+'Ark1'!Y895</f>
        <v>100</v>
      </c>
      <c r="Y25" s="138">
        <f>+'Ark1'!Z895</f>
        <v>8.1780553659876887</v>
      </c>
      <c r="Z25" s="66">
        <f>+'Ark1'!Z895</f>
        <v>8.1780553659876887</v>
      </c>
      <c r="AA25" s="66">
        <f>+'Ark1'!AB895</f>
        <v>0</v>
      </c>
      <c r="AB25" s="139">
        <f>+'Ark1'!AD895</f>
        <v>0</v>
      </c>
      <c r="AC25" s="47"/>
      <c r="AD25" s="139">
        <f t="shared" si="3"/>
        <v>1.1666666666666667</v>
      </c>
      <c r="AE25" s="47"/>
      <c r="AF25" s="207"/>
      <c r="AG25" s="181"/>
      <c r="AH25" s="59"/>
      <c r="AI25" s="13"/>
      <c r="AJ25" s="5"/>
      <c r="AL25" s="1"/>
      <c r="AM25" s="1"/>
      <c r="AN25" s="11"/>
      <c r="AO25" s="11"/>
      <c r="AP25" s="11"/>
    </row>
    <row r="26" spans="1:42" ht="19.8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212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207"/>
      <c r="AG26" s="181"/>
      <c r="AH26" s="59"/>
      <c r="AI26" s="13"/>
      <c r="AJ26" s="5"/>
      <c r="AL26" s="1"/>
      <c r="AM26" s="1"/>
      <c r="AN26" s="11"/>
      <c r="AO26" s="11"/>
      <c r="AP26" s="11"/>
    </row>
    <row r="27" spans="1:42" ht="19.8">
      <c r="A27" s="47"/>
      <c r="B27">
        <f>+'Ark1'!C896</f>
        <v>2023</v>
      </c>
      <c r="C27">
        <f>+'Ark1'!M896</f>
        <v>1</v>
      </c>
      <c r="D27" s="3" t="s">
        <v>92</v>
      </c>
      <c r="E27" s="316">
        <f>+'Ark1'!Q896</f>
        <v>24</v>
      </c>
      <c r="F27" s="316">
        <f>+'Ark1'!R896</f>
        <v>25</v>
      </c>
      <c r="G27" s="197">
        <f>+'Ark1'!AG896</f>
        <v>3.2084620922703089E-2</v>
      </c>
      <c r="H27" s="60">
        <f t="shared" ref="H27:H41" si="4">+G27-G43</f>
        <v>2.3399565223974007E-2</v>
      </c>
      <c r="I27" s="197">
        <f>+'Ark1'!AH896</f>
        <v>16</v>
      </c>
      <c r="J27" s="95"/>
      <c r="K27" s="469">
        <f>+'Ark1'!AI896</f>
        <v>11</v>
      </c>
      <c r="L27" s="95"/>
      <c r="M27" s="92">
        <f>+'Ark1'!U896</f>
        <v>16.432000000000006</v>
      </c>
      <c r="N27" s="197"/>
      <c r="O27" s="110"/>
      <c r="P27" s="121">
        <f>+IF(K27=0,"",'Ark1'!AJ896)</f>
        <v>110.7909090909091</v>
      </c>
      <c r="Q27" s="212"/>
      <c r="R27" s="109">
        <f>+IF(K27=0,"",'Ark1'!AK896)</f>
        <v>13.792855074529664</v>
      </c>
      <c r="S27" s="110"/>
      <c r="T27" s="1">
        <f>+'Ark1'!S896</f>
        <v>3.2</v>
      </c>
      <c r="U27" s="60">
        <f t="shared" ref="U27:U41" si="5">+T27-T43</f>
        <v>1.654545454545455</v>
      </c>
      <c r="V27" s="71"/>
      <c r="W27" s="92">
        <f>+'Ark1'!X896</f>
        <v>52</v>
      </c>
      <c r="X27" s="92">
        <f>+'Ark1'!Y896</f>
        <v>16</v>
      </c>
      <c r="Y27" s="92">
        <f>+'Ark1'!Z896</f>
        <v>5.8361439324266096</v>
      </c>
      <c r="Z27" s="1">
        <f>+'Ark1'!Z896</f>
        <v>5.8361439324266096</v>
      </c>
      <c r="AA27" s="1">
        <f>+'Ark1'!AB896</f>
        <v>0</v>
      </c>
      <c r="AB27" s="11">
        <f>+'Ark1'!AD896</f>
        <v>0</v>
      </c>
      <c r="AC27" s="47"/>
      <c r="AD27" s="11">
        <f t="shared" ref="AD27:AD41" si="6">+F27/E27</f>
        <v>1.0416666666666667</v>
      </c>
      <c r="AE27" s="47"/>
      <c r="AF27" s="207"/>
      <c r="AG27" s="181"/>
      <c r="AH27" s="59"/>
      <c r="AI27" s="5"/>
      <c r="AJ27" s="5"/>
      <c r="AL27" s="1"/>
      <c r="AM27" s="1"/>
      <c r="AN27" s="11"/>
      <c r="AO27" s="11"/>
      <c r="AP27" s="11"/>
    </row>
    <row r="28" spans="1:42" ht="19.8">
      <c r="A28" s="47"/>
      <c r="B28">
        <f>+'Ark1'!C897</f>
        <v>2023</v>
      </c>
      <c r="C28">
        <f>+'Ark1'!M897</f>
        <v>2</v>
      </c>
      <c r="D28" s="3" t="s">
        <v>93</v>
      </c>
      <c r="E28" s="316">
        <f>+'Ark1'!Q897</f>
        <v>549</v>
      </c>
      <c r="F28" s="316">
        <f>+'Ark1'!R897</f>
        <v>825</v>
      </c>
      <c r="G28" s="197">
        <f>+'Ark1'!AG897</f>
        <v>1.1095983470953024</v>
      </c>
      <c r="H28" s="60">
        <f t="shared" si="4"/>
        <v>-7.394382091971563E-2</v>
      </c>
      <c r="I28" s="197">
        <f>+'Ark1'!AH897</f>
        <v>3.8787878787878793</v>
      </c>
      <c r="J28" s="95"/>
      <c r="K28" s="469">
        <f>+'Ark1'!AI897</f>
        <v>330</v>
      </c>
      <c r="L28" s="95"/>
      <c r="M28" s="92">
        <f>+'Ark1'!U897</f>
        <v>17.220484848484848</v>
      </c>
      <c r="N28" s="197"/>
      <c r="O28" s="110"/>
      <c r="P28" s="121">
        <f>+IF(K28=0,"",'Ark1'!AJ897)</f>
        <v>105.83606060606061</v>
      </c>
      <c r="Q28" s="212"/>
      <c r="R28" s="109">
        <f>+IF(K28=0,"",'Ark1'!AK897)</f>
        <v>15.22833025868626</v>
      </c>
      <c r="S28" s="110"/>
      <c r="T28" s="1">
        <f>+'Ark1'!S897</f>
        <v>3.9696969696969697</v>
      </c>
      <c r="U28" s="60">
        <f t="shared" si="5"/>
        <v>-3.4504710975299169E-2</v>
      </c>
      <c r="V28" s="71"/>
      <c r="W28" s="92">
        <f>+'Ark1'!X897</f>
        <v>55.27272727272728</v>
      </c>
      <c r="X28" s="92">
        <f>+'Ark1'!Y897</f>
        <v>19.272727272727277</v>
      </c>
      <c r="Y28" s="92">
        <f>+'Ark1'!Z897</f>
        <v>6.1315066917011798</v>
      </c>
      <c r="Z28" s="1">
        <f>+'Ark1'!Z897</f>
        <v>6.1315066917011798</v>
      </c>
      <c r="AA28" s="1">
        <f>+'Ark1'!AB897</f>
        <v>0</v>
      </c>
      <c r="AB28" s="11">
        <f>+'Ark1'!AD897</f>
        <v>0</v>
      </c>
      <c r="AC28" s="47"/>
      <c r="AD28" s="11">
        <f t="shared" si="6"/>
        <v>1.5027322404371584</v>
      </c>
      <c r="AE28" s="47"/>
      <c r="AF28" s="207"/>
      <c r="AG28" s="181"/>
      <c r="AH28" s="59"/>
      <c r="AI28" s="5"/>
      <c r="AJ28" s="5"/>
      <c r="AL28" s="1"/>
      <c r="AM28" s="1"/>
      <c r="AN28" s="11"/>
      <c r="AO28" s="11"/>
      <c r="AP28" s="11"/>
    </row>
    <row r="29" spans="1:42" ht="19.8">
      <c r="A29" s="47"/>
      <c r="B29">
        <f>+'Ark1'!C898</f>
        <v>2023</v>
      </c>
      <c r="C29">
        <f>+'Ark1'!M898</f>
        <v>3</v>
      </c>
      <c r="D29" s="3" t="s">
        <v>94</v>
      </c>
      <c r="E29" s="316">
        <f>+'Ark1'!Q898</f>
        <v>1656</v>
      </c>
      <c r="F29" s="316">
        <f>+'Ark1'!R898</f>
        <v>3054</v>
      </c>
      <c r="G29" s="197">
        <f>+'Ark1'!AG898</f>
        <v>4.9149452944716723</v>
      </c>
      <c r="H29" s="60">
        <f t="shared" si="4"/>
        <v>0.37950173466195825</v>
      </c>
      <c r="I29" s="197">
        <f>+'Ark1'!AH898</f>
        <v>3.0779305828421752</v>
      </c>
      <c r="J29" s="95"/>
      <c r="K29" s="469">
        <f>+'Ark1'!AI898</f>
        <v>1009</v>
      </c>
      <c r="L29" s="95"/>
      <c r="M29" s="92">
        <f>+'Ark1'!U898</f>
        <v>20.605500982318244</v>
      </c>
      <c r="N29" s="197"/>
      <c r="O29" s="110"/>
      <c r="P29" s="121">
        <f>+IF(K29=0,"",'Ark1'!AJ898)</f>
        <v>107.29871159563936</v>
      </c>
      <c r="Q29" s="212"/>
      <c r="R29" s="109">
        <f>+IF(K29=0,"",'Ark1'!AK898)</f>
        <v>17.034394820083797</v>
      </c>
      <c r="S29" s="110"/>
      <c r="T29" s="1">
        <f>+'Ark1'!S898</f>
        <v>5.4551407989521934</v>
      </c>
      <c r="U29" s="60">
        <f t="shared" si="5"/>
        <v>0.30986716711139728</v>
      </c>
      <c r="V29" s="71"/>
      <c r="W29" s="92">
        <f>+'Ark1'!X898</f>
        <v>74.918140144073348</v>
      </c>
      <c r="X29" s="92">
        <f>+'Ark1'!Y898</f>
        <v>38.146692861820561</v>
      </c>
      <c r="Y29" s="92">
        <f>+'Ark1'!Z898</f>
        <v>6.2811176260637822</v>
      </c>
      <c r="Z29" s="1">
        <f>+'Ark1'!Z898</f>
        <v>6.2811176260637822</v>
      </c>
      <c r="AA29" s="1">
        <f>+'Ark1'!AB898</f>
        <v>0</v>
      </c>
      <c r="AB29" s="11">
        <f>+'Ark1'!AD898</f>
        <v>0</v>
      </c>
      <c r="AC29" s="47"/>
      <c r="AD29" s="11">
        <f t="shared" si="6"/>
        <v>1.8442028985507246</v>
      </c>
      <c r="AE29" s="47"/>
      <c r="AF29" s="207"/>
      <c r="AG29" s="181"/>
      <c r="AH29" s="59"/>
      <c r="AI29" s="5"/>
      <c r="AJ29" s="5"/>
      <c r="AL29" s="1"/>
      <c r="AM29" s="1"/>
      <c r="AN29" s="11"/>
      <c r="AO29" s="11"/>
      <c r="AP29" s="11"/>
    </row>
    <row r="30" spans="1:42" ht="19.8">
      <c r="A30" s="47"/>
      <c r="B30">
        <f>+'Ark1'!C899</f>
        <v>2023</v>
      </c>
      <c r="C30">
        <f>+'Ark1'!M899</f>
        <v>4</v>
      </c>
      <c r="D30" s="3" t="s">
        <v>95</v>
      </c>
      <c r="E30" s="316">
        <f>+'Ark1'!Q899</f>
        <v>3014</v>
      </c>
      <c r="F30" s="316">
        <f>+'Ark1'!R899</f>
        <v>6467</v>
      </c>
      <c r="G30" s="197">
        <f>+'Ark1'!AG899</f>
        <v>11.693633733276837</v>
      </c>
      <c r="H30" s="60">
        <f t="shared" si="4"/>
        <v>0.55666626570908129</v>
      </c>
      <c r="I30" s="197">
        <f>+'Ark1'!AH899</f>
        <v>3.0307716097108393</v>
      </c>
      <c r="J30" s="95"/>
      <c r="K30" s="469">
        <f>+'Ark1'!AI899</f>
        <v>2292</v>
      </c>
      <c r="L30" s="95"/>
      <c r="M30" s="92">
        <f>+'Ark1'!U899</f>
        <v>23.151554043606033</v>
      </c>
      <c r="N30" s="197"/>
      <c r="O30" s="110"/>
      <c r="P30" s="121">
        <f>+IF(K30=0,"",'Ark1'!AJ899)</f>
        <v>109.71378708551512</v>
      </c>
      <c r="Q30" s="212"/>
      <c r="R30" s="109">
        <f>+IF(K30=0,"",'Ark1'!AK899)</f>
        <v>18.076194732694074</v>
      </c>
      <c r="S30" s="110"/>
      <c r="T30" s="1">
        <f>+'Ark1'!S899</f>
        <v>6.3581258698005252</v>
      </c>
      <c r="U30" s="60">
        <f t="shared" si="5"/>
        <v>0.31722638293061678</v>
      </c>
      <c r="V30" s="71"/>
      <c r="W30" s="92">
        <f>+'Ark1'!X899</f>
        <v>83.207051182928708</v>
      </c>
      <c r="X30" s="92">
        <f>+'Ark1'!Y899</f>
        <v>55.203340034018865</v>
      </c>
      <c r="Y30" s="92">
        <f>+'Ark1'!Z899</f>
        <v>6.5335412497417558</v>
      </c>
      <c r="Z30" s="1">
        <f>+'Ark1'!Z899</f>
        <v>6.5335412497417558</v>
      </c>
      <c r="AA30" s="1">
        <f>+'Ark1'!AB899</f>
        <v>0</v>
      </c>
      <c r="AB30" s="11">
        <f>+'Ark1'!AD899</f>
        <v>0</v>
      </c>
      <c r="AC30" s="47"/>
      <c r="AD30" s="11">
        <f t="shared" si="6"/>
        <v>2.1456536164565363</v>
      </c>
      <c r="AE30" s="47"/>
      <c r="AF30" s="207"/>
      <c r="AG30" s="181"/>
      <c r="AH30" s="59"/>
      <c r="AI30" s="5"/>
      <c r="AJ30" s="5"/>
      <c r="AL30" s="1"/>
      <c r="AM30" s="1"/>
      <c r="AN30" s="11"/>
      <c r="AO30" s="11"/>
      <c r="AP30" s="11"/>
    </row>
    <row r="31" spans="1:42" ht="19.8">
      <c r="A31" s="47"/>
      <c r="B31">
        <f>+'Ark1'!C900</f>
        <v>2023</v>
      </c>
      <c r="C31">
        <f>+'Ark1'!M900</f>
        <v>5</v>
      </c>
      <c r="D31" s="3" t="s">
        <v>96</v>
      </c>
      <c r="E31" s="316">
        <f>+'Ark1'!Q900</f>
        <v>3796</v>
      </c>
      <c r="F31" s="316">
        <f>+'Ark1'!R900</f>
        <v>8380</v>
      </c>
      <c r="G31" s="197">
        <f>+'Ark1'!AG900</f>
        <v>15.911542981286129</v>
      </c>
      <c r="H31" s="60">
        <f t="shared" si="4"/>
        <v>-0.22379676451331676</v>
      </c>
      <c r="I31" s="197">
        <f>+'Ark1'!AH900</f>
        <v>3.591885441527447</v>
      </c>
      <c r="J31" s="95"/>
      <c r="K31" s="469">
        <f>+'Ark1'!AI900</f>
        <v>2678</v>
      </c>
      <c r="L31" s="95"/>
      <c r="M31" s="92">
        <f>+'Ark1'!U900</f>
        <v>24.310942720763755</v>
      </c>
      <c r="N31" s="197"/>
      <c r="O31" s="110"/>
      <c r="P31" s="121">
        <f>+IF(K31=0,"",'Ark1'!AJ900)</f>
        <v>109.99320388349472</v>
      </c>
      <c r="Q31" s="212"/>
      <c r="R31" s="109">
        <f>+IF(K31=0,"",'Ark1'!AK900)</f>
        <v>19.030755704344219</v>
      </c>
      <c r="S31" s="110"/>
      <c r="T31" s="1">
        <f>+'Ark1'!S900</f>
        <v>6.8940334128878309</v>
      </c>
      <c r="U31" s="60">
        <f t="shared" si="5"/>
        <v>0.29311195610854313</v>
      </c>
      <c r="V31" s="71"/>
      <c r="W31" s="92">
        <f>+'Ark1'!X900</f>
        <v>83.914081145584717</v>
      </c>
      <c r="X31" s="92">
        <f>+'Ark1'!Y900</f>
        <v>60.644391408114544</v>
      </c>
      <c r="Y31" s="92">
        <f>+'Ark1'!Z900</f>
        <v>7.2274000196785648</v>
      </c>
      <c r="Z31" s="1">
        <f>+'Ark1'!Z900</f>
        <v>7.2274000196785648</v>
      </c>
      <c r="AA31" s="1">
        <f>+'Ark1'!AB900</f>
        <v>0.15441361450711788</v>
      </c>
      <c r="AB31" s="11">
        <f>+'Ark1'!AD900</f>
        <v>10.200191289902255</v>
      </c>
      <c r="AC31" s="47"/>
      <c r="AD31" s="11">
        <f t="shared" si="6"/>
        <v>2.2075869336143308</v>
      </c>
      <c r="AE31" s="47"/>
      <c r="AF31" s="207"/>
      <c r="AG31" s="181"/>
      <c r="AH31" s="59"/>
      <c r="AI31" s="5"/>
      <c r="AJ31" s="5"/>
      <c r="AL31" s="1"/>
      <c r="AM31" s="1"/>
      <c r="AN31" s="11"/>
      <c r="AO31" s="11"/>
      <c r="AP31" s="11"/>
    </row>
    <row r="32" spans="1:42" ht="19.8">
      <c r="A32" s="47"/>
      <c r="B32">
        <f>+'Ark1'!C901</f>
        <v>2023</v>
      </c>
      <c r="C32">
        <f>+'Ark1'!M901</f>
        <v>6</v>
      </c>
      <c r="D32" s="3" t="s">
        <v>97</v>
      </c>
      <c r="E32" s="316">
        <f>+'Ark1'!Q901</f>
        <v>4082</v>
      </c>
      <c r="F32" s="316">
        <f>+'Ark1'!R901</f>
        <v>8519</v>
      </c>
      <c r="G32" s="197">
        <f>+'Ark1'!AG901</f>
        <v>16.867989592336237</v>
      </c>
      <c r="H32" s="60">
        <f t="shared" si="4"/>
        <v>0.56075981357499316</v>
      </c>
      <c r="I32" s="197">
        <f>+'Ark1'!AH901</f>
        <v>3.9910787651132762</v>
      </c>
      <c r="J32" s="95"/>
      <c r="K32" s="469">
        <f>+'Ark1'!AI901</f>
        <v>2265</v>
      </c>
      <c r="L32" s="95"/>
      <c r="M32" s="92">
        <f>+'Ark1'!U901</f>
        <v>25.351766639276832</v>
      </c>
      <c r="N32" s="197"/>
      <c r="O32" s="110"/>
      <c r="P32" s="121">
        <f>+IF(K32=0,"",'Ark1'!AJ901)</f>
        <v>109.65646799117015</v>
      </c>
      <c r="Q32" s="212"/>
      <c r="R32" s="109">
        <f>+IF(K32=0,"",'Ark1'!AK901)</f>
        <v>19.532868149469536</v>
      </c>
      <c r="S32" s="110"/>
      <c r="T32" s="1">
        <f>+'Ark1'!S901</f>
        <v>7.28688813240991</v>
      </c>
      <c r="U32" s="60">
        <f t="shared" si="5"/>
        <v>0.17384765402904812</v>
      </c>
      <c r="V32" s="71"/>
      <c r="W32" s="92">
        <f>+'Ark1'!X901</f>
        <v>84.05916187345936</v>
      </c>
      <c r="X32" s="92">
        <f>+'Ark1'!Y901</f>
        <v>62.800798215753026</v>
      </c>
      <c r="Y32" s="92">
        <f>+'Ark1'!Z901</f>
        <v>7.7229375650345808</v>
      </c>
      <c r="Z32" s="1">
        <f>+'Ark1'!Z901</f>
        <v>7.7229375650345808</v>
      </c>
      <c r="AA32" s="1">
        <f>+'Ark1'!AB901</f>
        <v>0</v>
      </c>
      <c r="AB32" s="11">
        <f>+'Ark1'!AD901</f>
        <v>0</v>
      </c>
      <c r="AC32" s="47"/>
      <c r="AD32" s="11">
        <f t="shared" si="6"/>
        <v>2.0869671729544339</v>
      </c>
      <c r="AE32" s="47"/>
      <c r="AF32" s="207"/>
      <c r="AG32" s="181"/>
      <c r="AH32" s="59"/>
      <c r="AI32" s="5"/>
      <c r="AJ32" s="5"/>
      <c r="AL32" s="1"/>
      <c r="AM32" s="1"/>
      <c r="AN32" s="11"/>
      <c r="AO32" s="11"/>
      <c r="AP32" s="11"/>
    </row>
    <row r="33" spans="1:42" ht="19.8">
      <c r="A33" s="47"/>
      <c r="B33">
        <f>+'Ark1'!C902</f>
        <v>2023</v>
      </c>
      <c r="C33">
        <f>+'Ark1'!M902</f>
        <v>7</v>
      </c>
      <c r="D33" s="3" t="s">
        <v>98</v>
      </c>
      <c r="E33" s="316">
        <f>+'Ark1'!Q902</f>
        <v>4246</v>
      </c>
      <c r="F33" s="316">
        <f>+'Ark1'!R902</f>
        <v>8906</v>
      </c>
      <c r="G33" s="197">
        <f>+'Ark1'!AG902</f>
        <v>18.537795730308662</v>
      </c>
      <c r="H33" s="60">
        <f t="shared" si="4"/>
        <v>4.24196890616102E-3</v>
      </c>
      <c r="I33" s="197">
        <f>+'Ark1'!AH902</f>
        <v>3.7615090949921401</v>
      </c>
      <c r="J33" s="95"/>
      <c r="K33" s="469">
        <f>+'Ark1'!AI902</f>
        <v>2298</v>
      </c>
      <c r="L33" s="95"/>
      <c r="M33" s="92">
        <f>+'Ark1'!U902</f>
        <v>26.650718616663017</v>
      </c>
      <c r="N33" s="197"/>
      <c r="O33" s="110"/>
      <c r="P33" s="121">
        <f>+IF(K33=0,"",'Ark1'!AJ902)</f>
        <v>110.44355961705818</v>
      </c>
      <c r="Q33" s="212"/>
      <c r="R33" s="109">
        <f>+IF(K33=0,"",'Ark1'!AK902)</f>
        <v>20.240244316409683</v>
      </c>
      <c r="S33" s="110"/>
      <c r="T33" s="1">
        <f>+'Ark1'!S902</f>
        <v>7.592746463058611</v>
      </c>
      <c r="U33" s="60">
        <f t="shared" si="5"/>
        <v>0.13552721172171367</v>
      </c>
      <c r="V33" s="71"/>
      <c r="W33" s="92">
        <f>+'Ark1'!X902</f>
        <v>86.885245901639351</v>
      </c>
      <c r="X33" s="92">
        <f>+'Ark1'!Y902</f>
        <v>66.483269705816255</v>
      </c>
      <c r="Y33" s="92">
        <f>+'Ark1'!Z902</f>
        <v>8.159126222471059</v>
      </c>
      <c r="Z33" s="1">
        <f>+'Ark1'!Z902</f>
        <v>8.159126222471059</v>
      </c>
      <c r="AA33" s="1">
        <f>+'Ark1'!AB902</f>
        <v>0.20977460808137599</v>
      </c>
      <c r="AB33" s="11">
        <f>+'Ark1'!AD902</f>
        <v>10.158031267008019</v>
      </c>
      <c r="AC33" s="47"/>
      <c r="AD33" s="11">
        <f t="shared" si="6"/>
        <v>2.0975035327366935</v>
      </c>
      <c r="AE33" s="47"/>
      <c r="AF33" s="207"/>
      <c r="AG33" s="181"/>
      <c r="AH33" s="59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7"/>
      <c r="B34">
        <f>+'Ark1'!C903</f>
        <v>2023</v>
      </c>
      <c r="C34">
        <f>+'Ark1'!M903</f>
        <v>8</v>
      </c>
      <c r="D34" s="3" t="s">
        <v>99</v>
      </c>
      <c r="E34" s="316">
        <f>+'Ark1'!Q903</f>
        <v>3734</v>
      </c>
      <c r="F34" s="316">
        <f>+'Ark1'!R903</f>
        <v>6915</v>
      </c>
      <c r="G34" s="197">
        <f>+'Ark1'!AG903</f>
        <v>15.507618847824716</v>
      </c>
      <c r="H34" s="60">
        <f t="shared" si="4"/>
        <v>-0.10770899741514306</v>
      </c>
      <c r="I34" s="197">
        <f>+'Ark1'!AH903</f>
        <v>4.4685466377440344</v>
      </c>
      <c r="J34" s="95"/>
      <c r="K34" s="469">
        <f>+'Ark1'!AI903</f>
        <v>2055</v>
      </c>
      <c r="L34" s="95"/>
      <c r="M34" s="92">
        <f>+'Ark1'!U903</f>
        <v>28.7135213304411</v>
      </c>
      <c r="N34" s="197"/>
      <c r="O34" s="110"/>
      <c r="P34" s="121">
        <f>+IF(K34=0,"",'Ark1'!AJ903)</f>
        <v>111.0743552311434</v>
      </c>
      <c r="Q34" s="212"/>
      <c r="R34" s="109">
        <f>+IF(K34=0,"",'Ark1'!AK903)</f>
        <v>21.453725385709237</v>
      </c>
      <c r="S34" s="110"/>
      <c r="T34" s="1">
        <f>+'Ark1'!S903</f>
        <v>7.9515545914678238</v>
      </c>
      <c r="U34" s="60">
        <f t="shared" si="5"/>
        <v>0.10673177862175542</v>
      </c>
      <c r="V34" s="71"/>
      <c r="W34" s="92">
        <f>+'Ark1'!X903</f>
        <v>93.058568329717986</v>
      </c>
      <c r="X34" s="92">
        <f>+'Ark1'!Y903</f>
        <v>72.234273318872013</v>
      </c>
      <c r="Y34" s="92">
        <f>+'Ark1'!Z903</f>
        <v>8.3856340480830198</v>
      </c>
      <c r="Z34" s="1">
        <f>+'Ark1'!Z903</f>
        <v>8.3856340480830198</v>
      </c>
      <c r="AA34" s="1">
        <f>+'Ark1'!AB903</f>
        <v>0</v>
      </c>
      <c r="AB34" s="11">
        <f>+'Ark1'!AD903</f>
        <v>0</v>
      </c>
      <c r="AC34" s="47"/>
      <c r="AD34" s="11">
        <f t="shared" si="6"/>
        <v>1.8519014461703267</v>
      </c>
      <c r="AE34" s="47"/>
      <c r="AF34" s="207"/>
      <c r="AG34" s="181"/>
      <c r="AH34" s="59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7"/>
      <c r="B35">
        <f>+'Ark1'!C904</f>
        <v>2023</v>
      </c>
      <c r="C35">
        <f>+'Ark1'!M904</f>
        <v>9</v>
      </c>
      <c r="D35" s="3" t="s">
        <v>100</v>
      </c>
      <c r="E35" s="316">
        <f>+'Ark1'!Q904</f>
        <v>2234</v>
      </c>
      <c r="F35" s="316">
        <f>+'Ark1'!R904</f>
        <v>3294</v>
      </c>
      <c r="G35" s="197">
        <f>+'Ark1'!AG904</f>
        <v>8.2229806175461686</v>
      </c>
      <c r="H35" s="60">
        <f t="shared" si="4"/>
        <v>-0.2468679698360674</v>
      </c>
      <c r="I35" s="197">
        <f>+'Ark1'!AH904</f>
        <v>4.2805100182149358</v>
      </c>
      <c r="J35" s="95"/>
      <c r="K35" s="469">
        <f>+'Ark1'!AI904</f>
        <v>1090</v>
      </c>
      <c r="L35" s="95"/>
      <c r="M35" s="92">
        <f>+'Ark1'!U904</f>
        <v>31.962386156648488</v>
      </c>
      <c r="N35" s="197"/>
      <c r="O35" s="110"/>
      <c r="P35" s="121">
        <f>+IF(K35=0,"",'Ark1'!AJ904)</f>
        <v>112.2487155963303</v>
      </c>
      <c r="Q35" s="212"/>
      <c r="R35" s="109">
        <f>+IF(K35=0,"",'Ark1'!AK904)</f>
        <v>22.638815401361622</v>
      </c>
      <c r="S35" s="110"/>
      <c r="T35" s="1">
        <f>+'Ark1'!S904</f>
        <v>8.4001214329083176</v>
      </c>
      <c r="U35" s="60">
        <f t="shared" si="5"/>
        <v>0.20855583202628658</v>
      </c>
      <c r="V35" s="71"/>
      <c r="W35" s="92">
        <f>+'Ark1'!X904</f>
        <v>97.692774741955105</v>
      </c>
      <c r="X35" s="92">
        <f>+'Ark1'!Y904</f>
        <v>83.181542197935642</v>
      </c>
      <c r="Y35" s="92">
        <f>+'Ark1'!Z904</f>
        <v>8.4089034269756695</v>
      </c>
      <c r="Z35" s="1">
        <f>+'Ark1'!Z904</f>
        <v>8.4089034269756695</v>
      </c>
      <c r="AA35" s="1">
        <f>+'Ark1'!AB904</f>
        <v>0</v>
      </c>
      <c r="AB35" s="11">
        <f>+'Ark1'!AD904</f>
        <v>0</v>
      </c>
      <c r="AC35" s="47"/>
      <c r="AD35" s="11">
        <f t="shared" si="6"/>
        <v>1.4744852282900627</v>
      </c>
      <c r="AE35" s="47"/>
      <c r="AF35" s="207"/>
      <c r="AG35" s="181"/>
      <c r="AH35" s="59"/>
      <c r="AI35" s="5"/>
      <c r="AJ35" s="5"/>
      <c r="AL35" s="13"/>
      <c r="AM35" s="13"/>
      <c r="AN35" s="11"/>
      <c r="AO35" s="11"/>
      <c r="AP35" s="11"/>
    </row>
    <row r="36" spans="1:42" ht="19.8">
      <c r="A36" s="47"/>
      <c r="B36">
        <f>+'Ark1'!C905</f>
        <v>2023</v>
      </c>
      <c r="C36">
        <f>+'Ark1'!M905</f>
        <v>10</v>
      </c>
      <c r="D36" s="3" t="s">
        <v>101</v>
      </c>
      <c r="E36" s="316">
        <f>+'Ark1'!Q905</f>
        <v>1020</v>
      </c>
      <c r="F36" s="316">
        <f>+'Ark1'!R905</f>
        <v>1274</v>
      </c>
      <c r="G36" s="197">
        <f>+'Ark1'!AG905</f>
        <v>3.507009958572719</v>
      </c>
      <c r="H36" s="60">
        <f t="shared" si="4"/>
        <v>-0.40129633139007836</v>
      </c>
      <c r="I36" s="197">
        <f>+'Ark1'!AH905</f>
        <v>5.0235478806907379</v>
      </c>
      <c r="J36" s="95"/>
      <c r="K36" s="469">
        <f>+'Ark1'!AI905</f>
        <v>413</v>
      </c>
      <c r="L36" s="95"/>
      <c r="M36" s="92">
        <f>+'Ark1'!U905</f>
        <v>35.245290423861825</v>
      </c>
      <c r="N36" s="197"/>
      <c r="O36" s="110"/>
      <c r="P36" s="121">
        <f>+IF(K36=0,"",'Ark1'!AJ905)</f>
        <v>112.71646489104133</v>
      </c>
      <c r="Q36" s="212"/>
      <c r="R36" s="109">
        <f>+IF(K36=0,"",'Ark1'!AK905)</f>
        <v>24.143806860975054</v>
      </c>
      <c r="S36" s="110"/>
      <c r="T36" s="1">
        <f>+'Ark1'!S905</f>
        <v>8.7990580847723709</v>
      </c>
      <c r="U36" s="60">
        <f t="shared" si="5"/>
        <v>0.16033552988215583</v>
      </c>
      <c r="V36" s="71"/>
      <c r="W36" s="92">
        <f>+'Ark1'!X905</f>
        <v>99.293563579277844</v>
      </c>
      <c r="X36" s="92">
        <f>+'Ark1'!Y905</f>
        <v>90.031397174254309</v>
      </c>
      <c r="Y36" s="92">
        <f>+'Ark1'!Z905</f>
        <v>8.6756437761906895</v>
      </c>
      <c r="Z36" s="1">
        <f>+'Ark1'!Z905</f>
        <v>8.6756437761906895</v>
      </c>
      <c r="AA36" s="1">
        <f>+'Ark1'!AB905</f>
        <v>0</v>
      </c>
      <c r="AB36" s="11">
        <f>+'Ark1'!AD905</f>
        <v>0</v>
      </c>
      <c r="AC36" s="47"/>
      <c r="AD36" s="11">
        <f t="shared" si="6"/>
        <v>1.2490196078431373</v>
      </c>
      <c r="AE36" s="47"/>
      <c r="AF36" s="207"/>
      <c r="AG36" s="181"/>
      <c r="AH36" s="59"/>
      <c r="AL36" s="13"/>
      <c r="AM36" s="13"/>
      <c r="AN36" s="11"/>
      <c r="AO36" s="11"/>
      <c r="AP36" s="11"/>
    </row>
    <row r="37" spans="1:42" ht="17.25" customHeight="1">
      <c r="A37" s="47"/>
      <c r="B37">
        <f>+'Ark1'!C906</f>
        <v>2023</v>
      </c>
      <c r="C37">
        <f>+'Ark1'!M906</f>
        <v>11</v>
      </c>
      <c r="D37" s="3" t="s">
        <v>102</v>
      </c>
      <c r="E37" s="316">
        <f>+'Ark1'!Q906</f>
        <v>626</v>
      </c>
      <c r="F37" s="316">
        <f>+'Ark1'!R906</f>
        <v>722</v>
      </c>
      <c r="G37" s="197">
        <f>+'Ark1'!AG906</f>
        <v>2.0957552546377047</v>
      </c>
      <c r="H37" s="60">
        <f t="shared" si="4"/>
        <v>-0.14096683105954266</v>
      </c>
      <c r="I37" s="197">
        <f>+'Ark1'!AH906</f>
        <v>3.047091412742382</v>
      </c>
      <c r="J37" s="95"/>
      <c r="K37" s="469">
        <f>+'Ark1'!AI906</f>
        <v>258</v>
      </c>
      <c r="L37" s="95"/>
      <c r="M37" s="92">
        <f>+'Ark1'!U906</f>
        <v>37.165235457063744</v>
      </c>
      <c r="N37" s="197"/>
      <c r="O37" s="110"/>
      <c r="P37" s="121">
        <f>+IF(K37=0,"",'Ark1'!AJ906)</f>
        <v>113.93372093023252</v>
      </c>
      <c r="Q37" s="212"/>
      <c r="R37" s="109">
        <f>+IF(K37=0,"",'Ark1'!AK906)</f>
        <v>24.871651404427833</v>
      </c>
      <c r="S37" s="110"/>
      <c r="T37" s="1">
        <f>+'Ark1'!S906</f>
        <v>8.9556786703601112</v>
      </c>
      <c r="U37" s="60">
        <f t="shared" si="5"/>
        <v>2.6662481069950061E-2</v>
      </c>
      <c r="V37" s="71"/>
      <c r="W37" s="92">
        <f>+'Ark1'!X906</f>
        <v>99.722991689750685</v>
      </c>
      <c r="X37" s="92">
        <f>+'Ark1'!Y906</f>
        <v>93.628808864265935</v>
      </c>
      <c r="Y37" s="92">
        <f>+'Ark1'!Z906</f>
        <v>8.5865140516694058</v>
      </c>
      <c r="Z37" s="1">
        <f>+'Ark1'!Z906</f>
        <v>8.5865140516694058</v>
      </c>
      <c r="AA37" s="1">
        <f>+'Ark1'!AB906</f>
        <v>0</v>
      </c>
      <c r="AB37" s="11">
        <f>+'Ark1'!AD906</f>
        <v>0</v>
      </c>
      <c r="AC37" s="47"/>
      <c r="AD37" s="11">
        <f t="shared" si="6"/>
        <v>1.1533546325878594</v>
      </c>
      <c r="AE37" s="47"/>
      <c r="AF37" s="207"/>
      <c r="AG37" s="181"/>
      <c r="AH37" s="59"/>
      <c r="AJ37" s="5"/>
      <c r="AL37" s="13"/>
      <c r="AM37" s="13"/>
      <c r="AN37" s="11"/>
      <c r="AO37" s="11"/>
      <c r="AP37" s="11"/>
    </row>
    <row r="38" spans="1:42" ht="19.8">
      <c r="A38" s="47"/>
      <c r="B38">
        <f>+'Ark1'!C907</f>
        <v>2023</v>
      </c>
      <c r="C38">
        <f>+'Ark1'!M907</f>
        <v>12</v>
      </c>
      <c r="D38" s="3" t="s">
        <v>103</v>
      </c>
      <c r="E38" s="316">
        <f>+'Ark1'!Q907</f>
        <v>289</v>
      </c>
      <c r="F38" s="316">
        <f>+'Ark1'!R907</f>
        <v>317</v>
      </c>
      <c r="G38" s="197">
        <f>+'Ark1'!AG907</f>
        <v>0.99129607028999933</v>
      </c>
      <c r="H38" s="60">
        <f t="shared" si="4"/>
        <v>-0.18656014570820867</v>
      </c>
      <c r="I38" s="197">
        <f>+'Ark1'!AH907</f>
        <v>4.100946372239747</v>
      </c>
      <c r="J38" s="95"/>
      <c r="K38" s="469">
        <f>+'Ark1'!AI907</f>
        <v>118</v>
      </c>
      <c r="L38" s="95"/>
      <c r="M38" s="92">
        <f>+'Ark1'!U907</f>
        <v>40.03848580441641</v>
      </c>
      <c r="N38" s="197"/>
      <c r="O38" s="110"/>
      <c r="P38" s="121">
        <f>+IF(K38=0,"",'Ark1'!AJ907)</f>
        <v>114.58305084745761</v>
      </c>
      <c r="Q38" s="212"/>
      <c r="R38" s="109">
        <f>+IF(K38=0,"",'Ark1'!AK907)</f>
        <v>26.89183701807384</v>
      </c>
      <c r="S38" s="110"/>
      <c r="T38" s="1">
        <f>+'Ark1'!S907</f>
        <v>9.2113564668769694</v>
      </c>
      <c r="U38" s="60">
        <f t="shared" si="5"/>
        <v>0.24558629572782031</v>
      </c>
      <c r="V38" s="71"/>
      <c r="W38" s="92">
        <f>+'Ark1'!X907</f>
        <v>100</v>
      </c>
      <c r="X38" s="92">
        <f>+'Ark1'!Y907</f>
        <v>96.529968454258693</v>
      </c>
      <c r="Y38" s="92">
        <f>+'Ark1'!Z907</f>
        <v>8.5214056824565318</v>
      </c>
      <c r="Z38" s="1">
        <f>+'Ark1'!Z907</f>
        <v>8.5214056824565318</v>
      </c>
      <c r="AA38" s="1">
        <f>+'Ark1'!AB907</f>
        <v>0</v>
      </c>
      <c r="AB38" s="11">
        <f>+'Ark1'!AD907</f>
        <v>0</v>
      </c>
      <c r="AC38" s="47"/>
      <c r="AD38" s="11">
        <f t="shared" si="6"/>
        <v>1.0968858131487889</v>
      </c>
      <c r="AE38" s="47"/>
      <c r="AF38" s="207"/>
      <c r="AG38" s="181"/>
      <c r="AH38" s="59"/>
      <c r="AL38" s="13"/>
      <c r="AM38" s="13"/>
      <c r="AN38" s="11"/>
      <c r="AO38" s="11"/>
      <c r="AP38" s="11"/>
    </row>
    <row r="39" spans="1:42" ht="19.8">
      <c r="A39" s="47"/>
      <c r="B39">
        <f>+'Ark1'!C908</f>
        <v>2023</v>
      </c>
      <c r="C39">
        <f>+'Ark1'!M908</f>
        <v>13</v>
      </c>
      <c r="D39" s="3" t="s">
        <v>104</v>
      </c>
      <c r="E39" s="316">
        <f>+'Ark1'!Q908</f>
        <v>87</v>
      </c>
      <c r="F39" s="316">
        <f>+'Ark1'!R908</f>
        <v>99</v>
      </c>
      <c r="G39" s="197">
        <f>+'Ark1'!AG908</f>
        <v>0.31714413758210358</v>
      </c>
      <c r="H39" s="60">
        <f t="shared" si="4"/>
        <v>-0.11145174234656635</v>
      </c>
      <c r="I39" s="197">
        <f>+'Ark1'!AH908</f>
        <v>3.0303030303030303</v>
      </c>
      <c r="J39" s="95"/>
      <c r="K39" s="469">
        <f>+'Ark1'!AI908</f>
        <v>34</v>
      </c>
      <c r="L39" s="95"/>
      <c r="M39" s="92">
        <f>+'Ark1'!U908</f>
        <v>41.016161616161632</v>
      </c>
      <c r="N39" s="197"/>
      <c r="O39" s="110"/>
      <c r="P39" s="121">
        <f>+IF(K39=0,"",'Ark1'!AJ908)</f>
        <v>113.34117647058824</v>
      </c>
      <c r="Q39" s="212"/>
      <c r="R39" s="109">
        <f>+IF(K39=0,"",'Ark1'!AK908)</f>
        <v>27.349739703358097</v>
      </c>
      <c r="S39" s="110"/>
      <c r="T39" s="1">
        <f>+'Ark1'!S908</f>
        <v>9.3535353535353511</v>
      </c>
      <c r="U39" s="60">
        <f t="shared" si="5"/>
        <v>-8.7834870443614932E-3</v>
      </c>
      <c r="V39" s="71"/>
      <c r="W39" s="92">
        <f>+'Ark1'!X908</f>
        <v>100</v>
      </c>
      <c r="X39" s="92">
        <f>+'Ark1'!Y908</f>
        <v>98.989898989898975</v>
      </c>
      <c r="Y39" s="92">
        <f>+'Ark1'!Z908</f>
        <v>8.7343939567700648</v>
      </c>
      <c r="Z39" s="1">
        <f>+'Ark1'!Z908</f>
        <v>8.7343939567700648</v>
      </c>
      <c r="AA39" s="1">
        <f>+'Ark1'!AB908</f>
        <v>0</v>
      </c>
      <c r="AB39" s="11">
        <f>+'Ark1'!AD908</f>
        <v>0</v>
      </c>
      <c r="AC39" s="47"/>
      <c r="AD39" s="11">
        <f t="shared" si="6"/>
        <v>1.1379310344827587</v>
      </c>
      <c r="AE39" s="47"/>
      <c r="AF39" s="207"/>
      <c r="AG39" s="181"/>
      <c r="AH39" s="59"/>
      <c r="AL39" s="13"/>
      <c r="AM39" s="13"/>
      <c r="AN39" s="11"/>
      <c r="AO39" s="11"/>
      <c r="AP39" s="11"/>
    </row>
    <row r="40" spans="1:42" ht="21">
      <c r="A40" s="47"/>
      <c r="B40">
        <f>+'Ark1'!C909</f>
        <v>2023</v>
      </c>
      <c r="C40">
        <f>+'Ark1'!M909</f>
        <v>14</v>
      </c>
      <c r="D40" s="3" t="s">
        <v>105</v>
      </c>
      <c r="E40" s="316">
        <f>+'Ark1'!Q909</f>
        <v>52</v>
      </c>
      <c r="F40" s="316">
        <f>+'Ark1'!R909</f>
        <v>56</v>
      </c>
      <c r="G40" s="197">
        <f>+'Ark1'!AG909</f>
        <v>0.19390576525023101</v>
      </c>
      <c r="H40" s="60">
        <f t="shared" si="4"/>
        <v>-6.5621998643480284E-2</v>
      </c>
      <c r="I40" s="197">
        <f>+'Ark1'!AH909</f>
        <v>5.3571428571428559</v>
      </c>
      <c r="J40" s="95"/>
      <c r="K40" s="469">
        <f>+'Ark1'!AI909</f>
        <v>23</v>
      </c>
      <c r="L40" s="95"/>
      <c r="M40" s="92">
        <f>+'Ark1'!U909</f>
        <v>44.333928571428594</v>
      </c>
      <c r="N40" s="197"/>
      <c r="O40" s="110"/>
      <c r="P40" s="121">
        <f>+IF(K40=0,"",'Ark1'!AJ909)</f>
        <v>117.12608695652176</v>
      </c>
      <c r="Q40" s="212"/>
      <c r="R40" s="109">
        <f>+IF(K40=0,"",'Ark1'!AK909)</f>
        <v>27.692420139015368</v>
      </c>
      <c r="S40" s="110"/>
      <c r="T40" s="1">
        <f>+'Ark1'!S909</f>
        <v>9.8928571428571388</v>
      </c>
      <c r="U40" s="60">
        <f t="shared" si="5"/>
        <v>6.3909774436082145E-2</v>
      </c>
      <c r="V40" s="71"/>
      <c r="W40" s="92">
        <f>+'Ark1'!X909</f>
        <v>100</v>
      </c>
      <c r="X40" s="92">
        <f>+'Ark1'!Y909</f>
        <v>98.214285714285694</v>
      </c>
      <c r="Y40" s="92">
        <f>+'Ark1'!Z909</f>
        <v>9.2887850348400356</v>
      </c>
      <c r="Z40" s="1">
        <f>+'Ark1'!Z909</f>
        <v>9.2887850348400356</v>
      </c>
      <c r="AA40" s="1">
        <f>+'Ark1'!AB909</f>
        <v>0</v>
      </c>
      <c r="AB40" s="11">
        <f>+'Ark1'!AD909</f>
        <v>0</v>
      </c>
      <c r="AC40" s="47"/>
      <c r="AD40" s="11">
        <f t="shared" si="6"/>
        <v>1.0769230769230769</v>
      </c>
      <c r="AE40" s="47"/>
      <c r="AF40" s="207"/>
      <c r="AG40" s="181"/>
      <c r="AH40" s="59"/>
      <c r="AL40" s="57"/>
      <c r="AM40" s="57"/>
      <c r="AN40" s="11"/>
      <c r="AO40" s="11"/>
      <c r="AP40" s="11"/>
    </row>
    <row r="41" spans="1:42" ht="19.8">
      <c r="A41" s="47"/>
      <c r="B41">
        <f>+'Ark1'!C910</f>
        <v>2023</v>
      </c>
      <c r="C41">
        <f>+'Ark1'!M910</f>
        <v>15</v>
      </c>
      <c r="D41" s="3" t="s">
        <v>106</v>
      </c>
      <c r="E41" s="316">
        <f>+'Ark1'!Q910</f>
        <v>17</v>
      </c>
      <c r="F41" s="316">
        <f>+'Ark1'!R910</f>
        <v>22</v>
      </c>
      <c r="G41" s="197">
        <f>+'Ark1'!AG910</f>
        <v>7.9032200369238692E-2</v>
      </c>
      <c r="H41" s="60">
        <f t="shared" si="4"/>
        <v>2.3508842616326839E-2</v>
      </c>
      <c r="I41" s="197">
        <f>+'Ark1'!AH910</f>
        <v>0</v>
      </c>
      <c r="J41" s="95"/>
      <c r="K41" s="469">
        <f>+'Ark1'!AI910</f>
        <v>14</v>
      </c>
      <c r="L41" s="95"/>
      <c r="M41" s="92">
        <f>+'Ark1'!U910</f>
        <v>45.99545454545455</v>
      </c>
      <c r="N41" s="197"/>
      <c r="O41" s="110"/>
      <c r="P41" s="121">
        <f>+IF(K41=0,"",'Ark1'!AJ910)</f>
        <v>117.02857142857148</v>
      </c>
      <c r="Q41" s="212"/>
      <c r="R41" s="109">
        <f>+IF(K41=0,"",'Ark1'!AK910)</f>
        <v>30.167165789243207</v>
      </c>
      <c r="S41" s="110"/>
      <c r="T41" s="1">
        <f>+'Ark1'!S910</f>
        <v>10.090909090909092</v>
      </c>
      <c r="U41" s="60">
        <f t="shared" si="5"/>
        <v>2.8409090909091717E-2</v>
      </c>
      <c r="V41" s="71"/>
      <c r="W41" s="92">
        <f>+'Ark1'!X910</f>
        <v>100</v>
      </c>
      <c r="X41" s="92">
        <f>+'Ark1'!Y910</f>
        <v>100</v>
      </c>
      <c r="Y41" s="92">
        <f>+'Ark1'!Z910</f>
        <v>11.120843545209352</v>
      </c>
      <c r="Z41" s="1">
        <f>+'Ark1'!Z910</f>
        <v>11.120843545209352</v>
      </c>
      <c r="AA41" s="1">
        <f>+'Ark1'!AB910</f>
        <v>0</v>
      </c>
      <c r="AB41" s="11">
        <f>+'Ark1'!AD910</f>
        <v>0</v>
      </c>
      <c r="AC41" s="47"/>
      <c r="AD41" s="11">
        <f t="shared" si="6"/>
        <v>1.2941176470588236</v>
      </c>
      <c r="AE41" s="47"/>
      <c r="AF41" s="207"/>
      <c r="AG41" s="181"/>
      <c r="AH41" s="59"/>
      <c r="AI41" s="4"/>
      <c r="AJ41" s="4"/>
    </row>
    <row r="42" spans="1:42" s="552" customFormat="1" ht="19.8">
      <c r="A42" s="47"/>
      <c r="B42" s="47"/>
      <c r="C42" s="47"/>
      <c r="D42" s="47"/>
      <c r="E42" s="319"/>
      <c r="F42" s="319"/>
      <c r="G42" s="89"/>
      <c r="H42" s="47"/>
      <c r="I42" s="89"/>
      <c r="J42" s="89"/>
      <c r="K42" s="89"/>
      <c r="L42" s="89"/>
      <c r="M42" s="89"/>
      <c r="N42" s="89"/>
      <c r="O42" s="47"/>
      <c r="P42" s="89"/>
      <c r="Q42" s="89"/>
      <c r="R42" s="47"/>
      <c r="S42" s="47"/>
      <c r="T42" s="47"/>
      <c r="U42" s="47"/>
      <c r="V42" s="71"/>
      <c r="W42" s="89"/>
      <c r="X42" s="89"/>
      <c r="Y42" s="89"/>
      <c r="Z42" s="47"/>
      <c r="AA42" s="47"/>
      <c r="AB42" s="71"/>
      <c r="AC42" s="47"/>
      <c r="AD42" s="71"/>
      <c r="AE42" s="47"/>
      <c r="AF42" s="207"/>
      <c r="AG42" s="181"/>
      <c r="AH42" s="59"/>
    </row>
    <row r="43" spans="1:42" ht="19.8">
      <c r="A43" s="47"/>
      <c r="B43" s="54">
        <f>+'Ark1'!C911</f>
        <v>2022</v>
      </c>
      <c r="C43" s="54">
        <f>+'Ark1'!M911</f>
        <v>1</v>
      </c>
      <c r="D43" s="55" t="s">
        <v>92</v>
      </c>
      <c r="E43" s="329">
        <f>+'Ark1'!Q911</f>
        <v>11</v>
      </c>
      <c r="F43" s="329">
        <f>+'Ark1'!R911</f>
        <v>11</v>
      </c>
      <c r="G43" s="179">
        <f>+'Ark1'!AG911</f>
        <v>8.6850556987290821E-3</v>
      </c>
      <c r="H43" s="47"/>
      <c r="I43" s="179">
        <f>+'Ark1'!AH911</f>
        <v>0</v>
      </c>
      <c r="J43" s="95"/>
      <c r="K43" s="469">
        <f>+'Ark1'!AI911</f>
        <v>1</v>
      </c>
      <c r="L43" s="95"/>
      <c r="M43" s="157">
        <f>+'Ark1'!U911</f>
        <v>10.872727272727278</v>
      </c>
      <c r="N43" s="179"/>
      <c r="O43" s="110"/>
      <c r="P43" s="121">
        <f>+IF(K43=0,"",'Ark1'!AJ911)</f>
        <v>93.3</v>
      </c>
      <c r="Q43" s="212"/>
      <c r="R43" s="109">
        <f>+IF(K43=0,"",'Ark1'!AK911)</f>
        <v>12.312750203626109</v>
      </c>
      <c r="S43" s="110"/>
      <c r="T43" s="56">
        <f>+'Ark1'!S911</f>
        <v>1.5454545454545452</v>
      </c>
      <c r="U43" s="47"/>
      <c r="V43" s="71"/>
      <c r="W43" s="157">
        <f>+'Ark1'!X911</f>
        <v>18.181818181818183</v>
      </c>
      <c r="X43" s="157">
        <f>+'Ark1'!Y911</f>
        <v>0</v>
      </c>
      <c r="Y43" s="157">
        <f>+'Ark1'!Z911</f>
        <v>5.1731985725539564</v>
      </c>
      <c r="Z43" s="56">
        <f>+'Ark1'!Z911</f>
        <v>5.1731985725539564</v>
      </c>
      <c r="AA43" s="56">
        <f>+'Ark1'!AB911</f>
        <v>0</v>
      </c>
      <c r="AB43" s="74">
        <f>+'Ark1'!AD911</f>
        <v>0</v>
      </c>
      <c r="AC43" s="47"/>
      <c r="AD43" s="74">
        <f t="shared" ref="AD43:AD57" si="7">+F43/E43</f>
        <v>1</v>
      </c>
      <c r="AE43" s="47"/>
      <c r="AF43" s="207"/>
      <c r="AG43" s="181"/>
      <c r="AH43" s="59"/>
      <c r="AI43" s="1"/>
      <c r="AJ43" s="18"/>
      <c r="AL43" s="1"/>
      <c r="AM43" s="5"/>
    </row>
    <row r="44" spans="1:42" ht="19.8">
      <c r="A44" s="47"/>
      <c r="B44" s="54">
        <f>+'Ark1'!C912</f>
        <v>2022</v>
      </c>
      <c r="C44" s="54">
        <f>+'Ark1'!M912</f>
        <v>2</v>
      </c>
      <c r="D44" s="55" t="s">
        <v>93</v>
      </c>
      <c r="E44" s="329">
        <f>+'Ark1'!Q912</f>
        <v>641</v>
      </c>
      <c r="F44" s="329">
        <f>+'Ark1'!R912</f>
        <v>952</v>
      </c>
      <c r="G44" s="179">
        <f>+'Ark1'!AG912</f>
        <v>1.183542168015018</v>
      </c>
      <c r="H44" s="47"/>
      <c r="I44" s="179">
        <f>+'Ark1'!AH912</f>
        <v>2.8361344537815123</v>
      </c>
      <c r="J44" s="95"/>
      <c r="K44" s="469">
        <f>+'Ark1'!AI912</f>
        <v>61</v>
      </c>
      <c r="L44" s="95"/>
      <c r="M44" s="157">
        <f>+'Ark1'!U912</f>
        <v>17.120063025210076</v>
      </c>
      <c r="N44" s="179"/>
      <c r="O44" s="110"/>
      <c r="P44" s="121">
        <f>+IF(K44=0,"",'Ark1'!AJ912)</f>
        <v>105.69344262295083</v>
      </c>
      <c r="Q44" s="212"/>
      <c r="R44" s="109">
        <f>+IF(K44=0,"",'Ark1'!AK912)</f>
        <v>14.414308926814652</v>
      </c>
      <c r="S44" s="110"/>
      <c r="T44" s="56">
        <f>+'Ark1'!S912</f>
        <v>4.0042016806722689</v>
      </c>
      <c r="U44" s="47"/>
      <c r="V44" s="71"/>
      <c r="W44" s="157">
        <f>+'Ark1'!X912</f>
        <v>57.037815126050397</v>
      </c>
      <c r="X44" s="157">
        <f>+'Ark1'!Y912</f>
        <v>17.436974789915961</v>
      </c>
      <c r="Y44" s="157">
        <f>+'Ark1'!Z912</f>
        <v>5.8855726248240874</v>
      </c>
      <c r="Z44" s="56">
        <f>+'Ark1'!Z912</f>
        <v>5.8855726248240874</v>
      </c>
      <c r="AA44" s="56">
        <f>+'Ark1'!AB912</f>
        <v>0</v>
      </c>
      <c r="AB44" s="74">
        <f>+'Ark1'!AD912</f>
        <v>0</v>
      </c>
      <c r="AC44" s="47"/>
      <c r="AD44" s="74">
        <f t="shared" si="7"/>
        <v>1.4851794071762872</v>
      </c>
      <c r="AE44" s="47"/>
      <c r="AF44" s="207"/>
      <c r="AG44" s="181"/>
      <c r="AH44" s="59"/>
      <c r="AI44" s="1"/>
      <c r="AJ44" s="18"/>
    </row>
    <row r="45" spans="1:42" ht="19.8">
      <c r="A45" s="47"/>
      <c r="B45" s="54">
        <f>+'Ark1'!C913</f>
        <v>2022</v>
      </c>
      <c r="C45" s="54">
        <f>+'Ark1'!M913</f>
        <v>3</v>
      </c>
      <c r="D45" s="55" t="s">
        <v>94</v>
      </c>
      <c r="E45" s="329">
        <f>+'Ark1'!Q913</f>
        <v>1736</v>
      </c>
      <c r="F45" s="329">
        <f>+'Ark1'!R913</f>
        <v>3015</v>
      </c>
      <c r="G45" s="179">
        <f>+'Ark1'!AG913</f>
        <v>4.535443559809714</v>
      </c>
      <c r="H45" s="47"/>
      <c r="I45" s="179">
        <f>+'Ark1'!AH913</f>
        <v>2.9187396351575443</v>
      </c>
      <c r="J45" s="95"/>
      <c r="K45" s="469">
        <f>+'Ark1'!AI913</f>
        <v>132</v>
      </c>
      <c r="L45" s="95"/>
      <c r="M45" s="157">
        <f>+'Ark1'!U913</f>
        <v>20.715290215588684</v>
      </c>
      <c r="N45" s="179"/>
      <c r="O45" s="110"/>
      <c r="P45" s="121">
        <f>+IF(K45=0,"",'Ark1'!AJ913)</f>
        <v>104.6924242424242</v>
      </c>
      <c r="Q45" s="212"/>
      <c r="R45" s="109">
        <f>+IF(K45=0,"",'Ark1'!AK913)</f>
        <v>15.506515545278758</v>
      </c>
      <c r="S45" s="110"/>
      <c r="T45" s="56">
        <f>+'Ark1'!S913</f>
        <v>5.1452736318407961</v>
      </c>
      <c r="U45" s="47"/>
      <c r="V45" s="71"/>
      <c r="W45" s="157">
        <f>+'Ark1'!X913</f>
        <v>77.611940298507491</v>
      </c>
      <c r="X45" s="157">
        <f>+'Ark1'!Y913</f>
        <v>37.081260364842464</v>
      </c>
      <c r="Y45" s="157">
        <f>+'Ark1'!Z913</f>
        <v>6.096451941551349</v>
      </c>
      <c r="Z45" s="56">
        <f>+'Ark1'!Z913</f>
        <v>6.096451941551349</v>
      </c>
      <c r="AA45" s="56">
        <f>+'Ark1'!AB913</f>
        <v>0</v>
      </c>
      <c r="AB45" s="74">
        <f>+'Ark1'!AD913</f>
        <v>0</v>
      </c>
      <c r="AC45" s="47"/>
      <c r="AD45" s="74">
        <f t="shared" si="7"/>
        <v>1.7367511520737327</v>
      </c>
      <c r="AE45" s="47"/>
      <c r="AF45" s="207"/>
      <c r="AG45" s="181"/>
      <c r="AH45" s="59"/>
      <c r="AI45" s="1"/>
      <c r="AJ45" s="18"/>
    </row>
    <row r="46" spans="1:42" ht="19.8">
      <c r="A46" s="47"/>
      <c r="B46" s="54">
        <f>+'Ark1'!C914</f>
        <v>2022</v>
      </c>
      <c r="C46" s="54">
        <f>+'Ark1'!M914</f>
        <v>4</v>
      </c>
      <c r="D46" s="55" t="s">
        <v>95</v>
      </c>
      <c r="E46" s="329">
        <f>+'Ark1'!Q914</f>
        <v>3129</v>
      </c>
      <c r="F46" s="329">
        <f>+'Ark1'!R914</f>
        <v>6626</v>
      </c>
      <c r="G46" s="179">
        <f>+'Ark1'!AG914</f>
        <v>11.136967467567755</v>
      </c>
      <c r="H46" s="47"/>
      <c r="I46" s="179">
        <f>+'Ark1'!AH914</f>
        <v>2.7769393299124654</v>
      </c>
      <c r="J46" s="95"/>
      <c r="K46" s="469">
        <f>+'Ark1'!AI914</f>
        <v>331</v>
      </c>
      <c r="L46" s="95"/>
      <c r="M46" s="157">
        <f>+'Ark1'!U914</f>
        <v>23.145900996076055</v>
      </c>
      <c r="N46" s="179"/>
      <c r="O46" s="110"/>
      <c r="P46" s="121">
        <f>+IF(K46=0,"",'Ark1'!AJ914)</f>
        <v>106.98791540785491</v>
      </c>
      <c r="Q46" s="212"/>
      <c r="R46" s="109">
        <f>+IF(K46=0,"",'Ark1'!AK914)</f>
        <v>16.505585152556517</v>
      </c>
      <c r="S46" s="110"/>
      <c r="T46" s="56">
        <f>+'Ark1'!S914</f>
        <v>6.0408994868699084</v>
      </c>
      <c r="U46" s="47"/>
      <c r="V46" s="71"/>
      <c r="W46" s="157">
        <f>+'Ark1'!X914</f>
        <v>83.640205252037418</v>
      </c>
      <c r="X46" s="157">
        <f>+'Ark1'!Y914</f>
        <v>55.493510413522486</v>
      </c>
      <c r="Y46" s="157">
        <f>+'Ark1'!Z914</f>
        <v>6.5151060746823299</v>
      </c>
      <c r="Z46" s="56">
        <f>+'Ark1'!Z914</f>
        <v>6.5151060746823299</v>
      </c>
      <c r="AA46" s="56">
        <f>+'Ark1'!AB914</f>
        <v>9.8272385125861367E-2</v>
      </c>
      <c r="AB46" s="74">
        <f>+'Ark1'!AD914</f>
        <v>7.6836839572436064</v>
      </c>
      <c r="AC46" s="47"/>
      <c r="AD46" s="74">
        <f t="shared" si="7"/>
        <v>2.1176094598913391</v>
      </c>
      <c r="AE46" s="47"/>
      <c r="AF46" s="207"/>
      <c r="AG46" s="181"/>
      <c r="AH46" s="59"/>
      <c r="AI46" s="1"/>
      <c r="AJ46" s="18"/>
    </row>
    <row r="47" spans="1:42" ht="19.8">
      <c r="A47" s="47"/>
      <c r="B47" s="54">
        <f>+'Ark1'!C915</f>
        <v>2022</v>
      </c>
      <c r="C47" s="54">
        <f>+'Ark1'!M915</f>
        <v>5</v>
      </c>
      <c r="D47" s="55" t="s">
        <v>96</v>
      </c>
      <c r="E47" s="329">
        <f>+'Ark1'!Q915</f>
        <v>3962</v>
      </c>
      <c r="F47" s="329">
        <f>+'Ark1'!R915</f>
        <v>9116</v>
      </c>
      <c r="G47" s="179">
        <f>+'Ark1'!AG915</f>
        <v>16.135339745799445</v>
      </c>
      <c r="H47" s="47"/>
      <c r="I47" s="179">
        <f>+'Ark1'!AH915</f>
        <v>3.2909170688898648</v>
      </c>
      <c r="J47" s="95"/>
      <c r="K47" s="469">
        <f>+'Ark1'!AI915</f>
        <v>495</v>
      </c>
      <c r="L47" s="95"/>
      <c r="M47" s="157">
        <f>+'Ark1'!U915</f>
        <v>24.374312198332543</v>
      </c>
      <c r="N47" s="179"/>
      <c r="O47" s="110"/>
      <c r="P47" s="121">
        <f>+IF(K47=0,"",'Ark1'!AJ915)</f>
        <v>107.26181818181811</v>
      </c>
      <c r="Q47" s="212"/>
      <c r="R47" s="109">
        <f>+IF(K47=0,"",'Ark1'!AK915)</f>
        <v>17.115804788385489</v>
      </c>
      <c r="S47" s="110"/>
      <c r="T47" s="56">
        <f>+'Ark1'!S915</f>
        <v>6.6009214567792878</v>
      </c>
      <c r="U47" s="47"/>
      <c r="V47" s="71"/>
      <c r="W47" s="157">
        <f>+'Ark1'!X915</f>
        <v>84.137779727950885</v>
      </c>
      <c r="X47" s="157">
        <f>+'Ark1'!Y915</f>
        <v>60.914874945151375</v>
      </c>
      <c r="Y47" s="157">
        <f>+'Ark1'!Z915</f>
        <v>7.1908507576694403</v>
      </c>
      <c r="Z47" s="56">
        <f>+'Ark1'!Z915</f>
        <v>7.1908507576694403</v>
      </c>
      <c r="AA47" s="56">
        <f>+'Ark1'!AB915</f>
        <v>0.20936946699853803</v>
      </c>
      <c r="AB47" s="74">
        <f>+'Ark1'!AD915</f>
        <v>10.064878534247269</v>
      </c>
      <c r="AC47" s="47"/>
      <c r="AD47" s="74">
        <f t="shared" si="7"/>
        <v>2.3008581524482583</v>
      </c>
      <c r="AE47" s="47"/>
      <c r="AF47" s="207"/>
      <c r="AG47" s="181"/>
      <c r="AH47" s="59"/>
      <c r="AI47" s="13"/>
      <c r="AJ47" s="18"/>
    </row>
    <row r="48" spans="1:42" ht="19.8">
      <c r="A48" s="47"/>
      <c r="B48" s="54">
        <f>+'Ark1'!C916</f>
        <v>2022</v>
      </c>
      <c r="C48" s="54">
        <f>+'Ark1'!M916</f>
        <v>6</v>
      </c>
      <c r="D48" s="55" t="s">
        <v>97</v>
      </c>
      <c r="E48" s="329">
        <f>+'Ark1'!Q916</f>
        <v>4111</v>
      </c>
      <c r="F48" s="329">
        <f>+'Ark1'!R916</f>
        <v>8696</v>
      </c>
      <c r="G48" s="179">
        <f>+'Ark1'!AG916</f>
        <v>16.307229778761243</v>
      </c>
      <c r="H48" s="47"/>
      <c r="I48" s="179">
        <f>+'Ark1'!AH916</f>
        <v>3.6798528058877649</v>
      </c>
      <c r="J48" s="95"/>
      <c r="K48" s="469">
        <f>+'Ark1'!AI916</f>
        <v>563</v>
      </c>
      <c r="L48" s="95"/>
      <c r="M48" s="157">
        <f>+'Ark1'!U916</f>
        <v>25.823745400183903</v>
      </c>
      <c r="N48" s="179"/>
      <c r="O48" s="110"/>
      <c r="P48" s="121">
        <f>+IF(K48=0,"",'Ark1'!AJ916)</f>
        <v>108.391296625222</v>
      </c>
      <c r="Q48" s="212"/>
      <c r="R48" s="109">
        <f>+IF(K48=0,"",'Ark1'!AK916)</f>
        <v>18.637999422955456</v>
      </c>
      <c r="S48" s="110"/>
      <c r="T48" s="56">
        <f>+'Ark1'!S916</f>
        <v>7.1130404783808618</v>
      </c>
      <c r="U48" s="47"/>
      <c r="V48" s="71"/>
      <c r="W48" s="157">
        <f>+'Ark1'!X916</f>
        <v>85.02759889604414</v>
      </c>
      <c r="X48" s="157">
        <f>+'Ark1'!Y916</f>
        <v>65.558877644894196</v>
      </c>
      <c r="Y48" s="157">
        <f>+'Ark1'!Z916</f>
        <v>7.8219688580338946</v>
      </c>
      <c r="Z48" s="56">
        <f>+'Ark1'!Z916</f>
        <v>7.8219688580338946</v>
      </c>
      <c r="AA48" s="56">
        <f>+'Ark1'!AB916</f>
        <v>0.18196444230224371</v>
      </c>
      <c r="AB48" s="74">
        <f>+'Ark1'!AD916</f>
        <v>8.5461213630476482</v>
      </c>
      <c r="AC48" s="47"/>
      <c r="AD48" s="74">
        <f t="shared" si="7"/>
        <v>2.11530041352469</v>
      </c>
      <c r="AE48" s="47"/>
      <c r="AF48" s="207"/>
      <c r="AG48" s="181"/>
      <c r="AH48" s="59"/>
      <c r="AI48" s="13"/>
      <c r="AJ48" s="18"/>
    </row>
    <row r="49" spans="1:41" ht="19.8">
      <c r="A49" s="47"/>
      <c r="B49" s="54">
        <f>+'Ark1'!C917</f>
        <v>2022</v>
      </c>
      <c r="C49" s="54">
        <f>+'Ark1'!M917</f>
        <v>7</v>
      </c>
      <c r="D49" s="55" t="s">
        <v>98</v>
      </c>
      <c r="E49" s="329">
        <f>+'Ark1'!Q917</f>
        <v>4460</v>
      </c>
      <c r="F49" s="329">
        <f>+'Ark1'!R917</f>
        <v>9350</v>
      </c>
      <c r="G49" s="179">
        <f>+'Ark1'!AG917</f>
        <v>18.533553761402501</v>
      </c>
      <c r="H49" s="47"/>
      <c r="I49" s="179">
        <f>+'Ark1'!AH917</f>
        <v>4.1604278074866308</v>
      </c>
      <c r="J49" s="95"/>
      <c r="K49" s="469">
        <f>+'Ark1'!AI917</f>
        <v>571</v>
      </c>
      <c r="L49" s="95"/>
      <c r="M49" s="157">
        <f>+'Ark1'!U917</f>
        <v>27.296418181818144</v>
      </c>
      <c r="N49" s="179"/>
      <c r="O49" s="110"/>
      <c r="P49" s="121">
        <f>+IF(K49=0,"",'Ark1'!AJ917)</f>
        <v>110.02644483362518</v>
      </c>
      <c r="Q49" s="212"/>
      <c r="R49" s="109">
        <f>+IF(K49=0,"",'Ark1'!AK917)</f>
        <v>19.825269966118825</v>
      </c>
      <c r="S49" s="110"/>
      <c r="T49" s="56">
        <f>+'Ark1'!S917</f>
        <v>7.4572192513368973</v>
      </c>
      <c r="U49" s="47"/>
      <c r="V49" s="71"/>
      <c r="W49" s="157">
        <f>+'Ark1'!X917</f>
        <v>89.304812834224606</v>
      </c>
      <c r="X49" s="157">
        <f>+'Ark1'!Y917</f>
        <v>69.903743315508009</v>
      </c>
      <c r="Y49" s="157">
        <f>+'Ark1'!Z917</f>
        <v>7.9924734738004384</v>
      </c>
      <c r="Z49" s="56">
        <f>+'Ark1'!Z917</f>
        <v>7.9924734738004384</v>
      </c>
      <c r="AA49" s="56">
        <f>+'Ark1'!AB917</f>
        <v>0.25073396790808494</v>
      </c>
      <c r="AB49" s="74">
        <f>+'Ark1'!AD917</f>
        <v>10.39986631323691</v>
      </c>
      <c r="AC49" s="47"/>
      <c r="AD49" s="74">
        <f t="shared" si="7"/>
        <v>2.0964125560538118</v>
      </c>
      <c r="AE49" s="47"/>
      <c r="AF49" s="207"/>
      <c r="AG49" s="181"/>
      <c r="AH49" s="59"/>
      <c r="AI49" s="13"/>
      <c r="AJ49" s="18"/>
    </row>
    <row r="50" spans="1:41" ht="19.8">
      <c r="A50" s="47"/>
      <c r="B50" s="54">
        <f>+'Ark1'!C918</f>
        <v>2022</v>
      </c>
      <c r="C50" s="54">
        <f>+'Ark1'!M918</f>
        <v>8</v>
      </c>
      <c r="D50" s="55" t="s">
        <v>99</v>
      </c>
      <c r="E50" s="329">
        <f>+'Ark1'!Q918</f>
        <v>3848</v>
      </c>
      <c r="F50" s="329">
        <f>+'Ark1'!R918</f>
        <v>7224</v>
      </c>
      <c r="G50" s="179">
        <f>+'Ark1'!AG918</f>
        <v>15.615327845239859</v>
      </c>
      <c r="H50" s="47"/>
      <c r="I50" s="179">
        <f>+'Ark1'!AH918</f>
        <v>4.4019933554817277</v>
      </c>
      <c r="J50" s="95"/>
      <c r="K50" s="469">
        <f>+'Ark1'!AI918</f>
        <v>493</v>
      </c>
      <c r="L50" s="95"/>
      <c r="M50" s="157">
        <f>+'Ark1'!U918</f>
        <v>29.766785714285685</v>
      </c>
      <c r="N50" s="179"/>
      <c r="O50" s="110"/>
      <c r="P50" s="121">
        <f>+IF(K50=0,"",'Ark1'!AJ918)</f>
        <v>111.36977687626778</v>
      </c>
      <c r="Q50" s="212"/>
      <c r="R50" s="109">
        <f>+IF(K50=0,"",'Ark1'!AK918)</f>
        <v>20.93034065241736</v>
      </c>
      <c r="S50" s="110"/>
      <c r="T50" s="56">
        <f>+'Ark1'!S918</f>
        <v>7.8448228128460684</v>
      </c>
      <c r="U50" s="47"/>
      <c r="V50" s="71"/>
      <c r="W50" s="157">
        <f>+'Ark1'!X918</f>
        <v>94.06146179401992</v>
      </c>
      <c r="X50" s="157">
        <f>+'Ark1'!Y918</f>
        <v>76.162790697674438</v>
      </c>
      <c r="Y50" s="157">
        <f>+'Ark1'!Z918</f>
        <v>8.4639188898533924</v>
      </c>
      <c r="Z50" s="56">
        <f>+'Ark1'!Z918</f>
        <v>8.4639188898533924</v>
      </c>
      <c r="AA50" s="56">
        <f>+'Ark1'!AB918</f>
        <v>0.26618647508435328</v>
      </c>
      <c r="AB50" s="74">
        <f>+'Ark1'!AD918</f>
        <v>10.551649282818484</v>
      </c>
      <c r="AC50" s="47"/>
      <c r="AD50" s="74">
        <f t="shared" si="7"/>
        <v>1.8773388773388773</v>
      </c>
      <c r="AE50" s="47"/>
      <c r="AF50" s="207"/>
      <c r="AG50" s="181"/>
      <c r="AH50" s="59"/>
      <c r="AI50" s="13"/>
      <c r="AJ50" s="18"/>
    </row>
    <row r="51" spans="1:41" ht="19.8">
      <c r="A51" s="47"/>
      <c r="B51" s="54">
        <f>+'Ark1'!C919</f>
        <v>2022</v>
      </c>
      <c r="C51" s="54">
        <f>+'Ark1'!M919</f>
        <v>9</v>
      </c>
      <c r="D51" s="55" t="s">
        <v>100</v>
      </c>
      <c r="E51" s="329">
        <f>+'Ark1'!Q919</f>
        <v>2362</v>
      </c>
      <c r="F51" s="329">
        <f>+'Ark1'!R919</f>
        <v>3628</v>
      </c>
      <c r="G51" s="179">
        <f>+'Ark1'!AG919</f>
        <v>8.469848587382236</v>
      </c>
      <c r="H51" s="47"/>
      <c r="I51" s="179">
        <f>+'Ark1'!AH919</f>
        <v>4.2723263506063951</v>
      </c>
      <c r="J51" s="95"/>
      <c r="K51" s="469">
        <f>+'Ark1'!AI919</f>
        <v>262</v>
      </c>
      <c r="L51" s="95"/>
      <c r="M51" s="157">
        <f>+'Ark1'!U919</f>
        <v>32.148960859977926</v>
      </c>
      <c r="N51" s="179"/>
      <c r="O51" s="110"/>
      <c r="P51" s="121">
        <f>+IF(K51=0,"",'Ark1'!AJ919)</f>
        <v>112.05572519083964</v>
      </c>
      <c r="Q51" s="212"/>
      <c r="R51" s="109">
        <f>+IF(K51=0,"",'Ark1'!AK919)</f>
        <v>22.166768254836271</v>
      </c>
      <c r="S51" s="110"/>
      <c r="T51" s="56">
        <f>+'Ark1'!S919</f>
        <v>8.191565600882031</v>
      </c>
      <c r="U51" s="47"/>
      <c r="V51" s="71"/>
      <c r="W51" s="157">
        <f>+'Ark1'!X919</f>
        <v>96.85777287761853</v>
      </c>
      <c r="X51" s="157">
        <f>+'Ark1'!Y919</f>
        <v>82.910694597574405</v>
      </c>
      <c r="Y51" s="157">
        <f>+'Ark1'!Z919</f>
        <v>8.762500382308529</v>
      </c>
      <c r="Z51" s="56">
        <f>+'Ark1'!Z919</f>
        <v>8.762500382308529</v>
      </c>
      <c r="AA51" s="56">
        <f>+'Ark1'!AB919</f>
        <v>0.29879890699938944</v>
      </c>
      <c r="AB51" s="74">
        <f>+'Ark1'!AD919</f>
        <v>9.8630273104986088</v>
      </c>
      <c r="AC51" s="47"/>
      <c r="AD51" s="74">
        <f t="shared" si="7"/>
        <v>1.5359864521591871</v>
      </c>
      <c r="AE51" s="47"/>
      <c r="AF51" s="207"/>
      <c r="AG51" s="181"/>
      <c r="AH51" s="59"/>
      <c r="AI51" s="5"/>
      <c r="AJ51" s="18"/>
    </row>
    <row r="52" spans="1:41" ht="19.8">
      <c r="A52" s="47"/>
      <c r="B52" s="54">
        <f>+'Ark1'!C920</f>
        <v>2022</v>
      </c>
      <c r="C52" s="54">
        <f>+'Ark1'!M920</f>
        <v>10</v>
      </c>
      <c r="D52" s="55" t="s">
        <v>101</v>
      </c>
      <c r="E52" s="329">
        <f>+'Ark1'!Q920</f>
        <v>1181</v>
      </c>
      <c r="F52" s="329">
        <f>+'Ark1'!R920</f>
        <v>1503</v>
      </c>
      <c r="G52" s="179">
        <f>+'Ark1'!AG920</f>
        <v>3.9083062899627974</v>
      </c>
      <c r="H52" s="47"/>
      <c r="I52" s="179">
        <f>+'Ark1'!AH920</f>
        <v>3.5262807717897529</v>
      </c>
      <c r="J52" s="95"/>
      <c r="K52" s="469">
        <f>+'Ark1'!AI920</f>
        <v>151</v>
      </c>
      <c r="L52" s="95"/>
      <c r="M52" s="157">
        <f>+'Ark1'!U920</f>
        <v>35.808669328010694</v>
      </c>
      <c r="N52" s="179"/>
      <c r="O52" s="110"/>
      <c r="P52" s="121">
        <f>+IF(K52=0,"",'Ark1'!AJ920)</f>
        <v>113.6721854304636</v>
      </c>
      <c r="Q52" s="212"/>
      <c r="R52" s="109">
        <f>+IF(K52=0,"",'Ark1'!AK920)</f>
        <v>23.422674649941449</v>
      </c>
      <c r="S52" s="110"/>
      <c r="T52" s="56">
        <f>+'Ark1'!S920</f>
        <v>8.6387225548902151</v>
      </c>
      <c r="U52" s="47"/>
      <c r="V52" s="71"/>
      <c r="W52" s="157">
        <f>+'Ark1'!X920</f>
        <v>99.201596806387215</v>
      </c>
      <c r="X52" s="157">
        <f>+'Ark1'!Y920</f>
        <v>92.348636061210911</v>
      </c>
      <c r="Y52" s="157">
        <f>+'Ark1'!Z920</f>
        <v>8.3594322620387675</v>
      </c>
      <c r="Z52" s="56">
        <f>+'Ark1'!Z920</f>
        <v>8.3594322620387675</v>
      </c>
      <c r="AA52" s="56">
        <f>+'Ark1'!AB920</f>
        <v>0</v>
      </c>
      <c r="AB52" s="74">
        <f>+'Ark1'!AD920</f>
        <v>0</v>
      </c>
      <c r="AC52" s="47"/>
      <c r="AD52" s="74">
        <f t="shared" si="7"/>
        <v>1.2726502963590178</v>
      </c>
      <c r="AE52" s="47"/>
      <c r="AF52" s="207"/>
      <c r="AG52" s="181"/>
      <c r="AH52" s="59"/>
      <c r="AI52" s="5"/>
      <c r="AJ52" s="18"/>
    </row>
    <row r="53" spans="1:41" ht="19.8">
      <c r="A53" s="47"/>
      <c r="B53" s="54">
        <f>+'Ark1'!C921</f>
        <v>2022</v>
      </c>
      <c r="C53" s="54">
        <f>+'Ark1'!M921</f>
        <v>11</v>
      </c>
      <c r="D53" s="55" t="s">
        <v>102</v>
      </c>
      <c r="E53" s="329">
        <f>+'Ark1'!Q921</f>
        <v>687</v>
      </c>
      <c r="F53" s="329">
        <f>+'Ark1'!R921</f>
        <v>803</v>
      </c>
      <c r="G53" s="179">
        <f>+'Ark1'!AG921</f>
        <v>2.2367220856972474</v>
      </c>
      <c r="H53" s="47"/>
      <c r="I53" s="179">
        <f>+'Ark1'!AH921</f>
        <v>4.7322540473225407</v>
      </c>
      <c r="J53" s="95"/>
      <c r="K53" s="469">
        <f>+'Ark1'!AI921</f>
        <v>84</v>
      </c>
      <c r="L53" s="95"/>
      <c r="M53" s="157">
        <f>+'Ark1'!U921</f>
        <v>38.357920298879179</v>
      </c>
      <c r="N53" s="179"/>
      <c r="O53" s="110"/>
      <c r="P53" s="121">
        <f>+IF(K53=0,"",'Ark1'!AJ921)</f>
        <v>114.94404761904764</v>
      </c>
      <c r="Q53" s="212"/>
      <c r="R53" s="109">
        <f>+IF(K53=0,"",'Ark1'!AK921)</f>
        <v>24.784848872224369</v>
      </c>
      <c r="S53" s="110"/>
      <c r="T53" s="56">
        <f>+'Ark1'!S921</f>
        <v>8.9290161892901612</v>
      </c>
      <c r="U53" s="47"/>
      <c r="V53" s="71"/>
      <c r="W53" s="157">
        <f>+'Ark1'!X921</f>
        <v>99.750933997509364</v>
      </c>
      <c r="X53" s="157">
        <f>+'Ark1'!Y921</f>
        <v>96.51307596513071</v>
      </c>
      <c r="Y53" s="157">
        <f>+'Ark1'!Z921</f>
        <v>8.3209030717159251</v>
      </c>
      <c r="Z53" s="56">
        <f>+'Ark1'!Z921</f>
        <v>8.3209030717159251</v>
      </c>
      <c r="AA53" s="56">
        <f>+'Ark1'!AB921</f>
        <v>0</v>
      </c>
      <c r="AB53" s="74">
        <f>+'Ark1'!AD921</f>
        <v>0</v>
      </c>
      <c r="AC53" s="47"/>
      <c r="AD53" s="74">
        <f t="shared" si="7"/>
        <v>1.1688500727802038</v>
      </c>
      <c r="AE53" s="47"/>
      <c r="AF53" s="207"/>
      <c r="AG53" s="181"/>
      <c r="AH53" s="59"/>
      <c r="AI53" s="5"/>
      <c r="AJ53" s="18"/>
    </row>
    <row r="54" spans="1:41" ht="19.8">
      <c r="A54" s="47"/>
      <c r="B54" s="54">
        <f>+'Ark1'!C922</f>
        <v>2022</v>
      </c>
      <c r="C54" s="54">
        <f>+'Ark1'!M922</f>
        <v>12</v>
      </c>
      <c r="D54" s="55" t="s">
        <v>103</v>
      </c>
      <c r="E54" s="329">
        <f>+'Ark1'!Q922</f>
        <v>341</v>
      </c>
      <c r="F54" s="329">
        <f>+'Ark1'!R922</f>
        <v>409</v>
      </c>
      <c r="G54" s="179">
        <f>+'Ark1'!AG922</f>
        <v>1.177856215998208</v>
      </c>
      <c r="H54" s="47"/>
      <c r="I54" s="179">
        <f>+'Ark1'!AH922</f>
        <v>4.8899755501222497</v>
      </c>
      <c r="J54" s="95"/>
      <c r="K54" s="469">
        <f>+'Ark1'!AI922</f>
        <v>27</v>
      </c>
      <c r="L54" s="95"/>
      <c r="M54" s="157">
        <f>+'Ark1'!U922</f>
        <v>39.657701711491448</v>
      </c>
      <c r="N54" s="179"/>
      <c r="O54" s="110"/>
      <c r="P54" s="121">
        <f>+IF(K54=0,"",'Ark1'!AJ922)</f>
        <v>114.85555555555555</v>
      </c>
      <c r="Q54" s="212"/>
      <c r="R54" s="109">
        <f>+IF(K54=0,"",'Ark1'!AK922)</f>
        <v>26.690712581838444</v>
      </c>
      <c r="S54" s="110"/>
      <c r="T54" s="56">
        <f>+'Ark1'!S922</f>
        <v>8.9657701711491491</v>
      </c>
      <c r="U54" s="47"/>
      <c r="V54" s="71"/>
      <c r="W54" s="157">
        <f>+'Ark1'!X922</f>
        <v>100</v>
      </c>
      <c r="X54" s="157">
        <f>+'Ark1'!Y922</f>
        <v>96.332518337408303</v>
      </c>
      <c r="Y54" s="157">
        <f>+'Ark1'!Z922</f>
        <v>8.5824347597236574</v>
      </c>
      <c r="Z54" s="56">
        <f>+'Ark1'!Z922</f>
        <v>8.5824347597236574</v>
      </c>
      <c r="AA54" s="56">
        <f>+'Ark1'!AB922</f>
        <v>0</v>
      </c>
      <c r="AB54" s="74">
        <f>+'Ark1'!AD922</f>
        <v>0</v>
      </c>
      <c r="AC54" s="47"/>
      <c r="AD54" s="74">
        <f t="shared" si="7"/>
        <v>1.1994134897360704</v>
      </c>
      <c r="AE54" s="47"/>
      <c r="AF54" s="207"/>
      <c r="AG54" s="181"/>
      <c r="AH54" s="59"/>
      <c r="AI54" s="5"/>
      <c r="AJ54" s="18"/>
    </row>
    <row r="55" spans="1:41" ht="19.8">
      <c r="A55" s="47"/>
      <c r="B55" s="54">
        <f>+'Ark1'!C923</f>
        <v>2022</v>
      </c>
      <c r="C55" s="54">
        <f>+'Ark1'!M923</f>
        <v>13</v>
      </c>
      <c r="D55" s="55" t="s">
        <v>104</v>
      </c>
      <c r="E55" s="329">
        <f>+'Ark1'!Q923</f>
        <v>127</v>
      </c>
      <c r="F55" s="329">
        <f>+'Ark1'!R923</f>
        <v>138</v>
      </c>
      <c r="G55" s="179">
        <f>+'Ark1'!AG923</f>
        <v>0.42859587992866993</v>
      </c>
      <c r="H55" s="47"/>
      <c r="I55" s="179">
        <f>+'Ark1'!AH923</f>
        <v>4.3478260869565215</v>
      </c>
      <c r="J55" s="95"/>
      <c r="K55" s="469">
        <f>+'Ark1'!AI923</f>
        <v>12</v>
      </c>
      <c r="L55" s="95"/>
      <c r="M55" s="157">
        <f>+'Ark1'!U923</f>
        <v>42.768840579710151</v>
      </c>
      <c r="N55" s="179"/>
      <c r="O55" s="110"/>
      <c r="P55" s="121">
        <f>+IF(K55=0,"",'Ark1'!AJ923)</f>
        <v>115.14166666666669</v>
      </c>
      <c r="Q55" s="212"/>
      <c r="R55" s="109">
        <f>+IF(K55=0,"",'Ark1'!AK923)</f>
        <v>26.779978649046523</v>
      </c>
      <c r="S55" s="110"/>
      <c r="T55" s="56">
        <f>+'Ark1'!S923</f>
        <v>9.3623188405797126</v>
      </c>
      <c r="U55" s="47"/>
      <c r="V55" s="71"/>
      <c r="W55" s="157">
        <f>+'Ark1'!X923</f>
        <v>100</v>
      </c>
      <c r="X55" s="157">
        <f>+'Ark1'!Y923</f>
        <v>100</v>
      </c>
      <c r="Y55" s="157">
        <f>+'Ark1'!Z923</f>
        <v>7.7837884364787282</v>
      </c>
      <c r="Z55" s="56">
        <f>+'Ark1'!Z923</f>
        <v>7.7837884364787282</v>
      </c>
      <c r="AA55" s="56">
        <f>+'Ark1'!AB923</f>
        <v>0</v>
      </c>
      <c r="AB55" s="74">
        <f>+'Ark1'!AD923</f>
        <v>0</v>
      </c>
      <c r="AC55" s="47"/>
      <c r="AD55" s="74">
        <f t="shared" si="7"/>
        <v>1.0866141732283465</v>
      </c>
      <c r="AE55" s="47"/>
      <c r="AF55" s="207"/>
      <c r="AG55" s="181"/>
      <c r="AH55" s="59"/>
      <c r="AI55" s="5"/>
      <c r="AJ55" s="18"/>
    </row>
    <row r="56" spans="1:41" ht="19.8">
      <c r="A56" s="47"/>
      <c r="B56" s="54">
        <f>+'Ark1'!C924</f>
        <v>2022</v>
      </c>
      <c r="C56" s="54">
        <f>+'Ark1'!M924</f>
        <v>14</v>
      </c>
      <c r="D56" s="55" t="s">
        <v>105</v>
      </c>
      <c r="E56" s="329">
        <f>+'Ark1'!Q924</f>
        <v>65</v>
      </c>
      <c r="F56" s="329">
        <f>+'Ark1'!R924</f>
        <v>76</v>
      </c>
      <c r="G56" s="179">
        <f>+'Ark1'!AG924</f>
        <v>0.25952776389371129</v>
      </c>
      <c r="H56" s="47"/>
      <c r="I56" s="179">
        <f>+'Ark1'!AH924</f>
        <v>3.9473684210526319</v>
      </c>
      <c r="J56" s="95"/>
      <c r="K56" s="469">
        <f>+'Ark1'!AI924</f>
        <v>10</v>
      </c>
      <c r="L56" s="95"/>
      <c r="M56" s="157">
        <f>+'Ark1'!U924</f>
        <v>47.024999999999999</v>
      </c>
      <c r="N56" s="179"/>
      <c r="O56" s="110"/>
      <c r="P56" s="121">
        <f>+IF(K56=0,"",'Ark1'!AJ924)</f>
        <v>115.8</v>
      </c>
      <c r="Q56" s="212"/>
      <c r="R56" s="109">
        <f>+IF(K56=0,"",'Ark1'!AK924)</f>
        <v>26.86472482932394</v>
      </c>
      <c r="S56" s="110"/>
      <c r="T56" s="56">
        <f>+'Ark1'!S924</f>
        <v>9.8289473684210567</v>
      </c>
      <c r="U56" s="47"/>
      <c r="V56" s="71"/>
      <c r="W56" s="157">
        <f>+'Ark1'!X924</f>
        <v>100</v>
      </c>
      <c r="X56" s="157">
        <f>+'Ark1'!Y924</f>
        <v>100</v>
      </c>
      <c r="Y56" s="157">
        <f>+'Ark1'!Z924</f>
        <v>8.7612352679889369</v>
      </c>
      <c r="Z56" s="56">
        <f>+'Ark1'!Z924</f>
        <v>8.7612352679889369</v>
      </c>
      <c r="AA56" s="56">
        <f>+'Ark1'!AB924</f>
        <v>0</v>
      </c>
      <c r="AB56" s="74">
        <f>+'Ark1'!AD924</f>
        <v>0</v>
      </c>
      <c r="AC56" s="47"/>
      <c r="AD56" s="74">
        <f t="shared" si="7"/>
        <v>1.1692307692307693</v>
      </c>
      <c r="AE56" s="47"/>
      <c r="AF56" s="207"/>
      <c r="AG56" s="181"/>
      <c r="AH56" s="59"/>
      <c r="AI56" s="5"/>
      <c r="AJ56" s="18"/>
    </row>
    <row r="57" spans="1:41" ht="19.8">
      <c r="A57" s="47"/>
      <c r="B57" s="54">
        <f>+'Ark1'!C925</f>
        <v>2022</v>
      </c>
      <c r="C57" s="54">
        <f>+'Ark1'!M925</f>
        <v>15</v>
      </c>
      <c r="D57" s="55" t="s">
        <v>106</v>
      </c>
      <c r="E57" s="329">
        <f>+'Ark1'!Q925</f>
        <v>16</v>
      </c>
      <c r="F57" s="329">
        <f>+'Ark1'!R925</f>
        <v>16</v>
      </c>
      <c r="G57" s="179">
        <f>+'Ark1'!AG925</f>
        <v>5.5523357752911853E-2</v>
      </c>
      <c r="H57" s="47"/>
      <c r="I57" s="179">
        <f>+'Ark1'!AH925</f>
        <v>12.5</v>
      </c>
      <c r="J57" s="95"/>
      <c r="K57" s="469">
        <f>+'Ark1'!AI925</f>
        <v>2</v>
      </c>
      <c r="L57" s="95"/>
      <c r="M57" s="157">
        <f>+'Ark1'!U925</f>
        <v>47.787500000000001</v>
      </c>
      <c r="N57" s="179"/>
      <c r="O57" s="110"/>
      <c r="P57" s="121">
        <f>+IF(K57=0,"",'Ark1'!AJ925)</f>
        <v>114.15</v>
      </c>
      <c r="Q57" s="212"/>
      <c r="R57" s="109">
        <f>+IF(K57=0,"",'Ark1'!AK925)</f>
        <v>29.794965492119626</v>
      </c>
      <c r="S57" s="110"/>
      <c r="T57" s="56">
        <f>+'Ark1'!S925</f>
        <v>10.0625</v>
      </c>
      <c r="U57" s="47"/>
      <c r="V57" s="71"/>
      <c r="W57" s="157">
        <f>+'Ark1'!X925</f>
        <v>100</v>
      </c>
      <c r="X57" s="157">
        <f>+'Ark1'!Y925</f>
        <v>100</v>
      </c>
      <c r="Y57" s="157">
        <f>+'Ark1'!Z925</f>
        <v>8.0165356451524445</v>
      </c>
      <c r="Z57" s="56">
        <f>+'Ark1'!Z925</f>
        <v>8.0165356451524445</v>
      </c>
      <c r="AA57" s="56">
        <f>+'Ark1'!AB925</f>
        <v>0</v>
      </c>
      <c r="AB57" s="74">
        <f>+'Ark1'!AD925</f>
        <v>0</v>
      </c>
      <c r="AC57" s="47"/>
      <c r="AD57" s="74">
        <f t="shared" si="7"/>
        <v>1</v>
      </c>
      <c r="AE57" s="47"/>
      <c r="AF57" s="207"/>
      <c r="AG57" s="181"/>
      <c r="AH57" s="59"/>
      <c r="AI57" s="5"/>
      <c r="AJ57" s="18"/>
    </row>
    <row r="58" spans="1:41" ht="19.8">
      <c r="A58" s="47"/>
      <c r="B58" s="47"/>
      <c r="C58" s="47"/>
      <c r="D58" s="47"/>
      <c r="E58" s="319"/>
      <c r="F58" s="319"/>
      <c r="G58" s="89"/>
      <c r="H58" s="47"/>
      <c r="I58" s="89"/>
      <c r="J58" s="89"/>
      <c r="K58" s="89"/>
      <c r="L58" s="89"/>
      <c r="M58" s="89"/>
      <c r="N58" s="89"/>
      <c r="O58" s="47"/>
      <c r="P58" s="89"/>
      <c r="Q58" s="89"/>
      <c r="R58" s="47"/>
      <c r="S58" s="47"/>
      <c r="T58" s="47"/>
      <c r="U58" s="47"/>
      <c r="V58" s="71"/>
      <c r="W58" s="89"/>
      <c r="X58" s="89"/>
      <c r="Y58" s="89"/>
      <c r="Z58" s="47"/>
      <c r="AA58" s="47"/>
      <c r="AB58" s="71"/>
      <c r="AC58" s="47"/>
      <c r="AD58" s="71"/>
      <c r="AE58" s="47"/>
      <c r="AF58" s="207"/>
      <c r="AG58" s="181"/>
      <c r="AH58" s="59"/>
    </row>
    <row r="59" spans="1:41" ht="19.8">
      <c r="A59" s="47"/>
      <c r="B59" s="47"/>
      <c r="C59" s="47"/>
      <c r="D59" s="47"/>
      <c r="E59" s="319"/>
      <c r="F59" s="319"/>
      <c r="G59" s="89"/>
      <c r="H59" s="47"/>
      <c r="I59" s="89"/>
      <c r="J59" s="89"/>
      <c r="K59" s="89"/>
      <c r="L59" s="89"/>
      <c r="M59" s="89"/>
      <c r="N59" s="89"/>
      <c r="O59" s="47"/>
      <c r="P59" s="89"/>
      <c r="Q59" s="89"/>
      <c r="R59" s="47"/>
      <c r="S59" s="47"/>
      <c r="T59" s="47"/>
      <c r="U59" s="47"/>
      <c r="V59" s="71"/>
      <c r="W59" s="89"/>
      <c r="X59" s="89"/>
      <c r="Y59" s="89"/>
      <c r="Z59" s="47"/>
      <c r="AA59" s="47"/>
      <c r="AB59" s="71"/>
      <c r="AC59" s="47"/>
      <c r="AD59" s="71"/>
      <c r="AE59" s="47"/>
      <c r="AF59" s="207"/>
      <c r="AG59" s="181"/>
      <c r="AH59" s="59"/>
    </row>
    <row r="60" spans="1:41">
      <c r="A60" s="35"/>
      <c r="B60" s="35"/>
      <c r="C60" s="35"/>
      <c r="D60" s="35"/>
      <c r="E60" s="343"/>
      <c r="F60" s="343"/>
      <c r="G60" s="161"/>
      <c r="H60" s="35"/>
      <c r="I60" s="161"/>
      <c r="J60" s="161"/>
      <c r="K60" s="161"/>
      <c r="L60" s="161"/>
      <c r="M60" s="161"/>
      <c r="N60" s="161"/>
      <c r="O60" s="35"/>
      <c r="P60" s="161"/>
      <c r="Q60" s="161"/>
      <c r="R60" s="35"/>
      <c r="S60" s="35"/>
      <c r="T60" s="35"/>
      <c r="U60" s="35"/>
      <c r="V60" s="77"/>
      <c r="X60" s="59"/>
      <c r="AA60" s="60"/>
      <c r="AC60" s="1"/>
      <c r="AE60" s="1"/>
      <c r="AF60" s="1"/>
      <c r="AG60" s="1"/>
      <c r="AH60" s="59"/>
      <c r="AI60" s="1"/>
      <c r="AJ60" s="1"/>
      <c r="AK60" s="1"/>
      <c r="AL60" s="1"/>
      <c r="AM60" s="1"/>
      <c r="AN60" s="1"/>
      <c r="AO60" s="1"/>
    </row>
    <row r="61" spans="1:41">
      <c r="A61" s="35"/>
      <c r="B61" s="35"/>
      <c r="C61" s="35"/>
      <c r="D61" s="35"/>
      <c r="E61" s="343"/>
      <c r="F61" s="343"/>
      <c r="G61" s="161"/>
      <c r="H61" s="35"/>
      <c r="I61" s="161"/>
      <c r="J61" s="161"/>
      <c r="K61" s="161"/>
      <c r="L61" s="161"/>
      <c r="M61" s="161"/>
      <c r="N61" s="161"/>
      <c r="O61" s="35"/>
      <c r="P61" s="161"/>
      <c r="Q61" s="161"/>
      <c r="R61" s="35"/>
      <c r="S61" s="35"/>
      <c r="T61" s="35"/>
      <c r="U61" s="35"/>
      <c r="V61" s="77"/>
      <c r="X61" s="59"/>
      <c r="AA61" s="60"/>
      <c r="AC61" s="1"/>
      <c r="AE61" s="1"/>
      <c r="AF61" s="1"/>
      <c r="AG61" s="1"/>
      <c r="AH61" s="59"/>
      <c r="AI61" s="1"/>
      <c r="AJ61" s="1"/>
      <c r="AK61" s="1"/>
      <c r="AL61" s="1"/>
      <c r="AM61" s="1"/>
      <c r="AN61" s="1"/>
      <c r="AO61" s="1"/>
    </row>
    <row r="62" spans="1:41">
      <c r="A62" s="35"/>
      <c r="B62" s="35"/>
      <c r="C62" s="35"/>
      <c r="D62" s="35"/>
      <c r="E62" s="343"/>
      <c r="F62" s="343"/>
      <c r="G62" s="161"/>
      <c r="H62" s="35"/>
      <c r="I62" s="161"/>
      <c r="J62" s="161"/>
      <c r="K62" s="161"/>
      <c r="L62" s="161"/>
      <c r="M62" s="161"/>
      <c r="N62" s="161"/>
      <c r="O62" s="35"/>
      <c r="P62" s="161"/>
      <c r="Q62" s="161"/>
      <c r="R62" s="35"/>
      <c r="S62" s="35"/>
      <c r="T62" s="35"/>
      <c r="U62" s="35"/>
      <c r="V62" s="77"/>
      <c r="X62" s="59"/>
      <c r="AA62" s="60"/>
      <c r="AC62" s="1"/>
      <c r="AE62" s="1"/>
      <c r="AF62" s="1"/>
      <c r="AG62" s="1"/>
      <c r="AH62" s="59"/>
      <c r="AI62" s="1"/>
      <c r="AJ62" s="1"/>
      <c r="AK62" s="1"/>
      <c r="AL62" s="1"/>
      <c r="AM62" s="1"/>
      <c r="AN62" s="1"/>
      <c r="AO62" s="1"/>
    </row>
    <row r="63" spans="1:41">
      <c r="A63" s="35"/>
      <c r="B63" s="35"/>
      <c r="C63" s="35"/>
      <c r="D63" s="35"/>
      <c r="E63" s="343"/>
      <c r="F63" s="343"/>
      <c r="G63" s="161"/>
      <c r="H63" s="35"/>
      <c r="I63" s="161"/>
      <c r="J63" s="161"/>
      <c r="K63" s="161"/>
      <c r="L63" s="161"/>
      <c r="M63" s="161"/>
      <c r="N63" s="161"/>
      <c r="O63" s="35"/>
      <c r="P63" s="161"/>
      <c r="Q63" s="161"/>
      <c r="R63" s="35"/>
      <c r="S63" s="35"/>
      <c r="T63" s="35"/>
      <c r="U63" s="35"/>
      <c r="V63" s="77"/>
      <c r="X63" s="59"/>
      <c r="AA63" s="60"/>
      <c r="AC63" s="1"/>
      <c r="AE63" s="1"/>
      <c r="AF63" s="1"/>
      <c r="AG63" s="1"/>
      <c r="AH63" s="59"/>
      <c r="AI63" s="1"/>
      <c r="AJ63" s="1"/>
      <c r="AK63" s="1"/>
      <c r="AL63" s="1"/>
      <c r="AM63" s="1"/>
      <c r="AN63" s="1"/>
      <c r="AO63" s="1"/>
    </row>
    <row r="64" spans="1:41">
      <c r="A64" s="35"/>
      <c r="B64" s="35"/>
      <c r="C64" s="35"/>
      <c r="D64" s="35"/>
      <c r="E64" s="343"/>
      <c r="F64" s="343"/>
      <c r="G64" s="161"/>
      <c r="H64" s="35"/>
      <c r="I64" s="161"/>
      <c r="J64" s="161"/>
      <c r="K64" s="161"/>
      <c r="L64" s="161"/>
      <c r="M64" s="161"/>
      <c r="N64" s="161"/>
      <c r="O64" s="35"/>
      <c r="P64" s="161"/>
      <c r="Q64" s="161"/>
      <c r="R64" s="35"/>
      <c r="S64" s="35"/>
      <c r="T64" s="35"/>
      <c r="U64" s="35"/>
      <c r="V64" s="77"/>
      <c r="X64" s="59"/>
      <c r="AA64" s="60"/>
      <c r="AC64" s="1"/>
      <c r="AE64" s="1"/>
      <c r="AF64" s="1"/>
      <c r="AG64" s="1"/>
      <c r="AH64" s="59"/>
      <c r="AI64" s="1"/>
      <c r="AJ64" s="1"/>
      <c r="AK64" s="1"/>
      <c r="AL64" s="1"/>
      <c r="AM64" s="1"/>
      <c r="AN64" s="1"/>
      <c r="AO64" s="1"/>
    </row>
    <row r="65" spans="1:41">
      <c r="A65" s="35"/>
      <c r="B65" s="35"/>
      <c r="C65" s="35"/>
      <c r="D65" s="35"/>
      <c r="E65" s="343"/>
      <c r="F65" s="343"/>
      <c r="G65" s="161"/>
      <c r="H65" s="35"/>
      <c r="I65" s="161"/>
      <c r="J65" s="161"/>
      <c r="K65" s="161"/>
      <c r="L65" s="161"/>
      <c r="M65" s="161"/>
      <c r="N65" s="161"/>
      <c r="O65" s="35"/>
      <c r="P65" s="161"/>
      <c r="Q65" s="161"/>
      <c r="R65" s="35"/>
      <c r="S65" s="35"/>
      <c r="T65" s="35"/>
      <c r="U65" s="35"/>
      <c r="V65" s="77"/>
      <c r="X65" s="59"/>
      <c r="AA65" s="60"/>
      <c r="AC65" s="1"/>
      <c r="AE65" s="1"/>
      <c r="AF65" s="1"/>
      <c r="AG65" s="1"/>
      <c r="AH65" s="59"/>
      <c r="AI65" s="1"/>
      <c r="AJ65" s="1"/>
      <c r="AK65" s="1"/>
      <c r="AL65" s="1"/>
      <c r="AM65" s="1"/>
      <c r="AN65" s="1"/>
      <c r="AO65" s="1"/>
    </row>
    <row r="66" spans="1:41">
      <c r="A66" s="35"/>
      <c r="B66" s="35"/>
      <c r="C66" s="35"/>
      <c r="D66" s="35"/>
      <c r="E66" s="343"/>
      <c r="F66" s="343"/>
      <c r="G66" s="161"/>
      <c r="H66" s="35"/>
      <c r="I66" s="161"/>
      <c r="J66" s="161"/>
      <c r="K66" s="161"/>
      <c r="L66" s="161"/>
      <c r="M66" s="161"/>
      <c r="N66" s="161"/>
      <c r="O66" s="35"/>
      <c r="P66" s="161"/>
      <c r="Q66" s="161"/>
      <c r="R66" s="35"/>
      <c r="S66" s="35"/>
      <c r="T66" s="35"/>
      <c r="U66" s="35"/>
      <c r="V66" s="77"/>
      <c r="X66" s="59"/>
      <c r="AA66" s="60"/>
      <c r="AC66" s="1"/>
      <c r="AE66" s="1"/>
      <c r="AF66" s="1"/>
      <c r="AG66" s="1"/>
      <c r="AH66" s="59"/>
      <c r="AI66" s="1"/>
      <c r="AJ66" s="1"/>
      <c r="AK66" s="1"/>
      <c r="AL66" s="1"/>
      <c r="AM66" s="1"/>
      <c r="AN66" s="1"/>
      <c r="AO66" s="1"/>
    </row>
    <row r="67" spans="1:41">
      <c r="A67" s="35"/>
      <c r="B67" s="35"/>
      <c r="C67" s="35"/>
      <c r="D67" s="35"/>
      <c r="E67" s="343"/>
      <c r="F67" s="343"/>
      <c r="G67" s="161"/>
      <c r="H67" s="35"/>
      <c r="I67" s="161"/>
      <c r="J67" s="161"/>
      <c r="K67" s="161"/>
      <c r="L67" s="161"/>
      <c r="M67" s="161"/>
      <c r="N67" s="161"/>
      <c r="O67" s="35"/>
      <c r="P67" s="161"/>
      <c r="Q67" s="161"/>
      <c r="R67" s="35"/>
      <c r="S67" s="35"/>
      <c r="T67" s="35"/>
      <c r="U67" s="35"/>
      <c r="V67" s="77"/>
      <c r="X67" s="59"/>
      <c r="AA67" s="60"/>
      <c r="AC67" s="1"/>
      <c r="AE67" s="1"/>
      <c r="AF67" s="1"/>
      <c r="AG67" s="1"/>
      <c r="AH67" s="59"/>
      <c r="AI67" s="1"/>
      <c r="AJ67" s="1"/>
      <c r="AK67" s="1"/>
      <c r="AL67" s="1"/>
      <c r="AM67" s="1"/>
      <c r="AN67" s="1"/>
      <c r="AO67" s="1"/>
    </row>
    <row r="68" spans="1:41">
      <c r="A68" s="35"/>
      <c r="B68" s="35"/>
      <c r="C68" s="35"/>
      <c r="D68" s="35"/>
      <c r="E68" s="343"/>
      <c r="F68" s="343"/>
      <c r="G68" s="161"/>
      <c r="H68" s="35"/>
      <c r="I68" s="161"/>
      <c r="J68" s="161"/>
      <c r="K68" s="161"/>
      <c r="L68" s="161"/>
      <c r="M68" s="161"/>
      <c r="N68" s="161"/>
      <c r="O68" s="35"/>
      <c r="P68" s="161"/>
      <c r="Q68" s="161"/>
      <c r="R68" s="35"/>
      <c r="S68" s="35"/>
      <c r="T68" s="35"/>
      <c r="U68" s="35"/>
      <c r="V68" s="77"/>
      <c r="X68" s="59"/>
      <c r="AA68" s="60"/>
      <c r="AC68" s="1"/>
      <c r="AE68" s="1"/>
      <c r="AF68" s="1"/>
      <c r="AG68" s="1"/>
      <c r="AH68" s="59"/>
      <c r="AI68" s="1"/>
      <c r="AJ68" s="1"/>
      <c r="AK68" s="1"/>
      <c r="AL68" s="1"/>
      <c r="AM68" s="1"/>
      <c r="AN68" s="1"/>
      <c r="AO68" s="1"/>
    </row>
    <row r="69" spans="1:41">
      <c r="A69" s="35"/>
      <c r="B69" s="35"/>
      <c r="C69" s="35"/>
      <c r="D69" s="35"/>
      <c r="E69" s="343"/>
      <c r="F69" s="343"/>
      <c r="G69" s="161"/>
      <c r="H69" s="35"/>
      <c r="I69" s="161"/>
      <c r="J69" s="161"/>
      <c r="K69" s="161"/>
      <c r="L69" s="161"/>
      <c r="M69" s="161"/>
      <c r="N69" s="161"/>
      <c r="O69" s="35"/>
      <c r="P69" s="161"/>
      <c r="Q69" s="161"/>
      <c r="R69" s="35"/>
      <c r="S69" s="35"/>
      <c r="T69" s="35"/>
      <c r="U69" s="35"/>
      <c r="V69" s="77"/>
      <c r="X69" s="59"/>
      <c r="AA69" s="60"/>
      <c r="AC69" s="1"/>
      <c r="AE69" s="1"/>
      <c r="AF69" s="1"/>
      <c r="AG69" s="1"/>
      <c r="AH69" s="59"/>
      <c r="AI69" s="1"/>
      <c r="AJ69" s="1"/>
      <c r="AK69" s="1"/>
      <c r="AL69" s="1"/>
      <c r="AM69" s="1"/>
      <c r="AN69" s="1"/>
      <c r="AO69" s="1"/>
    </row>
    <row r="70" spans="1:41">
      <c r="H70" s="35"/>
      <c r="N70" s="161"/>
      <c r="O70" s="35"/>
      <c r="P70" s="161"/>
      <c r="Q70" s="161"/>
      <c r="R70" s="35"/>
      <c r="S70" s="35"/>
      <c r="U70" s="35"/>
      <c r="V70" s="77"/>
      <c r="X70" s="59"/>
      <c r="AA70" s="60"/>
      <c r="AC70" s="1"/>
      <c r="AE70" s="1"/>
      <c r="AF70" s="1"/>
      <c r="AG70" s="1"/>
      <c r="AH70" s="59"/>
      <c r="AI70" s="1"/>
      <c r="AJ70" s="1"/>
      <c r="AK70" s="1"/>
      <c r="AL70" s="1"/>
      <c r="AM70" s="1"/>
      <c r="AN70" s="1"/>
      <c r="AO70" s="1"/>
    </row>
    <row r="71" spans="1:41">
      <c r="H71" s="35"/>
      <c r="N71" s="161"/>
      <c r="O71" s="35"/>
      <c r="P71" s="161"/>
      <c r="Q71" s="161"/>
      <c r="R71" s="35"/>
      <c r="S71" s="35"/>
      <c r="U71" s="35"/>
      <c r="V71" s="77"/>
      <c r="X71" s="59"/>
      <c r="AA71" s="60"/>
      <c r="AC71" s="1"/>
      <c r="AE71" s="1"/>
      <c r="AF71" s="1"/>
      <c r="AG71" s="1"/>
      <c r="AH71" s="59"/>
      <c r="AI71" s="1"/>
      <c r="AJ71" s="1"/>
      <c r="AK71" s="1"/>
      <c r="AL71" s="1"/>
      <c r="AM71" s="1"/>
      <c r="AN71" s="1"/>
      <c r="AO71" s="1"/>
    </row>
    <row r="72" spans="1:41">
      <c r="V72" s="77"/>
      <c r="X72" s="59"/>
      <c r="AA72" s="60"/>
      <c r="AC72" s="1"/>
      <c r="AE72" s="1"/>
      <c r="AF72" s="1"/>
      <c r="AG72" s="1"/>
      <c r="AH72" s="59"/>
      <c r="AI72" s="1"/>
      <c r="AJ72" s="1"/>
      <c r="AK72" s="1"/>
      <c r="AL72" s="1"/>
      <c r="AM72" s="1"/>
      <c r="AN72" s="1"/>
      <c r="AO72" s="1"/>
    </row>
    <row r="73" spans="1:41">
      <c r="V73" s="77"/>
      <c r="X73" s="59"/>
      <c r="AA73" s="60"/>
      <c r="AC73" s="1"/>
      <c r="AE73" s="1"/>
      <c r="AF73" s="1"/>
      <c r="AG73" s="1"/>
      <c r="AH73" s="59"/>
      <c r="AI73" s="1"/>
      <c r="AJ73" s="1"/>
      <c r="AK73" s="1"/>
      <c r="AL73" s="1"/>
      <c r="AM73" s="1"/>
      <c r="AN73" s="1"/>
      <c r="AO73" s="1"/>
    </row>
    <row r="74" spans="1:41">
      <c r="V74" s="77"/>
      <c r="X74" s="59"/>
      <c r="AA74" s="60"/>
      <c r="AC74" s="1"/>
      <c r="AE74" s="1"/>
      <c r="AF74" s="1"/>
      <c r="AG74" s="1"/>
      <c r="AH74" s="59"/>
      <c r="AI74" s="1"/>
      <c r="AJ74" s="1"/>
      <c r="AK74" s="1"/>
      <c r="AL74" s="1"/>
      <c r="AM74" s="1"/>
      <c r="AN74" s="1"/>
      <c r="AO74" s="1"/>
    </row>
    <row r="75" spans="1:41">
      <c r="V75" s="77"/>
      <c r="X75" s="59"/>
      <c r="AA75" s="60"/>
      <c r="AC75" s="1"/>
      <c r="AE75" s="1"/>
      <c r="AF75" s="1"/>
      <c r="AG75" s="1"/>
      <c r="AH75" s="59"/>
      <c r="AI75" s="1"/>
      <c r="AJ75" s="1"/>
      <c r="AK75" s="1"/>
      <c r="AL75" s="1"/>
      <c r="AM75" s="1"/>
      <c r="AN75" s="1"/>
      <c r="AO75" s="1"/>
    </row>
    <row r="76" spans="1:41">
      <c r="V76" s="77"/>
      <c r="X76" s="59"/>
      <c r="AA76" s="60"/>
      <c r="AC76" s="1"/>
      <c r="AE76" s="1"/>
      <c r="AF76" s="1"/>
      <c r="AG76" s="1"/>
      <c r="AH76" s="59"/>
      <c r="AI76" s="1"/>
      <c r="AJ76" s="1"/>
      <c r="AK76" s="1"/>
      <c r="AL76" s="1"/>
      <c r="AM76" s="1"/>
      <c r="AN76" s="1"/>
      <c r="AO76" s="1"/>
    </row>
    <row r="77" spans="1:41">
      <c r="V77" s="77"/>
      <c r="X77" s="59"/>
      <c r="AA77" s="60"/>
      <c r="AC77" s="1"/>
      <c r="AE77" s="1"/>
      <c r="AF77" s="1"/>
      <c r="AG77" s="1"/>
      <c r="AH77" s="59"/>
      <c r="AI77" s="1"/>
      <c r="AJ77" s="1"/>
      <c r="AK77" s="1"/>
      <c r="AL77" s="1"/>
      <c r="AM77" s="1"/>
      <c r="AN77" s="1"/>
      <c r="AO77" s="1"/>
    </row>
    <row r="78" spans="1:41">
      <c r="V78" s="77"/>
      <c r="X78" s="59"/>
      <c r="AA78" s="60"/>
      <c r="AC78" s="1"/>
      <c r="AE78" s="1"/>
      <c r="AF78" s="1"/>
      <c r="AG78" s="1"/>
      <c r="AH78" s="59"/>
      <c r="AI78" s="1"/>
      <c r="AJ78" s="1"/>
      <c r="AK78" s="1"/>
      <c r="AL78" s="1"/>
      <c r="AM78" s="1"/>
      <c r="AN78" s="1"/>
      <c r="AO78" s="1"/>
    </row>
    <row r="79" spans="1:41">
      <c r="V79" s="77"/>
      <c r="X79" s="59"/>
      <c r="AA79" s="60"/>
      <c r="AC79" s="1"/>
      <c r="AE79" s="1"/>
      <c r="AF79" s="1"/>
      <c r="AG79" s="1"/>
      <c r="AH79" s="59"/>
      <c r="AI79" s="1"/>
      <c r="AJ79" s="1"/>
      <c r="AK79" s="1"/>
      <c r="AL79" s="1"/>
      <c r="AM79" s="1"/>
      <c r="AN79" s="1"/>
      <c r="AO79" s="1"/>
    </row>
    <row r="80" spans="1:41">
      <c r="V80" s="77"/>
      <c r="X80" s="59"/>
      <c r="AA80" s="60"/>
      <c r="AC80" s="1"/>
      <c r="AE80" s="1"/>
      <c r="AF80" s="1"/>
      <c r="AG80" s="1"/>
      <c r="AH80" s="59"/>
      <c r="AI80" s="1"/>
      <c r="AJ80" s="1"/>
      <c r="AK80" s="1"/>
      <c r="AL80" s="1"/>
      <c r="AM80" s="1"/>
      <c r="AN80" s="1"/>
      <c r="AO80" s="1"/>
    </row>
    <row r="81" spans="22:41">
      <c r="V81" s="77"/>
      <c r="X81" s="59"/>
      <c r="AA81" s="60"/>
      <c r="AC81" s="1"/>
      <c r="AE81" s="1"/>
      <c r="AF81" s="1"/>
      <c r="AG81" s="1"/>
      <c r="AH81" s="59"/>
      <c r="AI81" s="1"/>
      <c r="AJ81" s="1"/>
      <c r="AK81" s="1"/>
      <c r="AL81" s="1"/>
      <c r="AM81" s="1"/>
      <c r="AN81" s="1"/>
      <c r="AO81" s="1"/>
    </row>
    <row r="82" spans="22:41">
      <c r="V82" s="77"/>
      <c r="X82" s="59"/>
      <c r="AA82" s="60"/>
      <c r="AC82" s="1"/>
      <c r="AE82" s="1"/>
      <c r="AF82" s="1"/>
      <c r="AG82" s="1"/>
      <c r="AH82" s="59"/>
      <c r="AI82" s="1"/>
      <c r="AJ82" s="1"/>
      <c r="AK82" s="1"/>
      <c r="AL82" s="1"/>
      <c r="AM82" s="1"/>
      <c r="AN82" s="1"/>
      <c r="AO82" s="1"/>
    </row>
    <row r="83" spans="22:41">
      <c r="V83" s="77"/>
      <c r="X83" s="59"/>
      <c r="AA83" s="60"/>
      <c r="AC83" s="1"/>
      <c r="AE83" s="1"/>
      <c r="AF83" s="1"/>
      <c r="AG83" s="1"/>
      <c r="AH83" s="59"/>
      <c r="AI83" s="1"/>
      <c r="AJ83" s="1"/>
      <c r="AK83" s="1"/>
      <c r="AL83" s="1"/>
      <c r="AM83" s="1"/>
      <c r="AN83" s="1"/>
      <c r="AO83" s="1"/>
    </row>
    <row r="84" spans="22:41">
      <c r="V84" s="77"/>
      <c r="X84" s="59"/>
      <c r="AA84" s="60"/>
      <c r="AC84" s="1"/>
      <c r="AE84" s="1"/>
      <c r="AF84" s="1"/>
      <c r="AG84" s="1"/>
      <c r="AH84" s="59"/>
      <c r="AI84" s="1"/>
      <c r="AJ84" s="1"/>
      <c r="AK84" s="1"/>
      <c r="AL84" s="1"/>
      <c r="AM84" s="1"/>
      <c r="AN84" s="1"/>
      <c r="AO84" s="1"/>
    </row>
    <row r="85" spans="22:41">
      <c r="V85" s="77"/>
      <c r="X85" s="59"/>
      <c r="AA85" s="60"/>
      <c r="AC85" s="1"/>
      <c r="AE85" s="1"/>
      <c r="AF85" s="1"/>
      <c r="AG85" s="1"/>
      <c r="AH85" s="59"/>
      <c r="AI85" s="1"/>
      <c r="AJ85" s="1"/>
      <c r="AK85" s="1"/>
      <c r="AL85" s="1"/>
      <c r="AM85" s="1"/>
      <c r="AN85" s="1"/>
      <c r="AO85" s="1"/>
    </row>
    <row r="86" spans="22:41">
      <c r="V86" s="77"/>
      <c r="X86" s="59"/>
      <c r="AA86" s="60"/>
      <c r="AC86" s="1"/>
      <c r="AE86" s="1"/>
      <c r="AF86" s="1"/>
      <c r="AG86" s="1"/>
      <c r="AH86" s="59"/>
      <c r="AI86" s="1"/>
      <c r="AJ86" s="1"/>
      <c r="AK86" s="1"/>
      <c r="AL86" s="1"/>
      <c r="AM86" s="1"/>
      <c r="AN86" s="1"/>
      <c r="AO86" s="1"/>
    </row>
    <row r="87" spans="22:41">
      <c r="V87" s="77"/>
      <c r="X87" s="59"/>
      <c r="AA87" s="60"/>
      <c r="AC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2:41">
      <c r="V88" s="77"/>
      <c r="X88" s="59"/>
      <c r="AA88" s="60"/>
      <c r="AC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2:41">
      <c r="V89" s="77"/>
      <c r="X89" s="59"/>
      <c r="AA89" s="60"/>
      <c r="AC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2:41">
      <c r="V90" s="77"/>
      <c r="X90" s="59"/>
      <c r="AA90" s="60"/>
      <c r="AC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22:41">
      <c r="V91" s="77"/>
      <c r="X91" s="59"/>
      <c r="AA91" s="60"/>
      <c r="AC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22:41">
      <c r="V92" s="77"/>
      <c r="W92" s="161"/>
      <c r="X92" s="161"/>
      <c r="Y92" s="161"/>
      <c r="Z92" s="35"/>
    </row>
    <row r="93" spans="22:41">
      <c r="W93" s="161"/>
      <c r="X93" s="161"/>
      <c r="Y93" s="161"/>
      <c r="Z93" s="35"/>
    </row>
  </sheetData>
  <mergeCells count="1">
    <mergeCell ref="AA5:AB5"/>
  </mergeCells>
  <conditionalFormatting sqref="H11:H25">
    <cfRule type="cellIs" dxfId="34" priority="5" operator="lessThan">
      <formula>0</formula>
    </cfRule>
    <cfRule type="cellIs" dxfId="33" priority="6" operator="greaterThan">
      <formula>0</formula>
    </cfRule>
  </conditionalFormatting>
  <conditionalFormatting sqref="N11:N25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U11:U25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X1:AF318"/>
  <sheetViews>
    <sheetView zoomScale="102" zoomScaleNormal="102" workbookViewId="0">
      <selection activeCell="A20" sqref="A20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4:32" ht="15.6">
      <c r="X1" s="59"/>
      <c r="Y1" s="5"/>
      <c r="Z1" s="5"/>
      <c r="AB1" s="1"/>
      <c r="AC1" s="1"/>
      <c r="AD1" s="11"/>
      <c r="AE1" s="11"/>
      <c r="AF1" s="11"/>
    </row>
    <row r="2" spans="24:32" ht="15.6">
      <c r="X2" s="59"/>
      <c r="Y2" s="5"/>
      <c r="Z2" s="5"/>
      <c r="AB2" s="1"/>
      <c r="AC2" s="1"/>
      <c r="AD2" s="11"/>
      <c r="AE2" s="11"/>
      <c r="AF2" s="11"/>
    </row>
    <row r="3" spans="24:32" ht="15.6">
      <c r="X3" s="59"/>
      <c r="Y3" s="5"/>
      <c r="Z3" s="5"/>
      <c r="AB3" s="1"/>
      <c r="AC3" s="1"/>
      <c r="AD3" s="11"/>
      <c r="AE3" s="11"/>
      <c r="AF3" s="11"/>
    </row>
    <row r="4" spans="24:32" ht="15.6">
      <c r="X4" s="59"/>
      <c r="Y4" s="5"/>
      <c r="Z4" s="5"/>
      <c r="AB4" s="13"/>
      <c r="AC4" s="13"/>
      <c r="AD4" s="11"/>
      <c r="AE4" s="11"/>
      <c r="AF4" s="11"/>
    </row>
    <row r="5" spans="24:32" ht="16.5" customHeight="1">
      <c r="X5" s="59"/>
      <c r="Y5" s="5"/>
      <c r="Z5" s="5"/>
      <c r="AB5" s="13"/>
      <c r="AC5" s="13"/>
      <c r="AD5" s="11"/>
      <c r="AE5" s="11"/>
      <c r="AF5" s="11"/>
    </row>
    <row r="6" spans="24:32" ht="16.5" customHeight="1">
      <c r="X6" s="58"/>
      <c r="Y6" s="5"/>
      <c r="Z6" s="5"/>
      <c r="AB6" s="13"/>
      <c r="AC6" s="13"/>
      <c r="AD6" s="11"/>
      <c r="AE6" s="11"/>
      <c r="AF6" s="11"/>
    </row>
    <row r="7" spans="24:32">
      <c r="AB7" s="13"/>
      <c r="AC7" s="13"/>
      <c r="AD7" s="11"/>
      <c r="AE7" s="11"/>
      <c r="AF7" s="11"/>
    </row>
    <row r="8" spans="24:32" ht="17.25" customHeight="1">
      <c r="X8" s="58"/>
      <c r="Z8" s="5"/>
      <c r="AB8" s="13"/>
      <c r="AC8" s="13"/>
      <c r="AD8" s="11"/>
      <c r="AE8" s="11"/>
      <c r="AF8" s="11"/>
    </row>
    <row r="9" spans="24:32" ht="15.6">
      <c r="X9" s="58"/>
      <c r="AB9" s="13"/>
      <c r="AC9" s="13"/>
      <c r="AD9" s="11"/>
      <c r="AE9" s="11"/>
      <c r="AF9" s="11"/>
    </row>
    <row r="10" spans="24:32">
      <c r="X10" s="13"/>
      <c r="AB10" s="13"/>
      <c r="AC10" s="13"/>
      <c r="AD10" s="11"/>
      <c r="AE10" s="11"/>
      <c r="AF10" s="11"/>
    </row>
    <row r="11" spans="24:32" ht="21">
      <c r="X11" s="5"/>
      <c r="AB11" s="57"/>
      <c r="AC11" s="57"/>
      <c r="AD11" s="11"/>
      <c r="AE11" s="11"/>
      <c r="AF11" s="11"/>
    </row>
    <row r="12" spans="24:32">
      <c r="X12" s="4"/>
      <c r="Y12" s="4"/>
      <c r="Z12" s="4"/>
    </row>
    <row r="13" spans="24:32" ht="15.6">
      <c r="X13" s="16"/>
      <c r="Y13" s="1"/>
      <c r="Z13" s="18"/>
      <c r="AB13" s="1"/>
      <c r="AC13" s="5"/>
    </row>
    <row r="14" spans="24:32" ht="15.6">
      <c r="X14" s="16"/>
      <c r="Y14" s="1"/>
      <c r="Z14" s="18"/>
    </row>
    <row r="15" spans="24:32" ht="15.6">
      <c r="X15" s="16"/>
      <c r="Y15" s="1"/>
      <c r="Z15" s="18"/>
    </row>
    <row r="16" spans="24:32" ht="15.6">
      <c r="X16" s="16"/>
      <c r="Y16" s="1"/>
      <c r="Z16" s="18"/>
    </row>
    <row r="17" spans="24:26" ht="15.6">
      <c r="X17" s="16"/>
      <c r="Y17" s="13"/>
      <c r="Z17" s="18"/>
    </row>
    <row r="18" spans="24:26" ht="15.6">
      <c r="X18" s="16"/>
      <c r="Y18" s="13"/>
      <c r="Z18" s="18"/>
    </row>
    <row r="19" spans="24:26" ht="15.6">
      <c r="X19" s="16"/>
      <c r="Y19" s="13"/>
      <c r="Z19" s="18"/>
    </row>
    <row r="20" spans="24:26" ht="15.6">
      <c r="X20" s="16"/>
      <c r="Y20" s="13"/>
      <c r="Z20" s="18"/>
    </row>
    <row r="21" spans="24:26" ht="15.6">
      <c r="X21" s="16"/>
      <c r="Y21" s="5"/>
      <c r="Z21" s="18"/>
    </row>
    <row r="22" spans="24:26" ht="15.6">
      <c r="X22" s="16"/>
      <c r="Y22" s="5"/>
      <c r="Z22" s="18"/>
    </row>
    <row r="23" spans="24:26" ht="15.6">
      <c r="X23" s="16"/>
      <c r="Y23" s="5"/>
      <c r="Z23" s="18"/>
    </row>
    <row r="24" spans="24:26" ht="15.6">
      <c r="X24" s="16"/>
      <c r="Y24" s="5"/>
      <c r="Z24" s="18"/>
    </row>
    <row r="25" spans="24:26" ht="15.6">
      <c r="X25" s="16"/>
      <c r="Y25" s="5"/>
      <c r="Z25" s="18"/>
    </row>
    <row r="26" spans="24:26" ht="15.6">
      <c r="X26" s="16"/>
      <c r="Y26" s="5"/>
      <c r="Z26" s="18"/>
    </row>
    <row r="27" spans="24:26" ht="15.6">
      <c r="X27" s="16"/>
      <c r="Y27" s="5"/>
      <c r="Z27" s="18"/>
    </row>
    <row r="28" spans="24:26" ht="15.6">
      <c r="X28" s="16"/>
      <c r="Y28" s="5"/>
      <c r="Z28" s="18"/>
    </row>
    <row r="29" spans="24:26" ht="15.6">
      <c r="X29" s="18"/>
      <c r="Y29" s="5"/>
      <c r="Z29" s="18"/>
    </row>
    <row r="30" spans="24:26">
      <c r="X30" s="13"/>
    </row>
    <row r="31" spans="24:26" ht="15.6">
      <c r="X31" s="13"/>
      <c r="Y31" s="1"/>
      <c r="Z31" s="5"/>
    </row>
    <row r="32" spans="24:26" ht="15.6">
      <c r="X32" s="13"/>
      <c r="Y32" s="1"/>
      <c r="Z32" s="5"/>
    </row>
    <row r="33" spans="24:26" ht="15.6">
      <c r="X33" s="13"/>
      <c r="Y33" s="1"/>
      <c r="Z33" s="5"/>
    </row>
    <row r="34" spans="24:26" ht="15.6">
      <c r="X34" s="13"/>
      <c r="Y34" s="13"/>
      <c r="Z34" s="5"/>
    </row>
    <row r="35" spans="24:26" ht="15.6">
      <c r="X35" s="13"/>
      <c r="Y35" s="13"/>
      <c r="Z35" s="5"/>
    </row>
    <row r="36" spans="24:26" ht="15.6">
      <c r="X36" s="13"/>
      <c r="Y36" s="13"/>
      <c r="Z36" s="5"/>
    </row>
    <row r="37" spans="24:26" ht="15.6">
      <c r="X37" s="13"/>
      <c r="Y37" s="13"/>
      <c r="Z37" s="5"/>
    </row>
    <row r="38" spans="24:26" ht="15.6">
      <c r="X38" s="13"/>
      <c r="Y38" s="5"/>
      <c r="Z38" s="5"/>
    </row>
    <row r="39" spans="24:26" ht="15.6">
      <c r="X39" s="13"/>
      <c r="Y39" s="5"/>
      <c r="Z39" s="5"/>
    </row>
    <row r="40" spans="24:26" ht="15.6">
      <c r="X40" s="13"/>
      <c r="Y40" s="5"/>
      <c r="Z40" s="5"/>
    </row>
    <row r="41" spans="24:26" ht="15.6">
      <c r="X41" s="13"/>
      <c r="Y41" s="5"/>
      <c r="Z41" s="5"/>
    </row>
    <row r="42" spans="24:26" ht="15.6">
      <c r="X42" s="13"/>
      <c r="Y42" s="5"/>
      <c r="Z42" s="5"/>
    </row>
    <row r="43" spans="24:26" ht="15.6">
      <c r="X43" s="13"/>
      <c r="Y43" s="5"/>
      <c r="Z43" s="5"/>
    </row>
    <row r="44" spans="24:26" ht="15.6">
      <c r="X44" s="13"/>
      <c r="Y44" s="5"/>
      <c r="Z44" s="5"/>
    </row>
    <row r="45" spans="24:26" ht="15.6">
      <c r="X45" s="13"/>
      <c r="Y45" s="5"/>
      <c r="Z45" s="5"/>
    </row>
    <row r="46" spans="24:26" ht="15.6">
      <c r="X46" s="5"/>
      <c r="Y46" s="5"/>
      <c r="Z46" s="5"/>
    </row>
    <row r="47" spans="24:26">
      <c r="X47" s="13"/>
    </row>
    <row r="48" spans="24:26" ht="15.6">
      <c r="X48" s="5"/>
      <c r="Z48" s="5"/>
    </row>
    <row r="49" spans="24:24">
      <c r="X49" s="13"/>
    </row>
    <row r="50" spans="24:24">
      <c r="X50" s="13"/>
    </row>
    <row r="51" spans="24:24">
      <c r="X51" s="13"/>
    </row>
    <row r="52" spans="24:24">
      <c r="X52" s="13"/>
    </row>
    <row r="53" spans="24:24">
      <c r="X53" s="13"/>
    </row>
    <row r="54" spans="24:24">
      <c r="X54" s="13"/>
    </row>
    <row r="55" spans="24:24">
      <c r="X55" s="13"/>
    </row>
    <row r="56" spans="24:24">
      <c r="X56" s="13"/>
    </row>
    <row r="57" spans="24:24">
      <c r="X57" s="13"/>
    </row>
    <row r="58" spans="24:24">
      <c r="X58" s="13"/>
    </row>
    <row r="59" spans="24:24">
      <c r="X59" s="13"/>
    </row>
    <row r="60" spans="24:24">
      <c r="X60" s="13"/>
    </row>
    <row r="61" spans="24:24">
      <c r="X61" s="13"/>
    </row>
    <row r="62" spans="24:24">
      <c r="X62" s="13"/>
    </row>
    <row r="63" spans="24:24">
      <c r="X63" s="13"/>
    </row>
    <row r="64" spans="24:24">
      <c r="X64" s="13"/>
    </row>
    <row r="65" spans="24:24">
      <c r="X65" s="13"/>
    </row>
    <row r="66" spans="24:24">
      <c r="X66" s="13"/>
    </row>
    <row r="67" spans="24:24">
      <c r="X67" s="13"/>
    </row>
    <row r="68" spans="24:24">
      <c r="X68" s="13"/>
    </row>
    <row r="69" spans="24:24">
      <c r="X69" s="13"/>
    </row>
    <row r="70" spans="24:24">
      <c r="X70" s="13"/>
    </row>
    <row r="71" spans="24:24">
      <c r="X71" s="13"/>
    </row>
    <row r="72" spans="24:24">
      <c r="X72" s="13"/>
    </row>
    <row r="73" spans="24:24">
      <c r="X73" s="13"/>
    </row>
    <row r="74" spans="24:24">
      <c r="X74" s="13"/>
    </row>
    <row r="75" spans="24:24">
      <c r="X75" s="13"/>
    </row>
    <row r="76" spans="24:24">
      <c r="X76" s="13"/>
    </row>
    <row r="77" spans="24:24">
      <c r="X77" s="13"/>
    </row>
    <row r="78" spans="24:24">
      <c r="X78" s="13"/>
    </row>
    <row r="79" spans="24:24">
      <c r="X79" s="13"/>
    </row>
    <row r="80" spans="24:24">
      <c r="X80" s="13"/>
    </row>
    <row r="81" spans="24:24">
      <c r="X81" s="13"/>
    </row>
    <row r="82" spans="24:24">
      <c r="X82" s="13"/>
    </row>
    <row r="83" spans="24:24">
      <c r="X83" s="13"/>
    </row>
    <row r="84" spans="24:24">
      <c r="X84" s="13"/>
    </row>
    <row r="85" spans="24:24">
      <c r="X85" s="13"/>
    </row>
    <row r="86" spans="24:24">
      <c r="X86" s="13"/>
    </row>
    <row r="87" spans="24:24">
      <c r="X87" s="13"/>
    </row>
    <row r="88" spans="24:24">
      <c r="X88" s="13"/>
    </row>
    <row r="89" spans="24:24">
      <c r="X89" s="13"/>
    </row>
    <row r="90" spans="24:24">
      <c r="X90" s="13"/>
    </row>
    <row r="91" spans="24:24">
      <c r="X91" s="13"/>
    </row>
    <row r="92" spans="24:24">
      <c r="X92" s="13"/>
    </row>
    <row r="93" spans="24:24">
      <c r="X93" s="13"/>
    </row>
    <row r="94" spans="24:24">
      <c r="X94" s="13"/>
    </row>
    <row r="95" spans="24:24">
      <c r="X95" s="13"/>
    </row>
    <row r="96" spans="24:24">
      <c r="X96" s="13"/>
    </row>
    <row r="97" spans="24:24">
      <c r="X97" s="13"/>
    </row>
    <row r="98" spans="24:24">
      <c r="X98" s="13"/>
    </row>
    <row r="99" spans="24:24">
      <c r="X99" s="13"/>
    </row>
    <row r="100" spans="24:24">
      <c r="X100" s="13"/>
    </row>
    <row r="101" spans="24:24">
      <c r="X101" s="13"/>
    </row>
    <row r="102" spans="24:24">
      <c r="X102" s="13"/>
    </row>
    <row r="103" spans="24:24">
      <c r="X103" s="13"/>
    </row>
    <row r="124" s="552" customFormat="1"/>
    <row r="125" s="552" customFormat="1"/>
    <row r="126" s="552" customFormat="1"/>
    <row r="127" s="552" customFormat="1"/>
    <row r="128" s="552" customFormat="1"/>
    <row r="129" s="552" customFormat="1"/>
    <row r="130" s="552" customFormat="1"/>
    <row r="131" s="552" customFormat="1"/>
    <row r="132" s="552" customFormat="1"/>
    <row r="133" s="552" customFormat="1"/>
    <row r="134" s="552" customFormat="1"/>
    <row r="135" s="552" customFormat="1"/>
    <row r="136" s="552" customFormat="1"/>
    <row r="137" s="552" customFormat="1"/>
    <row r="138" s="552" customFormat="1"/>
    <row r="139" s="552" customFormat="1"/>
    <row r="140" s="552" customFormat="1"/>
    <row r="141" s="552" customFormat="1"/>
    <row r="142" s="552" customFormat="1"/>
    <row r="143" s="552" customFormat="1"/>
    <row r="144" s="552" customFormat="1"/>
    <row r="145" s="552" customFormat="1"/>
    <row r="146" s="552" customFormat="1"/>
    <row r="147" s="552" customFormat="1"/>
    <row r="148" s="552" customFormat="1"/>
    <row r="149" s="552" customFormat="1"/>
    <row r="150" s="552" customFormat="1"/>
    <row r="151" s="552" customFormat="1"/>
    <row r="152" s="552" customFormat="1"/>
    <row r="153" s="552" customFormat="1"/>
    <row r="154" s="552" customFormat="1"/>
    <row r="155" s="552" customFormat="1"/>
    <row r="156" s="552" customFormat="1"/>
    <row r="157" s="552" customFormat="1"/>
    <row r="158" s="552" customFormat="1"/>
    <row r="159" s="552" customFormat="1"/>
    <row r="160" s="552" customFormat="1"/>
    <row r="161" s="552" customFormat="1"/>
    <row r="162" s="552" customFormat="1"/>
    <row r="163" s="552" customFormat="1"/>
    <row r="164" s="552" customFormat="1"/>
    <row r="165" s="552" customFormat="1"/>
    <row r="166" s="552" customFormat="1"/>
    <row r="167" s="552" customFormat="1"/>
    <row r="168" s="552" customFormat="1"/>
    <row r="169" s="552" customFormat="1"/>
    <row r="170" s="552" customFormat="1"/>
    <row r="171" s="552" customFormat="1"/>
    <row r="172" s="552" customFormat="1"/>
    <row r="173" s="552" customFormat="1"/>
    <row r="174" s="552" customFormat="1"/>
    <row r="175" s="552" customFormat="1"/>
    <row r="176" s="552" customFormat="1"/>
    <row r="177" s="552" customFormat="1"/>
    <row r="178" s="552" customFormat="1"/>
    <row r="179" s="552" customFormat="1"/>
    <row r="180" s="552" customFormat="1"/>
    <row r="181" s="552" customFormat="1"/>
    <row r="182" s="552" customFormat="1"/>
    <row r="183" s="552" customFormat="1"/>
    <row r="184" s="552" customFormat="1"/>
    <row r="185" s="552" customFormat="1"/>
    <row r="287" spans="24:31">
      <c r="X287" s="1"/>
      <c r="Y287" s="1"/>
      <c r="Z287" s="1"/>
      <c r="AA287" s="1"/>
      <c r="AB287" s="1"/>
      <c r="AC287" s="1"/>
      <c r="AD287" s="1"/>
      <c r="AE287" s="1"/>
    </row>
    <row r="288" spans="24:31">
      <c r="X288" s="1"/>
      <c r="Y288" s="1"/>
      <c r="Z288" s="1"/>
      <c r="AA288" s="1"/>
      <c r="AB288" s="1"/>
      <c r="AC288" s="1"/>
      <c r="AD288" s="1"/>
      <c r="AE288" s="1"/>
    </row>
    <row r="289" spans="24:31">
      <c r="X289" s="1"/>
      <c r="Y289" s="1"/>
      <c r="Z289" s="1"/>
      <c r="AA289" s="1"/>
      <c r="AB289" s="1"/>
      <c r="AC289" s="1"/>
      <c r="AD289" s="1"/>
      <c r="AE289" s="1"/>
    </row>
    <row r="290" spans="24:31">
      <c r="X290" s="1"/>
      <c r="Y290" s="1"/>
      <c r="Z290" s="1"/>
      <c r="AA290" s="1"/>
      <c r="AB290" s="1"/>
      <c r="AC290" s="1"/>
      <c r="AD290" s="1"/>
      <c r="AE290" s="1"/>
    </row>
    <row r="291" spans="24:31">
      <c r="X291" s="1"/>
      <c r="Y291" s="1"/>
      <c r="Z291" s="1"/>
      <c r="AA291" s="1"/>
      <c r="AB291" s="1"/>
      <c r="AC291" s="1"/>
      <c r="AD291" s="1"/>
      <c r="AE291" s="1"/>
    </row>
    <row r="292" spans="24:31">
      <c r="X292" s="1"/>
      <c r="Y292" s="1"/>
      <c r="Z292" s="1"/>
      <c r="AA292" s="1"/>
      <c r="AB292" s="1"/>
      <c r="AC292" s="1"/>
      <c r="AD292" s="1"/>
      <c r="AE292" s="1"/>
    </row>
    <row r="293" spans="24:31">
      <c r="X293" s="1"/>
      <c r="Y293" s="1"/>
      <c r="Z293" s="1"/>
      <c r="AA293" s="1"/>
      <c r="AB293" s="1"/>
      <c r="AC293" s="1"/>
      <c r="AD293" s="1"/>
      <c r="AE293" s="1"/>
    </row>
    <row r="294" spans="24:31">
      <c r="X294" s="1"/>
      <c r="Y294" s="1"/>
      <c r="Z294" s="1"/>
      <c r="AA294" s="1"/>
      <c r="AB294" s="1"/>
      <c r="AC294" s="1"/>
      <c r="AD294" s="1"/>
      <c r="AE294" s="1"/>
    </row>
    <row r="295" spans="24:31">
      <c r="X295" s="1"/>
      <c r="Y295" s="1"/>
      <c r="Z295" s="1"/>
      <c r="AA295" s="1"/>
      <c r="AB295" s="1"/>
      <c r="AC295" s="1"/>
      <c r="AD295" s="1"/>
      <c r="AE295" s="1"/>
    </row>
    <row r="296" spans="24:31">
      <c r="X296" s="1"/>
      <c r="Y296" s="1"/>
      <c r="Z296" s="1"/>
      <c r="AA296" s="1"/>
      <c r="AB296" s="1"/>
      <c r="AC296" s="1"/>
      <c r="AD296" s="1"/>
      <c r="AE296" s="1"/>
    </row>
    <row r="297" spans="24:31">
      <c r="X297" s="1"/>
      <c r="Y297" s="1"/>
      <c r="Z297" s="1"/>
      <c r="AA297" s="1"/>
      <c r="AB297" s="1"/>
      <c r="AC297" s="1"/>
      <c r="AD297" s="1"/>
      <c r="AE297" s="1"/>
    </row>
    <row r="298" spans="24:31">
      <c r="X298" s="1"/>
      <c r="Y298" s="1"/>
      <c r="Z298" s="1"/>
      <c r="AA298" s="1"/>
      <c r="AB298" s="1"/>
      <c r="AC298" s="1"/>
      <c r="AD298" s="1"/>
      <c r="AE298" s="1"/>
    </row>
    <row r="299" spans="24:31">
      <c r="X299" s="1"/>
      <c r="Y299" s="1"/>
      <c r="Z299" s="1"/>
      <c r="AA299" s="1"/>
      <c r="AB299" s="1"/>
      <c r="AC299" s="1"/>
      <c r="AD299" s="1"/>
      <c r="AE299" s="1"/>
    </row>
    <row r="300" spans="24:31">
      <c r="X300" s="1"/>
      <c r="Y300" s="1"/>
      <c r="Z300" s="1"/>
      <c r="AA300" s="1"/>
      <c r="AB300" s="1"/>
      <c r="AC300" s="1"/>
      <c r="AD300" s="1"/>
      <c r="AE300" s="1"/>
    </row>
    <row r="301" spans="24:31">
      <c r="X301" s="1"/>
      <c r="Y301" s="1"/>
      <c r="Z301" s="1"/>
      <c r="AA301" s="1"/>
      <c r="AB301" s="1"/>
      <c r="AC301" s="1"/>
      <c r="AD301" s="1"/>
      <c r="AE301" s="1"/>
    </row>
    <row r="302" spans="24:31">
      <c r="X302" s="1"/>
      <c r="Y302" s="1"/>
      <c r="Z302" s="1"/>
      <c r="AA302" s="1"/>
      <c r="AB302" s="1"/>
      <c r="AC302" s="1"/>
      <c r="AD302" s="1"/>
      <c r="AE302" s="1"/>
    </row>
    <row r="303" spans="24:31">
      <c r="X303" s="1"/>
      <c r="Y303" s="1"/>
      <c r="Z303" s="1"/>
      <c r="AA303" s="1"/>
      <c r="AB303" s="1"/>
      <c r="AC303" s="1"/>
      <c r="AD303" s="1"/>
      <c r="AE303" s="1"/>
    </row>
    <row r="304" spans="24:31">
      <c r="X304" s="1"/>
      <c r="Y304" s="1"/>
      <c r="Z304" s="1"/>
      <c r="AA304" s="1"/>
      <c r="AB304" s="1"/>
      <c r="AC304" s="1"/>
      <c r="AD304" s="1"/>
      <c r="AE304" s="1"/>
    </row>
    <row r="305" spans="24:31">
      <c r="X305" s="1"/>
      <c r="Y305" s="1"/>
      <c r="Z305" s="1"/>
      <c r="AA305" s="1"/>
      <c r="AB305" s="1"/>
      <c r="AC305" s="1"/>
      <c r="AD305" s="1"/>
      <c r="AE305" s="1"/>
    </row>
    <row r="306" spans="24:31">
      <c r="X306" s="1"/>
      <c r="Y306" s="1"/>
      <c r="Z306" s="1"/>
      <c r="AA306" s="1"/>
      <c r="AB306" s="1"/>
      <c r="AC306" s="1"/>
      <c r="AD306" s="1"/>
      <c r="AE306" s="1"/>
    </row>
    <row r="307" spans="24:31">
      <c r="X307" s="1"/>
      <c r="Y307" s="1"/>
      <c r="Z307" s="1"/>
      <c r="AA307" s="1"/>
      <c r="AB307" s="1"/>
      <c r="AC307" s="1"/>
      <c r="AD307" s="1"/>
      <c r="AE307" s="1"/>
    </row>
    <row r="308" spans="24:31">
      <c r="X308" s="1"/>
      <c r="Y308" s="1"/>
      <c r="Z308" s="1"/>
      <c r="AA308" s="1"/>
      <c r="AB308" s="1"/>
      <c r="AC308" s="1"/>
      <c r="AD308" s="1"/>
      <c r="AE308" s="1"/>
    </row>
    <row r="309" spans="24:31">
      <c r="X309" s="1"/>
      <c r="Y309" s="1"/>
      <c r="Z309" s="1"/>
      <c r="AA309" s="1"/>
      <c r="AB309" s="1"/>
      <c r="AC309" s="1"/>
      <c r="AD309" s="1"/>
      <c r="AE309" s="1"/>
    </row>
    <row r="310" spans="24:31">
      <c r="X310" s="1"/>
      <c r="Y310" s="1"/>
      <c r="Z310" s="1"/>
      <c r="AA310" s="1"/>
      <c r="AB310" s="1"/>
      <c r="AC310" s="1"/>
      <c r="AD310" s="1"/>
      <c r="AE310" s="1"/>
    </row>
    <row r="311" spans="24:31">
      <c r="X311" s="1"/>
      <c r="Y311" s="1"/>
      <c r="Z311" s="1"/>
      <c r="AA311" s="1"/>
      <c r="AB311" s="1"/>
      <c r="AC311" s="1"/>
      <c r="AD311" s="1"/>
      <c r="AE311" s="1"/>
    </row>
    <row r="312" spans="24:31">
      <c r="X312" s="1"/>
      <c r="Y312" s="1"/>
      <c r="Z312" s="1"/>
      <c r="AA312" s="1"/>
      <c r="AB312" s="1"/>
      <c r="AC312" s="1"/>
      <c r="AD312" s="1"/>
      <c r="AE312" s="1"/>
    </row>
    <row r="313" spans="24:31">
      <c r="X313" s="1"/>
      <c r="Y313" s="1"/>
      <c r="Z313" s="1"/>
      <c r="AA313" s="1"/>
      <c r="AB313" s="1"/>
      <c r="AC313" s="1"/>
      <c r="AD313" s="1"/>
      <c r="AE313" s="1"/>
    </row>
    <row r="314" spans="24:31">
      <c r="X314" s="1"/>
      <c r="Y314" s="1"/>
      <c r="Z314" s="1"/>
      <c r="AA314" s="1"/>
      <c r="AB314" s="1"/>
      <c r="AC314" s="1"/>
      <c r="AD314" s="1"/>
      <c r="AE314" s="1"/>
    </row>
    <row r="315" spans="24:31">
      <c r="X315" s="1"/>
      <c r="Y315" s="1"/>
      <c r="Z315" s="1"/>
      <c r="AA315" s="1"/>
      <c r="AB315" s="1"/>
      <c r="AC315" s="1"/>
      <c r="AD315" s="1"/>
      <c r="AE315" s="1"/>
    </row>
    <row r="316" spans="24:31">
      <c r="X316" s="1"/>
      <c r="Y316" s="1"/>
      <c r="Z316" s="1"/>
      <c r="AA316" s="1"/>
      <c r="AB316" s="1"/>
      <c r="AC316" s="1"/>
      <c r="AD316" s="1"/>
      <c r="AE316" s="1"/>
    </row>
    <row r="317" spans="24:31">
      <c r="X317" s="1"/>
      <c r="Y317" s="1"/>
      <c r="Z317" s="1"/>
      <c r="AA317" s="1"/>
      <c r="AB317" s="1"/>
      <c r="AC317" s="1"/>
      <c r="AD317" s="1"/>
      <c r="AE317" s="1"/>
    </row>
    <row r="318" spans="24:31">
      <c r="X318" s="1"/>
      <c r="Y318" s="1"/>
      <c r="Z318" s="1"/>
      <c r="AA318" s="1"/>
      <c r="AB318" s="1"/>
      <c r="AC318" s="1"/>
      <c r="AD318" s="1"/>
      <c r="AE318" s="1"/>
    </row>
  </sheetData>
  <conditionalFormatting sqref="X8:X9 X48">
    <cfRule type="cellIs" dxfId="28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H500"/>
  <sheetViews>
    <sheetView zoomScale="91" zoomScaleNormal="91" workbookViewId="0">
      <pane ySplit="11" topLeftCell="A44" activePane="bottomLeft" state="frozen"/>
      <selection pane="bottomLeft" activeCell="I224" sqref="I224"/>
    </sheetView>
  </sheetViews>
  <sheetFormatPr baseColWidth="10" defaultColWidth="11.54296875" defaultRowHeight="15.6"/>
  <cols>
    <col min="1" max="1" width="2.26953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28" customWidth="1"/>
    <col min="10" max="11" width="6.36328125" style="29" customWidth="1"/>
    <col min="12" max="12" width="1.7265625" style="29" customWidth="1"/>
    <col min="13" max="13" width="6.36328125" style="265" customWidth="1"/>
    <col min="14" max="14" width="1.36328125" style="29" customWidth="1"/>
    <col min="15" max="15" width="6.54296875" style="28" customWidth="1"/>
    <col min="16" max="16" width="4.36328125" style="28" customWidth="1"/>
    <col min="17" max="17" width="2.90625" style="535" customWidth="1"/>
    <col min="18" max="18" width="6.36328125" style="29" customWidth="1"/>
    <col min="19" max="19" width="1.453125" style="29" customWidth="1"/>
    <col min="20" max="20" width="7.7265625" style="29" customWidth="1"/>
    <col min="21" max="21" width="1.36328125" style="28" customWidth="1"/>
    <col min="22" max="22" width="6.36328125" style="28" customWidth="1"/>
    <col min="23" max="23" width="1.08984375" style="28" customWidth="1"/>
    <col min="24" max="24" width="6.54296875" style="34" customWidth="1"/>
    <col min="25" max="25" width="5.1796875" style="34" customWidth="1"/>
    <col min="26" max="26" width="5.6328125" style="34" customWidth="1"/>
    <col min="27" max="27" width="5.81640625" style="34" customWidth="1"/>
    <col min="28" max="28" width="6.6328125" style="29" customWidth="1"/>
    <col min="29" max="29" width="7" style="27" customWidth="1"/>
    <col min="30" max="30" width="7.453125" style="34" customWidth="1"/>
    <col min="31" max="31" width="10.45312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60">
      <c r="A1" s="216"/>
      <c r="B1" s="216"/>
      <c r="C1" s="216"/>
      <c r="D1" s="216"/>
      <c r="E1" s="216"/>
      <c r="F1" s="216"/>
      <c r="G1" s="216"/>
      <c r="H1" s="216"/>
      <c r="I1" s="216"/>
      <c r="J1" s="217"/>
      <c r="K1" s="217"/>
      <c r="L1" s="217"/>
      <c r="M1" s="233"/>
      <c r="N1" s="217"/>
      <c r="O1" s="216"/>
      <c r="P1" s="216"/>
      <c r="Q1" s="534"/>
      <c r="R1" s="217"/>
      <c r="S1" s="217"/>
      <c r="T1" s="217"/>
      <c r="U1" s="216"/>
      <c r="V1" s="216"/>
      <c r="W1" s="216"/>
      <c r="X1" s="218"/>
      <c r="Y1" s="218"/>
      <c r="Z1" s="218"/>
      <c r="AA1" s="218"/>
      <c r="AB1" s="217"/>
      <c r="AC1" s="216"/>
      <c r="AD1" s="218"/>
      <c r="AE1" s="218"/>
      <c r="AF1" s="217"/>
      <c r="AG1" s="216"/>
      <c r="AH1" s="219"/>
      <c r="AJ1" s="29"/>
      <c r="AK1" s="27"/>
      <c r="AL1" s="220"/>
      <c r="AM1" s="28"/>
      <c r="AQ1" s="28"/>
    </row>
    <row r="2" spans="1:60" s="225" customFormat="1" ht="31.8">
      <c r="A2" s="221"/>
      <c r="B2" s="221"/>
      <c r="C2" s="221"/>
      <c r="D2" s="221"/>
      <c r="E2" s="222" t="s">
        <v>557</v>
      </c>
      <c r="F2" s="221"/>
      <c r="G2" s="221"/>
      <c r="H2" s="221"/>
      <c r="I2" s="221"/>
      <c r="J2" s="223"/>
      <c r="K2" s="223"/>
      <c r="L2" s="223"/>
      <c r="M2" s="496"/>
      <c r="N2" s="223"/>
      <c r="O2" s="221"/>
      <c r="P2" s="221"/>
      <c r="Q2" s="221"/>
      <c r="R2" s="223"/>
      <c r="S2" s="223"/>
      <c r="T2" s="223"/>
      <c r="U2" s="221"/>
      <c r="V2" s="221"/>
      <c r="W2" s="221"/>
      <c r="X2" s="224"/>
      <c r="Y2" s="224"/>
      <c r="Z2" s="224"/>
      <c r="AA2" s="224"/>
      <c r="AB2" s="223"/>
      <c r="AC2" s="221"/>
      <c r="AD2" s="224"/>
      <c r="AE2" s="224"/>
      <c r="AF2" s="223"/>
      <c r="AG2" s="221"/>
      <c r="AH2" s="219"/>
      <c r="AI2" s="29"/>
      <c r="AJ2" s="29"/>
      <c r="AK2" s="27"/>
      <c r="AL2" s="220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60">
      <c r="A3" s="216"/>
      <c r="B3" s="216"/>
      <c r="C3" s="216"/>
      <c r="D3" s="216"/>
      <c r="E3" s="216"/>
      <c r="F3" s="216"/>
      <c r="G3" s="216"/>
      <c r="H3" s="216"/>
      <c r="I3" s="216"/>
      <c r="J3" s="217"/>
      <c r="K3" s="217"/>
      <c r="L3" s="217"/>
      <c r="M3" s="233"/>
      <c r="N3" s="217"/>
      <c r="O3" s="216"/>
      <c r="P3" s="216"/>
      <c r="Q3" s="534"/>
      <c r="R3" s="217"/>
      <c r="S3" s="217"/>
      <c r="T3" s="217"/>
      <c r="U3" s="216"/>
      <c r="V3" s="216"/>
      <c r="W3" s="216"/>
      <c r="X3" s="218"/>
      <c r="Y3" s="218"/>
      <c r="Z3" s="218"/>
      <c r="AA3" s="218"/>
      <c r="AB3" s="217"/>
      <c r="AC3" s="216"/>
      <c r="AD3" s="218"/>
      <c r="AE3" s="218"/>
      <c r="AF3" s="217"/>
      <c r="AG3" s="216"/>
      <c r="AH3" s="219"/>
      <c r="AJ3" s="29"/>
      <c r="AK3" s="27"/>
      <c r="AL3" s="220"/>
      <c r="AM3" s="28"/>
      <c r="AQ3" s="28"/>
    </row>
    <row r="4" spans="1:60">
      <c r="A4" s="216"/>
      <c r="B4" s="216"/>
      <c r="C4" s="216"/>
      <c r="D4" s="216"/>
      <c r="E4" s="216"/>
      <c r="F4" s="216"/>
      <c r="G4" s="216"/>
      <c r="H4" s="216"/>
      <c r="I4" s="216"/>
      <c r="J4" s="217"/>
      <c r="K4" s="217"/>
      <c r="L4" s="217"/>
      <c r="M4" s="233"/>
      <c r="N4" s="217"/>
      <c r="O4" s="216"/>
      <c r="P4" s="216"/>
      <c r="Q4" s="534"/>
      <c r="R4" s="217"/>
      <c r="S4" s="217"/>
      <c r="T4" s="217"/>
      <c r="U4" s="216"/>
      <c r="V4" s="216"/>
      <c r="W4" s="216"/>
      <c r="X4" s="218"/>
      <c r="Y4" s="218"/>
      <c r="Z4" s="218"/>
      <c r="AA4" s="218"/>
      <c r="AB4" s="217"/>
      <c r="AC4" s="216"/>
      <c r="AD4" s="218"/>
      <c r="AE4" s="218"/>
      <c r="AF4" s="217"/>
      <c r="AG4" s="216"/>
      <c r="AH4" s="219"/>
      <c r="AJ4" s="29"/>
      <c r="AK4" s="27"/>
      <c r="AL4" s="220"/>
      <c r="AM4" s="28"/>
      <c r="AQ4" s="28"/>
    </row>
    <row r="5" spans="1:60" s="232" customFormat="1" ht="19.8">
      <c r="A5" s="226"/>
      <c r="B5" s="226"/>
      <c r="C5" s="226"/>
      <c r="D5" s="226"/>
      <c r="E5" s="226"/>
      <c r="F5" s="226"/>
      <c r="G5" s="227" t="s">
        <v>5</v>
      </c>
      <c r="H5" s="227"/>
      <c r="I5" s="228">
        <f>+År!Q2</f>
        <v>52</v>
      </c>
      <c r="J5" s="229"/>
      <c r="K5" s="229"/>
      <c r="L5" s="229"/>
      <c r="M5" s="495"/>
      <c r="N5" s="229"/>
      <c r="O5" s="226"/>
      <c r="P5" s="226"/>
      <c r="Q5" s="226"/>
      <c r="R5" s="495"/>
      <c r="S5" s="495"/>
      <c r="T5" s="495"/>
      <c r="U5" s="227"/>
      <c r="V5" s="227" t="s">
        <v>425</v>
      </c>
      <c r="W5" s="227"/>
      <c r="X5" s="226"/>
      <c r="Y5" s="226"/>
      <c r="Z5" s="226"/>
      <c r="AA5" s="226"/>
      <c r="AB5" s="578">
        <f>+I13+I28+I43+I58+I73+I88+I103+I118+I133+I148+I163+I178+I193+I208+I223</f>
        <v>43156</v>
      </c>
      <c r="AC5" s="584"/>
      <c r="AD5" s="584"/>
      <c r="AE5" s="226"/>
      <c r="AF5" s="230"/>
      <c r="AG5" s="230"/>
      <c r="AH5" s="219"/>
      <c r="AI5" s="29"/>
      <c r="AJ5" s="29"/>
      <c r="AK5" s="27"/>
      <c r="AL5" s="220"/>
      <c r="AM5" s="27"/>
      <c r="AN5" s="219"/>
      <c r="AO5" s="29"/>
      <c r="AP5" s="29"/>
      <c r="AQ5" s="27"/>
      <c r="AR5" s="220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31"/>
      <c r="BH5" s="231"/>
    </row>
    <row r="6" spans="1:60">
      <c r="A6" s="216"/>
      <c r="B6" s="216"/>
      <c r="C6" s="216"/>
      <c r="D6" s="216"/>
      <c r="E6" s="216"/>
      <c r="F6" s="216"/>
      <c r="G6" s="216"/>
      <c r="H6" s="216"/>
      <c r="I6" s="216"/>
      <c r="J6" s="217" t="s">
        <v>454</v>
      </c>
      <c r="K6" s="217"/>
      <c r="L6" s="217"/>
      <c r="M6" s="233"/>
      <c r="N6" s="217"/>
      <c r="O6" s="216"/>
      <c r="P6" s="216"/>
      <c r="Q6" s="534"/>
      <c r="R6" s="217"/>
      <c r="S6" s="217"/>
      <c r="T6" s="217"/>
      <c r="U6" s="216"/>
      <c r="V6" s="216"/>
      <c r="W6" s="216"/>
      <c r="X6" s="218"/>
      <c r="Y6" s="218"/>
      <c r="Z6" s="218"/>
      <c r="AA6" s="218"/>
      <c r="AB6" s="217"/>
      <c r="AC6" s="216"/>
      <c r="AD6" s="218"/>
      <c r="AE6" s="218"/>
      <c r="AF6" s="217"/>
      <c r="AG6" s="216"/>
      <c r="AH6" s="219"/>
      <c r="AJ6" s="29"/>
      <c r="AK6" s="27"/>
      <c r="AL6" s="220"/>
      <c r="AM6" s="28"/>
      <c r="AQ6" s="28"/>
    </row>
    <row r="7" spans="1:60" ht="16.2" customHeight="1">
      <c r="A7" s="216"/>
      <c r="B7" s="216"/>
      <c r="C7" s="216"/>
      <c r="D7" s="216"/>
      <c r="E7" s="216"/>
      <c r="F7" s="216"/>
      <c r="G7" s="216"/>
      <c r="H7" s="216"/>
      <c r="I7" s="216"/>
      <c r="J7" s="217"/>
      <c r="K7" s="217"/>
      <c r="L7" s="217"/>
      <c r="M7" s="233"/>
      <c r="N7" s="217"/>
      <c r="O7" s="216"/>
      <c r="P7" s="216"/>
      <c r="Q7" s="534"/>
      <c r="R7" s="217"/>
      <c r="S7" s="217"/>
      <c r="T7" s="217"/>
      <c r="U7" s="216"/>
      <c r="V7" s="216"/>
      <c r="W7" s="216"/>
      <c r="X7" s="218"/>
      <c r="Y7" s="218"/>
      <c r="Z7" s="218"/>
      <c r="AA7" s="218"/>
      <c r="AB7" s="217"/>
      <c r="AC7" s="216"/>
      <c r="AD7" s="218"/>
      <c r="AE7" s="218"/>
      <c r="AF7" s="217"/>
      <c r="AG7" s="216"/>
      <c r="AH7" s="219"/>
      <c r="AJ7" s="29"/>
      <c r="AK7" s="27"/>
      <c r="AL7" s="220"/>
      <c r="AM7" s="28"/>
      <c r="AQ7" s="28"/>
    </row>
    <row r="8" spans="1:60">
      <c r="A8" s="216"/>
      <c r="B8" s="216"/>
      <c r="C8" s="216"/>
      <c r="D8" s="216"/>
      <c r="E8" s="216"/>
      <c r="F8" s="216"/>
      <c r="G8" s="216"/>
      <c r="H8" s="216"/>
      <c r="I8" s="216"/>
      <c r="J8" s="217"/>
      <c r="K8" s="217"/>
      <c r="L8" s="217"/>
      <c r="M8" s="233"/>
      <c r="N8" s="217"/>
      <c r="O8" s="216"/>
      <c r="P8" s="216"/>
      <c r="Q8" s="534"/>
      <c r="R8" s="217"/>
      <c r="S8" s="217"/>
      <c r="T8" s="217"/>
      <c r="U8" s="216"/>
      <c r="V8" s="216"/>
      <c r="W8" s="216"/>
      <c r="X8" s="218"/>
      <c r="Y8" s="218"/>
      <c r="Z8" s="218"/>
      <c r="AA8" s="218"/>
      <c r="AB8" s="217"/>
      <c r="AC8" s="216"/>
      <c r="AD8" s="218"/>
      <c r="AE8" s="218"/>
      <c r="AF8" s="233" t="s">
        <v>2</v>
      </c>
      <c r="AG8" s="216"/>
      <c r="AH8" s="219"/>
      <c r="AJ8" s="29"/>
      <c r="AK8" s="27"/>
      <c r="AL8" s="220"/>
      <c r="AM8" s="28"/>
      <c r="AQ8" s="28"/>
    </row>
    <row r="9" spans="1:60">
      <c r="A9" s="216"/>
      <c r="B9" s="216"/>
      <c r="C9" s="216"/>
      <c r="D9" s="216"/>
      <c r="E9" s="216"/>
      <c r="F9" s="216"/>
      <c r="G9" s="216"/>
      <c r="H9" s="234" t="s">
        <v>2</v>
      </c>
      <c r="I9" s="216"/>
      <c r="J9" s="217"/>
      <c r="K9" s="217"/>
      <c r="L9" s="217"/>
      <c r="M9" s="233"/>
      <c r="N9" s="217"/>
      <c r="O9" s="217"/>
      <c r="P9" s="216"/>
      <c r="Q9" s="534"/>
      <c r="R9" s="233"/>
      <c r="S9" s="233"/>
      <c r="T9" s="233"/>
      <c r="U9" s="234"/>
      <c r="V9" s="234" t="s">
        <v>22</v>
      </c>
      <c r="W9" s="234"/>
      <c r="X9" s="218" t="s">
        <v>403</v>
      </c>
      <c r="Y9" s="235" t="s">
        <v>541</v>
      </c>
      <c r="Z9" s="36"/>
      <c r="AA9" s="36"/>
      <c r="AB9" s="233" t="s">
        <v>426</v>
      </c>
      <c r="AC9" s="216"/>
      <c r="AD9" s="235" t="s">
        <v>538</v>
      </c>
      <c r="AE9" s="235" t="s">
        <v>77</v>
      </c>
      <c r="AF9" s="233" t="s">
        <v>8</v>
      </c>
      <c r="AG9" s="216"/>
      <c r="AH9" s="219"/>
      <c r="AJ9" s="29"/>
      <c r="AK9" s="27"/>
      <c r="AL9" s="220"/>
      <c r="AM9" s="28"/>
      <c r="AQ9" s="28"/>
    </row>
    <row r="10" spans="1:60">
      <c r="A10" s="216"/>
      <c r="B10" s="216"/>
      <c r="C10" s="216"/>
      <c r="D10" s="234" t="s">
        <v>413</v>
      </c>
      <c r="E10" s="216"/>
      <c r="F10" s="234"/>
      <c r="G10" s="234"/>
      <c r="H10" s="234" t="s">
        <v>484</v>
      </c>
      <c r="I10" s="234" t="s">
        <v>2</v>
      </c>
      <c r="J10" s="233" t="s">
        <v>2</v>
      </c>
      <c r="K10" s="233" t="s">
        <v>1</v>
      </c>
      <c r="L10" s="233"/>
      <c r="M10" s="233" t="s">
        <v>2</v>
      </c>
      <c r="N10" s="233"/>
      <c r="O10" s="233" t="s">
        <v>22</v>
      </c>
      <c r="P10" s="216"/>
      <c r="Q10" s="534"/>
      <c r="R10" s="233" t="s">
        <v>22</v>
      </c>
      <c r="S10" s="233"/>
      <c r="T10" s="233" t="s">
        <v>22</v>
      </c>
      <c r="U10" s="234"/>
      <c r="V10" s="234" t="s">
        <v>482</v>
      </c>
      <c r="W10" s="234"/>
      <c r="X10" s="235" t="s">
        <v>488</v>
      </c>
      <c r="Y10" s="235" t="s">
        <v>542</v>
      </c>
      <c r="Z10" s="36"/>
      <c r="AA10" s="36"/>
      <c r="AB10" s="233"/>
      <c r="AC10" s="234" t="s">
        <v>482</v>
      </c>
      <c r="AD10" s="235" t="s">
        <v>1</v>
      </c>
      <c r="AE10" s="235" t="s">
        <v>428</v>
      </c>
      <c r="AF10" s="233" t="s">
        <v>69</v>
      </c>
      <c r="AG10" s="216"/>
      <c r="AH10" s="219"/>
      <c r="AJ10" s="29"/>
      <c r="AK10" s="27"/>
      <c r="AL10" s="220"/>
      <c r="AM10" s="28"/>
      <c r="AQ10" s="28"/>
    </row>
    <row r="11" spans="1:60">
      <c r="A11" s="216"/>
      <c r="B11" s="216"/>
      <c r="C11" s="216"/>
      <c r="D11" s="234" t="s">
        <v>414</v>
      </c>
      <c r="E11" s="234"/>
      <c r="F11" s="234" t="s">
        <v>86</v>
      </c>
      <c r="G11" s="234"/>
      <c r="H11" s="53" t="s">
        <v>485</v>
      </c>
      <c r="I11" s="53" t="s">
        <v>8</v>
      </c>
      <c r="J11" s="95" t="s">
        <v>403</v>
      </c>
      <c r="K11" s="95" t="s">
        <v>403</v>
      </c>
      <c r="L11" s="95"/>
      <c r="M11" s="95" t="s">
        <v>658</v>
      </c>
      <c r="N11" s="95"/>
      <c r="O11" s="95" t="s">
        <v>44</v>
      </c>
      <c r="P11" s="216"/>
      <c r="Q11" s="534"/>
      <c r="R11" s="95" t="s">
        <v>658</v>
      </c>
      <c r="S11" s="95"/>
      <c r="T11" s="95" t="s">
        <v>662</v>
      </c>
      <c r="U11" s="53"/>
      <c r="V11" s="53" t="s">
        <v>483</v>
      </c>
      <c r="W11" s="53"/>
      <c r="X11" s="73" t="s">
        <v>489</v>
      </c>
      <c r="Y11" s="73" t="s">
        <v>543</v>
      </c>
      <c r="Z11" s="73" t="s">
        <v>525</v>
      </c>
      <c r="AA11" s="73" t="s">
        <v>544</v>
      </c>
      <c r="AB11" s="95" t="s">
        <v>1</v>
      </c>
      <c r="AC11" s="53" t="s">
        <v>483</v>
      </c>
      <c r="AD11" s="73" t="s">
        <v>0</v>
      </c>
      <c r="AE11" s="73" t="s">
        <v>429</v>
      </c>
      <c r="AF11" s="95" t="s">
        <v>540</v>
      </c>
      <c r="AG11" s="216"/>
      <c r="AH11" s="219"/>
      <c r="AJ11" s="29"/>
      <c r="AK11" s="27"/>
      <c r="AL11" s="220"/>
      <c r="AM11" s="28"/>
      <c r="AQ11" s="28"/>
    </row>
    <row r="12" spans="1:60">
      <c r="A12" s="216"/>
      <c r="B12" s="216"/>
      <c r="C12" s="216"/>
      <c r="D12" s="216"/>
      <c r="E12" s="216"/>
      <c r="F12" s="216"/>
      <c r="G12" s="216"/>
      <c r="H12" s="216"/>
      <c r="I12" s="216"/>
      <c r="J12" s="217"/>
      <c r="K12" s="217"/>
      <c r="L12" s="217"/>
      <c r="M12" s="233"/>
      <c r="N12" s="217"/>
      <c r="O12" s="216"/>
      <c r="P12" s="216"/>
      <c r="Q12" s="534"/>
      <c r="R12" s="217"/>
      <c r="S12" s="217"/>
      <c r="T12" s="217"/>
      <c r="U12" s="216"/>
      <c r="V12" s="216"/>
      <c r="W12" s="216"/>
      <c r="X12" s="218"/>
      <c r="Y12" s="218"/>
      <c r="Z12" s="218"/>
      <c r="AA12" s="218"/>
      <c r="AB12" s="217"/>
      <c r="AC12" s="216"/>
      <c r="AD12" s="218"/>
      <c r="AE12" s="218"/>
      <c r="AF12" s="217"/>
      <c r="AG12" s="216"/>
      <c r="AH12" s="219"/>
      <c r="AJ12" s="29"/>
      <c r="AK12" s="27"/>
      <c r="AL12" s="220"/>
      <c r="AM12" s="28"/>
      <c r="AQ12" s="28"/>
    </row>
    <row r="13" spans="1:60">
      <c r="A13" s="500" t="s">
        <v>654</v>
      </c>
      <c r="B13" s="500"/>
      <c r="C13" s="500" t="str">
        <f>+E15</f>
        <v>1-</v>
      </c>
      <c r="D13" s="216"/>
      <c r="E13" s="216"/>
      <c r="F13" s="216"/>
      <c r="G13" s="216"/>
      <c r="H13" s="216"/>
      <c r="I13" s="240">
        <f>SUM(I15:I26)</f>
        <v>12</v>
      </c>
      <c r="J13" s="217"/>
      <c r="K13" s="217"/>
      <c r="L13" s="217"/>
      <c r="M13" s="233"/>
      <c r="N13" s="217"/>
      <c r="O13" s="265">
        <f>+Fettgruppe!M11</f>
        <v>14.55</v>
      </c>
      <c r="P13" s="216"/>
      <c r="Q13" s="534"/>
      <c r="R13" s="217"/>
      <c r="S13" s="217"/>
      <c r="T13" s="217"/>
      <c r="U13" s="216"/>
      <c r="V13" s="216"/>
      <c r="W13" s="216"/>
      <c r="X13" s="218"/>
      <c r="Y13" s="218"/>
      <c r="Z13" s="218"/>
      <c r="AA13" s="218"/>
      <c r="AB13" s="217"/>
      <c r="AC13" s="216"/>
      <c r="AD13" s="218"/>
      <c r="AE13" s="218"/>
      <c r="AF13" s="218"/>
      <c r="AG13" s="216"/>
      <c r="AH13" s="219"/>
      <c r="AJ13" s="29"/>
      <c r="AK13" s="27"/>
      <c r="AL13" s="220"/>
      <c r="AM13" s="28"/>
      <c r="AQ13" s="28"/>
    </row>
    <row r="14" spans="1:60">
      <c r="A14" s="216"/>
      <c r="B14" s="216"/>
      <c r="C14" s="216"/>
      <c r="D14" s="216"/>
      <c r="E14" s="216"/>
      <c r="F14" s="216"/>
      <c r="G14" s="216"/>
      <c r="H14" s="216"/>
      <c r="I14" s="216"/>
      <c r="J14" s="217"/>
      <c r="K14" s="217"/>
      <c r="L14" s="217"/>
      <c r="M14" s="233"/>
      <c r="N14" s="217"/>
      <c r="O14" s="216"/>
      <c r="P14" s="216"/>
      <c r="Q14" s="534"/>
      <c r="R14" s="217"/>
      <c r="S14" s="217"/>
      <c r="T14" s="217"/>
      <c r="U14" s="216"/>
      <c r="V14" s="216"/>
      <c r="W14" s="216"/>
      <c r="X14" s="218"/>
      <c r="Y14" s="218"/>
      <c r="Z14" s="218"/>
      <c r="AA14" s="218"/>
      <c r="AB14" s="217"/>
      <c r="AC14" s="216"/>
      <c r="AD14" s="218"/>
      <c r="AE14" s="218"/>
      <c r="AF14" s="218"/>
      <c r="AG14" s="218"/>
      <c r="AH14" s="219"/>
      <c r="AJ14" s="29"/>
      <c r="AK14" s="27"/>
      <c r="AL14" s="220"/>
      <c r="AM14" s="28"/>
      <c r="AQ14" s="28"/>
    </row>
    <row r="15" spans="1:60">
      <c r="A15" s="216"/>
      <c r="B15" s="236">
        <f>+'Ark1'!C1376</f>
        <v>2024</v>
      </c>
      <c r="C15" s="531"/>
      <c r="D15" s="236">
        <f>+'Ark1'!M1376</f>
        <v>1</v>
      </c>
      <c r="E15" s="236" t="str">
        <f>VLOOKUP(D15,RNR!$D$16:$E$30,2)</f>
        <v>1-</v>
      </c>
      <c r="F15" s="236">
        <f>+'Ark1'!D1376</f>
        <v>1</v>
      </c>
      <c r="G15" s="236" t="str">
        <f>VLOOKUP(F15,RNR!$D$2:$E$13,2)</f>
        <v>Jan</v>
      </c>
      <c r="H15" s="236">
        <f>+'Ark1'!Q1376</f>
        <v>0</v>
      </c>
      <c r="I15" s="236">
        <f>+'Ark1'!R1376</f>
        <v>0</v>
      </c>
      <c r="J15" s="237" t="str">
        <f>+IF(I15=0,"",'Ark1'!AG1376)</f>
        <v/>
      </c>
      <c r="K15" s="237" t="str">
        <f>+IF(I15=0,"",'Ark1'!AH1376)</f>
        <v/>
      </c>
      <c r="L15" s="95"/>
      <c r="M15" s="243">
        <f>+'Ark1'!AI1376</f>
        <v>0</v>
      </c>
      <c r="N15" s="531"/>
      <c r="O15" s="32" t="str">
        <f>+IF(I15=0,"",'Ark1'!U1376)</f>
        <v/>
      </c>
      <c r="P15" s="531"/>
      <c r="Q15" s="534"/>
      <c r="R15" s="237" t="str">
        <f>+IF(M15=0,"",'Ark1'!AJ1376)</f>
        <v/>
      </c>
      <c r="S15" s="217"/>
      <c r="T15" s="237" t="str">
        <f>+IF(M15=0,"",'Ark1'!AK1376)</f>
        <v/>
      </c>
      <c r="U15" s="531"/>
      <c r="V15" s="238" t="str">
        <f>+IF(I15=0,"",'Ark1'!S1376)</f>
        <v/>
      </c>
      <c r="W15" s="53"/>
      <c r="X15" s="237" t="str">
        <f>+IF(I15=0,"",'Ark1'!W1376)</f>
        <v/>
      </c>
      <c r="Y15" s="239" t="str">
        <f>+IF(I15=0,"",'Ark1'!X1376)</f>
        <v/>
      </c>
      <c r="Z15" s="239" t="str">
        <f>+IF(I15=0,"",'Ark1'!Y1376)</f>
        <v/>
      </c>
      <c r="AA15" s="239" t="str">
        <f>+IF(I15=0,"",'Ark1'!Z1376)</f>
        <v/>
      </c>
      <c r="AB15" s="237" t="str">
        <f>+IF(I15=0,"",'Ark1'!Z1376)</f>
        <v/>
      </c>
      <c r="AC15" s="237" t="str">
        <f>+IF(I15=0,"",'Ark1'!AB1376)</f>
        <v/>
      </c>
      <c r="AD15" s="239">
        <f>+'Ark1'!AD1376</f>
        <v>0</v>
      </c>
      <c r="AE15" s="237" t="str">
        <f t="shared" ref="AE15:AE22" si="0">+IF(I15=0,"",I15/D15)</f>
        <v/>
      </c>
      <c r="AF15" s="237" t="str">
        <f t="shared" ref="AF15:AF22" si="1">+IF(I15=0,"",I15/H15)</f>
        <v/>
      </c>
      <c r="AG15" s="216"/>
      <c r="AH15" s="219"/>
      <c r="AJ15" s="29"/>
      <c r="AK15" s="27"/>
      <c r="AL15" s="220"/>
      <c r="AM15" s="28"/>
      <c r="AQ15" s="28"/>
    </row>
    <row r="16" spans="1:60">
      <c r="A16" s="216"/>
      <c r="B16" s="236">
        <f>+'Ark1'!C1377</f>
        <v>2024</v>
      </c>
      <c r="C16" s="531"/>
      <c r="D16" s="236">
        <f>+'Ark1'!M1377</f>
        <v>1</v>
      </c>
      <c r="E16" s="236" t="str">
        <f>VLOOKUP(D16,RNR!$D$16:$E$30,2)</f>
        <v>1-</v>
      </c>
      <c r="F16" s="236">
        <f>+'Ark1'!D1377</f>
        <v>2</v>
      </c>
      <c r="G16" s="236" t="str">
        <f>VLOOKUP(F16,RNR!$D$2:$E$13,2)</f>
        <v>Feb</v>
      </c>
      <c r="H16" s="236">
        <f>+'Ark1'!Q1377</f>
        <v>0</v>
      </c>
      <c r="I16" s="236">
        <f>+'Ark1'!R1377</f>
        <v>0</v>
      </c>
      <c r="J16" s="237" t="str">
        <f>+IF(I16=0,"",'Ark1'!AG1377)</f>
        <v/>
      </c>
      <c r="K16" s="237" t="str">
        <f>+IF(I16=0,"",'Ark1'!AH1377)</f>
        <v/>
      </c>
      <c r="L16" s="95"/>
      <c r="M16" s="243">
        <f>+'Ark1'!AI1377</f>
        <v>0</v>
      </c>
      <c r="N16" s="531"/>
      <c r="O16" s="32" t="str">
        <f>+IF(I16=0,"",'Ark1'!U1377)</f>
        <v/>
      </c>
      <c r="P16" s="531"/>
      <c r="Q16" s="534"/>
      <c r="R16" s="237" t="str">
        <f>+IF(M16=0,"",'Ark1'!AJ1377)</f>
        <v/>
      </c>
      <c r="S16" s="217"/>
      <c r="T16" s="237" t="str">
        <f>+IF(M16=0,"",'Ark1'!AK1377)</f>
        <v/>
      </c>
      <c r="U16" s="531"/>
      <c r="V16" s="238" t="str">
        <f>+IF(I16=0,"",'Ark1'!S1377)</f>
        <v/>
      </c>
      <c r="W16" s="53"/>
      <c r="X16" s="237" t="str">
        <f>+IF(I16=0,"",'Ark1'!W1377)</f>
        <v/>
      </c>
      <c r="Y16" s="239" t="str">
        <f>+IF(I16=0,"",'Ark1'!X1377)</f>
        <v/>
      </c>
      <c r="Z16" s="239" t="str">
        <f>+IF(I16=0,"",'Ark1'!Y1377)</f>
        <v/>
      </c>
      <c r="AA16" s="239" t="str">
        <f>+IF(I16=0,"",'Ark1'!Z1377)</f>
        <v/>
      </c>
      <c r="AB16" s="237" t="str">
        <f>+IF(I16=0,"",'Ark1'!Z1377)</f>
        <v/>
      </c>
      <c r="AC16" s="237" t="str">
        <f>+IF(I16=0,"",'Ark1'!AB1377)</f>
        <v/>
      </c>
      <c r="AD16" s="239">
        <f>+'Ark1'!AD1377</f>
        <v>0</v>
      </c>
      <c r="AE16" s="237" t="str">
        <f t="shared" si="0"/>
        <v/>
      </c>
      <c r="AF16" s="237" t="str">
        <f t="shared" si="1"/>
        <v/>
      </c>
      <c r="AG16" s="216"/>
      <c r="AH16" s="219"/>
      <c r="AJ16" s="29"/>
      <c r="AK16" s="27"/>
      <c r="AL16" s="220"/>
      <c r="AM16" s="28"/>
      <c r="AQ16" s="28"/>
    </row>
    <row r="17" spans="1:43">
      <c r="A17" s="216"/>
      <c r="B17" s="236">
        <f>+'Ark1'!C1378</f>
        <v>2024</v>
      </c>
      <c r="C17" s="531"/>
      <c r="D17" s="236">
        <f>+'Ark1'!M1378</f>
        <v>1</v>
      </c>
      <c r="E17" s="236" t="str">
        <f>VLOOKUP(D17,RNR!$D$16:$E$30,2)</f>
        <v>1-</v>
      </c>
      <c r="F17" s="236">
        <f>+'Ark1'!D1378</f>
        <v>3</v>
      </c>
      <c r="G17" s="236" t="str">
        <f>VLOOKUP(F17,RNR!$D$2:$E$13,2)</f>
        <v>Mar</v>
      </c>
      <c r="H17" s="236">
        <f>+'Ark1'!Q1378</f>
        <v>0</v>
      </c>
      <c r="I17" s="236">
        <f>+'Ark1'!R1378</f>
        <v>0</v>
      </c>
      <c r="J17" s="237" t="str">
        <f>+IF(I17=0,"",'Ark1'!AG1378)</f>
        <v/>
      </c>
      <c r="K17" s="237" t="str">
        <f>+IF(I17=0,"",'Ark1'!AH1378)</f>
        <v/>
      </c>
      <c r="L17" s="95"/>
      <c r="M17" s="243">
        <f>+'Ark1'!AI1378</f>
        <v>0</v>
      </c>
      <c r="N17" s="531"/>
      <c r="O17" s="32" t="str">
        <f>+IF(I17=0,"",'Ark1'!U1378)</f>
        <v/>
      </c>
      <c r="P17" s="531"/>
      <c r="Q17" s="534"/>
      <c r="R17" s="237" t="str">
        <f>+IF(M17=0,"",'Ark1'!AJ1378)</f>
        <v/>
      </c>
      <c r="S17" s="217"/>
      <c r="T17" s="237" t="str">
        <f>+IF(M17=0,"",'Ark1'!AK1378)</f>
        <v/>
      </c>
      <c r="U17" s="531"/>
      <c r="V17" s="238" t="str">
        <f>+IF(I17=0,"",'Ark1'!S1378)</f>
        <v/>
      </c>
      <c r="W17" s="53"/>
      <c r="X17" s="237" t="str">
        <f>+IF(I17=0,"",'Ark1'!W1378)</f>
        <v/>
      </c>
      <c r="Y17" s="239" t="str">
        <f>+IF(I17=0,"",'Ark1'!X1378)</f>
        <v/>
      </c>
      <c r="Z17" s="239" t="str">
        <f>+IF(I17=0,"",'Ark1'!Y1378)</f>
        <v/>
      </c>
      <c r="AA17" s="239" t="str">
        <f>+IF(I17=0,"",'Ark1'!Z1378)</f>
        <v/>
      </c>
      <c r="AB17" s="237" t="str">
        <f>+IF(I17=0,"",'Ark1'!Z1378)</f>
        <v/>
      </c>
      <c r="AC17" s="237" t="str">
        <f>+IF(I17=0,"",'Ark1'!AB1378)</f>
        <v/>
      </c>
      <c r="AD17" s="239">
        <f>+'Ark1'!AD1378</f>
        <v>0</v>
      </c>
      <c r="AE17" s="237" t="str">
        <f t="shared" si="0"/>
        <v/>
      </c>
      <c r="AF17" s="237" t="str">
        <f t="shared" si="1"/>
        <v/>
      </c>
      <c r="AG17" s="216"/>
      <c r="AH17" s="219"/>
      <c r="AJ17" s="29"/>
      <c r="AK17" s="27"/>
      <c r="AL17" s="220"/>
      <c r="AM17" s="28"/>
      <c r="AQ17" s="28"/>
    </row>
    <row r="18" spans="1:43">
      <c r="A18" s="216"/>
      <c r="B18" s="236">
        <f>+'Ark1'!C1379</f>
        <v>2024</v>
      </c>
      <c r="C18" s="531"/>
      <c r="D18" s="236">
        <f>+'Ark1'!M1379</f>
        <v>1</v>
      </c>
      <c r="E18" s="236" t="str">
        <f>VLOOKUP(D18,RNR!$D$16:$E$30,2)</f>
        <v>1-</v>
      </c>
      <c r="F18" s="236">
        <f>+'Ark1'!D1379</f>
        <v>4</v>
      </c>
      <c r="G18" s="236" t="str">
        <f>VLOOKUP(F18,RNR!$D$2:$E$13,2)</f>
        <v>Apr</v>
      </c>
      <c r="H18" s="236">
        <f>+'Ark1'!Q1379</f>
        <v>0</v>
      </c>
      <c r="I18" s="236">
        <f>+'Ark1'!R1379</f>
        <v>0</v>
      </c>
      <c r="J18" s="237" t="str">
        <f>+IF(I18=0,"",'Ark1'!AG1379)</f>
        <v/>
      </c>
      <c r="K18" s="237" t="str">
        <f>+IF(I18=0,"",'Ark1'!AH1379)</f>
        <v/>
      </c>
      <c r="L18" s="95"/>
      <c r="M18" s="243">
        <f>+'Ark1'!AI1379</f>
        <v>0</v>
      </c>
      <c r="N18" s="531"/>
      <c r="O18" s="32" t="str">
        <f>+IF(I18=0,"",'Ark1'!U1379)</f>
        <v/>
      </c>
      <c r="P18" s="531"/>
      <c r="Q18" s="534"/>
      <c r="R18" s="237" t="str">
        <f>+IF(M18=0,"",'Ark1'!AJ1379)</f>
        <v/>
      </c>
      <c r="S18" s="217"/>
      <c r="T18" s="237" t="str">
        <f>+IF(M18=0,"",'Ark1'!AK1379)</f>
        <v/>
      </c>
      <c r="U18" s="531"/>
      <c r="V18" s="238" t="str">
        <f>+IF(I18=0,"",'Ark1'!S1379)</f>
        <v/>
      </c>
      <c r="W18" s="53"/>
      <c r="X18" s="237" t="str">
        <f>+IF(I18=0,"",'Ark1'!W1379)</f>
        <v/>
      </c>
      <c r="Y18" s="239" t="str">
        <f>+IF(I18=0,"",'Ark1'!X1379)</f>
        <v/>
      </c>
      <c r="Z18" s="239" t="str">
        <f>+IF(I18=0,"",'Ark1'!Y1379)</f>
        <v/>
      </c>
      <c r="AA18" s="239" t="str">
        <f>+IF(I18=0,"",'Ark1'!Z1379)</f>
        <v/>
      </c>
      <c r="AB18" s="237" t="str">
        <f>+IF(I18=0,"",'Ark1'!Z1379)</f>
        <v/>
      </c>
      <c r="AC18" s="237" t="str">
        <f>+IF(I18=0,"",'Ark1'!AB1379)</f>
        <v/>
      </c>
      <c r="AD18" s="239">
        <f>+'Ark1'!AD1379</f>
        <v>0</v>
      </c>
      <c r="AE18" s="237" t="str">
        <f t="shared" si="0"/>
        <v/>
      </c>
      <c r="AF18" s="237" t="str">
        <f t="shared" si="1"/>
        <v/>
      </c>
      <c r="AG18" s="216"/>
      <c r="AH18" s="219"/>
      <c r="AJ18" s="29"/>
      <c r="AK18" s="27"/>
      <c r="AL18" s="220"/>
      <c r="AM18" s="28"/>
      <c r="AQ18" s="28"/>
    </row>
    <row r="19" spans="1:43" s="532" customFormat="1">
      <c r="A19" s="531"/>
      <c r="B19" s="236">
        <f>+'Ark1'!C1380</f>
        <v>2024</v>
      </c>
      <c r="C19" s="531"/>
      <c r="D19" s="236">
        <f>+'Ark1'!M1380</f>
        <v>1</v>
      </c>
      <c r="E19" s="236" t="str">
        <f>VLOOKUP(D19,RNR!$D$16:$E$30,2)</f>
        <v>1-</v>
      </c>
      <c r="F19" s="236">
        <f>+'Ark1'!D1380</f>
        <v>5</v>
      </c>
      <c r="G19" s="236" t="str">
        <f>VLOOKUP(F19,RNR!$D$2:$E$13,2)</f>
        <v>Mai</v>
      </c>
      <c r="H19" s="236">
        <f>+'Ark1'!Q1380</f>
        <v>1</v>
      </c>
      <c r="I19" s="236">
        <f>+'Ark1'!R1380</f>
        <v>1</v>
      </c>
      <c r="J19" s="237">
        <f>+IF(I19=0,"",'Ark1'!AG1380)</f>
        <v>3.7108425053591056E-2</v>
      </c>
      <c r="K19" s="237">
        <f>+IF(I19=0,"",'Ark1'!AH1380)</f>
        <v>0</v>
      </c>
      <c r="L19" s="95"/>
      <c r="M19" s="243">
        <f>+'Ark1'!AI1380</f>
        <v>1</v>
      </c>
      <c r="N19" s="531"/>
      <c r="O19" s="32">
        <f>+IF(I19=0,"",'Ark1'!U1380)</f>
        <v>10.3</v>
      </c>
      <c r="P19" s="531"/>
      <c r="Q19" s="534"/>
      <c r="R19" s="237">
        <f>+IF(M19=0,"",'Ark1'!AJ1380)</f>
        <v>88.6</v>
      </c>
      <c r="S19" s="217"/>
      <c r="T19" s="237">
        <f>+IF(M19=0,"",'Ark1'!AK1380)</f>
        <v>14.809352107581301</v>
      </c>
      <c r="U19" s="531"/>
      <c r="V19" s="238">
        <f>+IF(I19=0,"",'Ark1'!S1380)</f>
        <v>0</v>
      </c>
      <c r="W19" s="53"/>
      <c r="X19" s="237">
        <f>+IF(I19=0,"",'Ark1'!W1380)</f>
        <v>0</v>
      </c>
      <c r="Y19" s="239">
        <f>+IF(I19=0,"",'Ark1'!X1380)</f>
        <v>0</v>
      </c>
      <c r="Z19" s="239">
        <f>+IF(I19=0,"",'Ark1'!Y1380)</f>
        <v>0</v>
      </c>
      <c r="AA19" s="239">
        <f>+IF(I19=0,"",'Ark1'!Z1380)</f>
        <v>0</v>
      </c>
      <c r="AB19" s="237">
        <f>+IF(I19=0,"",'Ark1'!Z1380)</f>
        <v>0</v>
      </c>
      <c r="AC19" s="237">
        <f>+IF(I19=0,"",'Ark1'!AB1380)</f>
        <v>0</v>
      </c>
      <c r="AD19" s="239">
        <f>+'Ark1'!AD1380</f>
        <v>0</v>
      </c>
      <c r="AE19" s="237">
        <f t="shared" si="0"/>
        <v>1</v>
      </c>
      <c r="AF19" s="237">
        <f t="shared" si="1"/>
        <v>1</v>
      </c>
      <c r="AG19" s="531"/>
      <c r="AH19" s="219"/>
      <c r="AI19" s="29"/>
      <c r="AJ19" s="29"/>
      <c r="AK19" s="27"/>
      <c r="AL19" s="220"/>
    </row>
    <row r="20" spans="1:43" s="532" customFormat="1">
      <c r="A20" s="531"/>
      <c r="B20" s="236">
        <f>+'Ark1'!C1381</f>
        <v>2024</v>
      </c>
      <c r="C20" s="531"/>
      <c r="D20" s="236">
        <f>+'Ark1'!M1381</f>
        <v>1</v>
      </c>
      <c r="E20" s="236" t="str">
        <f>VLOOKUP(D20,RNR!$D$16:$E$30,2)</f>
        <v>1-</v>
      </c>
      <c r="F20" s="236">
        <f>+'Ark1'!D1381</f>
        <v>6</v>
      </c>
      <c r="G20" s="236" t="str">
        <f>VLOOKUP(F20,RNR!$D$2:$E$13,2)</f>
        <v>Jun</v>
      </c>
      <c r="H20" s="236">
        <f>+'Ark1'!Q1381</f>
        <v>0</v>
      </c>
      <c r="I20" s="236">
        <f>+'Ark1'!R1381</f>
        <v>0</v>
      </c>
      <c r="J20" s="237" t="str">
        <f>+IF(I20=0,"",'Ark1'!AG1381)</f>
        <v/>
      </c>
      <c r="K20" s="237" t="str">
        <f>+IF(I20=0,"",'Ark1'!AH1381)</f>
        <v/>
      </c>
      <c r="L20" s="95"/>
      <c r="M20" s="243">
        <f>+'Ark1'!AI1381</f>
        <v>0</v>
      </c>
      <c r="N20" s="531"/>
      <c r="O20" s="32" t="str">
        <f>+IF(I20=0,"",'Ark1'!U1381)</f>
        <v/>
      </c>
      <c r="P20" s="531"/>
      <c r="Q20" s="534"/>
      <c r="R20" s="237" t="str">
        <f>+IF(M20=0,"",'Ark1'!AJ1381)</f>
        <v/>
      </c>
      <c r="S20" s="217"/>
      <c r="T20" s="237" t="str">
        <f>+IF(M20=0,"",'Ark1'!AK1381)</f>
        <v/>
      </c>
      <c r="U20" s="531"/>
      <c r="V20" s="238" t="str">
        <f>+IF(I20=0,"",'Ark1'!S1381)</f>
        <v/>
      </c>
      <c r="W20" s="53"/>
      <c r="X20" s="237" t="str">
        <f>+IF(I20=0,"",'Ark1'!W1381)</f>
        <v/>
      </c>
      <c r="Y20" s="239" t="str">
        <f>+IF(I20=0,"",'Ark1'!X1381)</f>
        <v/>
      </c>
      <c r="Z20" s="239" t="str">
        <f>+IF(I20=0,"",'Ark1'!Y1381)</f>
        <v/>
      </c>
      <c r="AA20" s="239" t="str">
        <f>+IF(I20=0,"",'Ark1'!Z1381)</f>
        <v/>
      </c>
      <c r="AB20" s="237" t="str">
        <f>+IF(I20=0,"",'Ark1'!Z1381)</f>
        <v/>
      </c>
      <c r="AC20" s="237" t="str">
        <f>+IF(I20=0,"",'Ark1'!AB1381)</f>
        <v/>
      </c>
      <c r="AD20" s="239">
        <f>+'Ark1'!AD1381</f>
        <v>0</v>
      </c>
      <c r="AE20" s="237" t="str">
        <f t="shared" si="0"/>
        <v/>
      </c>
      <c r="AF20" s="237" t="str">
        <f t="shared" si="1"/>
        <v/>
      </c>
      <c r="AG20" s="531"/>
      <c r="AH20" s="219"/>
      <c r="AI20" s="29"/>
      <c r="AJ20" s="29"/>
      <c r="AK20" s="27"/>
      <c r="AL20" s="220"/>
    </row>
    <row r="21" spans="1:43" s="532" customFormat="1">
      <c r="A21" s="531"/>
      <c r="B21" s="236">
        <f>+'Ark1'!C1382</f>
        <v>2024</v>
      </c>
      <c r="C21" s="531"/>
      <c r="D21" s="236">
        <f>+'Ark1'!M1382</f>
        <v>1</v>
      </c>
      <c r="E21" s="236" t="str">
        <f>VLOOKUP(D21,RNR!$D$16:$E$30,2)</f>
        <v>1-</v>
      </c>
      <c r="F21" s="236">
        <f>+'Ark1'!D1382</f>
        <v>7</v>
      </c>
      <c r="G21" s="236" t="str">
        <f>VLOOKUP(F21,RNR!$D$2:$E$13,2)</f>
        <v>Jul</v>
      </c>
      <c r="H21" s="236">
        <f>+'Ark1'!Q1382</f>
        <v>2</v>
      </c>
      <c r="I21" s="236">
        <f>+'Ark1'!R1382</f>
        <v>2</v>
      </c>
      <c r="J21" s="237">
        <f>+IF(I21=0,"",'Ark1'!AG1382)</f>
        <v>0.42114246488933427</v>
      </c>
      <c r="K21" s="237">
        <f>+IF(I21=0,"",'Ark1'!AH1382)</f>
        <v>0</v>
      </c>
      <c r="L21" s="95"/>
      <c r="M21" s="243">
        <f>+'Ark1'!AI1382</f>
        <v>2</v>
      </c>
      <c r="N21" s="531"/>
      <c r="O21" s="32">
        <f>+IF(I21=0,"",'Ark1'!U1382)</f>
        <v>11.350000000000001</v>
      </c>
      <c r="P21" s="531"/>
      <c r="Q21" s="534"/>
      <c r="R21" s="237">
        <f>+IF(M21=0,"",'Ark1'!AJ1382)</f>
        <v>96.85</v>
      </c>
      <c r="S21" s="217"/>
      <c r="T21" s="237">
        <f>+IF(M21=0,"",'Ark1'!AK1382)</f>
        <v>12.54747939761555</v>
      </c>
      <c r="U21" s="531"/>
      <c r="V21" s="238">
        <f>+IF(I21=0,"",'Ark1'!S1382)</f>
        <v>4</v>
      </c>
      <c r="W21" s="53"/>
      <c r="X21" s="237">
        <f>+IF(I21=0,"",'Ark1'!W1382)</f>
        <v>0</v>
      </c>
      <c r="Y21" s="239">
        <f>+IF(I21=0,"",'Ark1'!X1382)</f>
        <v>0</v>
      </c>
      <c r="Z21" s="239">
        <f>+IF(I21=0,"",'Ark1'!Y1382)</f>
        <v>0</v>
      </c>
      <c r="AA21" s="239">
        <f>+IF(I21=0,"",'Ark1'!Z1382)</f>
        <v>1.6499999999999988</v>
      </c>
      <c r="AB21" s="237">
        <f>+IF(I21=0,"",'Ark1'!Z1382)</f>
        <v>1.6499999999999988</v>
      </c>
      <c r="AC21" s="237">
        <f>+IF(I21=0,"",'Ark1'!AB1382)</f>
        <v>0</v>
      </c>
      <c r="AD21" s="239">
        <f>+'Ark1'!AD1382</f>
        <v>0</v>
      </c>
      <c r="AE21" s="237">
        <f t="shared" si="0"/>
        <v>2</v>
      </c>
      <c r="AF21" s="237">
        <f t="shared" si="1"/>
        <v>1</v>
      </c>
      <c r="AG21" s="531"/>
      <c r="AH21" s="219"/>
      <c r="AI21" s="29"/>
      <c r="AJ21" s="29"/>
      <c r="AK21" s="27"/>
      <c r="AL21" s="220"/>
    </row>
    <row r="22" spans="1:43" s="532" customFormat="1">
      <c r="A22" s="531"/>
      <c r="B22" s="236">
        <f>+'Ark1'!C1383</f>
        <v>2024</v>
      </c>
      <c r="C22" s="531"/>
      <c r="D22" s="236">
        <f>+'Ark1'!M1383</f>
        <v>1</v>
      </c>
      <c r="E22" s="236" t="str">
        <f>VLOOKUP(D22,RNR!$D$16:$E$30,2)</f>
        <v>1-</v>
      </c>
      <c r="F22" s="236">
        <f>+'Ark1'!D1383</f>
        <v>8</v>
      </c>
      <c r="G22" s="236" t="str">
        <f>VLOOKUP(F22,RNR!$D$2:$E$13,2)</f>
        <v>Aug</v>
      </c>
      <c r="H22" s="236">
        <f>+'Ark1'!Q1383</f>
        <v>5</v>
      </c>
      <c r="I22" s="236">
        <f>+'Ark1'!R1383</f>
        <v>5</v>
      </c>
      <c r="J22" s="237">
        <f>+IF(I22=0,"",'Ark1'!AG1383)</f>
        <v>6.4149761533220592E-2</v>
      </c>
      <c r="K22" s="237">
        <f>+IF(I22=0,"",'Ark1'!AH1383)</f>
        <v>0</v>
      </c>
      <c r="L22" s="95"/>
      <c r="M22" s="243">
        <f>+'Ark1'!AI1383</f>
        <v>5</v>
      </c>
      <c r="N22" s="531"/>
      <c r="O22" s="32">
        <f>+IF(I22=0,"",'Ark1'!U1383)</f>
        <v>18.680000000000003</v>
      </c>
      <c r="P22" s="531"/>
      <c r="Q22" s="534"/>
      <c r="R22" s="237">
        <f>+IF(M22=0,"",'Ark1'!AJ1383)</f>
        <v>110.83999999999997</v>
      </c>
      <c r="S22" s="217"/>
      <c r="T22" s="237">
        <f>+IF(M22=0,"",'Ark1'!AK1383)</f>
        <v>13.35013833670731</v>
      </c>
      <c r="U22" s="531"/>
      <c r="V22" s="238">
        <f>+IF(I22=0,"",'Ark1'!S1383)</f>
        <v>3.2</v>
      </c>
      <c r="W22" s="53"/>
      <c r="X22" s="237">
        <f>+IF(I22=0,"",'Ark1'!W1383)</f>
        <v>0</v>
      </c>
      <c r="Y22" s="239">
        <f>+IF(I22=0,"",'Ark1'!X1383)</f>
        <v>60</v>
      </c>
      <c r="Z22" s="239">
        <f>+IF(I22=0,"",'Ark1'!Y1383)</f>
        <v>20</v>
      </c>
      <c r="AA22" s="239">
        <f>+IF(I22=0,"",'Ark1'!Z1383)</f>
        <v>6.0340367914025741</v>
      </c>
      <c r="AB22" s="237">
        <f>+IF(I22=0,"",'Ark1'!Z1383)</f>
        <v>6.0340367914025741</v>
      </c>
      <c r="AC22" s="237">
        <f>+IF(I22=0,"",'Ark1'!AB1383)</f>
        <v>0</v>
      </c>
      <c r="AD22" s="239">
        <f>+'Ark1'!AD1383</f>
        <v>0</v>
      </c>
      <c r="AE22" s="237">
        <f t="shared" si="0"/>
        <v>5</v>
      </c>
      <c r="AF22" s="237">
        <f t="shared" si="1"/>
        <v>1</v>
      </c>
      <c r="AG22" s="531"/>
      <c r="AH22" s="219"/>
      <c r="AI22" s="29"/>
      <c r="AJ22" s="29"/>
      <c r="AK22" s="27"/>
      <c r="AL22" s="220"/>
    </row>
    <row r="23" spans="1:43">
      <c r="A23" s="216"/>
      <c r="B23" s="236">
        <f>+'Ark1'!C1384</f>
        <v>2024</v>
      </c>
      <c r="C23" s="216"/>
      <c r="D23" s="236">
        <f>+'Ark1'!M1384</f>
        <v>1</v>
      </c>
      <c r="E23" s="236" t="str">
        <f>VLOOKUP(D23,RNR!$D$16:$E$30,2)</f>
        <v>1-</v>
      </c>
      <c r="F23" s="236">
        <f>+'Ark1'!D1384</f>
        <v>9</v>
      </c>
      <c r="G23" s="236" t="str">
        <f>VLOOKUP(F23,RNR!$D$2:$E$13,2)</f>
        <v>Sep</v>
      </c>
      <c r="H23" s="236">
        <f>+'Ark1'!Q1384</f>
        <v>3</v>
      </c>
      <c r="I23" s="236">
        <f>+'Ark1'!R1384</f>
        <v>3</v>
      </c>
      <c r="J23" s="237">
        <f>+IF(I23=0,"",'Ark1'!AG1384)</f>
        <v>1.9546669301847272E-2</v>
      </c>
      <c r="K23" s="237">
        <f>+IF(I23=0,"",'Ark1'!AH1384)</f>
        <v>33.333333333333343</v>
      </c>
      <c r="L23" s="95"/>
      <c r="M23" s="243">
        <f>+'Ark1'!AI1384</f>
        <v>3</v>
      </c>
      <c r="N23" s="216"/>
      <c r="O23" s="32">
        <f>+IF(I23=0,"",'Ark1'!U1384)</f>
        <v>12</v>
      </c>
      <c r="P23" s="216"/>
      <c r="Q23" s="534"/>
      <c r="R23" s="237">
        <f>+IF(M23=0,"",'Ark1'!AJ1384)</f>
        <v>97.866666666666688</v>
      </c>
      <c r="S23" s="217"/>
      <c r="T23" s="237">
        <f>+IF(M23=0,"",'Ark1'!AK1384)</f>
        <v>12.422250233759071</v>
      </c>
      <c r="U23" s="216"/>
      <c r="V23" s="238">
        <f>+IF(I23=0,"",'Ark1'!S1384)</f>
        <v>2.6666666666666661</v>
      </c>
      <c r="W23" s="53"/>
      <c r="X23" s="237">
        <f>+IF(I23=0,"",'Ark1'!W1384)</f>
        <v>0</v>
      </c>
      <c r="Y23" s="239">
        <f>+IF(I23=0,"",'Ark1'!X1384)</f>
        <v>33.333333333333343</v>
      </c>
      <c r="Z23" s="239">
        <f>+IF(I23=0,"",'Ark1'!Y1384)</f>
        <v>0</v>
      </c>
      <c r="AA23" s="239">
        <f>+IF(I23=0,"",'Ark1'!Z1384)</f>
        <v>3.959797974644665</v>
      </c>
      <c r="AB23" s="237">
        <f>+IF(I23=0,"",'Ark1'!Z1384)</f>
        <v>3.959797974644665</v>
      </c>
      <c r="AC23" s="237">
        <f>+IF(I23=0,"",'Ark1'!AB1384)</f>
        <v>0</v>
      </c>
      <c r="AD23" s="239">
        <f>+'Ark1'!AD1384</f>
        <v>0</v>
      </c>
      <c r="AE23" s="237">
        <f t="shared" ref="AE23:AE26" si="2">+IF(I23=0,"",I23/D23)</f>
        <v>3</v>
      </c>
      <c r="AF23" s="237">
        <f t="shared" ref="AF23:AF26" si="3">+IF(I23=0,"",I23/H23)</f>
        <v>1</v>
      </c>
      <c r="AG23" s="216"/>
      <c r="AH23" s="219"/>
      <c r="AJ23" s="29"/>
      <c r="AK23" s="27"/>
      <c r="AL23" s="220"/>
      <c r="AM23" s="28"/>
      <c r="AQ23" s="28"/>
    </row>
    <row r="24" spans="1:43">
      <c r="A24" s="216"/>
      <c r="B24" s="236">
        <f>+'Ark1'!C1385</f>
        <v>2024</v>
      </c>
      <c r="C24" s="216"/>
      <c r="D24" s="236">
        <f>+'Ark1'!M1385</f>
        <v>1</v>
      </c>
      <c r="E24" s="236" t="str">
        <f>VLOOKUP(D24,RNR!$D$16:$E$30,2)</f>
        <v>1-</v>
      </c>
      <c r="F24" s="236">
        <f>+'Ark1'!D1385</f>
        <v>10</v>
      </c>
      <c r="G24" s="236" t="str">
        <f>VLOOKUP(F24,RNR!$D$2:$E$13,2)</f>
        <v>Okt</v>
      </c>
      <c r="H24" s="236">
        <f>+'Ark1'!Q1385</f>
        <v>1</v>
      </c>
      <c r="I24" s="236">
        <f>+'Ark1'!R1385</f>
        <v>1</v>
      </c>
      <c r="J24" s="237">
        <f>+IF(I24=0,"",'Ark1'!AG1385)</f>
        <v>2.7266408455268558E-3</v>
      </c>
      <c r="K24" s="237">
        <f>+IF(I24=0,"",'Ark1'!AH1385)</f>
        <v>0</v>
      </c>
      <c r="L24" s="95"/>
      <c r="M24" s="243">
        <f>+'Ark1'!AI1385</f>
        <v>1</v>
      </c>
      <c r="N24" s="216"/>
      <c r="O24" s="32">
        <f>+IF(I24=0,"",'Ark1'!U1385)</f>
        <v>12.200000000000003</v>
      </c>
      <c r="P24" s="216"/>
      <c r="Q24" s="534"/>
      <c r="R24" s="237">
        <f>+IF(M24=0,"",'Ark1'!AJ1385)</f>
        <v>106.5</v>
      </c>
      <c r="S24" s="217"/>
      <c r="T24" s="237">
        <f>+IF(M24=0,"",'Ark1'!AK1385)</f>
        <v>10.099758919996356</v>
      </c>
      <c r="U24" s="216"/>
      <c r="V24" s="238">
        <f>+IF(I24=0,"",'Ark1'!S1385)</f>
        <v>1</v>
      </c>
      <c r="W24" s="53"/>
      <c r="X24" s="237">
        <f>+IF(I24=0,"",'Ark1'!W1385)</f>
        <v>0</v>
      </c>
      <c r="Y24" s="239">
        <f>+IF(I24=0,"",'Ark1'!X1385)</f>
        <v>0</v>
      </c>
      <c r="Z24" s="239">
        <f>+IF(I24=0,"",'Ark1'!Y1385)</f>
        <v>0</v>
      </c>
      <c r="AA24" s="239">
        <f>+IF(I24=0,"",'Ark1'!Z1385)</f>
        <v>0</v>
      </c>
      <c r="AB24" s="237">
        <f>+IF(I24=0,"",'Ark1'!Z1385)</f>
        <v>0</v>
      </c>
      <c r="AC24" s="237">
        <f>+IF(I24=0,"",'Ark1'!AB1385)</f>
        <v>0</v>
      </c>
      <c r="AD24" s="239">
        <f>+'Ark1'!AD1385</f>
        <v>0</v>
      </c>
      <c r="AE24" s="237">
        <f t="shared" si="2"/>
        <v>1</v>
      </c>
      <c r="AF24" s="237">
        <f t="shared" si="3"/>
        <v>1</v>
      </c>
      <c r="AG24" s="216"/>
      <c r="AH24" s="219"/>
      <c r="AJ24" s="29"/>
      <c r="AK24" s="27"/>
      <c r="AL24" s="220"/>
      <c r="AM24" s="28"/>
      <c r="AN24" s="240"/>
      <c r="AO24" s="240"/>
      <c r="AP24" s="240"/>
      <c r="AQ24" s="28"/>
    </row>
    <row r="25" spans="1:43">
      <c r="A25" s="216"/>
      <c r="B25" s="236">
        <f>+'Ark1'!C1386</f>
        <v>2024</v>
      </c>
      <c r="C25" s="216"/>
      <c r="D25" s="236">
        <f>+'Ark1'!M1386</f>
        <v>1</v>
      </c>
      <c r="E25" s="236" t="str">
        <f>VLOOKUP(D25,RNR!$D$16:$E$30,2)</f>
        <v>1-</v>
      </c>
      <c r="F25" s="236">
        <f>+'Ark1'!D1386</f>
        <v>11</v>
      </c>
      <c r="G25" s="236" t="str">
        <f>VLOOKUP(F25,RNR!$D$2:$E$13,2)</f>
        <v>Nov</v>
      </c>
      <c r="H25" s="236">
        <f>+'Ark1'!Q1386</f>
        <v>0</v>
      </c>
      <c r="I25" s="236">
        <f>+'Ark1'!R1386</f>
        <v>0</v>
      </c>
      <c r="J25" s="237" t="str">
        <f>+IF(I25=0,"",'Ark1'!AG1386)</f>
        <v/>
      </c>
      <c r="K25" s="237" t="str">
        <f>+IF(I25=0,"",'Ark1'!AH1386)</f>
        <v/>
      </c>
      <c r="L25" s="95"/>
      <c r="M25" s="243">
        <f>+'Ark1'!AI1386</f>
        <v>0</v>
      </c>
      <c r="N25" s="216"/>
      <c r="O25" s="32" t="str">
        <f>+IF(I25=0,"",'Ark1'!U1386)</f>
        <v/>
      </c>
      <c r="P25" s="216"/>
      <c r="Q25" s="534"/>
      <c r="R25" s="237" t="str">
        <f>+IF(M25=0,"",'Ark1'!AJ1386)</f>
        <v/>
      </c>
      <c r="S25" s="217"/>
      <c r="T25" s="237" t="str">
        <f>+IF(M25=0,"",'Ark1'!AK1386)</f>
        <v/>
      </c>
      <c r="U25" s="216"/>
      <c r="V25" s="238" t="str">
        <f>+IF(I25=0,"",'Ark1'!S1386)</f>
        <v/>
      </c>
      <c r="W25" s="53"/>
      <c r="X25" s="237" t="str">
        <f>+IF(I25=0,"",'Ark1'!W1386)</f>
        <v/>
      </c>
      <c r="Y25" s="239" t="str">
        <f>+IF(I25=0,"",'Ark1'!X1386)</f>
        <v/>
      </c>
      <c r="Z25" s="239" t="str">
        <f>+IF(I25=0,"",'Ark1'!Y1386)</f>
        <v/>
      </c>
      <c r="AA25" s="239" t="str">
        <f>+IF(I25=0,"",'Ark1'!Z1386)</f>
        <v/>
      </c>
      <c r="AB25" s="237" t="str">
        <f>+IF(I25=0,"",'Ark1'!Z1386)</f>
        <v/>
      </c>
      <c r="AC25" s="237" t="str">
        <f>+IF(I25=0,"",'Ark1'!AB1386)</f>
        <v/>
      </c>
      <c r="AD25" s="239">
        <f>+'Ark1'!AD1386</f>
        <v>0</v>
      </c>
      <c r="AE25" s="237" t="str">
        <f t="shared" si="2"/>
        <v/>
      </c>
      <c r="AF25" s="237" t="str">
        <f t="shared" si="3"/>
        <v/>
      </c>
      <c r="AG25" s="216"/>
      <c r="AH25" s="219"/>
      <c r="AJ25" s="29"/>
      <c r="AK25" s="27"/>
      <c r="AL25" s="220"/>
      <c r="AM25" s="28"/>
      <c r="AN25" s="240"/>
      <c r="AO25" s="240"/>
      <c r="AP25" s="240"/>
      <c r="AQ25" s="28"/>
    </row>
    <row r="26" spans="1:43">
      <c r="A26" s="216"/>
      <c r="B26" s="236">
        <f>+'Ark1'!C1387</f>
        <v>2024</v>
      </c>
      <c r="C26" s="216"/>
      <c r="D26" s="236">
        <f>+'Ark1'!M1387</f>
        <v>1</v>
      </c>
      <c r="E26" s="236" t="str">
        <f>VLOOKUP(D26,RNR!$D$16:$E$30,2)</f>
        <v>1-</v>
      </c>
      <c r="F26" s="236">
        <f>+'Ark1'!D1387</f>
        <v>12</v>
      </c>
      <c r="G26" s="236" t="str">
        <f>VLOOKUP(F26,RNR!$D$2:$E$13,2)</f>
        <v>Des</v>
      </c>
      <c r="H26" s="236">
        <f>+'Ark1'!Q1387</f>
        <v>0</v>
      </c>
      <c r="I26" s="236">
        <f>+'Ark1'!R1387</f>
        <v>0</v>
      </c>
      <c r="J26" s="237" t="str">
        <f>+IF(I26=0,"",'Ark1'!AG1387)</f>
        <v/>
      </c>
      <c r="K26" s="237" t="str">
        <f>+IF(I26=0,"",'Ark1'!AH1387)</f>
        <v/>
      </c>
      <c r="L26" s="95"/>
      <c r="M26" s="243">
        <f>+'Ark1'!AI1387</f>
        <v>0</v>
      </c>
      <c r="N26" s="216"/>
      <c r="O26" s="32" t="str">
        <f>+IF(I26=0,"",'Ark1'!U1387)</f>
        <v/>
      </c>
      <c r="P26" s="216"/>
      <c r="Q26" s="534"/>
      <c r="R26" s="237" t="str">
        <f>+IF(M26=0,"",'Ark1'!AJ1387)</f>
        <v/>
      </c>
      <c r="S26" s="217"/>
      <c r="T26" s="237" t="str">
        <f>+IF(M26=0,"",'Ark1'!AK1387)</f>
        <v/>
      </c>
      <c r="U26" s="216"/>
      <c r="V26" s="238" t="str">
        <f>+IF(I26=0,"",'Ark1'!S1387)</f>
        <v/>
      </c>
      <c r="W26" s="53"/>
      <c r="X26" s="237" t="str">
        <f>+IF(I26=0,"",'Ark1'!W1387)</f>
        <v/>
      </c>
      <c r="Y26" s="239" t="str">
        <f>+IF(I26=0,"",'Ark1'!X1387)</f>
        <v/>
      </c>
      <c r="Z26" s="239" t="str">
        <f>+IF(I26=0,"",'Ark1'!Y1387)</f>
        <v/>
      </c>
      <c r="AA26" s="239" t="str">
        <f>+IF(I26=0,"",'Ark1'!Z1387)</f>
        <v/>
      </c>
      <c r="AB26" s="237" t="str">
        <f>+IF(I26=0,"",'Ark1'!Z1387)</f>
        <v/>
      </c>
      <c r="AC26" s="237" t="str">
        <f>+IF(I26=0,"",'Ark1'!AB1387)</f>
        <v/>
      </c>
      <c r="AD26" s="239">
        <f>+'Ark1'!AD1387</f>
        <v>0</v>
      </c>
      <c r="AE26" s="237" t="str">
        <f t="shared" si="2"/>
        <v/>
      </c>
      <c r="AF26" s="237" t="str">
        <f t="shared" si="3"/>
        <v/>
      </c>
      <c r="AG26" s="216"/>
      <c r="AH26" s="219"/>
      <c r="AJ26" s="29"/>
      <c r="AK26" s="27"/>
      <c r="AL26" s="220"/>
      <c r="AM26" s="28"/>
      <c r="AN26" s="240"/>
      <c r="AO26" s="240"/>
      <c r="AP26" s="240"/>
      <c r="AQ26" s="28"/>
    </row>
    <row r="27" spans="1:43">
      <c r="A27" s="216"/>
      <c r="B27" s="216"/>
      <c r="C27" s="216"/>
      <c r="D27" s="216"/>
      <c r="E27" s="216"/>
      <c r="F27" s="216"/>
      <c r="G27" s="216"/>
      <c r="H27" s="216"/>
      <c r="I27" s="216"/>
      <c r="J27" s="217"/>
      <c r="K27" s="217"/>
      <c r="L27" s="217"/>
      <c r="M27" s="233"/>
      <c r="N27" s="217"/>
      <c r="O27" s="216"/>
      <c r="P27" s="216"/>
      <c r="Q27" s="534"/>
      <c r="R27" s="217"/>
      <c r="S27" s="217"/>
      <c r="T27" s="217"/>
      <c r="U27" s="216"/>
      <c r="V27" s="216"/>
      <c r="W27" s="216"/>
      <c r="X27" s="218"/>
      <c r="Y27" s="218"/>
      <c r="Z27" s="218"/>
      <c r="AA27" s="218"/>
      <c r="AB27" s="217"/>
      <c r="AC27" s="216"/>
      <c r="AD27" s="218"/>
      <c r="AE27" s="218"/>
      <c r="AF27" s="217"/>
      <c r="AG27" s="216"/>
      <c r="AH27" s="219"/>
      <c r="AJ27" s="29"/>
      <c r="AK27" s="27"/>
      <c r="AL27" s="220"/>
      <c r="AM27" s="28"/>
      <c r="AQ27" s="28"/>
    </row>
    <row r="28" spans="1:43">
      <c r="A28" s="500" t="s">
        <v>654</v>
      </c>
      <c r="B28" s="500"/>
      <c r="C28" s="500" t="str">
        <f>+E34</f>
        <v>1</v>
      </c>
      <c r="D28" s="216"/>
      <c r="E28" s="216"/>
      <c r="F28" s="216"/>
      <c r="G28" s="216"/>
      <c r="H28" s="216"/>
      <c r="I28" s="240">
        <f>SUM(I30:I41)</f>
        <v>558</v>
      </c>
      <c r="J28" s="217"/>
      <c r="K28" s="217"/>
      <c r="L28" s="217"/>
      <c r="M28" s="233"/>
      <c r="N28" s="217"/>
      <c r="O28" s="265" t="e">
        <f>+Fettgruppe!#REF!</f>
        <v>#REF!</v>
      </c>
      <c r="P28" s="216"/>
      <c r="Q28" s="534"/>
      <c r="R28" s="217"/>
      <c r="S28" s="217"/>
      <c r="T28" s="217"/>
      <c r="U28" s="216"/>
      <c r="V28" s="216"/>
      <c r="W28" s="216"/>
      <c r="X28" s="218"/>
      <c r="Y28" s="218"/>
      <c r="Z28" s="218"/>
      <c r="AA28" s="218"/>
      <c r="AB28" s="217"/>
      <c r="AC28" s="216"/>
      <c r="AD28" s="218"/>
      <c r="AE28" s="218"/>
      <c r="AF28" s="218"/>
      <c r="AG28" s="216"/>
      <c r="AH28" s="219"/>
      <c r="AJ28" s="29"/>
      <c r="AK28" s="27"/>
      <c r="AL28" s="220"/>
      <c r="AM28" s="28"/>
      <c r="AQ28" s="28"/>
    </row>
    <row r="29" spans="1:43">
      <c r="A29" s="216"/>
      <c r="B29" s="216"/>
      <c r="C29" s="216"/>
      <c r="D29" s="216"/>
      <c r="E29" s="216"/>
      <c r="F29" s="216"/>
      <c r="G29" s="216"/>
      <c r="H29" s="216"/>
      <c r="I29" s="216"/>
      <c r="J29" s="217"/>
      <c r="K29" s="217"/>
      <c r="L29" s="217"/>
      <c r="M29" s="233"/>
      <c r="N29" s="217"/>
      <c r="O29" s="216"/>
      <c r="P29" s="216"/>
      <c r="Q29" s="534"/>
      <c r="R29" s="217"/>
      <c r="S29" s="217"/>
      <c r="T29" s="217"/>
      <c r="U29" s="216"/>
      <c r="V29" s="216"/>
      <c r="W29" s="216"/>
      <c r="X29" s="218"/>
      <c r="Y29" s="218"/>
      <c r="Z29" s="218"/>
      <c r="AA29" s="218"/>
      <c r="AB29" s="217"/>
      <c r="AC29" s="216"/>
      <c r="AD29" s="218"/>
      <c r="AE29" s="218"/>
      <c r="AF29" s="218"/>
      <c r="AG29" s="218"/>
      <c r="AH29" s="219"/>
      <c r="AJ29" s="29"/>
      <c r="AK29" s="27"/>
      <c r="AL29" s="220"/>
      <c r="AM29" s="28"/>
      <c r="AQ29" s="28"/>
    </row>
    <row r="30" spans="1:43">
      <c r="A30" s="216"/>
      <c r="B30" s="532">
        <f>+'Ark1'!C1388</f>
        <v>2024</v>
      </c>
      <c r="C30" s="531"/>
      <c r="D30" s="532">
        <f>+'Ark1'!M1388</f>
        <v>2</v>
      </c>
      <c r="E30" s="236" t="str">
        <f>VLOOKUP(D30,RNR!$D$16:$E$30,2)</f>
        <v>1</v>
      </c>
      <c r="F30" s="532">
        <f>+'Ark1'!D1388</f>
        <v>1</v>
      </c>
      <c r="G30" s="236" t="str">
        <f>VLOOKUP(F30,RNR!$D$2:$E$13,2)</f>
        <v>Jan</v>
      </c>
      <c r="H30" s="532">
        <f>+'Ark1'!Q1388</f>
        <v>1</v>
      </c>
      <c r="I30" s="532">
        <f>+'Ark1'!R1388</f>
        <v>2</v>
      </c>
      <c r="J30" s="29">
        <f>+IF(I30=0,"",'Ark1'!AG1388)</f>
        <v>0.15909506725743972</v>
      </c>
      <c r="K30" s="29">
        <f>+IF(I30=0,"",'Ark1'!AH1388)</f>
        <v>0</v>
      </c>
      <c r="L30" s="95"/>
      <c r="M30" s="243">
        <f>+'Ark1'!AI1388</f>
        <v>0</v>
      </c>
      <c r="N30" s="531"/>
      <c r="O30" s="32">
        <f>+IF(I30=0,"",'Ark1'!U1388)</f>
        <v>10</v>
      </c>
      <c r="P30" s="531"/>
      <c r="Q30" s="534"/>
      <c r="R30" s="237" t="str">
        <f>+IF(M30=0,"",'Ark1'!AJ1388)</f>
        <v/>
      </c>
      <c r="S30" s="217"/>
      <c r="T30" s="237" t="str">
        <f>+IF(M30=0,"",'Ark1'!AK1388)</f>
        <v/>
      </c>
      <c r="U30" s="531"/>
      <c r="V30" s="238">
        <f>+IF(I30=0,"",'Ark1'!S1388)</f>
        <v>3.5</v>
      </c>
      <c r="W30" s="53"/>
      <c r="X30" s="29">
        <f>+IF(I30=0,"",'Ark1'!W1388)</f>
        <v>0</v>
      </c>
      <c r="Y30" s="34">
        <f>+IF(I30=0,"",'Ark1'!X1388)</f>
        <v>0</v>
      </c>
      <c r="Z30" s="34">
        <f>+IF(I30=0,"",'Ark1'!Y1388)</f>
        <v>0</v>
      </c>
      <c r="AA30" s="34">
        <f>+IF(I30=0,"",'Ark1'!Z1388)</f>
        <v>0.39999999999999569</v>
      </c>
      <c r="AB30" s="29">
        <f>+IF(I30=0,"",'Ark1'!Z1388)</f>
        <v>0.39999999999999569</v>
      </c>
      <c r="AC30" s="29">
        <f>+IF(I30=0,"",'Ark1'!AB1388)</f>
        <v>0</v>
      </c>
      <c r="AD30" s="34">
        <f>+'Ark1'!AD1388</f>
        <v>0</v>
      </c>
      <c r="AE30" s="29">
        <f t="shared" ref="AE30:AE33" si="4">+IF(I30=0,"",I30/D30)</f>
        <v>1</v>
      </c>
      <c r="AF30" s="29">
        <f t="shared" ref="AF30:AF33" si="5">+IF(I30=0,"",I30/H30)</f>
        <v>2</v>
      </c>
      <c r="AG30" s="216"/>
      <c r="AH30" s="219"/>
      <c r="AJ30" s="29"/>
      <c r="AK30" s="27"/>
      <c r="AL30" s="220"/>
      <c r="AM30" s="28"/>
      <c r="AN30" s="240"/>
      <c r="AO30" s="240"/>
      <c r="AP30" s="240"/>
      <c r="AQ30" s="28"/>
    </row>
    <row r="31" spans="1:43">
      <c r="A31" s="216"/>
      <c r="B31" s="532">
        <f>+'Ark1'!C1389</f>
        <v>2024</v>
      </c>
      <c r="C31" s="531"/>
      <c r="D31" s="532">
        <f>+'Ark1'!M1389</f>
        <v>2</v>
      </c>
      <c r="E31" s="236" t="str">
        <f>VLOOKUP(D31,RNR!$D$16:$E$30,2)</f>
        <v>1</v>
      </c>
      <c r="F31" s="532">
        <f>+'Ark1'!D1389</f>
        <v>2</v>
      </c>
      <c r="G31" s="236" t="str">
        <f>VLOOKUP(F31,RNR!$D$2:$E$13,2)</f>
        <v>Feb</v>
      </c>
      <c r="H31" s="532">
        <f>+'Ark1'!Q1389</f>
        <v>2</v>
      </c>
      <c r="I31" s="532">
        <f>+'Ark1'!R1389</f>
        <v>3</v>
      </c>
      <c r="J31" s="29">
        <f>+IF(I31=0,"",'Ark1'!AG1389)</f>
        <v>0.26498179540652339</v>
      </c>
      <c r="K31" s="29">
        <f>+IF(I31=0,"",'Ark1'!AH1389)</f>
        <v>0</v>
      </c>
      <c r="L31" s="95"/>
      <c r="M31" s="243">
        <f>+'Ark1'!AI1389</f>
        <v>3</v>
      </c>
      <c r="N31" s="531"/>
      <c r="O31" s="32">
        <f>+IF(I31=0,"",'Ark1'!U1389)</f>
        <v>12.833333333333336</v>
      </c>
      <c r="P31" s="531"/>
      <c r="Q31" s="534"/>
      <c r="R31" s="237">
        <f>+IF(M31=0,"",'Ark1'!AJ1389)</f>
        <v>101.53333333333336</v>
      </c>
      <c r="S31" s="217"/>
      <c r="T31" s="237">
        <f>+IF(M31=0,"",'Ark1'!AK1389)</f>
        <v>12.269995446948641</v>
      </c>
      <c r="U31" s="531"/>
      <c r="V31" s="238">
        <f>+IF(I31=0,"",'Ark1'!S1389)</f>
        <v>2.3333333333333339</v>
      </c>
      <c r="W31" s="53"/>
      <c r="X31" s="29">
        <f>+IF(I31=0,"",'Ark1'!W1389)</f>
        <v>0</v>
      </c>
      <c r="Y31" s="34">
        <f>+IF(I31=0,"",'Ark1'!X1389)</f>
        <v>0</v>
      </c>
      <c r="Z31" s="34">
        <f>+IF(I31=0,"",'Ark1'!Y1389)</f>
        <v>0</v>
      </c>
      <c r="AA31" s="34">
        <f>+IF(I31=0,"",'Ark1'!Z1389)</f>
        <v>0.74087035902975773</v>
      </c>
      <c r="AB31" s="29">
        <f>+IF(I31=0,"",'Ark1'!Z1389)</f>
        <v>0.74087035902975773</v>
      </c>
      <c r="AC31" s="29">
        <f>+IF(I31=0,"",'Ark1'!AB1389)</f>
        <v>0</v>
      </c>
      <c r="AD31" s="34">
        <f>+'Ark1'!AD1389</f>
        <v>0</v>
      </c>
      <c r="AE31" s="29">
        <f t="shared" si="4"/>
        <v>1.5</v>
      </c>
      <c r="AF31" s="29">
        <f t="shared" si="5"/>
        <v>1.5</v>
      </c>
      <c r="AG31" s="216"/>
      <c r="AH31" s="219"/>
      <c r="AJ31" s="29"/>
      <c r="AK31" s="27"/>
      <c r="AL31" s="220"/>
      <c r="AM31" s="28"/>
      <c r="AN31" s="240"/>
      <c r="AO31" s="240"/>
      <c r="AP31" s="240"/>
      <c r="AQ31" s="28"/>
    </row>
    <row r="32" spans="1:43">
      <c r="A32" s="216"/>
      <c r="B32" s="532">
        <f>+'Ark1'!C1390</f>
        <v>2024</v>
      </c>
      <c r="C32" s="531"/>
      <c r="D32" s="532">
        <f>+'Ark1'!M1390</f>
        <v>2</v>
      </c>
      <c r="E32" s="236" t="str">
        <f>VLOOKUP(D32,RNR!$D$16:$E$30,2)</f>
        <v>1</v>
      </c>
      <c r="F32" s="532">
        <f>+'Ark1'!D1390</f>
        <v>3</v>
      </c>
      <c r="G32" s="236" t="str">
        <f>VLOOKUP(F32,RNR!$D$2:$E$13,2)</f>
        <v>Mar</v>
      </c>
      <c r="H32" s="532">
        <f>+'Ark1'!Q1390</f>
        <v>11</v>
      </c>
      <c r="I32" s="532">
        <f>+'Ark1'!R1390</f>
        <v>13</v>
      </c>
      <c r="J32" s="29">
        <f>+IF(I32=0,"",'Ark1'!AG1390)</f>
        <v>0.24780073946151432</v>
      </c>
      <c r="K32" s="29">
        <f>+IF(I32=0,"",'Ark1'!AH1390)</f>
        <v>0</v>
      </c>
      <c r="L32" s="95"/>
      <c r="M32" s="243">
        <f>+'Ark1'!AI1390</f>
        <v>13</v>
      </c>
      <c r="N32" s="531"/>
      <c r="O32" s="32">
        <f>+IF(I32=0,"",'Ark1'!U1390)</f>
        <v>16.446153846153852</v>
      </c>
      <c r="P32" s="531"/>
      <c r="Q32" s="534"/>
      <c r="R32" s="237">
        <f>+IF(M32=0,"",'Ark1'!AJ1390)</f>
        <v>103.9769230769231</v>
      </c>
      <c r="S32" s="217"/>
      <c r="T32" s="237">
        <f>+IF(M32=0,"",'Ark1'!AK1390)</f>
        <v>14.305416187020043</v>
      </c>
      <c r="U32" s="531"/>
      <c r="V32" s="238">
        <f>+IF(I32=0,"",'Ark1'!S1390)</f>
        <v>2.6153846153846159</v>
      </c>
      <c r="W32" s="53"/>
      <c r="X32" s="29">
        <f>+IF(I32=0,"",'Ark1'!W1390)</f>
        <v>0</v>
      </c>
      <c r="Y32" s="34">
        <f>+IF(I32=0,"",'Ark1'!X1390)</f>
        <v>69.230769230769269</v>
      </c>
      <c r="Z32" s="34">
        <f>+IF(I32=0,"",'Ark1'!Y1390)</f>
        <v>0</v>
      </c>
      <c r="AA32" s="34">
        <f>+IF(I32=0,"",'Ark1'!Z1390)</f>
        <v>4.0566404032088812</v>
      </c>
      <c r="AB32" s="29">
        <f>+IF(I32=0,"",'Ark1'!Z1390)</f>
        <v>4.0566404032088812</v>
      </c>
      <c r="AC32" s="29">
        <f>+IF(I32=0,"",'Ark1'!AB1390)</f>
        <v>0</v>
      </c>
      <c r="AD32" s="34">
        <f>+'Ark1'!AD1390</f>
        <v>0</v>
      </c>
      <c r="AE32" s="29">
        <f t="shared" si="4"/>
        <v>6.5</v>
      </c>
      <c r="AF32" s="29">
        <f t="shared" si="5"/>
        <v>1.1818181818181819</v>
      </c>
      <c r="AG32" s="216"/>
      <c r="AH32" s="219"/>
      <c r="AJ32" s="29"/>
      <c r="AK32" s="27"/>
      <c r="AL32" s="220"/>
      <c r="AM32" s="28"/>
      <c r="AN32" s="240"/>
      <c r="AO32" s="240"/>
      <c r="AP32" s="240"/>
      <c r="AQ32" s="28"/>
    </row>
    <row r="33" spans="1:44">
      <c r="A33" s="216"/>
      <c r="B33" s="532">
        <f>+'Ark1'!C1391</f>
        <v>2024</v>
      </c>
      <c r="C33" s="531"/>
      <c r="D33" s="532">
        <f>+'Ark1'!M1391</f>
        <v>2</v>
      </c>
      <c r="E33" s="236" t="str">
        <f>VLOOKUP(D33,RNR!$D$16:$E$30,2)</f>
        <v>1</v>
      </c>
      <c r="F33" s="532">
        <f>+'Ark1'!D1391</f>
        <v>4</v>
      </c>
      <c r="G33" s="236" t="str">
        <f>VLOOKUP(F33,RNR!$D$2:$E$13,2)</f>
        <v>Apr</v>
      </c>
      <c r="H33" s="532">
        <f>+'Ark1'!Q1391</f>
        <v>7</v>
      </c>
      <c r="I33" s="532">
        <f>+'Ark1'!R1391</f>
        <v>11</v>
      </c>
      <c r="J33" s="29">
        <f>+IF(I33=0,"",'Ark1'!AG1391)</f>
        <v>0.66560664503152489</v>
      </c>
      <c r="K33" s="29">
        <f>+IF(I33=0,"",'Ark1'!AH1391)</f>
        <v>9.0909090909090917</v>
      </c>
      <c r="L33" s="95"/>
      <c r="M33" s="243">
        <f>+'Ark1'!AI1391</f>
        <v>11</v>
      </c>
      <c r="N33" s="531"/>
      <c r="O33" s="32">
        <f>+IF(I33=0,"",'Ark1'!U1391)</f>
        <v>12.063636363636363</v>
      </c>
      <c r="P33" s="531"/>
      <c r="Q33" s="534"/>
      <c r="R33" s="237">
        <f>+IF(M33=0,"",'Ark1'!AJ1391)</f>
        <v>93.072727272727263</v>
      </c>
      <c r="S33" s="217"/>
      <c r="T33" s="237">
        <f>+IF(M33=0,"",'Ark1'!AK1391)</f>
        <v>14.504006979349722</v>
      </c>
      <c r="U33" s="531"/>
      <c r="V33" s="238">
        <f>+IF(I33=0,"",'Ark1'!S1391)</f>
        <v>3.8181818181818192</v>
      </c>
      <c r="W33" s="53"/>
      <c r="X33" s="29">
        <f>+IF(I33=0,"",'Ark1'!W1391)</f>
        <v>0</v>
      </c>
      <c r="Y33" s="34">
        <f>+IF(I33=0,"",'Ark1'!X1391)</f>
        <v>27.272727272727277</v>
      </c>
      <c r="Z33" s="34">
        <f>+IF(I33=0,"",'Ark1'!Y1391)</f>
        <v>0</v>
      </c>
      <c r="AA33" s="34">
        <f>+IF(I33=0,"",'Ark1'!Z1391)</f>
        <v>3.6482306364674288</v>
      </c>
      <c r="AB33" s="29">
        <f>+IF(I33=0,"",'Ark1'!Z1391)</f>
        <v>3.6482306364674288</v>
      </c>
      <c r="AC33" s="29">
        <f>+IF(I33=0,"",'Ark1'!AB1391)</f>
        <v>0</v>
      </c>
      <c r="AD33" s="34">
        <f>+'Ark1'!AD1391</f>
        <v>0</v>
      </c>
      <c r="AE33" s="29">
        <f t="shared" si="4"/>
        <v>5.5</v>
      </c>
      <c r="AF33" s="29">
        <f t="shared" si="5"/>
        <v>1.5714285714285714</v>
      </c>
      <c r="AG33" s="216"/>
      <c r="AH33" s="219"/>
      <c r="AJ33" s="29"/>
      <c r="AK33" s="27"/>
      <c r="AL33" s="220"/>
      <c r="AM33" s="28"/>
      <c r="AN33" s="240"/>
      <c r="AO33" s="240"/>
      <c r="AP33" s="219"/>
      <c r="AQ33" s="219"/>
      <c r="AR33" s="219"/>
    </row>
    <row r="34" spans="1:44">
      <c r="A34" s="216"/>
      <c r="B34" s="28">
        <f>+'Ark1'!C1392</f>
        <v>2024</v>
      </c>
      <c r="C34" s="216"/>
      <c r="D34" s="28">
        <f>+'Ark1'!M1392</f>
        <v>2</v>
      </c>
      <c r="E34" s="236" t="str">
        <f>VLOOKUP(D34,RNR!$D$16:$E$30,2)</f>
        <v>1</v>
      </c>
      <c r="F34" s="28">
        <f>+'Ark1'!D1392</f>
        <v>5</v>
      </c>
      <c r="G34" s="236" t="str">
        <f>VLOOKUP(F34,RNR!$D$2:$E$13,2)</f>
        <v>Mai</v>
      </c>
      <c r="H34" s="28">
        <f>+'Ark1'!Q1392</f>
        <v>25</v>
      </c>
      <c r="I34" s="28">
        <f>+'Ark1'!R1392</f>
        <v>75</v>
      </c>
      <c r="J34" s="29">
        <f>+IF(I34=0,"",'Ark1'!AG1392)</f>
        <v>2.8519445895556008</v>
      </c>
      <c r="K34" s="29">
        <f>+IF(I34=0,"",'Ark1'!AH1392)</f>
        <v>5.3333333333333321</v>
      </c>
      <c r="L34" s="95"/>
      <c r="M34" s="243">
        <f>+'Ark1'!AI1392</f>
        <v>72</v>
      </c>
      <c r="N34" s="216"/>
      <c r="O34" s="32">
        <f>+IF(I34=0,"",'Ark1'!U1392)</f>
        <v>10.554666666666671</v>
      </c>
      <c r="P34" s="216"/>
      <c r="Q34" s="534"/>
      <c r="R34" s="237">
        <f>+IF(M34=0,"",'Ark1'!AJ1392)</f>
        <v>89.5763888888889</v>
      </c>
      <c r="S34" s="217"/>
      <c r="T34" s="237">
        <f>+IF(M34=0,"",'Ark1'!AK1392)</f>
        <v>13.819325926421879</v>
      </c>
      <c r="U34" s="216"/>
      <c r="V34" s="238">
        <f>+IF(I34=0,"",'Ark1'!S1392)</f>
        <v>3.3866666666666676</v>
      </c>
      <c r="W34" s="53"/>
      <c r="X34" s="29">
        <f>+IF(I34=0,"",'Ark1'!W1392)</f>
        <v>0</v>
      </c>
      <c r="Y34" s="34">
        <f>+IF(I34=0,"",'Ark1'!X1392)</f>
        <v>17.333333333333329</v>
      </c>
      <c r="Z34" s="34">
        <f>+IF(I34=0,"",'Ark1'!Y1392)</f>
        <v>2.6666666666666661</v>
      </c>
      <c r="AA34" s="34">
        <f>+IF(I34=0,"",'Ark1'!Z1392)</f>
        <v>5.2344065141671487</v>
      </c>
      <c r="AB34" s="29">
        <f>+IF(I34=0,"",'Ark1'!Z1392)</f>
        <v>5.2344065141671487</v>
      </c>
      <c r="AC34" s="29">
        <f>+IF(I34=0,"",'Ark1'!AB1392)</f>
        <v>0</v>
      </c>
      <c r="AD34" s="34">
        <f>+'Ark1'!AD1392</f>
        <v>0</v>
      </c>
      <c r="AE34" s="29">
        <f>+IF(I34=0,"",I34/D34)</f>
        <v>37.5</v>
      </c>
      <c r="AF34" s="29">
        <f>+IF(I34=0,"",I34/H34)</f>
        <v>3</v>
      </c>
      <c r="AG34" s="216"/>
      <c r="AH34" s="219"/>
      <c r="AJ34" s="29"/>
      <c r="AK34" s="27"/>
      <c r="AL34" s="220"/>
      <c r="AM34" s="28"/>
      <c r="AQ34" s="28"/>
    </row>
    <row r="35" spans="1:44">
      <c r="A35" s="216"/>
      <c r="B35" s="28">
        <f>+'Ark1'!C1393</f>
        <v>2024</v>
      </c>
      <c r="C35" s="216"/>
      <c r="D35" s="28">
        <f>+'Ark1'!M1393</f>
        <v>2</v>
      </c>
      <c r="E35" s="236" t="str">
        <f>VLOOKUP(D35,RNR!$D$16:$E$30,2)</f>
        <v>1</v>
      </c>
      <c r="F35" s="28">
        <f>+'Ark1'!D1393</f>
        <v>6</v>
      </c>
      <c r="G35" s="236" t="str">
        <f>VLOOKUP(F35,RNR!$D$2:$E$13,2)</f>
        <v>Jun</v>
      </c>
      <c r="H35" s="28">
        <f>+'Ark1'!Q1393</f>
        <v>12</v>
      </c>
      <c r="I35" s="28">
        <f>+'Ark1'!R1393</f>
        <v>20</v>
      </c>
      <c r="J35" s="29">
        <f>+IF(I35=0,"",'Ark1'!AG1393)</f>
        <v>2.0417673053176038</v>
      </c>
      <c r="K35" s="29">
        <f>+IF(I35=0,"",'Ark1'!AH1393)</f>
        <v>10</v>
      </c>
      <c r="L35" s="95"/>
      <c r="M35" s="243">
        <f>+'Ark1'!AI1393</f>
        <v>20</v>
      </c>
      <c r="N35" s="216"/>
      <c r="O35" s="32">
        <f>+IF(I35=0,"",'Ark1'!U1393)</f>
        <v>13.145</v>
      </c>
      <c r="P35" s="216"/>
      <c r="Q35" s="534"/>
      <c r="R35" s="237">
        <f>+IF(M35=0,"",'Ark1'!AJ1393)</f>
        <v>98.35</v>
      </c>
      <c r="S35" s="217"/>
      <c r="T35" s="237">
        <f>+IF(M35=0,"",'Ark1'!AK1393)</f>
        <v>13.515668785730917</v>
      </c>
      <c r="U35" s="216"/>
      <c r="V35" s="238">
        <f>+IF(I35=0,"",'Ark1'!S1393)</f>
        <v>3.65</v>
      </c>
      <c r="W35" s="53"/>
      <c r="X35" s="29">
        <f>+IF(I35=0,"",'Ark1'!W1393)</f>
        <v>0</v>
      </c>
      <c r="Y35" s="34">
        <f>+IF(I35=0,"",'Ark1'!X1393)</f>
        <v>30</v>
      </c>
      <c r="Z35" s="34">
        <f>+IF(I35=0,"",'Ark1'!Y1393)</f>
        <v>10</v>
      </c>
      <c r="AA35" s="34">
        <f>+IF(I35=0,"",'Ark1'!Z1393)</f>
        <v>5.3066444199701248</v>
      </c>
      <c r="AB35" s="29">
        <f>+IF(I35=0,"",'Ark1'!Z1393)</f>
        <v>5.3066444199701248</v>
      </c>
      <c r="AC35" s="29">
        <f>+IF(I35=0,"",'Ark1'!AB1393)</f>
        <v>0</v>
      </c>
      <c r="AD35" s="34">
        <f>+'Ark1'!AD1393</f>
        <v>0</v>
      </c>
      <c r="AE35" s="29">
        <f t="shared" ref="AE35:AE41" si="6">+IF(I35=0,"",I35/D35)</f>
        <v>10</v>
      </c>
      <c r="AF35" s="29">
        <f t="shared" ref="AF35:AF41" si="7">+IF(I35=0,"",I35/H35)</f>
        <v>1.6666666666666667</v>
      </c>
      <c r="AG35" s="216"/>
      <c r="AH35" s="219"/>
      <c r="AJ35" s="29"/>
      <c r="AK35" s="27"/>
      <c r="AL35" s="220"/>
      <c r="AM35" s="28"/>
      <c r="AQ35" s="28"/>
    </row>
    <row r="36" spans="1:44">
      <c r="A36" s="216"/>
      <c r="B36" s="28">
        <f>+'Ark1'!C1394</f>
        <v>2024</v>
      </c>
      <c r="C36" s="216"/>
      <c r="D36" s="28">
        <f>+'Ark1'!M1394</f>
        <v>2</v>
      </c>
      <c r="E36" s="236" t="str">
        <f>VLOOKUP(D36,RNR!$D$16:$E$30,2)</f>
        <v>1</v>
      </c>
      <c r="F36" s="28">
        <f>+'Ark1'!D1394</f>
        <v>7</v>
      </c>
      <c r="G36" s="236" t="str">
        <f>VLOOKUP(F36,RNR!$D$2:$E$13,2)</f>
        <v>Jul</v>
      </c>
      <c r="H36" s="28">
        <f>+'Ark1'!Q1394</f>
        <v>1</v>
      </c>
      <c r="I36" s="28">
        <f>+'Ark1'!R1394</f>
        <v>2</v>
      </c>
      <c r="J36" s="29">
        <f>+IF(I36=0,"",'Ark1'!AG1394)</f>
        <v>0.74210125971688845</v>
      </c>
      <c r="K36" s="29">
        <f>+IF(I36=0,"",'Ark1'!AH1394)</f>
        <v>0</v>
      </c>
      <c r="L36" s="95"/>
      <c r="M36" s="243">
        <f>+'Ark1'!AI1394</f>
        <v>2</v>
      </c>
      <c r="N36" s="216"/>
      <c r="O36" s="32">
        <f>+IF(I36=0,"",'Ark1'!U1394)</f>
        <v>20</v>
      </c>
      <c r="P36" s="216"/>
      <c r="Q36" s="534"/>
      <c r="R36" s="237">
        <f>+IF(M36=0,"",'Ark1'!AJ1394)</f>
        <v>108.05</v>
      </c>
      <c r="S36" s="217"/>
      <c r="T36" s="237">
        <f>+IF(M36=0,"",'Ark1'!AK1394)</f>
        <v>15.930748810901804</v>
      </c>
      <c r="U36" s="216"/>
      <c r="V36" s="238">
        <f>+IF(I36=0,"",'Ark1'!S1394)</f>
        <v>4.5</v>
      </c>
      <c r="W36" s="53"/>
      <c r="X36" s="29">
        <f>+IF(I36=0,"",'Ark1'!W1394)</f>
        <v>0</v>
      </c>
      <c r="Y36" s="34">
        <f>+IF(I36=0,"",'Ark1'!X1394)</f>
        <v>100</v>
      </c>
      <c r="Z36" s="34">
        <f>+IF(I36=0,"",'Ark1'!Y1394)</f>
        <v>0</v>
      </c>
      <c r="AA36" s="34">
        <f>+IF(I36=0,"",'Ark1'!Z1394)</f>
        <v>0.6000000000000586</v>
      </c>
      <c r="AB36" s="29">
        <f>+IF(I36=0,"",'Ark1'!Z1394)</f>
        <v>0.6000000000000586</v>
      </c>
      <c r="AC36" s="29">
        <f>+IF(I36=0,"",'Ark1'!AB1394)</f>
        <v>0</v>
      </c>
      <c r="AD36" s="34">
        <f>+'Ark1'!AD1394</f>
        <v>0</v>
      </c>
      <c r="AE36" s="29">
        <f t="shared" si="6"/>
        <v>1</v>
      </c>
      <c r="AF36" s="29">
        <f t="shared" si="7"/>
        <v>2</v>
      </c>
      <c r="AG36" s="216"/>
      <c r="AH36" s="219"/>
      <c r="AJ36" s="29"/>
      <c r="AK36" s="27"/>
      <c r="AL36" s="220"/>
      <c r="AM36" s="28"/>
      <c r="AN36" s="240"/>
      <c r="AO36" s="240"/>
      <c r="AP36" s="240"/>
      <c r="AQ36" s="28"/>
    </row>
    <row r="37" spans="1:44">
      <c r="A37" s="216"/>
      <c r="B37" s="28">
        <f>+'Ark1'!C1395</f>
        <v>2024</v>
      </c>
      <c r="C37" s="216"/>
      <c r="D37" s="28">
        <f>+'Ark1'!M1395</f>
        <v>2</v>
      </c>
      <c r="E37" s="236" t="str">
        <f>VLOOKUP(D37,RNR!$D$16:$E$30,2)</f>
        <v>1</v>
      </c>
      <c r="F37" s="28">
        <f>+'Ark1'!D1395</f>
        <v>8</v>
      </c>
      <c r="G37" s="236" t="str">
        <f>VLOOKUP(F37,RNR!$D$2:$E$13,2)</f>
        <v>Aug</v>
      </c>
      <c r="H37" s="28">
        <f>+'Ark1'!Q1395</f>
        <v>73</v>
      </c>
      <c r="I37" s="28">
        <f>+'Ark1'!R1395</f>
        <v>96</v>
      </c>
      <c r="J37" s="29">
        <f>+IF(I37=0,"",'Ark1'!AG1395)</f>
        <v>1.1946691136068937</v>
      </c>
      <c r="K37" s="29">
        <f>+IF(I37=0,"",'Ark1'!AH1395)</f>
        <v>8.3333333333333357</v>
      </c>
      <c r="L37" s="95"/>
      <c r="M37" s="243">
        <f>+'Ark1'!AI1395</f>
        <v>96</v>
      </c>
      <c r="N37" s="216"/>
      <c r="O37" s="32">
        <f>+IF(I37=0,"",'Ark1'!U1395)</f>
        <v>18.118750000000006</v>
      </c>
      <c r="P37" s="216"/>
      <c r="Q37" s="534"/>
      <c r="R37" s="237">
        <f>+IF(M37=0,"",'Ark1'!AJ1395)</f>
        <v>104.83958333333338</v>
      </c>
      <c r="S37" s="217"/>
      <c r="T37" s="237">
        <f>+IF(M37=0,"",'Ark1'!AK1395)</f>
        <v>14.947747517502503</v>
      </c>
      <c r="U37" s="216"/>
      <c r="V37" s="238">
        <f>+IF(I37=0,"",'Ark1'!S1395)</f>
        <v>3.8333333333333344</v>
      </c>
      <c r="W37" s="53"/>
      <c r="X37" s="29">
        <f>+IF(I37=0,"",'Ark1'!W1395)</f>
        <v>0</v>
      </c>
      <c r="Y37" s="34">
        <f>+IF(I37=0,"",'Ark1'!X1395)</f>
        <v>66.666666666666686</v>
      </c>
      <c r="Z37" s="34">
        <f>+IF(I37=0,"",'Ark1'!Y1395)</f>
        <v>21.875</v>
      </c>
      <c r="AA37" s="34">
        <f>+IF(I37=0,"",'Ark1'!Z1395)</f>
        <v>6.8655436859848642</v>
      </c>
      <c r="AB37" s="29">
        <f>+IF(I37=0,"",'Ark1'!Z1395)</f>
        <v>6.8655436859848642</v>
      </c>
      <c r="AC37" s="29">
        <f>+IF(I37=0,"",'Ark1'!AB1395)</f>
        <v>0</v>
      </c>
      <c r="AD37" s="34">
        <f>+'Ark1'!AD1395</f>
        <v>0</v>
      </c>
      <c r="AE37" s="29">
        <f t="shared" si="6"/>
        <v>48</v>
      </c>
      <c r="AF37" s="29">
        <f t="shared" si="7"/>
        <v>1.3150684931506849</v>
      </c>
      <c r="AG37" s="216"/>
      <c r="AH37" s="219"/>
      <c r="AJ37" s="29"/>
      <c r="AK37" s="27"/>
      <c r="AL37" s="220"/>
      <c r="AM37" s="28"/>
      <c r="AN37" s="240"/>
      <c r="AO37" s="240"/>
      <c r="AP37" s="240"/>
      <c r="AQ37" s="28"/>
    </row>
    <row r="38" spans="1:44">
      <c r="A38" s="216"/>
      <c r="B38" s="28">
        <f>+'Ark1'!C1396</f>
        <v>2024</v>
      </c>
      <c r="C38" s="216"/>
      <c r="D38" s="28">
        <f>+'Ark1'!M1396</f>
        <v>2</v>
      </c>
      <c r="E38" s="236" t="str">
        <f>VLOOKUP(D38,RNR!$D$16:$E$30,2)</f>
        <v>1</v>
      </c>
      <c r="F38" s="28">
        <f>+'Ark1'!D1396</f>
        <v>9</v>
      </c>
      <c r="G38" s="236" t="str">
        <f>VLOOKUP(F38,RNR!$D$2:$E$13,2)</f>
        <v>Sep</v>
      </c>
      <c r="H38" s="28">
        <f>+'Ark1'!Q1396</f>
        <v>61</v>
      </c>
      <c r="I38" s="28">
        <f>+'Ark1'!R1396</f>
        <v>83</v>
      </c>
      <c r="J38" s="29">
        <f>+IF(I38=0,"",'Ark1'!AG1396)</f>
        <v>0.72849350561912496</v>
      </c>
      <c r="K38" s="29">
        <f>+IF(I38=0,"",'Ark1'!AH1396)</f>
        <v>4.8192771084337345</v>
      </c>
      <c r="L38" s="95"/>
      <c r="M38" s="243">
        <f>+'Ark1'!AI1396</f>
        <v>83</v>
      </c>
      <c r="N38" s="216"/>
      <c r="O38" s="32">
        <f>+IF(I38=0,"",'Ark1'!U1396)</f>
        <v>16.165060240963864</v>
      </c>
      <c r="P38" s="216"/>
      <c r="Q38" s="534"/>
      <c r="R38" s="237">
        <f>+IF(M38=0,"",'Ark1'!AJ1396)</f>
        <v>102.25783132530123</v>
      </c>
      <c r="S38" s="217"/>
      <c r="T38" s="237">
        <f>+IF(M38=0,"",'Ark1'!AK1396)</f>
        <v>14.30551904748944</v>
      </c>
      <c r="U38" s="216"/>
      <c r="V38" s="238">
        <f>+IF(I38=0,"",'Ark1'!S1396)</f>
        <v>3.5060240963855422</v>
      </c>
      <c r="W38" s="53"/>
      <c r="X38" s="29">
        <f>+IF(I38=0,"",'Ark1'!W1396)</f>
        <v>0</v>
      </c>
      <c r="Y38" s="34">
        <f>+IF(I38=0,"",'Ark1'!X1396)</f>
        <v>57.831325301204814</v>
      </c>
      <c r="Z38" s="34">
        <f>+IF(I38=0,"",'Ark1'!Y1396)</f>
        <v>10.843373493975903</v>
      </c>
      <c r="AA38" s="34">
        <f>+IF(I38=0,"",'Ark1'!Z1396)</f>
        <v>6.1325604184163982</v>
      </c>
      <c r="AB38" s="29">
        <f>+IF(I38=0,"",'Ark1'!Z1396)</f>
        <v>6.1325604184163982</v>
      </c>
      <c r="AC38" s="29">
        <f>+IF(I38=0,"",'Ark1'!AB1396)</f>
        <v>0</v>
      </c>
      <c r="AD38" s="34">
        <f>+'Ark1'!AD1396</f>
        <v>0</v>
      </c>
      <c r="AE38" s="29">
        <f t="shared" si="6"/>
        <v>41.5</v>
      </c>
      <c r="AF38" s="29">
        <f t="shared" si="7"/>
        <v>1.360655737704918</v>
      </c>
      <c r="AG38" s="216"/>
      <c r="AH38" s="219"/>
      <c r="AJ38" s="29"/>
      <c r="AK38" s="27"/>
      <c r="AL38" s="220"/>
      <c r="AM38" s="28"/>
      <c r="AN38" s="240"/>
      <c r="AO38" s="240"/>
      <c r="AP38" s="240"/>
      <c r="AQ38" s="28"/>
    </row>
    <row r="39" spans="1:44">
      <c r="A39" s="216"/>
      <c r="B39" s="28">
        <f>+'Ark1'!C1397</f>
        <v>2024</v>
      </c>
      <c r="C39" s="216"/>
      <c r="D39" s="28">
        <f>+'Ark1'!M1397</f>
        <v>2</v>
      </c>
      <c r="E39" s="236" t="str">
        <f>VLOOKUP(D39,RNR!$D$16:$E$30,2)</f>
        <v>1</v>
      </c>
      <c r="F39" s="28">
        <f>+'Ark1'!D1397</f>
        <v>10</v>
      </c>
      <c r="G39" s="236" t="str">
        <f>VLOOKUP(F39,RNR!$D$2:$E$13,2)</f>
        <v>Okt</v>
      </c>
      <c r="H39" s="28">
        <f>+'Ark1'!Q1397</f>
        <v>133</v>
      </c>
      <c r="I39" s="28">
        <f>+'Ark1'!R1397</f>
        <v>192</v>
      </c>
      <c r="J39" s="29">
        <f>+IF(I39=0,"",'Ark1'!AG1397)</f>
        <v>0.65019209408251855</v>
      </c>
      <c r="K39" s="29">
        <f>+IF(I39=0,"",'Ark1'!AH1397)</f>
        <v>0.52083333333333348</v>
      </c>
      <c r="L39" s="95"/>
      <c r="M39" s="243">
        <f>+'Ark1'!AI1397</f>
        <v>192</v>
      </c>
      <c r="N39" s="216"/>
      <c r="O39" s="32">
        <f>+IF(I39=0,"",'Ark1'!U1397)</f>
        <v>15.152083333333332</v>
      </c>
      <c r="P39" s="216"/>
      <c r="Q39" s="534"/>
      <c r="R39" s="237">
        <f>+IF(M39=0,"",'Ark1'!AJ1397)</f>
        <v>101.26302083333326</v>
      </c>
      <c r="S39" s="217"/>
      <c r="T39" s="237">
        <f>+IF(M39=0,"",'Ark1'!AK1397)</f>
        <v>13.784828873617119</v>
      </c>
      <c r="U39" s="216"/>
      <c r="V39" s="238">
        <f>+IF(I39=0,"",'Ark1'!S1397)</f>
        <v>3.203125</v>
      </c>
      <c r="W39" s="53"/>
      <c r="X39" s="29">
        <f>+IF(I39=0,"",'Ark1'!W1397)</f>
        <v>0</v>
      </c>
      <c r="Y39" s="34">
        <f>+IF(I39=0,"",'Ark1'!X1397)</f>
        <v>46.875</v>
      </c>
      <c r="Z39" s="34">
        <f>+IF(I39=0,"",'Ark1'!Y1397)</f>
        <v>10.416666666666664</v>
      </c>
      <c r="AA39" s="34">
        <f>+IF(I39=0,"",'Ark1'!Z1397)</f>
        <v>6.2093675732495042</v>
      </c>
      <c r="AB39" s="29">
        <f>+IF(I39=0,"",'Ark1'!Z1397)</f>
        <v>6.2093675732495042</v>
      </c>
      <c r="AC39" s="29">
        <f>+IF(I39=0,"",'Ark1'!AB1397)</f>
        <v>0</v>
      </c>
      <c r="AD39" s="34">
        <f>+'Ark1'!AD1397</f>
        <v>0</v>
      </c>
      <c r="AE39" s="29">
        <f t="shared" si="6"/>
        <v>96</v>
      </c>
      <c r="AF39" s="29">
        <f t="shared" si="7"/>
        <v>1.4436090225563909</v>
      </c>
      <c r="AG39" s="216"/>
      <c r="AH39" s="219"/>
      <c r="AJ39" s="29"/>
      <c r="AK39" s="27"/>
      <c r="AL39" s="220"/>
      <c r="AM39" s="28"/>
      <c r="AN39" s="240"/>
      <c r="AO39" s="240"/>
      <c r="AP39" s="240"/>
      <c r="AQ39" s="28"/>
    </row>
    <row r="40" spans="1:44">
      <c r="A40" s="216"/>
      <c r="B40" s="28">
        <f>+'Ark1'!C1398</f>
        <v>2024</v>
      </c>
      <c r="C40" s="216"/>
      <c r="D40" s="28">
        <f>+'Ark1'!M1398</f>
        <v>2</v>
      </c>
      <c r="E40" s="236" t="str">
        <f>VLOOKUP(D40,RNR!$D$16:$E$30,2)</f>
        <v>1</v>
      </c>
      <c r="F40" s="28">
        <f>+'Ark1'!D1398</f>
        <v>11</v>
      </c>
      <c r="G40" s="236" t="str">
        <f>VLOOKUP(F40,RNR!$D$2:$E$13,2)</f>
        <v>Nov</v>
      </c>
      <c r="H40" s="28">
        <f>+'Ark1'!Q1398</f>
        <v>40</v>
      </c>
      <c r="I40" s="28">
        <f>+'Ark1'!R1398</f>
        <v>58</v>
      </c>
      <c r="J40" s="29">
        <f>+IF(I40=0,"",'Ark1'!AG1398)</f>
        <v>0.57448558426647445</v>
      </c>
      <c r="K40" s="29">
        <f>+IF(I40=0,"",'Ark1'!AH1398)</f>
        <v>0</v>
      </c>
      <c r="L40" s="95"/>
      <c r="M40" s="243">
        <f>+'Ark1'!AI1398</f>
        <v>58</v>
      </c>
      <c r="N40" s="216"/>
      <c r="O40" s="32">
        <f>+IF(I40=0,"",'Ark1'!U1398)</f>
        <v>14.415517241379302</v>
      </c>
      <c r="P40" s="216"/>
      <c r="Q40" s="534"/>
      <c r="R40" s="237">
        <f>+IF(M40=0,"",'Ark1'!AJ1398)</f>
        <v>100.17931034482756</v>
      </c>
      <c r="S40" s="217"/>
      <c r="T40" s="237">
        <f>+IF(M40=0,"",'Ark1'!AK1398)</f>
        <v>13.62324361771959</v>
      </c>
      <c r="U40" s="216"/>
      <c r="V40" s="238">
        <f>+IF(I40=0,"",'Ark1'!S1398)</f>
        <v>3.0862068965517242</v>
      </c>
      <c r="W40" s="53"/>
      <c r="X40" s="29">
        <f>+IF(I40=0,"",'Ark1'!W1398)</f>
        <v>0</v>
      </c>
      <c r="Y40" s="34">
        <f>+IF(I40=0,"",'Ark1'!X1398)</f>
        <v>37.931034482758605</v>
      </c>
      <c r="Z40" s="34">
        <f>+IF(I40=0,"",'Ark1'!Y1398)</f>
        <v>8.6206896551724128</v>
      </c>
      <c r="AA40" s="34">
        <f>+IF(I40=0,"",'Ark1'!Z1398)</f>
        <v>5.829023746384105</v>
      </c>
      <c r="AB40" s="29">
        <f>+IF(I40=0,"",'Ark1'!Z1398)</f>
        <v>5.829023746384105</v>
      </c>
      <c r="AC40" s="29">
        <f>+IF(I40=0,"",'Ark1'!AB1398)</f>
        <v>0</v>
      </c>
      <c r="AD40" s="34">
        <f>+'Ark1'!AD1398</f>
        <v>0</v>
      </c>
      <c r="AE40" s="29">
        <f t="shared" si="6"/>
        <v>29</v>
      </c>
      <c r="AF40" s="29">
        <f t="shared" si="7"/>
        <v>1.45</v>
      </c>
      <c r="AG40" s="216"/>
      <c r="AH40" s="219"/>
      <c r="AJ40" s="29"/>
      <c r="AK40" s="27"/>
      <c r="AL40" s="220"/>
      <c r="AM40" s="28"/>
      <c r="AN40" s="240"/>
      <c r="AO40" s="240"/>
      <c r="AP40" s="240"/>
      <c r="AQ40" s="28"/>
    </row>
    <row r="41" spans="1:44">
      <c r="A41" s="216"/>
      <c r="B41" s="28">
        <f>+'Ark1'!C1399</f>
        <v>2024</v>
      </c>
      <c r="C41" s="216"/>
      <c r="D41" s="28">
        <f>+'Ark1'!M1399</f>
        <v>2</v>
      </c>
      <c r="E41" s="236" t="str">
        <f>VLOOKUP(D41,RNR!$D$16:$E$30,2)</f>
        <v>1</v>
      </c>
      <c r="F41" s="28">
        <f>+'Ark1'!D1399</f>
        <v>12</v>
      </c>
      <c r="G41" s="236" t="str">
        <f>VLOOKUP(F41,RNR!$D$2:$E$13,2)</f>
        <v>Des</v>
      </c>
      <c r="H41" s="28">
        <f>+'Ark1'!Q1399</f>
        <v>3</v>
      </c>
      <c r="I41" s="28">
        <f>+'Ark1'!R1399</f>
        <v>3</v>
      </c>
      <c r="J41" s="29">
        <f>+IF(I41=0,"",'Ark1'!AG1399)</f>
        <v>0.18748966049666371</v>
      </c>
      <c r="K41" s="29">
        <f>+IF(I41=0,"",'Ark1'!AH1399)</f>
        <v>0</v>
      </c>
      <c r="L41" s="95"/>
      <c r="M41" s="243">
        <f>+'Ark1'!AI1399</f>
        <v>3</v>
      </c>
      <c r="N41" s="216"/>
      <c r="O41" s="32">
        <f>+IF(I41=0,"",'Ark1'!U1399)</f>
        <v>10.200000000000003</v>
      </c>
      <c r="P41" s="216"/>
      <c r="Q41" s="534"/>
      <c r="R41" s="237">
        <f>+IF(M41=0,"",'Ark1'!AJ1399)</f>
        <v>94.633333333333312</v>
      </c>
      <c r="S41" s="217"/>
      <c r="T41" s="237">
        <f>+IF(M41=0,"",'Ark1'!AK1399)</f>
        <v>12.03117701084059</v>
      </c>
      <c r="U41" s="216"/>
      <c r="V41" s="238">
        <f>+IF(I41=0,"",'Ark1'!S1399)</f>
        <v>2</v>
      </c>
      <c r="W41" s="53"/>
      <c r="X41" s="29">
        <f>+IF(I41=0,"",'Ark1'!W1399)</f>
        <v>0</v>
      </c>
      <c r="Y41" s="34">
        <f>+IF(I41=0,"",'Ark1'!X1399)</f>
        <v>0</v>
      </c>
      <c r="Z41" s="34">
        <f>+IF(I41=0,"",'Ark1'!Y1399)</f>
        <v>0</v>
      </c>
      <c r="AA41" s="34">
        <f>+IF(I41=0,"",'Ark1'!Z1399)</f>
        <v>1.5121728296284964</v>
      </c>
      <c r="AB41" s="29">
        <f>+IF(I41=0,"",'Ark1'!Z1399)</f>
        <v>1.5121728296284964</v>
      </c>
      <c r="AC41" s="29">
        <f>+IF(I41=0,"",'Ark1'!AB1399)</f>
        <v>0</v>
      </c>
      <c r="AD41" s="34">
        <f>+'Ark1'!AD1399</f>
        <v>0</v>
      </c>
      <c r="AE41" s="29">
        <f t="shared" si="6"/>
        <v>1.5</v>
      </c>
      <c r="AF41" s="29">
        <f t="shared" si="7"/>
        <v>1</v>
      </c>
      <c r="AG41" s="216"/>
      <c r="AH41" s="219"/>
      <c r="AJ41" s="29"/>
      <c r="AK41" s="27"/>
      <c r="AL41" s="220"/>
      <c r="AM41" s="28"/>
      <c r="AN41" s="240"/>
      <c r="AO41" s="240"/>
      <c r="AP41" s="219"/>
      <c r="AQ41" s="219"/>
      <c r="AR41" s="219"/>
    </row>
    <row r="42" spans="1:44" s="532" customFormat="1">
      <c r="A42" s="531"/>
      <c r="B42" s="531"/>
      <c r="C42" s="531"/>
      <c r="D42" s="531"/>
      <c r="E42" s="531"/>
      <c r="F42" s="531"/>
      <c r="G42" s="531"/>
      <c r="H42" s="531"/>
      <c r="I42" s="531"/>
      <c r="J42" s="217"/>
      <c r="K42" s="217"/>
      <c r="L42" s="217"/>
      <c r="M42" s="233"/>
      <c r="N42" s="217"/>
      <c r="O42" s="531"/>
      <c r="P42" s="531"/>
      <c r="Q42" s="534"/>
      <c r="R42" s="217"/>
      <c r="S42" s="217"/>
      <c r="T42" s="217"/>
      <c r="U42" s="531"/>
      <c r="V42" s="531"/>
      <c r="W42" s="531"/>
      <c r="X42" s="218"/>
      <c r="Y42" s="218"/>
      <c r="Z42" s="218"/>
      <c r="AA42" s="218"/>
      <c r="AB42" s="217"/>
      <c r="AC42" s="531"/>
      <c r="AD42" s="218"/>
      <c r="AE42" s="218"/>
      <c r="AF42" s="217"/>
      <c r="AG42" s="531"/>
      <c r="AH42" s="219"/>
      <c r="AI42" s="29"/>
      <c r="AJ42" s="29"/>
      <c r="AK42" s="27"/>
      <c r="AL42" s="220"/>
    </row>
    <row r="43" spans="1:44" s="532" customFormat="1">
      <c r="A43" s="500" t="s">
        <v>654</v>
      </c>
      <c r="B43" s="500"/>
      <c r="C43" s="500" t="str">
        <f>+E47</f>
        <v>1+</v>
      </c>
      <c r="D43" s="531"/>
      <c r="E43" s="531"/>
      <c r="F43" s="531"/>
      <c r="G43" s="531"/>
      <c r="H43" s="531"/>
      <c r="I43" s="240">
        <f>SUM(I45:I56)</f>
        <v>2948</v>
      </c>
      <c r="J43" s="217"/>
      <c r="K43" s="217"/>
      <c r="L43" s="217"/>
      <c r="M43" s="233"/>
      <c r="N43" s="217"/>
      <c r="O43" s="265" t="e">
        <f>+Fettgruppe!#REF!</f>
        <v>#REF!</v>
      </c>
      <c r="P43" s="531"/>
      <c r="Q43" s="534"/>
      <c r="R43" s="217"/>
      <c r="S43" s="217"/>
      <c r="T43" s="217"/>
      <c r="U43" s="531"/>
      <c r="V43" s="531"/>
      <c r="W43" s="531"/>
      <c r="X43" s="218"/>
      <c r="Y43" s="218"/>
      <c r="Z43" s="218"/>
      <c r="AA43" s="218"/>
      <c r="AB43" s="217"/>
      <c r="AC43" s="531"/>
      <c r="AD43" s="218"/>
      <c r="AE43" s="218"/>
      <c r="AF43" s="218"/>
      <c r="AG43" s="531"/>
      <c r="AH43" s="219"/>
      <c r="AI43" s="29"/>
      <c r="AJ43" s="29"/>
      <c r="AK43" s="27"/>
      <c r="AL43" s="220"/>
    </row>
    <row r="44" spans="1:44" s="532" customFormat="1">
      <c r="A44" s="531"/>
      <c r="B44" s="531"/>
      <c r="C44" s="531"/>
      <c r="D44" s="531"/>
      <c r="E44" s="531"/>
      <c r="F44" s="531"/>
      <c r="G44" s="531"/>
      <c r="H44" s="531"/>
      <c r="I44" s="531"/>
      <c r="J44" s="217"/>
      <c r="K44" s="217"/>
      <c r="L44" s="217"/>
      <c r="M44" s="233"/>
      <c r="N44" s="217"/>
      <c r="O44" s="531"/>
      <c r="P44" s="531"/>
      <c r="Q44" s="534"/>
      <c r="R44" s="217"/>
      <c r="S44" s="217"/>
      <c r="T44" s="217"/>
      <c r="U44" s="531"/>
      <c r="V44" s="531"/>
      <c r="W44" s="531"/>
      <c r="X44" s="218"/>
      <c r="Y44" s="218"/>
      <c r="Z44" s="218"/>
      <c r="AA44" s="218"/>
      <c r="AB44" s="217"/>
      <c r="AC44" s="531"/>
      <c r="AD44" s="218"/>
      <c r="AE44" s="218"/>
      <c r="AF44" s="218"/>
      <c r="AG44" s="218"/>
      <c r="AH44" s="219"/>
      <c r="AI44" s="29"/>
      <c r="AJ44" s="29"/>
      <c r="AK44" s="27"/>
      <c r="AL44" s="220"/>
    </row>
    <row r="45" spans="1:44">
      <c r="A45" s="216"/>
      <c r="B45" s="236">
        <f>+'Ark1'!C1400</f>
        <v>2024</v>
      </c>
      <c r="C45" s="534"/>
      <c r="D45" s="236">
        <f>+'Ark1'!M1400</f>
        <v>3</v>
      </c>
      <c r="E45" s="236" t="str">
        <f>VLOOKUP(D45,RNR!$D$16:$E$30,2)</f>
        <v>1+</v>
      </c>
      <c r="F45" s="236">
        <f>+'Ark1'!D1400</f>
        <v>1</v>
      </c>
      <c r="G45" s="236" t="str">
        <f>VLOOKUP(F45,RNR!$D$2:$E$13,2)</f>
        <v>Jan</v>
      </c>
      <c r="H45" s="236">
        <f>+'Ark1'!Q1400</f>
        <v>6</v>
      </c>
      <c r="I45" s="236">
        <f>+'Ark1'!R1400</f>
        <v>9</v>
      </c>
      <c r="J45" s="237">
        <f>+IF(I45=0,"",'Ark1'!AG1400)</f>
        <v>1.3682175784139816</v>
      </c>
      <c r="K45" s="237">
        <f>+IF(I45=0,"",'Ark1'!AH1400)</f>
        <v>0</v>
      </c>
      <c r="L45" s="95"/>
      <c r="M45" s="243">
        <f>+'Ark1'!AI1400</f>
        <v>8</v>
      </c>
      <c r="N45" s="534"/>
      <c r="O45" s="237">
        <f>+IF(I45=0,"",'Ark1'!U1400)</f>
        <v>19.111111111111111</v>
      </c>
      <c r="P45" s="237">
        <f>+IF(I45=0,"",'Ark1'!V1400)</f>
        <v>0</v>
      </c>
      <c r="Q45" s="534"/>
      <c r="R45" s="237">
        <f>+IF(M45=0,"",'Ark1'!AJ1400)</f>
        <v>111.41249999999999</v>
      </c>
      <c r="S45" s="217"/>
      <c r="T45" s="237">
        <f>+IF(M45=0,"",'Ark1'!AK1400)</f>
        <v>14.59026728696927</v>
      </c>
      <c r="U45" s="534"/>
      <c r="V45" s="238">
        <f>+IF(I45=0,"",'Ark1'!S1400)</f>
        <v>3.8888888888888888</v>
      </c>
      <c r="W45" s="53"/>
      <c r="X45" s="237">
        <f>+IF(I45=0,"",'Ark1'!W1400)</f>
        <v>0</v>
      </c>
      <c r="Y45" s="239">
        <f>+IF(I45=0,"",'Ark1'!X1400)</f>
        <v>77.777777777777771</v>
      </c>
      <c r="Z45" s="239">
        <f>+IF(I45=0,"",'Ark1'!Y1400)</f>
        <v>11.111111111111112</v>
      </c>
      <c r="AA45" s="239">
        <f>+IF(I45=0,"",'Ark1'!Z1400)</f>
        <v>4.6815107828431444</v>
      </c>
      <c r="AB45" s="237">
        <f>+IF(I45=0,"",'Ark1'!Z1400)</f>
        <v>4.6815107828431444</v>
      </c>
      <c r="AC45" s="237">
        <f>+IF(I45=0,"",'Ark1'!AB1400)</f>
        <v>0</v>
      </c>
      <c r="AD45" s="239">
        <f>+'Ark1'!AD1400</f>
        <v>0</v>
      </c>
      <c r="AE45" s="237">
        <f t="shared" ref="AE45:AE48" si="8">+IF(I45=0,"",I45/D45)</f>
        <v>3</v>
      </c>
      <c r="AF45" s="237">
        <f t="shared" ref="AF45:AF48" si="9">+IF(I45=0,"",I45/H45)</f>
        <v>1.5</v>
      </c>
      <c r="AG45" s="216"/>
      <c r="AH45" s="219"/>
      <c r="AJ45" s="29"/>
      <c r="AK45" s="27"/>
      <c r="AL45" s="220"/>
      <c r="AM45" s="28"/>
      <c r="AN45" s="27"/>
      <c r="AO45" s="27"/>
      <c r="AP45" s="34"/>
      <c r="AQ45" s="34"/>
      <c r="AR45" s="34"/>
    </row>
    <row r="46" spans="1:44">
      <c r="A46" s="216"/>
      <c r="B46" s="236">
        <f>+'Ark1'!C1401</f>
        <v>2024</v>
      </c>
      <c r="C46" s="534"/>
      <c r="D46" s="236">
        <f>+'Ark1'!M1401</f>
        <v>3</v>
      </c>
      <c r="E46" s="236" t="str">
        <f>VLOOKUP(D46,RNR!$D$16:$E$30,2)</f>
        <v>1+</v>
      </c>
      <c r="F46" s="236">
        <f>+'Ark1'!D1401</f>
        <v>2</v>
      </c>
      <c r="G46" s="236" t="str">
        <f>VLOOKUP(F46,RNR!$D$2:$E$13,2)</f>
        <v>Feb</v>
      </c>
      <c r="H46" s="236">
        <f>+'Ark1'!Q1401</f>
        <v>17</v>
      </c>
      <c r="I46" s="236">
        <f>+'Ark1'!R1401</f>
        <v>17</v>
      </c>
      <c r="J46" s="237">
        <f>+IF(I46=0,"",'Ark1'!AG1401)</f>
        <v>2.3352811215956724</v>
      </c>
      <c r="K46" s="237">
        <f>+IF(I46=0,"",'Ark1'!AH1401)</f>
        <v>0</v>
      </c>
      <c r="L46" s="95"/>
      <c r="M46" s="243">
        <f>+'Ark1'!AI1401</f>
        <v>14</v>
      </c>
      <c r="N46" s="534"/>
      <c r="O46" s="237">
        <f>+IF(I46=0,"",'Ark1'!U1401)</f>
        <v>19.958823529411767</v>
      </c>
      <c r="P46" s="237">
        <f>+IF(I46=0,"",'Ark1'!V1401)</f>
        <v>17.647058823529413</v>
      </c>
      <c r="Q46" s="534"/>
      <c r="R46" s="237">
        <f>+IF(M46=0,"",'Ark1'!AJ1401)</f>
        <v>104.79285714285712</v>
      </c>
      <c r="S46" s="217"/>
      <c r="T46" s="237">
        <f>+IF(M46=0,"",'Ark1'!AK1401)</f>
        <v>17.617866182106855</v>
      </c>
      <c r="U46" s="534"/>
      <c r="V46" s="238">
        <f>+IF(I46=0,"",'Ark1'!S1401)</f>
        <v>5.4117647058823524</v>
      </c>
      <c r="W46" s="53"/>
      <c r="X46" s="237">
        <f>+IF(I46=0,"",'Ark1'!W1401)</f>
        <v>0</v>
      </c>
      <c r="Y46" s="239">
        <f>+IF(I46=0,"",'Ark1'!X1401)</f>
        <v>76.470588235294116</v>
      </c>
      <c r="Z46" s="239">
        <f>+IF(I46=0,"",'Ark1'!Y1401)</f>
        <v>29.411764705882355</v>
      </c>
      <c r="AA46" s="239">
        <f>+IF(I46=0,"",'Ark1'!Z1401)</f>
        <v>5.8336809914525212</v>
      </c>
      <c r="AB46" s="237">
        <f>+IF(I46=0,"",'Ark1'!Z1401)</f>
        <v>5.8336809914525212</v>
      </c>
      <c r="AC46" s="237">
        <f>+IF(I46=0,"",'Ark1'!AB1401)</f>
        <v>0</v>
      </c>
      <c r="AD46" s="239">
        <f>+'Ark1'!AD1401</f>
        <v>0</v>
      </c>
      <c r="AE46" s="237">
        <f t="shared" si="8"/>
        <v>5.666666666666667</v>
      </c>
      <c r="AF46" s="237">
        <f t="shared" si="9"/>
        <v>1</v>
      </c>
      <c r="AG46" s="216"/>
      <c r="AH46" s="219"/>
      <c r="AJ46" s="29"/>
      <c r="AK46" s="27"/>
      <c r="AL46" s="220"/>
      <c r="AM46" s="28"/>
      <c r="AN46" s="27"/>
      <c r="AO46" s="27"/>
      <c r="AP46" s="34"/>
      <c r="AQ46" s="34"/>
      <c r="AR46" s="34"/>
    </row>
    <row r="47" spans="1:44">
      <c r="A47" s="216"/>
      <c r="B47" s="236">
        <f>+'Ark1'!C1402</f>
        <v>2024</v>
      </c>
      <c r="C47" s="534"/>
      <c r="D47" s="236">
        <f>+'Ark1'!M1402</f>
        <v>3</v>
      </c>
      <c r="E47" s="236" t="str">
        <f>VLOOKUP(D47,RNR!$D$16:$E$30,2)</f>
        <v>1+</v>
      </c>
      <c r="F47" s="236">
        <f>+'Ark1'!D1402</f>
        <v>3</v>
      </c>
      <c r="G47" s="236" t="str">
        <f>VLOOKUP(F47,RNR!$D$2:$E$13,2)</f>
        <v>Mar</v>
      </c>
      <c r="H47" s="236">
        <f>+'Ark1'!Q1402</f>
        <v>70</v>
      </c>
      <c r="I47" s="236">
        <f>+'Ark1'!R1402</f>
        <v>79</v>
      </c>
      <c r="J47" s="237">
        <f>+IF(I47=0,"",'Ark1'!AG1402)</f>
        <v>2.0162496088271777</v>
      </c>
      <c r="K47" s="237">
        <f>+IF(I47=0,"",'Ark1'!AH1402)</f>
        <v>0</v>
      </c>
      <c r="L47" s="95"/>
      <c r="M47" s="243">
        <f>+'Ark1'!AI1402</f>
        <v>67</v>
      </c>
      <c r="N47" s="534"/>
      <c r="O47" s="237">
        <f>+IF(I47=0,"",'Ark1'!U1402)</f>
        <v>22.020253164556966</v>
      </c>
      <c r="P47" s="237">
        <f>+IF(I47=0,"",'Ark1'!V1402)</f>
        <v>27.84810126582278</v>
      </c>
      <c r="Q47" s="534"/>
      <c r="R47" s="237">
        <f>+IF(M47=0,"",'Ark1'!AJ1402)</f>
        <v>106.74925373134332</v>
      </c>
      <c r="S47" s="217"/>
      <c r="T47" s="237">
        <f>+IF(M47=0,"",'Ark1'!AK1402)</f>
        <v>17.587898885222476</v>
      </c>
      <c r="U47" s="534"/>
      <c r="V47" s="238">
        <f>+IF(I47=0,"",'Ark1'!S1402)</f>
        <v>5.9620253164556951</v>
      </c>
      <c r="W47" s="53"/>
      <c r="X47" s="237">
        <f>+IF(I47=0,"",'Ark1'!W1402)</f>
        <v>0</v>
      </c>
      <c r="Y47" s="239">
        <f>+IF(I47=0,"",'Ark1'!X1402)</f>
        <v>84.810126582278485</v>
      </c>
      <c r="Z47" s="239">
        <f>+IF(I47=0,"",'Ark1'!Y1402)</f>
        <v>43.037974683544313</v>
      </c>
      <c r="AA47" s="239">
        <f>+IF(I47=0,"",'Ark1'!Z1402)</f>
        <v>5.0797034635576592</v>
      </c>
      <c r="AB47" s="237">
        <f>+IF(I47=0,"",'Ark1'!Z1402)</f>
        <v>5.0797034635576592</v>
      </c>
      <c r="AC47" s="237">
        <f>+IF(I47=0,"",'Ark1'!AB1402)</f>
        <v>0</v>
      </c>
      <c r="AD47" s="239">
        <f>+'Ark1'!AD1402</f>
        <v>0</v>
      </c>
      <c r="AE47" s="237">
        <f t="shared" si="8"/>
        <v>26.333333333333332</v>
      </c>
      <c r="AF47" s="237">
        <f t="shared" si="9"/>
        <v>1.1285714285714286</v>
      </c>
      <c r="AG47" s="216"/>
      <c r="AH47" s="219"/>
      <c r="AJ47" s="29"/>
      <c r="AK47" s="27"/>
      <c r="AL47" s="220"/>
      <c r="AM47" s="28"/>
      <c r="AN47" s="27"/>
      <c r="AO47" s="27"/>
      <c r="AP47" s="34"/>
      <c r="AQ47" s="34"/>
      <c r="AR47" s="34"/>
    </row>
    <row r="48" spans="1:44">
      <c r="A48" s="216"/>
      <c r="B48" s="236">
        <f>+'Ark1'!C1403</f>
        <v>2024</v>
      </c>
      <c r="C48" s="534"/>
      <c r="D48" s="236">
        <f>+'Ark1'!M1403</f>
        <v>3</v>
      </c>
      <c r="E48" s="236" t="str">
        <f>VLOOKUP(D48,RNR!$D$16:$E$30,2)</f>
        <v>1+</v>
      </c>
      <c r="F48" s="236">
        <f>+'Ark1'!D1403</f>
        <v>4</v>
      </c>
      <c r="G48" s="236" t="str">
        <f>VLOOKUP(F48,RNR!$D$2:$E$13,2)</f>
        <v>Apr</v>
      </c>
      <c r="H48" s="236">
        <f>+'Ark1'!Q1403</f>
        <v>41</v>
      </c>
      <c r="I48" s="236">
        <f>+'Ark1'!R1403</f>
        <v>68</v>
      </c>
      <c r="J48" s="237">
        <f>+IF(I48=0,"",'Ark1'!AG1403)</f>
        <v>4.9341164786549436</v>
      </c>
      <c r="K48" s="237">
        <f>+IF(I48=0,"",'Ark1'!AH1403)</f>
        <v>11.76470588235294</v>
      </c>
      <c r="L48" s="95"/>
      <c r="M48" s="243">
        <f>+'Ark1'!AI1403</f>
        <v>59</v>
      </c>
      <c r="N48" s="534"/>
      <c r="O48" s="237">
        <f>+IF(I48=0,"",'Ark1'!U1403)</f>
        <v>14.466176470588236</v>
      </c>
      <c r="P48" s="237">
        <f>+IF(I48=0,"",'Ark1'!V1403)</f>
        <v>2.9411764705882355</v>
      </c>
      <c r="Q48" s="534"/>
      <c r="R48" s="237">
        <f>+IF(M48=0,"",'Ark1'!AJ1403)</f>
        <v>95.183050847457622</v>
      </c>
      <c r="S48" s="217"/>
      <c r="T48" s="237">
        <f>+IF(M48=0,"",'Ark1'!AK1403)</f>
        <v>15.846739747107771</v>
      </c>
      <c r="U48" s="534"/>
      <c r="V48" s="238">
        <f>+IF(I48=0,"",'Ark1'!S1403)</f>
        <v>5.1764705882352944</v>
      </c>
      <c r="W48" s="53"/>
      <c r="X48" s="237">
        <f>+IF(I48=0,"",'Ark1'!W1403)</f>
        <v>0</v>
      </c>
      <c r="Y48" s="239">
        <f>+IF(I48=0,"",'Ark1'!X1403)</f>
        <v>29.411764705882355</v>
      </c>
      <c r="Z48" s="239">
        <f>+IF(I48=0,"",'Ark1'!Y1403)</f>
        <v>8.8235294117647047</v>
      </c>
      <c r="AA48" s="239">
        <f>+IF(I48=0,"",'Ark1'!Z1403)</f>
        <v>4.9774967218389028</v>
      </c>
      <c r="AB48" s="237">
        <f>+IF(I48=0,"",'Ark1'!Z1403)</f>
        <v>4.9774967218389028</v>
      </c>
      <c r="AC48" s="237">
        <f>+IF(I48=0,"",'Ark1'!AB1403)</f>
        <v>0</v>
      </c>
      <c r="AD48" s="239">
        <f>+'Ark1'!AD1403</f>
        <v>0</v>
      </c>
      <c r="AE48" s="237">
        <f t="shared" si="8"/>
        <v>22.666666666666668</v>
      </c>
      <c r="AF48" s="237">
        <f t="shared" si="9"/>
        <v>1.6585365853658536</v>
      </c>
      <c r="AG48" s="216"/>
      <c r="AH48" s="219"/>
      <c r="AJ48" s="29"/>
      <c r="AK48" s="27"/>
      <c r="AL48" s="220"/>
      <c r="AM48" s="28"/>
      <c r="AN48" s="27"/>
      <c r="AO48" s="27"/>
      <c r="AP48" s="34"/>
      <c r="AQ48" s="34"/>
      <c r="AR48" s="34"/>
    </row>
    <row r="49" spans="1:44">
      <c r="A49" s="216"/>
      <c r="B49" s="236">
        <f>+'Ark1'!C1404</f>
        <v>2024</v>
      </c>
      <c r="C49" s="216"/>
      <c r="D49" s="236">
        <f>+'Ark1'!M1404</f>
        <v>3</v>
      </c>
      <c r="E49" s="236" t="str">
        <f>VLOOKUP(D49,RNR!$D$16:$E$30,2)</f>
        <v>1+</v>
      </c>
      <c r="F49" s="236">
        <f>+'Ark1'!D1404</f>
        <v>5</v>
      </c>
      <c r="G49" s="236" t="str">
        <f>VLOOKUP(F49,RNR!$D$2:$E$13,2)</f>
        <v>Mai</v>
      </c>
      <c r="H49" s="236">
        <f>+'Ark1'!Q1404</f>
        <v>55</v>
      </c>
      <c r="I49" s="236">
        <f>+'Ark1'!R1404</f>
        <v>137</v>
      </c>
      <c r="J49" s="237">
        <f>+IF(I49=0,"",'Ark1'!AG1404)</f>
        <v>7.0297047538414441</v>
      </c>
      <c r="K49" s="237">
        <f>+IF(I49=0,"",'Ark1'!AH1404)</f>
        <v>2.1897810218978111</v>
      </c>
      <c r="L49" s="95"/>
      <c r="M49" s="243">
        <f>+'Ark1'!AI1404</f>
        <v>131</v>
      </c>
      <c r="N49" s="216"/>
      <c r="O49" s="237">
        <f>+IF(I49=0,"",'Ark1'!U1404)</f>
        <v>14.242335766423356</v>
      </c>
      <c r="P49" s="237">
        <f>+IF(I49=0,"",'Ark1'!V1404)</f>
        <v>3.649635036496353</v>
      </c>
      <c r="Q49" s="534"/>
      <c r="R49" s="237">
        <f>+IF(M49=0,"",'Ark1'!AJ1404)</f>
        <v>95.470229007633577</v>
      </c>
      <c r="S49" s="217"/>
      <c r="T49" s="237">
        <f>+IF(M49=0,"",'Ark1'!AK1404)</f>
        <v>15.868917150508612</v>
      </c>
      <c r="U49" s="216"/>
      <c r="V49" s="238">
        <f>+IF(I49=0,"",'Ark1'!S1404)</f>
        <v>4.9854014598540122</v>
      </c>
      <c r="W49" s="53"/>
      <c r="X49" s="237">
        <f>+IF(I49=0,"",'Ark1'!W1404)</f>
        <v>0</v>
      </c>
      <c r="Y49" s="239">
        <f>+IF(I49=0,"",'Ark1'!X1404)</f>
        <v>27.737226277372265</v>
      </c>
      <c r="Z49" s="239">
        <f>+IF(I49=0,"",'Ark1'!Y1404)</f>
        <v>8.0291970802919703</v>
      </c>
      <c r="AA49" s="239">
        <f>+IF(I49=0,"",'Ark1'!Z1404)</f>
        <v>4.9601142356125854</v>
      </c>
      <c r="AB49" s="237">
        <f>+IF(I49=0,"",'Ark1'!Z1404)</f>
        <v>4.9601142356125854</v>
      </c>
      <c r="AC49" s="237">
        <f>+IF(I49=0,"",'Ark1'!AB1404)</f>
        <v>0</v>
      </c>
      <c r="AD49" s="239">
        <f>+'Ark1'!AD1404</f>
        <v>0</v>
      </c>
      <c r="AE49" s="237">
        <f>+IF(I49=0,"",I49/D49)</f>
        <v>45.666666666666664</v>
      </c>
      <c r="AF49" s="237">
        <f>+IF(I49=0,"",I49/H49)</f>
        <v>2.4909090909090907</v>
      </c>
      <c r="AG49" s="216"/>
      <c r="AH49" s="219"/>
      <c r="AJ49" s="29"/>
      <c r="AK49" s="27"/>
      <c r="AL49" s="220"/>
      <c r="AM49" s="28"/>
      <c r="AN49" s="27"/>
      <c r="AO49" s="27"/>
      <c r="AP49" s="34"/>
      <c r="AQ49" s="34"/>
      <c r="AR49" s="34"/>
    </row>
    <row r="50" spans="1:44">
      <c r="A50" s="216"/>
      <c r="B50" s="236">
        <f>+'Ark1'!C1405</f>
        <v>2024</v>
      </c>
      <c r="C50" s="216"/>
      <c r="D50" s="236">
        <f>+'Ark1'!M1405</f>
        <v>3</v>
      </c>
      <c r="E50" s="236" t="str">
        <f>VLOOKUP(D50,RNR!$D$16:$E$30,2)</f>
        <v>1+</v>
      </c>
      <c r="F50" s="236">
        <f>+'Ark1'!D1405</f>
        <v>6</v>
      </c>
      <c r="G50" s="236" t="str">
        <f>VLOOKUP(F50,RNR!$D$2:$E$13,2)</f>
        <v>Jun</v>
      </c>
      <c r="H50" s="236">
        <f>+'Ark1'!Q1405</f>
        <v>32</v>
      </c>
      <c r="I50" s="236">
        <f>+'Ark1'!R1405</f>
        <v>76</v>
      </c>
      <c r="J50" s="237">
        <f>+IF(I50=0,"",'Ark1'!AG1405)</f>
        <v>9.4857915051917949</v>
      </c>
      <c r="K50" s="237">
        <f>+IF(I50=0,"",'Ark1'!AH1405)</f>
        <v>7.8947368421052637</v>
      </c>
      <c r="L50" s="95"/>
      <c r="M50" s="243">
        <f>+'Ark1'!AI1405</f>
        <v>74</v>
      </c>
      <c r="N50" s="216"/>
      <c r="O50" s="237">
        <f>+IF(I50=0,"",'Ark1'!U1405)</f>
        <v>16.071052631578951</v>
      </c>
      <c r="P50" s="237">
        <f>+IF(I50=0,"",'Ark1'!V1405)</f>
        <v>5.2631578947368443</v>
      </c>
      <c r="Q50" s="534"/>
      <c r="R50" s="237">
        <f>+IF(M50=0,"",'Ark1'!AJ1405)</f>
        <v>100.31216216216212</v>
      </c>
      <c r="S50" s="217"/>
      <c r="T50" s="237">
        <f>+IF(M50=0,"",'Ark1'!AK1405)</f>
        <v>15.73711704360583</v>
      </c>
      <c r="U50" s="216"/>
      <c r="V50" s="238">
        <f>+IF(I50=0,"",'Ark1'!S1405)</f>
        <v>5.2368421052631557</v>
      </c>
      <c r="W50" s="53"/>
      <c r="X50" s="237">
        <f>+IF(I50=0,"",'Ark1'!W1405)</f>
        <v>0</v>
      </c>
      <c r="Y50" s="239">
        <f>+IF(I50=0,"",'Ark1'!X1405)</f>
        <v>40.789473684210527</v>
      </c>
      <c r="Z50" s="239">
        <f>+IF(I50=0,"",'Ark1'!Y1405)</f>
        <v>14.47368421052631</v>
      </c>
      <c r="AA50" s="239">
        <f>+IF(I50=0,"",'Ark1'!Z1405)</f>
        <v>5.229944545078661</v>
      </c>
      <c r="AB50" s="237">
        <f>+IF(I50=0,"",'Ark1'!Z1405)</f>
        <v>5.229944545078661</v>
      </c>
      <c r="AC50" s="237">
        <f>+IF(I50=0,"",'Ark1'!AB1405)</f>
        <v>0</v>
      </c>
      <c r="AD50" s="239">
        <f>+'Ark1'!AD1405</f>
        <v>0</v>
      </c>
      <c r="AE50" s="237">
        <f t="shared" ref="AE50:AE56" si="10">+IF(I50=0,"",I50/D50)</f>
        <v>25.333333333333332</v>
      </c>
      <c r="AF50" s="237">
        <f t="shared" ref="AF50:AF56" si="11">+IF(I50=0,"",I50/H50)</f>
        <v>2.375</v>
      </c>
      <c r="AG50" s="216"/>
      <c r="AH50" s="219"/>
      <c r="AJ50" s="29"/>
      <c r="AK50" s="27"/>
      <c r="AL50" s="220"/>
      <c r="AM50" s="28"/>
      <c r="AN50" s="27"/>
      <c r="AO50" s="27"/>
      <c r="AP50" s="34"/>
      <c r="AQ50" s="34"/>
      <c r="AR50" s="34"/>
    </row>
    <row r="51" spans="1:44">
      <c r="A51" s="216"/>
      <c r="B51" s="236">
        <f>+'Ark1'!C1406</f>
        <v>2024</v>
      </c>
      <c r="C51" s="216"/>
      <c r="D51" s="236">
        <f>+'Ark1'!M1406</f>
        <v>3</v>
      </c>
      <c r="E51" s="236" t="str">
        <f>VLOOKUP(D51,RNR!$D$16:$E$30,2)</f>
        <v>1+</v>
      </c>
      <c r="F51" s="236">
        <f>+'Ark1'!D1406</f>
        <v>7</v>
      </c>
      <c r="G51" s="236" t="str">
        <f>VLOOKUP(F51,RNR!$D$2:$E$13,2)</f>
        <v>Jul</v>
      </c>
      <c r="H51" s="236">
        <f>+'Ark1'!Q1406</f>
        <v>9</v>
      </c>
      <c r="I51" s="236">
        <f>+'Ark1'!R1406</f>
        <v>26</v>
      </c>
      <c r="J51" s="237">
        <f>+IF(I51=0,"",'Ark1'!AG1406)</f>
        <v>9.1538190386078178</v>
      </c>
      <c r="K51" s="237">
        <f>+IF(I51=0,"",'Ark1'!AH1406)</f>
        <v>7.6923076923076898</v>
      </c>
      <c r="L51" s="95"/>
      <c r="M51" s="243">
        <f>+'Ark1'!AI1406</f>
        <v>26</v>
      </c>
      <c r="N51" s="216"/>
      <c r="O51" s="237">
        <f>+IF(I51=0,"",'Ark1'!U1406)</f>
        <v>18.976923076923072</v>
      </c>
      <c r="P51" s="237">
        <f>+IF(I51=0,"",'Ark1'!V1406)</f>
        <v>7.6923076923076898</v>
      </c>
      <c r="Q51" s="534"/>
      <c r="R51" s="237">
        <f>+IF(M51=0,"",'Ark1'!AJ1406)</f>
        <v>104.33076923076923</v>
      </c>
      <c r="S51" s="217"/>
      <c r="T51" s="237">
        <f>+IF(M51=0,"",'Ark1'!AK1406)</f>
        <v>16.079233952458029</v>
      </c>
      <c r="U51" s="216"/>
      <c r="V51" s="238">
        <f>+IF(I51=0,"",'Ark1'!S1406)</f>
        <v>4.5769230769230784</v>
      </c>
      <c r="W51" s="53"/>
      <c r="X51" s="237">
        <f>+IF(I51=0,"",'Ark1'!W1406)</f>
        <v>0</v>
      </c>
      <c r="Y51" s="239">
        <f>+IF(I51=0,"",'Ark1'!X1406)</f>
        <v>73.076923076923109</v>
      </c>
      <c r="Z51" s="239">
        <f>+IF(I51=0,"",'Ark1'!Y1406)</f>
        <v>19.230769230769223</v>
      </c>
      <c r="AA51" s="239">
        <f>+IF(I51=0,"",'Ark1'!Z1406)</f>
        <v>5.7097290581217388</v>
      </c>
      <c r="AB51" s="237">
        <f>+IF(I51=0,"",'Ark1'!Z1406)</f>
        <v>5.7097290581217388</v>
      </c>
      <c r="AC51" s="237">
        <f>+IF(I51=0,"",'Ark1'!AB1406)</f>
        <v>0</v>
      </c>
      <c r="AD51" s="239">
        <f>+'Ark1'!AD1406</f>
        <v>0</v>
      </c>
      <c r="AE51" s="237">
        <f t="shared" si="10"/>
        <v>8.6666666666666661</v>
      </c>
      <c r="AF51" s="237">
        <f t="shared" si="11"/>
        <v>2.8888888888888888</v>
      </c>
      <c r="AG51" s="216"/>
      <c r="AH51" s="219"/>
      <c r="AJ51" s="29"/>
      <c r="AK51" s="27"/>
      <c r="AL51" s="220"/>
      <c r="AM51" s="28"/>
      <c r="AN51" s="27"/>
      <c r="AO51" s="27"/>
      <c r="AP51" s="34"/>
      <c r="AQ51" s="34"/>
      <c r="AR51" s="34"/>
    </row>
    <row r="52" spans="1:44">
      <c r="A52" s="216"/>
      <c r="B52" s="236">
        <f>+'Ark1'!C1407</f>
        <v>2024</v>
      </c>
      <c r="C52" s="216"/>
      <c r="D52" s="236">
        <f>+'Ark1'!M1407</f>
        <v>3</v>
      </c>
      <c r="E52" s="236" t="str">
        <f>VLOOKUP(D52,RNR!$D$16:$E$30,2)</f>
        <v>1+</v>
      </c>
      <c r="F52" s="236">
        <f>+'Ark1'!D1407</f>
        <v>8</v>
      </c>
      <c r="G52" s="236" t="str">
        <f>VLOOKUP(F52,RNR!$D$2:$E$13,2)</f>
        <v>Aug</v>
      </c>
      <c r="H52" s="236">
        <f>+'Ark1'!Q1407</f>
        <v>320</v>
      </c>
      <c r="I52" s="236">
        <f>+'Ark1'!R1407</f>
        <v>559</v>
      </c>
      <c r="J52" s="237">
        <f>+IF(I52=0,"",'Ark1'!AG1407)</f>
        <v>8.1535445833974425</v>
      </c>
      <c r="K52" s="237">
        <f>+IF(I52=0,"",'Ark1'!AH1407)</f>
        <v>3.5778175313059033</v>
      </c>
      <c r="L52" s="95"/>
      <c r="M52" s="243">
        <f>+'Ark1'!AI1407</f>
        <v>559</v>
      </c>
      <c r="N52" s="216"/>
      <c r="O52" s="237">
        <f>+IF(I52=0,"",'Ark1'!U1407)</f>
        <v>21.236672629695889</v>
      </c>
      <c r="P52" s="237">
        <f>+IF(I52=0,"",'Ark1'!V1407)</f>
        <v>24.329159212880139</v>
      </c>
      <c r="Q52" s="534"/>
      <c r="R52" s="237">
        <f>+IF(M52=0,"",'Ark1'!AJ1407)</f>
        <v>107.46762075134164</v>
      </c>
      <c r="S52" s="217"/>
      <c r="T52" s="237">
        <f>+IF(M52=0,"",'Ark1'!AK1407)</f>
        <v>16.659553927200641</v>
      </c>
      <c r="U52" s="216"/>
      <c r="V52" s="238">
        <f>+IF(I52=0,"",'Ark1'!S1407)</f>
        <v>4.8389982110912335</v>
      </c>
      <c r="W52" s="53"/>
      <c r="X52" s="237">
        <f>+IF(I52=0,"",'Ark1'!W1407)</f>
        <v>0</v>
      </c>
      <c r="Y52" s="239">
        <f>+IF(I52=0,"",'Ark1'!X1407)</f>
        <v>79.248658318425754</v>
      </c>
      <c r="Z52" s="239">
        <f>+IF(I52=0,"",'Ark1'!Y1407)</f>
        <v>42.933810375670845</v>
      </c>
      <c r="AA52" s="239">
        <f>+IF(I52=0,"",'Ark1'!Z1407)</f>
        <v>6.0482819173894979</v>
      </c>
      <c r="AB52" s="237">
        <f>+IF(I52=0,"",'Ark1'!Z1407)</f>
        <v>6.0482819173894979</v>
      </c>
      <c r="AC52" s="237">
        <f>+IF(I52=0,"",'Ark1'!AB1407)</f>
        <v>0</v>
      </c>
      <c r="AD52" s="239">
        <f>+'Ark1'!AD1407</f>
        <v>0</v>
      </c>
      <c r="AE52" s="237">
        <f t="shared" si="10"/>
        <v>186.33333333333334</v>
      </c>
      <c r="AF52" s="237">
        <f t="shared" si="11"/>
        <v>1.746875</v>
      </c>
      <c r="AG52" s="216"/>
      <c r="AH52" s="219"/>
      <c r="AJ52" s="29"/>
      <c r="AK52" s="27"/>
      <c r="AL52" s="220"/>
      <c r="AM52" s="28"/>
      <c r="AN52" s="27"/>
      <c r="AO52" s="27"/>
      <c r="AP52" s="34"/>
      <c r="AQ52" s="34"/>
      <c r="AR52" s="34"/>
    </row>
    <row r="53" spans="1:44">
      <c r="A53" s="216"/>
      <c r="B53" s="236">
        <f>+'Ark1'!C1408</f>
        <v>2024</v>
      </c>
      <c r="C53" s="216"/>
      <c r="D53" s="236">
        <f>+'Ark1'!M1408</f>
        <v>3</v>
      </c>
      <c r="E53" s="236" t="str">
        <f>VLOOKUP(D53,RNR!$D$16:$E$30,2)</f>
        <v>1+</v>
      </c>
      <c r="F53" s="236">
        <f>+'Ark1'!D1408</f>
        <v>9</v>
      </c>
      <c r="G53" s="236" t="str">
        <f>VLOOKUP(F53,RNR!$D$2:$E$13,2)</f>
        <v>Sep</v>
      </c>
      <c r="H53" s="236">
        <f>+'Ark1'!Q1408</f>
        <v>351</v>
      </c>
      <c r="I53" s="236">
        <f>+'Ark1'!R1408</f>
        <v>588</v>
      </c>
      <c r="J53" s="237">
        <f>+IF(I53=0,"",'Ark1'!AG1408)</f>
        <v>6.6890874203066009</v>
      </c>
      <c r="K53" s="237">
        <f>+IF(I53=0,"",'Ark1'!AH1408)</f>
        <v>2.2108843537414966</v>
      </c>
      <c r="L53" s="95"/>
      <c r="M53" s="243">
        <f>+'Ark1'!AI1408</f>
        <v>585</v>
      </c>
      <c r="N53" s="216"/>
      <c r="O53" s="237">
        <f>+IF(I53=0,"",'Ark1'!U1408)</f>
        <v>20.951700680272111</v>
      </c>
      <c r="P53" s="237">
        <f>+IF(I53=0,"",'Ark1'!V1408)</f>
        <v>22.789115646258502</v>
      </c>
      <c r="Q53" s="534"/>
      <c r="R53" s="237">
        <f>+IF(M53=0,"",'Ark1'!AJ1408)</f>
        <v>106.22683760683776</v>
      </c>
      <c r="S53" s="217"/>
      <c r="T53" s="237">
        <f>+IF(M53=0,"",'Ark1'!AK1408)</f>
        <v>16.617508946064014</v>
      </c>
      <c r="U53" s="216"/>
      <c r="V53" s="238">
        <f>+IF(I53=0,"",'Ark1'!S1408)</f>
        <v>4.8928571428571441</v>
      </c>
      <c r="W53" s="53"/>
      <c r="X53" s="237">
        <f>+IF(I53=0,"",'Ark1'!W1408)</f>
        <v>0</v>
      </c>
      <c r="Y53" s="239">
        <f>+IF(I53=0,"",'Ark1'!X1408)</f>
        <v>76.530612244897952</v>
      </c>
      <c r="Z53" s="239">
        <f>+IF(I53=0,"",'Ark1'!Y1408)</f>
        <v>43.02721088435375</v>
      </c>
      <c r="AA53" s="239">
        <f>+IF(I53=0,"",'Ark1'!Z1408)</f>
        <v>6.4489397297771669</v>
      </c>
      <c r="AB53" s="237">
        <f>+IF(I53=0,"",'Ark1'!Z1408)</f>
        <v>6.4489397297771669</v>
      </c>
      <c r="AC53" s="237">
        <f>+IF(I53=0,"",'Ark1'!AB1408)</f>
        <v>0</v>
      </c>
      <c r="AD53" s="239">
        <f>+'Ark1'!AD1408</f>
        <v>0</v>
      </c>
      <c r="AE53" s="237">
        <f t="shared" si="10"/>
        <v>196</v>
      </c>
      <c r="AF53" s="237">
        <f t="shared" si="11"/>
        <v>1.6752136752136753</v>
      </c>
      <c r="AG53" s="216"/>
      <c r="AH53" s="219"/>
      <c r="AJ53" s="29"/>
      <c r="AK53" s="27"/>
      <c r="AL53" s="220"/>
      <c r="AM53" s="28"/>
      <c r="AN53" s="27"/>
      <c r="AO53" s="27"/>
      <c r="AP53" s="34"/>
      <c r="AQ53" s="34"/>
      <c r="AR53" s="34"/>
    </row>
    <row r="54" spans="1:44">
      <c r="A54" s="216"/>
      <c r="B54" s="236">
        <f>+'Ark1'!C1409</f>
        <v>2024</v>
      </c>
      <c r="C54" s="216"/>
      <c r="D54" s="236">
        <f>+'Ark1'!M1409</f>
        <v>3</v>
      </c>
      <c r="E54" s="236" t="str">
        <f>VLOOKUP(D54,RNR!$D$16:$E$30,2)</f>
        <v>1+</v>
      </c>
      <c r="F54" s="236">
        <f>+'Ark1'!D1409</f>
        <v>10</v>
      </c>
      <c r="G54" s="236" t="str">
        <f>VLOOKUP(F54,RNR!$D$2:$E$13,2)</f>
        <v>Okt</v>
      </c>
      <c r="H54" s="236">
        <f>+'Ark1'!Q1409</f>
        <v>645</v>
      </c>
      <c r="I54" s="236">
        <f>+'Ark1'!R1409</f>
        <v>1052</v>
      </c>
      <c r="J54" s="237">
        <f>+IF(I54=0,"",'Ark1'!AG1409)</f>
        <v>4.7157700413689572</v>
      </c>
      <c r="K54" s="237">
        <f>+IF(I54=0,"",'Ark1'!AH1409)</f>
        <v>3.9923954372623558</v>
      </c>
      <c r="L54" s="95"/>
      <c r="M54" s="243">
        <f>+'Ark1'!AI1409</f>
        <v>1051</v>
      </c>
      <c r="N54" s="216"/>
      <c r="O54" s="237">
        <f>+IF(I54=0,"",'Ark1'!U1409)</f>
        <v>20.057129277566563</v>
      </c>
      <c r="P54" s="237">
        <f>+IF(I54=0,"",'Ark1'!V1409)</f>
        <v>20.43726235741444</v>
      </c>
      <c r="Q54" s="534"/>
      <c r="R54" s="237">
        <f>+IF(M54=0,"",'Ark1'!AJ1409)</f>
        <v>105.72017126546152</v>
      </c>
      <c r="S54" s="217"/>
      <c r="T54" s="237">
        <f>+IF(M54=0,"",'Ark1'!AK1409)</f>
        <v>16.223006166014198</v>
      </c>
      <c r="U54" s="216"/>
      <c r="V54" s="238">
        <f>+IF(I54=0,"",'Ark1'!S1409)</f>
        <v>4.6254752851711025</v>
      </c>
      <c r="W54" s="53"/>
      <c r="X54" s="237">
        <f>+IF(I54=0,"",'Ark1'!W1409)</f>
        <v>0</v>
      </c>
      <c r="Y54" s="239">
        <f>+IF(I54=0,"",'Ark1'!X1409)</f>
        <v>73.098859315589365</v>
      </c>
      <c r="Z54" s="239">
        <f>+IF(I54=0,"",'Ark1'!Y1409)</f>
        <v>35.361216730038031</v>
      </c>
      <c r="AA54" s="239">
        <f>+IF(I54=0,"",'Ark1'!Z1409)</f>
        <v>6.9261075853372356</v>
      </c>
      <c r="AB54" s="237">
        <f>+IF(I54=0,"",'Ark1'!Z1409)</f>
        <v>6.9261075853372356</v>
      </c>
      <c r="AC54" s="237">
        <f>+IF(I54=0,"",'Ark1'!AB1409)</f>
        <v>0</v>
      </c>
      <c r="AD54" s="239">
        <f>+'Ark1'!AD1409</f>
        <v>0</v>
      </c>
      <c r="AE54" s="237">
        <f t="shared" si="10"/>
        <v>350.66666666666669</v>
      </c>
      <c r="AF54" s="237">
        <f t="shared" si="11"/>
        <v>1.6310077519379844</v>
      </c>
      <c r="AG54" s="216"/>
      <c r="AH54" s="219"/>
      <c r="AJ54" s="29"/>
      <c r="AK54" s="27"/>
      <c r="AL54" s="220"/>
      <c r="AM54" s="28"/>
      <c r="AN54" s="27"/>
      <c r="AO54" s="27"/>
      <c r="AP54" s="34"/>
      <c r="AQ54" s="34"/>
      <c r="AR54" s="34"/>
    </row>
    <row r="55" spans="1:44">
      <c r="A55" s="216"/>
      <c r="B55" s="236">
        <f>+'Ark1'!C1410</f>
        <v>2024</v>
      </c>
      <c r="C55" s="216"/>
      <c r="D55" s="236">
        <f>+'Ark1'!M1410</f>
        <v>3</v>
      </c>
      <c r="E55" s="236" t="str">
        <f>VLOOKUP(D55,RNR!$D$16:$E$30,2)</f>
        <v>1+</v>
      </c>
      <c r="F55" s="236">
        <f>+'Ark1'!D1410</f>
        <v>11</v>
      </c>
      <c r="G55" s="236" t="str">
        <f>VLOOKUP(F55,RNR!$D$2:$E$13,2)</f>
        <v>Nov</v>
      </c>
      <c r="H55" s="236">
        <f>+'Ark1'!Q1410</f>
        <v>198</v>
      </c>
      <c r="I55" s="236">
        <f>+'Ark1'!R1410</f>
        <v>294</v>
      </c>
      <c r="J55" s="237">
        <f>+IF(I55=0,"",'Ark1'!AG1410)</f>
        <v>4.0376146858331348</v>
      </c>
      <c r="K55" s="237">
        <f>+IF(I55=0,"",'Ark1'!AH1410)</f>
        <v>0.68027210884353739</v>
      </c>
      <c r="L55" s="95"/>
      <c r="M55" s="243">
        <f>+'Ark1'!AI1410</f>
        <v>294</v>
      </c>
      <c r="N55" s="216"/>
      <c r="O55" s="237">
        <f>+IF(I55=0,"",'Ark1'!U1410)</f>
        <v>19.987414965986392</v>
      </c>
      <c r="P55" s="237">
        <f>+IF(I55=0,"",'Ark1'!V1410)</f>
        <v>20.408163265306126</v>
      </c>
      <c r="Q55" s="534"/>
      <c r="R55" s="237">
        <f>+IF(M55=0,"",'Ark1'!AJ1410)</f>
        <v>105.71836734693882</v>
      </c>
      <c r="S55" s="217"/>
      <c r="T55" s="237">
        <f>+IF(M55=0,"",'Ark1'!AK1410)</f>
        <v>16.334995022862746</v>
      </c>
      <c r="U55" s="216"/>
      <c r="V55" s="238">
        <f>+IF(I55=0,"",'Ark1'!S1410)</f>
        <v>4.6836734693877551</v>
      </c>
      <c r="W55" s="53"/>
      <c r="X55" s="237">
        <f>+IF(I55=0,"",'Ark1'!W1410)</f>
        <v>0</v>
      </c>
      <c r="Y55" s="239">
        <f>+IF(I55=0,"",'Ark1'!X1410)</f>
        <v>75.170068027210903</v>
      </c>
      <c r="Z55" s="239">
        <f>+IF(I55=0,"",'Ark1'!Y1410)</f>
        <v>33.333333333333343</v>
      </c>
      <c r="AA55" s="239">
        <f>+IF(I55=0,"",'Ark1'!Z1410)</f>
        <v>6.3286529703911247</v>
      </c>
      <c r="AB55" s="237">
        <f>+IF(I55=0,"",'Ark1'!Z1410)</f>
        <v>6.3286529703911247</v>
      </c>
      <c r="AC55" s="237">
        <f>+IF(I55=0,"",'Ark1'!AB1410)</f>
        <v>0</v>
      </c>
      <c r="AD55" s="239">
        <f>+'Ark1'!AD1410</f>
        <v>0</v>
      </c>
      <c r="AE55" s="237">
        <f t="shared" si="10"/>
        <v>98</v>
      </c>
      <c r="AF55" s="237">
        <f t="shared" si="11"/>
        <v>1.4848484848484849</v>
      </c>
      <c r="AG55" s="216"/>
      <c r="AH55" s="219"/>
      <c r="AJ55" s="29"/>
      <c r="AK55" s="27"/>
      <c r="AL55" s="220"/>
      <c r="AM55" s="28"/>
      <c r="AN55" s="27"/>
      <c r="AO55" s="27"/>
      <c r="AP55" s="34"/>
      <c r="AQ55" s="34"/>
      <c r="AR55" s="34"/>
    </row>
    <row r="56" spans="1:44">
      <c r="A56" s="216"/>
      <c r="B56" s="236">
        <f>+'Ark1'!C1411</f>
        <v>2024</v>
      </c>
      <c r="C56" s="216"/>
      <c r="D56" s="236">
        <f>+'Ark1'!M1411</f>
        <v>3</v>
      </c>
      <c r="E56" s="236" t="str">
        <f>VLOOKUP(D56,RNR!$D$16:$E$30,2)</f>
        <v>1+</v>
      </c>
      <c r="F56" s="236">
        <f>+'Ark1'!D1411</f>
        <v>12</v>
      </c>
      <c r="G56" s="236" t="str">
        <f>VLOOKUP(F56,RNR!$D$2:$E$13,2)</f>
        <v>Des</v>
      </c>
      <c r="H56" s="236">
        <f>+'Ark1'!Q1411</f>
        <v>31</v>
      </c>
      <c r="I56" s="236">
        <f>+'Ark1'!R1411</f>
        <v>43</v>
      </c>
      <c r="J56" s="237">
        <f>+IF(I56=0,"",'Ark1'!AG1411)</f>
        <v>4.3974290633482225</v>
      </c>
      <c r="K56" s="237">
        <f>+IF(I56=0,"",'Ark1'!AH1411)</f>
        <v>0</v>
      </c>
      <c r="L56" s="95"/>
      <c r="M56" s="243">
        <f>+'Ark1'!AI1411</f>
        <v>43</v>
      </c>
      <c r="N56" s="216"/>
      <c r="O56" s="237">
        <f>+IF(I56=0,"",'Ark1'!U1411)</f>
        <v>16.690697674418601</v>
      </c>
      <c r="P56" s="237">
        <f>+IF(I56=0,"",'Ark1'!V1411)</f>
        <v>6.9767441860465107</v>
      </c>
      <c r="Q56" s="534"/>
      <c r="R56" s="237">
        <f>+IF(M56=0,"",'Ark1'!AJ1411)</f>
        <v>102.39069767441858</v>
      </c>
      <c r="S56" s="217"/>
      <c r="T56" s="237">
        <f>+IF(M56=0,"",'Ark1'!AK1411)</f>
        <v>15.050411394453082</v>
      </c>
      <c r="U56" s="216"/>
      <c r="V56" s="238">
        <f>+IF(I56=0,"",'Ark1'!S1411)</f>
        <v>4.0232558139534902</v>
      </c>
      <c r="W56" s="53"/>
      <c r="X56" s="237">
        <f>+IF(I56=0,"",'Ark1'!W1411)</f>
        <v>0</v>
      </c>
      <c r="Y56" s="239">
        <f>+IF(I56=0,"",'Ark1'!X1411)</f>
        <v>60.465116279069761</v>
      </c>
      <c r="Z56" s="239">
        <f>+IF(I56=0,"",'Ark1'!Y1411)</f>
        <v>9.3023255813953512</v>
      </c>
      <c r="AA56" s="239">
        <f>+IF(I56=0,"",'Ark1'!Z1411)</f>
        <v>5.623613584325347</v>
      </c>
      <c r="AB56" s="237">
        <f>+IF(I56=0,"",'Ark1'!Z1411)</f>
        <v>5.623613584325347</v>
      </c>
      <c r="AC56" s="237">
        <f>+IF(I56=0,"",'Ark1'!AB1411)</f>
        <v>0</v>
      </c>
      <c r="AD56" s="239">
        <f>+'Ark1'!AD1411</f>
        <v>0</v>
      </c>
      <c r="AE56" s="237">
        <f t="shared" si="10"/>
        <v>14.333333333333334</v>
      </c>
      <c r="AF56" s="237">
        <f t="shared" si="11"/>
        <v>1.3870967741935485</v>
      </c>
      <c r="AG56" s="216"/>
      <c r="AH56" s="219"/>
      <c r="AJ56" s="29"/>
      <c r="AK56" s="27"/>
      <c r="AL56" s="220"/>
      <c r="AM56" s="28"/>
      <c r="AN56" s="27"/>
      <c r="AO56" s="27"/>
      <c r="AP56" s="34"/>
      <c r="AQ56" s="34"/>
      <c r="AR56" s="34"/>
    </row>
    <row r="57" spans="1:44" s="532" customFormat="1">
      <c r="A57" s="531"/>
      <c r="B57" s="531"/>
      <c r="C57" s="531"/>
      <c r="D57" s="531"/>
      <c r="E57" s="531"/>
      <c r="F57" s="531"/>
      <c r="G57" s="531"/>
      <c r="H57" s="531"/>
      <c r="I57" s="531"/>
      <c r="J57" s="217"/>
      <c r="K57" s="217"/>
      <c r="L57" s="217"/>
      <c r="M57" s="233"/>
      <c r="N57" s="217"/>
      <c r="O57" s="531"/>
      <c r="P57" s="531"/>
      <c r="Q57" s="534"/>
      <c r="R57" s="217"/>
      <c r="S57" s="217"/>
      <c r="T57" s="217"/>
      <c r="U57" s="531"/>
      <c r="V57" s="531"/>
      <c r="W57" s="531"/>
      <c r="X57" s="218"/>
      <c r="Y57" s="218"/>
      <c r="Z57" s="218"/>
      <c r="AA57" s="218"/>
      <c r="AB57" s="217"/>
      <c r="AC57" s="531"/>
      <c r="AD57" s="218"/>
      <c r="AE57" s="218"/>
      <c r="AF57" s="217"/>
      <c r="AG57" s="531"/>
      <c r="AH57" s="219"/>
      <c r="AI57" s="29"/>
      <c r="AJ57" s="29"/>
      <c r="AK57" s="27"/>
      <c r="AL57" s="220"/>
    </row>
    <row r="58" spans="1:44" s="532" customFormat="1">
      <c r="A58" s="500" t="s">
        <v>654</v>
      </c>
      <c r="B58" s="500"/>
      <c r="C58" s="500" t="str">
        <f>+E62</f>
        <v>2-</v>
      </c>
      <c r="D58" s="531"/>
      <c r="E58" s="531"/>
      <c r="F58" s="531"/>
      <c r="G58" s="531"/>
      <c r="H58" s="531"/>
      <c r="I58" s="240">
        <f>SUM(I60:I71)</f>
        <v>6838</v>
      </c>
      <c r="J58" s="217"/>
      <c r="K58" s="217"/>
      <c r="L58" s="217"/>
      <c r="M58" s="233"/>
      <c r="N58" s="217"/>
      <c r="O58" s="265" t="e">
        <f>+Fettgruppe!#REF!</f>
        <v>#REF!</v>
      </c>
      <c r="P58" s="531"/>
      <c r="Q58" s="534"/>
      <c r="R58" s="217"/>
      <c r="S58" s="217"/>
      <c r="T58" s="217"/>
      <c r="U58" s="531"/>
      <c r="V58" s="531"/>
      <c r="W58" s="531"/>
      <c r="X58" s="218"/>
      <c r="Y58" s="218"/>
      <c r="Z58" s="218"/>
      <c r="AA58" s="218"/>
      <c r="AB58" s="217"/>
      <c r="AC58" s="531"/>
      <c r="AD58" s="218"/>
      <c r="AE58" s="218"/>
      <c r="AF58" s="218"/>
      <c r="AG58" s="531"/>
      <c r="AH58" s="219"/>
      <c r="AI58" s="29"/>
      <c r="AJ58" s="29"/>
      <c r="AK58" s="27"/>
      <c r="AL58" s="220"/>
    </row>
    <row r="59" spans="1:44" s="532" customFormat="1">
      <c r="A59" s="531"/>
      <c r="B59" s="531"/>
      <c r="C59" s="531"/>
      <c r="D59" s="531"/>
      <c r="E59" s="531"/>
      <c r="F59" s="531"/>
      <c r="G59" s="531"/>
      <c r="H59" s="531"/>
      <c r="I59" s="531"/>
      <c r="J59" s="217"/>
      <c r="K59" s="217"/>
      <c r="L59" s="217"/>
      <c r="M59" s="233"/>
      <c r="N59" s="217"/>
      <c r="O59" s="531"/>
      <c r="P59" s="531"/>
      <c r="Q59" s="534"/>
      <c r="R59" s="217"/>
      <c r="S59" s="217"/>
      <c r="T59" s="217"/>
      <c r="U59" s="531"/>
      <c r="V59" s="531"/>
      <c r="W59" s="531"/>
      <c r="X59" s="218"/>
      <c r="Y59" s="218"/>
      <c r="Z59" s="218"/>
      <c r="AA59" s="218"/>
      <c r="AB59" s="217"/>
      <c r="AC59" s="531"/>
      <c r="AD59" s="218"/>
      <c r="AE59" s="218"/>
      <c r="AF59" s="218"/>
      <c r="AG59" s="218"/>
      <c r="AH59" s="219"/>
      <c r="AI59" s="29"/>
      <c r="AJ59" s="29"/>
      <c r="AK59" s="27"/>
      <c r="AL59" s="220"/>
    </row>
    <row r="60" spans="1:44">
      <c r="A60" s="216"/>
      <c r="B60" s="236">
        <f>+'Ark1'!C1412</f>
        <v>2024</v>
      </c>
      <c r="C60" s="216"/>
      <c r="D60" s="535">
        <f>+'Ark1'!M1412</f>
        <v>4</v>
      </c>
      <c r="E60" s="236" t="str">
        <f>VLOOKUP(D60,RNR!$D$16:$E$30,2)</f>
        <v>2-</v>
      </c>
      <c r="F60" s="535">
        <f>+'Ark1'!D1412</f>
        <v>1</v>
      </c>
      <c r="G60" s="236" t="str">
        <f>VLOOKUP(F60,RNR!$D$2:$E$13,2)</f>
        <v>Jan</v>
      </c>
      <c r="H60" s="535">
        <f>+'Ark1'!Q1412</f>
        <v>27</v>
      </c>
      <c r="I60" s="535">
        <f>+'Ark1'!R1412</f>
        <v>37</v>
      </c>
      <c r="J60" s="29">
        <f>+IF(I60=0,"",'Ark1'!AG1412)</f>
        <v>6.012202591658645</v>
      </c>
      <c r="K60" s="29">
        <f>+IF(I60=0,"",'Ark1'!AH1412)</f>
        <v>2.7027027027027031</v>
      </c>
      <c r="L60" s="95"/>
      <c r="M60" s="243">
        <f>+'Ark1'!AI1412</f>
        <v>23</v>
      </c>
      <c r="N60" s="534"/>
      <c r="O60" s="29">
        <f>+IF(I60=0,"",'Ark1'!U1412)</f>
        <v>20.427027027027034</v>
      </c>
      <c r="P60" s="29">
        <f>+IF(I60=0,"",'Ark1'!V1412)</f>
        <v>13.513513513513516</v>
      </c>
      <c r="Q60" s="534"/>
      <c r="R60" s="237">
        <f>+IF(M60=0,"",'Ark1'!AJ1412)</f>
        <v>109.64782608695651</v>
      </c>
      <c r="S60" s="217"/>
      <c r="T60" s="237">
        <f>+IF(M60=0,"",'Ark1'!AK1412)</f>
        <v>16.85667333155444</v>
      </c>
      <c r="U60" s="534"/>
      <c r="V60" s="238">
        <f>+IF(I60=0,"",'Ark1'!S1412)</f>
        <v>5.6486486486486482</v>
      </c>
      <c r="W60" s="53"/>
      <c r="X60" s="29">
        <f>+IF(I60=0,"",'Ark1'!W1412)</f>
        <v>0</v>
      </c>
      <c r="Y60" s="34">
        <f>+IF(I60=0,"",'Ark1'!X1412)</f>
        <v>72.97297297297294</v>
      </c>
      <c r="Z60" s="34">
        <f>+IF(I60=0,"",'Ark1'!Y1412)</f>
        <v>32.432432432432442</v>
      </c>
      <c r="AA60" s="34">
        <f>+IF(I60=0,"",'Ark1'!Z1412)</f>
        <v>6.5206801439581454</v>
      </c>
      <c r="AB60" s="29">
        <f>+IF(I60=0,"",'Ark1'!Z1412)</f>
        <v>6.5206801439581454</v>
      </c>
      <c r="AC60" s="29">
        <f>+IF(I60=0,"",'Ark1'!AB1412)</f>
        <v>0</v>
      </c>
      <c r="AD60" s="34">
        <f>+'Ark1'!AD1412</f>
        <v>0</v>
      </c>
      <c r="AE60" s="29">
        <f t="shared" ref="AE60:AE63" si="12">+IF(I60=0,"",I60/D60)</f>
        <v>9.25</v>
      </c>
      <c r="AF60" s="29">
        <f t="shared" ref="AF60:AF63" si="13">+IF(I60=0,"",I60/H60)</f>
        <v>1.3703703703703705</v>
      </c>
      <c r="AG60" s="216"/>
      <c r="AH60" s="219"/>
      <c r="AJ60" s="29"/>
      <c r="AK60" s="27"/>
      <c r="AL60" s="220"/>
      <c r="AM60" s="28"/>
      <c r="AN60" s="27"/>
      <c r="AO60" s="27"/>
      <c r="AP60" s="34"/>
      <c r="AQ60" s="34"/>
      <c r="AR60" s="34"/>
    </row>
    <row r="61" spans="1:44">
      <c r="A61" s="216"/>
      <c r="B61" s="236">
        <f>+'Ark1'!C1413</f>
        <v>2024</v>
      </c>
      <c r="C61" s="216"/>
      <c r="D61" s="535">
        <f>+'Ark1'!M1413</f>
        <v>4</v>
      </c>
      <c r="E61" s="236" t="str">
        <f>VLOOKUP(D61,RNR!$D$16:$E$30,2)</f>
        <v>2-</v>
      </c>
      <c r="F61" s="535">
        <f>+'Ark1'!D1413</f>
        <v>2</v>
      </c>
      <c r="G61" s="236" t="str">
        <f>VLOOKUP(F61,RNR!$D$2:$E$13,2)</f>
        <v>Feb</v>
      </c>
      <c r="H61" s="535">
        <f>+'Ark1'!Q1413</f>
        <v>36</v>
      </c>
      <c r="I61" s="535">
        <f>+'Ark1'!R1413</f>
        <v>45</v>
      </c>
      <c r="J61" s="29">
        <f>+IF(I61=0,"",'Ark1'!AG1413)</f>
        <v>7.2715134245971953</v>
      </c>
      <c r="K61" s="29">
        <f>+IF(I61=0,"",'Ark1'!AH1413)</f>
        <v>0</v>
      </c>
      <c r="L61" s="95"/>
      <c r="M61" s="243">
        <f>+'Ark1'!AI1413</f>
        <v>42</v>
      </c>
      <c r="N61" s="534"/>
      <c r="O61" s="29">
        <f>+IF(I61=0,"",'Ark1'!U1413)</f>
        <v>23.477777777777781</v>
      </c>
      <c r="P61" s="29">
        <f>+IF(I61=0,"",'Ark1'!V1413)</f>
        <v>31.111111111111111</v>
      </c>
      <c r="Q61" s="534"/>
      <c r="R61" s="237">
        <f>+IF(M61=0,"",'Ark1'!AJ1413)</f>
        <v>108.25000000000001</v>
      </c>
      <c r="S61" s="217"/>
      <c r="T61" s="237">
        <f>+IF(M61=0,"",'Ark1'!AK1413)</f>
        <v>17.992840687190089</v>
      </c>
      <c r="U61" s="534"/>
      <c r="V61" s="238">
        <f>+IF(I61=0,"",'Ark1'!S1413)</f>
        <v>6.3111111111111118</v>
      </c>
      <c r="W61" s="53"/>
      <c r="X61" s="29">
        <f>+IF(I61=0,"",'Ark1'!W1413)</f>
        <v>0</v>
      </c>
      <c r="Y61" s="34">
        <f>+IF(I61=0,"",'Ark1'!X1413)</f>
        <v>88.8888888888889</v>
      </c>
      <c r="Z61" s="34">
        <f>+IF(I61=0,"",'Ark1'!Y1413)</f>
        <v>37.777777777777779</v>
      </c>
      <c r="AA61" s="34">
        <f>+IF(I61=0,"",'Ark1'!Z1413)</f>
        <v>6.7987544247748071</v>
      </c>
      <c r="AB61" s="29">
        <f>+IF(I61=0,"",'Ark1'!Z1413)</f>
        <v>6.7987544247748071</v>
      </c>
      <c r="AC61" s="29">
        <f>+IF(I61=0,"",'Ark1'!AB1413)</f>
        <v>0</v>
      </c>
      <c r="AD61" s="34">
        <f>+'Ark1'!AD1413</f>
        <v>0</v>
      </c>
      <c r="AE61" s="29">
        <f t="shared" si="12"/>
        <v>11.25</v>
      </c>
      <c r="AF61" s="29">
        <f t="shared" si="13"/>
        <v>1.25</v>
      </c>
      <c r="AG61" s="216"/>
      <c r="AH61" s="219"/>
      <c r="AJ61" s="29"/>
      <c r="AK61" s="27"/>
      <c r="AL61" s="220"/>
      <c r="AM61" s="28"/>
      <c r="AN61" s="27"/>
      <c r="AO61" s="27"/>
      <c r="AP61" s="34"/>
      <c r="AQ61" s="34"/>
      <c r="AR61" s="34"/>
    </row>
    <row r="62" spans="1:44">
      <c r="A62" s="216"/>
      <c r="B62" s="236">
        <f>+'Ark1'!C1414</f>
        <v>2024</v>
      </c>
      <c r="C62" s="216"/>
      <c r="D62" s="535">
        <f>+'Ark1'!M1414</f>
        <v>4</v>
      </c>
      <c r="E62" s="236" t="str">
        <f>VLOOKUP(D62,RNR!$D$16:$E$30,2)</f>
        <v>2-</v>
      </c>
      <c r="F62" s="535">
        <f>+'Ark1'!D1414</f>
        <v>3</v>
      </c>
      <c r="G62" s="236" t="str">
        <f>VLOOKUP(F62,RNR!$D$2:$E$13,2)</f>
        <v>Mar</v>
      </c>
      <c r="H62" s="535">
        <f>+'Ark1'!Q1414</f>
        <v>183</v>
      </c>
      <c r="I62" s="535">
        <f>+'Ark1'!R1414</f>
        <v>257</v>
      </c>
      <c r="J62" s="29">
        <f>+IF(I62=0,"",'Ark1'!AG1414)</f>
        <v>7.2803347280334751</v>
      </c>
      <c r="K62" s="29">
        <f>+IF(I62=0,"",'Ark1'!AH1414)</f>
        <v>0.3891050583657587</v>
      </c>
      <c r="L62" s="95"/>
      <c r="M62" s="243">
        <f>+'Ark1'!AI1414</f>
        <v>215</v>
      </c>
      <c r="N62" s="534"/>
      <c r="O62" s="29">
        <f>+IF(I62=0,"",'Ark1'!U1414)</f>
        <v>24.441245136186794</v>
      </c>
      <c r="P62" s="29">
        <f>+IF(I62=0,"",'Ark1'!V1414)</f>
        <v>44.35797665369649</v>
      </c>
      <c r="Q62" s="534"/>
      <c r="R62" s="237">
        <f>+IF(M62=0,"",'Ark1'!AJ1414)</f>
        <v>108.04744186046511</v>
      </c>
      <c r="S62" s="217"/>
      <c r="T62" s="237">
        <f>+IF(M62=0,"",'Ark1'!AK1414)</f>
        <v>18.933378795077441</v>
      </c>
      <c r="U62" s="534"/>
      <c r="V62" s="238">
        <f>+IF(I62=0,"",'Ark1'!S1414)</f>
        <v>7.0428015564202324</v>
      </c>
      <c r="W62" s="53"/>
      <c r="X62" s="29">
        <f>+IF(I62=0,"",'Ark1'!W1414)</f>
        <v>0</v>
      </c>
      <c r="Y62" s="34">
        <f>+IF(I62=0,"",'Ark1'!X1414)</f>
        <v>92.607003891050553</v>
      </c>
      <c r="Z62" s="34">
        <f>+IF(I62=0,"",'Ark1'!Y1414)</f>
        <v>62.256809338521393</v>
      </c>
      <c r="AA62" s="34">
        <f>+IF(I62=0,"",'Ark1'!Z1414)</f>
        <v>5.5014334182884763</v>
      </c>
      <c r="AB62" s="29">
        <f>+IF(I62=0,"",'Ark1'!Z1414)</f>
        <v>5.5014334182884763</v>
      </c>
      <c r="AC62" s="29">
        <f>+IF(I62=0,"",'Ark1'!AB1414)</f>
        <v>0</v>
      </c>
      <c r="AD62" s="34">
        <f>+'Ark1'!AD1414</f>
        <v>0</v>
      </c>
      <c r="AE62" s="29">
        <f t="shared" si="12"/>
        <v>64.25</v>
      </c>
      <c r="AF62" s="29">
        <f t="shared" si="13"/>
        <v>1.4043715846994536</v>
      </c>
      <c r="AG62" s="216"/>
      <c r="AH62" s="219"/>
      <c r="AJ62" s="29"/>
      <c r="AK62" s="27"/>
      <c r="AL62" s="220"/>
      <c r="AM62" s="28"/>
      <c r="AN62" s="27"/>
      <c r="AO62" s="27"/>
      <c r="AP62" s="34"/>
      <c r="AQ62" s="34"/>
      <c r="AR62" s="34"/>
    </row>
    <row r="63" spans="1:44" ht="16.5" customHeight="1">
      <c r="A63" s="216"/>
      <c r="B63" s="236">
        <f>+'Ark1'!C1415</f>
        <v>2024</v>
      </c>
      <c r="C63" s="216"/>
      <c r="D63" s="535">
        <f>+'Ark1'!M1415</f>
        <v>4</v>
      </c>
      <c r="E63" s="236" t="str">
        <f>VLOOKUP(D63,RNR!$D$16:$E$30,2)</f>
        <v>2-</v>
      </c>
      <c r="F63" s="535">
        <f>+'Ark1'!D1415</f>
        <v>4</v>
      </c>
      <c r="G63" s="236" t="str">
        <f>VLOOKUP(F63,RNR!$D$2:$E$13,2)</f>
        <v>Apr</v>
      </c>
      <c r="H63" s="535">
        <f>+'Ark1'!Q1415</f>
        <v>70</v>
      </c>
      <c r="I63" s="535">
        <f>+'Ark1'!R1415</f>
        <v>122</v>
      </c>
      <c r="J63" s="29">
        <f>+IF(I63=0,"",'Ark1'!AG1415)</f>
        <v>11.242081186956717</v>
      </c>
      <c r="K63" s="29">
        <f>+IF(I63=0,"",'Ark1'!AH1415)</f>
        <v>8.1967213114754092</v>
      </c>
      <c r="L63" s="95"/>
      <c r="M63" s="243">
        <f>+'Ark1'!AI1415</f>
        <v>100</v>
      </c>
      <c r="N63" s="534"/>
      <c r="O63" s="29">
        <f>+IF(I63=0,"",'Ark1'!U1415)</f>
        <v>18.371311475409829</v>
      </c>
      <c r="P63" s="29">
        <f>+IF(I63=0,"",'Ark1'!V1415)</f>
        <v>13.934426229508199</v>
      </c>
      <c r="Q63" s="534"/>
      <c r="R63" s="237">
        <f>+IF(M63=0,"",'Ark1'!AJ1415)</f>
        <v>100.16099999999997</v>
      </c>
      <c r="S63" s="217"/>
      <c r="T63" s="237">
        <f>+IF(M63=0,"",'Ark1'!AK1415)</f>
        <v>17.826487710626171</v>
      </c>
      <c r="U63" s="534"/>
      <c r="V63" s="238">
        <f>+IF(I63=0,"",'Ark1'!S1415)</f>
        <v>6.5245901639344259</v>
      </c>
      <c r="W63" s="53"/>
      <c r="X63" s="29">
        <f>+IF(I63=0,"",'Ark1'!W1415)</f>
        <v>0</v>
      </c>
      <c r="Y63" s="34">
        <f>+IF(I63=0,"",'Ark1'!X1415)</f>
        <v>64.754098360655746</v>
      </c>
      <c r="Z63" s="34">
        <f>+IF(I63=0,"",'Ark1'!Y1415)</f>
        <v>20.491803278688526</v>
      </c>
      <c r="AA63" s="34">
        <f>+IF(I63=0,"",'Ark1'!Z1415)</f>
        <v>5.5466202899322514</v>
      </c>
      <c r="AB63" s="29">
        <f>+IF(I63=0,"",'Ark1'!Z1415)</f>
        <v>5.5466202899322514</v>
      </c>
      <c r="AC63" s="29">
        <f>+IF(I63=0,"",'Ark1'!AB1415)</f>
        <v>0</v>
      </c>
      <c r="AD63" s="34">
        <f>+'Ark1'!AD1415</f>
        <v>0</v>
      </c>
      <c r="AE63" s="29">
        <f t="shared" si="12"/>
        <v>30.5</v>
      </c>
      <c r="AF63" s="29">
        <f t="shared" si="13"/>
        <v>1.7428571428571429</v>
      </c>
      <c r="AG63" s="216"/>
      <c r="AH63" s="219"/>
      <c r="AJ63" s="29"/>
      <c r="AK63" s="27"/>
      <c r="AL63" s="220"/>
      <c r="AM63" s="28"/>
      <c r="AN63" s="27"/>
      <c r="AO63" s="27"/>
      <c r="AP63" s="34"/>
      <c r="AQ63" s="34"/>
      <c r="AR63" s="34"/>
    </row>
    <row r="64" spans="1:44" ht="16.5" customHeight="1">
      <c r="A64" s="216"/>
      <c r="B64" s="236">
        <f>+'Ark1'!C1416</f>
        <v>2024</v>
      </c>
      <c r="C64" s="216"/>
      <c r="D64" s="28">
        <f>+'Ark1'!M1416</f>
        <v>4</v>
      </c>
      <c r="E64" s="236" t="str">
        <f>VLOOKUP(D64,RNR!$D$16:$E$30,2)</f>
        <v>2-</v>
      </c>
      <c r="F64" s="28">
        <f>+'Ark1'!D1416</f>
        <v>5</v>
      </c>
      <c r="G64" s="236" t="str">
        <f>VLOOKUP(F64,RNR!$D$2:$E$13,2)</f>
        <v>Mai</v>
      </c>
      <c r="H64" s="28">
        <f>+'Ark1'!Q1416</f>
        <v>117</v>
      </c>
      <c r="I64" s="28">
        <f>+'Ark1'!R1416</f>
        <v>233</v>
      </c>
      <c r="J64" s="29">
        <f>+IF(I64=0,"",'Ark1'!AG1416)</f>
        <v>15.551312305225801</v>
      </c>
      <c r="K64" s="29">
        <f>+IF(I64=0,"",'Ark1'!AH1416)</f>
        <v>2.1459227467811162</v>
      </c>
      <c r="L64" s="95"/>
      <c r="M64" s="243">
        <f>+'Ark1'!AI1416</f>
        <v>220</v>
      </c>
      <c r="N64" s="216"/>
      <c r="O64" s="29">
        <f>+IF(I64=0,"",'Ark1'!U1416)</f>
        <v>18.525751072961373</v>
      </c>
      <c r="P64" s="29">
        <f>+IF(I64=0,"",'Ark1'!V1416)</f>
        <v>12.017167381974248</v>
      </c>
      <c r="Q64" s="534"/>
      <c r="R64" s="237">
        <f>+IF(M64=0,"",'Ark1'!AJ1416)</f>
        <v>99.844090909090966</v>
      </c>
      <c r="S64" s="217"/>
      <c r="T64" s="237">
        <f>+IF(M64=0,"",'Ark1'!AK1416)</f>
        <v>17.986580690337895</v>
      </c>
      <c r="U64" s="216"/>
      <c r="V64" s="238">
        <f>+IF(I64=0,"",'Ark1'!S1416)</f>
        <v>6.5321888412017177</v>
      </c>
      <c r="W64" s="53"/>
      <c r="X64" s="29">
        <f>+IF(I64=0,"",'Ark1'!W1416)</f>
        <v>0</v>
      </c>
      <c r="Y64" s="34">
        <f>+IF(I64=0,"",'Ark1'!X1416)</f>
        <v>60.944206008583699</v>
      </c>
      <c r="Z64" s="34">
        <f>+IF(I64=0,"",'Ark1'!Y1416)</f>
        <v>19.742489270386265</v>
      </c>
      <c r="AA64" s="34">
        <f>+IF(I64=0,"",'Ark1'!Z1416)</f>
        <v>5.8051277812000919</v>
      </c>
      <c r="AB64" s="29">
        <f>+IF(I64=0,"",'Ark1'!Z1416)</f>
        <v>5.8051277812000919</v>
      </c>
      <c r="AC64" s="29">
        <f>+IF(I64=0,"",'Ark1'!AB1416)</f>
        <v>0</v>
      </c>
      <c r="AD64" s="34">
        <f>+'Ark1'!AD1416</f>
        <v>0</v>
      </c>
      <c r="AE64" s="29">
        <f>+IF(I64=0,"",I64/D64)</f>
        <v>58.25</v>
      </c>
      <c r="AF64" s="29">
        <f>+IF(I64=0,"",I64/H64)</f>
        <v>1.9914529914529915</v>
      </c>
      <c r="AG64" s="216"/>
      <c r="AH64" s="219"/>
      <c r="AJ64" s="29"/>
      <c r="AK64" s="27"/>
      <c r="AL64" s="220"/>
      <c r="AM64" s="28"/>
      <c r="AN64" s="27"/>
      <c r="AO64" s="27"/>
      <c r="AP64" s="34"/>
      <c r="AQ64" s="34"/>
      <c r="AR64" s="34"/>
    </row>
    <row r="65" spans="1:44">
      <c r="A65" s="216"/>
      <c r="B65" s="236">
        <f>+'Ark1'!C1417</f>
        <v>2024</v>
      </c>
      <c r="C65" s="216"/>
      <c r="D65" s="28">
        <f>+'Ark1'!M1417</f>
        <v>4</v>
      </c>
      <c r="E65" s="236" t="str">
        <f>VLOOKUP(D65,RNR!$D$16:$E$30,2)</f>
        <v>2-</v>
      </c>
      <c r="F65" s="28">
        <f>+'Ark1'!D1417</f>
        <v>6</v>
      </c>
      <c r="G65" s="236" t="str">
        <f>VLOOKUP(F65,RNR!$D$2:$E$13,2)</f>
        <v>Jun</v>
      </c>
      <c r="H65" s="28">
        <f>+'Ark1'!Q1417</f>
        <v>55</v>
      </c>
      <c r="I65" s="28">
        <f>+'Ark1'!R1417</f>
        <v>116</v>
      </c>
      <c r="J65" s="29">
        <f>+IF(I65=0,"",'Ark1'!AG1417)</f>
        <v>16.717794984506178</v>
      </c>
      <c r="K65" s="29">
        <f>+IF(I65=0,"",'Ark1'!AH1417)</f>
        <v>6.8965517241379306</v>
      </c>
      <c r="L65" s="95"/>
      <c r="M65" s="243">
        <f>+'Ark1'!AI1417</f>
        <v>112</v>
      </c>
      <c r="N65" s="216"/>
      <c r="O65" s="29">
        <f>+IF(I65=0,"",'Ark1'!U1417)</f>
        <v>18.556896551724122</v>
      </c>
      <c r="P65" s="29">
        <f>+IF(I65=0,"",'Ark1'!V1417)</f>
        <v>11.206896551724139</v>
      </c>
      <c r="Q65" s="534"/>
      <c r="R65" s="237">
        <f>+IF(M65=0,"",'Ark1'!AJ1417)</f>
        <v>99.617857142857119</v>
      </c>
      <c r="S65" s="217"/>
      <c r="T65" s="237">
        <f>+IF(M65=0,"",'Ark1'!AK1417)</f>
        <v>17.194889270713162</v>
      </c>
      <c r="U65" s="216"/>
      <c r="V65" s="238">
        <f>+IF(I65=0,"",'Ark1'!S1417)</f>
        <v>6.3534482758620694</v>
      </c>
      <c r="W65" s="53"/>
      <c r="X65" s="29">
        <f>+IF(I65=0,"",'Ark1'!W1417)</f>
        <v>0</v>
      </c>
      <c r="Y65" s="34">
        <f>+IF(I65=0,"",'Ark1'!X1417)</f>
        <v>61.206896551724142</v>
      </c>
      <c r="Z65" s="34">
        <f>+IF(I65=0,"",'Ark1'!Y1417)</f>
        <v>20.689655172413797</v>
      </c>
      <c r="AA65" s="34">
        <f>+IF(I65=0,"",'Ark1'!Z1417)</f>
        <v>5.8219741902603239</v>
      </c>
      <c r="AB65" s="29">
        <f>+IF(I65=0,"",'Ark1'!Z1417)</f>
        <v>5.8219741902603239</v>
      </c>
      <c r="AC65" s="29">
        <f>+IF(I65=0,"",'Ark1'!AB1417)</f>
        <v>0</v>
      </c>
      <c r="AD65" s="34">
        <f>+'Ark1'!AD1417</f>
        <v>0</v>
      </c>
      <c r="AE65" s="29">
        <f t="shared" ref="AE65:AE71" si="14">+IF(I65=0,"",I65/D65)</f>
        <v>29</v>
      </c>
      <c r="AF65" s="29">
        <f t="shared" ref="AF65:AF71" si="15">+IF(I65=0,"",I65/H65)</f>
        <v>2.1090909090909089</v>
      </c>
      <c r="AG65" s="216"/>
      <c r="AH65" s="28"/>
      <c r="AJ65" s="29"/>
      <c r="AK65" s="27"/>
      <c r="AL65" s="28"/>
      <c r="AM65" s="28"/>
      <c r="AN65" s="27"/>
      <c r="AO65" s="27"/>
      <c r="AP65" s="34"/>
      <c r="AQ65" s="34"/>
      <c r="AR65" s="34"/>
    </row>
    <row r="66" spans="1:44" ht="17.25" customHeight="1">
      <c r="A66" s="216"/>
      <c r="B66" s="236">
        <f>+'Ark1'!C1418</f>
        <v>2024</v>
      </c>
      <c r="C66" s="216"/>
      <c r="D66" s="28">
        <f>+'Ark1'!M1418</f>
        <v>4</v>
      </c>
      <c r="E66" s="236" t="str">
        <f>VLOOKUP(D66,RNR!$D$16:$E$30,2)</f>
        <v>2-</v>
      </c>
      <c r="F66" s="28">
        <f>+'Ark1'!D1418</f>
        <v>7</v>
      </c>
      <c r="G66" s="236" t="str">
        <f>VLOOKUP(F66,RNR!$D$2:$E$13,2)</f>
        <v>Jul</v>
      </c>
      <c r="H66" s="28">
        <f>+'Ark1'!Q1418</f>
        <v>24</v>
      </c>
      <c r="I66" s="28">
        <f>+'Ark1'!R1418</f>
        <v>46</v>
      </c>
      <c r="J66" s="29">
        <f>+IF(I66=0,"",'Ark1'!AG1418)</f>
        <v>16.216767777963302</v>
      </c>
      <c r="K66" s="29">
        <f>+IF(I66=0,"",'Ark1'!AH1418)</f>
        <v>6.5217391304347823</v>
      </c>
      <c r="L66" s="95"/>
      <c r="M66" s="243">
        <f>+'Ark1'!AI1418</f>
        <v>46</v>
      </c>
      <c r="N66" s="216"/>
      <c r="O66" s="29">
        <f>+IF(I66=0,"",'Ark1'!U1418)</f>
        <v>19.002173913043482</v>
      </c>
      <c r="P66" s="29">
        <f>+IF(I66=0,"",'Ark1'!V1418)</f>
        <v>13.043478260869565</v>
      </c>
      <c r="Q66" s="534"/>
      <c r="R66" s="237">
        <f>+IF(M66=0,"",'Ark1'!AJ1418)</f>
        <v>103.33043478260872</v>
      </c>
      <c r="S66" s="217"/>
      <c r="T66" s="237">
        <f>+IF(M66=0,"",'Ark1'!AK1418)</f>
        <v>16.747581579253279</v>
      </c>
      <c r="U66" s="216"/>
      <c r="V66" s="238">
        <f>+IF(I66=0,"",'Ark1'!S1418)</f>
        <v>5.8260869565217392</v>
      </c>
      <c r="W66" s="53"/>
      <c r="X66" s="29">
        <f>+IF(I66=0,"",'Ark1'!W1418)</f>
        <v>0</v>
      </c>
      <c r="Y66" s="34">
        <f>+IF(I66=0,"",'Ark1'!X1418)</f>
        <v>76.086956521739125</v>
      </c>
      <c r="Z66" s="34">
        <f>+IF(I66=0,"",'Ark1'!Y1418)</f>
        <v>19.565217391304348</v>
      </c>
      <c r="AA66" s="34">
        <f>+IF(I66=0,"",'Ark1'!Z1418)</f>
        <v>5.37771121229075</v>
      </c>
      <c r="AB66" s="29">
        <f>+IF(I66=0,"",'Ark1'!Z1418)</f>
        <v>5.37771121229075</v>
      </c>
      <c r="AC66" s="29">
        <f>+IF(I66=0,"",'Ark1'!AB1418)</f>
        <v>0</v>
      </c>
      <c r="AD66" s="34">
        <f>+'Ark1'!AD1418</f>
        <v>0</v>
      </c>
      <c r="AE66" s="29">
        <f t="shared" si="14"/>
        <v>11.5</v>
      </c>
      <c r="AF66" s="29">
        <f t="shared" si="15"/>
        <v>1.9166666666666667</v>
      </c>
      <c r="AG66" s="216"/>
      <c r="AH66" s="240"/>
      <c r="AJ66" s="29"/>
      <c r="AK66" s="27"/>
      <c r="AL66" s="220"/>
      <c r="AM66" s="28"/>
      <c r="AN66" s="27"/>
      <c r="AO66" s="27"/>
      <c r="AP66" s="34"/>
      <c r="AQ66" s="34"/>
      <c r="AR66" s="34"/>
    </row>
    <row r="67" spans="1:44">
      <c r="A67" s="216"/>
      <c r="B67" s="236">
        <f>+'Ark1'!C1419</f>
        <v>2024</v>
      </c>
      <c r="C67" s="216"/>
      <c r="D67" s="28">
        <f>+'Ark1'!M1419</f>
        <v>4</v>
      </c>
      <c r="E67" s="236" t="str">
        <f>VLOOKUP(D67,RNR!$D$16:$E$30,2)</f>
        <v>2-</v>
      </c>
      <c r="F67" s="28">
        <f>+'Ark1'!D1419</f>
        <v>8</v>
      </c>
      <c r="G67" s="236" t="str">
        <f>VLOOKUP(F67,RNR!$D$2:$E$13,2)</f>
        <v>Aug</v>
      </c>
      <c r="H67" s="28">
        <f>+'Ark1'!Q1419</f>
        <v>559</v>
      </c>
      <c r="I67" s="28">
        <f>+'Ark1'!R1419</f>
        <v>1110</v>
      </c>
      <c r="J67" s="29">
        <f>+IF(I67=0,"",'Ark1'!AG1419)</f>
        <v>17.685416162992599</v>
      </c>
      <c r="K67" s="29">
        <f>+IF(I67=0,"",'Ark1'!AH1419)</f>
        <v>3.1531531531531529</v>
      </c>
      <c r="L67" s="95"/>
      <c r="M67" s="243">
        <f>+'Ark1'!AI1419</f>
        <v>1108</v>
      </c>
      <c r="N67" s="216"/>
      <c r="O67" s="29">
        <f>+IF(I67=0,"",'Ark1'!U1419)</f>
        <v>23.19765765765764</v>
      </c>
      <c r="P67" s="29">
        <f>+IF(I67=0,"",'Ark1'!V1419)</f>
        <v>42.792792792792802</v>
      </c>
      <c r="Q67" s="534"/>
      <c r="R67" s="237">
        <f>+IF(M67=0,"",'Ark1'!AJ1419)</f>
        <v>107.64629963898911</v>
      </c>
      <c r="S67" s="217"/>
      <c r="T67" s="237">
        <f>+IF(M67=0,"",'Ark1'!AK1419)</f>
        <v>17.994555078045234</v>
      </c>
      <c r="U67" s="216"/>
      <c r="V67" s="238">
        <f>+IF(I67=0,"",'Ark1'!S1419)</f>
        <v>6.42972972972973</v>
      </c>
      <c r="W67" s="53"/>
      <c r="X67" s="29">
        <f>+IF(I67=0,"",'Ark1'!W1419)</f>
        <v>0</v>
      </c>
      <c r="Y67" s="34">
        <f>+IF(I67=0,"",'Ark1'!X1419)</f>
        <v>79.909909909909899</v>
      </c>
      <c r="Z67" s="34">
        <f>+IF(I67=0,"",'Ark1'!Y1419)</f>
        <v>58.378378378378351</v>
      </c>
      <c r="AA67" s="34">
        <f>+IF(I67=0,"",'Ark1'!Z1419)</f>
        <v>7.0348190593730484</v>
      </c>
      <c r="AB67" s="29">
        <f>+IF(I67=0,"",'Ark1'!Z1419)</f>
        <v>7.0348190593730484</v>
      </c>
      <c r="AC67" s="29">
        <f>+IF(I67=0,"",'Ark1'!AB1419)</f>
        <v>0</v>
      </c>
      <c r="AD67" s="34">
        <f>+'Ark1'!AD1419</f>
        <v>0</v>
      </c>
      <c r="AE67" s="29">
        <f t="shared" si="14"/>
        <v>277.5</v>
      </c>
      <c r="AF67" s="29">
        <f t="shared" si="15"/>
        <v>1.9856887298747763</v>
      </c>
      <c r="AG67" s="216"/>
      <c r="AH67" s="240"/>
      <c r="AJ67" s="29"/>
      <c r="AK67" s="27"/>
      <c r="AL67" s="28"/>
      <c r="AM67" s="28"/>
      <c r="AN67" s="27"/>
      <c r="AO67" s="27"/>
      <c r="AP67" s="34"/>
      <c r="AQ67" s="34"/>
      <c r="AR67" s="34"/>
    </row>
    <row r="68" spans="1:44">
      <c r="A68" s="216"/>
      <c r="B68" s="236">
        <f>+'Ark1'!C1420</f>
        <v>2024</v>
      </c>
      <c r="C68" s="216"/>
      <c r="D68" s="28">
        <f>+'Ark1'!M1420</f>
        <v>4</v>
      </c>
      <c r="E68" s="236" t="str">
        <f>VLOOKUP(D68,RNR!$D$16:$E$30,2)</f>
        <v>2-</v>
      </c>
      <c r="F68" s="28">
        <f>+'Ark1'!D1420</f>
        <v>9</v>
      </c>
      <c r="G68" s="236" t="str">
        <f>VLOOKUP(F68,RNR!$D$2:$E$13,2)</f>
        <v>Sep</v>
      </c>
      <c r="H68" s="28">
        <f>+'Ark1'!Q1420</f>
        <v>753</v>
      </c>
      <c r="I68" s="28">
        <f>+'Ark1'!R1420</f>
        <v>1393</v>
      </c>
      <c r="J68" s="29">
        <f>+IF(I68=0,"",'Ark1'!AG1420)</f>
        <v>17.575822073184902</v>
      </c>
      <c r="K68" s="29">
        <f>+IF(I68=0,"",'Ark1'!AH1420)</f>
        <v>3.7329504666188087</v>
      </c>
      <c r="L68" s="95"/>
      <c r="M68" s="243">
        <f>+'Ark1'!AI1420</f>
        <v>1392</v>
      </c>
      <c r="N68" s="216"/>
      <c r="O68" s="29">
        <f>+IF(I68=0,"",'Ark1'!U1420)</f>
        <v>23.237760229720031</v>
      </c>
      <c r="P68" s="29">
        <f>+IF(I68=0,"",'Ark1'!V1420)</f>
        <v>42.857142857142847</v>
      </c>
      <c r="Q68" s="534"/>
      <c r="R68" s="237">
        <f>+IF(M68=0,"",'Ark1'!AJ1420)</f>
        <v>107.69533045977008</v>
      </c>
      <c r="S68" s="217"/>
      <c r="T68" s="237">
        <f>+IF(M68=0,"",'Ark1'!AK1420)</f>
        <v>18.046516575356911</v>
      </c>
      <c r="U68" s="216"/>
      <c r="V68" s="238">
        <f>+IF(I68=0,"",'Ark1'!S1420)</f>
        <v>6.4465183058147888</v>
      </c>
      <c r="W68" s="53"/>
      <c r="X68" s="29">
        <f>+IF(I68=0,"",'Ark1'!W1420)</f>
        <v>0</v>
      </c>
      <c r="Y68" s="34">
        <f>+IF(I68=0,"",'Ark1'!X1420)</f>
        <v>83.0581478822685</v>
      </c>
      <c r="Z68" s="34">
        <f>+IF(I68=0,"",'Ark1'!Y1420)</f>
        <v>58.147882268485269</v>
      </c>
      <c r="AA68" s="34">
        <f>+IF(I68=0,"",'Ark1'!Z1420)</f>
        <v>6.6809075243970559</v>
      </c>
      <c r="AB68" s="29">
        <f>+IF(I68=0,"",'Ark1'!Z1420)</f>
        <v>6.6809075243970559</v>
      </c>
      <c r="AC68" s="29">
        <f>+IF(I68=0,"",'Ark1'!AB1420)</f>
        <v>0</v>
      </c>
      <c r="AD68" s="34">
        <f>+'Ark1'!AD1420</f>
        <v>0</v>
      </c>
      <c r="AE68" s="29">
        <f t="shared" si="14"/>
        <v>348.25</v>
      </c>
      <c r="AF68" s="29">
        <f t="shared" si="15"/>
        <v>1.8499335989375829</v>
      </c>
      <c r="AG68" s="216"/>
      <c r="AH68" s="241"/>
      <c r="AJ68" s="29"/>
      <c r="AK68" s="27"/>
      <c r="AL68" s="28"/>
      <c r="AM68" s="28"/>
      <c r="AN68" s="27"/>
      <c r="AO68" s="27"/>
      <c r="AP68" s="34"/>
      <c r="AQ68" s="34"/>
      <c r="AR68" s="34"/>
    </row>
    <row r="69" spans="1:44" ht="16.5" customHeight="1">
      <c r="A69" s="216"/>
      <c r="B69" s="236">
        <f>+'Ark1'!C1421</f>
        <v>2024</v>
      </c>
      <c r="C69" s="216"/>
      <c r="D69" s="28">
        <f>+'Ark1'!M1421</f>
        <v>4</v>
      </c>
      <c r="E69" s="236" t="str">
        <f>VLOOKUP(D69,RNR!$D$16:$E$30,2)</f>
        <v>2-</v>
      </c>
      <c r="F69" s="28">
        <f>+'Ark1'!D1421</f>
        <v>10</v>
      </c>
      <c r="G69" s="236" t="str">
        <f>VLOOKUP(F69,RNR!$D$2:$E$13,2)</f>
        <v>Okt</v>
      </c>
      <c r="H69" s="28">
        <f>+'Ark1'!Q1421</f>
        <v>1460</v>
      </c>
      <c r="I69" s="28">
        <f>+'Ark1'!R1421</f>
        <v>2648</v>
      </c>
      <c r="J69" s="29">
        <f>+IF(I69=0,"",'Ark1'!AG1421)</f>
        <v>13.791259998614311</v>
      </c>
      <c r="K69" s="29">
        <f>+IF(I69=0,"",'Ark1'!AH1421)</f>
        <v>3.6631419939577041</v>
      </c>
      <c r="L69" s="95"/>
      <c r="M69" s="243">
        <f>+'Ark1'!AI1421</f>
        <v>2642</v>
      </c>
      <c r="N69" s="216"/>
      <c r="O69" s="29">
        <f>+IF(I69=0,"",'Ark1'!U1421)</f>
        <v>23.303323262839875</v>
      </c>
      <c r="P69" s="29">
        <f>+IF(I69=0,"",'Ark1'!V1421)</f>
        <v>43.542296072507561</v>
      </c>
      <c r="Q69" s="534"/>
      <c r="R69" s="237">
        <f>+IF(M69=0,"",'Ark1'!AJ1421)</f>
        <v>107.84632853898547</v>
      </c>
      <c r="S69" s="217"/>
      <c r="T69" s="237">
        <f>+IF(M69=0,"",'Ark1'!AK1421)</f>
        <v>17.982677205750637</v>
      </c>
      <c r="U69" s="216"/>
      <c r="V69" s="238">
        <f>+IF(I69=0,"",'Ark1'!S1421)</f>
        <v>6.4252265861027187</v>
      </c>
      <c r="W69" s="53"/>
      <c r="X69" s="29">
        <f>+IF(I69=0,"",'Ark1'!W1421)</f>
        <v>0</v>
      </c>
      <c r="Y69" s="34">
        <f>+IF(I69=0,"",'Ark1'!X1421)</f>
        <v>82.28851963746223</v>
      </c>
      <c r="Z69" s="34">
        <f>+IF(I69=0,"",'Ark1'!Y1421)</f>
        <v>58.421450151057392</v>
      </c>
      <c r="AA69" s="34">
        <f>+IF(I69=0,"",'Ark1'!Z1421)</f>
        <v>6.9780376972298637</v>
      </c>
      <c r="AB69" s="29">
        <f>+IF(I69=0,"",'Ark1'!Z1421)</f>
        <v>6.9780376972298637</v>
      </c>
      <c r="AC69" s="29">
        <f>+IF(I69=0,"",'Ark1'!AB1421)</f>
        <v>0</v>
      </c>
      <c r="AD69" s="34">
        <f>+'Ark1'!AD1421</f>
        <v>0</v>
      </c>
      <c r="AE69" s="29">
        <f t="shared" si="14"/>
        <v>662</v>
      </c>
      <c r="AF69" s="29">
        <f t="shared" si="15"/>
        <v>1.8136986301369864</v>
      </c>
      <c r="AG69" s="216"/>
      <c r="AH69" s="240"/>
      <c r="AJ69" s="29"/>
      <c r="AK69" s="27"/>
      <c r="AL69" s="28"/>
      <c r="AM69" s="28"/>
      <c r="AN69" s="242"/>
      <c r="AO69" s="242"/>
      <c r="AP69" s="34"/>
      <c r="AQ69" s="34"/>
      <c r="AR69" s="34"/>
    </row>
    <row r="70" spans="1:44">
      <c r="A70" s="216"/>
      <c r="B70" s="236">
        <f>+'Ark1'!C1422</f>
        <v>2024</v>
      </c>
      <c r="C70" s="216"/>
      <c r="D70" s="28">
        <f>+'Ark1'!M1422</f>
        <v>4</v>
      </c>
      <c r="E70" s="236" t="str">
        <f>VLOOKUP(D70,RNR!$D$16:$E$30,2)</f>
        <v>2-</v>
      </c>
      <c r="F70" s="28">
        <f>+'Ark1'!D1422</f>
        <v>11</v>
      </c>
      <c r="G70" s="236" t="str">
        <f>VLOOKUP(F70,RNR!$D$2:$E$13,2)</f>
        <v>Nov</v>
      </c>
      <c r="H70" s="28">
        <f>+'Ark1'!Q1422</f>
        <v>486</v>
      </c>
      <c r="I70" s="28">
        <f>+'Ark1'!R1422</f>
        <v>747</v>
      </c>
      <c r="J70" s="29">
        <f>+IF(I70=0,"",'Ark1'!AG1422)</f>
        <v>11.691238562336263</v>
      </c>
      <c r="K70" s="29">
        <f>+IF(I70=0,"",'Ark1'!AH1422)</f>
        <v>2.1419009370816595</v>
      </c>
      <c r="L70" s="95"/>
      <c r="M70" s="243">
        <f>+'Ark1'!AI1422</f>
        <v>745</v>
      </c>
      <c r="N70" s="216"/>
      <c r="O70" s="29">
        <f>+IF(I70=0,"",'Ark1'!U1422)</f>
        <v>22.778179384203497</v>
      </c>
      <c r="P70" s="29">
        <f>+IF(I70=0,"",'Ark1'!V1422)</f>
        <v>37.081659973226245</v>
      </c>
      <c r="Q70" s="534"/>
      <c r="R70" s="237">
        <f>+IF(M70=0,"",'Ark1'!AJ1422)</f>
        <v>107.51986577181199</v>
      </c>
      <c r="S70" s="217"/>
      <c r="T70" s="237">
        <f>+IF(M70=0,"",'Ark1'!AK1422)</f>
        <v>17.921055746257597</v>
      </c>
      <c r="U70" s="216"/>
      <c r="V70" s="238">
        <f>+IF(I70=0,"",'Ark1'!S1422)</f>
        <v>6.3975903614457836</v>
      </c>
      <c r="W70" s="53"/>
      <c r="X70" s="29">
        <f>+IF(I70=0,"",'Ark1'!W1422)</f>
        <v>0</v>
      </c>
      <c r="Y70" s="34">
        <f>+IF(I70=0,"",'Ark1'!X1422)</f>
        <v>85.140562248995991</v>
      </c>
      <c r="Z70" s="34">
        <f>+IF(I70=0,"",'Ark1'!Y1422)</f>
        <v>50.066934404283806</v>
      </c>
      <c r="AA70" s="34">
        <f>+IF(I70=0,"",'Ark1'!Z1422)</f>
        <v>6.1720896944824108</v>
      </c>
      <c r="AB70" s="29">
        <f>+IF(I70=0,"",'Ark1'!Z1422)</f>
        <v>6.1720896944824108</v>
      </c>
      <c r="AC70" s="29">
        <f>+IF(I70=0,"",'Ark1'!AB1422)</f>
        <v>0</v>
      </c>
      <c r="AD70" s="34">
        <f>+'Ark1'!AD1422</f>
        <v>0</v>
      </c>
      <c r="AE70" s="29">
        <f t="shared" si="14"/>
        <v>186.75</v>
      </c>
      <c r="AF70" s="29">
        <f t="shared" si="15"/>
        <v>1.537037037037037</v>
      </c>
      <c r="AG70" s="216"/>
      <c r="AH70" s="219"/>
      <c r="AJ70" s="29"/>
      <c r="AK70" s="27"/>
      <c r="AL70" s="219"/>
      <c r="AM70" s="28"/>
      <c r="AQ70" s="28"/>
    </row>
    <row r="71" spans="1:44">
      <c r="A71" s="216"/>
      <c r="B71" s="236">
        <f>+'Ark1'!C1423</f>
        <v>2024</v>
      </c>
      <c r="C71" s="216"/>
      <c r="D71" s="28">
        <f>+'Ark1'!M1423</f>
        <v>4</v>
      </c>
      <c r="E71" s="236" t="str">
        <f>VLOOKUP(D71,RNR!$D$16:$E$30,2)</f>
        <v>2-</v>
      </c>
      <c r="F71" s="28">
        <f>+'Ark1'!D1423</f>
        <v>12</v>
      </c>
      <c r="G71" s="236" t="str">
        <f>VLOOKUP(F71,RNR!$D$2:$E$13,2)</f>
        <v>Des</v>
      </c>
      <c r="H71" s="28">
        <f>+'Ark1'!Q1423</f>
        <v>55</v>
      </c>
      <c r="I71" s="28">
        <f>+'Ark1'!R1423</f>
        <v>84</v>
      </c>
      <c r="J71" s="29">
        <f>+IF(I71=0,"",'Ark1'!AG1423)</f>
        <v>10.134857759069652</v>
      </c>
      <c r="K71" s="29">
        <f>+IF(I71=0,"",'Ark1'!AH1423)</f>
        <v>0</v>
      </c>
      <c r="L71" s="95"/>
      <c r="M71" s="243">
        <f>+'Ark1'!AI1423</f>
        <v>84</v>
      </c>
      <c r="N71" s="216"/>
      <c r="O71" s="29">
        <f>+IF(I71=0,"",'Ark1'!U1423)</f>
        <v>19.691666666666663</v>
      </c>
      <c r="P71" s="29">
        <f>+IF(I71=0,"",'Ark1'!V1423)</f>
        <v>22.61904761904761</v>
      </c>
      <c r="Q71" s="534"/>
      <c r="R71" s="237">
        <f>+IF(M71=0,"",'Ark1'!AJ1423)</f>
        <v>103.76666666666668</v>
      </c>
      <c r="S71" s="217"/>
      <c r="T71" s="237">
        <f>+IF(M71=0,"",'Ark1'!AK1423)</f>
        <v>16.88188599362277</v>
      </c>
      <c r="U71" s="216"/>
      <c r="V71" s="238">
        <f>+IF(I71=0,"",'Ark1'!S1423)</f>
        <v>5.8928571428571441</v>
      </c>
      <c r="W71" s="53"/>
      <c r="X71" s="29">
        <f>+IF(I71=0,"",'Ark1'!W1423)</f>
        <v>0</v>
      </c>
      <c r="Y71" s="34">
        <f>+IF(I71=0,"",'Ark1'!X1423)</f>
        <v>71.428571428571445</v>
      </c>
      <c r="Z71" s="34">
        <f>+IF(I71=0,"",'Ark1'!Y1423)</f>
        <v>33.333333333333343</v>
      </c>
      <c r="AA71" s="34">
        <f>+IF(I71=0,"",'Ark1'!Z1423)</f>
        <v>6.6561501874176869</v>
      </c>
      <c r="AB71" s="29">
        <f>+IF(I71=0,"",'Ark1'!Z1423)</f>
        <v>6.6561501874176869</v>
      </c>
      <c r="AC71" s="29">
        <f>+IF(I71=0,"",'Ark1'!AB1423)</f>
        <v>0</v>
      </c>
      <c r="AD71" s="34">
        <f>+'Ark1'!AD1423</f>
        <v>0</v>
      </c>
      <c r="AE71" s="29">
        <f t="shared" si="14"/>
        <v>21</v>
      </c>
      <c r="AF71" s="29">
        <f t="shared" si="15"/>
        <v>1.5272727272727273</v>
      </c>
      <c r="AG71" s="216"/>
      <c r="AH71" s="219"/>
      <c r="AJ71" s="29"/>
      <c r="AK71" s="27"/>
      <c r="AL71" s="243"/>
      <c r="AM71" s="28"/>
      <c r="AN71" s="27"/>
      <c r="AO71" s="220"/>
      <c r="AQ71" s="28"/>
    </row>
    <row r="72" spans="1:44" s="532" customFormat="1">
      <c r="A72" s="531"/>
      <c r="B72" s="531"/>
      <c r="C72" s="531"/>
      <c r="D72" s="531"/>
      <c r="E72" s="531"/>
      <c r="F72" s="531"/>
      <c r="G72" s="531"/>
      <c r="H72" s="531"/>
      <c r="I72" s="531"/>
      <c r="J72" s="217"/>
      <c r="K72" s="217"/>
      <c r="L72" s="217"/>
      <c r="M72" s="233"/>
      <c r="N72" s="217"/>
      <c r="O72" s="531"/>
      <c r="P72" s="531"/>
      <c r="Q72" s="534"/>
      <c r="R72" s="217"/>
      <c r="S72" s="217"/>
      <c r="T72" s="217"/>
      <c r="U72" s="531"/>
      <c r="V72" s="531"/>
      <c r="W72" s="531"/>
      <c r="X72" s="218"/>
      <c r="Y72" s="218"/>
      <c r="Z72" s="218"/>
      <c r="AA72" s="218"/>
      <c r="AB72" s="217"/>
      <c r="AC72" s="531"/>
      <c r="AD72" s="218"/>
      <c r="AE72" s="218"/>
      <c r="AF72" s="217"/>
      <c r="AG72" s="531"/>
      <c r="AH72" s="219"/>
      <c r="AI72" s="29"/>
      <c r="AJ72" s="29"/>
      <c r="AK72" s="27"/>
      <c r="AL72" s="220"/>
    </row>
    <row r="73" spans="1:44" s="532" customFormat="1">
      <c r="A73" s="500" t="s">
        <v>654</v>
      </c>
      <c r="B73" s="500"/>
      <c r="C73" s="500" t="str">
        <f>+E77</f>
        <v>2</v>
      </c>
      <c r="D73" s="531"/>
      <c r="E73" s="531"/>
      <c r="F73" s="531"/>
      <c r="G73" s="531"/>
      <c r="H73" s="531"/>
      <c r="I73" s="240">
        <f>SUM(I75:I86)</f>
        <v>7707</v>
      </c>
      <c r="J73" s="217"/>
      <c r="K73" s="217"/>
      <c r="L73" s="217"/>
      <c r="M73" s="233"/>
      <c r="N73" s="217"/>
      <c r="O73" s="265" t="e">
        <f>+Fettgruppe!#REF!</f>
        <v>#REF!</v>
      </c>
      <c r="P73" s="531"/>
      <c r="Q73" s="534"/>
      <c r="R73" s="217"/>
      <c r="S73" s="217"/>
      <c r="T73" s="217"/>
      <c r="U73" s="531"/>
      <c r="V73" s="531"/>
      <c r="W73" s="531"/>
      <c r="X73" s="218"/>
      <c r="Y73" s="218"/>
      <c r="Z73" s="218"/>
      <c r="AA73" s="218"/>
      <c r="AB73" s="217"/>
      <c r="AC73" s="531"/>
      <c r="AD73" s="218"/>
      <c r="AE73" s="218"/>
      <c r="AF73" s="218"/>
      <c r="AG73" s="531"/>
      <c r="AH73" s="219"/>
      <c r="AI73" s="29"/>
      <c r="AJ73" s="29"/>
      <c r="AK73" s="27"/>
      <c r="AL73" s="220"/>
    </row>
    <row r="74" spans="1:44" s="532" customFormat="1">
      <c r="A74" s="531"/>
      <c r="B74" s="531"/>
      <c r="C74" s="531"/>
      <c r="D74" s="531"/>
      <c r="E74" s="531"/>
      <c r="F74" s="531"/>
      <c r="G74" s="531"/>
      <c r="H74" s="531"/>
      <c r="I74" s="531"/>
      <c r="J74" s="217"/>
      <c r="K74" s="217"/>
      <c r="L74" s="217"/>
      <c r="M74" s="233"/>
      <c r="N74" s="217"/>
      <c r="O74" s="531"/>
      <c r="P74" s="531"/>
      <c r="Q74" s="534"/>
      <c r="R74" s="217"/>
      <c r="S74" s="217"/>
      <c r="T74" s="217"/>
      <c r="U74" s="531"/>
      <c r="V74" s="531"/>
      <c r="W74" s="531"/>
      <c r="X74" s="218"/>
      <c r="Y74" s="218"/>
      <c r="Z74" s="218"/>
      <c r="AA74" s="218"/>
      <c r="AB74" s="217"/>
      <c r="AC74" s="531"/>
      <c r="AD74" s="218"/>
      <c r="AE74" s="218"/>
      <c r="AF74" s="218"/>
      <c r="AG74" s="218"/>
      <c r="AH74" s="219"/>
      <c r="AI74" s="29"/>
      <c r="AJ74" s="29"/>
      <c r="AK74" s="27"/>
      <c r="AL74" s="220"/>
    </row>
    <row r="75" spans="1:44">
      <c r="A75" s="216"/>
      <c r="B75" s="236">
        <f>+'Ark1'!C1424</f>
        <v>2024</v>
      </c>
      <c r="C75" s="216"/>
      <c r="D75" s="236">
        <f>+'Ark1'!M1424</f>
        <v>5</v>
      </c>
      <c r="E75" s="236" t="str">
        <f>VLOOKUP(D75,RNR!$D$16:$E$30,2)</f>
        <v>2</v>
      </c>
      <c r="F75" s="236">
        <f>+'Ark1'!D1424</f>
        <v>1</v>
      </c>
      <c r="G75" s="236" t="str">
        <f>VLOOKUP(F75,RNR!$D$2:$E$13,2)</f>
        <v>Jan</v>
      </c>
      <c r="H75" s="236">
        <f>+'Ark1'!Q1424</f>
        <v>33</v>
      </c>
      <c r="I75" s="236">
        <f>+'Ark1'!R1424</f>
        <v>70</v>
      </c>
      <c r="J75" s="237">
        <f>+IF(I75=0,"",'Ark1'!AG1424)</f>
        <v>13.094319510623571</v>
      </c>
      <c r="K75" s="237">
        <f>+IF(I75=0,"",'Ark1'!AH1424)</f>
        <v>1.4285714285714288</v>
      </c>
      <c r="L75" s="95"/>
      <c r="M75" s="243">
        <f>+'Ark1'!AI1424</f>
        <v>37</v>
      </c>
      <c r="N75" s="534"/>
      <c r="O75" s="237">
        <f>+IF(I75=0,"",'Ark1'!U1424)</f>
        <v>23.515714285714264</v>
      </c>
      <c r="P75" s="237">
        <f>+IF(I75=0,"",'Ark1'!V1424)</f>
        <v>35.714285714285722</v>
      </c>
      <c r="Q75" s="534"/>
      <c r="R75" s="237">
        <f>+IF(M75=0,"",'Ark1'!AJ1424)</f>
        <v>107.39189189189187</v>
      </c>
      <c r="S75" s="217"/>
      <c r="T75" s="237">
        <f>+IF(M75=0,"",'Ark1'!AK1424)</f>
        <v>18.695488882188155</v>
      </c>
      <c r="U75" s="534"/>
      <c r="V75" s="238">
        <f>+IF(I75=0,"",'Ark1'!S1424)</f>
        <v>7.085714285714289</v>
      </c>
      <c r="W75" s="53"/>
      <c r="X75" s="237">
        <f>+IF(I75=0,"",'Ark1'!W1424)</f>
        <v>0</v>
      </c>
      <c r="Y75" s="239">
        <f>+IF(I75=0,"",'Ark1'!X1424)</f>
        <v>92.857142857142875</v>
      </c>
      <c r="Z75" s="239">
        <f>+IF(I75=0,"",'Ark1'!Y1424)</f>
        <v>60</v>
      </c>
      <c r="AA75" s="239">
        <f>+IF(I75=0,"",'Ark1'!Z1424)</f>
        <v>4.7352066092889133</v>
      </c>
      <c r="AB75" s="237">
        <f>+IF(I75=0,"",'Ark1'!Z1424)</f>
        <v>4.7352066092889133</v>
      </c>
      <c r="AC75" s="237">
        <f>+IF(I75=0,"",'Ark1'!AB1424)</f>
        <v>0</v>
      </c>
      <c r="AD75" s="239">
        <f>+'Ark1'!AD1424</f>
        <v>0</v>
      </c>
      <c r="AE75" s="237">
        <f t="shared" ref="AE75:AE78" si="16">+IF(I75=0,"",I75/D75)</f>
        <v>14</v>
      </c>
      <c r="AF75" s="237">
        <f t="shared" ref="AF75:AF78" si="17">+IF(I75=0,"",I75/H75)</f>
        <v>2.1212121212121211</v>
      </c>
      <c r="AG75" s="216"/>
      <c r="AH75" s="219"/>
      <c r="AJ75" s="29"/>
      <c r="AK75" s="27"/>
      <c r="AL75" s="243"/>
      <c r="AM75" s="28"/>
      <c r="AQ75" s="28"/>
    </row>
    <row r="76" spans="1:44">
      <c r="A76" s="216"/>
      <c r="B76" s="236">
        <f>+'Ark1'!C1425</f>
        <v>2024</v>
      </c>
      <c r="C76" s="216"/>
      <c r="D76" s="236">
        <f>+'Ark1'!M1425</f>
        <v>5</v>
      </c>
      <c r="E76" s="236" t="str">
        <f>VLOOKUP(D76,RNR!$D$16:$E$30,2)</f>
        <v>2</v>
      </c>
      <c r="F76" s="236">
        <f>+'Ark1'!D1425</f>
        <v>2</v>
      </c>
      <c r="G76" s="236" t="str">
        <f>VLOOKUP(F76,RNR!$D$2:$E$13,2)</f>
        <v>Feb</v>
      </c>
      <c r="H76" s="236">
        <f>+'Ark1'!Q1425</f>
        <v>61</v>
      </c>
      <c r="I76" s="236">
        <f>+'Ark1'!R1425</f>
        <v>80</v>
      </c>
      <c r="J76" s="237">
        <f>+IF(I76=0,"",'Ark1'!AG1425)</f>
        <v>14.668290970659299</v>
      </c>
      <c r="K76" s="237">
        <f>+IF(I76=0,"",'Ark1'!AH1425)</f>
        <v>0</v>
      </c>
      <c r="L76" s="95"/>
      <c r="M76" s="243">
        <f>+'Ark1'!AI1425</f>
        <v>66</v>
      </c>
      <c r="N76" s="534"/>
      <c r="O76" s="237">
        <f>+IF(I76=0,"",'Ark1'!U1425)</f>
        <v>26.640000000000018</v>
      </c>
      <c r="P76" s="237">
        <f>+IF(I76=0,"",'Ark1'!V1425)</f>
        <v>57.5</v>
      </c>
      <c r="Q76" s="534"/>
      <c r="R76" s="237">
        <f>+IF(M76=0,"",'Ark1'!AJ1425)</f>
        <v>109.65303030303038</v>
      </c>
      <c r="S76" s="217"/>
      <c r="T76" s="237">
        <f>+IF(M76=0,"",'Ark1'!AK1425)</f>
        <v>20.781108774614523</v>
      </c>
      <c r="U76" s="534"/>
      <c r="V76" s="238">
        <f>+IF(I76=0,"",'Ark1'!S1425)</f>
        <v>7.5125000000000002</v>
      </c>
      <c r="W76" s="53"/>
      <c r="X76" s="237">
        <f>+IF(I76=0,"",'Ark1'!W1425)</f>
        <v>0</v>
      </c>
      <c r="Y76" s="239">
        <f>+IF(I76=0,"",'Ark1'!X1425)</f>
        <v>92.5</v>
      </c>
      <c r="Z76" s="239">
        <f>+IF(I76=0,"",'Ark1'!Y1425)</f>
        <v>75</v>
      </c>
      <c r="AA76" s="239">
        <f>+IF(I76=0,"",'Ark1'!Z1425)</f>
        <v>6.7705354293437594</v>
      </c>
      <c r="AB76" s="237">
        <f>+IF(I76=0,"",'Ark1'!Z1425)</f>
        <v>6.7705354293437594</v>
      </c>
      <c r="AC76" s="237">
        <f>+IF(I76=0,"",'Ark1'!AB1425)</f>
        <v>0</v>
      </c>
      <c r="AD76" s="239">
        <f>+'Ark1'!AD1425</f>
        <v>0</v>
      </c>
      <c r="AE76" s="237">
        <f t="shared" si="16"/>
        <v>16</v>
      </c>
      <c r="AF76" s="237">
        <f t="shared" si="17"/>
        <v>1.3114754098360655</v>
      </c>
      <c r="AG76" s="216"/>
      <c r="AH76" s="219"/>
      <c r="AJ76" s="29"/>
      <c r="AK76" s="27"/>
      <c r="AL76" s="243"/>
      <c r="AM76" s="28"/>
      <c r="AQ76" s="28"/>
    </row>
    <row r="77" spans="1:44">
      <c r="A77" s="216"/>
      <c r="B77" s="236">
        <f>+'Ark1'!C1426</f>
        <v>2024</v>
      </c>
      <c r="C77" s="216"/>
      <c r="D77" s="236">
        <f>+'Ark1'!M1426</f>
        <v>5</v>
      </c>
      <c r="E77" s="236" t="str">
        <f>VLOOKUP(D77,RNR!$D$16:$E$30,2)</f>
        <v>2</v>
      </c>
      <c r="F77" s="236">
        <f>+'Ark1'!D1426</f>
        <v>3</v>
      </c>
      <c r="G77" s="236" t="str">
        <f>VLOOKUP(F77,RNR!$D$2:$E$13,2)</f>
        <v>Mar</v>
      </c>
      <c r="H77" s="236">
        <f>+'Ark1'!Q1426</f>
        <v>233</v>
      </c>
      <c r="I77" s="236">
        <f>+'Ark1'!R1426</f>
        <v>296</v>
      </c>
      <c r="J77" s="237">
        <f>+IF(I77=0,"",'Ark1'!AG1426)</f>
        <v>9.3854819828695302</v>
      </c>
      <c r="K77" s="237">
        <f>+IF(I77=0,"",'Ark1'!AH1426)</f>
        <v>2.0270270270270276</v>
      </c>
      <c r="L77" s="95"/>
      <c r="M77" s="243">
        <f>+'Ark1'!AI1426</f>
        <v>228</v>
      </c>
      <c r="N77" s="534"/>
      <c r="O77" s="237">
        <f>+IF(I77=0,"",'Ark1'!U1426)</f>
        <v>27.357094594594603</v>
      </c>
      <c r="P77" s="237">
        <f>+IF(I77=0,"",'Ark1'!V1426)</f>
        <v>60.810810810810814</v>
      </c>
      <c r="Q77" s="534"/>
      <c r="R77" s="237">
        <f>+IF(M77=0,"",'Ark1'!AJ1426)</f>
        <v>109.74035087719298</v>
      </c>
      <c r="S77" s="217"/>
      <c r="T77" s="237">
        <f>+IF(M77=0,"",'Ark1'!AK1426)</f>
        <v>20.402972605419592</v>
      </c>
      <c r="U77" s="534"/>
      <c r="V77" s="238">
        <f>+IF(I77=0,"",'Ark1'!S1426)</f>
        <v>7.6283783783783763</v>
      </c>
      <c r="W77" s="53"/>
      <c r="X77" s="237">
        <f>+IF(I77=0,"",'Ark1'!W1426)</f>
        <v>0</v>
      </c>
      <c r="Y77" s="239">
        <f>+IF(I77=0,"",'Ark1'!X1426)</f>
        <v>96.959459459459481</v>
      </c>
      <c r="Z77" s="239">
        <f>+IF(I77=0,"",'Ark1'!Y1426)</f>
        <v>83.783783783783804</v>
      </c>
      <c r="AA77" s="239">
        <f>+IF(I77=0,"",'Ark1'!Z1426)</f>
        <v>5.3735416316175773</v>
      </c>
      <c r="AB77" s="237">
        <f>+IF(I77=0,"",'Ark1'!Z1426)</f>
        <v>5.3735416316175773</v>
      </c>
      <c r="AC77" s="237">
        <f>+IF(I77=0,"",'Ark1'!AB1426)</f>
        <v>0</v>
      </c>
      <c r="AD77" s="239">
        <f>+'Ark1'!AD1426</f>
        <v>0</v>
      </c>
      <c r="AE77" s="237">
        <f t="shared" si="16"/>
        <v>59.2</v>
      </c>
      <c r="AF77" s="237">
        <f t="shared" si="17"/>
        <v>1.2703862660944205</v>
      </c>
      <c r="AG77" s="216"/>
      <c r="AH77" s="219"/>
      <c r="AJ77" s="29"/>
      <c r="AK77" s="27"/>
      <c r="AL77" s="243"/>
      <c r="AM77" s="28"/>
      <c r="AQ77" s="28"/>
    </row>
    <row r="78" spans="1:44">
      <c r="A78" s="216"/>
      <c r="B78" s="236">
        <f>+'Ark1'!C1427</f>
        <v>2024</v>
      </c>
      <c r="C78" s="216"/>
      <c r="D78" s="236">
        <f>+'Ark1'!M1427</f>
        <v>5</v>
      </c>
      <c r="E78" s="236" t="str">
        <f>VLOOKUP(D78,RNR!$D$16:$E$30,2)</f>
        <v>2</v>
      </c>
      <c r="F78" s="236">
        <f>+'Ark1'!D1427</f>
        <v>4</v>
      </c>
      <c r="G78" s="236" t="str">
        <f>VLOOKUP(F78,RNR!$D$2:$E$13,2)</f>
        <v>Apr</v>
      </c>
      <c r="H78" s="236">
        <f>+'Ark1'!Q1427</f>
        <v>73</v>
      </c>
      <c r="I78" s="236">
        <f>+'Ark1'!R1427</f>
        <v>97</v>
      </c>
      <c r="J78" s="237">
        <f>+IF(I78=0,"",'Ark1'!AG1427)</f>
        <v>10.306620453736079</v>
      </c>
      <c r="K78" s="237">
        <f>+IF(I78=0,"",'Ark1'!AH1427)</f>
        <v>4.123711340206186</v>
      </c>
      <c r="L78" s="95"/>
      <c r="M78" s="243">
        <f>+'Ark1'!AI1427</f>
        <v>74</v>
      </c>
      <c r="N78" s="534"/>
      <c r="O78" s="237">
        <f>+IF(I78=0,"",'Ark1'!U1427)</f>
        <v>21.183505154639175</v>
      </c>
      <c r="P78" s="237">
        <f>+IF(I78=0,"",'Ark1'!V1427)</f>
        <v>25.773195876288671</v>
      </c>
      <c r="Q78" s="534"/>
      <c r="R78" s="237">
        <f>+IF(M78=0,"",'Ark1'!AJ1427)</f>
        <v>102.85405405405407</v>
      </c>
      <c r="S78" s="217"/>
      <c r="T78" s="237">
        <f>+IF(M78=0,"",'Ark1'!AK1427)</f>
        <v>18.342181508067711</v>
      </c>
      <c r="U78" s="534"/>
      <c r="V78" s="238">
        <f>+IF(I78=0,"",'Ark1'!S1427)</f>
        <v>6.731958762886598</v>
      </c>
      <c r="W78" s="53"/>
      <c r="X78" s="237">
        <f>+IF(I78=0,"",'Ark1'!W1427)</f>
        <v>0</v>
      </c>
      <c r="Y78" s="239">
        <f>+IF(I78=0,"",'Ark1'!X1427)</f>
        <v>79.381443298969103</v>
      </c>
      <c r="Z78" s="239">
        <f>+IF(I78=0,"",'Ark1'!Y1427)</f>
        <v>37.113402061855673</v>
      </c>
      <c r="AA78" s="239">
        <f>+IF(I78=0,"",'Ark1'!Z1427)</f>
        <v>6.4477228524442669</v>
      </c>
      <c r="AB78" s="237">
        <f>+IF(I78=0,"",'Ark1'!Z1427)</f>
        <v>6.4477228524442669</v>
      </c>
      <c r="AC78" s="237">
        <f>+IF(I78=0,"",'Ark1'!AB1427)</f>
        <v>0</v>
      </c>
      <c r="AD78" s="239">
        <f>+'Ark1'!AD1427</f>
        <v>0</v>
      </c>
      <c r="AE78" s="237">
        <f t="shared" si="16"/>
        <v>19.399999999999999</v>
      </c>
      <c r="AF78" s="237">
        <f t="shared" si="17"/>
        <v>1.3287671232876712</v>
      </c>
      <c r="AG78" s="216"/>
      <c r="AH78" s="219"/>
      <c r="AJ78" s="29"/>
      <c r="AK78" s="27"/>
      <c r="AL78" s="243"/>
      <c r="AM78" s="28"/>
      <c r="AQ78" s="28"/>
    </row>
    <row r="79" spans="1:44">
      <c r="A79" s="216"/>
      <c r="B79" s="236">
        <f>+'Ark1'!C1428</f>
        <v>2024</v>
      </c>
      <c r="C79" s="216"/>
      <c r="D79" s="236">
        <f>+'Ark1'!M1428</f>
        <v>5</v>
      </c>
      <c r="E79" s="236" t="str">
        <f>VLOOKUP(D79,RNR!$D$16:$E$30,2)</f>
        <v>2</v>
      </c>
      <c r="F79" s="236">
        <f>+'Ark1'!D1428</f>
        <v>5</v>
      </c>
      <c r="G79" s="236" t="str">
        <f>VLOOKUP(F79,RNR!$D$2:$E$13,2)</f>
        <v>Mai</v>
      </c>
      <c r="H79" s="236">
        <f>+'Ark1'!Q1428</f>
        <v>107</v>
      </c>
      <c r="I79" s="236">
        <f>+'Ark1'!R1428</f>
        <v>178</v>
      </c>
      <c r="J79" s="237">
        <f>+IF(I79=0,"",'Ark1'!AG1428)</f>
        <v>14.22333507466719</v>
      </c>
      <c r="K79" s="237">
        <f>+IF(I79=0,"",'Ark1'!AH1428)</f>
        <v>2.2471910112359552</v>
      </c>
      <c r="L79" s="95"/>
      <c r="M79" s="243">
        <f>+'Ark1'!AI1428</f>
        <v>170</v>
      </c>
      <c r="N79" s="216"/>
      <c r="O79" s="237">
        <f>+IF(I79=0,"",'Ark1'!U1428)</f>
        <v>22.179213483146075</v>
      </c>
      <c r="P79" s="237">
        <f>+IF(I79=0,"",'Ark1'!V1428)</f>
        <v>28.08988764044944</v>
      </c>
      <c r="Q79" s="534"/>
      <c r="R79" s="237">
        <f>+IF(M79=0,"",'Ark1'!AJ1428)</f>
        <v>103.884705882353</v>
      </c>
      <c r="S79" s="217"/>
      <c r="T79" s="237">
        <f>+IF(M79=0,"",'Ark1'!AK1428)</f>
        <v>19.448483524634074</v>
      </c>
      <c r="U79" s="216"/>
      <c r="V79" s="238">
        <f>+IF(I79=0,"",'Ark1'!S1428)</f>
        <v>7.0393258426966314</v>
      </c>
      <c r="W79" s="53"/>
      <c r="X79" s="237">
        <f>+IF(I79=0,"",'Ark1'!W1428)</f>
        <v>0</v>
      </c>
      <c r="Y79" s="239">
        <f>+IF(I79=0,"",'Ark1'!X1428)</f>
        <v>84.831460674157285</v>
      </c>
      <c r="Z79" s="239">
        <f>+IF(I79=0,"",'Ark1'!Y1428)</f>
        <v>39.887640449438202</v>
      </c>
      <c r="AA79" s="239">
        <f>+IF(I79=0,"",'Ark1'!Z1428)</f>
        <v>5.8819343918799127</v>
      </c>
      <c r="AB79" s="237">
        <f>+IF(I79=0,"",'Ark1'!Z1428)</f>
        <v>5.8819343918799127</v>
      </c>
      <c r="AC79" s="237">
        <f>+IF(I79=0,"",'Ark1'!AB1428)</f>
        <v>0</v>
      </c>
      <c r="AD79" s="239">
        <f>+'Ark1'!AD1428</f>
        <v>0</v>
      </c>
      <c r="AE79" s="237">
        <f>+IF(I79=0,"",I79/D79)</f>
        <v>35.6</v>
      </c>
      <c r="AF79" s="237">
        <f>+IF(I79=0,"",I79/H79)</f>
        <v>1.6635514018691588</v>
      </c>
      <c r="AG79" s="216"/>
      <c r="AH79" s="219"/>
      <c r="AJ79" s="29"/>
      <c r="AK79" s="27"/>
      <c r="AL79" s="243"/>
      <c r="AM79" s="28"/>
      <c r="AQ79" s="28"/>
    </row>
    <row r="80" spans="1:44">
      <c r="A80" s="216"/>
      <c r="B80" s="236">
        <f>+'Ark1'!C1429</f>
        <v>2024</v>
      </c>
      <c r="C80" s="216"/>
      <c r="D80" s="236">
        <f>+'Ark1'!M1429</f>
        <v>5</v>
      </c>
      <c r="E80" s="236" t="str">
        <f>VLOOKUP(D80,RNR!$D$16:$E$30,2)</f>
        <v>2</v>
      </c>
      <c r="F80" s="236">
        <f>+'Ark1'!D1429</f>
        <v>6</v>
      </c>
      <c r="G80" s="236" t="str">
        <f>VLOOKUP(F80,RNR!$D$2:$E$13,2)</f>
        <v>Jun</v>
      </c>
      <c r="H80" s="236">
        <f>+'Ark1'!Q1429</f>
        <v>52</v>
      </c>
      <c r="I80" s="236">
        <f>+'Ark1'!R1429</f>
        <v>95</v>
      </c>
      <c r="J80" s="237">
        <f>+IF(I80=0,"",'Ark1'!AG1429)</f>
        <v>14.678357577216699</v>
      </c>
      <c r="K80" s="237">
        <f>+IF(I80=0,"",'Ark1'!AH1429)</f>
        <v>12.631578947368421</v>
      </c>
      <c r="L80" s="95"/>
      <c r="M80" s="243">
        <f>+'Ark1'!AI1429</f>
        <v>87</v>
      </c>
      <c r="N80" s="216"/>
      <c r="O80" s="237">
        <f>+IF(I80=0,"",'Ark1'!U1429)</f>
        <v>19.894736842105257</v>
      </c>
      <c r="P80" s="237">
        <f>+IF(I80=0,"",'Ark1'!V1429)</f>
        <v>16.84210526315789</v>
      </c>
      <c r="Q80" s="534"/>
      <c r="R80" s="237">
        <f>+IF(M80=0,"",'Ark1'!AJ1429)</f>
        <v>103.5402298850575</v>
      </c>
      <c r="S80" s="217"/>
      <c r="T80" s="237">
        <f>+IF(M80=0,"",'Ark1'!AK1429)</f>
        <v>18.030685283594671</v>
      </c>
      <c r="U80" s="216"/>
      <c r="V80" s="238">
        <f>+IF(I80=0,"",'Ark1'!S1429)</f>
        <v>6.46315789473684</v>
      </c>
      <c r="W80" s="53"/>
      <c r="X80" s="237">
        <f>+IF(I80=0,"",'Ark1'!W1429)</f>
        <v>0</v>
      </c>
      <c r="Y80" s="239">
        <f>+IF(I80=0,"",'Ark1'!X1429)</f>
        <v>65.263157894736821</v>
      </c>
      <c r="Z80" s="239">
        <f>+IF(I80=0,"",'Ark1'!Y1429)</f>
        <v>29.473684210526311</v>
      </c>
      <c r="AA80" s="239">
        <f>+IF(I80=0,"",'Ark1'!Z1429)</f>
        <v>6.3302343586956784</v>
      </c>
      <c r="AB80" s="237">
        <f>+IF(I80=0,"",'Ark1'!Z1429)</f>
        <v>6.3302343586956784</v>
      </c>
      <c r="AC80" s="237">
        <f>+IF(I80=0,"",'Ark1'!AB1429)</f>
        <v>0</v>
      </c>
      <c r="AD80" s="239">
        <f>+'Ark1'!AD1429</f>
        <v>0</v>
      </c>
      <c r="AE80" s="237">
        <f t="shared" ref="AE80:AE93" si="18">+IF(I80=0,"",I80/D80)</f>
        <v>19</v>
      </c>
      <c r="AF80" s="237">
        <f t="shared" ref="AF80:AF93" si="19">+IF(I80=0,"",I80/H80)</f>
        <v>1.8269230769230769</v>
      </c>
      <c r="AG80" s="216"/>
      <c r="AH80" s="219"/>
      <c r="AJ80" s="29"/>
      <c r="AK80" s="27"/>
      <c r="AL80" s="243"/>
      <c r="AM80" s="28"/>
      <c r="AQ80" s="28"/>
    </row>
    <row r="81" spans="1:43">
      <c r="A81" s="216"/>
      <c r="B81" s="236">
        <f>+'Ark1'!C1430</f>
        <v>2024</v>
      </c>
      <c r="C81" s="216"/>
      <c r="D81" s="236">
        <f>+'Ark1'!M1430</f>
        <v>5</v>
      </c>
      <c r="E81" s="236" t="str">
        <f>VLOOKUP(D81,RNR!$D$16:$E$30,2)</f>
        <v>2</v>
      </c>
      <c r="F81" s="236">
        <f>+'Ark1'!D1430</f>
        <v>7</v>
      </c>
      <c r="G81" s="236" t="str">
        <f>VLOOKUP(F81,RNR!$D$2:$E$13,2)</f>
        <v>Jul</v>
      </c>
      <c r="H81" s="236">
        <f>+'Ark1'!Q1430</f>
        <v>21</v>
      </c>
      <c r="I81" s="236">
        <f>+'Ark1'!R1430</f>
        <v>42</v>
      </c>
      <c r="J81" s="237">
        <f>+IF(I81=0,"",'Ark1'!AG1430)</f>
        <v>15.587836960353236</v>
      </c>
      <c r="K81" s="237">
        <f>+IF(I81=0,"",'Ark1'!AH1430)</f>
        <v>7.1428571428571441</v>
      </c>
      <c r="L81" s="95"/>
      <c r="M81" s="243">
        <f>+'Ark1'!AI1430</f>
        <v>42</v>
      </c>
      <c r="N81" s="216"/>
      <c r="O81" s="237">
        <f>+IF(I81=0,"",'Ark1'!U1430)</f>
        <v>20.004761904761899</v>
      </c>
      <c r="P81" s="237">
        <f>+IF(I81=0,"",'Ark1'!V1430)</f>
        <v>19.047619047619055</v>
      </c>
      <c r="Q81" s="534"/>
      <c r="R81" s="237">
        <f>+IF(M81=0,"",'Ark1'!AJ1430)</f>
        <v>103.08809523809528</v>
      </c>
      <c r="S81" s="217"/>
      <c r="T81" s="237">
        <f>+IF(M81=0,"",'Ark1'!AK1430)</f>
        <v>17.71216988412343</v>
      </c>
      <c r="U81" s="216"/>
      <c r="V81" s="238">
        <f>+IF(I81=0,"",'Ark1'!S1430)</f>
        <v>6.3571428571428559</v>
      </c>
      <c r="W81" s="53"/>
      <c r="X81" s="237">
        <f>+IF(I81=0,"",'Ark1'!W1430)</f>
        <v>0</v>
      </c>
      <c r="Y81" s="239">
        <f>+IF(I81=0,"",'Ark1'!X1430)</f>
        <v>69.047619047619051</v>
      </c>
      <c r="Z81" s="239">
        <f>+IF(I81=0,"",'Ark1'!Y1430)</f>
        <v>30.952380952380938</v>
      </c>
      <c r="AA81" s="239">
        <f>+IF(I81=0,"",'Ark1'!Z1430)</f>
        <v>5.9633384857554326</v>
      </c>
      <c r="AB81" s="237">
        <f>+IF(I81=0,"",'Ark1'!Z1430)</f>
        <v>5.9633384857554326</v>
      </c>
      <c r="AC81" s="237">
        <f>+IF(I81=0,"",'Ark1'!AB1430)</f>
        <v>0</v>
      </c>
      <c r="AD81" s="239">
        <f>+'Ark1'!AD1430</f>
        <v>0</v>
      </c>
      <c r="AE81" s="237">
        <f t="shared" si="18"/>
        <v>8.4</v>
      </c>
      <c r="AF81" s="237">
        <f t="shared" si="19"/>
        <v>2</v>
      </c>
      <c r="AG81" s="216"/>
      <c r="AH81" s="219"/>
      <c r="AJ81" s="29"/>
      <c r="AK81" s="27"/>
      <c r="AL81" s="243"/>
      <c r="AM81" s="28"/>
      <c r="AQ81" s="28"/>
    </row>
    <row r="82" spans="1:43">
      <c r="A82" s="216"/>
      <c r="B82" s="236">
        <f>+'Ark1'!C1431</f>
        <v>2024</v>
      </c>
      <c r="C82" s="216"/>
      <c r="D82" s="236">
        <f>+'Ark1'!M1431</f>
        <v>5</v>
      </c>
      <c r="E82" s="236" t="str">
        <f>VLOOKUP(D82,RNR!$D$16:$E$30,2)</f>
        <v>2</v>
      </c>
      <c r="F82" s="236">
        <f>+'Ark1'!D1431</f>
        <v>8</v>
      </c>
      <c r="G82" s="236" t="str">
        <f>VLOOKUP(F82,RNR!$D$2:$E$13,2)</f>
        <v>Aug</v>
      </c>
      <c r="H82" s="236">
        <f>+'Ark1'!Q1431</f>
        <v>538</v>
      </c>
      <c r="I82" s="236">
        <f>+'Ark1'!R1431</f>
        <v>1016</v>
      </c>
      <c r="J82" s="237">
        <f>+IF(I82=0,"",'Ark1'!AG1431)</f>
        <v>16.128994593287757</v>
      </c>
      <c r="K82" s="237">
        <f>+IF(I82=0,"",'Ark1'!AH1431)</f>
        <v>8.0708661417322851</v>
      </c>
      <c r="L82" s="95"/>
      <c r="M82" s="243">
        <f>+'Ark1'!AI1431</f>
        <v>1012</v>
      </c>
      <c r="N82" s="216"/>
      <c r="O82" s="237">
        <f>+IF(I82=0,"",'Ark1'!U1431)</f>
        <v>23.113484251968476</v>
      </c>
      <c r="P82" s="237">
        <f>+IF(I82=0,"",'Ark1'!V1431)</f>
        <v>44.094488188976378</v>
      </c>
      <c r="Q82" s="534"/>
      <c r="R82" s="237">
        <f>+IF(M82=0,"",'Ark1'!AJ1431)</f>
        <v>105.99357707509876</v>
      </c>
      <c r="S82" s="217"/>
      <c r="T82" s="237">
        <f>+IF(M82=0,"",'Ark1'!AK1431)</f>
        <v>18.552594091947004</v>
      </c>
      <c r="U82" s="216"/>
      <c r="V82" s="238">
        <f>+IF(I82=0,"",'Ark1'!S1431)</f>
        <v>6.6151574803149611</v>
      </c>
      <c r="W82" s="53"/>
      <c r="X82" s="237">
        <f>+IF(I82=0,"",'Ark1'!W1431)</f>
        <v>0</v>
      </c>
      <c r="Y82" s="239">
        <f>+IF(I82=0,"",'Ark1'!X1431)</f>
        <v>72.440944881889763</v>
      </c>
      <c r="Z82" s="239">
        <f>+IF(I82=0,"",'Ark1'!Y1431)</f>
        <v>55.610236220472437</v>
      </c>
      <c r="AA82" s="239">
        <f>+IF(I82=0,"",'Ark1'!Z1431)</f>
        <v>8.0184424029015808</v>
      </c>
      <c r="AB82" s="237">
        <f>+IF(I82=0,"",'Ark1'!Z1431)</f>
        <v>8.0184424029015808</v>
      </c>
      <c r="AC82" s="237">
        <f>+IF(I82=0,"",'Ark1'!AB1431)</f>
        <v>0</v>
      </c>
      <c r="AD82" s="239">
        <f>+'Ark1'!AD1431</f>
        <v>0</v>
      </c>
      <c r="AE82" s="237">
        <f t="shared" si="18"/>
        <v>203.2</v>
      </c>
      <c r="AF82" s="237">
        <f t="shared" si="19"/>
        <v>1.8884758364312269</v>
      </c>
      <c r="AG82" s="216"/>
      <c r="AH82" s="219"/>
      <c r="AJ82" s="29"/>
      <c r="AK82" s="27"/>
      <c r="AL82" s="243"/>
      <c r="AM82" s="28"/>
      <c r="AQ82" s="28"/>
    </row>
    <row r="83" spans="1:43">
      <c r="A83" s="216"/>
      <c r="B83" s="236">
        <f>+'Ark1'!C1432</f>
        <v>2024</v>
      </c>
      <c r="C83" s="216"/>
      <c r="D83" s="236">
        <f>+'Ark1'!M1432</f>
        <v>5</v>
      </c>
      <c r="E83" s="236" t="str">
        <f>VLOOKUP(D83,RNR!$D$16:$E$30,2)</f>
        <v>2</v>
      </c>
      <c r="F83" s="236">
        <f>+'Ark1'!D1432</f>
        <v>9</v>
      </c>
      <c r="G83" s="236" t="str">
        <f>VLOOKUP(F83,RNR!$D$2:$E$13,2)</f>
        <v>Sep</v>
      </c>
      <c r="H83" s="236">
        <f>+'Ark1'!Q1432</f>
        <v>758</v>
      </c>
      <c r="I83" s="236">
        <f>+'Ark1'!R1432</f>
        <v>1271</v>
      </c>
      <c r="J83" s="237">
        <f>+IF(I83=0,"",'Ark1'!AG1432)</f>
        <v>16.667716395203261</v>
      </c>
      <c r="K83" s="237">
        <f>+IF(I83=0,"",'Ark1'!AH1432)</f>
        <v>4.8780487804878048</v>
      </c>
      <c r="L83" s="95"/>
      <c r="M83" s="243">
        <f>+'Ark1'!AI1432</f>
        <v>1268</v>
      </c>
      <c r="N83" s="216"/>
      <c r="O83" s="237">
        <f>+IF(I83=0,"",'Ark1'!U1432)</f>
        <v>24.152399685287197</v>
      </c>
      <c r="P83" s="237">
        <f>+IF(I83=0,"",'Ark1'!V1432)</f>
        <v>46.970889063729345</v>
      </c>
      <c r="Q83" s="534"/>
      <c r="R83" s="237">
        <f>+IF(M83=0,"",'Ark1'!AJ1432)</f>
        <v>107.55867507886438</v>
      </c>
      <c r="S83" s="217"/>
      <c r="T83" s="237">
        <f>+IF(M83=0,"",'Ark1'!AK1432)</f>
        <v>18.796314801811203</v>
      </c>
      <c r="U83" s="216"/>
      <c r="V83" s="238">
        <f>+IF(I83=0,"",'Ark1'!S1432)</f>
        <v>6.7458693941778174</v>
      </c>
      <c r="W83" s="53"/>
      <c r="X83" s="237">
        <f>+IF(I83=0,"",'Ark1'!W1432)</f>
        <v>0</v>
      </c>
      <c r="Y83" s="239">
        <f>+IF(I83=0,"",'Ark1'!X1432)</f>
        <v>82.454760031471267</v>
      </c>
      <c r="Z83" s="239">
        <f>+IF(I83=0,"",'Ark1'!Y1432)</f>
        <v>59.874114870180975</v>
      </c>
      <c r="AA83" s="239">
        <f>+IF(I83=0,"",'Ark1'!Z1432)</f>
        <v>7.373444717573669</v>
      </c>
      <c r="AB83" s="237">
        <f>+IF(I83=0,"",'Ark1'!Z1432)</f>
        <v>7.373444717573669</v>
      </c>
      <c r="AC83" s="237">
        <f>+IF(I83=0,"",'Ark1'!AB1432)</f>
        <v>0</v>
      </c>
      <c r="AD83" s="239">
        <f>+'Ark1'!AD1432</f>
        <v>0</v>
      </c>
      <c r="AE83" s="237">
        <f t="shared" si="18"/>
        <v>254.2</v>
      </c>
      <c r="AF83" s="237">
        <f t="shared" si="19"/>
        <v>1.6767810026385224</v>
      </c>
      <c r="AG83" s="216"/>
      <c r="AH83" s="219"/>
      <c r="AJ83" s="29"/>
      <c r="AK83" s="27"/>
      <c r="AL83" s="243"/>
      <c r="AM83" s="28"/>
      <c r="AQ83" s="28"/>
    </row>
    <row r="84" spans="1:43">
      <c r="A84" s="216"/>
      <c r="B84" s="236">
        <f>+'Ark1'!C1433</f>
        <v>2024</v>
      </c>
      <c r="C84" s="216"/>
      <c r="D84" s="236">
        <f>+'Ark1'!M1433</f>
        <v>5</v>
      </c>
      <c r="E84" s="236" t="str">
        <f>VLOOKUP(D84,RNR!$D$16:$E$30,2)</f>
        <v>2</v>
      </c>
      <c r="F84" s="236">
        <f>+'Ark1'!D1433</f>
        <v>10</v>
      </c>
      <c r="G84" s="236" t="str">
        <f>VLOOKUP(F84,RNR!$D$2:$E$13,2)</f>
        <v>Okt</v>
      </c>
      <c r="H84" s="236">
        <f>+'Ark1'!Q1433</f>
        <v>1799</v>
      </c>
      <c r="I84" s="236">
        <f>+'Ark1'!R1433</f>
        <v>3343</v>
      </c>
      <c r="J84" s="237">
        <f>+IF(I84=0,"",'Ark1'!AG1433)</f>
        <v>18.846765019432887</v>
      </c>
      <c r="K84" s="237">
        <f>+IF(I84=0,"",'Ark1'!AH1433)</f>
        <v>4.7262937481304226</v>
      </c>
      <c r="L84" s="95"/>
      <c r="M84" s="243">
        <f>+'Ark1'!AI1433</f>
        <v>3339</v>
      </c>
      <c r="N84" s="216"/>
      <c r="O84" s="237">
        <f>+IF(I84=0,"",'Ark1'!U1433)</f>
        <v>25.225067304816019</v>
      </c>
      <c r="P84" s="237">
        <f>+IF(I84=0,"",'Ark1'!V1433)</f>
        <v>53.305414298534245</v>
      </c>
      <c r="Q84" s="534"/>
      <c r="R84" s="237">
        <f>+IF(M84=0,"",'Ark1'!AJ1433)</f>
        <v>108.5021563342319</v>
      </c>
      <c r="S84" s="217"/>
      <c r="T84" s="237">
        <f>+IF(M84=0,"",'Ark1'!AK1433)</f>
        <v>19.147319025957113</v>
      </c>
      <c r="U84" s="216"/>
      <c r="V84" s="238">
        <f>+IF(I84=0,"",'Ark1'!S1433)</f>
        <v>6.9084654501944334</v>
      </c>
      <c r="W84" s="53"/>
      <c r="X84" s="237">
        <f>+IF(I84=0,"",'Ark1'!W1433)</f>
        <v>0</v>
      </c>
      <c r="Y84" s="239">
        <f>+IF(I84=0,"",'Ark1'!X1433)</f>
        <v>84.624588692790908</v>
      </c>
      <c r="Z84" s="239">
        <f>+IF(I84=0,"",'Ark1'!Y1433)</f>
        <v>68.022734071193554</v>
      </c>
      <c r="AA84" s="239">
        <f>+IF(I84=0,"",'Ark1'!Z1433)</f>
        <v>7.2923072034401422</v>
      </c>
      <c r="AB84" s="237">
        <f>+IF(I84=0,"",'Ark1'!Z1433)</f>
        <v>7.2923072034401422</v>
      </c>
      <c r="AC84" s="237">
        <f>+IF(I84=0,"",'Ark1'!AB1433)</f>
        <v>8.6464304114830942E-2</v>
      </c>
      <c r="AD84" s="239">
        <f>+'Ark1'!AD1433</f>
        <v>1.9273420132494024</v>
      </c>
      <c r="AE84" s="237">
        <f t="shared" si="18"/>
        <v>668.6</v>
      </c>
      <c r="AF84" s="237">
        <f t="shared" si="19"/>
        <v>1.8582545858810451</v>
      </c>
      <c r="AG84" s="216"/>
      <c r="AH84" s="219"/>
      <c r="AJ84" s="29"/>
      <c r="AK84" s="27"/>
      <c r="AL84" s="243"/>
      <c r="AM84" s="28"/>
      <c r="AQ84" s="28"/>
    </row>
    <row r="85" spans="1:43">
      <c r="A85" s="216"/>
      <c r="B85" s="236">
        <f>+'Ark1'!C1434</f>
        <v>2024</v>
      </c>
      <c r="C85" s="216"/>
      <c r="D85" s="236">
        <f>+'Ark1'!M1434</f>
        <v>5</v>
      </c>
      <c r="E85" s="236" t="str">
        <f>VLOOKUP(D85,RNR!$D$16:$E$30,2)</f>
        <v>2</v>
      </c>
      <c r="F85" s="236">
        <f>+'Ark1'!D1434</f>
        <v>11</v>
      </c>
      <c r="G85" s="236" t="str">
        <f>VLOOKUP(F85,RNR!$D$2:$E$13,2)</f>
        <v>Nov</v>
      </c>
      <c r="H85" s="236">
        <f>+'Ark1'!Q1434</f>
        <v>695</v>
      </c>
      <c r="I85" s="236">
        <f>+'Ark1'!R1434</f>
        <v>1084</v>
      </c>
      <c r="J85" s="237">
        <f>+IF(I85=0,"",'Ark1'!AG1434)</f>
        <v>18.222413389135124</v>
      </c>
      <c r="K85" s="237">
        <f>+IF(I85=0,"",'Ark1'!AH1434)</f>
        <v>3.5977859778597781</v>
      </c>
      <c r="L85" s="95"/>
      <c r="M85" s="243">
        <f>+'Ark1'!AI1434</f>
        <v>1079</v>
      </c>
      <c r="N85" s="216"/>
      <c r="O85" s="237">
        <f>+IF(I85=0,"",'Ark1'!U1434)</f>
        <v>24.465590405904045</v>
      </c>
      <c r="P85" s="237">
        <f>+IF(I85=0,"",'Ark1'!V1434)</f>
        <v>46.494464944649437</v>
      </c>
      <c r="Q85" s="534"/>
      <c r="R85" s="237">
        <f>+IF(M85=0,"",'Ark1'!AJ1434)</f>
        <v>108.10787766450412</v>
      </c>
      <c r="S85" s="217"/>
      <c r="T85" s="237">
        <f>+IF(M85=0,"",'Ark1'!AK1434)</f>
        <v>18.898524759458081</v>
      </c>
      <c r="U85" s="216"/>
      <c r="V85" s="238">
        <f>+IF(I85=0,"",'Ark1'!S1434)</f>
        <v>6.8145756457564595</v>
      </c>
      <c r="W85" s="53"/>
      <c r="X85" s="237">
        <f>+IF(I85=0,"",'Ark1'!W1434)</f>
        <v>0</v>
      </c>
      <c r="Y85" s="239">
        <f>+IF(I85=0,"",'Ark1'!X1434)</f>
        <v>87.546125461254604</v>
      </c>
      <c r="Z85" s="239">
        <f>+IF(I85=0,"",'Ark1'!Y1434)</f>
        <v>61.346863468634702</v>
      </c>
      <c r="AA85" s="239">
        <f>+IF(I85=0,"",'Ark1'!Z1434)</f>
        <v>6.6636541371486722</v>
      </c>
      <c r="AB85" s="237">
        <f>+IF(I85=0,"",'Ark1'!Z1434)</f>
        <v>6.6636541371486722</v>
      </c>
      <c r="AC85" s="237">
        <f>+IF(I85=0,"",'Ark1'!AB1434)</f>
        <v>0</v>
      </c>
      <c r="AD85" s="239">
        <f>+'Ark1'!AD1434</f>
        <v>0</v>
      </c>
      <c r="AE85" s="237">
        <f t="shared" si="18"/>
        <v>216.8</v>
      </c>
      <c r="AF85" s="237">
        <f t="shared" si="19"/>
        <v>1.5597122302158273</v>
      </c>
      <c r="AG85" s="216"/>
      <c r="AH85" s="219"/>
      <c r="AJ85" s="29"/>
      <c r="AK85" s="27"/>
      <c r="AL85" s="243"/>
      <c r="AM85" s="28"/>
      <c r="AQ85" s="28"/>
    </row>
    <row r="86" spans="1:43">
      <c r="A86" s="216"/>
      <c r="B86" s="236">
        <f>+'Ark1'!C1435</f>
        <v>2024</v>
      </c>
      <c r="C86" s="216"/>
      <c r="D86" s="236">
        <f>+'Ark1'!M1435</f>
        <v>5</v>
      </c>
      <c r="E86" s="236" t="str">
        <f>VLOOKUP(D86,RNR!$D$16:$E$30,2)</f>
        <v>2</v>
      </c>
      <c r="F86" s="236">
        <f>+'Ark1'!D1435</f>
        <v>12</v>
      </c>
      <c r="G86" s="236" t="str">
        <f>VLOOKUP(F86,RNR!$D$2:$E$13,2)</f>
        <v>Des</v>
      </c>
      <c r="H86" s="236">
        <f>+'Ark1'!Q1435</f>
        <v>85</v>
      </c>
      <c r="I86" s="236">
        <f>+'Ark1'!R1435</f>
        <v>135</v>
      </c>
      <c r="J86" s="237">
        <f>+IF(I86=0,"",'Ark1'!AG1435)</f>
        <v>18.405235005422497</v>
      </c>
      <c r="K86" s="237">
        <f>+IF(I86=0,"",'Ark1'!AH1435)</f>
        <v>10.370370370370372</v>
      </c>
      <c r="L86" s="95"/>
      <c r="M86" s="243">
        <f>+'Ark1'!AI1435</f>
        <v>134</v>
      </c>
      <c r="N86" s="216"/>
      <c r="O86" s="237">
        <f>+IF(I86=0,"",'Ark1'!U1435)</f>
        <v>22.251111111111111</v>
      </c>
      <c r="P86" s="237">
        <f>+IF(I86=0,"",'Ark1'!V1435)</f>
        <v>34.074074074074069</v>
      </c>
      <c r="Q86" s="534"/>
      <c r="R86" s="237">
        <f>+IF(M86=0,"",'Ark1'!AJ1435)</f>
        <v>105.4</v>
      </c>
      <c r="S86" s="217"/>
      <c r="T86" s="237">
        <f>+IF(M86=0,"",'Ark1'!AK1435)</f>
        <v>18.074944160147822</v>
      </c>
      <c r="U86" s="216"/>
      <c r="V86" s="238">
        <f>+IF(I86=0,"",'Ark1'!S1435)</f>
        <v>6.3851851851851853</v>
      </c>
      <c r="W86" s="53"/>
      <c r="X86" s="237">
        <f>+IF(I86=0,"",'Ark1'!W1435)</f>
        <v>0</v>
      </c>
      <c r="Y86" s="239">
        <f>+IF(I86=0,"",'Ark1'!X1435)</f>
        <v>71.851851851851862</v>
      </c>
      <c r="Z86" s="239">
        <f>+IF(I86=0,"",'Ark1'!Y1435)</f>
        <v>51.111111111111114</v>
      </c>
      <c r="AA86" s="239">
        <f>+IF(I86=0,"",'Ark1'!Z1435)</f>
        <v>8.2280447852241512</v>
      </c>
      <c r="AB86" s="237">
        <f>+IF(I86=0,"",'Ark1'!Z1435)</f>
        <v>8.2280447852241512</v>
      </c>
      <c r="AC86" s="237">
        <f>+IF(I86=0,"",'Ark1'!AB1435)</f>
        <v>0</v>
      </c>
      <c r="AD86" s="239">
        <f>+'Ark1'!AD1435</f>
        <v>0</v>
      </c>
      <c r="AE86" s="237">
        <f t="shared" si="18"/>
        <v>27</v>
      </c>
      <c r="AF86" s="237">
        <f t="shared" si="19"/>
        <v>1.588235294117647</v>
      </c>
      <c r="AG86" s="216"/>
      <c r="AH86" s="219"/>
      <c r="AJ86" s="29"/>
      <c r="AK86" s="27"/>
      <c r="AL86" s="243"/>
      <c r="AM86" s="28"/>
      <c r="AQ86" s="28"/>
    </row>
    <row r="87" spans="1:43">
      <c r="A87" s="216"/>
      <c r="B87" s="216"/>
      <c r="C87" s="216"/>
      <c r="D87" s="216"/>
      <c r="E87" s="216"/>
      <c r="F87" s="216"/>
      <c r="G87" s="216"/>
      <c r="H87" s="216"/>
      <c r="I87" s="216"/>
      <c r="J87" s="217"/>
      <c r="K87" s="217"/>
      <c r="L87" s="217"/>
      <c r="M87" s="233"/>
      <c r="N87" s="217"/>
      <c r="O87" s="216"/>
      <c r="P87" s="216"/>
      <c r="Q87" s="534"/>
      <c r="R87" s="217"/>
      <c r="S87" s="217"/>
      <c r="T87" s="217"/>
      <c r="U87" s="216"/>
      <c r="V87" s="216"/>
      <c r="W87" s="216"/>
      <c r="X87" s="218"/>
      <c r="Y87" s="218"/>
      <c r="Z87" s="218"/>
      <c r="AA87" s="218"/>
      <c r="AB87" s="217"/>
      <c r="AC87" s="216"/>
      <c r="AD87" s="218"/>
      <c r="AE87" s="218"/>
      <c r="AF87" s="217"/>
      <c r="AG87" s="216"/>
      <c r="AH87" s="219"/>
      <c r="AJ87" s="29"/>
      <c r="AK87" s="27"/>
      <c r="AL87" s="220"/>
      <c r="AM87" s="28"/>
      <c r="AQ87" s="28"/>
    </row>
    <row r="88" spans="1:43">
      <c r="A88" s="500" t="s">
        <v>654</v>
      </c>
      <c r="B88" s="500"/>
      <c r="C88" s="500" t="str">
        <f>+E92</f>
        <v>2+</v>
      </c>
      <c r="D88" s="216"/>
      <c r="E88" s="216"/>
      <c r="F88" s="216"/>
      <c r="G88" s="216"/>
      <c r="H88" s="216"/>
      <c r="I88" s="240">
        <f>SUM(I90:I101)</f>
        <v>7934</v>
      </c>
      <c r="J88" s="217"/>
      <c r="K88" s="217"/>
      <c r="L88" s="217"/>
      <c r="M88" s="233"/>
      <c r="N88" s="217"/>
      <c r="O88" s="265" t="e">
        <f>+Fettgruppe!#REF!</f>
        <v>#REF!</v>
      </c>
      <c r="P88" s="216"/>
      <c r="Q88" s="534"/>
      <c r="R88" s="217"/>
      <c r="S88" s="217"/>
      <c r="T88" s="217"/>
      <c r="U88" s="216"/>
      <c r="V88" s="216"/>
      <c r="W88" s="216"/>
      <c r="X88" s="218"/>
      <c r="Y88" s="218"/>
      <c r="Z88" s="218"/>
      <c r="AA88" s="218"/>
      <c r="AB88" s="217"/>
      <c r="AC88" s="216"/>
      <c r="AD88" s="218"/>
      <c r="AE88" s="218"/>
      <c r="AF88" s="218"/>
      <c r="AG88" s="216"/>
      <c r="AH88" s="219"/>
      <c r="AJ88" s="29"/>
      <c r="AK88" s="27"/>
      <c r="AL88" s="220"/>
      <c r="AM88" s="28"/>
      <c r="AQ88" s="28"/>
    </row>
    <row r="89" spans="1:43">
      <c r="A89" s="216"/>
      <c r="B89" s="216"/>
      <c r="C89" s="216"/>
      <c r="D89" s="216"/>
      <c r="E89" s="216"/>
      <c r="F89" s="216"/>
      <c r="G89" s="216"/>
      <c r="H89" s="216"/>
      <c r="I89" s="216"/>
      <c r="J89" s="217"/>
      <c r="K89" s="217"/>
      <c r="L89" s="217"/>
      <c r="M89" s="233"/>
      <c r="N89" s="217"/>
      <c r="O89" s="216"/>
      <c r="P89" s="216"/>
      <c r="Q89" s="534"/>
      <c r="R89" s="217"/>
      <c r="S89" s="217"/>
      <c r="T89" s="217"/>
      <c r="U89" s="216"/>
      <c r="V89" s="216"/>
      <c r="W89" s="216"/>
      <c r="X89" s="218"/>
      <c r="Y89" s="218"/>
      <c r="Z89" s="218"/>
      <c r="AA89" s="218"/>
      <c r="AB89" s="217"/>
      <c r="AC89" s="216"/>
      <c r="AD89" s="218"/>
      <c r="AE89" s="218"/>
      <c r="AF89" s="218"/>
      <c r="AG89" s="218"/>
      <c r="AH89" s="219"/>
      <c r="AJ89" s="29"/>
      <c r="AK89" s="27"/>
      <c r="AL89" s="220"/>
      <c r="AM89" s="28"/>
      <c r="AQ89" s="28"/>
    </row>
    <row r="90" spans="1:43">
      <c r="A90" s="216"/>
      <c r="B90" s="236">
        <f>+'Ark1'!C1436</f>
        <v>2024</v>
      </c>
      <c r="C90" s="216"/>
      <c r="D90" s="236">
        <f>+'Ark1'!M1436</f>
        <v>6</v>
      </c>
      <c r="E90" s="236" t="str">
        <f>VLOOKUP(D90,RNR!$D$16:$E$30,2)</f>
        <v>2+</v>
      </c>
      <c r="F90" s="236">
        <f>+'Ark1'!D1436</f>
        <v>1</v>
      </c>
      <c r="G90" s="236" t="str">
        <f>VLOOKUP(F90,RNR!$D$2:$E$13,2)</f>
        <v>Jan</v>
      </c>
      <c r="H90" s="236">
        <f>+'Ark1'!Q1436</f>
        <v>39</v>
      </c>
      <c r="I90" s="236">
        <f>+'Ark1'!R1436</f>
        <v>87</v>
      </c>
      <c r="J90" s="237">
        <f>+IF(I90=0,"",'Ark1'!AG1436)</f>
        <v>17.56807280190278</v>
      </c>
      <c r="K90" s="237">
        <f>+IF(I90=0,"",'Ark1'!AH1436)</f>
        <v>0</v>
      </c>
      <c r="L90" s="95"/>
      <c r="M90" s="243">
        <f>+'Ark1'!AI1436</f>
        <v>41</v>
      </c>
      <c r="N90" s="216"/>
      <c r="O90" s="237">
        <f>+IF(I90=0,"",'Ark1'!U1436)</f>
        <v>25.385057471264375</v>
      </c>
      <c r="P90" s="237">
        <f>+IF(I90=0,"",'Ark1'!V1436)</f>
        <v>56.32183908045976</v>
      </c>
      <c r="Q90" s="534"/>
      <c r="R90" s="237">
        <f>+IF(M90=0,"",'Ark1'!AJ1436)</f>
        <v>107.79756097560976</v>
      </c>
      <c r="S90" s="217"/>
      <c r="T90" s="237">
        <f>+IF(M90=0,"",'Ark1'!AK1436)</f>
        <v>19.821074010615661</v>
      </c>
      <c r="U90" s="216"/>
      <c r="V90" s="238">
        <f>+IF(I90=0,"",'Ark1'!S1436)</f>
        <v>7.781609195402301</v>
      </c>
      <c r="W90" s="53"/>
      <c r="X90" s="237">
        <f>+IF(I90=0,"",'Ark1'!W1436)</f>
        <v>0</v>
      </c>
      <c r="Y90" s="239">
        <f>+IF(I90=0,"",'Ark1'!X1436)</f>
        <v>90.804597701149405</v>
      </c>
      <c r="Z90" s="239">
        <f>+IF(I90=0,"",'Ark1'!Y1436)</f>
        <v>70.114942528735611</v>
      </c>
      <c r="AA90" s="239">
        <f>+IF(I90=0,"",'Ark1'!Z1436)</f>
        <v>5.8225192780980493</v>
      </c>
      <c r="AB90" s="237">
        <f>+IF(I90=0,"",'Ark1'!Z1436)</f>
        <v>5.8225192780980493</v>
      </c>
      <c r="AC90" s="237">
        <f>+IF(I90=0,"",'Ark1'!AB1436)</f>
        <v>0</v>
      </c>
      <c r="AD90" s="239">
        <f>+'Ark1'!AD1436</f>
        <v>0</v>
      </c>
      <c r="AE90" s="237">
        <f t="shared" si="18"/>
        <v>14.5</v>
      </c>
      <c r="AF90" s="237">
        <f t="shared" si="19"/>
        <v>2.2307692307692308</v>
      </c>
      <c r="AG90" s="216"/>
      <c r="AH90" s="219"/>
      <c r="AJ90" s="29"/>
      <c r="AK90" s="27"/>
      <c r="AL90" s="243"/>
      <c r="AM90" s="28"/>
      <c r="AQ90" s="28"/>
    </row>
    <row r="91" spans="1:43">
      <c r="A91" s="216"/>
      <c r="B91" s="236">
        <f>+'Ark1'!C1437</f>
        <v>2024</v>
      </c>
      <c r="C91" s="216"/>
      <c r="D91" s="236">
        <f>+'Ark1'!M1437</f>
        <v>6</v>
      </c>
      <c r="E91" s="236" t="str">
        <f>VLOOKUP(D91,RNR!$D$16:$E$30,2)</f>
        <v>2+</v>
      </c>
      <c r="F91" s="236">
        <f>+'Ark1'!D1437</f>
        <v>2</v>
      </c>
      <c r="G91" s="236" t="str">
        <f>VLOOKUP(F91,RNR!$D$2:$E$13,2)</f>
        <v>Feb</v>
      </c>
      <c r="H91" s="236">
        <f>+'Ark1'!Q1437</f>
        <v>53</v>
      </c>
      <c r="I91" s="236">
        <f>+'Ark1'!R1437</f>
        <v>61</v>
      </c>
      <c r="J91" s="237">
        <f>+IF(I91=0,"",'Ark1'!AG1437)</f>
        <v>11.2896010131252</v>
      </c>
      <c r="K91" s="237">
        <f>+IF(I91=0,"",'Ark1'!AH1437)</f>
        <v>0</v>
      </c>
      <c r="L91" s="95"/>
      <c r="M91" s="243">
        <f>+'Ark1'!AI1437</f>
        <v>55</v>
      </c>
      <c r="N91" s="216"/>
      <c r="O91" s="237">
        <f>+IF(I91=0,"",'Ark1'!U1437)</f>
        <v>26.890163934426237</v>
      </c>
      <c r="P91" s="237">
        <f>+IF(I91=0,"",'Ark1'!V1437)</f>
        <v>59.016393442622949</v>
      </c>
      <c r="Q91" s="534"/>
      <c r="R91" s="237">
        <f>+IF(M91=0,"",'Ark1'!AJ1437)</f>
        <v>108.59090909090916</v>
      </c>
      <c r="S91" s="217"/>
      <c r="T91" s="237">
        <f>+IF(M91=0,"",'Ark1'!AK1437)</f>
        <v>21.098393405856225</v>
      </c>
      <c r="U91" s="216"/>
      <c r="V91" s="238">
        <f>+IF(I91=0,"",'Ark1'!S1437)</f>
        <v>7.8032786885245908</v>
      </c>
      <c r="W91" s="53"/>
      <c r="X91" s="237">
        <f>+IF(I91=0,"",'Ark1'!W1437)</f>
        <v>0</v>
      </c>
      <c r="Y91" s="239">
        <f>+IF(I91=0,"",'Ark1'!X1437)</f>
        <v>91.803278688524614</v>
      </c>
      <c r="Z91" s="239">
        <f>+IF(I91=0,"",'Ark1'!Y1437)</f>
        <v>75.409836065573742</v>
      </c>
      <c r="AA91" s="239">
        <f>+IF(I91=0,"",'Ark1'!Z1437)</f>
        <v>6.1608947859291696</v>
      </c>
      <c r="AB91" s="237">
        <f>+IF(I91=0,"",'Ark1'!Z1437)</f>
        <v>6.1608947859291696</v>
      </c>
      <c r="AC91" s="237">
        <f>+IF(I91=0,"",'Ark1'!AB1437)</f>
        <v>0</v>
      </c>
      <c r="AD91" s="239">
        <f>+'Ark1'!AD1437</f>
        <v>0</v>
      </c>
      <c r="AE91" s="237">
        <f t="shared" si="18"/>
        <v>10.166666666666666</v>
      </c>
      <c r="AF91" s="237">
        <f t="shared" si="19"/>
        <v>1.1509433962264151</v>
      </c>
      <c r="AG91" s="216"/>
      <c r="AH91" s="219"/>
      <c r="AJ91" s="29"/>
      <c r="AK91" s="27"/>
      <c r="AL91" s="243"/>
      <c r="AM91" s="28"/>
      <c r="AQ91" s="28"/>
    </row>
    <row r="92" spans="1:43">
      <c r="A92" s="216"/>
      <c r="B92" s="236">
        <f>+'Ark1'!C1438</f>
        <v>2024</v>
      </c>
      <c r="C92" s="216"/>
      <c r="D92" s="236">
        <f>+'Ark1'!M1438</f>
        <v>6</v>
      </c>
      <c r="E92" s="236" t="str">
        <f>VLOOKUP(D92,RNR!$D$16:$E$30,2)</f>
        <v>2+</v>
      </c>
      <c r="F92" s="236">
        <f>+'Ark1'!D1438</f>
        <v>3</v>
      </c>
      <c r="G92" s="236" t="str">
        <f>VLOOKUP(F92,RNR!$D$2:$E$13,2)</f>
        <v>Mar</v>
      </c>
      <c r="H92" s="236">
        <f>+'Ark1'!Q1438</f>
        <v>328</v>
      </c>
      <c r="I92" s="236">
        <f>+'Ark1'!R1438</f>
        <v>405</v>
      </c>
      <c r="J92" s="237">
        <f>+IF(I92=0,"",'Ark1'!AG1438)</f>
        <v>13.816803625447678</v>
      </c>
      <c r="K92" s="237">
        <f>+IF(I92=0,"",'Ark1'!AH1438)</f>
        <v>1.7283950617283947</v>
      </c>
      <c r="L92" s="95"/>
      <c r="M92" s="243">
        <f>+'Ark1'!AI1438</f>
        <v>311</v>
      </c>
      <c r="N92" s="216"/>
      <c r="O92" s="237">
        <f>+IF(I92=0,"",'Ark1'!U1438)</f>
        <v>29.434567901234573</v>
      </c>
      <c r="P92" s="237">
        <f>+IF(I92=0,"",'Ark1'!V1438)</f>
        <v>58.765432098765459</v>
      </c>
      <c r="Q92" s="534"/>
      <c r="R92" s="237">
        <f>+IF(M92=0,"",'Ark1'!AJ1438)</f>
        <v>110.38553054662376</v>
      </c>
      <c r="S92" s="217"/>
      <c r="T92" s="237">
        <f>+IF(M92=0,"",'Ark1'!AK1438)</f>
        <v>21.115924090333653</v>
      </c>
      <c r="U92" s="216"/>
      <c r="V92" s="238">
        <f>+IF(I92=0,"",'Ark1'!S1438)</f>
        <v>7.9901234567901245</v>
      </c>
      <c r="W92" s="53"/>
      <c r="X92" s="237">
        <f>+IF(I92=0,"",'Ark1'!W1438)</f>
        <v>0</v>
      </c>
      <c r="Y92" s="239">
        <f>+IF(I92=0,"",'Ark1'!X1438)</f>
        <v>97.777777777777771</v>
      </c>
      <c r="Z92" s="239">
        <f>+IF(I92=0,"",'Ark1'!Y1438)</f>
        <v>84.69135802469134</v>
      </c>
      <c r="AA92" s="239">
        <f>+IF(I92=0,"",'Ark1'!Z1438)</f>
        <v>6.3374170166495896</v>
      </c>
      <c r="AB92" s="237">
        <f>+IF(I92=0,"",'Ark1'!Z1438)</f>
        <v>6.3374170166495896</v>
      </c>
      <c r="AC92" s="237">
        <f>+IF(I92=0,"",'Ark1'!AB1438)</f>
        <v>0</v>
      </c>
      <c r="AD92" s="239">
        <f>+'Ark1'!AD1438</f>
        <v>0</v>
      </c>
      <c r="AE92" s="237">
        <f t="shared" si="18"/>
        <v>67.5</v>
      </c>
      <c r="AF92" s="237">
        <f t="shared" si="19"/>
        <v>1.2347560975609757</v>
      </c>
      <c r="AG92" s="216"/>
      <c r="AH92" s="219"/>
      <c r="AJ92" s="29"/>
      <c r="AK92" s="27"/>
      <c r="AL92" s="243"/>
      <c r="AM92" s="28"/>
      <c r="AQ92" s="28"/>
    </row>
    <row r="93" spans="1:43">
      <c r="A93" s="216"/>
      <c r="B93" s="236">
        <f>+'Ark1'!C1439</f>
        <v>2024</v>
      </c>
      <c r="C93" s="216"/>
      <c r="D93" s="236">
        <f>+'Ark1'!M1439</f>
        <v>6</v>
      </c>
      <c r="E93" s="236" t="str">
        <f>VLOOKUP(D93,RNR!$D$16:$E$30,2)</f>
        <v>2+</v>
      </c>
      <c r="F93" s="236">
        <f>+'Ark1'!D1439</f>
        <v>4</v>
      </c>
      <c r="G93" s="236" t="str">
        <f>VLOOKUP(F93,RNR!$D$2:$E$13,2)</f>
        <v>Apr</v>
      </c>
      <c r="H93" s="236">
        <f>+'Ark1'!Q1439</f>
        <v>82</v>
      </c>
      <c r="I93" s="236">
        <f>+'Ark1'!R1439</f>
        <v>112</v>
      </c>
      <c r="J93" s="237">
        <f>+IF(I93=0,"",'Ark1'!AG1439)</f>
        <v>13.839802976420376</v>
      </c>
      <c r="K93" s="237">
        <f>+IF(I93=0,"",'Ark1'!AH1439)</f>
        <v>2.6785714285714279</v>
      </c>
      <c r="L93" s="95"/>
      <c r="M93" s="243">
        <f>+'Ark1'!AI1439</f>
        <v>98</v>
      </c>
      <c r="N93" s="216"/>
      <c r="O93" s="237">
        <f>+IF(I93=0,"",'Ark1'!U1439)</f>
        <v>24.635714285714265</v>
      </c>
      <c r="P93" s="237">
        <f>+IF(I93=0,"",'Ark1'!V1439)</f>
        <v>35.714285714285722</v>
      </c>
      <c r="Q93" s="534"/>
      <c r="R93" s="237">
        <f>+IF(M93=0,"",'Ark1'!AJ1439)</f>
        <v>106.29489795918371</v>
      </c>
      <c r="S93" s="217"/>
      <c r="T93" s="237">
        <f>+IF(M93=0,"",'Ark1'!AK1439)</f>
        <v>20.208008587872349</v>
      </c>
      <c r="U93" s="216"/>
      <c r="V93" s="238">
        <f>+IF(I93=0,"",'Ark1'!S1439)</f>
        <v>7.5803571428571441</v>
      </c>
      <c r="W93" s="53"/>
      <c r="X93" s="237">
        <f>+IF(I93=0,"",'Ark1'!W1439)</f>
        <v>0</v>
      </c>
      <c r="Y93" s="239">
        <f>+IF(I93=0,"",'Ark1'!X1439)</f>
        <v>88.392857142857125</v>
      </c>
      <c r="Z93" s="239">
        <f>+IF(I93=0,"",'Ark1'!Y1439)</f>
        <v>57.142857142857153</v>
      </c>
      <c r="AA93" s="239">
        <f>+IF(I93=0,"",'Ark1'!Z1439)</f>
        <v>7.0099655738768805</v>
      </c>
      <c r="AB93" s="237">
        <f>+IF(I93=0,"",'Ark1'!Z1439)</f>
        <v>7.0099655738768805</v>
      </c>
      <c r="AC93" s="237">
        <f>+IF(I93=0,"",'Ark1'!AB1439)</f>
        <v>0</v>
      </c>
      <c r="AD93" s="239">
        <f>+'Ark1'!AD1439</f>
        <v>0</v>
      </c>
      <c r="AE93" s="237">
        <f t="shared" si="18"/>
        <v>18.666666666666668</v>
      </c>
      <c r="AF93" s="237">
        <f t="shared" si="19"/>
        <v>1.3658536585365855</v>
      </c>
      <c r="AG93" s="216"/>
      <c r="AH93" s="219"/>
      <c r="AJ93" s="29"/>
      <c r="AK93" s="27"/>
      <c r="AL93" s="243"/>
      <c r="AM93" s="28"/>
      <c r="AQ93" s="28"/>
    </row>
    <row r="94" spans="1:43">
      <c r="A94" s="216"/>
      <c r="B94" s="236">
        <f>+'Ark1'!C1440</f>
        <v>2024</v>
      </c>
      <c r="C94" s="216"/>
      <c r="D94" s="28">
        <f>+'Ark1'!M1440</f>
        <v>6</v>
      </c>
      <c r="E94" s="236" t="str">
        <f>VLOOKUP(D94,RNR!$D$16:$E$30,2)</f>
        <v>2+</v>
      </c>
      <c r="F94" s="28">
        <f>+'Ark1'!D1440</f>
        <v>5</v>
      </c>
      <c r="G94" s="236" t="str">
        <f>VLOOKUP(F94,RNR!$D$2:$E$13,2)</f>
        <v>Mai</v>
      </c>
      <c r="H94" s="28">
        <f>+'Ark1'!Q1440</f>
        <v>98</v>
      </c>
      <c r="I94" s="28">
        <f>+'Ark1'!R1440</f>
        <v>151</v>
      </c>
      <c r="J94" s="29">
        <f>+IF(I94=0,"",'Ark1'!AG1440)</f>
        <v>13.683641669518847</v>
      </c>
      <c r="K94" s="29">
        <f>+IF(I94=0,"",'Ark1'!AH1440)</f>
        <v>0.66225165562913901</v>
      </c>
      <c r="L94" s="95"/>
      <c r="M94" s="243">
        <f>+'Ark1'!AI1440</f>
        <v>147</v>
      </c>
      <c r="N94" s="216"/>
      <c r="O94" s="29">
        <f>+IF(I94=0,"",'Ark1'!U1440)</f>
        <v>25.152980132450317</v>
      </c>
      <c r="P94" s="29">
        <f>+IF(I94=0,"",'Ark1'!V1440)</f>
        <v>35.099337748344375</v>
      </c>
      <c r="Q94" s="534"/>
      <c r="R94" s="237">
        <f>+IF(M94=0,"",'Ark1'!AJ1440)</f>
        <v>106.00136054421765</v>
      </c>
      <c r="S94" s="217"/>
      <c r="T94" s="237">
        <f>+IF(M94=0,"",'Ark1'!AK1440)</f>
        <v>20.769342737932114</v>
      </c>
      <c r="U94" s="216"/>
      <c r="V94" s="238">
        <f>+IF(I94=0,"",'Ark1'!S1440)</f>
        <v>7.6688741721854301</v>
      </c>
      <c r="W94" s="53"/>
      <c r="X94" s="29">
        <f>+IF(I94=0,"",'Ark1'!W1440)</f>
        <v>0</v>
      </c>
      <c r="Y94" s="34">
        <f>+IF(I94=0,"",'Ark1'!X1440)</f>
        <v>95.364238410596016</v>
      </c>
      <c r="Z94" s="34">
        <f>+IF(I94=0,"",'Ark1'!Y1440)</f>
        <v>54.30463576158941</v>
      </c>
      <c r="AA94" s="34">
        <f>+IF(I94=0,"",'Ark1'!Z1440)</f>
        <v>6.8066174262760786</v>
      </c>
      <c r="AB94" s="29">
        <f>+IF(I94=0,"",'Ark1'!Z1440)</f>
        <v>6.8066174262760786</v>
      </c>
      <c r="AC94" s="29">
        <f>+IF(I94=0,"",'Ark1'!AB1440)</f>
        <v>0</v>
      </c>
      <c r="AD94" s="34">
        <f>+'Ark1'!AD1440</f>
        <v>0</v>
      </c>
      <c r="AE94" s="29">
        <f>+IF(I94=0,"",I94/D94)</f>
        <v>25.166666666666668</v>
      </c>
      <c r="AF94" s="29">
        <f>+IF(I94=0,"",I94/H94)</f>
        <v>1.5408163265306123</v>
      </c>
      <c r="AG94" s="216"/>
      <c r="AH94" s="219"/>
      <c r="AJ94" s="29"/>
      <c r="AK94" s="27"/>
      <c r="AL94" s="243"/>
      <c r="AM94" s="28"/>
      <c r="AQ94" s="28"/>
    </row>
    <row r="95" spans="1:43">
      <c r="A95" s="216"/>
      <c r="B95" s="236">
        <f>+'Ark1'!C1441</f>
        <v>2024</v>
      </c>
      <c r="C95" s="216"/>
      <c r="D95" s="28">
        <f>+'Ark1'!M1441</f>
        <v>6</v>
      </c>
      <c r="E95" s="236" t="str">
        <f>VLOOKUP(D95,RNR!$D$16:$E$30,2)</f>
        <v>2+</v>
      </c>
      <c r="F95" s="28">
        <f>+'Ark1'!D1441</f>
        <v>6</v>
      </c>
      <c r="G95" s="236" t="str">
        <f>VLOOKUP(F95,RNR!$D$2:$E$13,2)</f>
        <v>Jun</v>
      </c>
      <c r="H95" s="28">
        <f>+'Ark1'!Q1441</f>
        <v>59</v>
      </c>
      <c r="I95" s="28">
        <f>+'Ark1'!R1441</f>
        <v>84</v>
      </c>
      <c r="J95" s="29">
        <f>+IF(I95=0,"",'Ark1'!AG1441)</f>
        <v>14.78941604989088</v>
      </c>
      <c r="K95" s="29">
        <f>+IF(I95=0,"",'Ark1'!AH1441)</f>
        <v>1.1904761904761909</v>
      </c>
      <c r="L95" s="95"/>
      <c r="M95" s="243">
        <f>+'Ark1'!AI1441</f>
        <v>81</v>
      </c>
      <c r="N95" s="216"/>
      <c r="O95" s="29">
        <f>+IF(I95=0,"",'Ark1'!U1441)</f>
        <v>22.670238095238087</v>
      </c>
      <c r="P95" s="29">
        <f>+IF(I95=0,"",'Ark1'!V1441)</f>
        <v>35.714285714285722</v>
      </c>
      <c r="Q95" s="534"/>
      <c r="R95" s="237">
        <f>+IF(M95=0,"",'Ark1'!AJ1441)</f>
        <v>104.87407407407406</v>
      </c>
      <c r="S95" s="217"/>
      <c r="T95" s="237">
        <f>+IF(M95=0,"",'Ark1'!AK1441)</f>
        <v>19.140740418734005</v>
      </c>
      <c r="U95" s="216"/>
      <c r="V95" s="238">
        <f>+IF(I95=0,"",'Ark1'!S1441)</f>
        <v>7.0833333333333313</v>
      </c>
      <c r="W95" s="53"/>
      <c r="X95" s="29">
        <f>+IF(I95=0,"",'Ark1'!W1441)</f>
        <v>0</v>
      </c>
      <c r="Y95" s="34">
        <f>+IF(I95=0,"",'Ark1'!X1441)</f>
        <v>80.952380952380949</v>
      </c>
      <c r="Z95" s="34">
        <f>+IF(I95=0,"",'Ark1'!Y1441)</f>
        <v>42.857142857142847</v>
      </c>
      <c r="AA95" s="34">
        <f>+IF(I95=0,"",'Ark1'!Z1441)</f>
        <v>7.0770887840690992</v>
      </c>
      <c r="AB95" s="29">
        <f>+IF(I95=0,"",'Ark1'!Z1441)</f>
        <v>7.0770887840690992</v>
      </c>
      <c r="AC95" s="29">
        <f>+IF(I95=0,"",'Ark1'!AB1441)</f>
        <v>0</v>
      </c>
      <c r="AD95" s="34">
        <f>+'Ark1'!AD1441</f>
        <v>0</v>
      </c>
      <c r="AE95" s="29">
        <f t="shared" ref="AE95:AE108" si="20">+IF(I95=0,"",I95/D95)</f>
        <v>14</v>
      </c>
      <c r="AF95" s="29">
        <f t="shared" ref="AF95:AF108" si="21">+IF(I95=0,"",I95/H95)</f>
        <v>1.423728813559322</v>
      </c>
      <c r="AG95" s="216"/>
      <c r="AH95" s="219"/>
      <c r="AJ95" s="29"/>
      <c r="AK95" s="27"/>
      <c r="AL95" s="243"/>
      <c r="AM95" s="28"/>
      <c r="AQ95" s="28"/>
    </row>
    <row r="96" spans="1:43">
      <c r="A96" s="216"/>
      <c r="B96" s="236">
        <f>+'Ark1'!C1442</f>
        <v>2024</v>
      </c>
      <c r="C96" s="216"/>
      <c r="D96" s="28">
        <f>+'Ark1'!M1442</f>
        <v>6</v>
      </c>
      <c r="E96" s="236" t="str">
        <f>VLOOKUP(D96,RNR!$D$16:$E$30,2)</f>
        <v>2+</v>
      </c>
      <c r="F96" s="28">
        <f>+'Ark1'!D1442</f>
        <v>7</v>
      </c>
      <c r="G96" s="236" t="str">
        <f>VLOOKUP(F96,RNR!$D$2:$E$13,2)</f>
        <v>Jul</v>
      </c>
      <c r="H96" s="28">
        <f>+'Ark1'!Q1442</f>
        <v>14</v>
      </c>
      <c r="I96" s="28">
        <f>+'Ark1'!R1442</f>
        <v>27</v>
      </c>
      <c r="J96" s="29">
        <f>+IF(I96=0,"",'Ark1'!AG1442)</f>
        <v>10.248418396690221</v>
      </c>
      <c r="K96" s="29">
        <f>+IF(I96=0,"",'Ark1'!AH1442)</f>
        <v>14.814814814814817</v>
      </c>
      <c r="L96" s="95"/>
      <c r="M96" s="243">
        <f>+'Ark1'!AI1442</f>
        <v>27</v>
      </c>
      <c r="N96" s="216"/>
      <c r="O96" s="29">
        <f>+IF(I96=0,"",'Ark1'!U1442)</f>
        <v>20.459259259259255</v>
      </c>
      <c r="P96" s="29">
        <f>+IF(I96=0,"",'Ark1'!V1442)</f>
        <v>25.925925925925927</v>
      </c>
      <c r="Q96" s="534"/>
      <c r="R96" s="237">
        <f>+IF(M96=0,"",'Ark1'!AJ1442)</f>
        <v>102.56296296296294</v>
      </c>
      <c r="S96" s="217"/>
      <c r="T96" s="237">
        <f>+IF(M96=0,"",'Ark1'!AK1442)</f>
        <v>18.063211503737485</v>
      </c>
      <c r="U96" s="216"/>
      <c r="V96" s="238">
        <f>+IF(I96=0,"",'Ark1'!S1442)</f>
        <v>6.4444444444444438</v>
      </c>
      <c r="W96" s="53"/>
      <c r="X96" s="29">
        <f>+IF(I96=0,"",'Ark1'!W1442)</f>
        <v>0</v>
      </c>
      <c r="Y96" s="34">
        <f>+IF(I96=0,"",'Ark1'!X1442)</f>
        <v>66.666666666666686</v>
      </c>
      <c r="Z96" s="34">
        <f>+IF(I96=0,"",'Ark1'!Y1442)</f>
        <v>29.629629629629633</v>
      </c>
      <c r="AA96" s="34">
        <f>+IF(I96=0,"",'Ark1'!Z1442)</f>
        <v>7.7416267435525885</v>
      </c>
      <c r="AB96" s="29">
        <f>+IF(I96=0,"",'Ark1'!Z1442)</f>
        <v>7.7416267435525885</v>
      </c>
      <c r="AC96" s="29">
        <f>+IF(I96=0,"",'Ark1'!AB1442)</f>
        <v>0</v>
      </c>
      <c r="AD96" s="34">
        <f>+'Ark1'!AD1442</f>
        <v>0</v>
      </c>
      <c r="AE96" s="29">
        <f t="shared" si="20"/>
        <v>4.5</v>
      </c>
      <c r="AF96" s="29">
        <f t="shared" si="21"/>
        <v>1.9285714285714286</v>
      </c>
      <c r="AG96" s="216"/>
      <c r="AH96" s="219"/>
      <c r="AJ96" s="29"/>
      <c r="AK96" s="27"/>
      <c r="AL96" s="243"/>
      <c r="AM96" s="28"/>
      <c r="AQ96" s="28"/>
    </row>
    <row r="97" spans="1:43">
      <c r="A97" s="216"/>
      <c r="B97" s="236">
        <f>+'Ark1'!C1443</f>
        <v>2024</v>
      </c>
      <c r="C97" s="216"/>
      <c r="D97" s="28">
        <f>+'Ark1'!M1443</f>
        <v>6</v>
      </c>
      <c r="E97" s="236" t="str">
        <f>VLOOKUP(D97,RNR!$D$16:$E$30,2)</f>
        <v>2+</v>
      </c>
      <c r="F97" s="28">
        <f>+'Ark1'!D1443</f>
        <v>8</v>
      </c>
      <c r="G97" s="236" t="str">
        <f>VLOOKUP(F97,RNR!$D$2:$E$13,2)</f>
        <v>Aug</v>
      </c>
      <c r="H97" s="28">
        <f>+'Ark1'!Q1443</f>
        <v>530</v>
      </c>
      <c r="I97" s="28">
        <f>+'Ark1'!R1443</f>
        <v>1071</v>
      </c>
      <c r="J97" s="29">
        <f>+IF(I97=0,"",'Ark1'!AG1443)</f>
        <v>17.146805424295046</v>
      </c>
      <c r="K97" s="29">
        <f>+IF(I97=0,"",'Ark1'!AH1443)</f>
        <v>8.7768440709617188</v>
      </c>
      <c r="L97" s="95"/>
      <c r="M97" s="243">
        <f>+'Ark1'!AI1443</f>
        <v>1069</v>
      </c>
      <c r="N97" s="216"/>
      <c r="O97" s="29">
        <f>+IF(I97=0,"",'Ark1'!U1443)</f>
        <v>23.310177404295043</v>
      </c>
      <c r="P97" s="29">
        <f>+IF(I97=0,"",'Ark1'!V1443)</f>
        <v>33.239962651727353</v>
      </c>
      <c r="Q97" s="534"/>
      <c r="R97" s="237">
        <f>+IF(M97=0,"",'Ark1'!AJ1443)</f>
        <v>105.21674462114142</v>
      </c>
      <c r="S97" s="217"/>
      <c r="T97" s="237">
        <f>+IF(M97=0,"",'Ark1'!AK1443)</f>
        <v>19.075161258994445</v>
      </c>
      <c r="U97" s="216"/>
      <c r="V97" s="238">
        <f>+IF(I97=0,"",'Ark1'!S1443)</f>
        <v>6.8057889822595694</v>
      </c>
      <c r="W97" s="53"/>
      <c r="X97" s="29">
        <f>+IF(I97=0,"",'Ark1'!W1443)</f>
        <v>0</v>
      </c>
      <c r="Y97" s="34">
        <f>+IF(I97=0,"",'Ark1'!X1443)</f>
        <v>70.868347338935564</v>
      </c>
      <c r="Z97" s="34">
        <f>+IF(I97=0,"",'Ark1'!Y1443)</f>
        <v>48.739495798319318</v>
      </c>
      <c r="AA97" s="34">
        <f>+IF(I97=0,"",'Ark1'!Z1443)</f>
        <v>8.7397649391550782</v>
      </c>
      <c r="AB97" s="29">
        <f>+IF(I97=0,"",'Ark1'!Z1443)</f>
        <v>8.7397649391550782</v>
      </c>
      <c r="AC97" s="29">
        <f>+IF(I97=0,"",'Ark1'!AB1443)</f>
        <v>0</v>
      </c>
      <c r="AD97" s="34">
        <f>+'Ark1'!AD1443</f>
        <v>0</v>
      </c>
      <c r="AE97" s="29">
        <f t="shared" si="20"/>
        <v>178.5</v>
      </c>
      <c r="AF97" s="29">
        <f t="shared" si="21"/>
        <v>2.020754716981132</v>
      </c>
      <c r="AG97" s="216"/>
      <c r="AH97" s="219"/>
      <c r="AJ97" s="29"/>
      <c r="AK97" s="27"/>
      <c r="AL97" s="243"/>
      <c r="AM97" s="28"/>
      <c r="AQ97" s="28"/>
    </row>
    <row r="98" spans="1:43">
      <c r="A98" s="216"/>
      <c r="B98" s="236">
        <f>+'Ark1'!C1444</f>
        <v>2024</v>
      </c>
      <c r="C98" s="216"/>
      <c r="D98" s="28">
        <f>+'Ark1'!M1444</f>
        <v>6</v>
      </c>
      <c r="E98" s="236" t="str">
        <f>VLOOKUP(D98,RNR!$D$16:$E$30,2)</f>
        <v>2+</v>
      </c>
      <c r="F98" s="28">
        <f>+'Ark1'!D1444</f>
        <v>9</v>
      </c>
      <c r="G98" s="236" t="str">
        <f>VLOOKUP(F98,RNR!$D$2:$E$13,2)</f>
        <v>Sep</v>
      </c>
      <c r="H98" s="28">
        <f>+'Ark1'!Q1444</f>
        <v>740</v>
      </c>
      <c r="I98" s="28">
        <f>+'Ark1'!R1444</f>
        <v>1220</v>
      </c>
      <c r="J98" s="29">
        <f>+IF(I98=0,"",'Ark1'!AG1444)</f>
        <v>15.843389913701451</v>
      </c>
      <c r="K98" s="29">
        <f>+IF(I98=0,"",'Ark1'!AH1444)</f>
        <v>6.3934426229508201</v>
      </c>
      <c r="L98" s="95"/>
      <c r="M98" s="243">
        <f>+'Ark1'!AI1444</f>
        <v>1219</v>
      </c>
      <c r="N98" s="216"/>
      <c r="O98" s="29">
        <f>+IF(I98=0,"",'Ark1'!U1444)</f>
        <v>23.917622950819656</v>
      </c>
      <c r="P98" s="29">
        <f>+IF(I98=0,"",'Ark1'!V1444)</f>
        <v>41.311475409836063</v>
      </c>
      <c r="Q98" s="534"/>
      <c r="R98" s="237">
        <f>+IF(M98=0,"",'Ark1'!AJ1444)</f>
        <v>106.24003281378198</v>
      </c>
      <c r="S98" s="217"/>
      <c r="T98" s="237">
        <f>+IF(M98=0,"",'Ark1'!AK1444)</f>
        <v>19.220065602263237</v>
      </c>
      <c r="U98" s="216"/>
      <c r="V98" s="238">
        <f>+IF(I98=0,"",'Ark1'!S1444)</f>
        <v>6.8704918032786866</v>
      </c>
      <c r="W98" s="53"/>
      <c r="X98" s="29">
        <f>+IF(I98=0,"",'Ark1'!W1444)</f>
        <v>0</v>
      </c>
      <c r="Y98" s="34">
        <f>+IF(I98=0,"",'Ark1'!X1444)</f>
        <v>76.311475409836063</v>
      </c>
      <c r="Z98" s="34">
        <f>+IF(I98=0,"",'Ark1'!Y1444)</f>
        <v>56.147540983606561</v>
      </c>
      <c r="AA98" s="34">
        <f>+IF(I98=0,"",'Ark1'!Z1444)</f>
        <v>7.9156957124395442</v>
      </c>
      <c r="AB98" s="29">
        <f>+IF(I98=0,"",'Ark1'!Z1444)</f>
        <v>7.9156957124395442</v>
      </c>
      <c r="AC98" s="29">
        <f>+IF(I98=0,"",'Ark1'!AB1444)</f>
        <v>0</v>
      </c>
      <c r="AD98" s="34">
        <f>+'Ark1'!AD1444</f>
        <v>0</v>
      </c>
      <c r="AE98" s="29">
        <f t="shared" si="20"/>
        <v>203.33333333333334</v>
      </c>
      <c r="AF98" s="29">
        <f t="shared" si="21"/>
        <v>1.6486486486486487</v>
      </c>
      <c r="AG98" s="216"/>
      <c r="AH98" s="219"/>
      <c r="AJ98" s="29"/>
      <c r="AK98" s="27"/>
      <c r="AL98" s="243"/>
      <c r="AM98" s="28"/>
      <c r="AQ98" s="28"/>
    </row>
    <row r="99" spans="1:43">
      <c r="A99" s="216"/>
      <c r="B99" s="236">
        <f>+'Ark1'!C1445</f>
        <v>2024</v>
      </c>
      <c r="C99" s="216"/>
      <c r="D99" s="28">
        <f>+'Ark1'!M1445</f>
        <v>6</v>
      </c>
      <c r="E99" s="236" t="str">
        <f>VLOOKUP(D99,RNR!$D$16:$E$30,2)</f>
        <v>2+</v>
      </c>
      <c r="F99" s="28">
        <f>+'Ark1'!D1445</f>
        <v>10</v>
      </c>
      <c r="G99" s="236" t="str">
        <f>VLOOKUP(F99,RNR!$D$2:$E$13,2)</f>
        <v>Okt</v>
      </c>
      <c r="H99" s="28">
        <f>+'Ark1'!Q1445</f>
        <v>1851</v>
      </c>
      <c r="I99" s="28">
        <f>+'Ark1'!R1445</f>
        <v>3250</v>
      </c>
      <c r="J99" s="29">
        <f>+IF(I99=0,"",'Ark1'!AG1445)</f>
        <v>18.912249098755833</v>
      </c>
      <c r="K99" s="29">
        <f>+IF(I99=0,"",'Ark1'!AH1445)</f>
        <v>5.0769230769230784</v>
      </c>
      <c r="L99" s="95"/>
      <c r="M99" s="243">
        <f>+'Ark1'!AI1445</f>
        <v>3245</v>
      </c>
      <c r="N99" s="216"/>
      <c r="O99" s="29">
        <f>+IF(I99=0,"",'Ark1'!U1445)</f>
        <v>26.037046153846205</v>
      </c>
      <c r="P99" s="29">
        <f>+IF(I99=0,"",'Ark1'!V1445)</f>
        <v>47.169230769230786</v>
      </c>
      <c r="Q99" s="534"/>
      <c r="R99" s="237">
        <f>+IF(M99=0,"",'Ark1'!AJ1445)</f>
        <v>108.366748844376</v>
      </c>
      <c r="S99" s="217"/>
      <c r="T99" s="237">
        <f>+IF(M99=0,"",'Ark1'!AK1445)</f>
        <v>19.782744657087537</v>
      </c>
      <c r="U99" s="216"/>
      <c r="V99" s="238">
        <f>+IF(I99=0,"",'Ark1'!S1445)</f>
        <v>7.1553846153846141</v>
      </c>
      <c r="W99" s="53"/>
      <c r="X99" s="29">
        <f>+IF(I99=0,"",'Ark1'!W1445)</f>
        <v>0</v>
      </c>
      <c r="Y99" s="34">
        <f>+IF(I99=0,"",'Ark1'!X1445)</f>
        <v>84.4</v>
      </c>
      <c r="Z99" s="34">
        <f>+IF(I99=0,"",'Ark1'!Y1445)</f>
        <v>65.723076923076889</v>
      </c>
      <c r="AA99" s="34">
        <f>+IF(I99=0,"",'Ark1'!Z1445)</f>
        <v>8.0031066976051548</v>
      </c>
      <c r="AB99" s="29">
        <f>+IF(I99=0,"",'Ark1'!Z1445)</f>
        <v>8.0031066976051548</v>
      </c>
      <c r="AC99" s="29">
        <f>+IF(I99=0,"",'Ark1'!AB1445)</f>
        <v>0</v>
      </c>
      <c r="AD99" s="34">
        <f>+'Ark1'!AD1445</f>
        <v>0</v>
      </c>
      <c r="AE99" s="29">
        <f t="shared" si="20"/>
        <v>541.66666666666663</v>
      </c>
      <c r="AF99" s="29">
        <f t="shared" si="21"/>
        <v>1.7558076715289033</v>
      </c>
      <c r="AG99" s="216"/>
      <c r="AH99" s="219"/>
      <c r="AJ99" s="29"/>
      <c r="AK99" s="27"/>
      <c r="AL99" s="243"/>
      <c r="AM99" s="28"/>
      <c r="AQ99" s="28"/>
    </row>
    <row r="100" spans="1:43">
      <c r="A100" s="216"/>
      <c r="B100" s="236">
        <f>+'Ark1'!C1446</f>
        <v>2024</v>
      </c>
      <c r="C100" s="216"/>
      <c r="D100" s="28">
        <f>+'Ark1'!M1446</f>
        <v>6</v>
      </c>
      <c r="E100" s="236" t="str">
        <f>VLOOKUP(D100,RNR!$D$16:$E$30,2)</f>
        <v>2+</v>
      </c>
      <c r="F100" s="28">
        <f>+'Ark1'!D1446</f>
        <v>11</v>
      </c>
      <c r="G100" s="236" t="str">
        <f>VLOOKUP(F100,RNR!$D$2:$E$13,2)</f>
        <v>Nov</v>
      </c>
      <c r="H100" s="28">
        <f>+'Ark1'!Q1446</f>
        <v>802</v>
      </c>
      <c r="I100" s="28">
        <f>+'Ark1'!R1446</f>
        <v>1312</v>
      </c>
      <c r="J100" s="29">
        <f>+IF(I100=0,"",'Ark1'!AG1446)</f>
        <v>23.184866726352904</v>
      </c>
      <c r="K100" s="29">
        <f>+IF(I100=0,"",'Ark1'!AH1446)</f>
        <v>4.1158536585365857</v>
      </c>
      <c r="L100" s="95"/>
      <c r="M100" s="243">
        <f>+'Ark1'!AI1446</f>
        <v>1311</v>
      </c>
      <c r="N100" s="216"/>
      <c r="O100" s="29">
        <f>+IF(I100=0,"",'Ark1'!U1446)</f>
        <v>25.718750000000025</v>
      </c>
      <c r="P100" s="29">
        <f>+IF(I100=0,"",'Ark1'!V1446)</f>
        <v>46.417682926829265</v>
      </c>
      <c r="Q100" s="534"/>
      <c r="R100" s="237">
        <f>+IF(M100=0,"",'Ark1'!AJ1446)</f>
        <v>108.1912280701753</v>
      </c>
      <c r="S100" s="217"/>
      <c r="T100" s="237">
        <f>+IF(M100=0,"",'Ark1'!AK1446)</f>
        <v>19.696832852977813</v>
      </c>
      <c r="U100" s="216"/>
      <c r="V100" s="238">
        <f>+IF(I100=0,"",'Ark1'!S1446)</f>
        <v>7.1150914634146387</v>
      </c>
      <c r="W100" s="53"/>
      <c r="X100" s="29">
        <f>+IF(I100=0,"",'Ark1'!W1446)</f>
        <v>0</v>
      </c>
      <c r="Y100" s="34">
        <f>+IF(I100=0,"",'Ark1'!X1446)</f>
        <v>86.051829268292678</v>
      </c>
      <c r="Z100" s="34">
        <f>+IF(I100=0,"",'Ark1'!Y1446)</f>
        <v>64.405487804878035</v>
      </c>
      <c r="AA100" s="34">
        <f>+IF(I100=0,"",'Ark1'!Z1446)</f>
        <v>7.7073085934436865</v>
      </c>
      <c r="AB100" s="29">
        <f>+IF(I100=0,"",'Ark1'!Z1446)</f>
        <v>7.7073085934436865</v>
      </c>
      <c r="AC100" s="29">
        <f>+IF(I100=0,"",'Ark1'!AB1446)</f>
        <v>0</v>
      </c>
      <c r="AD100" s="34">
        <f>+'Ark1'!AD1446</f>
        <v>0</v>
      </c>
      <c r="AE100" s="29">
        <f t="shared" si="20"/>
        <v>218.66666666666666</v>
      </c>
      <c r="AF100" s="29">
        <f t="shared" si="21"/>
        <v>1.6359102244389028</v>
      </c>
      <c r="AG100" s="216"/>
      <c r="AH100" s="219"/>
      <c r="AJ100" s="29"/>
      <c r="AK100" s="27"/>
      <c r="AL100" s="243"/>
      <c r="AM100" s="28"/>
      <c r="AQ100" s="28"/>
    </row>
    <row r="101" spans="1:43">
      <c r="A101" s="216"/>
      <c r="B101" s="236">
        <f>+'Ark1'!C1447</f>
        <v>2024</v>
      </c>
      <c r="C101" s="216"/>
      <c r="D101" s="28">
        <f>+'Ark1'!M1447</f>
        <v>6</v>
      </c>
      <c r="E101" s="236" t="str">
        <f>VLOOKUP(D101,RNR!$D$16:$E$30,2)</f>
        <v>2+</v>
      </c>
      <c r="F101" s="28">
        <f>+'Ark1'!D1447</f>
        <v>12</v>
      </c>
      <c r="G101" s="236" t="str">
        <f>VLOOKUP(F101,RNR!$D$2:$E$13,2)</f>
        <v>Des</v>
      </c>
      <c r="H101" s="28">
        <f>+'Ark1'!Q1447</f>
        <v>100</v>
      </c>
      <c r="I101" s="28">
        <f>+'Ark1'!R1447</f>
        <v>154</v>
      </c>
      <c r="J101" s="29">
        <f>+IF(I101=0,"",'Ark1'!AG1447)</f>
        <v>22.810629315785278</v>
      </c>
      <c r="K101" s="29">
        <f>+IF(I101=0,"",'Ark1'!AH1447)</f>
        <v>7.1428571428571441</v>
      </c>
      <c r="L101" s="95"/>
      <c r="M101" s="243">
        <f>+'Ark1'!AI1447</f>
        <v>154</v>
      </c>
      <c r="N101" s="216"/>
      <c r="O101" s="29">
        <f>+IF(I101=0,"",'Ark1'!U1447)</f>
        <v>24.17467532467532</v>
      </c>
      <c r="P101" s="29">
        <f>+IF(I101=0,"",'Ark1'!V1447)</f>
        <v>44.805194805194802</v>
      </c>
      <c r="Q101" s="534"/>
      <c r="R101" s="237">
        <f>+IF(M101=0,"",'Ark1'!AJ1447)</f>
        <v>106.23571428571422</v>
      </c>
      <c r="S101" s="217"/>
      <c r="T101" s="237">
        <f>+IF(M101=0,"",'Ark1'!AK1447)</f>
        <v>19.316824555911129</v>
      </c>
      <c r="U101" s="216"/>
      <c r="V101" s="238">
        <f>+IF(I101=0,"",'Ark1'!S1447)</f>
        <v>6.9220779220779241</v>
      </c>
      <c r="W101" s="53"/>
      <c r="X101" s="29">
        <f>+IF(I101=0,"",'Ark1'!W1447)</f>
        <v>0</v>
      </c>
      <c r="Y101" s="34">
        <f>+IF(I101=0,"",'Ark1'!X1447)</f>
        <v>80.51948051948051</v>
      </c>
      <c r="Z101" s="34">
        <f>+IF(I101=0,"",'Ark1'!Y1447)</f>
        <v>56.493506493506494</v>
      </c>
      <c r="AA101" s="34">
        <f>+IF(I101=0,"",'Ark1'!Z1447)</f>
        <v>8.2607471257994511</v>
      </c>
      <c r="AB101" s="29">
        <f>+IF(I101=0,"",'Ark1'!Z1447)</f>
        <v>8.2607471257994511</v>
      </c>
      <c r="AC101" s="29">
        <f>+IF(I101=0,"",'Ark1'!AB1447)</f>
        <v>0</v>
      </c>
      <c r="AD101" s="34">
        <f>+'Ark1'!AD1447</f>
        <v>0</v>
      </c>
      <c r="AE101" s="29">
        <f t="shared" si="20"/>
        <v>25.666666666666668</v>
      </c>
      <c r="AF101" s="29">
        <f t="shared" si="21"/>
        <v>1.54</v>
      </c>
      <c r="AG101" s="216"/>
      <c r="AH101" s="219"/>
      <c r="AJ101" s="29"/>
      <c r="AK101" s="27"/>
      <c r="AL101" s="243"/>
      <c r="AM101" s="28"/>
      <c r="AQ101" s="28"/>
    </row>
    <row r="102" spans="1:43">
      <c r="A102" s="216"/>
      <c r="B102" s="216"/>
      <c r="C102" s="216"/>
      <c r="D102" s="216"/>
      <c r="E102" s="216"/>
      <c r="F102" s="216"/>
      <c r="G102" s="216"/>
      <c r="H102" s="216"/>
      <c r="I102" s="216"/>
      <c r="J102" s="217"/>
      <c r="K102" s="217"/>
      <c r="L102" s="217"/>
      <c r="M102" s="233"/>
      <c r="N102" s="217"/>
      <c r="O102" s="216"/>
      <c r="P102" s="216"/>
      <c r="Q102" s="534"/>
      <c r="R102" s="217"/>
      <c r="S102" s="217"/>
      <c r="T102" s="217"/>
      <c r="U102" s="216"/>
      <c r="V102" s="216"/>
      <c r="W102" s="216"/>
      <c r="X102" s="218"/>
      <c r="Y102" s="218"/>
      <c r="Z102" s="218"/>
      <c r="AA102" s="218"/>
      <c r="AB102" s="217"/>
      <c r="AC102" s="216"/>
      <c r="AD102" s="218"/>
      <c r="AE102" s="218"/>
      <c r="AF102" s="217"/>
      <c r="AG102" s="216"/>
      <c r="AH102" s="219"/>
      <c r="AJ102" s="29"/>
      <c r="AK102" s="27"/>
      <c r="AL102" s="220"/>
      <c r="AM102" s="28"/>
      <c r="AQ102" s="28"/>
    </row>
    <row r="103" spans="1:43">
      <c r="A103" s="500" t="s">
        <v>654</v>
      </c>
      <c r="B103" s="500"/>
      <c r="C103" s="500" t="str">
        <f>+E106</f>
        <v>3-</v>
      </c>
      <c r="D103" s="216"/>
      <c r="E103" s="216"/>
      <c r="F103" s="216"/>
      <c r="G103" s="216"/>
      <c r="H103" s="216"/>
      <c r="I103" s="240">
        <f>SUM(I105:I116)</f>
        <v>7468</v>
      </c>
      <c r="J103" s="217"/>
      <c r="K103" s="217"/>
      <c r="L103" s="217"/>
      <c r="M103" s="233"/>
      <c r="N103" s="217"/>
      <c r="O103" s="265" t="e">
        <f>+Fettgruppe!#REF!</f>
        <v>#REF!</v>
      </c>
      <c r="P103" s="216"/>
      <c r="Q103" s="534"/>
      <c r="R103" s="217"/>
      <c r="S103" s="217"/>
      <c r="T103" s="217"/>
      <c r="U103" s="216"/>
      <c r="V103" s="216"/>
      <c r="W103" s="216"/>
      <c r="X103" s="218"/>
      <c r="Y103" s="218"/>
      <c r="Z103" s="218"/>
      <c r="AA103" s="218"/>
      <c r="AB103" s="217"/>
      <c r="AC103" s="216"/>
      <c r="AD103" s="218"/>
      <c r="AE103" s="218"/>
      <c r="AF103" s="218"/>
      <c r="AG103" s="216"/>
      <c r="AH103" s="219"/>
      <c r="AJ103" s="29"/>
      <c r="AK103" s="27"/>
      <c r="AL103" s="220"/>
      <c r="AM103" s="28"/>
      <c r="AQ103" s="28"/>
    </row>
    <row r="104" spans="1:43">
      <c r="A104" s="216"/>
      <c r="B104" s="216"/>
      <c r="C104" s="216"/>
      <c r="D104" s="216"/>
      <c r="E104" s="216"/>
      <c r="F104" s="216"/>
      <c r="G104" s="216"/>
      <c r="H104" s="216"/>
      <c r="I104" s="216"/>
      <c r="J104" s="217"/>
      <c r="K104" s="217"/>
      <c r="L104" s="217"/>
      <c r="M104" s="233"/>
      <c r="N104" s="217"/>
      <c r="O104" s="216"/>
      <c r="P104" s="216"/>
      <c r="Q104" s="534"/>
      <c r="R104" s="217"/>
      <c r="S104" s="217"/>
      <c r="T104" s="217"/>
      <c r="U104" s="216"/>
      <c r="V104" s="216"/>
      <c r="W104" s="216"/>
      <c r="X104" s="218"/>
      <c r="Y104" s="218"/>
      <c r="Z104" s="218"/>
      <c r="AA104" s="218"/>
      <c r="AB104" s="217"/>
      <c r="AC104" s="216"/>
      <c r="AD104" s="218"/>
      <c r="AE104" s="218"/>
      <c r="AF104" s="218"/>
      <c r="AG104" s="218"/>
      <c r="AH104" s="219"/>
      <c r="AJ104" s="29"/>
      <c r="AK104" s="27"/>
      <c r="AL104" s="220"/>
      <c r="AM104" s="28"/>
      <c r="AQ104" s="28"/>
    </row>
    <row r="105" spans="1:43">
      <c r="A105" s="216"/>
      <c r="B105" s="236">
        <f>+'Ark1'!C1448</f>
        <v>2024</v>
      </c>
      <c r="C105" s="216"/>
      <c r="D105" s="28">
        <f>+'Ark1'!M1448</f>
        <v>7</v>
      </c>
      <c r="E105" s="236" t="str">
        <f>VLOOKUP(D105,RNR!$D$16:$E$30,2)</f>
        <v>3-</v>
      </c>
      <c r="F105" s="28">
        <f>+'Ark1'!D1448</f>
        <v>1</v>
      </c>
      <c r="G105" s="236" t="str">
        <f>VLOOKUP(F105,RNR!$D$2:$E$13,2)</f>
        <v>Jan</v>
      </c>
      <c r="H105" s="28">
        <f>+'Ark1'!Q1448</f>
        <v>53</v>
      </c>
      <c r="I105" s="28">
        <f>+'Ark1'!R1448</f>
        <v>121</v>
      </c>
      <c r="J105" s="29">
        <f>+IF(I105=0,"",'Ark1'!AG1448)</f>
        <v>26.091591030220112</v>
      </c>
      <c r="K105" s="29">
        <f>+IF(I105=0,"",'Ark1'!AH1448)</f>
        <v>0</v>
      </c>
      <c r="L105" s="95"/>
      <c r="M105" s="243">
        <f>+'Ark1'!AI1448</f>
        <v>84</v>
      </c>
      <c r="N105" s="216"/>
      <c r="O105" s="29">
        <f>+IF(I105=0,"",'Ark1'!U1448)</f>
        <v>27.107438016528913</v>
      </c>
      <c r="P105" s="29">
        <f>+IF(I105=0,"",'Ark1'!V1448)</f>
        <v>50.413223140495859</v>
      </c>
      <c r="Q105" s="534"/>
      <c r="R105" s="237">
        <f>+IF(M105=0,"",'Ark1'!AJ1448)</f>
        <v>109.95476190476194</v>
      </c>
      <c r="S105" s="217"/>
      <c r="T105" s="237">
        <f>+IF(M105=0,"",'Ark1'!AK1448)</f>
        <v>20.521244266161094</v>
      </c>
      <c r="U105" s="216"/>
      <c r="V105" s="238">
        <f>+IF(I105=0,"",'Ark1'!S1448)</f>
        <v>7.7272727272727284</v>
      </c>
      <c r="W105" s="53"/>
      <c r="X105" s="29">
        <f>+IF(I105=0,"",'Ark1'!W1448)</f>
        <v>0</v>
      </c>
      <c r="Y105" s="34">
        <f>+IF(I105=0,"",'Ark1'!X1448)</f>
        <v>88.429752066115711</v>
      </c>
      <c r="Z105" s="34">
        <f>+IF(I105=0,"",'Ark1'!Y1448)</f>
        <v>74.380165289256198</v>
      </c>
      <c r="AA105" s="34">
        <f>+IF(I105=0,"",'Ark1'!Z1448)</f>
        <v>7.6160244861365118</v>
      </c>
      <c r="AB105" s="29">
        <f>+IF(I105=0,"",'Ark1'!Z1448)</f>
        <v>7.6160244861365118</v>
      </c>
      <c r="AC105" s="29">
        <f>+IF(I105=0,"",'Ark1'!AB1448)</f>
        <v>0</v>
      </c>
      <c r="AD105" s="34">
        <f>+'Ark1'!AD1448</f>
        <v>0</v>
      </c>
      <c r="AE105" s="29">
        <f t="shared" si="20"/>
        <v>17.285714285714285</v>
      </c>
      <c r="AF105" s="29">
        <f t="shared" si="21"/>
        <v>2.2830188679245285</v>
      </c>
      <c r="AG105" s="216"/>
      <c r="AH105" s="219"/>
      <c r="AJ105" s="29"/>
      <c r="AK105" s="27"/>
      <c r="AL105" s="243"/>
      <c r="AM105" s="28"/>
      <c r="AQ105" s="28"/>
    </row>
    <row r="106" spans="1:43">
      <c r="A106" s="216"/>
      <c r="B106" s="236">
        <f>+'Ark1'!C1449</f>
        <v>2024</v>
      </c>
      <c r="C106" s="216"/>
      <c r="D106" s="28">
        <f>+'Ark1'!M1449</f>
        <v>7</v>
      </c>
      <c r="E106" s="236" t="str">
        <f>VLOOKUP(D106,RNR!$D$16:$E$30,2)</f>
        <v>3-</v>
      </c>
      <c r="F106" s="28">
        <f>+'Ark1'!D1449</f>
        <v>2</v>
      </c>
      <c r="G106" s="236" t="str">
        <f>VLOOKUP(F106,RNR!$D$2:$E$13,2)</f>
        <v>Feb</v>
      </c>
      <c r="H106" s="28">
        <f>+'Ark1'!Q1449</f>
        <v>74</v>
      </c>
      <c r="I106" s="28">
        <f>+'Ark1'!R1449</f>
        <v>99</v>
      </c>
      <c r="J106" s="29">
        <f>+IF(I106=0,"",'Ark1'!AG1449)</f>
        <v>20.530238896574499</v>
      </c>
      <c r="K106" s="29">
        <f>+IF(I106=0,"",'Ark1'!AH1449)</f>
        <v>1.0101010101010102</v>
      </c>
      <c r="L106" s="95"/>
      <c r="M106" s="243">
        <f>+'Ark1'!AI1449</f>
        <v>88</v>
      </c>
      <c r="N106" s="216"/>
      <c r="O106" s="29">
        <f>+IF(I106=0,"",'Ark1'!U1449)</f>
        <v>30.130303030303029</v>
      </c>
      <c r="P106" s="29">
        <f>+IF(I106=0,"",'Ark1'!V1449)</f>
        <v>58.585858585858581</v>
      </c>
      <c r="Q106" s="534"/>
      <c r="R106" s="237">
        <f>+IF(M106=0,"",'Ark1'!AJ1449)</f>
        <v>111.0420454545454</v>
      </c>
      <c r="S106" s="217"/>
      <c r="T106" s="237">
        <f>+IF(M106=0,"",'Ark1'!AK1449)</f>
        <v>22.134215203130903</v>
      </c>
      <c r="U106" s="216"/>
      <c r="V106" s="238">
        <f>+IF(I106=0,"",'Ark1'!S1449)</f>
        <v>8.1313131313131333</v>
      </c>
      <c r="W106" s="53"/>
      <c r="X106" s="29">
        <f>+IF(I106=0,"",'Ark1'!W1449)</f>
        <v>0</v>
      </c>
      <c r="Y106" s="34">
        <f>+IF(I106=0,"",'Ark1'!X1449)</f>
        <v>96.969696969696983</v>
      </c>
      <c r="Z106" s="34">
        <f>+IF(I106=0,"",'Ark1'!Y1449)</f>
        <v>84.848484848484858</v>
      </c>
      <c r="AA106" s="34">
        <f>+IF(I106=0,"",'Ark1'!Z1449)</f>
        <v>6.4581552006004044</v>
      </c>
      <c r="AB106" s="29">
        <f>+IF(I106=0,"",'Ark1'!Z1449)</f>
        <v>6.4581552006004044</v>
      </c>
      <c r="AC106" s="29">
        <f>+IF(I106=0,"",'Ark1'!AB1449)</f>
        <v>0</v>
      </c>
      <c r="AD106" s="34">
        <f>+'Ark1'!AD1449</f>
        <v>0</v>
      </c>
      <c r="AE106" s="29">
        <f t="shared" si="20"/>
        <v>14.142857142857142</v>
      </c>
      <c r="AF106" s="29">
        <f t="shared" si="21"/>
        <v>1.3378378378378379</v>
      </c>
      <c r="AG106" s="216"/>
      <c r="AH106" s="219"/>
      <c r="AJ106" s="29"/>
      <c r="AK106" s="27"/>
      <c r="AL106" s="243"/>
      <c r="AM106" s="28"/>
      <c r="AQ106" s="28"/>
    </row>
    <row r="107" spans="1:43">
      <c r="A107" s="216"/>
      <c r="B107" s="236">
        <f>+'Ark1'!C1450</f>
        <v>2024</v>
      </c>
      <c r="C107" s="216"/>
      <c r="D107" s="28">
        <f>+'Ark1'!M1450</f>
        <v>7</v>
      </c>
      <c r="E107" s="236" t="str">
        <f>VLOOKUP(D107,RNR!$D$16:$E$30,2)</f>
        <v>3-</v>
      </c>
      <c r="F107" s="28">
        <f>+'Ark1'!D1450</f>
        <v>3</v>
      </c>
      <c r="G107" s="236" t="str">
        <f>VLOOKUP(F107,RNR!$D$2:$E$13,2)</f>
        <v>Mar</v>
      </c>
      <c r="H107" s="28">
        <f>+'Ark1'!Q1450</f>
        <v>445</v>
      </c>
      <c r="I107" s="28">
        <f>+'Ark1'!R1450</f>
        <v>589</v>
      </c>
      <c r="J107" s="29">
        <f>+IF(I107=0,"",'Ark1'!AG1450)</f>
        <v>21.766130808192028</v>
      </c>
      <c r="K107" s="29">
        <f>+IF(I107=0,"",'Ark1'!AH1450)</f>
        <v>0.84889643463497455</v>
      </c>
      <c r="L107" s="95"/>
      <c r="M107" s="243">
        <f>+'Ark1'!AI1450</f>
        <v>470</v>
      </c>
      <c r="N107" s="216"/>
      <c r="O107" s="29">
        <f>+IF(I107=0,"",'Ark1'!U1450)</f>
        <v>31.883870967741952</v>
      </c>
      <c r="P107" s="29">
        <f>+IF(I107=0,"",'Ark1'!V1450)</f>
        <v>56.706281833616309</v>
      </c>
      <c r="Q107" s="534"/>
      <c r="R107" s="237">
        <f>+IF(M107=0,"",'Ark1'!AJ1450)</f>
        <v>111.66382978723411</v>
      </c>
      <c r="S107" s="217"/>
      <c r="T107" s="237">
        <f>+IF(M107=0,"",'Ark1'!AK1450)</f>
        <v>22.596784358805216</v>
      </c>
      <c r="U107" s="216"/>
      <c r="V107" s="238">
        <f>+IF(I107=0,"",'Ark1'!S1450)</f>
        <v>8.4448217317487302</v>
      </c>
      <c r="W107" s="53"/>
      <c r="X107" s="29">
        <f>+IF(I107=0,"",'Ark1'!W1450)</f>
        <v>0</v>
      </c>
      <c r="Y107" s="34">
        <f>+IF(I107=0,"",'Ark1'!X1450)</f>
        <v>98.641765704584031</v>
      </c>
      <c r="Z107" s="34">
        <f>+IF(I107=0,"",'Ark1'!Y1450)</f>
        <v>91.001697792869251</v>
      </c>
      <c r="AA107" s="34">
        <f>+IF(I107=0,"",'Ark1'!Z1450)</f>
        <v>6.4166348931329615</v>
      </c>
      <c r="AB107" s="29">
        <f>+IF(I107=0,"",'Ark1'!Z1450)</f>
        <v>6.4166348931329615</v>
      </c>
      <c r="AC107" s="29">
        <f>+IF(I107=0,"",'Ark1'!AB1450)</f>
        <v>0</v>
      </c>
      <c r="AD107" s="34">
        <f>+'Ark1'!AD1450</f>
        <v>0</v>
      </c>
      <c r="AE107" s="29">
        <f t="shared" si="20"/>
        <v>84.142857142857139</v>
      </c>
      <c r="AF107" s="29">
        <f t="shared" si="21"/>
        <v>1.3235955056179776</v>
      </c>
      <c r="AG107" s="216"/>
      <c r="AH107" s="219"/>
      <c r="AJ107" s="29"/>
      <c r="AK107" s="27"/>
      <c r="AL107" s="243"/>
      <c r="AM107" s="28"/>
      <c r="AQ107" s="28"/>
    </row>
    <row r="108" spans="1:43">
      <c r="A108" s="216"/>
      <c r="B108" s="236">
        <f>+'Ark1'!C1451</f>
        <v>2024</v>
      </c>
      <c r="C108" s="216"/>
      <c r="D108" s="28">
        <f>+'Ark1'!M1451</f>
        <v>7</v>
      </c>
      <c r="E108" s="236" t="str">
        <f>VLOOKUP(D108,RNR!$D$16:$E$30,2)</f>
        <v>3-</v>
      </c>
      <c r="F108" s="28">
        <f>+'Ark1'!D1451</f>
        <v>4</v>
      </c>
      <c r="G108" s="236" t="str">
        <f>VLOOKUP(F108,RNR!$D$2:$E$13,2)</f>
        <v>Apr</v>
      </c>
      <c r="H108" s="28">
        <f>+'Ark1'!Q1451</f>
        <v>104</v>
      </c>
      <c r="I108" s="28">
        <f>+'Ark1'!R1451</f>
        <v>157</v>
      </c>
      <c r="J108" s="29">
        <f>+IF(I108=0,"",'Ark1'!AG1451)</f>
        <v>21.295901528337197</v>
      </c>
      <c r="K108" s="29">
        <f>+IF(I108=0,"",'Ark1'!AH1451)</f>
        <v>0.63694267515923564</v>
      </c>
      <c r="L108" s="95"/>
      <c r="M108" s="243">
        <f>+'Ark1'!AI1451</f>
        <v>133</v>
      </c>
      <c r="N108" s="216"/>
      <c r="O108" s="29">
        <f>+IF(I108=0,"",'Ark1'!U1451)</f>
        <v>27.042675159235671</v>
      </c>
      <c r="P108" s="29">
        <f>+IF(I108=0,"",'Ark1'!V1451)</f>
        <v>49.681528662420391</v>
      </c>
      <c r="Q108" s="534"/>
      <c r="R108" s="237">
        <f>+IF(M108=0,"",'Ark1'!AJ1451)</f>
        <v>106.9360902255639</v>
      </c>
      <c r="S108" s="217"/>
      <c r="T108" s="237">
        <f>+IF(M108=0,"",'Ark1'!AK1451)</f>
        <v>21.241311223834906</v>
      </c>
      <c r="U108" s="216"/>
      <c r="V108" s="238">
        <f>+IF(I108=0,"",'Ark1'!S1451)</f>
        <v>7.8789808917197455</v>
      </c>
      <c r="W108" s="53"/>
      <c r="X108" s="29">
        <f>+IF(I108=0,"",'Ark1'!W1451)</f>
        <v>0</v>
      </c>
      <c r="Y108" s="34">
        <f>+IF(I108=0,"",'Ark1'!X1451)</f>
        <v>89.171974522292999</v>
      </c>
      <c r="Z108" s="34">
        <f>+IF(I108=0,"",'Ark1'!Y1451)</f>
        <v>70.063694267515913</v>
      </c>
      <c r="AA108" s="34">
        <f>+IF(I108=0,"",'Ark1'!Z1451)</f>
        <v>7.6599978698310318</v>
      </c>
      <c r="AB108" s="29">
        <f>+IF(I108=0,"",'Ark1'!Z1451)</f>
        <v>7.6599978698310318</v>
      </c>
      <c r="AC108" s="29">
        <f>+IF(I108=0,"",'Ark1'!AB1451)</f>
        <v>0</v>
      </c>
      <c r="AD108" s="34">
        <f>+'Ark1'!AD1451</f>
        <v>0</v>
      </c>
      <c r="AE108" s="29">
        <f t="shared" si="20"/>
        <v>22.428571428571427</v>
      </c>
      <c r="AF108" s="29">
        <f t="shared" si="21"/>
        <v>1.5096153846153846</v>
      </c>
      <c r="AG108" s="216"/>
      <c r="AH108" s="219"/>
      <c r="AJ108" s="29"/>
      <c r="AK108" s="27"/>
      <c r="AL108" s="243"/>
      <c r="AM108" s="28"/>
      <c r="AQ108" s="28"/>
    </row>
    <row r="109" spans="1:43">
      <c r="A109" s="216"/>
      <c r="B109" s="236">
        <f>+'Ark1'!C1452</f>
        <v>2024</v>
      </c>
      <c r="C109" s="216"/>
      <c r="D109" s="236">
        <f>+'Ark1'!M1452</f>
        <v>7</v>
      </c>
      <c r="E109" s="236" t="str">
        <f>VLOOKUP(D109,RNR!$D$16:$E$30,2)</f>
        <v>3-</v>
      </c>
      <c r="F109" s="236">
        <f>+'Ark1'!D1452</f>
        <v>5</v>
      </c>
      <c r="G109" s="236" t="str">
        <f>VLOOKUP(F109,RNR!$D$2:$E$13,2)</f>
        <v>Mai</v>
      </c>
      <c r="H109" s="236">
        <f>+'Ark1'!Q1452</f>
        <v>114</v>
      </c>
      <c r="I109" s="236">
        <f>+'Ark1'!R1452</f>
        <v>157</v>
      </c>
      <c r="J109" s="237">
        <f>+IF(I109=0,"",'Ark1'!AG1452)</f>
        <v>15.622646947561824</v>
      </c>
      <c r="K109" s="237">
        <f>+IF(I109=0,"",'Ark1'!AH1452)</f>
        <v>0.63694267515923564</v>
      </c>
      <c r="L109" s="95"/>
      <c r="M109" s="243">
        <f>+'Ark1'!AI1452</f>
        <v>151</v>
      </c>
      <c r="N109" s="216"/>
      <c r="O109" s="237">
        <f>+IF(I109=0,"",'Ark1'!U1452)</f>
        <v>27.619745222929929</v>
      </c>
      <c r="P109" s="237">
        <f>+IF(I109=0,"",'Ark1'!V1452)</f>
        <v>44.585987261146499</v>
      </c>
      <c r="Q109" s="534"/>
      <c r="R109" s="237">
        <f>+IF(M109=0,"",'Ark1'!AJ1452)</f>
        <v>107.3701986754967</v>
      </c>
      <c r="S109" s="217"/>
      <c r="T109" s="237">
        <f>+IF(M109=0,"",'Ark1'!AK1452)</f>
        <v>21.761112210518004</v>
      </c>
      <c r="U109" s="216"/>
      <c r="V109" s="238">
        <f>+IF(I109=0,"",'Ark1'!S1452)</f>
        <v>8</v>
      </c>
      <c r="W109" s="53"/>
      <c r="X109" s="237">
        <f>+IF(I109=0,"",'Ark1'!W1452)</f>
        <v>0</v>
      </c>
      <c r="Y109" s="239">
        <f>+IF(I109=0,"",'Ark1'!X1452)</f>
        <v>96.17834394904456</v>
      </c>
      <c r="Z109" s="239">
        <f>+IF(I109=0,"",'Ark1'!Y1452)</f>
        <v>67.515923566878996</v>
      </c>
      <c r="AA109" s="239">
        <f>+IF(I109=0,"",'Ark1'!Z1452)</f>
        <v>8.7560384222710059</v>
      </c>
      <c r="AB109" s="237">
        <f>+IF(I109=0,"",'Ark1'!Z1452)</f>
        <v>8.7560384222710059</v>
      </c>
      <c r="AC109" s="237">
        <f>+IF(I109=0,"",'Ark1'!AB1452)</f>
        <v>1.1137576048099083</v>
      </c>
      <c r="AD109" s="239">
        <f>+'Ark1'!AD1452</f>
        <v>43.725753295583992</v>
      </c>
      <c r="AE109" s="237">
        <f>+IF(I109=0,"",I109/D109)</f>
        <v>22.428571428571427</v>
      </c>
      <c r="AF109" s="237">
        <f>+IF(I109=0,"",I109/H109)</f>
        <v>1.3771929824561404</v>
      </c>
      <c r="AG109" s="216"/>
      <c r="AH109" s="219"/>
      <c r="AJ109" s="29"/>
      <c r="AK109" s="27"/>
      <c r="AL109" s="243"/>
      <c r="AM109" s="28"/>
      <c r="AQ109" s="28"/>
    </row>
    <row r="110" spans="1:43">
      <c r="A110" s="216"/>
      <c r="B110" s="236">
        <f>+'Ark1'!C1453</f>
        <v>2024</v>
      </c>
      <c r="C110" s="216"/>
      <c r="D110" s="236">
        <f>+'Ark1'!M1453</f>
        <v>7</v>
      </c>
      <c r="E110" s="236" t="str">
        <f>VLOOKUP(D110,RNR!$D$16:$E$30,2)</f>
        <v>3-</v>
      </c>
      <c r="F110" s="236">
        <f>+'Ark1'!D1453</f>
        <v>6</v>
      </c>
      <c r="G110" s="236" t="str">
        <f>VLOOKUP(F110,RNR!$D$2:$E$13,2)</f>
        <v>Jun</v>
      </c>
      <c r="H110" s="236">
        <f>+'Ark1'!Q1453</f>
        <v>50</v>
      </c>
      <c r="I110" s="236">
        <f>+'Ark1'!R1453</f>
        <v>76</v>
      </c>
      <c r="J110" s="237">
        <f>+IF(I110=0,"",'Ark1'!AG1453)</f>
        <v>15.324515963684656</v>
      </c>
      <c r="K110" s="237">
        <f>+IF(I110=0,"",'Ark1'!AH1453)</f>
        <v>1.3157894736842111</v>
      </c>
      <c r="L110" s="95"/>
      <c r="M110" s="243">
        <f>+'Ark1'!AI1453</f>
        <v>74</v>
      </c>
      <c r="N110" s="216"/>
      <c r="O110" s="237">
        <f>+IF(I110=0,"",'Ark1'!U1453)</f>
        <v>25.963157894736845</v>
      </c>
      <c r="P110" s="237">
        <f>+IF(I110=0,"",'Ark1'!V1453)</f>
        <v>38.15789473684211</v>
      </c>
      <c r="Q110" s="534"/>
      <c r="R110" s="237">
        <f>+IF(M110=0,"",'Ark1'!AJ1453)</f>
        <v>108.17027027027032</v>
      </c>
      <c r="S110" s="217"/>
      <c r="T110" s="237">
        <f>+IF(M110=0,"",'Ark1'!AK1453)</f>
        <v>20.231391163254525</v>
      </c>
      <c r="U110" s="216"/>
      <c r="V110" s="238">
        <f>+IF(I110=0,"",'Ark1'!S1453)</f>
        <v>7.5</v>
      </c>
      <c r="W110" s="53"/>
      <c r="X110" s="237">
        <f>+IF(I110=0,"",'Ark1'!W1453)</f>
        <v>0</v>
      </c>
      <c r="Y110" s="239">
        <f>+IF(I110=0,"",'Ark1'!X1453)</f>
        <v>84.210526315789508</v>
      </c>
      <c r="Z110" s="239">
        <f>+IF(I110=0,"",'Ark1'!Y1453)</f>
        <v>57.894736842105239</v>
      </c>
      <c r="AA110" s="239">
        <f>+IF(I110=0,"",'Ark1'!Z1453)</f>
        <v>8.3488865016344853</v>
      </c>
      <c r="AB110" s="237">
        <f>+IF(I110=0,"",'Ark1'!Z1453)</f>
        <v>8.3488865016344853</v>
      </c>
      <c r="AC110" s="237">
        <f>+IF(I110=0,"",'Ark1'!AB1453)</f>
        <v>0</v>
      </c>
      <c r="AD110" s="239">
        <f>+'Ark1'!AD1453</f>
        <v>0</v>
      </c>
      <c r="AE110" s="237">
        <f t="shared" ref="AE110:AE123" si="22">+IF(I110=0,"",I110/D110)</f>
        <v>10.857142857142858</v>
      </c>
      <c r="AF110" s="237">
        <f t="shared" ref="AF110:AF123" si="23">+IF(I110=0,"",I110/H110)</f>
        <v>1.52</v>
      </c>
      <c r="AG110" s="216"/>
      <c r="AH110" s="219"/>
      <c r="AJ110" s="29"/>
      <c r="AK110" s="27"/>
      <c r="AL110" s="243"/>
      <c r="AM110" s="28"/>
      <c r="AQ110" s="28"/>
    </row>
    <row r="111" spans="1:43">
      <c r="A111" s="216"/>
      <c r="B111" s="236">
        <f>+'Ark1'!C1454</f>
        <v>2024</v>
      </c>
      <c r="C111" s="216"/>
      <c r="D111" s="236">
        <f>+'Ark1'!M1454</f>
        <v>7</v>
      </c>
      <c r="E111" s="236" t="str">
        <f>VLOOKUP(D111,RNR!$D$16:$E$30,2)</f>
        <v>3-</v>
      </c>
      <c r="F111" s="236">
        <f>+'Ark1'!D1454</f>
        <v>7</v>
      </c>
      <c r="G111" s="236" t="str">
        <f>VLOOKUP(F111,RNR!$D$2:$E$13,2)</f>
        <v>Jul</v>
      </c>
      <c r="H111" s="236">
        <f>+'Ark1'!Q1454</f>
        <v>24</v>
      </c>
      <c r="I111" s="236">
        <f>+'Ark1'!R1454</f>
        <v>35</v>
      </c>
      <c r="J111" s="237">
        <f>+IF(I111=0,"",'Ark1'!AG1454)</f>
        <v>15.237194115137005</v>
      </c>
      <c r="K111" s="237">
        <f>+IF(I111=0,"",'Ark1'!AH1454)</f>
        <v>8.5714285714285694</v>
      </c>
      <c r="L111" s="95"/>
      <c r="M111" s="243">
        <f>+'Ark1'!AI1454</f>
        <v>35</v>
      </c>
      <c r="N111" s="216"/>
      <c r="O111" s="237">
        <f>+IF(I111=0,"",'Ark1'!U1454)</f>
        <v>23.465714285714295</v>
      </c>
      <c r="P111" s="237">
        <f>+IF(I111=0,"",'Ark1'!V1454)</f>
        <v>37.142857142857153</v>
      </c>
      <c r="Q111" s="534"/>
      <c r="R111" s="237">
        <f>+IF(M111=0,"",'Ark1'!AJ1454)</f>
        <v>104.25428571428576</v>
      </c>
      <c r="S111" s="217"/>
      <c r="T111" s="237">
        <f>+IF(M111=0,"",'Ark1'!AK1454)</f>
        <v>19.971913634052445</v>
      </c>
      <c r="U111" s="216"/>
      <c r="V111" s="238">
        <f>+IF(I111=0,"",'Ark1'!S1454)</f>
        <v>7.5714285714285694</v>
      </c>
      <c r="W111" s="53"/>
      <c r="X111" s="237">
        <f>+IF(I111=0,"",'Ark1'!W1454)</f>
        <v>0</v>
      </c>
      <c r="Y111" s="239">
        <f>+IF(I111=0,"",'Ark1'!X1454)</f>
        <v>82.857142857142875</v>
      </c>
      <c r="Z111" s="239">
        <f>+IF(I111=0,"",'Ark1'!Y1454)</f>
        <v>51.428571428571438</v>
      </c>
      <c r="AA111" s="239">
        <f>+IF(I111=0,"",'Ark1'!Z1454)</f>
        <v>7.0889025085347406</v>
      </c>
      <c r="AB111" s="237">
        <f>+IF(I111=0,"",'Ark1'!Z1454)</f>
        <v>7.0889025085347406</v>
      </c>
      <c r="AC111" s="237">
        <f>+IF(I111=0,"",'Ark1'!AB1454)</f>
        <v>0</v>
      </c>
      <c r="AD111" s="239">
        <f>+'Ark1'!AD1454</f>
        <v>0</v>
      </c>
      <c r="AE111" s="237">
        <f t="shared" si="22"/>
        <v>5</v>
      </c>
      <c r="AF111" s="237">
        <f t="shared" si="23"/>
        <v>1.4583333333333333</v>
      </c>
      <c r="AG111" s="216"/>
      <c r="AH111" s="219"/>
      <c r="AJ111" s="29"/>
      <c r="AK111" s="27"/>
      <c r="AL111" s="243"/>
      <c r="AM111" s="28"/>
      <c r="AQ111" s="28"/>
    </row>
    <row r="112" spans="1:43">
      <c r="A112" s="216"/>
      <c r="B112" s="236">
        <f>+'Ark1'!C1455</f>
        <v>2024</v>
      </c>
      <c r="C112" s="216"/>
      <c r="D112" s="236">
        <f>+'Ark1'!M1455</f>
        <v>7</v>
      </c>
      <c r="E112" s="236" t="str">
        <f>VLOOKUP(D112,RNR!$D$16:$E$30,2)</f>
        <v>3-</v>
      </c>
      <c r="F112" s="236">
        <f>+'Ark1'!D1455</f>
        <v>8</v>
      </c>
      <c r="G112" s="236" t="str">
        <f>VLOOKUP(F112,RNR!$D$2:$E$13,2)</f>
        <v>Aug</v>
      </c>
      <c r="H112" s="236">
        <f>+'Ark1'!Q1455</f>
        <v>445</v>
      </c>
      <c r="I112" s="236">
        <f>+'Ark1'!R1455</f>
        <v>924</v>
      </c>
      <c r="J112" s="237">
        <f>+IF(I112=0,"",'Ark1'!AG1455)</f>
        <v>15.31379810545288</v>
      </c>
      <c r="K112" s="237">
        <f>+IF(I112=0,"",'Ark1'!AH1455)</f>
        <v>13.311688311688309</v>
      </c>
      <c r="L112" s="95"/>
      <c r="M112" s="243">
        <f>+'Ark1'!AI1455</f>
        <v>920</v>
      </c>
      <c r="N112" s="216"/>
      <c r="O112" s="237">
        <f>+IF(I112=0,"",'Ark1'!U1455)</f>
        <v>24.13030303030304</v>
      </c>
      <c r="P112" s="237">
        <f>+IF(I112=0,"",'Ark1'!V1455)</f>
        <v>27.056277056277061</v>
      </c>
      <c r="Q112" s="534"/>
      <c r="R112" s="237">
        <f>+IF(M112=0,"",'Ark1'!AJ1455)</f>
        <v>105.21163043478268</v>
      </c>
      <c r="S112" s="217"/>
      <c r="T112" s="237">
        <f>+IF(M112=0,"",'Ark1'!AK1455)</f>
        <v>19.737220408119683</v>
      </c>
      <c r="U112" s="216"/>
      <c r="V112" s="238">
        <f>+IF(I112=0,"",'Ark1'!S1455)</f>
        <v>7.5346320346320317</v>
      </c>
      <c r="W112" s="53"/>
      <c r="X112" s="237">
        <f>+IF(I112=0,"",'Ark1'!W1455)</f>
        <v>0</v>
      </c>
      <c r="Y112" s="239">
        <f>+IF(I112=0,"",'Ark1'!X1455)</f>
        <v>74.242424242424249</v>
      </c>
      <c r="Z112" s="239">
        <f>+IF(I112=0,"",'Ark1'!Y1455)</f>
        <v>46.86147186147187</v>
      </c>
      <c r="AA112" s="239">
        <f>+IF(I112=0,"",'Ark1'!Z1455)</f>
        <v>9.2026706265854727</v>
      </c>
      <c r="AB112" s="237">
        <f>+IF(I112=0,"",'Ark1'!Z1455)</f>
        <v>9.2026706265854727</v>
      </c>
      <c r="AC112" s="237">
        <f>+IF(I112=0,"",'Ark1'!AB1455)</f>
        <v>0</v>
      </c>
      <c r="AD112" s="239">
        <f>+'Ark1'!AD1455</f>
        <v>0</v>
      </c>
      <c r="AE112" s="237">
        <f t="shared" si="22"/>
        <v>132</v>
      </c>
      <c r="AF112" s="237">
        <f t="shared" si="23"/>
        <v>2.0764044943820226</v>
      </c>
      <c r="AG112" s="216"/>
      <c r="AH112" s="27"/>
      <c r="AJ112" s="29"/>
      <c r="AK112" s="27"/>
      <c r="AL112" s="28"/>
      <c r="AM112" s="28"/>
      <c r="AQ112" s="28"/>
    </row>
    <row r="113" spans="1:43">
      <c r="A113" s="216"/>
      <c r="B113" s="236">
        <f>+'Ark1'!C1456</f>
        <v>2024</v>
      </c>
      <c r="C113" s="216"/>
      <c r="D113" s="236">
        <f>+'Ark1'!M1456</f>
        <v>7</v>
      </c>
      <c r="E113" s="236" t="str">
        <f>VLOOKUP(D113,RNR!$D$16:$E$30,2)</f>
        <v>3-</v>
      </c>
      <c r="F113" s="236">
        <f>+'Ark1'!D1456</f>
        <v>9</v>
      </c>
      <c r="G113" s="236" t="str">
        <f>VLOOKUP(F113,RNR!$D$2:$E$13,2)</f>
        <v>Sep</v>
      </c>
      <c r="H113" s="236">
        <f>+'Ark1'!Q1456</f>
        <v>689</v>
      </c>
      <c r="I113" s="236">
        <f>+'Ark1'!R1456</f>
        <v>1186</v>
      </c>
      <c r="J113" s="237">
        <f>+IF(I113=0,"",'Ark1'!AG1456)</f>
        <v>15.641244775338173</v>
      </c>
      <c r="K113" s="237">
        <f>+IF(I113=0,"",'Ark1'!AH1456)</f>
        <v>6.7453625632377747</v>
      </c>
      <c r="L113" s="95"/>
      <c r="M113" s="243">
        <f>+'Ark1'!AI1456</f>
        <v>1183</v>
      </c>
      <c r="N113" s="216"/>
      <c r="O113" s="237">
        <f>+IF(I113=0,"",'Ark1'!U1456)</f>
        <v>24.289376053962886</v>
      </c>
      <c r="P113" s="237">
        <f>+IF(I113=0,"",'Ark1'!V1456)</f>
        <v>34.064080944350764</v>
      </c>
      <c r="Q113" s="534"/>
      <c r="R113" s="237">
        <f>+IF(M113=0,"",'Ark1'!AJ1456)</f>
        <v>105.84370245139478</v>
      </c>
      <c r="S113" s="217"/>
      <c r="T113" s="237">
        <f>+IF(M113=0,"",'Ark1'!AK1456)</f>
        <v>19.750194891107142</v>
      </c>
      <c r="U113" s="216"/>
      <c r="V113" s="238">
        <f>+IF(I113=0,"",'Ark1'!S1456)</f>
        <v>7.5539629005059021</v>
      </c>
      <c r="W113" s="53"/>
      <c r="X113" s="237">
        <f>+IF(I113=0,"",'Ark1'!W1456)</f>
        <v>0</v>
      </c>
      <c r="Y113" s="239">
        <f>+IF(I113=0,"",'Ark1'!X1456)</f>
        <v>79.173693086003354</v>
      </c>
      <c r="Z113" s="239">
        <f>+IF(I113=0,"",'Ark1'!Y1456)</f>
        <v>51.770657672849921</v>
      </c>
      <c r="AA113" s="239">
        <f>+IF(I113=0,"",'Ark1'!Z1456)</f>
        <v>8.1530462829322818</v>
      </c>
      <c r="AB113" s="237">
        <f>+IF(I113=0,"",'Ark1'!Z1456)</f>
        <v>8.1530462829322818</v>
      </c>
      <c r="AC113" s="237">
        <f>+IF(I113=0,"",'Ark1'!AB1456)</f>
        <v>0</v>
      </c>
      <c r="AD113" s="239">
        <f>+'Ark1'!AD1456</f>
        <v>0</v>
      </c>
      <c r="AE113" s="237">
        <f t="shared" si="22"/>
        <v>169.42857142857142</v>
      </c>
      <c r="AF113" s="237">
        <f t="shared" si="23"/>
        <v>1.7213352685050798</v>
      </c>
      <c r="AG113" s="216"/>
      <c r="AH113" s="220"/>
      <c r="AJ113" s="29"/>
      <c r="AK113" s="27"/>
      <c r="AL113" s="243"/>
      <c r="AM113" s="28"/>
      <c r="AQ113" s="28"/>
    </row>
    <row r="114" spans="1:43">
      <c r="A114" s="216"/>
      <c r="B114" s="236">
        <f>+'Ark1'!C1457</f>
        <v>2024</v>
      </c>
      <c r="C114" s="216"/>
      <c r="D114" s="236">
        <f>+'Ark1'!M1457</f>
        <v>7</v>
      </c>
      <c r="E114" s="236" t="str">
        <f>VLOOKUP(D114,RNR!$D$16:$E$30,2)</f>
        <v>3-</v>
      </c>
      <c r="F114" s="236">
        <f>+'Ark1'!D1457</f>
        <v>10</v>
      </c>
      <c r="G114" s="236" t="str">
        <f>VLOOKUP(F114,RNR!$D$2:$E$13,2)</f>
        <v>Okt</v>
      </c>
      <c r="H114" s="236">
        <f>+'Ark1'!Q1457</f>
        <v>1768</v>
      </c>
      <c r="I114" s="236">
        <f>+'Ark1'!R1457</f>
        <v>2953</v>
      </c>
      <c r="J114" s="237">
        <f>+IF(I114=0,"",'Ark1'!AG1457)</f>
        <v>17.736172913728652</v>
      </c>
      <c r="K114" s="237">
        <f>+IF(I114=0,"",'Ark1'!AH1457)</f>
        <v>4.9441246190314931</v>
      </c>
      <c r="L114" s="95"/>
      <c r="M114" s="243">
        <f>+'Ark1'!AI1457</f>
        <v>2951</v>
      </c>
      <c r="N114" s="216"/>
      <c r="O114" s="237">
        <f>+IF(I114=0,"",'Ark1'!U1457)</f>
        <v>26.873755502878456</v>
      </c>
      <c r="P114" s="237">
        <f>+IF(I114=0,"",'Ark1'!V1457)</f>
        <v>41.381645783948528</v>
      </c>
      <c r="Q114" s="534"/>
      <c r="R114" s="237">
        <f>+IF(M114=0,"",'Ark1'!AJ1457)</f>
        <v>108.43324296848498</v>
      </c>
      <c r="S114" s="217"/>
      <c r="T114" s="237">
        <f>+IF(M114=0,"",'Ark1'!AK1457)</f>
        <v>20.427025077653926</v>
      </c>
      <c r="U114" s="216"/>
      <c r="V114" s="238">
        <f>+IF(I114=0,"",'Ark1'!S1457)</f>
        <v>7.87842871655943</v>
      </c>
      <c r="W114" s="53"/>
      <c r="X114" s="237">
        <f>+IF(I114=0,"",'Ark1'!W1457)</f>
        <v>0</v>
      </c>
      <c r="Y114" s="239">
        <f>+IF(I114=0,"",'Ark1'!X1457)</f>
        <v>87.538096850660352</v>
      </c>
      <c r="Z114" s="239">
        <f>+IF(I114=0,"",'Ark1'!Y1457)</f>
        <v>66.136132746359621</v>
      </c>
      <c r="AA114" s="239">
        <f>+IF(I114=0,"",'Ark1'!Z1457)</f>
        <v>8.2110399539556642</v>
      </c>
      <c r="AB114" s="237">
        <f>+IF(I114=0,"",'Ark1'!Z1457)</f>
        <v>8.2110399539556642</v>
      </c>
      <c r="AC114" s="237">
        <f>+IF(I114=0,"",'Ark1'!AB1457)</f>
        <v>0</v>
      </c>
      <c r="AD114" s="239">
        <f>+'Ark1'!AD1457</f>
        <v>0</v>
      </c>
      <c r="AE114" s="237">
        <f t="shared" si="22"/>
        <v>421.85714285714283</v>
      </c>
      <c r="AF114" s="237">
        <f t="shared" si="23"/>
        <v>1.6702488687782806</v>
      </c>
      <c r="AG114" s="216"/>
      <c r="AH114" s="27"/>
      <c r="AJ114" s="29"/>
      <c r="AK114" s="27"/>
      <c r="AL114" s="28"/>
      <c r="AM114" s="28"/>
      <c r="AQ114" s="28"/>
    </row>
    <row r="115" spans="1:43">
      <c r="A115" s="216"/>
      <c r="B115" s="236">
        <f>+'Ark1'!C1458</f>
        <v>2024</v>
      </c>
      <c r="C115" s="216"/>
      <c r="D115" s="236">
        <f>+'Ark1'!M1458</f>
        <v>7</v>
      </c>
      <c r="E115" s="236" t="str">
        <f>VLOOKUP(D115,RNR!$D$16:$E$30,2)</f>
        <v>3-</v>
      </c>
      <c r="F115" s="236">
        <f>+'Ark1'!D1458</f>
        <v>11</v>
      </c>
      <c r="G115" s="236" t="str">
        <f>VLOOKUP(F115,RNR!$D$2:$E$13,2)</f>
        <v>Nov</v>
      </c>
      <c r="H115" s="236">
        <f>+'Ark1'!Q1458</f>
        <v>671</v>
      </c>
      <c r="I115" s="236">
        <f>+'Ark1'!R1458</f>
        <v>1067</v>
      </c>
      <c r="J115" s="237">
        <f>+IF(I115=0,"",'Ark1'!AG1458)</f>
        <v>20.220161070339262</v>
      </c>
      <c r="K115" s="237">
        <f>+IF(I115=0,"",'Ark1'!AH1458)</f>
        <v>4.3111527647610117</v>
      </c>
      <c r="L115" s="95"/>
      <c r="M115" s="243">
        <f>+'Ark1'!AI1458</f>
        <v>1066</v>
      </c>
      <c r="N115" s="216"/>
      <c r="O115" s="237">
        <f>+IF(I115=0,"",'Ark1'!U1458)</f>
        <v>27.580318650421741</v>
      </c>
      <c r="P115" s="237">
        <f>+IF(I115=0,"",'Ark1'!V1458)</f>
        <v>46.11059044048735</v>
      </c>
      <c r="Q115" s="534"/>
      <c r="R115" s="237">
        <f>+IF(M115=0,"",'Ark1'!AJ1458)</f>
        <v>109.04934333958718</v>
      </c>
      <c r="S115" s="217"/>
      <c r="T115" s="237">
        <f>+IF(M115=0,"",'Ark1'!AK1458)</f>
        <v>20.703249683606064</v>
      </c>
      <c r="U115" s="216"/>
      <c r="V115" s="238">
        <f>+IF(I115=0,"",'Ark1'!S1458)</f>
        <v>8.0018744142455489</v>
      </c>
      <c r="W115" s="53"/>
      <c r="X115" s="237">
        <f>+IF(I115=0,"",'Ark1'!W1458)</f>
        <v>0</v>
      </c>
      <c r="Y115" s="239">
        <f>+IF(I115=0,"",'Ark1'!X1458)</f>
        <v>90.909090909090892</v>
      </c>
      <c r="Z115" s="239">
        <f>+IF(I115=0,"",'Ark1'!Y1458)</f>
        <v>70.66541705716962</v>
      </c>
      <c r="AA115" s="239">
        <f>+IF(I115=0,"",'Ark1'!Z1458)</f>
        <v>7.8739047194563492</v>
      </c>
      <c r="AB115" s="237">
        <f>+IF(I115=0,"",'Ark1'!Z1458)</f>
        <v>7.8739047194563492</v>
      </c>
      <c r="AC115" s="237">
        <f>+IF(I115=0,"",'Ark1'!AB1458)</f>
        <v>0</v>
      </c>
      <c r="AD115" s="239">
        <f>+'Ark1'!AD1458</f>
        <v>0</v>
      </c>
      <c r="AE115" s="237">
        <f t="shared" si="22"/>
        <v>152.42857142857142</v>
      </c>
      <c r="AF115" s="237">
        <f t="shared" si="23"/>
        <v>1.5901639344262295</v>
      </c>
      <c r="AG115" s="216"/>
      <c r="AH115" s="27"/>
      <c r="AJ115" s="29"/>
      <c r="AK115" s="27"/>
      <c r="AL115" s="28"/>
      <c r="AM115" s="28"/>
      <c r="AQ115" s="28"/>
    </row>
    <row r="116" spans="1:43">
      <c r="A116" s="216"/>
      <c r="B116" s="236">
        <f>+'Ark1'!C1459</f>
        <v>2024</v>
      </c>
      <c r="C116" s="216"/>
      <c r="D116" s="236">
        <f>+'Ark1'!M1459</f>
        <v>7</v>
      </c>
      <c r="E116" s="236" t="str">
        <f>VLOOKUP(D116,RNR!$D$16:$E$30,2)</f>
        <v>3-</v>
      </c>
      <c r="F116" s="236">
        <f>+'Ark1'!D1459</f>
        <v>12</v>
      </c>
      <c r="G116" s="236" t="str">
        <f>VLOOKUP(F116,RNR!$D$2:$E$13,2)</f>
        <v>Des</v>
      </c>
      <c r="H116" s="236">
        <f>+'Ark1'!Q1459</f>
        <v>73</v>
      </c>
      <c r="I116" s="236">
        <f>+'Ark1'!R1459</f>
        <v>104</v>
      </c>
      <c r="J116" s="237">
        <f>+IF(I116=0,"",'Ark1'!AG1459)</f>
        <v>17.24047080736969</v>
      </c>
      <c r="K116" s="237">
        <f>+IF(I116=0,"",'Ark1'!AH1459)</f>
        <v>0.96153846153846112</v>
      </c>
      <c r="L116" s="95"/>
      <c r="M116" s="243">
        <f>+'Ark1'!AI1459</f>
        <v>104</v>
      </c>
      <c r="N116" s="216"/>
      <c r="O116" s="237">
        <f>+IF(I116=0,"",'Ark1'!U1459)</f>
        <v>27.055769230769243</v>
      </c>
      <c r="P116" s="237">
        <f>+IF(I116=0,"",'Ark1'!V1459)</f>
        <v>45.192307692307679</v>
      </c>
      <c r="Q116" s="534"/>
      <c r="R116" s="237">
        <f>+IF(M116=0,"",'Ark1'!AJ1459)</f>
        <v>108.42211538461544</v>
      </c>
      <c r="S116" s="217"/>
      <c r="T116" s="237">
        <f>+IF(M116=0,"",'Ark1'!AK1459)</f>
        <v>20.675163502942119</v>
      </c>
      <c r="U116" s="216"/>
      <c r="V116" s="238">
        <f>+IF(I116=0,"",'Ark1'!S1459)</f>
        <v>7.9326923076923102</v>
      </c>
      <c r="W116" s="53"/>
      <c r="X116" s="237">
        <f>+IF(I116=0,"",'Ark1'!W1459)</f>
        <v>0</v>
      </c>
      <c r="Y116" s="239">
        <f>+IF(I116=0,"",'Ark1'!X1459)</f>
        <v>90.384615384615358</v>
      </c>
      <c r="Z116" s="239">
        <f>+IF(I116=0,"",'Ark1'!Y1459)</f>
        <v>67.307692307692307</v>
      </c>
      <c r="AA116" s="239">
        <f>+IF(I116=0,"",'Ark1'!Z1459)</f>
        <v>7.7444996228474308</v>
      </c>
      <c r="AB116" s="237">
        <f>+IF(I116=0,"",'Ark1'!Z1459)</f>
        <v>7.7444996228474308</v>
      </c>
      <c r="AC116" s="237">
        <f>+IF(I116=0,"",'Ark1'!AB1459)</f>
        <v>0</v>
      </c>
      <c r="AD116" s="239">
        <f>+'Ark1'!AD1459</f>
        <v>0</v>
      </c>
      <c r="AE116" s="237">
        <f t="shared" si="22"/>
        <v>14.857142857142858</v>
      </c>
      <c r="AF116" s="237">
        <f t="shared" si="23"/>
        <v>1.4246575342465753</v>
      </c>
      <c r="AG116" s="216"/>
      <c r="AH116" s="27"/>
      <c r="AJ116" s="29"/>
      <c r="AK116" s="27"/>
      <c r="AL116" s="28"/>
      <c r="AM116" s="28"/>
      <c r="AQ116" s="28"/>
    </row>
    <row r="117" spans="1:43">
      <c r="A117" s="216"/>
      <c r="B117" s="216"/>
      <c r="C117" s="216"/>
      <c r="D117" s="216"/>
      <c r="E117" s="216"/>
      <c r="F117" s="216"/>
      <c r="G117" s="216"/>
      <c r="H117" s="216"/>
      <c r="I117" s="216"/>
      <c r="J117" s="217"/>
      <c r="K117" s="217"/>
      <c r="L117" s="217"/>
      <c r="M117" s="233"/>
      <c r="N117" s="217"/>
      <c r="O117" s="216"/>
      <c r="P117" s="216"/>
      <c r="Q117" s="534"/>
      <c r="R117" s="217"/>
      <c r="S117" s="217"/>
      <c r="T117" s="217"/>
      <c r="U117" s="216"/>
      <c r="V117" s="216"/>
      <c r="W117" s="216"/>
      <c r="X117" s="218"/>
      <c r="Y117" s="218"/>
      <c r="Z117" s="218"/>
      <c r="AA117" s="218"/>
      <c r="AB117" s="217"/>
      <c r="AC117" s="216"/>
      <c r="AD117" s="218"/>
      <c r="AE117" s="218"/>
      <c r="AF117" s="217"/>
      <c r="AG117" s="216"/>
      <c r="AH117" s="219"/>
      <c r="AJ117" s="29"/>
      <c r="AK117" s="27"/>
      <c r="AL117" s="220"/>
      <c r="AM117" s="28"/>
      <c r="AQ117" s="28"/>
    </row>
    <row r="118" spans="1:43">
      <c r="A118" s="500" t="s">
        <v>654</v>
      </c>
      <c r="B118" s="500"/>
      <c r="C118" s="500" t="str">
        <f>+E121</f>
        <v>3</v>
      </c>
      <c r="D118" s="216"/>
      <c r="E118" s="216"/>
      <c r="F118" s="216"/>
      <c r="G118" s="216"/>
      <c r="H118" s="216"/>
      <c r="I118" s="240">
        <f>SUM(I120:I131)</f>
        <v>5217</v>
      </c>
      <c r="J118" s="217"/>
      <c r="K118" s="217"/>
      <c r="L118" s="217"/>
      <c r="M118" s="233"/>
      <c r="N118" s="217"/>
      <c r="O118" s="265" t="e">
        <f>+Fettgruppe!#REF!</f>
        <v>#REF!</v>
      </c>
      <c r="P118" s="216"/>
      <c r="Q118" s="534"/>
      <c r="R118" s="217"/>
      <c r="S118" s="217"/>
      <c r="T118" s="217"/>
      <c r="U118" s="216"/>
      <c r="V118" s="216"/>
      <c r="W118" s="216"/>
      <c r="X118" s="218"/>
      <c r="Y118" s="218"/>
      <c r="Z118" s="218"/>
      <c r="AA118" s="218"/>
      <c r="AB118" s="217"/>
      <c r="AC118" s="216"/>
      <c r="AD118" s="218"/>
      <c r="AE118" s="218"/>
      <c r="AF118" s="218"/>
      <c r="AG118" s="216"/>
      <c r="AH118" s="219"/>
      <c r="AJ118" s="29"/>
      <c r="AK118" s="27"/>
      <c r="AL118" s="220"/>
      <c r="AM118" s="28"/>
      <c r="AQ118" s="28"/>
    </row>
    <row r="119" spans="1:43">
      <c r="A119" s="216"/>
      <c r="B119" s="216"/>
      <c r="C119" s="216"/>
      <c r="D119" s="216"/>
      <c r="E119" s="216"/>
      <c r="F119" s="216"/>
      <c r="G119" s="216"/>
      <c r="H119" s="216"/>
      <c r="I119" s="216"/>
      <c r="J119" s="217"/>
      <c r="K119" s="217"/>
      <c r="L119" s="217"/>
      <c r="M119" s="233"/>
      <c r="N119" s="217"/>
      <c r="O119" s="216"/>
      <c r="P119" s="216"/>
      <c r="Q119" s="534"/>
      <c r="R119" s="217"/>
      <c r="S119" s="217"/>
      <c r="T119" s="217"/>
      <c r="U119" s="216"/>
      <c r="V119" s="216"/>
      <c r="W119" s="216"/>
      <c r="X119" s="218"/>
      <c r="Y119" s="218"/>
      <c r="Z119" s="218"/>
      <c r="AA119" s="218"/>
      <c r="AB119" s="217"/>
      <c r="AC119" s="216"/>
      <c r="AD119" s="218"/>
      <c r="AE119" s="218"/>
      <c r="AF119" s="218"/>
      <c r="AG119" s="218"/>
      <c r="AH119" s="219"/>
      <c r="AJ119" s="29"/>
      <c r="AK119" s="27"/>
      <c r="AL119" s="220"/>
      <c r="AM119" s="28"/>
      <c r="AQ119" s="28"/>
    </row>
    <row r="120" spans="1:43">
      <c r="A120" s="216"/>
      <c r="B120" s="236">
        <f>+'Ark1'!C1460</f>
        <v>2024</v>
      </c>
      <c r="C120" s="216"/>
      <c r="D120" s="236">
        <f>+'Ark1'!M1460</f>
        <v>8</v>
      </c>
      <c r="E120" s="236" t="str">
        <f>VLOOKUP(D120,RNR!$D$16:$E$30,2)</f>
        <v>3</v>
      </c>
      <c r="F120" s="236">
        <f>+'Ark1'!D1460</f>
        <v>1</v>
      </c>
      <c r="G120" s="236" t="str">
        <f>VLOOKUP(F120,RNR!$D$2:$E$13,2)</f>
        <v>Jan</v>
      </c>
      <c r="H120" s="236">
        <f>+'Ark1'!Q1460</f>
        <v>43</v>
      </c>
      <c r="I120" s="236">
        <f>+'Ark1'!R1460</f>
        <v>72</v>
      </c>
      <c r="J120" s="237">
        <f>+IF(I120=0,"",'Ark1'!AG1460)</f>
        <v>17.263405748104784</v>
      </c>
      <c r="K120" s="237">
        <f>+IF(I120=0,"",'Ark1'!AH1460)</f>
        <v>2.7777777777777781</v>
      </c>
      <c r="L120" s="95"/>
      <c r="M120" s="243">
        <f>+'Ark1'!AI1460</f>
        <v>50</v>
      </c>
      <c r="N120" s="216"/>
      <c r="O120" s="237">
        <f>+IF(I120=0,"",'Ark1'!U1460)</f>
        <v>30.141666666666676</v>
      </c>
      <c r="P120" s="237">
        <f>+IF(I120=0,"",'Ark1'!V1460)</f>
        <v>0</v>
      </c>
      <c r="Q120" s="534"/>
      <c r="R120" s="237">
        <f>+IF(M120=0,"",'Ark1'!AJ1460)</f>
        <v>111.72</v>
      </c>
      <c r="S120" s="217"/>
      <c r="T120" s="237">
        <f>+IF(M120=0,"",'Ark1'!AK1460)</f>
        <v>22.565753195084746</v>
      </c>
      <c r="U120" s="216"/>
      <c r="V120" s="238">
        <f>+IF(I120=0,"",'Ark1'!S1460)</f>
        <v>8.3333333333333357</v>
      </c>
      <c r="W120" s="53"/>
      <c r="X120" s="237">
        <f>+IF(I120=0,"",'Ark1'!W1460)</f>
        <v>0</v>
      </c>
      <c r="Y120" s="239">
        <f>+IF(I120=0,"",'Ark1'!X1460)</f>
        <v>94.444444444444443</v>
      </c>
      <c r="Z120" s="239">
        <f>+IF(I120=0,"",'Ark1'!Y1460)</f>
        <v>83.333333333333314</v>
      </c>
      <c r="AA120" s="239">
        <f>+IF(I120=0,"",'Ark1'!Z1460)</f>
        <v>8.0255624586553314</v>
      </c>
      <c r="AB120" s="237">
        <f>+IF(I120=0,"",'Ark1'!Z1460)</f>
        <v>8.0255624586553314</v>
      </c>
      <c r="AC120" s="237">
        <f>+IF(I120=0,"",'Ark1'!AB1460)</f>
        <v>0</v>
      </c>
      <c r="AD120" s="239">
        <f>+'Ark1'!AD1460</f>
        <v>0</v>
      </c>
      <c r="AE120" s="237">
        <f t="shared" si="22"/>
        <v>9</v>
      </c>
      <c r="AF120" s="237">
        <f t="shared" si="23"/>
        <v>1.6744186046511629</v>
      </c>
      <c r="AG120" s="216"/>
      <c r="AH120" s="27"/>
      <c r="AJ120" s="29"/>
      <c r="AK120" s="27"/>
      <c r="AL120" s="28"/>
      <c r="AM120" s="28"/>
      <c r="AQ120" s="28"/>
    </row>
    <row r="121" spans="1:43">
      <c r="A121" s="216"/>
      <c r="B121" s="236">
        <f>+'Ark1'!C1461</f>
        <v>2024</v>
      </c>
      <c r="C121" s="216"/>
      <c r="D121" s="236">
        <f>+'Ark1'!M1461</f>
        <v>8</v>
      </c>
      <c r="E121" s="236" t="str">
        <f>VLOOKUP(D121,RNR!$D$16:$E$30,2)</f>
        <v>3</v>
      </c>
      <c r="F121" s="236">
        <f>+'Ark1'!D1461</f>
        <v>2</v>
      </c>
      <c r="G121" s="236" t="str">
        <f>VLOOKUP(F121,RNR!$D$2:$E$13,2)</f>
        <v>Feb</v>
      </c>
      <c r="H121" s="236">
        <f>+'Ark1'!Q1461</f>
        <v>68</v>
      </c>
      <c r="I121" s="236">
        <f>+'Ark1'!R1461</f>
        <v>92</v>
      </c>
      <c r="J121" s="237">
        <f>+IF(I121=0,"",'Ark1'!AG1461)</f>
        <v>21.227450737475305</v>
      </c>
      <c r="K121" s="237">
        <f>+IF(I121=0,"",'Ark1'!AH1461)</f>
        <v>0</v>
      </c>
      <c r="L121" s="95"/>
      <c r="M121" s="243">
        <f>+'Ark1'!AI1461</f>
        <v>78</v>
      </c>
      <c r="N121" s="216"/>
      <c r="O121" s="237">
        <f>+IF(I121=0,"",'Ark1'!U1461)</f>
        <v>33.52391304347826</v>
      </c>
      <c r="P121" s="237">
        <f>+IF(I121=0,"",'Ark1'!V1461)</f>
        <v>0</v>
      </c>
      <c r="Q121" s="534"/>
      <c r="R121" s="237">
        <f>+IF(M121=0,"",'Ark1'!AJ1461)</f>
        <v>112.9269230769231</v>
      </c>
      <c r="S121" s="217"/>
      <c r="T121" s="237">
        <f>+IF(M121=0,"",'Ark1'!AK1461)</f>
        <v>23.526466133533781</v>
      </c>
      <c r="U121" s="216"/>
      <c r="V121" s="238">
        <f>+IF(I121=0,"",'Ark1'!S1461)</f>
        <v>8.5652173913043494</v>
      </c>
      <c r="W121" s="53"/>
      <c r="X121" s="237">
        <f>+IF(I121=0,"",'Ark1'!W1461)</f>
        <v>0</v>
      </c>
      <c r="Y121" s="239">
        <f>+IF(I121=0,"",'Ark1'!X1461)</f>
        <v>96.739130434782624</v>
      </c>
      <c r="Z121" s="239">
        <f>+IF(I121=0,"",'Ark1'!Y1461)</f>
        <v>92.391304347826093</v>
      </c>
      <c r="AA121" s="239">
        <f>+IF(I121=0,"",'Ark1'!Z1461)</f>
        <v>7.2421377093462045</v>
      </c>
      <c r="AB121" s="237">
        <f>+IF(I121=0,"",'Ark1'!Z1461)</f>
        <v>7.2421377093462045</v>
      </c>
      <c r="AC121" s="237">
        <f>+IF(I121=0,"",'Ark1'!AB1461)</f>
        <v>0</v>
      </c>
      <c r="AD121" s="239">
        <f>+'Ark1'!AD1461</f>
        <v>0</v>
      </c>
      <c r="AE121" s="237">
        <f t="shared" si="22"/>
        <v>11.5</v>
      </c>
      <c r="AF121" s="237">
        <f t="shared" si="23"/>
        <v>1.3529411764705883</v>
      </c>
      <c r="AG121" s="216"/>
      <c r="AH121" s="27"/>
      <c r="AJ121" s="29"/>
      <c r="AK121" s="27"/>
      <c r="AL121" s="28"/>
      <c r="AM121" s="28"/>
      <c r="AQ121" s="28"/>
    </row>
    <row r="122" spans="1:43">
      <c r="A122" s="216"/>
      <c r="B122" s="236">
        <f>+'Ark1'!C1462</f>
        <v>2024</v>
      </c>
      <c r="C122" s="216"/>
      <c r="D122" s="236">
        <f>+'Ark1'!M1462</f>
        <v>8</v>
      </c>
      <c r="E122" s="236" t="str">
        <f>VLOOKUP(D122,RNR!$D$16:$E$30,2)</f>
        <v>3</v>
      </c>
      <c r="F122" s="236">
        <f>+'Ark1'!D1462</f>
        <v>3</v>
      </c>
      <c r="G122" s="236" t="str">
        <f>VLOOKUP(F122,RNR!$D$2:$E$13,2)</f>
        <v>Mar</v>
      </c>
      <c r="H122" s="236">
        <f>+'Ark1'!Q1462</f>
        <v>392</v>
      </c>
      <c r="I122" s="236">
        <f>+'Ark1'!R1462</f>
        <v>481</v>
      </c>
      <c r="J122" s="237">
        <f>+IF(I122=0,"",'Ark1'!AG1462)</f>
        <v>18.582273786205196</v>
      </c>
      <c r="K122" s="237">
        <f>+IF(I122=0,"",'Ark1'!AH1462)</f>
        <v>0.41580041580041577</v>
      </c>
      <c r="L122" s="95"/>
      <c r="M122" s="243">
        <f>+'Ark1'!AI1462</f>
        <v>398</v>
      </c>
      <c r="N122" s="216"/>
      <c r="O122" s="237">
        <f>+IF(I122=0,"",'Ark1'!U1462)</f>
        <v>33.3318087318087</v>
      </c>
      <c r="P122" s="237">
        <f>+IF(I122=0,"",'Ark1'!V1462)</f>
        <v>0</v>
      </c>
      <c r="Q122" s="534"/>
      <c r="R122" s="237">
        <f>+IF(M122=0,"",'Ark1'!AJ1462)</f>
        <v>112.83216080402008</v>
      </c>
      <c r="S122" s="217"/>
      <c r="T122" s="237">
        <f>+IF(M122=0,"",'Ark1'!AK1462)</f>
        <v>23.183984124761079</v>
      </c>
      <c r="U122" s="216"/>
      <c r="V122" s="238">
        <f>+IF(I122=0,"",'Ark1'!S1462)</f>
        <v>8.6029106029106064</v>
      </c>
      <c r="W122" s="53"/>
      <c r="X122" s="237">
        <f>+IF(I122=0,"",'Ark1'!W1462)</f>
        <v>0</v>
      </c>
      <c r="Y122" s="239">
        <f>+IF(I122=0,"",'Ark1'!X1462)</f>
        <v>98.960498960498981</v>
      </c>
      <c r="Z122" s="239">
        <f>+IF(I122=0,"",'Ark1'!Y1462)</f>
        <v>93.347193347193354</v>
      </c>
      <c r="AA122" s="239">
        <f>+IF(I122=0,"",'Ark1'!Z1462)</f>
        <v>6.2886068856440787</v>
      </c>
      <c r="AB122" s="237">
        <f>+IF(I122=0,"",'Ark1'!Z1462)</f>
        <v>6.2886068856440787</v>
      </c>
      <c r="AC122" s="237">
        <f>+IF(I122=0,"",'Ark1'!AB1462)</f>
        <v>0</v>
      </c>
      <c r="AD122" s="239">
        <f>+'Ark1'!AD1462</f>
        <v>0</v>
      </c>
      <c r="AE122" s="237">
        <f t="shared" si="22"/>
        <v>60.125</v>
      </c>
      <c r="AF122" s="237">
        <f t="shared" si="23"/>
        <v>1.2270408163265305</v>
      </c>
      <c r="AG122" s="216"/>
      <c r="AH122" s="240"/>
      <c r="AJ122" s="29"/>
      <c r="AK122" s="27"/>
      <c r="AL122" s="28"/>
      <c r="AM122" s="28"/>
      <c r="AQ122" s="28"/>
    </row>
    <row r="123" spans="1:43">
      <c r="A123" s="216"/>
      <c r="B123" s="236">
        <f>+'Ark1'!C1463</f>
        <v>2024</v>
      </c>
      <c r="C123" s="216"/>
      <c r="D123" s="236">
        <f>+'Ark1'!M1463</f>
        <v>8</v>
      </c>
      <c r="E123" s="236" t="str">
        <f>VLOOKUP(D123,RNR!$D$16:$E$30,2)</f>
        <v>3</v>
      </c>
      <c r="F123" s="236">
        <f>+'Ark1'!D1463</f>
        <v>4</v>
      </c>
      <c r="G123" s="236" t="str">
        <f>VLOOKUP(F123,RNR!$D$2:$E$13,2)</f>
        <v>Apr</v>
      </c>
      <c r="H123" s="236">
        <f>+'Ark1'!Q1463</f>
        <v>83</v>
      </c>
      <c r="I123" s="236">
        <f>+'Ark1'!R1463</f>
        <v>119</v>
      </c>
      <c r="J123" s="237">
        <f>+IF(I123=0,"",'Ark1'!AG1463)</f>
        <v>17.156299688514149</v>
      </c>
      <c r="K123" s="237">
        <f>+IF(I123=0,"",'Ark1'!AH1463)</f>
        <v>0.84033613445378108</v>
      </c>
      <c r="L123" s="95"/>
      <c r="M123" s="243">
        <f>+'Ark1'!AI1463</f>
        <v>104</v>
      </c>
      <c r="N123" s="216"/>
      <c r="O123" s="237">
        <f>+IF(I123=0,"",'Ark1'!U1463)</f>
        <v>28.74285714285713</v>
      </c>
      <c r="P123" s="237">
        <f>+IF(I123=0,"",'Ark1'!V1463)</f>
        <v>0</v>
      </c>
      <c r="Q123" s="534"/>
      <c r="R123" s="237">
        <f>+IF(M123=0,"",'Ark1'!AJ1463)</f>
        <v>107.93653846153848</v>
      </c>
      <c r="S123" s="217"/>
      <c r="T123" s="237">
        <f>+IF(M123=0,"",'Ark1'!AK1463)</f>
        <v>22.356220829132464</v>
      </c>
      <c r="U123" s="216"/>
      <c r="V123" s="238">
        <f>+IF(I123=0,"",'Ark1'!S1463)</f>
        <v>8.2436974789915958</v>
      </c>
      <c r="W123" s="53"/>
      <c r="X123" s="237">
        <f>+IF(I123=0,"",'Ark1'!W1463)</f>
        <v>0</v>
      </c>
      <c r="Y123" s="239">
        <f>+IF(I123=0,"",'Ark1'!X1463)</f>
        <v>91.596638655462172</v>
      </c>
      <c r="Z123" s="239">
        <f>+IF(I123=0,"",'Ark1'!Y1463)</f>
        <v>72.268907563025195</v>
      </c>
      <c r="AA123" s="239">
        <f>+IF(I123=0,"",'Ark1'!Z1463)</f>
        <v>9.1159346260075385</v>
      </c>
      <c r="AB123" s="237">
        <f>+IF(I123=0,"",'Ark1'!Z1463)</f>
        <v>9.1159346260075385</v>
      </c>
      <c r="AC123" s="237">
        <f>+IF(I123=0,"",'Ark1'!AB1463)</f>
        <v>0</v>
      </c>
      <c r="AD123" s="239">
        <f>+'Ark1'!AD1463</f>
        <v>0</v>
      </c>
      <c r="AE123" s="237">
        <f t="shared" si="22"/>
        <v>14.875</v>
      </c>
      <c r="AF123" s="237">
        <f t="shared" si="23"/>
        <v>1.4337349397590362</v>
      </c>
      <c r="AG123" s="216"/>
      <c r="AH123" s="219"/>
      <c r="AJ123" s="29"/>
      <c r="AK123" s="27"/>
      <c r="AL123" s="219"/>
      <c r="AM123" s="28"/>
      <c r="AQ123" s="28"/>
    </row>
    <row r="124" spans="1:43">
      <c r="A124" s="216"/>
      <c r="B124" s="236">
        <f>+'Ark1'!C1464</f>
        <v>2024</v>
      </c>
      <c r="C124" s="216"/>
      <c r="D124" s="28">
        <f>+'Ark1'!M1464</f>
        <v>8</v>
      </c>
      <c r="E124" s="236" t="str">
        <f>VLOOKUP(D124,RNR!$D$16:$E$30,2)</f>
        <v>3</v>
      </c>
      <c r="F124" s="28">
        <f>+'Ark1'!D1464</f>
        <v>5</v>
      </c>
      <c r="G124" s="236" t="str">
        <f>VLOOKUP(F124,RNR!$D$2:$E$13,2)</f>
        <v>Mai</v>
      </c>
      <c r="H124" s="28">
        <f>+'Ark1'!Q1464</f>
        <v>86</v>
      </c>
      <c r="I124" s="28">
        <f>+'Ark1'!R1464</f>
        <v>124</v>
      </c>
      <c r="J124" s="29">
        <f>+IF(I124=0,"",'Ark1'!AG1464)</f>
        <v>14.276655918433519</v>
      </c>
      <c r="K124" s="29">
        <f>+IF(I124=0,"",'Ark1'!AH1464)</f>
        <v>0</v>
      </c>
      <c r="L124" s="95"/>
      <c r="M124" s="243">
        <f>+'Ark1'!AI1464</f>
        <v>121</v>
      </c>
      <c r="N124" s="216"/>
      <c r="O124" s="29">
        <f>+IF(I124=0,"",'Ark1'!U1464)</f>
        <v>31.957258064516139</v>
      </c>
      <c r="P124" s="29">
        <f>+IF(I124=0,"",'Ark1'!V1464)</f>
        <v>0</v>
      </c>
      <c r="Q124" s="534"/>
      <c r="R124" s="237">
        <f>+IF(M124=0,"",'Ark1'!AJ1464)</f>
        <v>110.46859504132232</v>
      </c>
      <c r="S124" s="217"/>
      <c r="T124" s="237">
        <f>+IF(M124=0,"",'Ark1'!AK1464)</f>
        <v>23.197655467417832</v>
      </c>
      <c r="U124" s="216"/>
      <c r="V124" s="238">
        <f>+IF(I124=0,"",'Ark1'!S1464)</f>
        <v>8.5645161290322562</v>
      </c>
      <c r="W124" s="53"/>
      <c r="X124" s="29">
        <f>+IF(I124=0,"",'Ark1'!W1464)</f>
        <v>0</v>
      </c>
      <c r="Y124" s="34">
        <f>+IF(I124=0,"",'Ark1'!X1464)</f>
        <v>99.19354838709674</v>
      </c>
      <c r="Z124" s="34">
        <f>+IF(I124=0,"",'Ark1'!Y1464)</f>
        <v>83.870967741935488</v>
      </c>
      <c r="AA124" s="34">
        <f>+IF(I124=0,"",'Ark1'!Z1464)</f>
        <v>7.9908836503885921</v>
      </c>
      <c r="AB124" s="29">
        <f>+IF(I124=0,"",'Ark1'!Z1464)</f>
        <v>7.9908836503885921</v>
      </c>
      <c r="AC124" s="29">
        <f>+IF(I124=0,"",'Ark1'!AB1464)</f>
        <v>0</v>
      </c>
      <c r="AD124" s="34">
        <f>+'Ark1'!AD1464</f>
        <v>0</v>
      </c>
      <c r="AE124" s="29">
        <f>+IF(I124=0,"",I124/D124)</f>
        <v>15.5</v>
      </c>
      <c r="AF124" s="29">
        <f>+IF(I124=0,"",I124/H124)</f>
        <v>1.441860465116279</v>
      </c>
      <c r="AG124" s="216"/>
      <c r="AH124" s="219"/>
      <c r="AJ124" s="29"/>
      <c r="AK124" s="27"/>
      <c r="AL124" s="220"/>
      <c r="AM124" s="28"/>
      <c r="AQ124" s="28"/>
    </row>
    <row r="125" spans="1:43">
      <c r="A125" s="216"/>
      <c r="B125" s="236">
        <f>+'Ark1'!C1465</f>
        <v>2024</v>
      </c>
      <c r="C125" s="216"/>
      <c r="D125" s="28">
        <f>+'Ark1'!M1465</f>
        <v>8</v>
      </c>
      <c r="E125" s="236" t="str">
        <f>VLOOKUP(D125,RNR!$D$16:$E$30,2)</f>
        <v>3</v>
      </c>
      <c r="F125" s="28">
        <f>+'Ark1'!D1465</f>
        <v>6</v>
      </c>
      <c r="G125" s="236" t="str">
        <f>VLOOKUP(F125,RNR!$D$2:$E$13,2)</f>
        <v>Jun</v>
      </c>
      <c r="H125" s="28">
        <f>+'Ark1'!Q1465</f>
        <v>42</v>
      </c>
      <c r="I125" s="28">
        <f>+'Ark1'!R1465</f>
        <v>63</v>
      </c>
      <c r="J125" s="29">
        <f>+IF(I125=0,"",'Ark1'!AG1465)</f>
        <v>14.029092660044578</v>
      </c>
      <c r="K125" s="29">
        <f>+IF(I125=0,"",'Ark1'!AH1465)</f>
        <v>0</v>
      </c>
      <c r="L125" s="95"/>
      <c r="M125" s="243">
        <f>+'Ark1'!AI1465</f>
        <v>61</v>
      </c>
      <c r="N125" s="216"/>
      <c r="O125" s="29">
        <f>+IF(I125=0,"",'Ark1'!U1465)</f>
        <v>28.67301587301586</v>
      </c>
      <c r="P125" s="29">
        <f>+IF(I125=0,"",'Ark1'!V1465)</f>
        <v>0</v>
      </c>
      <c r="Q125" s="534"/>
      <c r="R125" s="237">
        <f>+IF(M125=0,"",'Ark1'!AJ1465)</f>
        <v>109.10491803278694</v>
      </c>
      <c r="S125" s="217"/>
      <c r="T125" s="237">
        <f>+IF(M125=0,"",'Ark1'!AK1465)</f>
        <v>21.583757660085997</v>
      </c>
      <c r="U125" s="216"/>
      <c r="V125" s="238">
        <f>+IF(I125=0,"",'Ark1'!S1465)</f>
        <v>8.2063492063492056</v>
      </c>
      <c r="W125" s="53"/>
      <c r="X125" s="29">
        <f>+IF(I125=0,"",'Ark1'!W1465)</f>
        <v>0</v>
      </c>
      <c r="Y125" s="34">
        <f>+IF(I125=0,"",'Ark1'!X1465)</f>
        <v>92.063492063492063</v>
      </c>
      <c r="Z125" s="34">
        <f>+IF(I125=0,"",'Ark1'!Y1465)</f>
        <v>76.190476190476218</v>
      </c>
      <c r="AA125" s="34">
        <f>+IF(I125=0,"",'Ark1'!Z1465)</f>
        <v>8.55677966329025</v>
      </c>
      <c r="AB125" s="29">
        <f>+IF(I125=0,"",'Ark1'!Z1465)</f>
        <v>8.55677966329025</v>
      </c>
      <c r="AC125" s="29">
        <f>+IF(I125=0,"",'Ark1'!AB1465)</f>
        <v>0</v>
      </c>
      <c r="AD125" s="34">
        <f>+'Ark1'!AD1465</f>
        <v>0</v>
      </c>
      <c r="AE125" s="29">
        <f t="shared" ref="AE125:AE138" si="24">+IF(I125=0,"",I125/D125)</f>
        <v>7.875</v>
      </c>
      <c r="AF125" s="29">
        <f t="shared" ref="AF125:AF138" si="25">+IF(I125=0,"",I125/H125)</f>
        <v>1.5</v>
      </c>
      <c r="AG125" s="216"/>
      <c r="AH125" s="219"/>
      <c r="AJ125" s="29"/>
      <c r="AK125" s="27"/>
      <c r="AL125" s="220"/>
      <c r="AM125" s="28"/>
      <c r="AQ125" s="28"/>
    </row>
    <row r="126" spans="1:43">
      <c r="A126" s="216"/>
      <c r="B126" s="236">
        <f>+'Ark1'!C1466</f>
        <v>2024</v>
      </c>
      <c r="C126" s="216"/>
      <c r="D126" s="28">
        <f>+'Ark1'!M1466</f>
        <v>8</v>
      </c>
      <c r="E126" s="236" t="str">
        <f>VLOOKUP(D126,RNR!$D$16:$E$30,2)</f>
        <v>3</v>
      </c>
      <c r="F126" s="28">
        <f>+'Ark1'!D1466</f>
        <v>7</v>
      </c>
      <c r="G126" s="236" t="str">
        <f>VLOOKUP(F126,RNR!$D$2:$E$13,2)</f>
        <v>Jul</v>
      </c>
      <c r="H126" s="28">
        <f>+'Ark1'!Q1466</f>
        <v>16</v>
      </c>
      <c r="I126" s="28">
        <f>+'Ark1'!R1466</f>
        <v>27</v>
      </c>
      <c r="J126" s="29">
        <f>+IF(I126=0,"",'Ark1'!AG1466)</f>
        <v>14.339251590879575</v>
      </c>
      <c r="K126" s="29">
        <f>+IF(I126=0,"",'Ark1'!AH1466)</f>
        <v>0</v>
      </c>
      <c r="L126" s="95"/>
      <c r="M126" s="243">
        <f>+'Ark1'!AI1466</f>
        <v>27</v>
      </c>
      <c r="N126" s="216"/>
      <c r="O126" s="29">
        <f>+IF(I126=0,"",'Ark1'!U1466)</f>
        <v>28.625925925925923</v>
      </c>
      <c r="P126" s="29">
        <f>+IF(I126=0,"",'Ark1'!V1466)</f>
        <v>0</v>
      </c>
      <c r="Q126" s="534"/>
      <c r="R126" s="237">
        <f>+IF(M126=0,"",'Ark1'!AJ1466)</f>
        <v>108.39629629629626</v>
      </c>
      <c r="S126" s="217"/>
      <c r="T126" s="237">
        <f>+IF(M126=0,"",'Ark1'!AK1466)</f>
        <v>21.856151291148013</v>
      </c>
      <c r="U126" s="216"/>
      <c r="V126" s="238">
        <f>+IF(I126=0,"",'Ark1'!S1466)</f>
        <v>8.3333333333333357</v>
      </c>
      <c r="W126" s="53"/>
      <c r="X126" s="29">
        <f>+IF(I126=0,"",'Ark1'!W1466)</f>
        <v>0</v>
      </c>
      <c r="Y126" s="34">
        <f>+IF(I126=0,"",'Ark1'!X1466)</f>
        <v>96.296296296296291</v>
      </c>
      <c r="Z126" s="34">
        <f>+IF(I126=0,"",'Ark1'!Y1466)</f>
        <v>70.370370370370352</v>
      </c>
      <c r="AA126" s="34">
        <f>+IF(I126=0,"",'Ark1'!Z1466)</f>
        <v>8.4076945619096488</v>
      </c>
      <c r="AB126" s="29">
        <f>+IF(I126=0,"",'Ark1'!Z1466)</f>
        <v>8.4076945619096488</v>
      </c>
      <c r="AC126" s="29">
        <f>+IF(I126=0,"",'Ark1'!AB1466)</f>
        <v>0</v>
      </c>
      <c r="AD126" s="34">
        <f>+'Ark1'!AD1466</f>
        <v>0</v>
      </c>
      <c r="AE126" s="29">
        <f t="shared" si="24"/>
        <v>3.375</v>
      </c>
      <c r="AF126" s="29">
        <f t="shared" si="25"/>
        <v>1.6875</v>
      </c>
      <c r="AG126" s="216"/>
      <c r="AH126" s="219"/>
      <c r="AJ126" s="29"/>
      <c r="AK126" s="27"/>
      <c r="AL126" s="220"/>
      <c r="AM126" s="28"/>
      <c r="AQ126" s="28"/>
    </row>
    <row r="127" spans="1:43">
      <c r="A127" s="216"/>
      <c r="B127" s="236">
        <f>+'Ark1'!C1467</f>
        <v>2024</v>
      </c>
      <c r="C127" s="216"/>
      <c r="D127" s="28">
        <f>+'Ark1'!M1467</f>
        <v>8</v>
      </c>
      <c r="E127" s="236" t="str">
        <f>VLOOKUP(D127,RNR!$D$16:$E$30,2)</f>
        <v>3</v>
      </c>
      <c r="F127" s="28">
        <f>+'Ark1'!D1467</f>
        <v>8</v>
      </c>
      <c r="G127" s="236" t="str">
        <f>VLOOKUP(F127,RNR!$D$2:$E$13,2)</f>
        <v>Aug</v>
      </c>
      <c r="H127" s="28">
        <f>+'Ark1'!Q1467</f>
        <v>363</v>
      </c>
      <c r="I127" s="28">
        <f>+'Ark1'!R1467</f>
        <v>624</v>
      </c>
      <c r="J127" s="29">
        <f>+IF(I127=0,"",'Ark1'!AG1467)</f>
        <v>11.481433657882597</v>
      </c>
      <c r="K127" s="29">
        <f>+IF(I127=0,"",'Ark1'!AH1467)</f>
        <v>10.897435897435898</v>
      </c>
      <c r="L127" s="95"/>
      <c r="M127" s="243">
        <f>+'Ark1'!AI1467</f>
        <v>623</v>
      </c>
      <c r="N127" s="216"/>
      <c r="O127" s="29">
        <f>+IF(I127=0,"",'Ark1'!U1467)</f>
        <v>26.789423076923072</v>
      </c>
      <c r="P127" s="29">
        <f>+IF(I127=0,"",'Ark1'!V1467)</f>
        <v>0</v>
      </c>
      <c r="Q127" s="534"/>
      <c r="R127" s="237">
        <f>+IF(M127=0,"",'Ark1'!AJ1467)</f>
        <v>106.77383627608351</v>
      </c>
      <c r="S127" s="217"/>
      <c r="T127" s="237">
        <f>+IF(M127=0,"",'Ark1'!AK1467)</f>
        <v>21.127633694244665</v>
      </c>
      <c r="U127" s="216"/>
      <c r="V127" s="238">
        <f>+IF(I127=0,"",'Ark1'!S1467)</f>
        <v>8.125</v>
      </c>
      <c r="W127" s="53"/>
      <c r="X127" s="29">
        <f>+IF(I127=0,"",'Ark1'!W1467)</f>
        <v>0</v>
      </c>
      <c r="Y127" s="34">
        <f>+IF(I127=0,"",'Ark1'!X1467)</f>
        <v>86.698717948717956</v>
      </c>
      <c r="Z127" s="34">
        <f>+IF(I127=0,"",'Ark1'!Y1467)</f>
        <v>57.37179487179489</v>
      </c>
      <c r="AA127" s="34">
        <f>+IF(I127=0,"",'Ark1'!Z1467)</f>
        <v>9.3987374861641513</v>
      </c>
      <c r="AB127" s="29">
        <f>+IF(I127=0,"",'Ark1'!Z1467)</f>
        <v>9.3987374861641513</v>
      </c>
      <c r="AC127" s="29">
        <f>+IF(I127=0,"",'Ark1'!AB1467)</f>
        <v>0</v>
      </c>
      <c r="AD127" s="34">
        <f>+'Ark1'!AD1467</f>
        <v>0</v>
      </c>
      <c r="AE127" s="29">
        <f t="shared" si="24"/>
        <v>78</v>
      </c>
      <c r="AF127" s="29">
        <f t="shared" si="25"/>
        <v>1.71900826446281</v>
      </c>
      <c r="AG127" s="216"/>
      <c r="AH127" s="219"/>
      <c r="AJ127" s="29"/>
      <c r="AK127" s="27"/>
      <c r="AL127" s="220"/>
      <c r="AM127" s="28"/>
      <c r="AQ127" s="28"/>
    </row>
    <row r="128" spans="1:43">
      <c r="A128" s="216"/>
      <c r="B128" s="236">
        <f>+'Ark1'!C1468</f>
        <v>2024</v>
      </c>
      <c r="C128" s="216"/>
      <c r="D128" s="28">
        <f>+'Ark1'!M1468</f>
        <v>8</v>
      </c>
      <c r="E128" s="236" t="str">
        <f>VLOOKUP(D128,RNR!$D$16:$E$30,2)</f>
        <v>3</v>
      </c>
      <c r="F128" s="28">
        <f>+'Ark1'!D1468</f>
        <v>9</v>
      </c>
      <c r="G128" s="236" t="str">
        <f>VLOOKUP(F128,RNR!$D$2:$E$13,2)</f>
        <v>Sep</v>
      </c>
      <c r="H128" s="28">
        <f>+'Ark1'!Q1468</f>
        <v>606</v>
      </c>
      <c r="I128" s="28">
        <f>+'Ark1'!R1468</f>
        <v>913</v>
      </c>
      <c r="J128" s="29">
        <f>+IF(I128=0,"",'Ark1'!AG1468)</f>
        <v>13.468741075045097</v>
      </c>
      <c r="K128" s="29">
        <f>+IF(I128=0,"",'Ark1'!AH1468)</f>
        <v>6.0240963855421681</v>
      </c>
      <c r="L128" s="95"/>
      <c r="M128" s="243">
        <f>+'Ark1'!AI1468</f>
        <v>910</v>
      </c>
      <c r="N128" s="216"/>
      <c r="O128" s="29">
        <f>+IF(I128=0,"",'Ark1'!U1468)</f>
        <v>27.169769989047104</v>
      </c>
      <c r="P128" s="29">
        <f>+IF(I128=0,"",'Ark1'!V1468)</f>
        <v>0</v>
      </c>
      <c r="Q128" s="534"/>
      <c r="R128" s="237">
        <f>+IF(M128=0,"",'Ark1'!AJ1468)</f>
        <v>107.40417582417602</v>
      </c>
      <c r="S128" s="217"/>
      <c r="T128" s="237">
        <f>+IF(M128=0,"",'Ark1'!AK1468)</f>
        <v>21.298049896410593</v>
      </c>
      <c r="U128" s="216"/>
      <c r="V128" s="238">
        <f>+IF(I128=0,"",'Ark1'!S1468)</f>
        <v>8.1697699890470972</v>
      </c>
      <c r="W128" s="53"/>
      <c r="X128" s="29">
        <f>+IF(I128=0,"",'Ark1'!W1468)</f>
        <v>0</v>
      </c>
      <c r="Y128" s="34">
        <f>+IF(I128=0,"",'Ark1'!X1468)</f>
        <v>91.347207009857598</v>
      </c>
      <c r="Z128" s="34">
        <f>+IF(I128=0,"",'Ark1'!Y1468)</f>
        <v>64.074479737130346</v>
      </c>
      <c r="AA128" s="34">
        <f>+IF(I128=0,"",'Ark1'!Z1468)</f>
        <v>8.2205020894151311</v>
      </c>
      <c r="AB128" s="29">
        <f>+IF(I128=0,"",'Ark1'!Z1468)</f>
        <v>8.2205020894151311</v>
      </c>
      <c r="AC128" s="29">
        <f>+IF(I128=0,"",'Ark1'!AB1468)</f>
        <v>0</v>
      </c>
      <c r="AD128" s="34">
        <f>+'Ark1'!AD1468</f>
        <v>0</v>
      </c>
      <c r="AE128" s="29">
        <f t="shared" si="24"/>
        <v>114.125</v>
      </c>
      <c r="AF128" s="29">
        <f t="shared" si="25"/>
        <v>1.5066006600660067</v>
      </c>
      <c r="AG128" s="216"/>
      <c r="AH128" s="219"/>
      <c r="AJ128" s="29"/>
      <c r="AK128" s="27"/>
      <c r="AL128" s="220"/>
      <c r="AM128" s="28"/>
      <c r="AQ128" s="28"/>
    </row>
    <row r="129" spans="1:43">
      <c r="A129" s="216"/>
      <c r="B129" s="236">
        <f>+'Ark1'!C1469</f>
        <v>2024</v>
      </c>
      <c r="C129" s="216"/>
      <c r="D129" s="28">
        <f>+'Ark1'!M1469</f>
        <v>8</v>
      </c>
      <c r="E129" s="236" t="str">
        <f>VLOOKUP(D129,RNR!$D$16:$E$30,2)</f>
        <v>3</v>
      </c>
      <c r="F129" s="28">
        <f>+'Ark1'!D1469</f>
        <v>10</v>
      </c>
      <c r="G129" s="236" t="str">
        <f>VLOOKUP(F129,RNR!$D$2:$E$13,2)</f>
        <v>Okt</v>
      </c>
      <c r="H129" s="28">
        <f>+'Ark1'!Q1469</f>
        <v>1320</v>
      </c>
      <c r="I129" s="28">
        <f>+'Ark1'!R1469</f>
        <v>2007</v>
      </c>
      <c r="J129" s="29">
        <f>+IF(I129=0,"",'Ark1'!AG1469)</f>
        <v>13.114918971832916</v>
      </c>
      <c r="K129" s="29">
        <f>+IF(I129=0,"",'Ark1'!AH1469)</f>
        <v>5.0822122571001485</v>
      </c>
      <c r="L129" s="95"/>
      <c r="M129" s="243">
        <f>+'Ark1'!AI1469</f>
        <v>2006</v>
      </c>
      <c r="N129" s="216"/>
      <c r="O129" s="29">
        <f>+IF(I129=0,"",'Ark1'!U1469)</f>
        <v>29.238166417538647</v>
      </c>
      <c r="P129" s="29">
        <f>+IF(I129=0,"",'Ark1'!V1469)</f>
        <v>0</v>
      </c>
      <c r="Q129" s="534"/>
      <c r="R129" s="237">
        <f>+IF(M129=0,"",'Ark1'!AJ1469)</f>
        <v>109.41515453639099</v>
      </c>
      <c r="S129" s="217"/>
      <c r="T129" s="237">
        <f>+IF(M129=0,"",'Ark1'!AK1469)</f>
        <v>21.691848541438205</v>
      </c>
      <c r="U129" s="216"/>
      <c r="V129" s="238">
        <f>+IF(I129=0,"",'Ark1'!S1469)</f>
        <v>8.351768809167913</v>
      </c>
      <c r="W129" s="53"/>
      <c r="X129" s="29">
        <f>+IF(I129=0,"",'Ark1'!W1469)</f>
        <v>0</v>
      </c>
      <c r="Y129" s="34">
        <f>+IF(I129=0,"",'Ark1'!X1469)</f>
        <v>93.223716990533134</v>
      </c>
      <c r="Z129" s="34">
        <f>+IF(I129=0,"",'Ark1'!Y1469)</f>
        <v>72.795216741405056</v>
      </c>
      <c r="AA129" s="34">
        <f>+IF(I129=0,"",'Ark1'!Z1469)</f>
        <v>8.511048432316981</v>
      </c>
      <c r="AB129" s="29">
        <f>+IF(I129=0,"",'Ark1'!Z1469)</f>
        <v>8.511048432316981</v>
      </c>
      <c r="AC129" s="29">
        <f>+IF(I129=0,"",'Ark1'!AB1469)</f>
        <v>0</v>
      </c>
      <c r="AD129" s="34">
        <f>+'Ark1'!AD1469</f>
        <v>0</v>
      </c>
      <c r="AE129" s="29">
        <f t="shared" si="24"/>
        <v>250.875</v>
      </c>
      <c r="AF129" s="29">
        <f t="shared" si="25"/>
        <v>1.5204545454545455</v>
      </c>
      <c r="AG129" s="216"/>
      <c r="AH129" s="219"/>
      <c r="AJ129" s="29"/>
      <c r="AK129" s="27"/>
      <c r="AL129" s="220"/>
      <c r="AM129" s="28"/>
      <c r="AQ129" s="28"/>
    </row>
    <row r="130" spans="1:43">
      <c r="A130" s="216"/>
      <c r="B130" s="236">
        <f>+'Ark1'!C1470</f>
        <v>2024</v>
      </c>
      <c r="C130" s="216"/>
      <c r="D130" s="28">
        <f>+'Ark1'!M1470</f>
        <v>8</v>
      </c>
      <c r="E130" s="236" t="str">
        <f>VLOOKUP(D130,RNR!$D$16:$E$30,2)</f>
        <v>3</v>
      </c>
      <c r="F130" s="28">
        <f>+'Ark1'!D1470</f>
        <v>11</v>
      </c>
      <c r="G130" s="236" t="str">
        <f>VLOOKUP(F130,RNR!$D$2:$E$13,2)</f>
        <v>Nov</v>
      </c>
      <c r="H130" s="28">
        <f>+'Ark1'!Q1470</f>
        <v>455</v>
      </c>
      <c r="I130" s="28">
        <f>+'Ark1'!R1470</f>
        <v>619</v>
      </c>
      <c r="J130" s="29">
        <f>+IF(I130=0,"",'Ark1'!AG1470)</f>
        <v>12.719829543853905</v>
      </c>
      <c r="K130" s="29">
        <f>+IF(I130=0,"",'Ark1'!AH1470)</f>
        <v>3.0694668820678519</v>
      </c>
      <c r="L130" s="95"/>
      <c r="M130" s="243">
        <f>+'Ark1'!AI1470</f>
        <v>619</v>
      </c>
      <c r="N130" s="216"/>
      <c r="O130" s="29">
        <f>+IF(I130=0,"",'Ark1'!U1470)</f>
        <v>29.90678513731822</v>
      </c>
      <c r="P130" s="29">
        <f>+IF(I130=0,"",'Ark1'!V1470)</f>
        <v>0</v>
      </c>
      <c r="Q130" s="534"/>
      <c r="R130" s="237">
        <f>+IF(M130=0,"",'Ark1'!AJ1470)</f>
        <v>110.61987075928919</v>
      </c>
      <c r="S130" s="217"/>
      <c r="T130" s="237">
        <f>+IF(M130=0,"",'Ark1'!AK1470)</f>
        <v>21.568833548395521</v>
      </c>
      <c r="U130" s="216"/>
      <c r="V130" s="238">
        <f>+IF(I130=0,"",'Ark1'!S1470)</f>
        <v>8.3457189014539548</v>
      </c>
      <c r="W130" s="53"/>
      <c r="X130" s="29">
        <f>+IF(I130=0,"",'Ark1'!W1470)</f>
        <v>0</v>
      </c>
      <c r="Y130" s="34">
        <f>+IF(I130=0,"",'Ark1'!X1470)</f>
        <v>93.861066235864286</v>
      </c>
      <c r="Z130" s="34">
        <f>+IF(I130=0,"",'Ark1'!Y1470)</f>
        <v>79.159935379644608</v>
      </c>
      <c r="AA130" s="34">
        <f>+IF(I130=0,"",'Ark1'!Z1470)</f>
        <v>8.1633674335588751</v>
      </c>
      <c r="AB130" s="29">
        <f>+IF(I130=0,"",'Ark1'!Z1470)</f>
        <v>8.1633674335588751</v>
      </c>
      <c r="AC130" s="29">
        <f>+IF(I130=0,"",'Ark1'!AB1470)</f>
        <v>0</v>
      </c>
      <c r="AD130" s="34">
        <f>+'Ark1'!AD1470</f>
        <v>0</v>
      </c>
      <c r="AE130" s="29">
        <f t="shared" si="24"/>
        <v>77.375</v>
      </c>
      <c r="AF130" s="29">
        <f t="shared" si="25"/>
        <v>1.3604395604395605</v>
      </c>
      <c r="AG130" s="216"/>
      <c r="AH130" s="219"/>
      <c r="AJ130" s="29"/>
      <c r="AK130" s="27"/>
      <c r="AL130" s="220"/>
      <c r="AM130" s="28"/>
      <c r="AQ130" s="28"/>
    </row>
    <row r="131" spans="1:43">
      <c r="A131" s="216"/>
      <c r="B131" s="236">
        <f>+'Ark1'!C1471</f>
        <v>2024</v>
      </c>
      <c r="C131" s="216"/>
      <c r="D131" s="28">
        <f>+'Ark1'!M1471</f>
        <v>8</v>
      </c>
      <c r="E131" s="236" t="str">
        <f>VLOOKUP(D131,RNR!$D$16:$E$30,2)</f>
        <v>3</v>
      </c>
      <c r="F131" s="28">
        <f>+'Ark1'!D1471</f>
        <v>12</v>
      </c>
      <c r="G131" s="236" t="str">
        <f>VLOOKUP(F131,RNR!$D$2:$E$13,2)</f>
        <v>Des</v>
      </c>
      <c r="H131" s="28">
        <f>+'Ark1'!Q1471</f>
        <v>56</v>
      </c>
      <c r="I131" s="28">
        <f>+'Ark1'!R1471</f>
        <v>76</v>
      </c>
      <c r="J131" s="29">
        <f>+IF(I131=0,"",'Ark1'!AG1471)</f>
        <v>13.334436213689196</v>
      </c>
      <c r="K131" s="29">
        <f>+IF(I131=0,"",'Ark1'!AH1471)</f>
        <v>1.3157894736842111</v>
      </c>
      <c r="L131" s="95"/>
      <c r="M131" s="243">
        <f>+'Ark1'!AI1471</f>
        <v>75</v>
      </c>
      <c r="N131" s="216"/>
      <c r="O131" s="29">
        <f>+IF(I131=0,"",'Ark1'!U1471)</f>
        <v>28.635526315789487</v>
      </c>
      <c r="P131" s="29">
        <f>+IF(I131=0,"",'Ark1'!V1471)</f>
        <v>0</v>
      </c>
      <c r="Q131" s="534"/>
      <c r="R131" s="237">
        <f>+IF(M131=0,"",'Ark1'!AJ1471)</f>
        <v>109.74533333333331</v>
      </c>
      <c r="S131" s="217"/>
      <c r="T131" s="237">
        <f>+IF(M131=0,"",'Ark1'!AK1471)</f>
        <v>21.218492416207972</v>
      </c>
      <c r="U131" s="216"/>
      <c r="V131" s="238">
        <f>+IF(I131=0,"",'Ark1'!S1471)</f>
        <v>8.1447368421052637</v>
      </c>
      <c r="W131" s="53"/>
      <c r="X131" s="29">
        <f>+IF(I131=0,"",'Ark1'!W1471)</f>
        <v>0</v>
      </c>
      <c r="Y131" s="34">
        <f>+IF(I131=0,"",'Ark1'!X1471)</f>
        <v>93.421052631578945</v>
      </c>
      <c r="Z131" s="34">
        <f>+IF(I131=0,"",'Ark1'!Y1471)</f>
        <v>68.421052631578959</v>
      </c>
      <c r="AA131" s="34">
        <f>+IF(I131=0,"",'Ark1'!Z1471)</f>
        <v>8.2262369722122308</v>
      </c>
      <c r="AB131" s="29">
        <f>+IF(I131=0,"",'Ark1'!Z1471)</f>
        <v>8.2262369722122308</v>
      </c>
      <c r="AC131" s="29">
        <f>+IF(I131=0,"",'Ark1'!AB1471)</f>
        <v>0</v>
      </c>
      <c r="AD131" s="34">
        <f>+'Ark1'!AD1471</f>
        <v>0</v>
      </c>
      <c r="AE131" s="29">
        <f t="shared" si="24"/>
        <v>9.5</v>
      </c>
      <c r="AF131" s="29">
        <f t="shared" si="25"/>
        <v>1.3571428571428572</v>
      </c>
      <c r="AG131" s="216"/>
      <c r="AH131" s="219"/>
      <c r="AJ131" s="29"/>
      <c r="AK131" s="27"/>
      <c r="AL131" s="220"/>
      <c r="AM131" s="28"/>
      <c r="AQ131" s="28"/>
    </row>
    <row r="132" spans="1:43">
      <c r="A132" s="216"/>
      <c r="B132" s="216"/>
      <c r="C132" s="216"/>
      <c r="D132" s="216"/>
      <c r="E132" s="216"/>
      <c r="F132" s="216"/>
      <c r="G132" s="216"/>
      <c r="H132" s="216"/>
      <c r="I132" s="216"/>
      <c r="J132" s="217"/>
      <c r="K132" s="217"/>
      <c r="L132" s="217"/>
      <c r="M132" s="233"/>
      <c r="N132" s="217"/>
      <c r="O132" s="216"/>
      <c r="P132" s="216"/>
      <c r="Q132" s="534"/>
      <c r="R132" s="217"/>
      <c r="S132" s="217"/>
      <c r="T132" s="217"/>
      <c r="U132" s="216"/>
      <c r="V132" s="216"/>
      <c r="W132" s="216"/>
      <c r="X132" s="218"/>
      <c r="Y132" s="218"/>
      <c r="Z132" s="218"/>
      <c r="AA132" s="218"/>
      <c r="AB132" s="217"/>
      <c r="AC132" s="216"/>
      <c r="AD132" s="218"/>
      <c r="AE132" s="218"/>
      <c r="AF132" s="217"/>
      <c r="AG132" s="216"/>
      <c r="AH132" s="219"/>
      <c r="AJ132" s="29"/>
      <c r="AK132" s="27"/>
      <c r="AL132" s="220"/>
      <c r="AM132" s="28"/>
      <c r="AQ132" s="28"/>
    </row>
    <row r="133" spans="1:43">
      <c r="A133" s="500" t="s">
        <v>654</v>
      </c>
      <c r="B133" s="500"/>
      <c r="C133" s="500" t="str">
        <f>+E136</f>
        <v>3+</v>
      </c>
      <c r="D133" s="216"/>
      <c r="E133" s="216"/>
      <c r="F133" s="216"/>
      <c r="G133" s="216"/>
      <c r="H133" s="216"/>
      <c r="I133" s="240">
        <f>SUM(I135:I146)</f>
        <v>2653</v>
      </c>
      <c r="J133" s="217"/>
      <c r="K133" s="217"/>
      <c r="L133" s="217"/>
      <c r="M133" s="233"/>
      <c r="N133" s="217"/>
      <c r="O133" s="265" t="e">
        <f>+Fettgruppe!#REF!</f>
        <v>#REF!</v>
      </c>
      <c r="P133" s="216"/>
      <c r="Q133" s="534"/>
      <c r="R133" s="217"/>
      <c r="S133" s="217"/>
      <c r="T133" s="217"/>
      <c r="U133" s="216"/>
      <c r="V133" s="216"/>
      <c r="W133" s="216"/>
      <c r="X133" s="218"/>
      <c r="Y133" s="218"/>
      <c r="Z133" s="218"/>
      <c r="AA133" s="218"/>
      <c r="AB133" s="217"/>
      <c r="AC133" s="216"/>
      <c r="AD133" s="218"/>
      <c r="AE133" s="218"/>
      <c r="AF133" s="218"/>
      <c r="AG133" s="216"/>
      <c r="AH133" s="219"/>
      <c r="AJ133" s="29"/>
      <c r="AK133" s="27"/>
      <c r="AL133" s="220"/>
      <c r="AM133" s="28"/>
      <c r="AQ133" s="28"/>
    </row>
    <row r="134" spans="1:43">
      <c r="A134" s="216"/>
      <c r="B134" s="216"/>
      <c r="C134" s="216"/>
      <c r="D134" s="216"/>
      <c r="E134" s="216"/>
      <c r="F134" s="216"/>
      <c r="G134" s="216"/>
      <c r="H134" s="216"/>
      <c r="I134" s="216"/>
      <c r="J134" s="217"/>
      <c r="K134" s="217"/>
      <c r="L134" s="217"/>
      <c r="M134" s="233"/>
      <c r="N134" s="217"/>
      <c r="O134" s="216"/>
      <c r="P134" s="216"/>
      <c r="Q134" s="534"/>
      <c r="R134" s="217"/>
      <c r="S134" s="217"/>
      <c r="T134" s="217"/>
      <c r="U134" s="216"/>
      <c r="V134" s="216"/>
      <c r="W134" s="216"/>
      <c r="X134" s="218"/>
      <c r="Y134" s="218"/>
      <c r="Z134" s="218"/>
      <c r="AA134" s="218"/>
      <c r="AB134" s="217"/>
      <c r="AC134" s="216"/>
      <c r="AD134" s="218"/>
      <c r="AE134" s="218"/>
      <c r="AF134" s="218"/>
      <c r="AG134" s="218"/>
      <c r="AH134" s="219"/>
      <c r="AJ134" s="29"/>
      <c r="AK134" s="27"/>
      <c r="AL134" s="220"/>
      <c r="AM134" s="28"/>
      <c r="AQ134" s="28"/>
    </row>
    <row r="135" spans="1:43">
      <c r="A135" s="216"/>
      <c r="B135" s="236">
        <f>+'Ark1'!C1472</f>
        <v>2024</v>
      </c>
      <c r="C135" s="216"/>
      <c r="D135" s="28">
        <f>+'Ark1'!M1472</f>
        <v>9</v>
      </c>
      <c r="E135" s="236" t="str">
        <f>VLOOKUP(D135,RNR!$D$16:$E$30,2)</f>
        <v>3+</v>
      </c>
      <c r="F135" s="28">
        <f>+'Ark1'!D1472</f>
        <v>1</v>
      </c>
      <c r="G135" s="236" t="str">
        <f>VLOOKUP(F135,RNR!$D$2:$E$13,2)</f>
        <v>Jan</v>
      </c>
      <c r="H135" s="28">
        <f>+'Ark1'!Q1472</f>
        <v>29</v>
      </c>
      <c r="I135" s="28">
        <f>+'Ark1'!R1472</f>
        <v>38</v>
      </c>
      <c r="J135" s="29">
        <f>+IF(I135=0,"",'Ark1'!AG1472)</f>
        <v>9.9068498381207686</v>
      </c>
      <c r="K135" s="29">
        <f>+IF(I135=0,"",'Ark1'!AH1472)</f>
        <v>0</v>
      </c>
      <c r="L135" s="95"/>
      <c r="M135" s="243">
        <f>+'Ark1'!AI1472</f>
        <v>35</v>
      </c>
      <c r="N135" s="216"/>
      <c r="O135" s="29">
        <f>+IF(I135=0,"",'Ark1'!U1472)</f>
        <v>32.773684210526326</v>
      </c>
      <c r="P135" s="29">
        <f>+IF(I135=0,"",'Ark1'!V1472)</f>
        <v>0</v>
      </c>
      <c r="Q135" s="534"/>
      <c r="R135" s="237">
        <f>+IF(M135=0,"",'Ark1'!AJ1472)</f>
        <v>111.38000000000002</v>
      </c>
      <c r="S135" s="217"/>
      <c r="T135" s="237">
        <f>+IF(M135=0,"",'Ark1'!AK1472)</f>
        <v>23.240046327383457</v>
      </c>
      <c r="U135" s="216"/>
      <c r="V135" s="238">
        <f>+IF(I135=0,"",'Ark1'!S1472)</f>
        <v>8.5526315789473699</v>
      </c>
      <c r="W135" s="53"/>
      <c r="X135" s="29">
        <f>+IF(I135=0,"",'Ark1'!W1472)</f>
        <v>100</v>
      </c>
      <c r="Y135" s="34">
        <f>+IF(I135=0,"",'Ark1'!X1472)</f>
        <v>100</v>
      </c>
      <c r="Z135" s="34">
        <f>+IF(I135=0,"",'Ark1'!Y1472)</f>
        <v>92.105263157894726</v>
      </c>
      <c r="AA135" s="34">
        <f>+IF(I135=0,"",'Ark1'!Z1472)</f>
        <v>7.5686918917939892</v>
      </c>
      <c r="AB135" s="29">
        <f>+IF(I135=0,"",'Ark1'!Z1472)</f>
        <v>7.5686918917939892</v>
      </c>
      <c r="AC135" s="29">
        <f>+IF(I135=0,"",'Ark1'!AB1472)</f>
        <v>0</v>
      </c>
      <c r="AD135" s="34">
        <f>+'Ark1'!AD1472</f>
        <v>0</v>
      </c>
      <c r="AE135" s="29">
        <f t="shared" si="24"/>
        <v>4.2222222222222223</v>
      </c>
      <c r="AF135" s="29">
        <f t="shared" si="25"/>
        <v>1.3103448275862069</v>
      </c>
      <c r="AG135" s="216"/>
      <c r="AH135" s="219"/>
      <c r="AJ135" s="29"/>
      <c r="AK135" s="27"/>
      <c r="AL135" s="220"/>
      <c r="AM135" s="28"/>
      <c r="AQ135" s="28"/>
    </row>
    <row r="136" spans="1:43">
      <c r="A136" s="216"/>
      <c r="B136" s="236">
        <f>+'Ark1'!C1473</f>
        <v>2024</v>
      </c>
      <c r="C136" s="216"/>
      <c r="D136" s="28">
        <f>+'Ark1'!M1473</f>
        <v>9</v>
      </c>
      <c r="E136" s="236" t="str">
        <f>VLOOKUP(D136,RNR!$D$16:$E$30,2)</f>
        <v>3+</v>
      </c>
      <c r="F136" s="28">
        <f>+'Ark1'!D1473</f>
        <v>2</v>
      </c>
      <c r="G136" s="236" t="str">
        <f>VLOOKUP(F136,RNR!$D$2:$E$13,2)</f>
        <v>Feb</v>
      </c>
      <c r="H136" s="28">
        <f>+'Ark1'!Q1473</f>
        <v>45</v>
      </c>
      <c r="I136" s="28">
        <f>+'Ark1'!R1473</f>
        <v>52</v>
      </c>
      <c r="J136" s="29">
        <f>+IF(I136=0,"",'Ark1'!AG1473)</f>
        <v>12.487869339885608</v>
      </c>
      <c r="K136" s="29">
        <f>+IF(I136=0,"",'Ark1'!AH1473)</f>
        <v>0</v>
      </c>
      <c r="L136" s="95"/>
      <c r="M136" s="243">
        <f>+'Ark1'!AI1473</f>
        <v>46</v>
      </c>
      <c r="N136" s="216"/>
      <c r="O136" s="29">
        <f>+IF(I136=0,"",'Ark1'!U1473)</f>
        <v>34.892307692307689</v>
      </c>
      <c r="P136" s="29">
        <f>+IF(I136=0,"",'Ark1'!V1473)</f>
        <v>0</v>
      </c>
      <c r="Q136" s="534"/>
      <c r="R136" s="237">
        <f>+IF(M136=0,"",'Ark1'!AJ1473)</f>
        <v>111.95</v>
      </c>
      <c r="S136" s="217"/>
      <c r="T136" s="237">
        <f>+IF(M136=0,"",'Ark1'!AK1473)</f>
        <v>24.997149172960849</v>
      </c>
      <c r="U136" s="216"/>
      <c r="V136" s="238">
        <f>+IF(I136=0,"",'Ark1'!S1473)</f>
        <v>9</v>
      </c>
      <c r="W136" s="53"/>
      <c r="X136" s="29">
        <f>+IF(I136=0,"",'Ark1'!W1473)</f>
        <v>100</v>
      </c>
      <c r="Y136" s="34">
        <f>+IF(I136=0,"",'Ark1'!X1473)</f>
        <v>98.076923076923109</v>
      </c>
      <c r="Z136" s="34">
        <f>+IF(I136=0,"",'Ark1'!Y1473)</f>
        <v>96.153846153846175</v>
      </c>
      <c r="AA136" s="34">
        <f>+IF(I136=0,"",'Ark1'!Z1473)</f>
        <v>7.4442762254439456</v>
      </c>
      <c r="AB136" s="29">
        <f>+IF(I136=0,"",'Ark1'!Z1473)</f>
        <v>7.4442762254439456</v>
      </c>
      <c r="AC136" s="29">
        <f>+IF(I136=0,"",'Ark1'!AB1473)</f>
        <v>0</v>
      </c>
      <c r="AD136" s="34">
        <f>+'Ark1'!AD1473</f>
        <v>0</v>
      </c>
      <c r="AE136" s="29">
        <f t="shared" si="24"/>
        <v>5.7777777777777777</v>
      </c>
      <c r="AF136" s="29">
        <f t="shared" si="25"/>
        <v>1.1555555555555554</v>
      </c>
      <c r="AG136" s="216"/>
      <c r="AH136" s="219"/>
      <c r="AJ136" s="29"/>
      <c r="AK136" s="27"/>
      <c r="AL136" s="220"/>
      <c r="AM136" s="28"/>
      <c r="AQ136" s="28"/>
    </row>
    <row r="137" spans="1:43">
      <c r="A137" s="216"/>
      <c r="B137" s="236">
        <f>+'Ark1'!C1474</f>
        <v>2024</v>
      </c>
      <c r="C137" s="216"/>
      <c r="D137" s="28">
        <f>+'Ark1'!M1474</f>
        <v>9</v>
      </c>
      <c r="E137" s="236" t="str">
        <f>VLOOKUP(D137,RNR!$D$16:$E$30,2)</f>
        <v>3+</v>
      </c>
      <c r="F137" s="28">
        <f>+'Ark1'!D1474</f>
        <v>3</v>
      </c>
      <c r="G137" s="236" t="str">
        <f>VLOOKUP(F137,RNR!$D$2:$E$13,2)</f>
        <v>Mar</v>
      </c>
      <c r="H137" s="28">
        <f>+'Ark1'!Q1474</f>
        <v>303</v>
      </c>
      <c r="I137" s="28">
        <f>+'Ark1'!R1474</f>
        <v>358</v>
      </c>
      <c r="J137" s="29">
        <f>+IF(I137=0,"",'Ark1'!AG1474)</f>
        <v>14.874303132859675</v>
      </c>
      <c r="K137" s="29">
        <f>+IF(I137=0,"",'Ark1'!AH1474)</f>
        <v>1.1173184357541901</v>
      </c>
      <c r="L137" s="95"/>
      <c r="M137" s="243">
        <f>+'Ark1'!AI1474</f>
        <v>323</v>
      </c>
      <c r="N137" s="216"/>
      <c r="O137" s="29">
        <f>+IF(I137=0,"",'Ark1'!U1474)</f>
        <v>35.847486033519559</v>
      </c>
      <c r="P137" s="29">
        <f>+IF(I137=0,"",'Ark1'!V1474)</f>
        <v>0</v>
      </c>
      <c r="Q137" s="534"/>
      <c r="R137" s="237">
        <f>+IF(M137=0,"",'Ark1'!AJ1474)</f>
        <v>113.1513931888546</v>
      </c>
      <c r="S137" s="217"/>
      <c r="T137" s="237">
        <f>+IF(M137=0,"",'Ark1'!AK1474)</f>
        <v>24.378439184113954</v>
      </c>
      <c r="U137" s="216"/>
      <c r="V137" s="238">
        <f>+IF(I137=0,"",'Ark1'!S1474)</f>
        <v>8.9217877094972042</v>
      </c>
      <c r="W137" s="53"/>
      <c r="X137" s="29">
        <f>+IF(I137=0,"",'Ark1'!W1474)</f>
        <v>100</v>
      </c>
      <c r="Y137" s="34">
        <f>+IF(I137=0,"",'Ark1'!X1474)</f>
        <v>100</v>
      </c>
      <c r="Z137" s="34">
        <f>+IF(I137=0,"",'Ark1'!Y1474)</f>
        <v>95.810055865921797</v>
      </c>
      <c r="AA137" s="34">
        <f>+IF(I137=0,"",'Ark1'!Z1474)</f>
        <v>6.8925781348329362</v>
      </c>
      <c r="AB137" s="29">
        <f>+IF(I137=0,"",'Ark1'!Z1474)</f>
        <v>6.8925781348329362</v>
      </c>
      <c r="AC137" s="29">
        <f>+IF(I137=0,"",'Ark1'!AB1474)</f>
        <v>0</v>
      </c>
      <c r="AD137" s="34">
        <f>+'Ark1'!AD1474</f>
        <v>0</v>
      </c>
      <c r="AE137" s="29">
        <f t="shared" si="24"/>
        <v>39.777777777777779</v>
      </c>
      <c r="AF137" s="29">
        <f t="shared" si="25"/>
        <v>1.1815181518151816</v>
      </c>
      <c r="AG137" s="216"/>
      <c r="AH137" s="219"/>
      <c r="AJ137" s="29"/>
      <c r="AK137" s="27"/>
      <c r="AL137" s="220"/>
      <c r="AM137" s="28"/>
      <c r="AQ137" s="28"/>
    </row>
    <row r="138" spans="1:43">
      <c r="A138" s="216"/>
      <c r="B138" s="236">
        <f>+'Ark1'!C1475</f>
        <v>2024</v>
      </c>
      <c r="C138" s="216"/>
      <c r="D138" s="28">
        <f>+'Ark1'!M1475</f>
        <v>9</v>
      </c>
      <c r="E138" s="236" t="str">
        <f>VLOOKUP(D138,RNR!$D$16:$E$30,2)</f>
        <v>3+</v>
      </c>
      <c r="F138" s="28">
        <f>+'Ark1'!D1475</f>
        <v>4</v>
      </c>
      <c r="G138" s="236" t="str">
        <f>VLOOKUP(F138,RNR!$D$2:$E$13,2)</f>
        <v>Apr</v>
      </c>
      <c r="H138" s="28">
        <f>+'Ark1'!Q1475</f>
        <v>44</v>
      </c>
      <c r="I138" s="28">
        <f>+'Ark1'!R1475</f>
        <v>53</v>
      </c>
      <c r="J138" s="29">
        <f>+IF(I138=0,"",'Ark1'!AG1475)</f>
        <v>8.7662451659502381</v>
      </c>
      <c r="K138" s="29">
        <f>+IF(I138=0,"",'Ark1'!AH1475)</f>
        <v>3.7735849056603761</v>
      </c>
      <c r="L138" s="95"/>
      <c r="M138" s="243">
        <f>+'Ark1'!AI1475</f>
        <v>46</v>
      </c>
      <c r="N138" s="216"/>
      <c r="O138" s="29">
        <f>+IF(I138=0,"",'Ark1'!U1475)</f>
        <v>32.975471698113203</v>
      </c>
      <c r="P138" s="29">
        <f>+IF(I138=0,"",'Ark1'!V1475)</f>
        <v>0</v>
      </c>
      <c r="Q138" s="534"/>
      <c r="R138" s="237">
        <f>+IF(M138=0,"",'Ark1'!AJ1475)</f>
        <v>110.4391304347826</v>
      </c>
      <c r="S138" s="217"/>
      <c r="T138" s="237">
        <f>+IF(M138=0,"",'Ark1'!AK1475)</f>
        <v>23.831777177004906</v>
      </c>
      <c r="U138" s="216"/>
      <c r="V138" s="238">
        <f>+IF(I138=0,"",'Ark1'!S1475)</f>
        <v>8.7169811320754711</v>
      </c>
      <c r="W138" s="53"/>
      <c r="X138" s="29">
        <f>+IF(I138=0,"",'Ark1'!W1475)</f>
        <v>100</v>
      </c>
      <c r="Y138" s="34">
        <f>+IF(I138=0,"",'Ark1'!X1475)</f>
        <v>94.339622641509408</v>
      </c>
      <c r="Z138" s="34">
        <f>+IF(I138=0,"",'Ark1'!Y1475)</f>
        <v>83.018867924528308</v>
      </c>
      <c r="AA138" s="34">
        <f>+IF(I138=0,"",'Ark1'!Z1475)</f>
        <v>10.336177638456457</v>
      </c>
      <c r="AB138" s="29">
        <f>+IF(I138=0,"",'Ark1'!Z1475)</f>
        <v>10.336177638456457</v>
      </c>
      <c r="AC138" s="29">
        <f>+IF(I138=0,"",'Ark1'!AB1475)</f>
        <v>0</v>
      </c>
      <c r="AD138" s="34">
        <f>+'Ark1'!AD1475</f>
        <v>0</v>
      </c>
      <c r="AE138" s="29">
        <f t="shared" si="24"/>
        <v>5.8888888888888893</v>
      </c>
      <c r="AF138" s="29">
        <f t="shared" si="25"/>
        <v>1.2045454545454546</v>
      </c>
      <c r="AG138" s="216"/>
      <c r="AH138" s="219"/>
      <c r="AJ138" s="29"/>
      <c r="AK138" s="27"/>
      <c r="AL138" s="220"/>
      <c r="AM138" s="28"/>
      <c r="AQ138" s="28"/>
    </row>
    <row r="139" spans="1:43">
      <c r="A139" s="216"/>
      <c r="B139" s="236">
        <f>+'Ark1'!C1476</f>
        <v>2024</v>
      </c>
      <c r="C139" s="216"/>
      <c r="D139" s="236">
        <f>+'Ark1'!M1476</f>
        <v>9</v>
      </c>
      <c r="E139" s="236" t="str">
        <f>VLOOKUP(D139,RNR!$D$16:$E$30,2)</f>
        <v>3+</v>
      </c>
      <c r="F139" s="236">
        <f>+'Ark1'!D1476</f>
        <v>5</v>
      </c>
      <c r="G139" s="236" t="str">
        <f>VLOOKUP(F139,RNR!$D$2:$E$13,2)</f>
        <v>Mai</v>
      </c>
      <c r="H139" s="236">
        <f>+'Ark1'!Q1476</f>
        <v>58</v>
      </c>
      <c r="I139" s="236">
        <f>+'Ark1'!R1476</f>
        <v>73</v>
      </c>
      <c r="J139" s="237">
        <f>+IF(I139=0,"",'Ark1'!AG1476)</f>
        <v>8.1249437068794723</v>
      </c>
      <c r="K139" s="237">
        <f>+IF(I139=0,"",'Ark1'!AH1476)</f>
        <v>0</v>
      </c>
      <c r="L139" s="95"/>
      <c r="M139" s="243">
        <f>+'Ark1'!AI1476</f>
        <v>71</v>
      </c>
      <c r="N139" s="216"/>
      <c r="O139" s="237">
        <f>+IF(I139=0,"",'Ark1'!U1476)</f>
        <v>30.893150684931513</v>
      </c>
      <c r="P139" s="237">
        <f>+IF(I139=0,"",'Ark1'!V1476)</f>
        <v>0</v>
      </c>
      <c r="Q139" s="534"/>
      <c r="R139" s="237">
        <f>+IF(M139=0,"",'Ark1'!AJ1476)</f>
        <v>109.34507042253524</v>
      </c>
      <c r="S139" s="217"/>
      <c r="T139" s="237">
        <f>+IF(M139=0,"",'Ark1'!AK1476)</f>
        <v>25.325147295485632</v>
      </c>
      <c r="U139" s="216"/>
      <c r="V139" s="238">
        <f>+IF(I139=0,"",'Ark1'!S1476)</f>
        <v>8.8904109589041109</v>
      </c>
      <c r="W139" s="53"/>
      <c r="X139" s="237">
        <f>+IF(I139=0,"",'Ark1'!W1476)</f>
        <v>100</v>
      </c>
      <c r="Y139" s="239">
        <f>+IF(I139=0,"",'Ark1'!X1476)</f>
        <v>100</v>
      </c>
      <c r="Z139" s="239">
        <f>+IF(I139=0,"",'Ark1'!Y1476)</f>
        <v>90.410958904109606</v>
      </c>
      <c r="AA139" s="239">
        <f>+IF(I139=0,"",'Ark1'!Z1476)</f>
        <v>13.378937943055996</v>
      </c>
      <c r="AB139" s="237">
        <f>+IF(I139=0,"",'Ark1'!Z1476)</f>
        <v>13.378937943055996</v>
      </c>
      <c r="AC139" s="237">
        <f>+IF(I139=0,"",'Ark1'!AB1476)</f>
        <v>3.5732161839919181</v>
      </c>
      <c r="AD139" s="239">
        <f>+'Ark1'!AD1476</f>
        <v>84.01077923072711</v>
      </c>
      <c r="AE139" s="237">
        <f>+IF(I139=0,"",I139/D139)</f>
        <v>8.1111111111111107</v>
      </c>
      <c r="AF139" s="237">
        <f>+IF(I139=0,"",I139/H139)</f>
        <v>1.2586206896551724</v>
      </c>
      <c r="AG139" s="216"/>
      <c r="AH139" s="219"/>
      <c r="AJ139" s="29"/>
      <c r="AK139" s="27"/>
      <c r="AL139" s="220"/>
      <c r="AM139" s="28"/>
      <c r="AQ139" s="28"/>
    </row>
    <row r="140" spans="1:43">
      <c r="A140" s="216"/>
      <c r="B140" s="236">
        <f>+'Ark1'!C1477</f>
        <v>2024</v>
      </c>
      <c r="C140" s="216"/>
      <c r="D140" s="236">
        <f>+'Ark1'!M1477</f>
        <v>9</v>
      </c>
      <c r="E140" s="236" t="str">
        <f>VLOOKUP(D140,RNR!$D$16:$E$30,2)</f>
        <v>3+</v>
      </c>
      <c r="F140" s="236">
        <f>+'Ark1'!D1477</f>
        <v>6</v>
      </c>
      <c r="G140" s="236" t="str">
        <f>VLOOKUP(F140,RNR!$D$2:$E$13,2)</f>
        <v>Jun</v>
      </c>
      <c r="H140" s="236">
        <f>+'Ark1'!Q1477</f>
        <v>22</v>
      </c>
      <c r="I140" s="236">
        <f>+'Ark1'!R1477</f>
        <v>30</v>
      </c>
      <c r="J140" s="237">
        <f>+IF(I140=0,"",'Ark1'!AG1477)</f>
        <v>8.056010748596238</v>
      </c>
      <c r="K140" s="237">
        <f>+IF(I140=0,"",'Ark1'!AH1477)</f>
        <v>3.3333333333333344</v>
      </c>
      <c r="L140" s="95"/>
      <c r="M140" s="243">
        <f>+'Ark1'!AI1477</f>
        <v>30</v>
      </c>
      <c r="N140" s="216"/>
      <c r="O140" s="237">
        <f>+IF(I140=0,"",'Ark1'!U1477)</f>
        <v>34.576666666666682</v>
      </c>
      <c r="P140" s="237">
        <f>+IF(I140=0,"",'Ark1'!V1477)</f>
        <v>0</v>
      </c>
      <c r="Q140" s="534"/>
      <c r="R140" s="237">
        <f>+IF(M140=0,"",'Ark1'!AJ1477)</f>
        <v>111.17</v>
      </c>
      <c r="S140" s="217"/>
      <c r="T140" s="237">
        <f>+IF(M140=0,"",'Ark1'!AK1477)</f>
        <v>24.363378734513702</v>
      </c>
      <c r="U140" s="216"/>
      <c r="V140" s="238">
        <f>+IF(I140=0,"",'Ark1'!S1477)</f>
        <v>8.8333333333333357</v>
      </c>
      <c r="W140" s="53"/>
      <c r="X140" s="237">
        <f>+IF(I140=0,"",'Ark1'!W1477)</f>
        <v>100</v>
      </c>
      <c r="Y140" s="239">
        <f>+IF(I140=0,"",'Ark1'!X1477)</f>
        <v>96.666666666666686</v>
      </c>
      <c r="Z140" s="239">
        <f>+IF(I140=0,"",'Ark1'!Y1477)</f>
        <v>93.333333333333314</v>
      </c>
      <c r="AA140" s="239">
        <f>+IF(I140=0,"",'Ark1'!Z1477)</f>
        <v>8.7934704310767753</v>
      </c>
      <c r="AB140" s="237">
        <f>+IF(I140=0,"",'Ark1'!Z1477)</f>
        <v>8.7934704310767753</v>
      </c>
      <c r="AC140" s="237">
        <f>+IF(I140=0,"",'Ark1'!AB1477)</f>
        <v>0</v>
      </c>
      <c r="AD140" s="239">
        <f>+'Ark1'!AD1477</f>
        <v>0</v>
      </c>
      <c r="AE140" s="237">
        <f t="shared" ref="AE140:AE153" si="26">+IF(I140=0,"",I140/D140)</f>
        <v>3.3333333333333335</v>
      </c>
      <c r="AF140" s="237">
        <f t="shared" ref="AF140:AF153" si="27">+IF(I140=0,"",I140/H140)</f>
        <v>1.3636363636363635</v>
      </c>
      <c r="AG140" s="216"/>
      <c r="AH140" s="219"/>
      <c r="AJ140" s="29"/>
      <c r="AK140" s="27"/>
      <c r="AL140" s="220"/>
      <c r="AM140" s="28"/>
      <c r="AQ140" s="28"/>
    </row>
    <row r="141" spans="1:43">
      <c r="A141" s="216"/>
      <c r="B141" s="236">
        <f>+'Ark1'!C1478</f>
        <v>2024</v>
      </c>
      <c r="C141" s="216"/>
      <c r="D141" s="236">
        <f>+'Ark1'!M1478</f>
        <v>9</v>
      </c>
      <c r="E141" s="236" t="str">
        <f>VLOOKUP(D141,RNR!$D$16:$E$30,2)</f>
        <v>3+</v>
      </c>
      <c r="F141" s="236">
        <f>+'Ark1'!D1478</f>
        <v>7</v>
      </c>
      <c r="G141" s="236" t="str">
        <f>VLOOKUP(F141,RNR!$D$2:$E$13,2)</f>
        <v>Jul</v>
      </c>
      <c r="H141" s="236">
        <f>+'Ark1'!Q1478</f>
        <v>16</v>
      </c>
      <c r="I141" s="236">
        <f>+'Ark1'!R1478</f>
        <v>26</v>
      </c>
      <c r="J141" s="237">
        <f>+IF(I141=0,"",'Ark1'!AG1478)</f>
        <v>14.096213428322296</v>
      </c>
      <c r="K141" s="237">
        <f>+IF(I141=0,"",'Ark1'!AH1478)</f>
        <v>3.8461538461538449</v>
      </c>
      <c r="L141" s="95"/>
      <c r="M141" s="243">
        <f>+'Ark1'!AI1478</f>
        <v>26</v>
      </c>
      <c r="N141" s="216"/>
      <c r="O141" s="237">
        <f>+IF(I141=0,"",'Ark1'!U1478)</f>
        <v>29.223076923076917</v>
      </c>
      <c r="P141" s="237">
        <f>+IF(I141=0,"",'Ark1'!V1478)</f>
        <v>0</v>
      </c>
      <c r="Q141" s="534"/>
      <c r="R141" s="237">
        <f>+IF(M141=0,"",'Ark1'!AJ1478)</f>
        <v>108.57307692307698</v>
      </c>
      <c r="S141" s="217"/>
      <c r="T141" s="237">
        <f>+IF(M141=0,"",'Ark1'!AK1478)</f>
        <v>22.259145837403981</v>
      </c>
      <c r="U141" s="216"/>
      <c r="V141" s="238">
        <f>+IF(I141=0,"",'Ark1'!S1478)</f>
        <v>8.5769230769230784</v>
      </c>
      <c r="W141" s="53"/>
      <c r="X141" s="237">
        <f>+IF(I141=0,"",'Ark1'!W1478)</f>
        <v>100</v>
      </c>
      <c r="Y141" s="239">
        <f>+IF(I141=0,"",'Ark1'!X1478)</f>
        <v>92.307692307692321</v>
      </c>
      <c r="Z141" s="239">
        <f>+IF(I141=0,"",'Ark1'!Y1478)</f>
        <v>76.923076923076891</v>
      </c>
      <c r="AA141" s="239">
        <f>+IF(I141=0,"",'Ark1'!Z1478)</f>
        <v>7.8063242454340802</v>
      </c>
      <c r="AB141" s="237">
        <f>+IF(I141=0,"",'Ark1'!Z1478)</f>
        <v>7.8063242454340802</v>
      </c>
      <c r="AC141" s="237">
        <f>+IF(I141=0,"",'Ark1'!AB1478)</f>
        <v>0</v>
      </c>
      <c r="AD141" s="239">
        <f>+'Ark1'!AD1478</f>
        <v>0</v>
      </c>
      <c r="AE141" s="237">
        <f t="shared" si="26"/>
        <v>2.8888888888888888</v>
      </c>
      <c r="AF141" s="237">
        <f t="shared" si="27"/>
        <v>1.625</v>
      </c>
      <c r="AG141" s="216"/>
      <c r="AH141" s="219"/>
      <c r="AJ141" s="29"/>
      <c r="AK141" s="27"/>
      <c r="AL141" s="220"/>
      <c r="AM141" s="28"/>
      <c r="AQ141" s="28"/>
    </row>
    <row r="142" spans="1:43">
      <c r="A142" s="216"/>
      <c r="B142" s="236">
        <f>+'Ark1'!C1479</f>
        <v>2024</v>
      </c>
      <c r="C142" s="216"/>
      <c r="D142" s="236">
        <f>+'Ark1'!M1479</f>
        <v>9</v>
      </c>
      <c r="E142" s="236" t="str">
        <f>VLOOKUP(D142,RNR!$D$16:$E$30,2)</f>
        <v>3+</v>
      </c>
      <c r="F142" s="236">
        <f>+'Ark1'!D1479</f>
        <v>8</v>
      </c>
      <c r="G142" s="236" t="str">
        <f>VLOOKUP(F142,RNR!$D$2:$E$13,2)</f>
        <v>Aug</v>
      </c>
      <c r="H142" s="236">
        <f>+'Ark1'!Q1479</f>
        <v>220</v>
      </c>
      <c r="I142" s="236">
        <f>+'Ark1'!R1479</f>
        <v>290</v>
      </c>
      <c r="J142" s="237">
        <f>+IF(I142=0,"",'Ark1'!AG1479)</f>
        <v>6.5731527066529001</v>
      </c>
      <c r="K142" s="237">
        <f>+IF(I142=0,"",'Ark1'!AH1479)</f>
        <v>8.6206896551724128</v>
      </c>
      <c r="L142" s="95"/>
      <c r="M142" s="243">
        <f>+'Ark1'!AI1479</f>
        <v>290</v>
      </c>
      <c r="N142" s="216"/>
      <c r="O142" s="237">
        <f>+IF(I142=0,"",'Ark1'!U1479)</f>
        <v>33.00103448275862</v>
      </c>
      <c r="P142" s="237">
        <f>+IF(I142=0,"",'Ark1'!V1479)</f>
        <v>0</v>
      </c>
      <c r="Q142" s="534"/>
      <c r="R142" s="237">
        <f>+IF(M142=0,"",'Ark1'!AJ1479)</f>
        <v>110.88689655172413</v>
      </c>
      <c r="S142" s="217"/>
      <c r="T142" s="237">
        <f>+IF(M142=0,"",'Ark1'!AK1479)</f>
        <v>23.42244504141085</v>
      </c>
      <c r="U142" s="216"/>
      <c r="V142" s="238">
        <f>+IF(I142=0,"",'Ark1'!S1479)</f>
        <v>8.9586206896551737</v>
      </c>
      <c r="W142" s="53"/>
      <c r="X142" s="237">
        <f>+IF(I142=0,"",'Ark1'!W1479)</f>
        <v>100</v>
      </c>
      <c r="Y142" s="239">
        <f>+IF(I142=0,"",'Ark1'!X1479)</f>
        <v>96.89655172413795</v>
      </c>
      <c r="Z142" s="239">
        <f>+IF(I142=0,"",'Ark1'!Y1479)</f>
        <v>77.586206896551701</v>
      </c>
      <c r="AA142" s="239">
        <f>+IF(I142=0,"",'Ark1'!Z1479)</f>
        <v>10.216776212251331</v>
      </c>
      <c r="AB142" s="237">
        <f>+IF(I142=0,"",'Ark1'!Z1479)</f>
        <v>10.216776212251331</v>
      </c>
      <c r="AC142" s="237">
        <f>+IF(I142=0,"",'Ark1'!AB1479)</f>
        <v>0</v>
      </c>
      <c r="AD142" s="239">
        <f>+'Ark1'!AD1479</f>
        <v>0</v>
      </c>
      <c r="AE142" s="237">
        <f t="shared" si="26"/>
        <v>32.222222222222221</v>
      </c>
      <c r="AF142" s="237">
        <f t="shared" si="27"/>
        <v>1.3181818181818181</v>
      </c>
      <c r="AG142" s="216"/>
      <c r="AH142" s="219"/>
      <c r="AJ142" s="29"/>
      <c r="AK142" s="27"/>
      <c r="AL142" s="220"/>
      <c r="AM142" s="28"/>
      <c r="AQ142" s="28"/>
    </row>
    <row r="143" spans="1:43">
      <c r="A143" s="216"/>
      <c r="B143" s="236">
        <f>+'Ark1'!C1480</f>
        <v>2024</v>
      </c>
      <c r="C143" s="216"/>
      <c r="D143" s="236">
        <f>+'Ark1'!M1480</f>
        <v>9</v>
      </c>
      <c r="E143" s="236" t="str">
        <f>VLOOKUP(D143,RNR!$D$16:$E$30,2)</f>
        <v>3+</v>
      </c>
      <c r="F143" s="236">
        <f>+'Ark1'!D1480</f>
        <v>9</v>
      </c>
      <c r="G143" s="236" t="str">
        <f>VLOOKUP(F143,RNR!$D$2:$E$13,2)</f>
        <v>Sep</v>
      </c>
      <c r="H143" s="236">
        <f>+'Ark1'!Q1480</f>
        <v>336</v>
      </c>
      <c r="I143" s="236">
        <f>+'Ark1'!R1480</f>
        <v>460</v>
      </c>
      <c r="J143" s="237">
        <f>+IF(I143=0,"",'Ark1'!AG1480)</f>
        <v>7.5819901332757009</v>
      </c>
      <c r="K143" s="237">
        <f>+IF(I143=0,"",'Ark1'!AH1480)</f>
        <v>5.6521739130434785</v>
      </c>
      <c r="L143" s="95"/>
      <c r="M143" s="243">
        <f>+'Ark1'!AI1480</f>
        <v>458</v>
      </c>
      <c r="N143" s="216"/>
      <c r="O143" s="237">
        <f>+IF(I143=0,"",'Ark1'!U1480)</f>
        <v>30.356739130434761</v>
      </c>
      <c r="P143" s="237">
        <f>+IF(I143=0,"",'Ark1'!V1480)</f>
        <v>0</v>
      </c>
      <c r="Q143" s="534"/>
      <c r="R143" s="237">
        <f>+IF(M143=0,"",'Ark1'!AJ1480)</f>
        <v>109.5187772925764</v>
      </c>
      <c r="S143" s="217"/>
      <c r="T143" s="237">
        <f>+IF(M143=0,"",'Ark1'!AK1480)</f>
        <v>22.645208015426466</v>
      </c>
      <c r="U143" s="216"/>
      <c r="V143" s="238">
        <f>+IF(I143=0,"",'Ark1'!S1480)</f>
        <v>8.6913043478260885</v>
      </c>
      <c r="W143" s="53"/>
      <c r="X143" s="237">
        <f>+IF(I143=0,"",'Ark1'!W1480)</f>
        <v>100</v>
      </c>
      <c r="Y143" s="239">
        <f>+IF(I143=0,"",'Ark1'!X1480)</f>
        <v>98.043478260869563</v>
      </c>
      <c r="Z143" s="239">
        <f>+IF(I143=0,"",'Ark1'!Y1480)</f>
        <v>79.565217391304358</v>
      </c>
      <c r="AA143" s="239">
        <f>+IF(I143=0,"",'Ark1'!Z1480)</f>
        <v>8.1674817986908685</v>
      </c>
      <c r="AB143" s="237">
        <f>+IF(I143=0,"",'Ark1'!Z1480)</f>
        <v>8.1674817986908685</v>
      </c>
      <c r="AC143" s="237">
        <f>+IF(I143=0,"",'Ark1'!AB1480)</f>
        <v>0</v>
      </c>
      <c r="AD143" s="239">
        <f>+'Ark1'!AD1480</f>
        <v>0</v>
      </c>
      <c r="AE143" s="237">
        <f t="shared" si="26"/>
        <v>51.111111111111114</v>
      </c>
      <c r="AF143" s="237">
        <f t="shared" si="27"/>
        <v>1.3690476190476191</v>
      </c>
      <c r="AG143" s="216"/>
      <c r="AH143" s="219"/>
      <c r="AJ143" s="29"/>
      <c r="AK143" s="27"/>
      <c r="AL143" s="220"/>
      <c r="AM143" s="28"/>
      <c r="AQ143" s="28"/>
    </row>
    <row r="144" spans="1:43">
      <c r="A144" s="216"/>
      <c r="B144" s="236">
        <f>+'Ark1'!C1481</f>
        <v>2024</v>
      </c>
      <c r="C144" s="216"/>
      <c r="D144" s="236">
        <f>+'Ark1'!M1481</f>
        <v>9</v>
      </c>
      <c r="E144" s="236" t="str">
        <f>VLOOKUP(D144,RNR!$D$16:$E$30,2)</f>
        <v>3+</v>
      </c>
      <c r="F144" s="236">
        <f>+'Ark1'!D1481</f>
        <v>10</v>
      </c>
      <c r="G144" s="236" t="str">
        <f>VLOOKUP(F144,RNR!$D$2:$E$13,2)</f>
        <v>Okt</v>
      </c>
      <c r="H144" s="236">
        <f>+'Ark1'!Q1481</f>
        <v>721</v>
      </c>
      <c r="I144" s="236">
        <f>+'Ark1'!R1481</f>
        <v>970</v>
      </c>
      <c r="J144" s="237">
        <f>+IF(I144=0,"",'Ark1'!AG1481)</f>
        <v>6.880030037748325</v>
      </c>
      <c r="K144" s="237">
        <f>+IF(I144=0,"",'Ark1'!AH1481)</f>
        <v>4.3298969072164954</v>
      </c>
      <c r="L144" s="95"/>
      <c r="M144" s="243">
        <f>+'Ark1'!AI1481</f>
        <v>969</v>
      </c>
      <c r="N144" s="216"/>
      <c r="O144" s="237">
        <f>+IF(I144=0,"",'Ark1'!U1481)</f>
        <v>31.735876288659775</v>
      </c>
      <c r="P144" s="237">
        <f>+IF(I144=0,"",'Ark1'!V1481)</f>
        <v>0</v>
      </c>
      <c r="Q144" s="534"/>
      <c r="R144" s="237">
        <f>+IF(M144=0,"",'Ark1'!AJ1481)</f>
        <v>110.31145510835894</v>
      </c>
      <c r="S144" s="217"/>
      <c r="T144" s="237">
        <f>+IF(M144=0,"",'Ark1'!AK1481)</f>
        <v>23.04109898571533</v>
      </c>
      <c r="U144" s="216"/>
      <c r="V144" s="238">
        <f>+IF(I144=0,"",'Ark1'!S1481)</f>
        <v>8.8319587628865985</v>
      </c>
      <c r="W144" s="53"/>
      <c r="X144" s="237">
        <f>+IF(I144=0,"",'Ark1'!W1481)</f>
        <v>100</v>
      </c>
      <c r="Y144" s="239">
        <f>+IF(I144=0,"",'Ark1'!X1481)</f>
        <v>97.628865979381445</v>
      </c>
      <c r="Z144" s="239">
        <f>+IF(I144=0,"",'Ark1'!Y1481)</f>
        <v>80.515463917525764</v>
      </c>
      <c r="AA144" s="239">
        <f>+IF(I144=0,"",'Ark1'!Z1481)</f>
        <v>8.8566715202544302</v>
      </c>
      <c r="AB144" s="237">
        <f>+IF(I144=0,"",'Ark1'!Z1481)</f>
        <v>8.8566715202544302</v>
      </c>
      <c r="AC144" s="237">
        <f>+IF(I144=0,"",'Ark1'!AB1481)</f>
        <v>0</v>
      </c>
      <c r="AD144" s="239">
        <f>+'Ark1'!AD1481</f>
        <v>0</v>
      </c>
      <c r="AE144" s="237">
        <f t="shared" si="26"/>
        <v>107.77777777777777</v>
      </c>
      <c r="AF144" s="237">
        <f t="shared" si="27"/>
        <v>1.3453536754507629</v>
      </c>
      <c r="AG144" s="216"/>
      <c r="AH144" s="219"/>
      <c r="AJ144" s="29"/>
      <c r="AK144" s="27"/>
      <c r="AL144" s="220"/>
      <c r="AM144" s="28"/>
      <c r="AQ144" s="28"/>
    </row>
    <row r="145" spans="1:43">
      <c r="A145" s="216"/>
      <c r="B145" s="236">
        <f>+'Ark1'!C1482</f>
        <v>2024</v>
      </c>
      <c r="C145" s="216"/>
      <c r="D145" s="236">
        <f>+'Ark1'!M1482</f>
        <v>9</v>
      </c>
      <c r="E145" s="236" t="str">
        <f>VLOOKUP(D145,RNR!$D$16:$E$30,2)</f>
        <v>3+</v>
      </c>
      <c r="F145" s="236">
        <f>+'Ark1'!D1482</f>
        <v>11</v>
      </c>
      <c r="G145" s="236" t="str">
        <f>VLOOKUP(F145,RNR!$D$2:$E$13,2)</f>
        <v>Nov</v>
      </c>
      <c r="H145" s="236">
        <f>+'Ark1'!Q1482</f>
        <v>226</v>
      </c>
      <c r="I145" s="236">
        <f>+'Ark1'!R1482</f>
        <v>273</v>
      </c>
      <c r="J145" s="237">
        <f>+IF(I145=0,"",'Ark1'!AG1482)</f>
        <v>6.020177423355543</v>
      </c>
      <c r="K145" s="237">
        <f>+IF(I145=0,"",'Ark1'!AH1482)</f>
        <v>4.7619047619047636</v>
      </c>
      <c r="L145" s="95"/>
      <c r="M145" s="243">
        <f>+'Ark1'!AI1482</f>
        <v>272</v>
      </c>
      <c r="N145" s="216"/>
      <c r="O145" s="237">
        <f>+IF(I145=0,"",'Ark1'!U1482)</f>
        <v>32.094139194139188</v>
      </c>
      <c r="P145" s="237">
        <f>+IF(I145=0,"",'Ark1'!V1482)</f>
        <v>0</v>
      </c>
      <c r="Q145" s="534"/>
      <c r="R145" s="237">
        <f>+IF(M145=0,"",'Ark1'!AJ1482)</f>
        <v>110.99080882352936</v>
      </c>
      <c r="S145" s="217"/>
      <c r="T145" s="237">
        <f>+IF(M145=0,"",'Ark1'!AK1482)</f>
        <v>22.873041573406439</v>
      </c>
      <c r="U145" s="216"/>
      <c r="V145" s="238">
        <f>+IF(I145=0,"",'Ark1'!S1482)</f>
        <v>8.8058608058608048</v>
      </c>
      <c r="W145" s="53"/>
      <c r="X145" s="237">
        <f>+IF(I145=0,"",'Ark1'!W1482)</f>
        <v>100</v>
      </c>
      <c r="Y145" s="239">
        <f>+IF(I145=0,"",'Ark1'!X1482)</f>
        <v>95.970695970695942</v>
      </c>
      <c r="Z145" s="239">
        <f>+IF(I145=0,"",'Ark1'!Y1482)</f>
        <v>81.318681318681342</v>
      </c>
      <c r="AA145" s="239">
        <f>+IF(I145=0,"",'Ark1'!Z1482)</f>
        <v>8.8199097581436892</v>
      </c>
      <c r="AB145" s="237">
        <f>+IF(I145=0,"",'Ark1'!Z1482)</f>
        <v>8.8199097581436892</v>
      </c>
      <c r="AC145" s="237">
        <f>+IF(I145=0,"",'Ark1'!AB1482)</f>
        <v>0</v>
      </c>
      <c r="AD145" s="239">
        <f>+'Ark1'!AD1482</f>
        <v>0</v>
      </c>
      <c r="AE145" s="237">
        <f t="shared" si="26"/>
        <v>30.333333333333332</v>
      </c>
      <c r="AF145" s="237">
        <f t="shared" si="27"/>
        <v>1.2079646017699115</v>
      </c>
      <c r="AG145" s="216"/>
      <c r="AH145" s="219"/>
      <c r="AJ145" s="29"/>
      <c r="AK145" s="27"/>
      <c r="AL145" s="220"/>
      <c r="AM145" s="28"/>
      <c r="AQ145" s="28"/>
    </row>
    <row r="146" spans="1:43">
      <c r="A146" s="216"/>
      <c r="B146" s="236">
        <f>+'Ark1'!C1483</f>
        <v>2024</v>
      </c>
      <c r="C146" s="216"/>
      <c r="D146" s="236">
        <f>+'Ark1'!M1483</f>
        <v>9</v>
      </c>
      <c r="E146" s="236" t="str">
        <f>VLOOKUP(D146,RNR!$D$16:$E$30,2)</f>
        <v>3+</v>
      </c>
      <c r="F146" s="236">
        <f>+'Ark1'!D1483</f>
        <v>12</v>
      </c>
      <c r="G146" s="236" t="str">
        <f>VLOOKUP(F146,RNR!$D$2:$E$13,2)</f>
        <v>Des</v>
      </c>
      <c r="H146" s="236">
        <f>+'Ark1'!Q1483</f>
        <v>27</v>
      </c>
      <c r="I146" s="236">
        <f>+'Ark1'!R1483</f>
        <v>30</v>
      </c>
      <c r="J146" s="237">
        <f>+IF(I146=0,"",'Ark1'!AG1483)</f>
        <v>6.0811597399653197</v>
      </c>
      <c r="K146" s="237">
        <f>+IF(I146=0,"",'Ark1'!AH1483)</f>
        <v>0</v>
      </c>
      <c r="L146" s="95"/>
      <c r="M146" s="243">
        <f>+'Ark1'!AI1483</f>
        <v>30</v>
      </c>
      <c r="N146" s="216"/>
      <c r="O146" s="237">
        <f>+IF(I146=0,"",'Ark1'!U1483)</f>
        <v>33.083333333333321</v>
      </c>
      <c r="P146" s="237">
        <f>+IF(I146=0,"",'Ark1'!V1483)</f>
        <v>0</v>
      </c>
      <c r="Q146" s="534"/>
      <c r="R146" s="237">
        <f>+IF(M146=0,"",'Ark1'!AJ1483)</f>
        <v>111.2833333333333</v>
      </c>
      <c r="S146" s="217"/>
      <c r="T146" s="237">
        <f>+IF(M146=0,"",'Ark1'!AK1483)</f>
        <v>23.390363628429128</v>
      </c>
      <c r="U146" s="216"/>
      <c r="V146" s="238">
        <f>+IF(I146=0,"",'Ark1'!S1483)</f>
        <v>9</v>
      </c>
      <c r="W146" s="53"/>
      <c r="X146" s="237">
        <f>+IF(I146=0,"",'Ark1'!W1483)</f>
        <v>100</v>
      </c>
      <c r="Y146" s="239">
        <f>+IF(I146=0,"",'Ark1'!X1483)</f>
        <v>100</v>
      </c>
      <c r="Z146" s="239">
        <f>+IF(I146=0,"",'Ark1'!Y1483)</f>
        <v>80</v>
      </c>
      <c r="AA146" s="239">
        <f>+IF(I146=0,"",'Ark1'!Z1483)</f>
        <v>8.9577557953367641</v>
      </c>
      <c r="AB146" s="237">
        <f>+IF(I146=0,"",'Ark1'!Z1483)</f>
        <v>8.9577557953367641</v>
      </c>
      <c r="AC146" s="237">
        <f>+IF(I146=0,"",'Ark1'!AB1483)</f>
        <v>0</v>
      </c>
      <c r="AD146" s="239">
        <f>+'Ark1'!AD1483</f>
        <v>0</v>
      </c>
      <c r="AE146" s="237">
        <f t="shared" si="26"/>
        <v>3.3333333333333335</v>
      </c>
      <c r="AF146" s="237">
        <f t="shared" si="27"/>
        <v>1.1111111111111112</v>
      </c>
      <c r="AG146" s="216"/>
      <c r="AH146" s="219"/>
      <c r="AJ146" s="29"/>
      <c r="AK146" s="27"/>
      <c r="AL146" s="220"/>
      <c r="AM146" s="28"/>
      <c r="AQ146" s="28"/>
    </row>
    <row r="147" spans="1:43">
      <c r="A147" s="216"/>
      <c r="B147" s="216"/>
      <c r="C147" s="216"/>
      <c r="D147" s="216"/>
      <c r="E147" s="216"/>
      <c r="F147" s="216"/>
      <c r="G147" s="216"/>
      <c r="H147" s="216"/>
      <c r="I147" s="216"/>
      <c r="J147" s="217"/>
      <c r="K147" s="217"/>
      <c r="L147" s="217"/>
      <c r="M147" s="233"/>
      <c r="N147" s="217"/>
      <c r="O147" s="216"/>
      <c r="P147" s="216"/>
      <c r="Q147" s="534"/>
      <c r="R147" s="217"/>
      <c r="S147" s="217"/>
      <c r="T147" s="217"/>
      <c r="U147" s="216"/>
      <c r="V147" s="216"/>
      <c r="W147" s="216"/>
      <c r="X147" s="218"/>
      <c r="Y147" s="218"/>
      <c r="Z147" s="218"/>
      <c r="AA147" s="218"/>
      <c r="AB147" s="217"/>
      <c r="AC147" s="216"/>
      <c r="AD147" s="218"/>
      <c r="AE147" s="218"/>
      <c r="AF147" s="217"/>
      <c r="AG147" s="216"/>
      <c r="AH147" s="219"/>
      <c r="AJ147" s="29"/>
      <c r="AK147" s="27"/>
      <c r="AL147" s="220"/>
      <c r="AM147" s="28"/>
      <c r="AQ147" s="28"/>
    </row>
    <row r="148" spans="1:43">
      <c r="A148" s="500" t="s">
        <v>654</v>
      </c>
      <c r="B148" s="500"/>
      <c r="C148" s="500" t="str">
        <f>+E151</f>
        <v>4-</v>
      </c>
      <c r="D148" s="216"/>
      <c r="E148" s="216"/>
      <c r="F148" s="216"/>
      <c r="G148" s="216"/>
      <c r="H148" s="216"/>
      <c r="I148" s="240">
        <f>SUM(I150:I161)</f>
        <v>969</v>
      </c>
      <c r="J148" s="217"/>
      <c r="K148" s="217"/>
      <c r="L148" s="217"/>
      <c r="M148" s="233"/>
      <c r="N148" s="217"/>
      <c r="O148" s="265" t="e">
        <f>+Fettgruppe!#REF!</f>
        <v>#REF!</v>
      </c>
      <c r="P148" s="216"/>
      <c r="Q148" s="534"/>
      <c r="R148" s="217"/>
      <c r="S148" s="217"/>
      <c r="T148" s="217"/>
      <c r="U148" s="216"/>
      <c r="V148" s="216"/>
      <c r="W148" s="216"/>
      <c r="X148" s="218"/>
      <c r="Y148" s="218"/>
      <c r="Z148" s="218"/>
      <c r="AA148" s="218"/>
      <c r="AB148" s="217"/>
      <c r="AC148" s="216"/>
      <c r="AD148" s="218"/>
      <c r="AE148" s="218"/>
      <c r="AF148" s="218"/>
      <c r="AG148" s="216"/>
      <c r="AH148" s="219"/>
      <c r="AJ148" s="29"/>
      <c r="AK148" s="27"/>
      <c r="AL148" s="220"/>
      <c r="AM148" s="28"/>
      <c r="AQ148" s="28"/>
    </row>
    <row r="149" spans="1:43">
      <c r="A149" s="216"/>
      <c r="B149" s="216"/>
      <c r="C149" s="216"/>
      <c r="D149" s="216"/>
      <c r="E149" s="216"/>
      <c r="F149" s="216"/>
      <c r="G149" s="216"/>
      <c r="H149" s="216"/>
      <c r="I149" s="216"/>
      <c r="J149" s="217"/>
      <c r="K149" s="217"/>
      <c r="L149" s="217"/>
      <c r="M149" s="233"/>
      <c r="N149" s="217"/>
      <c r="O149" s="216"/>
      <c r="P149" s="216"/>
      <c r="Q149" s="534"/>
      <c r="R149" s="217"/>
      <c r="S149" s="217"/>
      <c r="T149" s="217"/>
      <c r="U149" s="216"/>
      <c r="V149" s="216"/>
      <c r="W149" s="216"/>
      <c r="X149" s="218"/>
      <c r="Y149" s="218"/>
      <c r="Z149" s="218"/>
      <c r="AA149" s="218"/>
      <c r="AB149" s="217"/>
      <c r="AC149" s="216"/>
      <c r="AD149" s="218"/>
      <c r="AE149" s="218"/>
      <c r="AF149" s="218"/>
      <c r="AG149" s="218"/>
      <c r="AH149" s="219"/>
      <c r="AJ149" s="29"/>
      <c r="AK149" s="27"/>
      <c r="AL149" s="220"/>
      <c r="AM149" s="28"/>
      <c r="AQ149" s="28"/>
    </row>
    <row r="150" spans="1:43">
      <c r="A150" s="216"/>
      <c r="B150" s="236">
        <f>+'Ark1'!C1484</f>
        <v>2024</v>
      </c>
      <c r="C150" s="216"/>
      <c r="D150" s="236">
        <f>+'Ark1'!M1484</f>
        <v>10</v>
      </c>
      <c r="E150" s="236" t="str">
        <f>VLOOKUP(D150,RNR!$D$16:$E$30,2)</f>
        <v>4-</v>
      </c>
      <c r="F150" s="236">
        <f>+'Ark1'!D1484</f>
        <v>1</v>
      </c>
      <c r="G150" s="236" t="str">
        <f>VLOOKUP(F150,RNR!$D$2:$E$13,2)</f>
        <v>Jan</v>
      </c>
      <c r="H150" s="236">
        <f>+'Ark1'!Q1484</f>
        <v>14</v>
      </c>
      <c r="I150" s="236">
        <f>+'Ark1'!R1484</f>
        <v>17</v>
      </c>
      <c r="J150" s="237">
        <f>+IF(I150=0,"",'Ark1'!AG1484)</f>
        <v>5.2294548607520452</v>
      </c>
      <c r="K150" s="237">
        <f>+IF(I150=0,"",'Ark1'!AH1484)</f>
        <v>5.882352941176471</v>
      </c>
      <c r="L150" s="95"/>
      <c r="M150" s="243">
        <f>+'Ark1'!AI1484</f>
        <v>12</v>
      </c>
      <c r="N150" s="216"/>
      <c r="O150" s="237">
        <f>+IF(I150=0,"",'Ark1'!U1484)</f>
        <v>38.670588235294126</v>
      </c>
      <c r="P150" s="237">
        <f>+IF(I150=0,"",'Ark1'!V1484)</f>
        <v>0</v>
      </c>
      <c r="Q150" s="534"/>
      <c r="R150" s="237">
        <f>+IF(M150=0,"",'Ark1'!AJ1484)</f>
        <v>113.72499999999999</v>
      </c>
      <c r="S150" s="217"/>
      <c r="T150" s="237">
        <f>+IF(M150=0,"",'Ark1'!AK1484)</f>
        <v>26.55657215687533</v>
      </c>
      <c r="U150" s="216"/>
      <c r="V150" s="238">
        <f>+IF(I150=0,"",'Ark1'!S1484)</f>
        <v>9.294117647058826</v>
      </c>
      <c r="W150" s="53"/>
      <c r="X150" s="237">
        <f>+IF(I150=0,"",'Ark1'!W1484)</f>
        <v>100</v>
      </c>
      <c r="Y150" s="239">
        <f>+IF(I150=0,"",'Ark1'!X1484)</f>
        <v>100</v>
      </c>
      <c r="Z150" s="239">
        <f>+IF(I150=0,"",'Ark1'!Y1484)</f>
        <v>100</v>
      </c>
      <c r="AA150" s="239">
        <f>+IF(I150=0,"",'Ark1'!Z1484)</f>
        <v>6.0610390009985746</v>
      </c>
      <c r="AB150" s="237">
        <f>+IF(I150=0,"",'Ark1'!Z1484)</f>
        <v>6.0610390009985746</v>
      </c>
      <c r="AC150" s="237">
        <f>+IF(I150=0,"",'Ark1'!AB1484)</f>
        <v>0</v>
      </c>
      <c r="AD150" s="239">
        <f>+'Ark1'!AD1484</f>
        <v>0</v>
      </c>
      <c r="AE150" s="237">
        <f t="shared" si="26"/>
        <v>1.7</v>
      </c>
      <c r="AF150" s="237">
        <f t="shared" si="27"/>
        <v>1.2142857142857142</v>
      </c>
      <c r="AG150" s="216"/>
      <c r="AH150" s="219"/>
      <c r="AJ150" s="29"/>
      <c r="AK150" s="27"/>
      <c r="AL150" s="220"/>
      <c r="AM150" s="28"/>
      <c r="AQ150" s="28"/>
    </row>
    <row r="151" spans="1:43">
      <c r="A151" s="216"/>
      <c r="B151" s="236">
        <f>+'Ark1'!C1485</f>
        <v>2024</v>
      </c>
      <c r="C151" s="216"/>
      <c r="D151" s="236">
        <f>+'Ark1'!M1485</f>
        <v>10</v>
      </c>
      <c r="E151" s="236" t="str">
        <f>VLOOKUP(D151,RNR!$D$16:$E$30,2)</f>
        <v>4-</v>
      </c>
      <c r="F151" s="236">
        <f>+'Ark1'!D1485</f>
        <v>2</v>
      </c>
      <c r="G151" s="236" t="str">
        <f>VLOOKUP(F151,RNR!$D$2:$E$13,2)</f>
        <v>Feb</v>
      </c>
      <c r="H151" s="236">
        <f>+'Ark1'!Q1485</f>
        <v>19</v>
      </c>
      <c r="I151" s="236">
        <f>+'Ark1'!R1485</f>
        <v>25</v>
      </c>
      <c r="J151" s="237">
        <f>+IF(I151=0,"",'Ark1'!AG1485)</f>
        <v>6.5075399365420221</v>
      </c>
      <c r="K151" s="237">
        <f>+IF(I151=0,"",'Ark1'!AH1485)</f>
        <v>0</v>
      </c>
      <c r="L151" s="95"/>
      <c r="M151" s="243">
        <f>+'Ark1'!AI1485</f>
        <v>24</v>
      </c>
      <c r="N151" s="216"/>
      <c r="O151" s="237">
        <f>+IF(I151=0,"",'Ark1'!U1485)</f>
        <v>37.82</v>
      </c>
      <c r="P151" s="237">
        <f>+IF(I151=0,"",'Ark1'!V1485)</f>
        <v>0</v>
      </c>
      <c r="Q151" s="534"/>
      <c r="R151" s="237">
        <f>+IF(M151=0,"",'Ark1'!AJ1485)</f>
        <v>112.96249999999998</v>
      </c>
      <c r="S151" s="217"/>
      <c r="T151" s="237">
        <f>+IF(M151=0,"",'Ark1'!AK1485)</f>
        <v>25.764467523239848</v>
      </c>
      <c r="U151" s="216"/>
      <c r="V151" s="238">
        <f>+IF(I151=0,"",'Ark1'!S1485)</f>
        <v>9.08</v>
      </c>
      <c r="W151" s="53"/>
      <c r="X151" s="237">
        <f>+IF(I151=0,"",'Ark1'!W1485)</f>
        <v>100</v>
      </c>
      <c r="Y151" s="239">
        <f>+IF(I151=0,"",'Ark1'!X1485)</f>
        <v>100</v>
      </c>
      <c r="Z151" s="239">
        <f>+IF(I151=0,"",'Ark1'!Y1485)</f>
        <v>100</v>
      </c>
      <c r="AA151" s="239">
        <f>+IF(I151=0,"",'Ark1'!Z1485)</f>
        <v>7.5595767077264542</v>
      </c>
      <c r="AB151" s="237">
        <f>+IF(I151=0,"",'Ark1'!Z1485)</f>
        <v>7.5595767077264542</v>
      </c>
      <c r="AC151" s="237">
        <f>+IF(I151=0,"",'Ark1'!AB1485)</f>
        <v>0</v>
      </c>
      <c r="AD151" s="239">
        <f>+'Ark1'!AD1485</f>
        <v>0</v>
      </c>
      <c r="AE151" s="237">
        <f t="shared" si="26"/>
        <v>2.5</v>
      </c>
      <c r="AF151" s="237">
        <f t="shared" si="27"/>
        <v>1.3157894736842106</v>
      </c>
      <c r="AG151" s="216"/>
      <c r="AH151" s="219"/>
      <c r="AJ151" s="29"/>
      <c r="AK151" s="27"/>
      <c r="AL151" s="220"/>
      <c r="AM151" s="28"/>
      <c r="AQ151" s="28"/>
    </row>
    <row r="152" spans="1:43">
      <c r="A152" s="216"/>
      <c r="B152" s="236">
        <f>+'Ark1'!C1486</f>
        <v>2024</v>
      </c>
      <c r="C152" s="216"/>
      <c r="D152" s="236">
        <f>+'Ark1'!M1486</f>
        <v>10</v>
      </c>
      <c r="E152" s="236" t="str">
        <f>VLOOKUP(D152,RNR!$D$16:$E$30,2)</f>
        <v>4-</v>
      </c>
      <c r="F152" s="236">
        <f>+'Ark1'!D1486</f>
        <v>3</v>
      </c>
      <c r="G152" s="236" t="str">
        <f>VLOOKUP(F152,RNR!$D$2:$E$13,2)</f>
        <v>Mar</v>
      </c>
      <c r="H152" s="236">
        <f>+'Ark1'!Q1486</f>
        <v>108</v>
      </c>
      <c r="I152" s="236">
        <f>+'Ark1'!R1486</f>
        <v>122</v>
      </c>
      <c r="J152" s="237">
        <f>+IF(I152=0,"",'Ark1'!AG1486)</f>
        <v>5.470972078953162</v>
      </c>
      <c r="K152" s="237">
        <f>+IF(I152=0,"",'Ark1'!AH1486)</f>
        <v>0</v>
      </c>
      <c r="L152" s="95"/>
      <c r="M152" s="243">
        <f>+'Ark1'!AI1486</f>
        <v>107</v>
      </c>
      <c r="N152" s="216"/>
      <c r="O152" s="237">
        <f>+IF(I152=0,"",'Ark1'!U1486)</f>
        <v>38.690983606557374</v>
      </c>
      <c r="P152" s="237">
        <f>+IF(I152=0,"",'Ark1'!V1486)</f>
        <v>0</v>
      </c>
      <c r="Q152" s="534"/>
      <c r="R152" s="237">
        <f>+IF(M152=0,"",'Ark1'!AJ1486)</f>
        <v>114.19252336448596</v>
      </c>
      <c r="S152" s="217"/>
      <c r="T152" s="237">
        <f>+IF(M152=0,"",'Ark1'!AK1486)</f>
        <v>25.858743847189807</v>
      </c>
      <c r="U152" s="216"/>
      <c r="V152" s="238">
        <f>+IF(I152=0,"",'Ark1'!S1486)</f>
        <v>9.3360655737704921</v>
      </c>
      <c r="W152" s="53"/>
      <c r="X152" s="237">
        <f>+IF(I152=0,"",'Ark1'!W1486)</f>
        <v>100</v>
      </c>
      <c r="Y152" s="239">
        <f>+IF(I152=0,"",'Ark1'!X1486)</f>
        <v>100</v>
      </c>
      <c r="Z152" s="239">
        <f>+IF(I152=0,"",'Ark1'!Y1486)</f>
        <v>99.180327868852487</v>
      </c>
      <c r="AA152" s="239">
        <f>+IF(I152=0,"",'Ark1'!Z1486)</f>
        <v>6.4570206307522771</v>
      </c>
      <c r="AB152" s="237">
        <f>+IF(I152=0,"",'Ark1'!Z1486)</f>
        <v>6.4570206307522771</v>
      </c>
      <c r="AC152" s="237">
        <f>+IF(I152=0,"",'Ark1'!AB1486)</f>
        <v>0</v>
      </c>
      <c r="AD152" s="239">
        <f>+'Ark1'!AD1486</f>
        <v>0</v>
      </c>
      <c r="AE152" s="237">
        <f t="shared" si="26"/>
        <v>12.2</v>
      </c>
      <c r="AF152" s="237">
        <f t="shared" si="27"/>
        <v>1.1296296296296295</v>
      </c>
      <c r="AG152" s="216"/>
      <c r="AH152" s="219"/>
      <c r="AJ152" s="29"/>
      <c r="AK152" s="27"/>
      <c r="AL152" s="220"/>
      <c r="AM152" s="28"/>
      <c r="AQ152" s="28"/>
    </row>
    <row r="153" spans="1:43">
      <c r="A153" s="216"/>
      <c r="B153" s="236">
        <f>+'Ark1'!C1487</f>
        <v>2024</v>
      </c>
      <c r="C153" s="216"/>
      <c r="D153" s="236">
        <f>+'Ark1'!M1487</f>
        <v>10</v>
      </c>
      <c r="E153" s="236" t="str">
        <f>VLOOKUP(D153,RNR!$D$16:$E$30,2)</f>
        <v>4-</v>
      </c>
      <c r="F153" s="236">
        <f>+'Ark1'!D1487</f>
        <v>4</v>
      </c>
      <c r="G153" s="236" t="str">
        <f>VLOOKUP(F153,RNR!$D$2:$E$13,2)</f>
        <v>Apr</v>
      </c>
      <c r="H153" s="236">
        <f>+'Ark1'!Q1487</f>
        <v>31</v>
      </c>
      <c r="I153" s="236">
        <f>+'Ark1'!R1487</f>
        <v>35</v>
      </c>
      <c r="J153" s="237">
        <f>+IF(I153=0,"",'Ark1'!AG1487)</f>
        <v>6.4559330280337281</v>
      </c>
      <c r="K153" s="237">
        <f>+IF(I153=0,"",'Ark1'!AH1487)</f>
        <v>0</v>
      </c>
      <c r="L153" s="95"/>
      <c r="M153" s="243">
        <f>+'Ark1'!AI1487</f>
        <v>32</v>
      </c>
      <c r="N153" s="216"/>
      <c r="O153" s="237">
        <f>+IF(I153=0,"",'Ark1'!U1487)</f>
        <v>36.774285714285718</v>
      </c>
      <c r="P153" s="237">
        <f>+IF(I153=0,"",'Ark1'!V1487)</f>
        <v>0</v>
      </c>
      <c r="Q153" s="534"/>
      <c r="R153" s="237">
        <f>+IF(M153=0,"",'Ark1'!AJ1487)</f>
        <v>112.840625</v>
      </c>
      <c r="S153" s="217"/>
      <c r="T153" s="237">
        <f>+IF(M153=0,"",'Ark1'!AK1487)</f>
        <v>24.989974857446921</v>
      </c>
      <c r="U153" s="216"/>
      <c r="V153" s="238">
        <f>+IF(I153=0,"",'Ark1'!S1487)</f>
        <v>9.1999999999999993</v>
      </c>
      <c r="W153" s="53"/>
      <c r="X153" s="237">
        <f>+IF(I153=0,"",'Ark1'!W1487)</f>
        <v>100</v>
      </c>
      <c r="Y153" s="239">
        <f>+IF(I153=0,"",'Ark1'!X1487)</f>
        <v>100</v>
      </c>
      <c r="Z153" s="239">
        <f>+IF(I153=0,"",'Ark1'!Y1487)</f>
        <v>94.285714285714306</v>
      </c>
      <c r="AA153" s="239">
        <f>+IF(I153=0,"",'Ark1'!Z1487)</f>
        <v>7.3461493453428988</v>
      </c>
      <c r="AB153" s="237">
        <f>+IF(I153=0,"",'Ark1'!Z1487)</f>
        <v>7.3461493453428988</v>
      </c>
      <c r="AC153" s="237">
        <f>+IF(I153=0,"",'Ark1'!AB1487)</f>
        <v>0</v>
      </c>
      <c r="AD153" s="239">
        <f>+'Ark1'!AD1487</f>
        <v>0</v>
      </c>
      <c r="AE153" s="237">
        <f t="shared" si="26"/>
        <v>3.5</v>
      </c>
      <c r="AF153" s="237">
        <f t="shared" si="27"/>
        <v>1.1290322580645162</v>
      </c>
      <c r="AG153" s="216"/>
      <c r="AH153" s="219"/>
      <c r="AJ153" s="29"/>
      <c r="AK153" s="27"/>
      <c r="AL153" s="220"/>
      <c r="AM153" s="28"/>
      <c r="AQ153" s="28"/>
    </row>
    <row r="154" spans="1:43">
      <c r="A154" s="216"/>
      <c r="B154" s="236">
        <f>+'Ark1'!C1488</f>
        <v>2024</v>
      </c>
      <c r="C154" s="216"/>
      <c r="D154" s="28">
        <f>+'Ark1'!M1488</f>
        <v>10</v>
      </c>
      <c r="E154" s="236" t="str">
        <f>VLOOKUP(D154,RNR!$D$16:$E$30,2)</f>
        <v>4-</v>
      </c>
      <c r="F154" s="28">
        <f>+'Ark1'!D1488</f>
        <v>5</v>
      </c>
      <c r="G154" s="236" t="str">
        <f>VLOOKUP(F154,RNR!$D$2:$E$13,2)</f>
        <v>Mai</v>
      </c>
      <c r="H154" s="28">
        <f>+'Ark1'!Q1488</f>
        <v>27</v>
      </c>
      <c r="I154" s="28">
        <f>+'Ark1'!R1488</f>
        <v>31</v>
      </c>
      <c r="J154" s="29">
        <f>+IF(I154=0,"",'Ark1'!AG1488)</f>
        <v>3.9172806369679174</v>
      </c>
      <c r="K154" s="29">
        <f>+IF(I154=0,"",'Ark1'!AH1488)</f>
        <v>3.2258064516129026</v>
      </c>
      <c r="L154" s="95"/>
      <c r="M154" s="243">
        <f>+'Ark1'!AI1488</f>
        <v>29</v>
      </c>
      <c r="N154" s="216"/>
      <c r="O154" s="29">
        <f>+IF(I154=0,"",'Ark1'!U1488)</f>
        <v>35.074193548387093</v>
      </c>
      <c r="P154" s="29">
        <f>+IF(I154=0,"",'Ark1'!V1488)</f>
        <v>0</v>
      </c>
      <c r="Q154" s="534"/>
      <c r="R154" s="237">
        <f>+IF(M154=0,"",'Ark1'!AJ1488)</f>
        <v>111.84482758620695</v>
      </c>
      <c r="S154" s="217"/>
      <c r="T154" s="237">
        <f>+IF(M154=0,"",'Ark1'!AK1488)</f>
        <v>25.847471775891485</v>
      </c>
      <c r="U154" s="216"/>
      <c r="V154" s="238">
        <f>+IF(I154=0,"",'Ark1'!S1488)</f>
        <v>9.258064516129032</v>
      </c>
      <c r="W154" s="53"/>
      <c r="X154" s="29">
        <f>+IF(I154=0,"",'Ark1'!W1488)</f>
        <v>100</v>
      </c>
      <c r="Y154" s="34">
        <f>+IF(I154=0,"",'Ark1'!X1488)</f>
        <v>100</v>
      </c>
      <c r="Z154" s="34">
        <f>+IF(I154=0,"",'Ark1'!Y1488)</f>
        <v>90.322580645161281</v>
      </c>
      <c r="AA154" s="34">
        <f>+IF(I154=0,"",'Ark1'!Z1488)</f>
        <v>12.274520363585999</v>
      </c>
      <c r="AB154" s="29">
        <f>+IF(I154=0,"",'Ark1'!Z1488)</f>
        <v>12.274520363585999</v>
      </c>
      <c r="AC154" s="29">
        <f>+IF(I154=0,"",'Ark1'!AB1488)</f>
        <v>3.5336939193881687</v>
      </c>
      <c r="AD154" s="34">
        <f>+'Ark1'!AD1488</f>
        <v>83.852339515754821</v>
      </c>
      <c r="AE154" s="29">
        <f>+IF(I154=0,"",I154/D154)</f>
        <v>3.1</v>
      </c>
      <c r="AF154" s="29">
        <f>+IF(I154=0,"",I154/H154)</f>
        <v>1.1481481481481481</v>
      </c>
      <c r="AG154" s="216"/>
      <c r="AH154" s="219"/>
      <c r="AJ154" s="29"/>
      <c r="AK154" s="27"/>
      <c r="AL154" s="220"/>
      <c r="AM154" s="28"/>
      <c r="AQ154" s="28"/>
    </row>
    <row r="155" spans="1:43">
      <c r="A155" s="216"/>
      <c r="B155" s="236">
        <f>+'Ark1'!C1489</f>
        <v>2024</v>
      </c>
      <c r="C155" s="216"/>
      <c r="D155" s="28">
        <f>+'Ark1'!M1489</f>
        <v>10</v>
      </c>
      <c r="E155" s="236" t="str">
        <f>VLOOKUP(D155,RNR!$D$16:$E$30,2)</f>
        <v>4-</v>
      </c>
      <c r="F155" s="28">
        <f>+'Ark1'!D1489</f>
        <v>6</v>
      </c>
      <c r="G155" s="236" t="str">
        <f>VLOOKUP(F155,RNR!$D$2:$E$13,2)</f>
        <v>Jun</v>
      </c>
      <c r="H155" s="28">
        <f>+'Ark1'!Q1489</f>
        <v>8</v>
      </c>
      <c r="I155" s="28">
        <f>+'Ark1'!R1489</f>
        <v>10</v>
      </c>
      <c r="J155" s="29">
        <f>+IF(I155=0,"",'Ark1'!AG1489)</f>
        <v>3.1251698883978847</v>
      </c>
      <c r="K155" s="29">
        <f>+IF(I155=0,"",'Ark1'!AH1489)</f>
        <v>0</v>
      </c>
      <c r="L155" s="95"/>
      <c r="M155" s="243">
        <f>+'Ark1'!AI1489</f>
        <v>10</v>
      </c>
      <c r="N155" s="216"/>
      <c r="O155" s="29">
        <f>+IF(I155=0,"",'Ark1'!U1489)</f>
        <v>40.24</v>
      </c>
      <c r="P155" s="29">
        <f>+IF(I155=0,"",'Ark1'!V1489)</f>
        <v>0</v>
      </c>
      <c r="Q155" s="534"/>
      <c r="R155" s="237">
        <f>+IF(M155=0,"",'Ark1'!AJ1489)</f>
        <v>113.1</v>
      </c>
      <c r="S155" s="217"/>
      <c r="T155" s="237">
        <f>+IF(M155=0,"",'Ark1'!AK1489)</f>
        <v>27.401142249743753</v>
      </c>
      <c r="U155" s="216"/>
      <c r="V155" s="238">
        <f>+IF(I155=0,"",'Ark1'!S1489)</f>
        <v>9.5</v>
      </c>
      <c r="W155" s="53"/>
      <c r="X155" s="29">
        <f>+IF(I155=0,"",'Ark1'!W1489)</f>
        <v>100</v>
      </c>
      <c r="Y155" s="34">
        <f>+IF(I155=0,"",'Ark1'!X1489)</f>
        <v>100</v>
      </c>
      <c r="Z155" s="34">
        <f>+IF(I155=0,"",'Ark1'!Y1489)</f>
        <v>100</v>
      </c>
      <c r="AA155" s="34">
        <f>+IF(I155=0,"",'Ark1'!Z1489)</f>
        <v>10.096256732076503</v>
      </c>
      <c r="AB155" s="29">
        <f>+IF(I155=0,"",'Ark1'!Z1489)</f>
        <v>10.096256732076503</v>
      </c>
      <c r="AC155" s="29">
        <f>+IF(I155=0,"",'Ark1'!AB1489)</f>
        <v>0</v>
      </c>
      <c r="AD155" s="34">
        <f>+'Ark1'!AD1489</f>
        <v>0</v>
      </c>
      <c r="AE155" s="29">
        <f t="shared" ref="AE155:AE168" si="28">+IF(I155=0,"",I155/D155)</f>
        <v>1</v>
      </c>
      <c r="AF155" s="29">
        <f t="shared" ref="AF155:AF168" si="29">+IF(I155=0,"",I155/H155)</f>
        <v>1.25</v>
      </c>
      <c r="AG155" s="216"/>
      <c r="AH155" s="27"/>
      <c r="AJ155" s="29"/>
      <c r="AK155" s="27"/>
      <c r="AL155" s="28"/>
      <c r="AM155" s="28"/>
      <c r="AQ155" s="28"/>
    </row>
    <row r="156" spans="1:43">
      <c r="A156" s="216"/>
      <c r="B156" s="236">
        <f>+'Ark1'!C1490</f>
        <v>2024</v>
      </c>
      <c r="C156" s="216"/>
      <c r="D156" s="28">
        <f>+'Ark1'!M1490</f>
        <v>10</v>
      </c>
      <c r="E156" s="236" t="str">
        <f>VLOOKUP(D156,RNR!$D$16:$E$30,2)</f>
        <v>4-</v>
      </c>
      <c r="F156" s="28">
        <f>+'Ark1'!D1490</f>
        <v>7</v>
      </c>
      <c r="G156" s="236" t="str">
        <f>VLOOKUP(F156,RNR!$D$2:$E$13,2)</f>
        <v>Jul</v>
      </c>
      <c r="H156" s="28">
        <f>+'Ark1'!Q1490</f>
        <v>3</v>
      </c>
      <c r="I156" s="28">
        <f>+'Ark1'!R1490</f>
        <v>3</v>
      </c>
      <c r="J156" s="29">
        <f>+IF(I156=0,"",'Ark1'!AG1490)</f>
        <v>1.8162928331570836</v>
      </c>
      <c r="K156" s="29">
        <f>+IF(I156=0,"",'Ark1'!AH1490)</f>
        <v>0</v>
      </c>
      <c r="L156" s="95"/>
      <c r="M156" s="243">
        <f>+'Ark1'!AI1490</f>
        <v>3</v>
      </c>
      <c r="N156" s="216"/>
      <c r="O156" s="29">
        <f>+IF(I156=0,"",'Ark1'!U1490)</f>
        <v>32.633333333333326</v>
      </c>
      <c r="P156" s="29">
        <f>+IF(I156=0,"",'Ark1'!V1490)</f>
        <v>0</v>
      </c>
      <c r="Q156" s="534"/>
      <c r="R156" s="237">
        <f>+IF(M156=0,"",'Ark1'!AJ1490)</f>
        <v>111.93333333333337</v>
      </c>
      <c r="S156" s="217"/>
      <c r="T156" s="237">
        <f>+IF(M156=0,"",'Ark1'!AK1490)</f>
        <v>23.245995117234369</v>
      </c>
      <c r="U156" s="216"/>
      <c r="V156" s="238">
        <f>+IF(I156=0,"",'Ark1'!S1490)</f>
        <v>9.3333333333333357</v>
      </c>
      <c r="W156" s="53"/>
      <c r="X156" s="29">
        <f>+IF(I156=0,"",'Ark1'!W1490)</f>
        <v>100</v>
      </c>
      <c r="Y156" s="34">
        <f>+IF(I156=0,"",'Ark1'!X1490)</f>
        <v>100</v>
      </c>
      <c r="Z156" s="34">
        <f>+IF(I156=0,"",'Ark1'!Y1490)</f>
        <v>100</v>
      </c>
      <c r="AA156" s="34">
        <f>+IF(I156=0,"",'Ark1'!Z1490)</f>
        <v>3.0684777260973606</v>
      </c>
      <c r="AB156" s="29">
        <f>+IF(I156=0,"",'Ark1'!Z1490)</f>
        <v>3.0684777260973606</v>
      </c>
      <c r="AC156" s="29">
        <f>+IF(I156=0,"",'Ark1'!AB1490)</f>
        <v>0</v>
      </c>
      <c r="AD156" s="34">
        <f>+'Ark1'!AD1490</f>
        <v>0</v>
      </c>
      <c r="AE156" s="29">
        <f t="shared" si="28"/>
        <v>0.3</v>
      </c>
      <c r="AF156" s="29">
        <f t="shared" si="29"/>
        <v>1</v>
      </c>
      <c r="AG156" s="216"/>
      <c r="AH156" s="220"/>
      <c r="AJ156" s="29"/>
      <c r="AK156" s="27"/>
      <c r="AL156" s="220"/>
      <c r="AM156" s="28"/>
      <c r="AQ156" s="28"/>
    </row>
    <row r="157" spans="1:43">
      <c r="A157" s="216"/>
      <c r="B157" s="236">
        <f>+'Ark1'!C1491</f>
        <v>2024</v>
      </c>
      <c r="C157" s="216"/>
      <c r="D157" s="28">
        <f>+'Ark1'!M1491</f>
        <v>10</v>
      </c>
      <c r="E157" s="236" t="str">
        <f>VLOOKUP(D157,RNR!$D$16:$E$30,2)</f>
        <v>4-</v>
      </c>
      <c r="F157" s="28">
        <f>+'Ark1'!D1491</f>
        <v>8</v>
      </c>
      <c r="G157" s="236" t="str">
        <f>VLOOKUP(F157,RNR!$D$2:$E$13,2)</f>
        <v>Aug</v>
      </c>
      <c r="H157" s="28">
        <f>+'Ark1'!Q1491</f>
        <v>114</v>
      </c>
      <c r="I157" s="28">
        <f>+'Ark1'!R1491</f>
        <v>130</v>
      </c>
      <c r="J157" s="29">
        <f>+IF(I157=0,"",'Ark1'!AG1491)</f>
        <v>3.3149767027846777</v>
      </c>
      <c r="K157" s="29">
        <f>+IF(I157=0,"",'Ark1'!AH1491)</f>
        <v>1.5384615384615381</v>
      </c>
      <c r="L157" s="95"/>
      <c r="M157" s="243">
        <f>+'Ark1'!AI1491</f>
        <v>130</v>
      </c>
      <c r="N157" s="216"/>
      <c r="O157" s="29">
        <f>+IF(I157=0,"",'Ark1'!U1491)</f>
        <v>37.126923076923056</v>
      </c>
      <c r="P157" s="29">
        <f>+IF(I157=0,"",'Ark1'!V1491)</f>
        <v>0</v>
      </c>
      <c r="Q157" s="534"/>
      <c r="R157" s="237">
        <f>+IF(M157=0,"",'Ark1'!AJ1491)</f>
        <v>112.53923076923083</v>
      </c>
      <c r="S157" s="217"/>
      <c r="T157" s="237">
        <f>+IF(M157=0,"",'Ark1'!AK1491)</f>
        <v>25.58659058641916</v>
      </c>
      <c r="U157" s="216"/>
      <c r="V157" s="238">
        <f>+IF(I157=0,"",'Ark1'!S1491)</f>
        <v>10.261538461538464</v>
      </c>
      <c r="W157" s="53"/>
      <c r="X157" s="29">
        <f>+IF(I157=0,"",'Ark1'!W1491)</f>
        <v>100</v>
      </c>
      <c r="Y157" s="34">
        <f>+IF(I157=0,"",'Ark1'!X1491)</f>
        <v>100</v>
      </c>
      <c r="Z157" s="34">
        <f>+IF(I157=0,"",'Ark1'!Y1491)</f>
        <v>91.538461538461561</v>
      </c>
      <c r="AA157" s="34">
        <f>+IF(I157=0,"",'Ark1'!Z1491)</f>
        <v>9.2086981328402633</v>
      </c>
      <c r="AB157" s="29">
        <f>+IF(I157=0,"",'Ark1'!Z1491)</f>
        <v>9.2086981328402633</v>
      </c>
      <c r="AC157" s="29">
        <f>+IF(I157=0,"",'Ark1'!AB1491)</f>
        <v>0</v>
      </c>
      <c r="AD157" s="34">
        <f>+'Ark1'!AD1491</f>
        <v>0</v>
      </c>
      <c r="AE157" s="29">
        <f t="shared" si="28"/>
        <v>13</v>
      </c>
      <c r="AF157" s="29">
        <f t="shared" si="29"/>
        <v>1.1403508771929824</v>
      </c>
      <c r="AG157" s="216"/>
      <c r="AH157" s="27"/>
      <c r="AJ157" s="29"/>
      <c r="AK157" s="27"/>
      <c r="AL157" s="28"/>
      <c r="AM157" s="28"/>
      <c r="AQ157" s="28"/>
    </row>
    <row r="158" spans="1:43">
      <c r="A158" s="216"/>
      <c r="B158" s="236">
        <f>+'Ark1'!C1492</f>
        <v>2024</v>
      </c>
      <c r="C158" s="216"/>
      <c r="D158" s="28">
        <f>+'Ark1'!M1492</f>
        <v>10</v>
      </c>
      <c r="E158" s="236" t="str">
        <f>VLOOKUP(D158,RNR!$D$16:$E$30,2)</f>
        <v>4-</v>
      </c>
      <c r="F158" s="28">
        <f>+'Ark1'!D1492</f>
        <v>9</v>
      </c>
      <c r="G158" s="236" t="str">
        <f>VLOOKUP(F158,RNR!$D$2:$E$13,2)</f>
        <v>Sep</v>
      </c>
      <c r="H158" s="28">
        <f>+'Ark1'!Q1492</f>
        <v>123</v>
      </c>
      <c r="I158" s="28">
        <f>+'Ark1'!R1492</f>
        <v>150</v>
      </c>
      <c r="J158" s="29">
        <f>+IF(I158=0,"",'Ark1'!AG1492)</f>
        <v>2.6155072414980118</v>
      </c>
      <c r="K158" s="29">
        <f>+IF(I158=0,"",'Ark1'!AH1492)</f>
        <v>0.66666666666666652</v>
      </c>
      <c r="L158" s="95"/>
      <c r="M158" s="243">
        <f>+'Ark1'!AI1492</f>
        <v>150</v>
      </c>
      <c r="N158" s="216"/>
      <c r="O158" s="29">
        <f>+IF(I158=0,"",'Ark1'!U1492)</f>
        <v>32.113999999999983</v>
      </c>
      <c r="P158" s="29">
        <f>+IF(I158=0,"",'Ark1'!V1492)</f>
        <v>0</v>
      </c>
      <c r="Q158" s="534"/>
      <c r="R158" s="237">
        <f>+IF(M158=0,"",'Ark1'!AJ1492)</f>
        <v>109.7346666666667</v>
      </c>
      <c r="S158" s="217"/>
      <c r="T158" s="237">
        <f>+IF(M158=0,"",'Ark1'!AK1492)</f>
        <v>23.798032064292059</v>
      </c>
      <c r="U158" s="216"/>
      <c r="V158" s="238">
        <f>+IF(I158=0,"",'Ark1'!S1492)</f>
        <v>9.6466666666666683</v>
      </c>
      <c r="W158" s="53"/>
      <c r="X158" s="29">
        <f>+IF(I158=0,"",'Ark1'!W1492)</f>
        <v>100</v>
      </c>
      <c r="Y158" s="34">
        <f>+IF(I158=0,"",'Ark1'!X1492)</f>
        <v>98.666666666666686</v>
      </c>
      <c r="Z158" s="34">
        <f>+IF(I158=0,"",'Ark1'!Y1492)</f>
        <v>84.666666666666686</v>
      </c>
      <c r="AA158" s="34">
        <f>+IF(I158=0,"",'Ark1'!Z1492)</f>
        <v>8.5204227594645126</v>
      </c>
      <c r="AB158" s="29">
        <f>+IF(I158=0,"",'Ark1'!Z1492)</f>
        <v>8.5204227594645126</v>
      </c>
      <c r="AC158" s="29">
        <f>+IF(I158=0,"",'Ark1'!AB1492)</f>
        <v>0</v>
      </c>
      <c r="AD158" s="34">
        <f>+'Ark1'!AD1492</f>
        <v>0</v>
      </c>
      <c r="AE158" s="29">
        <f t="shared" si="28"/>
        <v>15</v>
      </c>
      <c r="AF158" s="29">
        <f t="shared" si="29"/>
        <v>1.2195121951219512</v>
      </c>
      <c r="AG158" s="216"/>
      <c r="AH158" s="27"/>
      <c r="AJ158" s="29"/>
      <c r="AK158" s="27"/>
      <c r="AL158" s="28"/>
      <c r="AM158" s="28"/>
      <c r="AQ158" s="28"/>
    </row>
    <row r="159" spans="1:43">
      <c r="A159" s="216"/>
      <c r="B159" s="236">
        <f>+'Ark1'!C1493</f>
        <v>2024</v>
      </c>
      <c r="C159" s="216"/>
      <c r="D159" s="28">
        <f>+'Ark1'!M1493</f>
        <v>10</v>
      </c>
      <c r="E159" s="236" t="str">
        <f>VLOOKUP(D159,RNR!$D$16:$E$30,2)</f>
        <v>4-</v>
      </c>
      <c r="F159" s="28">
        <f>+'Ark1'!D1493</f>
        <v>10</v>
      </c>
      <c r="G159" s="236" t="str">
        <f>VLOOKUP(F159,RNR!$D$2:$E$13,2)</f>
        <v>Okt</v>
      </c>
      <c r="H159" s="28">
        <f>+'Ark1'!Q1493</f>
        <v>291</v>
      </c>
      <c r="I159" s="28">
        <f>+'Ark1'!R1493</f>
        <v>352</v>
      </c>
      <c r="J159" s="29">
        <f>+IF(I159=0,"",'Ark1'!AG1493)</f>
        <v>2.7345972729121626</v>
      </c>
      <c r="K159" s="29">
        <f>+IF(I159=0,"",'Ark1'!AH1493)</f>
        <v>3.125</v>
      </c>
      <c r="L159" s="95"/>
      <c r="M159" s="243">
        <f>+'Ark1'!AI1493</f>
        <v>352</v>
      </c>
      <c r="N159" s="216"/>
      <c r="O159" s="29">
        <f>+IF(I159=0,"",'Ark1'!U1493)</f>
        <v>34.760227272727271</v>
      </c>
      <c r="P159" s="29">
        <f>+IF(I159=0,"",'Ark1'!V1493)</f>
        <v>0</v>
      </c>
      <c r="Q159" s="534"/>
      <c r="R159" s="237">
        <f>+IF(M159=0,"",'Ark1'!AJ1493)</f>
        <v>111.76647727272731</v>
      </c>
      <c r="S159" s="217"/>
      <c r="T159" s="237">
        <f>+IF(M159=0,"",'Ark1'!AK1493)</f>
        <v>24.359989529904471</v>
      </c>
      <c r="U159" s="216"/>
      <c r="V159" s="238">
        <f>+IF(I159=0,"",'Ark1'!S1493)</f>
        <v>9.9034090909090917</v>
      </c>
      <c r="W159" s="53"/>
      <c r="X159" s="29">
        <f>+IF(I159=0,"",'Ark1'!W1493)</f>
        <v>100</v>
      </c>
      <c r="Y159" s="34">
        <f>+IF(I159=0,"",'Ark1'!X1493)</f>
        <v>98.295454545454561</v>
      </c>
      <c r="Z159" s="34">
        <f>+IF(I159=0,"",'Ark1'!Y1493)</f>
        <v>89.488636363636346</v>
      </c>
      <c r="AA159" s="34">
        <f>+IF(I159=0,"",'Ark1'!Z1493)</f>
        <v>8.9390459854598046</v>
      </c>
      <c r="AB159" s="29">
        <f>+IF(I159=0,"",'Ark1'!Z1493)</f>
        <v>8.9390459854598046</v>
      </c>
      <c r="AC159" s="29">
        <f>+IF(I159=0,"",'Ark1'!AB1493)</f>
        <v>0</v>
      </c>
      <c r="AD159" s="34">
        <f>+'Ark1'!AD1493</f>
        <v>0</v>
      </c>
      <c r="AE159" s="29">
        <f t="shared" si="28"/>
        <v>35.200000000000003</v>
      </c>
      <c r="AF159" s="29">
        <f t="shared" si="29"/>
        <v>1.2096219931271477</v>
      </c>
      <c r="AG159" s="216"/>
      <c r="AH159" s="240"/>
      <c r="AJ159" s="29"/>
      <c r="AK159" s="27"/>
      <c r="AL159" s="240"/>
      <c r="AM159" s="28"/>
      <c r="AQ159" s="28"/>
    </row>
    <row r="160" spans="1:43">
      <c r="A160" s="216"/>
      <c r="B160" s="236">
        <f>+'Ark1'!C1494</f>
        <v>2024</v>
      </c>
      <c r="C160" s="216"/>
      <c r="D160" s="28">
        <f>+'Ark1'!M1494</f>
        <v>10</v>
      </c>
      <c r="E160" s="236" t="str">
        <f>VLOOKUP(D160,RNR!$D$16:$E$30,2)</f>
        <v>4-</v>
      </c>
      <c r="F160" s="28">
        <f>+'Ark1'!D1494</f>
        <v>11</v>
      </c>
      <c r="G160" s="236" t="str">
        <f>VLOOKUP(F160,RNR!$D$2:$E$13,2)</f>
        <v>Nov</v>
      </c>
      <c r="H160" s="28">
        <f>+'Ark1'!Q1494</f>
        <v>71</v>
      </c>
      <c r="I160" s="28">
        <f>+'Ark1'!R1494</f>
        <v>76</v>
      </c>
      <c r="J160" s="29">
        <f>+IF(I160=0,"",'Ark1'!AG1494)</f>
        <v>1.7336258553555097</v>
      </c>
      <c r="K160" s="29">
        <f>+IF(I160=0,"",'Ark1'!AH1494)</f>
        <v>1.3157894736842111</v>
      </c>
      <c r="L160" s="95"/>
      <c r="M160" s="243">
        <f>+'Ark1'!AI1494</f>
        <v>76</v>
      </c>
      <c r="N160" s="216"/>
      <c r="O160" s="29">
        <f>+IF(I160=0,"",'Ark1'!U1494)</f>
        <v>33.198684210526295</v>
      </c>
      <c r="P160" s="29">
        <f>+IF(I160=0,"",'Ark1'!V1494)</f>
        <v>0</v>
      </c>
      <c r="Q160" s="534"/>
      <c r="R160" s="237">
        <f>+IF(M160=0,"",'Ark1'!AJ1494)</f>
        <v>110.68157894736839</v>
      </c>
      <c r="S160" s="217"/>
      <c r="T160" s="237">
        <f>+IF(M160=0,"",'Ark1'!AK1494)</f>
        <v>23.917146996982208</v>
      </c>
      <c r="U160" s="216"/>
      <c r="V160" s="238">
        <f>+IF(I160=0,"",'Ark1'!S1494)</f>
        <v>9.6973684210526319</v>
      </c>
      <c r="W160" s="53"/>
      <c r="X160" s="29">
        <f>+IF(I160=0,"",'Ark1'!W1494)</f>
        <v>100</v>
      </c>
      <c r="Y160" s="34">
        <f>+IF(I160=0,"",'Ark1'!X1494)</f>
        <v>100</v>
      </c>
      <c r="Z160" s="34">
        <f>+IF(I160=0,"",'Ark1'!Y1494)</f>
        <v>84.210526315789508</v>
      </c>
      <c r="AA160" s="34">
        <f>+IF(I160=0,"",'Ark1'!Z1494)</f>
        <v>8.7670959817324761</v>
      </c>
      <c r="AB160" s="29">
        <f>+IF(I160=0,"",'Ark1'!Z1494)</f>
        <v>8.7670959817324761</v>
      </c>
      <c r="AC160" s="29">
        <f>+IF(I160=0,"",'Ark1'!AB1494)</f>
        <v>0</v>
      </c>
      <c r="AD160" s="34">
        <f>+'Ark1'!AD1494</f>
        <v>0</v>
      </c>
      <c r="AE160" s="29">
        <f t="shared" si="28"/>
        <v>7.6</v>
      </c>
      <c r="AF160" s="29">
        <f t="shared" si="29"/>
        <v>1.0704225352112675</v>
      </c>
      <c r="AG160" s="216"/>
      <c r="AH160" s="219"/>
      <c r="AJ160" s="29"/>
      <c r="AK160" s="27"/>
      <c r="AL160" s="219"/>
      <c r="AM160" s="28"/>
      <c r="AQ160" s="28"/>
    </row>
    <row r="161" spans="1:43">
      <c r="A161" s="216"/>
      <c r="B161" s="236">
        <f>+'Ark1'!C1495</f>
        <v>2024</v>
      </c>
      <c r="C161" s="216"/>
      <c r="D161" s="28">
        <f>+'Ark1'!M1495</f>
        <v>10</v>
      </c>
      <c r="E161" s="236" t="str">
        <f>VLOOKUP(D161,RNR!$D$16:$E$30,2)</f>
        <v>4-</v>
      </c>
      <c r="F161" s="28">
        <f>+'Ark1'!D1495</f>
        <v>12</v>
      </c>
      <c r="G161" s="236" t="str">
        <f>VLOOKUP(F161,RNR!$D$2:$E$13,2)</f>
        <v>Des</v>
      </c>
      <c r="H161" s="28">
        <f>+'Ark1'!Q1495</f>
        <v>17</v>
      </c>
      <c r="I161" s="28">
        <f>+'Ark1'!R1495</f>
        <v>18</v>
      </c>
      <c r="J161" s="29">
        <f>+IF(I161=0,"",'Ark1'!AG1495)</f>
        <v>4.1958470427488672</v>
      </c>
      <c r="K161" s="29">
        <f>+IF(I161=0,"",'Ark1'!AH1495)</f>
        <v>0</v>
      </c>
      <c r="L161" s="95"/>
      <c r="M161" s="243">
        <f>+'Ark1'!AI1495</f>
        <v>18</v>
      </c>
      <c r="N161" s="216"/>
      <c r="O161" s="29">
        <f>+IF(I161=0,"",'Ark1'!U1495)</f>
        <v>38.044444444444451</v>
      </c>
      <c r="P161" s="29">
        <f>+IF(I161=0,"",'Ark1'!V1495)</f>
        <v>0</v>
      </c>
      <c r="Q161" s="534"/>
      <c r="R161" s="237">
        <f>+IF(M161=0,"",'Ark1'!AJ1495)</f>
        <v>113.40555555555557</v>
      </c>
      <c r="S161" s="217"/>
      <c r="T161" s="237">
        <f>+IF(M161=0,"",'Ark1'!AK1495)</f>
        <v>25.757145557486098</v>
      </c>
      <c r="U161" s="216"/>
      <c r="V161" s="238">
        <f>+IF(I161=0,"",'Ark1'!S1495)</f>
        <v>10.444444444444445</v>
      </c>
      <c r="W161" s="53"/>
      <c r="X161" s="29">
        <f>+IF(I161=0,"",'Ark1'!W1495)</f>
        <v>100</v>
      </c>
      <c r="Y161" s="34">
        <f>+IF(I161=0,"",'Ark1'!X1495)</f>
        <v>100</v>
      </c>
      <c r="Z161" s="34">
        <f>+IF(I161=0,"",'Ark1'!Y1495)</f>
        <v>94.444444444444443</v>
      </c>
      <c r="AA161" s="34">
        <f>+IF(I161=0,"",'Ark1'!Z1495)</f>
        <v>8.0760429131971438</v>
      </c>
      <c r="AB161" s="29">
        <f>+IF(I161=0,"",'Ark1'!Z1495)</f>
        <v>8.0760429131971438</v>
      </c>
      <c r="AC161" s="29">
        <f>+IF(I161=0,"",'Ark1'!AB1495)</f>
        <v>0</v>
      </c>
      <c r="AD161" s="34">
        <f>+'Ark1'!AD1495</f>
        <v>0</v>
      </c>
      <c r="AE161" s="29">
        <f t="shared" si="28"/>
        <v>1.8</v>
      </c>
      <c r="AF161" s="29">
        <f t="shared" si="29"/>
        <v>1.0588235294117647</v>
      </c>
      <c r="AG161" s="216"/>
      <c r="AH161" s="219"/>
      <c r="AJ161" s="29"/>
      <c r="AK161" s="27"/>
      <c r="AL161" s="220"/>
      <c r="AM161" s="28"/>
      <c r="AQ161" s="28"/>
    </row>
    <row r="162" spans="1:43">
      <c r="A162" s="216"/>
      <c r="B162" s="216"/>
      <c r="C162" s="216"/>
      <c r="D162" s="216"/>
      <c r="E162" s="216"/>
      <c r="F162" s="216"/>
      <c r="G162" s="216"/>
      <c r="H162" s="216"/>
      <c r="I162" s="216"/>
      <c r="J162" s="217"/>
      <c r="K162" s="217"/>
      <c r="L162" s="217"/>
      <c r="M162" s="233"/>
      <c r="N162" s="217"/>
      <c r="O162" s="216"/>
      <c r="P162" s="216"/>
      <c r="Q162" s="534"/>
      <c r="R162" s="217"/>
      <c r="S162" s="217"/>
      <c r="T162" s="217"/>
      <c r="U162" s="216"/>
      <c r="V162" s="216"/>
      <c r="W162" s="216"/>
      <c r="X162" s="218"/>
      <c r="Y162" s="218"/>
      <c r="Z162" s="218"/>
      <c r="AA162" s="218"/>
      <c r="AB162" s="217"/>
      <c r="AC162" s="216"/>
      <c r="AD162" s="218"/>
      <c r="AE162" s="218"/>
      <c r="AF162" s="217"/>
      <c r="AG162" s="216"/>
      <c r="AH162" s="219"/>
      <c r="AJ162" s="29"/>
      <c r="AK162" s="27"/>
      <c r="AL162" s="220"/>
      <c r="AM162" s="28"/>
      <c r="AQ162" s="28"/>
    </row>
    <row r="163" spans="1:43">
      <c r="A163" s="500" t="s">
        <v>654</v>
      </c>
      <c r="B163" s="500"/>
      <c r="C163" s="500" t="str">
        <f>+E167</f>
        <v>4</v>
      </c>
      <c r="D163" s="216"/>
      <c r="E163" s="216"/>
      <c r="F163" s="216"/>
      <c r="G163" s="216"/>
      <c r="H163" s="216"/>
      <c r="I163" s="240">
        <f>SUM(I165:I176)</f>
        <v>504</v>
      </c>
      <c r="J163" s="217"/>
      <c r="K163" s="217"/>
      <c r="L163" s="217"/>
      <c r="M163" s="233"/>
      <c r="N163" s="217"/>
      <c r="O163" s="265" t="e">
        <f>+Fettgruppe!#REF!</f>
        <v>#REF!</v>
      </c>
      <c r="P163" s="216"/>
      <c r="Q163" s="534"/>
      <c r="R163" s="217"/>
      <c r="S163" s="217"/>
      <c r="T163" s="217"/>
      <c r="U163" s="216"/>
      <c r="V163" s="216"/>
      <c r="W163" s="216"/>
      <c r="X163" s="218"/>
      <c r="Y163" s="218"/>
      <c r="Z163" s="218"/>
      <c r="AA163" s="218"/>
      <c r="AB163" s="217"/>
      <c r="AC163" s="216"/>
      <c r="AD163" s="218"/>
      <c r="AE163" s="218"/>
      <c r="AF163" s="218"/>
      <c r="AG163" s="216"/>
      <c r="AH163" s="219"/>
      <c r="AJ163" s="29"/>
      <c r="AK163" s="27"/>
      <c r="AL163" s="220"/>
      <c r="AM163" s="28"/>
      <c r="AQ163" s="28"/>
    </row>
    <row r="164" spans="1:43">
      <c r="A164" s="216"/>
      <c r="B164" s="216"/>
      <c r="C164" s="216"/>
      <c r="D164" s="216"/>
      <c r="E164" s="216"/>
      <c r="F164" s="216"/>
      <c r="G164" s="216"/>
      <c r="H164" s="216"/>
      <c r="I164" s="216"/>
      <c r="J164" s="217"/>
      <c r="K164" s="217"/>
      <c r="L164" s="217"/>
      <c r="M164" s="233"/>
      <c r="N164" s="217"/>
      <c r="O164" s="216"/>
      <c r="P164" s="216"/>
      <c r="Q164" s="534"/>
      <c r="R164" s="217"/>
      <c r="S164" s="217"/>
      <c r="T164" s="217"/>
      <c r="U164" s="216"/>
      <c r="V164" s="216"/>
      <c r="W164" s="216"/>
      <c r="X164" s="218"/>
      <c r="Y164" s="218"/>
      <c r="Z164" s="218"/>
      <c r="AA164" s="218"/>
      <c r="AB164" s="217"/>
      <c r="AC164" s="216"/>
      <c r="AD164" s="218"/>
      <c r="AE164" s="218"/>
      <c r="AF164" s="218"/>
      <c r="AG164" s="218"/>
      <c r="AH164" s="219"/>
      <c r="AJ164" s="29"/>
      <c r="AK164" s="27"/>
      <c r="AL164" s="220"/>
      <c r="AM164" s="28"/>
      <c r="AQ164" s="28"/>
    </row>
    <row r="165" spans="1:43">
      <c r="A165" s="216"/>
      <c r="B165" s="236">
        <f>+'Ark1'!C1496</f>
        <v>2024</v>
      </c>
      <c r="C165" s="216"/>
      <c r="D165" s="28">
        <f>+'Ark1'!M1496</f>
        <v>11</v>
      </c>
      <c r="E165" s="236" t="str">
        <f>VLOOKUP(D165,RNR!$D$16:$E$30,2)</f>
        <v>4</v>
      </c>
      <c r="F165" s="28">
        <f>+'Ark1'!D1496</f>
        <v>1</v>
      </c>
      <c r="G165" s="236" t="str">
        <f>VLOOKUP(F165,RNR!$D$2:$E$13,2)</f>
        <v>Jan</v>
      </c>
      <c r="H165" s="28">
        <f>+'Ark1'!Q1496</f>
        <v>5</v>
      </c>
      <c r="I165" s="28">
        <f>+'Ark1'!R1496</f>
        <v>7</v>
      </c>
      <c r="J165" s="29">
        <f>+IF(I165=0,"",'Ark1'!AG1496)</f>
        <v>2.2710820850999505</v>
      </c>
      <c r="K165" s="29">
        <f>+IF(I165=0,"",'Ark1'!AH1496)</f>
        <v>0</v>
      </c>
      <c r="L165" s="95"/>
      <c r="M165" s="243">
        <f>+'Ark1'!AI1496</f>
        <v>4</v>
      </c>
      <c r="N165" s="216"/>
      <c r="O165" s="29">
        <f>+IF(I165=0,"",'Ark1'!U1496)</f>
        <v>40.785714285714278</v>
      </c>
      <c r="P165" s="29">
        <f>+IF(I165=0,"",'Ark1'!V1496)</f>
        <v>0</v>
      </c>
      <c r="Q165" s="534"/>
      <c r="R165" s="237">
        <f>+IF(M165=0,"",'Ark1'!AJ1496)</f>
        <v>112.6</v>
      </c>
      <c r="S165" s="217"/>
      <c r="T165" s="237">
        <f>+IF(M165=0,"",'Ark1'!AK1496)</f>
        <v>27.884225555484687</v>
      </c>
      <c r="U165" s="216"/>
      <c r="V165" s="238">
        <f>+IF(I165=0,"",'Ark1'!S1496)</f>
        <v>9.7142857142857117</v>
      </c>
      <c r="W165" s="53"/>
      <c r="X165" s="29">
        <f>+IF(I165=0,"",'Ark1'!W1496)</f>
        <v>100</v>
      </c>
      <c r="Y165" s="34">
        <f>+IF(I165=0,"",'Ark1'!X1496)</f>
        <v>100</v>
      </c>
      <c r="Z165" s="34">
        <f>+IF(I165=0,"",'Ark1'!Y1496)</f>
        <v>100</v>
      </c>
      <c r="AA165" s="34">
        <f>+IF(I165=0,"",'Ark1'!Z1496)</f>
        <v>6.20309336919403</v>
      </c>
      <c r="AB165" s="29">
        <f>+IF(I165=0,"",'Ark1'!Z1496)</f>
        <v>6.20309336919403</v>
      </c>
      <c r="AC165" s="29">
        <f>+IF(I165=0,"",'Ark1'!AB1496)</f>
        <v>0</v>
      </c>
      <c r="AD165" s="34">
        <f>+'Ark1'!AD1496</f>
        <v>0</v>
      </c>
      <c r="AE165" s="29">
        <f t="shared" si="28"/>
        <v>0.63636363636363635</v>
      </c>
      <c r="AF165" s="29">
        <f t="shared" si="29"/>
        <v>1.4</v>
      </c>
      <c r="AG165" s="216"/>
      <c r="AH165" s="219"/>
      <c r="AJ165" s="29"/>
      <c r="AK165" s="27"/>
      <c r="AL165" s="220"/>
      <c r="AM165" s="28"/>
      <c r="AQ165" s="28"/>
    </row>
    <row r="166" spans="1:43">
      <c r="A166" s="216"/>
      <c r="B166" s="236">
        <f>+'Ark1'!C1497</f>
        <v>2024</v>
      </c>
      <c r="C166" s="216"/>
      <c r="D166" s="28">
        <f>+'Ark1'!M1497</f>
        <v>11</v>
      </c>
      <c r="E166" s="236" t="str">
        <f>VLOOKUP(D166,RNR!$D$16:$E$30,2)</f>
        <v>4</v>
      </c>
      <c r="F166" s="28">
        <f>+'Ark1'!D1497</f>
        <v>2</v>
      </c>
      <c r="G166" s="236" t="str">
        <f>VLOOKUP(F166,RNR!$D$2:$E$13,2)</f>
        <v>Feb</v>
      </c>
      <c r="H166" s="28">
        <f>+'Ark1'!Q1497</f>
        <v>6</v>
      </c>
      <c r="I166" s="28">
        <f>+'Ark1'!R1497</f>
        <v>9</v>
      </c>
      <c r="J166" s="29">
        <f>+IF(I166=0,"",'Ark1'!AG1497)</f>
        <v>2.2712725320559142</v>
      </c>
      <c r="K166" s="29">
        <f>+IF(I166=0,"",'Ark1'!AH1497)</f>
        <v>0</v>
      </c>
      <c r="L166" s="95"/>
      <c r="M166" s="243">
        <f>+'Ark1'!AI1497</f>
        <v>8</v>
      </c>
      <c r="N166" s="216"/>
      <c r="O166" s="29">
        <f>+IF(I166=0,"",'Ark1'!U1497)</f>
        <v>36.666666666666657</v>
      </c>
      <c r="P166" s="29">
        <f>+IF(I166=0,"",'Ark1'!V1497)</f>
        <v>0</v>
      </c>
      <c r="Q166" s="534"/>
      <c r="R166" s="237">
        <f>+IF(M166=0,"",'Ark1'!AJ1497)</f>
        <v>112.46250000000001</v>
      </c>
      <c r="S166" s="217"/>
      <c r="T166" s="237">
        <f>+IF(M166=0,"",'Ark1'!AK1497)</f>
        <v>25.709728063318259</v>
      </c>
      <c r="U166" s="216"/>
      <c r="V166" s="238">
        <f>+IF(I166=0,"",'Ark1'!S1497)</f>
        <v>8.8888888888888893</v>
      </c>
      <c r="W166" s="53"/>
      <c r="X166" s="29">
        <f>+IF(I166=0,"",'Ark1'!W1497)</f>
        <v>100</v>
      </c>
      <c r="Y166" s="34">
        <f>+IF(I166=0,"",'Ark1'!X1497)</f>
        <v>100</v>
      </c>
      <c r="Z166" s="34">
        <f>+IF(I166=0,"",'Ark1'!Y1497)</f>
        <v>100</v>
      </c>
      <c r="AA166" s="34">
        <f>+IF(I166=0,"",'Ark1'!Z1497)</f>
        <v>2.1447610589527124</v>
      </c>
      <c r="AB166" s="29">
        <f>+IF(I166=0,"",'Ark1'!Z1497)</f>
        <v>2.1447610589527124</v>
      </c>
      <c r="AC166" s="29">
        <f>+IF(I166=0,"",'Ark1'!AB1497)</f>
        <v>0</v>
      </c>
      <c r="AD166" s="34">
        <f>+'Ark1'!AD1497</f>
        <v>0</v>
      </c>
      <c r="AE166" s="29">
        <f t="shared" si="28"/>
        <v>0.81818181818181823</v>
      </c>
      <c r="AF166" s="29">
        <f t="shared" si="29"/>
        <v>1.5</v>
      </c>
      <c r="AG166" s="216"/>
      <c r="AH166" s="219"/>
      <c r="AJ166" s="29"/>
      <c r="AK166" s="27"/>
      <c r="AL166" s="220"/>
      <c r="AM166" s="28"/>
      <c r="AQ166" s="28"/>
    </row>
    <row r="167" spans="1:43">
      <c r="A167" s="216"/>
      <c r="B167" s="236">
        <f>+'Ark1'!C1498</f>
        <v>2024</v>
      </c>
      <c r="C167" s="216"/>
      <c r="D167" s="28">
        <f>+'Ark1'!M1498</f>
        <v>11</v>
      </c>
      <c r="E167" s="236" t="str">
        <f>VLOOKUP(D167,RNR!$D$16:$E$30,2)</f>
        <v>4</v>
      </c>
      <c r="F167" s="28">
        <f>+'Ark1'!D1498</f>
        <v>3</v>
      </c>
      <c r="G167" s="236" t="str">
        <f>VLOOKUP(F167,RNR!$D$2:$E$13,2)</f>
        <v>Mar</v>
      </c>
      <c r="H167" s="28">
        <f>+'Ark1'!Q1498</f>
        <v>73</v>
      </c>
      <c r="I167" s="28">
        <f>+'Ark1'!R1498</f>
        <v>82</v>
      </c>
      <c r="J167" s="29">
        <f>+IF(I167=0,"",'Ark1'!AG1498)</f>
        <v>3.6985825055923214</v>
      </c>
      <c r="K167" s="29">
        <f>+IF(I167=0,"",'Ark1'!AH1498)</f>
        <v>2.4390243902439024</v>
      </c>
      <c r="L167" s="95"/>
      <c r="M167" s="243">
        <f>+'Ark1'!AI1498</f>
        <v>78</v>
      </c>
      <c r="N167" s="216"/>
      <c r="O167" s="29">
        <f>+IF(I167=0,"",'Ark1'!U1498)</f>
        <v>38.915853658536591</v>
      </c>
      <c r="P167" s="29">
        <f>+IF(I167=0,"",'Ark1'!V1498)</f>
        <v>0</v>
      </c>
      <c r="Q167" s="534"/>
      <c r="R167" s="237">
        <f>+IF(M167=0,"",'Ark1'!AJ1498)</f>
        <v>114.4243589743589</v>
      </c>
      <c r="S167" s="217"/>
      <c r="T167" s="237">
        <f>+IF(M167=0,"",'Ark1'!AK1498)</f>
        <v>25.719557101438703</v>
      </c>
      <c r="U167" s="216"/>
      <c r="V167" s="238">
        <f>+IF(I167=0,"",'Ark1'!S1498)</f>
        <v>9.4756097560975618</v>
      </c>
      <c r="W167" s="53"/>
      <c r="X167" s="29">
        <f>+IF(I167=0,"",'Ark1'!W1498)</f>
        <v>100</v>
      </c>
      <c r="Y167" s="34">
        <f>+IF(I167=0,"",'Ark1'!X1498)</f>
        <v>100</v>
      </c>
      <c r="Z167" s="34">
        <f>+IF(I167=0,"",'Ark1'!Y1498)</f>
        <v>100</v>
      </c>
      <c r="AA167" s="34">
        <f>+IF(I167=0,"",'Ark1'!Z1498)</f>
        <v>6.8968085498805998</v>
      </c>
      <c r="AB167" s="29">
        <f>+IF(I167=0,"",'Ark1'!Z1498)</f>
        <v>6.8968085498805998</v>
      </c>
      <c r="AC167" s="29">
        <f>+IF(I167=0,"",'Ark1'!AB1498)</f>
        <v>0</v>
      </c>
      <c r="AD167" s="34">
        <f>+'Ark1'!AD1498</f>
        <v>0</v>
      </c>
      <c r="AE167" s="29">
        <f t="shared" si="28"/>
        <v>7.4545454545454541</v>
      </c>
      <c r="AF167" s="29">
        <f t="shared" si="29"/>
        <v>1.1232876712328768</v>
      </c>
      <c r="AG167" s="216"/>
      <c r="AH167" s="219"/>
      <c r="AJ167" s="29"/>
      <c r="AK167" s="27"/>
      <c r="AL167" s="220"/>
      <c r="AM167" s="28"/>
      <c r="AQ167" s="28"/>
    </row>
    <row r="168" spans="1:43">
      <c r="A168" s="216"/>
      <c r="B168" s="236">
        <f>+'Ark1'!C1499</f>
        <v>2024</v>
      </c>
      <c r="C168" s="216"/>
      <c r="D168" s="28">
        <f>+'Ark1'!M1499</f>
        <v>11</v>
      </c>
      <c r="E168" s="236" t="str">
        <f>VLOOKUP(D168,RNR!$D$16:$E$30,2)</f>
        <v>4</v>
      </c>
      <c r="F168" s="28">
        <f>+'Ark1'!D1499</f>
        <v>4</v>
      </c>
      <c r="G168" s="236" t="str">
        <f>VLOOKUP(F168,RNR!$D$2:$E$13,2)</f>
        <v>Apr</v>
      </c>
      <c r="H168" s="28">
        <f>+'Ark1'!Q1499</f>
        <v>13</v>
      </c>
      <c r="I168" s="28">
        <f>+'Ark1'!R1499</f>
        <v>15</v>
      </c>
      <c r="J168" s="29">
        <f>+IF(I168=0,"",'Ark1'!AG1499)</f>
        <v>2.9463251190016408</v>
      </c>
      <c r="K168" s="29">
        <f>+IF(I168=0,"",'Ark1'!AH1499)</f>
        <v>0</v>
      </c>
      <c r="L168" s="95"/>
      <c r="M168" s="243">
        <f>+'Ark1'!AI1499</f>
        <v>13</v>
      </c>
      <c r="N168" s="216"/>
      <c r="O168" s="29">
        <f>+IF(I168=0,"",'Ark1'!U1499)</f>
        <v>39.159999999999989</v>
      </c>
      <c r="P168" s="29">
        <f>+IF(I168=0,"",'Ark1'!V1499)</f>
        <v>0</v>
      </c>
      <c r="Q168" s="534"/>
      <c r="R168" s="237">
        <f>+IF(M168=0,"",'Ark1'!AJ1499)</f>
        <v>113.96153846153848</v>
      </c>
      <c r="S168" s="217"/>
      <c r="T168" s="237">
        <f>+IF(M168=0,"",'Ark1'!AK1499)</f>
        <v>26.234005823825957</v>
      </c>
      <c r="U168" s="216"/>
      <c r="V168" s="238">
        <f>+IF(I168=0,"",'Ark1'!S1499)</f>
        <v>9.4</v>
      </c>
      <c r="W168" s="53"/>
      <c r="X168" s="29">
        <f>+IF(I168=0,"",'Ark1'!W1499)</f>
        <v>100</v>
      </c>
      <c r="Y168" s="34">
        <f>+IF(I168=0,"",'Ark1'!X1499)</f>
        <v>100</v>
      </c>
      <c r="Z168" s="34">
        <f>+IF(I168=0,"",'Ark1'!Y1499)</f>
        <v>100</v>
      </c>
      <c r="AA168" s="34">
        <f>+IF(I168=0,"",'Ark1'!Z1499)</f>
        <v>7.051033021243569</v>
      </c>
      <c r="AB168" s="29">
        <f>+IF(I168=0,"",'Ark1'!Z1499)</f>
        <v>7.051033021243569</v>
      </c>
      <c r="AC168" s="29">
        <f>+IF(I168=0,"",'Ark1'!AB1499)</f>
        <v>0</v>
      </c>
      <c r="AD168" s="34">
        <f>+'Ark1'!AD1499</f>
        <v>0</v>
      </c>
      <c r="AE168" s="29">
        <f t="shared" si="28"/>
        <v>1.3636363636363635</v>
      </c>
      <c r="AF168" s="29">
        <f t="shared" si="29"/>
        <v>1.1538461538461537</v>
      </c>
      <c r="AG168" s="216"/>
      <c r="AH168" s="219"/>
      <c r="AJ168" s="29"/>
      <c r="AK168" s="27"/>
      <c r="AL168" s="220"/>
      <c r="AM168" s="28"/>
      <c r="AQ168" s="28"/>
    </row>
    <row r="169" spans="1:43">
      <c r="A169" s="216"/>
      <c r="B169" s="236">
        <f>+'Ark1'!C1500</f>
        <v>2024</v>
      </c>
      <c r="C169" s="216"/>
      <c r="D169" s="236">
        <f>+'Ark1'!M1500</f>
        <v>11</v>
      </c>
      <c r="E169" s="236" t="str">
        <f>VLOOKUP(D169,RNR!$D$16:$E$30,2)</f>
        <v>4</v>
      </c>
      <c r="F169" s="236">
        <f>+'Ark1'!D1500</f>
        <v>5</v>
      </c>
      <c r="G169" s="236" t="str">
        <f>VLOOKUP(F169,RNR!$D$2:$E$13,2)</f>
        <v>Mai</v>
      </c>
      <c r="H169" s="236">
        <f>+'Ark1'!Q1500</f>
        <v>16</v>
      </c>
      <c r="I169" s="236">
        <f>+'Ark1'!R1500</f>
        <v>20</v>
      </c>
      <c r="J169" s="237">
        <f>+IF(I169=0,"",'Ark1'!AG1500)</f>
        <v>2.9711959360870432</v>
      </c>
      <c r="K169" s="237">
        <f>+IF(I169=0,"",'Ark1'!AH1500)</f>
        <v>0</v>
      </c>
      <c r="L169" s="95"/>
      <c r="M169" s="243">
        <f>+'Ark1'!AI1500</f>
        <v>19</v>
      </c>
      <c r="N169" s="216"/>
      <c r="O169" s="237">
        <f>+IF(I169=0,"",'Ark1'!U1500)</f>
        <v>41.234999999999999</v>
      </c>
      <c r="P169" s="237">
        <f>+IF(I169=0,"",'Ark1'!V1500)</f>
        <v>0</v>
      </c>
      <c r="Q169" s="534"/>
      <c r="R169" s="237">
        <f>+IF(M169=0,"",'Ark1'!AJ1500)</f>
        <v>113.1473684210527</v>
      </c>
      <c r="S169" s="217"/>
      <c r="T169" s="237">
        <f>+IF(M169=0,"",'Ark1'!AK1500)</f>
        <v>27.939784417631031</v>
      </c>
      <c r="U169" s="216"/>
      <c r="V169" s="238">
        <f>+IF(I169=0,"",'Ark1'!S1500)</f>
        <v>9.65</v>
      </c>
      <c r="W169" s="53"/>
      <c r="X169" s="237">
        <f>+IF(I169=0,"",'Ark1'!W1500)</f>
        <v>100</v>
      </c>
      <c r="Y169" s="239">
        <f>+IF(I169=0,"",'Ark1'!X1500)</f>
        <v>100</v>
      </c>
      <c r="Z169" s="239">
        <f>+IF(I169=0,"",'Ark1'!Y1500)</f>
        <v>100</v>
      </c>
      <c r="AA169" s="239">
        <f>+IF(I169=0,"",'Ark1'!Z1500)</f>
        <v>7.8842421956710593</v>
      </c>
      <c r="AB169" s="237">
        <f>+IF(I169=0,"",'Ark1'!Z1500)</f>
        <v>7.8842421956710593</v>
      </c>
      <c r="AC169" s="237">
        <f>+IF(I169=0,"",'Ark1'!AB1500)</f>
        <v>0</v>
      </c>
      <c r="AD169" s="239">
        <f>+'Ark1'!AD1500</f>
        <v>0</v>
      </c>
      <c r="AE169" s="237">
        <f>+IF(I169=0,"",I169/D169)</f>
        <v>1.8181818181818181</v>
      </c>
      <c r="AF169" s="237">
        <f>+IF(I169=0,"",I169/H169)</f>
        <v>1.25</v>
      </c>
      <c r="AG169" s="216"/>
      <c r="AH169" s="219"/>
      <c r="AJ169" s="29"/>
      <c r="AK169" s="27"/>
      <c r="AL169" s="220"/>
      <c r="AM169" s="28"/>
      <c r="AQ169" s="28"/>
    </row>
    <row r="170" spans="1:43">
      <c r="A170" s="216"/>
      <c r="B170" s="236">
        <f>+'Ark1'!C1501</f>
        <v>2024</v>
      </c>
      <c r="C170" s="216"/>
      <c r="D170" s="236">
        <f>+'Ark1'!M1501</f>
        <v>11</v>
      </c>
      <c r="E170" s="236" t="str">
        <f>VLOOKUP(D170,RNR!$D$16:$E$30,2)</f>
        <v>4</v>
      </c>
      <c r="F170" s="236">
        <f>+'Ark1'!D1501</f>
        <v>6</v>
      </c>
      <c r="G170" s="236" t="str">
        <f>VLOOKUP(F170,RNR!$D$2:$E$13,2)</f>
        <v>Jun</v>
      </c>
      <c r="H170" s="236">
        <f>+'Ark1'!Q1501</f>
        <v>3</v>
      </c>
      <c r="I170" s="236">
        <f>+'Ark1'!R1501</f>
        <v>3</v>
      </c>
      <c r="J170" s="237">
        <f>+IF(I170=0,"",'Ark1'!AG1501)</f>
        <v>0.95914135491336672</v>
      </c>
      <c r="K170" s="237">
        <f>+IF(I170=0,"",'Ark1'!AH1501)</f>
        <v>0</v>
      </c>
      <c r="L170" s="95"/>
      <c r="M170" s="243">
        <f>+'Ark1'!AI1501</f>
        <v>3</v>
      </c>
      <c r="N170" s="216"/>
      <c r="O170" s="237">
        <f>+IF(I170=0,"",'Ark1'!U1501)</f>
        <v>41.166666666666657</v>
      </c>
      <c r="P170" s="237">
        <f>+IF(I170=0,"",'Ark1'!V1501)</f>
        <v>0</v>
      </c>
      <c r="Q170" s="534"/>
      <c r="R170" s="237">
        <f>+IF(M170=0,"",'Ark1'!AJ1501)</f>
        <v>113.7</v>
      </c>
      <c r="S170" s="217"/>
      <c r="T170" s="237">
        <f>+IF(M170=0,"",'Ark1'!AK1501)</f>
        <v>27.952109319940678</v>
      </c>
      <c r="U170" s="216"/>
      <c r="V170" s="238">
        <f>+IF(I170=0,"",'Ark1'!S1501)</f>
        <v>10</v>
      </c>
      <c r="W170" s="53"/>
      <c r="X170" s="237">
        <f>+IF(I170=0,"",'Ark1'!W1501)</f>
        <v>100</v>
      </c>
      <c r="Y170" s="239">
        <f>+IF(I170=0,"",'Ark1'!X1501)</f>
        <v>100</v>
      </c>
      <c r="Z170" s="239">
        <f>+IF(I170=0,"",'Ark1'!Y1501)</f>
        <v>100</v>
      </c>
      <c r="AA170" s="239">
        <f>+IF(I170=0,"",'Ark1'!Z1501)</f>
        <v>3.2055507413790232</v>
      </c>
      <c r="AB170" s="237">
        <f>+IF(I170=0,"",'Ark1'!Z1501)</f>
        <v>3.2055507413790232</v>
      </c>
      <c r="AC170" s="237">
        <f>+IF(I170=0,"",'Ark1'!AB1501)</f>
        <v>0</v>
      </c>
      <c r="AD170" s="239">
        <f>+'Ark1'!AD1501</f>
        <v>0</v>
      </c>
      <c r="AE170" s="237">
        <f t="shared" ref="AE170:AE183" si="30">+IF(I170=0,"",I170/D170)</f>
        <v>0.27272727272727271</v>
      </c>
      <c r="AF170" s="237">
        <f t="shared" ref="AF170:AF183" si="31">+IF(I170=0,"",I170/H170)</f>
        <v>1</v>
      </c>
      <c r="AG170" s="216"/>
      <c r="AH170" s="219"/>
      <c r="AJ170" s="29"/>
      <c r="AK170" s="27"/>
      <c r="AL170" s="220"/>
      <c r="AM170" s="28"/>
      <c r="AQ170" s="28"/>
    </row>
    <row r="171" spans="1:43">
      <c r="A171" s="216"/>
      <c r="B171" s="236">
        <f>+'Ark1'!C1502</f>
        <v>2024</v>
      </c>
      <c r="C171" s="216"/>
      <c r="D171" s="236">
        <f>+'Ark1'!M1502</f>
        <v>11</v>
      </c>
      <c r="E171" s="236" t="str">
        <f>VLOOKUP(D171,RNR!$D$16:$E$30,2)</f>
        <v>4</v>
      </c>
      <c r="F171" s="236">
        <f>+'Ark1'!D1502</f>
        <v>7</v>
      </c>
      <c r="G171" s="236" t="str">
        <f>VLOOKUP(F171,RNR!$D$2:$E$13,2)</f>
        <v>Jul</v>
      </c>
      <c r="H171" s="236">
        <f>+'Ark1'!Q1502</f>
        <v>1</v>
      </c>
      <c r="I171" s="236">
        <f>+'Ark1'!R1502</f>
        <v>2</v>
      </c>
      <c r="J171" s="237">
        <f>+IF(I171=0,"",'Ark1'!AG1502)</f>
        <v>1.4897682788816538</v>
      </c>
      <c r="K171" s="237">
        <f>+IF(I171=0,"",'Ark1'!AH1502)</f>
        <v>0</v>
      </c>
      <c r="L171" s="95"/>
      <c r="M171" s="243">
        <f>+'Ark1'!AI1502</f>
        <v>2</v>
      </c>
      <c r="N171" s="216"/>
      <c r="O171" s="237">
        <f>+IF(I171=0,"",'Ark1'!U1502)</f>
        <v>40.150000000000006</v>
      </c>
      <c r="P171" s="237">
        <f>+IF(I171=0,"",'Ark1'!V1502)</f>
        <v>0</v>
      </c>
      <c r="Q171" s="534"/>
      <c r="R171" s="237">
        <f>+IF(M171=0,"",'Ark1'!AJ1502)</f>
        <v>114.75</v>
      </c>
      <c r="S171" s="217"/>
      <c r="T171" s="237">
        <f>+IF(M171=0,"",'Ark1'!AK1502)</f>
        <v>26.605325309645274</v>
      </c>
      <c r="U171" s="216"/>
      <c r="V171" s="238">
        <f>+IF(I171=0,"",'Ark1'!S1502)</f>
        <v>10.5</v>
      </c>
      <c r="W171" s="53"/>
      <c r="X171" s="237">
        <f>+IF(I171=0,"",'Ark1'!W1502)</f>
        <v>100</v>
      </c>
      <c r="Y171" s="239">
        <f>+IF(I171=0,"",'Ark1'!X1502)</f>
        <v>100</v>
      </c>
      <c r="Z171" s="239">
        <f>+IF(I171=0,"",'Ark1'!Y1502)</f>
        <v>100</v>
      </c>
      <c r="AA171" s="239">
        <f>+IF(I171=0,"",'Ark1'!Z1502)</f>
        <v>0.14999999999860547</v>
      </c>
      <c r="AB171" s="237">
        <f>+IF(I171=0,"",'Ark1'!Z1502)</f>
        <v>0.14999999999860547</v>
      </c>
      <c r="AC171" s="237">
        <f>+IF(I171=0,"",'Ark1'!AB1502)</f>
        <v>0</v>
      </c>
      <c r="AD171" s="239">
        <f>+'Ark1'!AD1502</f>
        <v>0</v>
      </c>
      <c r="AE171" s="237">
        <f t="shared" si="30"/>
        <v>0.18181818181818182</v>
      </c>
      <c r="AF171" s="237">
        <f t="shared" si="31"/>
        <v>2</v>
      </c>
      <c r="AG171" s="216"/>
      <c r="AH171" s="219"/>
      <c r="AJ171" s="29"/>
      <c r="AK171" s="27"/>
      <c r="AL171" s="220"/>
      <c r="AM171" s="28"/>
      <c r="AQ171" s="28"/>
    </row>
    <row r="172" spans="1:43">
      <c r="A172" s="216"/>
      <c r="B172" s="236">
        <f>+'Ark1'!C1503</f>
        <v>2024</v>
      </c>
      <c r="C172" s="216"/>
      <c r="D172" s="236">
        <f>+'Ark1'!M1503</f>
        <v>11</v>
      </c>
      <c r="E172" s="236" t="str">
        <f>VLOOKUP(D172,RNR!$D$16:$E$30,2)</f>
        <v>4</v>
      </c>
      <c r="F172" s="236">
        <f>+'Ark1'!D1503</f>
        <v>8</v>
      </c>
      <c r="G172" s="236" t="str">
        <f>VLOOKUP(F172,RNR!$D$2:$E$13,2)</f>
        <v>Aug</v>
      </c>
      <c r="H172" s="236">
        <f>+'Ark1'!Q1503</f>
        <v>53</v>
      </c>
      <c r="I172" s="236">
        <f>+'Ark1'!R1503</f>
        <v>58</v>
      </c>
      <c r="J172" s="237">
        <f>+IF(I172=0,"",'Ark1'!AG1503)</f>
        <v>1.5141129475373101</v>
      </c>
      <c r="K172" s="237">
        <f>+IF(I172=0,"",'Ark1'!AH1503)</f>
        <v>5.1724137931034484</v>
      </c>
      <c r="L172" s="95"/>
      <c r="M172" s="243">
        <f>+'Ark1'!AI1503</f>
        <v>58</v>
      </c>
      <c r="N172" s="216"/>
      <c r="O172" s="237">
        <f>+IF(I172=0,"",'Ark1'!U1503)</f>
        <v>38.008620689655181</v>
      </c>
      <c r="P172" s="237">
        <f>+IF(I172=0,"",'Ark1'!V1503)</f>
        <v>0</v>
      </c>
      <c r="Q172" s="534"/>
      <c r="R172" s="237">
        <f>+IF(M172=0,"",'Ark1'!AJ1503)</f>
        <v>112.19482758620688</v>
      </c>
      <c r="S172" s="217"/>
      <c r="T172" s="237">
        <f>+IF(M172=0,"",'Ark1'!AK1503)</f>
        <v>26.349523783970874</v>
      </c>
      <c r="U172" s="216"/>
      <c r="V172" s="238">
        <f>+IF(I172=0,"",'Ark1'!S1503)</f>
        <v>10.517241379310349</v>
      </c>
      <c r="W172" s="53"/>
      <c r="X172" s="237">
        <f>+IF(I172=0,"",'Ark1'!W1503)</f>
        <v>100</v>
      </c>
      <c r="Y172" s="239">
        <f>+IF(I172=0,"",'Ark1'!X1503)</f>
        <v>100</v>
      </c>
      <c r="Z172" s="239">
        <f>+IF(I172=0,"",'Ark1'!Y1503)</f>
        <v>93.10344827586205</v>
      </c>
      <c r="AA172" s="239">
        <f>+IF(I172=0,"",'Ark1'!Z1503)</f>
        <v>10.293909891587484</v>
      </c>
      <c r="AB172" s="237">
        <f>+IF(I172=0,"",'Ark1'!Z1503)</f>
        <v>10.293909891587484</v>
      </c>
      <c r="AC172" s="237">
        <f>+IF(I172=0,"",'Ark1'!AB1503)</f>
        <v>0</v>
      </c>
      <c r="AD172" s="239">
        <f>+'Ark1'!AD1503</f>
        <v>0</v>
      </c>
      <c r="AE172" s="237">
        <f t="shared" si="30"/>
        <v>5.2727272727272725</v>
      </c>
      <c r="AF172" s="237">
        <f t="shared" si="31"/>
        <v>1.0943396226415094</v>
      </c>
      <c r="AG172" s="216"/>
      <c r="AH172" s="219"/>
      <c r="AJ172" s="29"/>
      <c r="AK172" s="27"/>
      <c r="AL172" s="220"/>
      <c r="AM172" s="28"/>
      <c r="AQ172" s="28"/>
    </row>
    <row r="173" spans="1:43">
      <c r="A173" s="216"/>
      <c r="B173" s="236">
        <f>+'Ark1'!C1504</f>
        <v>2024</v>
      </c>
      <c r="C173" s="216"/>
      <c r="D173" s="236">
        <f>+'Ark1'!M1504</f>
        <v>11</v>
      </c>
      <c r="E173" s="236" t="str">
        <f>VLOOKUP(D173,RNR!$D$16:$E$30,2)</f>
        <v>4</v>
      </c>
      <c r="F173" s="236">
        <f>+'Ark1'!D1504</f>
        <v>9</v>
      </c>
      <c r="G173" s="236" t="str">
        <f>VLOOKUP(F173,RNR!$D$2:$E$13,2)</f>
        <v>Sep</v>
      </c>
      <c r="H173" s="236">
        <f>+'Ark1'!Q1504</f>
        <v>78</v>
      </c>
      <c r="I173" s="236">
        <f>+'Ark1'!R1504</f>
        <v>83</v>
      </c>
      <c r="J173" s="237">
        <f>+IF(I173=0,"",'Ark1'!AG1504)</f>
        <v>1.6693398546813725</v>
      </c>
      <c r="K173" s="237">
        <f>+IF(I173=0,"",'Ark1'!AH1504)</f>
        <v>4.8192771084337345</v>
      </c>
      <c r="L173" s="95"/>
      <c r="M173" s="243">
        <f>+'Ark1'!AI1504</f>
        <v>83</v>
      </c>
      <c r="N173" s="216"/>
      <c r="O173" s="237">
        <f>+IF(I173=0,"",'Ark1'!U1504)</f>
        <v>37.042168674698793</v>
      </c>
      <c r="P173" s="237">
        <f>+IF(I173=0,"",'Ark1'!V1504)</f>
        <v>0</v>
      </c>
      <c r="Q173" s="534"/>
      <c r="R173" s="237">
        <f>+IF(M173=0,"",'Ark1'!AJ1504)</f>
        <v>113.3289156626506</v>
      </c>
      <c r="S173" s="217"/>
      <c r="T173" s="237">
        <f>+IF(M173=0,"",'Ark1'!AK1504)</f>
        <v>24.932979251417581</v>
      </c>
      <c r="U173" s="216"/>
      <c r="V173" s="238">
        <f>+IF(I173=0,"",'Ark1'!S1504)</f>
        <v>10.096385542168676</v>
      </c>
      <c r="W173" s="53"/>
      <c r="X173" s="237">
        <f>+IF(I173=0,"",'Ark1'!W1504)</f>
        <v>100</v>
      </c>
      <c r="Y173" s="239">
        <f>+IF(I173=0,"",'Ark1'!X1504)</f>
        <v>100</v>
      </c>
      <c r="Z173" s="239">
        <f>+IF(I173=0,"",'Ark1'!Y1504)</f>
        <v>91.56626506024098</v>
      </c>
      <c r="AA173" s="239">
        <f>+IF(I173=0,"",'Ark1'!Z1504)</f>
        <v>9.6570608475101185</v>
      </c>
      <c r="AB173" s="237">
        <f>+IF(I173=0,"",'Ark1'!Z1504)</f>
        <v>9.6570608475101185</v>
      </c>
      <c r="AC173" s="237">
        <f>+IF(I173=0,"",'Ark1'!AB1504)</f>
        <v>0</v>
      </c>
      <c r="AD173" s="239">
        <f>+'Ark1'!AD1504</f>
        <v>0</v>
      </c>
      <c r="AE173" s="237">
        <f t="shared" si="30"/>
        <v>7.5454545454545459</v>
      </c>
      <c r="AF173" s="237">
        <f t="shared" si="31"/>
        <v>1.0641025641025641</v>
      </c>
      <c r="AG173" s="216"/>
      <c r="AH173" s="219"/>
      <c r="AJ173" s="29"/>
      <c r="AK173" s="27"/>
      <c r="AL173" s="220"/>
      <c r="AM173" s="28"/>
      <c r="AQ173" s="28"/>
    </row>
    <row r="174" spans="1:43">
      <c r="A174" s="216"/>
      <c r="B174" s="236">
        <f>+'Ark1'!C1505</f>
        <v>2024</v>
      </c>
      <c r="C174" s="216"/>
      <c r="D174" s="236">
        <f>+'Ark1'!M1505</f>
        <v>11</v>
      </c>
      <c r="E174" s="236" t="str">
        <f>VLOOKUP(D174,RNR!$D$16:$E$30,2)</f>
        <v>4</v>
      </c>
      <c r="F174" s="236">
        <f>+'Ark1'!D1505</f>
        <v>10</v>
      </c>
      <c r="G174" s="236" t="str">
        <f>VLOOKUP(F174,RNR!$D$2:$E$13,2)</f>
        <v>Okt</v>
      </c>
      <c r="H174" s="236">
        <f>+'Ark1'!Q1505</f>
        <v>159</v>
      </c>
      <c r="I174" s="236">
        <f>+'Ark1'!R1505</f>
        <v>179</v>
      </c>
      <c r="J174" s="237">
        <f>+IF(I174=0,"",'Ark1'!AG1505)</f>
        <v>1.4815046587564282</v>
      </c>
      <c r="K174" s="237">
        <f>+IF(I174=0,"",'Ark1'!AH1505)</f>
        <v>3.9106145251396658</v>
      </c>
      <c r="L174" s="95"/>
      <c r="M174" s="243">
        <f>+'Ark1'!AI1505</f>
        <v>179</v>
      </c>
      <c r="N174" s="216"/>
      <c r="O174" s="237">
        <f>+IF(I174=0,"",'Ark1'!U1505)</f>
        <v>37.032402234636862</v>
      </c>
      <c r="P174" s="237">
        <f>+IF(I174=0,"",'Ark1'!V1505)</f>
        <v>0</v>
      </c>
      <c r="Q174" s="534"/>
      <c r="R174" s="237">
        <f>+IF(M174=0,"",'Ark1'!AJ1505)</f>
        <v>112.25474860335198</v>
      </c>
      <c r="S174" s="217"/>
      <c r="T174" s="237">
        <f>+IF(M174=0,"",'Ark1'!AK1505)</f>
        <v>25.775253014681095</v>
      </c>
      <c r="U174" s="216"/>
      <c r="V174" s="238">
        <f>+IF(I174=0,"",'Ark1'!S1505)</f>
        <v>10.324022346368713</v>
      </c>
      <c r="W174" s="53"/>
      <c r="X174" s="237">
        <f>+IF(I174=0,"",'Ark1'!W1505)</f>
        <v>100</v>
      </c>
      <c r="Y174" s="239">
        <f>+IF(I174=0,"",'Ark1'!X1505)</f>
        <v>99.441340782122879</v>
      </c>
      <c r="Z174" s="239">
        <f>+IF(I174=0,"",'Ark1'!Y1505)</f>
        <v>92.737430167597779</v>
      </c>
      <c r="AA174" s="239">
        <f>+IF(I174=0,"",'Ark1'!Z1505)</f>
        <v>8.4235013311684135</v>
      </c>
      <c r="AB174" s="237">
        <f>+IF(I174=0,"",'Ark1'!Z1505)</f>
        <v>8.4235013311684135</v>
      </c>
      <c r="AC174" s="237">
        <f>+IF(I174=0,"",'Ark1'!AB1505)</f>
        <v>0</v>
      </c>
      <c r="AD174" s="239">
        <f>+'Ark1'!AD1505</f>
        <v>0</v>
      </c>
      <c r="AE174" s="237">
        <f t="shared" si="30"/>
        <v>16.272727272727273</v>
      </c>
      <c r="AF174" s="237">
        <f t="shared" si="31"/>
        <v>1.1257861635220126</v>
      </c>
      <c r="AG174" s="216"/>
      <c r="AH174" s="219"/>
      <c r="AJ174" s="29"/>
      <c r="AK174" s="27"/>
      <c r="AL174" s="220"/>
      <c r="AM174" s="28"/>
      <c r="AQ174" s="28"/>
    </row>
    <row r="175" spans="1:43">
      <c r="A175" s="216"/>
      <c r="B175" s="236">
        <f>+'Ark1'!C1506</f>
        <v>2024</v>
      </c>
      <c r="C175" s="216"/>
      <c r="D175" s="236">
        <f>+'Ark1'!M1506</f>
        <v>11</v>
      </c>
      <c r="E175" s="236" t="str">
        <f>VLOOKUP(D175,RNR!$D$16:$E$30,2)</f>
        <v>4</v>
      </c>
      <c r="F175" s="236">
        <f>+'Ark1'!D1506</f>
        <v>11</v>
      </c>
      <c r="G175" s="236" t="str">
        <f>VLOOKUP(F175,RNR!$D$2:$E$13,2)</f>
        <v>Nov</v>
      </c>
      <c r="H175" s="236">
        <f>+'Ark1'!Q1506</f>
        <v>33</v>
      </c>
      <c r="I175" s="236">
        <f>+'Ark1'!R1506</f>
        <v>39</v>
      </c>
      <c r="J175" s="237">
        <f>+IF(I175=0,"",'Ark1'!AG1506)</f>
        <v>1.0762758272874124</v>
      </c>
      <c r="K175" s="237">
        <f>+IF(I175=0,"",'Ark1'!AH1506)</f>
        <v>2.5641025641025639</v>
      </c>
      <c r="L175" s="95"/>
      <c r="M175" s="243">
        <f>+'Ark1'!AI1506</f>
        <v>39</v>
      </c>
      <c r="N175" s="216"/>
      <c r="O175" s="237">
        <f>+IF(I175=0,"",'Ark1'!U1506)</f>
        <v>40.164102564102564</v>
      </c>
      <c r="P175" s="237">
        <f>+IF(I175=0,"",'Ark1'!V1506)</f>
        <v>0</v>
      </c>
      <c r="Q175" s="534"/>
      <c r="R175" s="237">
        <f>+IF(M175=0,"",'Ark1'!AJ1506)</f>
        <v>115.0102564102564</v>
      </c>
      <c r="S175" s="217"/>
      <c r="T175" s="237">
        <f>+IF(M175=0,"",'Ark1'!AK1506)</f>
        <v>25.920957347579375</v>
      </c>
      <c r="U175" s="216"/>
      <c r="V175" s="238">
        <f>+IF(I175=0,"",'Ark1'!S1506)</f>
        <v>10.410256410256409</v>
      </c>
      <c r="W175" s="53"/>
      <c r="X175" s="237">
        <f>+IF(I175=0,"",'Ark1'!W1506)</f>
        <v>100</v>
      </c>
      <c r="Y175" s="239">
        <f>+IF(I175=0,"",'Ark1'!X1506)</f>
        <v>100</v>
      </c>
      <c r="Z175" s="239">
        <f>+IF(I175=0,"",'Ark1'!Y1506)</f>
        <v>94.871794871794876</v>
      </c>
      <c r="AA175" s="239">
        <f>+IF(I175=0,"",'Ark1'!Z1506)</f>
        <v>9.5596504382901468</v>
      </c>
      <c r="AB175" s="237">
        <f>+IF(I175=0,"",'Ark1'!Z1506)</f>
        <v>9.5596504382901468</v>
      </c>
      <c r="AC175" s="237">
        <f>+IF(I175=0,"",'Ark1'!AB1506)</f>
        <v>0</v>
      </c>
      <c r="AD175" s="239">
        <f>+'Ark1'!AD1506</f>
        <v>0</v>
      </c>
      <c r="AE175" s="237">
        <f t="shared" si="30"/>
        <v>3.5454545454545454</v>
      </c>
      <c r="AF175" s="237">
        <f t="shared" si="31"/>
        <v>1.1818181818181819</v>
      </c>
      <c r="AG175" s="216"/>
      <c r="AH175" s="219"/>
      <c r="AJ175" s="29"/>
      <c r="AK175" s="27"/>
      <c r="AL175" s="220"/>
      <c r="AM175" s="28"/>
      <c r="AQ175" s="28"/>
    </row>
    <row r="176" spans="1:43">
      <c r="A176" s="216"/>
      <c r="B176" s="236">
        <f>+'Ark1'!C1507</f>
        <v>2024</v>
      </c>
      <c r="C176" s="216"/>
      <c r="D176" s="236">
        <f>+'Ark1'!M1507</f>
        <v>11</v>
      </c>
      <c r="E176" s="236" t="str">
        <f>VLOOKUP(D176,RNR!$D$16:$E$30,2)</f>
        <v>4</v>
      </c>
      <c r="F176" s="236">
        <f>+'Ark1'!D1507</f>
        <v>12</v>
      </c>
      <c r="G176" s="236" t="str">
        <f>VLOOKUP(F176,RNR!$D$2:$E$13,2)</f>
        <v>Des</v>
      </c>
      <c r="H176" s="236">
        <f>+'Ark1'!Q1507</f>
        <v>5</v>
      </c>
      <c r="I176" s="236">
        <f>+'Ark1'!R1507</f>
        <v>7</v>
      </c>
      <c r="J176" s="237">
        <f>+IF(I176=0,"",'Ark1'!AG1507)</f>
        <v>1.4588656262828641</v>
      </c>
      <c r="K176" s="237">
        <f>+IF(I176=0,"",'Ark1'!AH1507)</f>
        <v>0</v>
      </c>
      <c r="L176" s="95"/>
      <c r="M176" s="243">
        <f>+'Ark1'!AI1507</f>
        <v>7</v>
      </c>
      <c r="N176" s="216"/>
      <c r="O176" s="237">
        <f>+IF(I176=0,"",'Ark1'!U1507)</f>
        <v>34.014285714285705</v>
      </c>
      <c r="P176" s="237">
        <f>+IF(I176=0,"",'Ark1'!V1507)</f>
        <v>0</v>
      </c>
      <c r="Q176" s="534"/>
      <c r="R176" s="237">
        <f>+IF(M176=0,"",'Ark1'!AJ1507)</f>
        <v>111.05714285714282</v>
      </c>
      <c r="S176" s="217"/>
      <c r="T176" s="237">
        <f>+IF(M176=0,"",'Ark1'!AK1507)</f>
        <v>24.550290958360488</v>
      </c>
      <c r="U176" s="216"/>
      <c r="V176" s="238">
        <f>+IF(I176=0,"",'Ark1'!S1507)</f>
        <v>9.8571428571428612</v>
      </c>
      <c r="W176" s="53"/>
      <c r="X176" s="237">
        <f>+IF(I176=0,"",'Ark1'!W1507)</f>
        <v>100</v>
      </c>
      <c r="Y176" s="239">
        <f>+IF(I176=0,"",'Ark1'!X1507)</f>
        <v>100</v>
      </c>
      <c r="Z176" s="239">
        <f>+IF(I176=0,"",'Ark1'!Y1507)</f>
        <v>100</v>
      </c>
      <c r="AA176" s="239">
        <f>+IF(I176=0,"",'Ark1'!Z1507)</f>
        <v>6.6576333357022195</v>
      </c>
      <c r="AB176" s="237">
        <f>+IF(I176=0,"",'Ark1'!Z1507)</f>
        <v>6.6576333357022195</v>
      </c>
      <c r="AC176" s="237">
        <f>+IF(I176=0,"",'Ark1'!AB1507)</f>
        <v>0</v>
      </c>
      <c r="AD176" s="239">
        <f>+'Ark1'!AD1507</f>
        <v>0</v>
      </c>
      <c r="AE176" s="237">
        <f t="shared" si="30"/>
        <v>0.63636363636363635</v>
      </c>
      <c r="AF176" s="237">
        <f t="shared" si="31"/>
        <v>1.4</v>
      </c>
      <c r="AG176" s="216"/>
      <c r="AH176" s="219"/>
      <c r="AJ176" s="29"/>
      <c r="AK176" s="27"/>
      <c r="AL176" s="220"/>
      <c r="AM176" s="28"/>
      <c r="AQ176" s="28"/>
    </row>
    <row r="177" spans="1:43">
      <c r="A177" s="216"/>
      <c r="B177" s="216"/>
      <c r="C177" s="216"/>
      <c r="D177" s="216"/>
      <c r="E177" s="216"/>
      <c r="F177" s="216"/>
      <c r="G177" s="216"/>
      <c r="H177" s="216"/>
      <c r="I177" s="216"/>
      <c r="J177" s="217"/>
      <c r="K177" s="217"/>
      <c r="L177" s="217"/>
      <c r="M177" s="233"/>
      <c r="N177" s="217"/>
      <c r="O177" s="216"/>
      <c r="P177" s="216"/>
      <c r="Q177" s="534"/>
      <c r="R177" s="217"/>
      <c r="S177" s="217"/>
      <c r="T177" s="217"/>
      <c r="U177" s="216"/>
      <c r="V177" s="216"/>
      <c r="W177" s="216"/>
      <c r="X177" s="218"/>
      <c r="Y177" s="218"/>
      <c r="Z177" s="218"/>
      <c r="AA177" s="218"/>
      <c r="AB177" s="217"/>
      <c r="AC177" s="216"/>
      <c r="AD177" s="218"/>
      <c r="AE177" s="218"/>
      <c r="AF177" s="217"/>
      <c r="AG177" s="216"/>
      <c r="AH177" s="219"/>
      <c r="AJ177" s="29"/>
      <c r="AK177" s="27"/>
      <c r="AL177" s="220"/>
      <c r="AM177" s="28"/>
      <c r="AQ177" s="28"/>
    </row>
    <row r="178" spans="1:43">
      <c r="A178" s="500" t="s">
        <v>654</v>
      </c>
      <c r="B178" s="500"/>
      <c r="C178" s="500" t="str">
        <f>+E181</f>
        <v>4+</v>
      </c>
      <c r="D178" s="216"/>
      <c r="E178" s="216"/>
      <c r="F178" s="216"/>
      <c r="G178" s="216"/>
      <c r="H178" s="216"/>
      <c r="I178" s="240">
        <f>SUM(I180:I191)</f>
        <v>219</v>
      </c>
      <c r="J178" s="217"/>
      <c r="K178" s="217"/>
      <c r="L178" s="217"/>
      <c r="M178" s="233"/>
      <c r="N178" s="217"/>
      <c r="O178" s="265" t="e">
        <f>+Fettgruppe!#REF!</f>
        <v>#REF!</v>
      </c>
      <c r="P178" s="216"/>
      <c r="Q178" s="534"/>
      <c r="R178" s="217"/>
      <c r="S178" s="217"/>
      <c r="T178" s="217"/>
      <c r="U178" s="216"/>
      <c r="V178" s="216"/>
      <c r="W178" s="216"/>
      <c r="X178" s="218"/>
      <c r="Y178" s="218"/>
      <c r="Z178" s="218"/>
      <c r="AA178" s="218"/>
      <c r="AB178" s="217"/>
      <c r="AC178" s="216"/>
      <c r="AD178" s="218"/>
      <c r="AE178" s="218"/>
      <c r="AF178" s="218"/>
      <c r="AG178" s="216"/>
      <c r="AH178" s="219"/>
      <c r="AJ178" s="29"/>
      <c r="AK178" s="27"/>
      <c r="AL178" s="220"/>
      <c r="AM178" s="28"/>
      <c r="AQ178" s="28"/>
    </row>
    <row r="179" spans="1:43">
      <c r="A179" s="216"/>
      <c r="B179" s="216"/>
      <c r="C179" s="216"/>
      <c r="D179" s="216"/>
      <c r="E179" s="216"/>
      <c r="F179" s="216"/>
      <c r="G179" s="216"/>
      <c r="H179" s="216"/>
      <c r="I179" s="216"/>
      <c r="J179" s="217"/>
      <c r="K179" s="217"/>
      <c r="L179" s="217"/>
      <c r="M179" s="233"/>
      <c r="N179" s="217"/>
      <c r="O179" s="216"/>
      <c r="P179" s="216"/>
      <c r="Q179" s="534"/>
      <c r="R179" s="217"/>
      <c r="S179" s="217"/>
      <c r="T179" s="217"/>
      <c r="U179" s="216"/>
      <c r="V179" s="216"/>
      <c r="W179" s="216"/>
      <c r="X179" s="218"/>
      <c r="Y179" s="218"/>
      <c r="Z179" s="218"/>
      <c r="AA179" s="218"/>
      <c r="AB179" s="217"/>
      <c r="AC179" s="216"/>
      <c r="AD179" s="218"/>
      <c r="AE179" s="218"/>
      <c r="AF179" s="218"/>
      <c r="AG179" s="218"/>
      <c r="AH179" s="219"/>
      <c r="AJ179" s="29"/>
      <c r="AK179" s="27"/>
      <c r="AL179" s="220"/>
      <c r="AM179" s="28"/>
      <c r="AQ179" s="28"/>
    </row>
    <row r="180" spans="1:43">
      <c r="A180" s="216"/>
      <c r="B180" s="236">
        <f>+'Ark1'!C1508</f>
        <v>2024</v>
      </c>
      <c r="C180" s="216"/>
      <c r="D180" s="236">
        <f>+'Ark1'!M1508</f>
        <v>12</v>
      </c>
      <c r="E180" s="236" t="str">
        <f>VLOOKUP(D180,RNR!$D$16:$E$30,2)</f>
        <v>4+</v>
      </c>
      <c r="F180" s="236">
        <f>+'Ark1'!D1508</f>
        <v>1</v>
      </c>
      <c r="G180" s="236" t="str">
        <f>VLOOKUP(F180,RNR!$D$2:$E$13,2)</f>
        <v>Jan</v>
      </c>
      <c r="H180" s="236">
        <f>+'Ark1'!Q1508</f>
        <v>3</v>
      </c>
      <c r="I180" s="236">
        <f>+'Ark1'!R1508</f>
        <v>3</v>
      </c>
      <c r="J180" s="237">
        <f>+IF(I180=0,"",'Ark1'!AG1508)</f>
        <v>1.0357088878459324</v>
      </c>
      <c r="K180" s="237">
        <f>+IF(I180=0,"",'Ark1'!AH1508)</f>
        <v>0</v>
      </c>
      <c r="L180" s="95"/>
      <c r="M180" s="243">
        <f>+'Ark1'!AI1508</f>
        <v>2</v>
      </c>
      <c r="N180" s="216"/>
      <c r="O180" s="237">
        <f>+IF(I180=0,"",'Ark1'!U1508)</f>
        <v>43.400000000000006</v>
      </c>
      <c r="P180" s="237">
        <f>+IF(I180=0,"",'Ark1'!V1508)</f>
        <v>0</v>
      </c>
      <c r="Q180" s="534"/>
      <c r="R180" s="237">
        <f>+IF(M180=0,"",'Ark1'!AJ1508)</f>
        <v>115.2</v>
      </c>
      <c r="S180" s="217"/>
      <c r="T180" s="237">
        <f>+IF(M180=0,"",'Ark1'!AK1508)</f>
        <v>27.330000730886233</v>
      </c>
      <c r="U180" s="216"/>
      <c r="V180" s="238">
        <f>+IF(I180=0,"",'Ark1'!S1508)</f>
        <v>10.333333333333336</v>
      </c>
      <c r="W180" s="53"/>
      <c r="X180" s="237">
        <f>+IF(I180=0,"",'Ark1'!W1508)</f>
        <v>100</v>
      </c>
      <c r="Y180" s="239">
        <f>+IF(I180=0,"",'Ark1'!X1508)</f>
        <v>100</v>
      </c>
      <c r="Z180" s="239">
        <f>+IF(I180=0,"",'Ark1'!Y1508)</f>
        <v>100</v>
      </c>
      <c r="AA180" s="239">
        <f>+IF(I180=0,"",'Ark1'!Z1508)</f>
        <v>2.5350871122441294</v>
      </c>
      <c r="AB180" s="237">
        <f>+IF(I180=0,"",'Ark1'!Z1508)</f>
        <v>2.5350871122441294</v>
      </c>
      <c r="AC180" s="237">
        <f>+IF(I180=0,"",'Ark1'!AB1508)</f>
        <v>0</v>
      </c>
      <c r="AD180" s="239">
        <f>+'Ark1'!AD1508</f>
        <v>0</v>
      </c>
      <c r="AE180" s="237">
        <f t="shared" si="30"/>
        <v>0.25</v>
      </c>
      <c r="AF180" s="237">
        <f t="shared" si="31"/>
        <v>1</v>
      </c>
      <c r="AG180" s="216"/>
      <c r="AH180" s="219"/>
      <c r="AJ180" s="29"/>
      <c r="AK180" s="27"/>
      <c r="AL180" s="220"/>
      <c r="AM180" s="28"/>
      <c r="AQ180" s="28"/>
    </row>
    <row r="181" spans="1:43">
      <c r="A181" s="216"/>
      <c r="B181" s="236">
        <f>+'Ark1'!C1509</f>
        <v>2024</v>
      </c>
      <c r="C181" s="216"/>
      <c r="D181" s="236">
        <f>+'Ark1'!M1509</f>
        <v>12</v>
      </c>
      <c r="E181" s="236" t="str">
        <f>VLOOKUP(D181,RNR!$D$16:$E$30,2)</f>
        <v>4+</v>
      </c>
      <c r="F181" s="236">
        <f>+'Ark1'!D1509</f>
        <v>2</v>
      </c>
      <c r="G181" s="236" t="str">
        <f>VLOOKUP(F181,RNR!$D$2:$E$13,2)</f>
        <v>Feb</v>
      </c>
      <c r="H181" s="236">
        <f>+'Ark1'!Q1509</f>
        <v>2</v>
      </c>
      <c r="I181" s="236">
        <f>+'Ark1'!R1509</f>
        <v>4</v>
      </c>
      <c r="J181" s="237">
        <f>+IF(I181=0,"",'Ark1'!AG1509)</f>
        <v>0.93122173814292508</v>
      </c>
      <c r="K181" s="237">
        <f>+IF(I181=0,"",'Ark1'!AH1509)</f>
        <v>0</v>
      </c>
      <c r="L181" s="95"/>
      <c r="M181" s="243">
        <f>+'Ark1'!AI1509</f>
        <v>4</v>
      </c>
      <c r="N181" s="216"/>
      <c r="O181" s="237">
        <f>+IF(I181=0,"",'Ark1'!U1509)</f>
        <v>33.825000000000003</v>
      </c>
      <c r="P181" s="237">
        <f>+IF(I181=0,"",'Ark1'!V1509)</f>
        <v>0</v>
      </c>
      <c r="Q181" s="534"/>
      <c r="R181" s="237">
        <f>+IF(M181=0,"",'Ark1'!AJ1509)</f>
        <v>109.825</v>
      </c>
      <c r="S181" s="217"/>
      <c r="T181" s="237">
        <f>+IF(M181=0,"",'Ark1'!AK1509)</f>
        <v>25.497486087942168</v>
      </c>
      <c r="U181" s="216"/>
      <c r="V181" s="238">
        <f>+IF(I181=0,"",'Ark1'!S1509)</f>
        <v>8.75</v>
      </c>
      <c r="W181" s="53"/>
      <c r="X181" s="237">
        <f>+IF(I181=0,"",'Ark1'!W1509)</f>
        <v>100</v>
      </c>
      <c r="Y181" s="239">
        <f>+IF(I181=0,"",'Ark1'!X1509)</f>
        <v>100</v>
      </c>
      <c r="Z181" s="239">
        <f>+IF(I181=0,"",'Ark1'!Y1509)</f>
        <v>100</v>
      </c>
      <c r="AA181" s="239">
        <f>+IF(I181=0,"",'Ark1'!Z1509)</f>
        <v>2.2653642091284207</v>
      </c>
      <c r="AB181" s="237">
        <f>+IF(I181=0,"",'Ark1'!Z1509)</f>
        <v>2.2653642091284207</v>
      </c>
      <c r="AC181" s="237">
        <f>+IF(I181=0,"",'Ark1'!AB1509)</f>
        <v>0</v>
      </c>
      <c r="AD181" s="239">
        <f>+'Ark1'!AD1509</f>
        <v>0</v>
      </c>
      <c r="AE181" s="237">
        <f t="shared" si="30"/>
        <v>0.33333333333333331</v>
      </c>
      <c r="AF181" s="237">
        <f t="shared" si="31"/>
        <v>2</v>
      </c>
      <c r="AG181" s="216"/>
      <c r="AH181" s="219"/>
      <c r="AJ181" s="29"/>
      <c r="AK181" s="27"/>
      <c r="AL181" s="220"/>
      <c r="AM181" s="28"/>
      <c r="AQ181" s="28"/>
    </row>
    <row r="182" spans="1:43">
      <c r="A182" s="216"/>
      <c r="B182" s="236">
        <f>+'Ark1'!C1510</f>
        <v>2024</v>
      </c>
      <c r="C182" s="216"/>
      <c r="D182" s="236">
        <f>+'Ark1'!M1510</f>
        <v>12</v>
      </c>
      <c r="E182" s="236" t="str">
        <f>VLOOKUP(D182,RNR!$D$16:$E$30,2)</f>
        <v>4+</v>
      </c>
      <c r="F182" s="236">
        <f>+'Ark1'!D1510</f>
        <v>3</v>
      </c>
      <c r="G182" s="236" t="str">
        <f>VLOOKUP(F182,RNR!$D$2:$E$13,2)</f>
        <v>Mar</v>
      </c>
      <c r="H182" s="236">
        <f>+'Ark1'!Q1510</f>
        <v>43</v>
      </c>
      <c r="I182" s="236">
        <f>+'Ark1'!R1510</f>
        <v>46</v>
      </c>
      <c r="J182" s="237">
        <f>+IF(I182=0,"",'Ark1'!AG1510)</f>
        <v>2.2733225929832277</v>
      </c>
      <c r="K182" s="237">
        <f>+IF(I182=0,"",'Ark1'!AH1510)</f>
        <v>0</v>
      </c>
      <c r="L182" s="95"/>
      <c r="M182" s="243">
        <f>+'Ark1'!AI1510</f>
        <v>42</v>
      </c>
      <c r="N182" s="216"/>
      <c r="O182" s="237">
        <f>+IF(I182=0,"",'Ark1'!U1510)</f>
        <v>42.639130434782594</v>
      </c>
      <c r="P182" s="237">
        <f>+IF(I182=0,"",'Ark1'!V1510)</f>
        <v>0</v>
      </c>
      <c r="Q182" s="534"/>
      <c r="R182" s="237">
        <f>+IF(M182=0,"",'Ark1'!AJ1510)</f>
        <v>115.7357142857142</v>
      </c>
      <c r="S182" s="217"/>
      <c r="T182" s="237">
        <f>+IF(M182=0,"",'Ark1'!AK1510)</f>
        <v>27.023148988809279</v>
      </c>
      <c r="U182" s="216"/>
      <c r="V182" s="238">
        <f>+IF(I182=0,"",'Ark1'!S1510)</f>
        <v>9.8913043478260878</v>
      </c>
      <c r="W182" s="53"/>
      <c r="X182" s="237">
        <f>+IF(I182=0,"",'Ark1'!W1510)</f>
        <v>100</v>
      </c>
      <c r="Y182" s="239">
        <f>+IF(I182=0,"",'Ark1'!X1510)</f>
        <v>100</v>
      </c>
      <c r="Z182" s="239">
        <f>+IF(I182=0,"",'Ark1'!Y1510)</f>
        <v>100</v>
      </c>
      <c r="AA182" s="239">
        <f>+IF(I182=0,"",'Ark1'!Z1510)</f>
        <v>6.60350625774156</v>
      </c>
      <c r="AB182" s="237">
        <f>+IF(I182=0,"",'Ark1'!Z1510)</f>
        <v>6.60350625774156</v>
      </c>
      <c r="AC182" s="237">
        <f>+IF(I182=0,"",'Ark1'!AB1510)</f>
        <v>0</v>
      </c>
      <c r="AD182" s="239">
        <f>+'Ark1'!AD1510</f>
        <v>0</v>
      </c>
      <c r="AE182" s="237">
        <f t="shared" si="30"/>
        <v>3.8333333333333335</v>
      </c>
      <c r="AF182" s="237">
        <f t="shared" si="31"/>
        <v>1.069767441860465</v>
      </c>
      <c r="AG182" s="216"/>
      <c r="AH182" s="219"/>
      <c r="AJ182" s="29"/>
      <c r="AK182" s="27"/>
      <c r="AL182" s="220"/>
      <c r="AM182" s="28"/>
      <c r="AQ182" s="28"/>
    </row>
    <row r="183" spans="1:43">
      <c r="A183" s="216"/>
      <c r="B183" s="236">
        <f>+'Ark1'!C1511</f>
        <v>2024</v>
      </c>
      <c r="C183" s="216"/>
      <c r="D183" s="236">
        <f>+'Ark1'!M1511</f>
        <v>12</v>
      </c>
      <c r="E183" s="236" t="str">
        <f>VLOOKUP(D183,RNR!$D$16:$E$30,2)</f>
        <v>4+</v>
      </c>
      <c r="F183" s="236">
        <f>+'Ark1'!D1511</f>
        <v>4</v>
      </c>
      <c r="G183" s="236" t="str">
        <f>VLOOKUP(F183,RNR!$D$2:$E$13,2)</f>
        <v>Apr</v>
      </c>
      <c r="H183" s="236">
        <f>+'Ark1'!Q1511</f>
        <v>7</v>
      </c>
      <c r="I183" s="236">
        <f>+'Ark1'!R1511</f>
        <v>8</v>
      </c>
      <c r="J183" s="237">
        <f>+IF(I183=0,"",'Ark1'!AG1511)</f>
        <v>1.6732959817823412</v>
      </c>
      <c r="K183" s="237">
        <f>+IF(I183=0,"",'Ark1'!AH1511)</f>
        <v>0</v>
      </c>
      <c r="L183" s="95"/>
      <c r="M183" s="243">
        <f>+'Ark1'!AI1511</f>
        <v>7</v>
      </c>
      <c r="N183" s="216"/>
      <c r="O183" s="237">
        <f>+IF(I183=0,"",'Ark1'!U1511)</f>
        <v>41.7</v>
      </c>
      <c r="P183" s="237">
        <f>+IF(I183=0,"",'Ark1'!V1511)</f>
        <v>0</v>
      </c>
      <c r="Q183" s="534"/>
      <c r="R183" s="237">
        <f>+IF(M183=0,"",'Ark1'!AJ1511)</f>
        <v>116.0857142857143</v>
      </c>
      <c r="S183" s="217"/>
      <c r="T183" s="237">
        <f>+IF(M183=0,"",'Ark1'!AK1511)</f>
        <v>27.246348634766004</v>
      </c>
      <c r="U183" s="216"/>
      <c r="V183" s="238">
        <f>+IF(I183=0,"",'Ark1'!S1511)</f>
        <v>9.25</v>
      </c>
      <c r="W183" s="53"/>
      <c r="X183" s="237">
        <f>+IF(I183=0,"",'Ark1'!W1511)</f>
        <v>100</v>
      </c>
      <c r="Y183" s="239">
        <f>+IF(I183=0,"",'Ark1'!X1511)</f>
        <v>100</v>
      </c>
      <c r="Z183" s="239">
        <f>+IF(I183=0,"",'Ark1'!Y1511)</f>
        <v>100</v>
      </c>
      <c r="AA183" s="239">
        <f>+IF(I183=0,"",'Ark1'!Z1511)</f>
        <v>4.4017042154147266</v>
      </c>
      <c r="AB183" s="237">
        <f>+IF(I183=0,"",'Ark1'!Z1511)</f>
        <v>4.4017042154147266</v>
      </c>
      <c r="AC183" s="237">
        <f>+IF(I183=0,"",'Ark1'!AB1511)</f>
        <v>0</v>
      </c>
      <c r="AD183" s="239">
        <f>+'Ark1'!AD1511</f>
        <v>0</v>
      </c>
      <c r="AE183" s="237">
        <f t="shared" si="30"/>
        <v>0.66666666666666663</v>
      </c>
      <c r="AF183" s="237">
        <f t="shared" si="31"/>
        <v>1.1428571428571428</v>
      </c>
      <c r="AG183" s="216"/>
      <c r="AH183" s="219"/>
      <c r="AJ183" s="29"/>
      <c r="AK183" s="27"/>
      <c r="AL183" s="220"/>
      <c r="AM183" s="28"/>
      <c r="AQ183" s="28"/>
    </row>
    <row r="184" spans="1:43">
      <c r="A184" s="216"/>
      <c r="B184" s="236">
        <f>+'Ark1'!C1512</f>
        <v>2024</v>
      </c>
      <c r="C184" s="216"/>
      <c r="D184" s="28">
        <f>+'Ark1'!M1512</f>
        <v>12</v>
      </c>
      <c r="E184" s="236" t="str">
        <f>VLOOKUP(D184,RNR!$D$16:$E$30,2)</f>
        <v>4+</v>
      </c>
      <c r="F184" s="28">
        <f>+'Ark1'!D1512</f>
        <v>5</v>
      </c>
      <c r="G184" s="236" t="str">
        <f>VLOOKUP(F184,RNR!$D$2:$E$13,2)</f>
        <v>Mai</v>
      </c>
      <c r="H184" s="28">
        <f>+'Ark1'!Q1512</f>
        <v>4</v>
      </c>
      <c r="I184" s="28">
        <f>+'Ark1'!R1512</f>
        <v>8</v>
      </c>
      <c r="J184" s="29">
        <f>+IF(I184=0,"",'Ark1'!AG1512)</f>
        <v>1.2195341631689871</v>
      </c>
      <c r="K184" s="29">
        <f>+IF(I184=0,"",'Ark1'!AH1512)</f>
        <v>0</v>
      </c>
      <c r="L184" s="95"/>
      <c r="M184" s="243">
        <f>+'Ark1'!AI1512</f>
        <v>8</v>
      </c>
      <c r="N184" s="216"/>
      <c r="O184" s="29">
        <f>+IF(I184=0,"",'Ark1'!U1512)</f>
        <v>42.3125</v>
      </c>
      <c r="P184" s="29">
        <f>+IF(I184=0,"",'Ark1'!V1512)</f>
        <v>0</v>
      </c>
      <c r="Q184" s="534"/>
      <c r="R184" s="237">
        <f>+IF(M184=0,"",'Ark1'!AJ1512)</f>
        <v>114.47499999999999</v>
      </c>
      <c r="S184" s="217"/>
      <c r="T184" s="237">
        <f>+IF(M184=0,"",'Ark1'!AK1512)</f>
        <v>28.272336270839201</v>
      </c>
      <c r="U184" s="216"/>
      <c r="V184" s="238">
        <f>+IF(I184=0,"",'Ark1'!S1512)</f>
        <v>10.375</v>
      </c>
      <c r="W184" s="53"/>
      <c r="X184" s="29">
        <f>+IF(I184=0,"",'Ark1'!W1512)</f>
        <v>100</v>
      </c>
      <c r="Y184" s="34">
        <f>+IF(I184=0,"",'Ark1'!X1512)</f>
        <v>100</v>
      </c>
      <c r="Z184" s="34">
        <f>+IF(I184=0,"",'Ark1'!Y1512)</f>
        <v>100</v>
      </c>
      <c r="AA184" s="34">
        <f>+IF(I184=0,"",'Ark1'!Z1512)</f>
        <v>4.9410114096205069</v>
      </c>
      <c r="AB184" s="29">
        <f>+IF(I184=0,"",'Ark1'!Z1512)</f>
        <v>4.9410114096205069</v>
      </c>
      <c r="AC184" s="29">
        <f>+IF(I184=0,"",'Ark1'!AB1512)</f>
        <v>0</v>
      </c>
      <c r="AD184" s="34">
        <f>+'Ark1'!AD1512</f>
        <v>0</v>
      </c>
      <c r="AE184" s="29">
        <f>+IF(I184=0,"",I184/D184)</f>
        <v>0.66666666666666663</v>
      </c>
      <c r="AF184" s="29">
        <f>+IF(I184=0,"",I184/H184)</f>
        <v>2</v>
      </c>
      <c r="AG184" s="216"/>
      <c r="AH184" s="219"/>
      <c r="AJ184" s="29"/>
      <c r="AK184" s="27"/>
      <c r="AL184" s="220"/>
      <c r="AM184" s="28"/>
      <c r="AQ184" s="28"/>
    </row>
    <row r="185" spans="1:43">
      <c r="A185" s="216"/>
      <c r="B185" s="236">
        <f>+'Ark1'!C1513</f>
        <v>2024</v>
      </c>
      <c r="C185" s="216"/>
      <c r="D185" s="28">
        <f>+'Ark1'!M1513</f>
        <v>12</v>
      </c>
      <c r="E185" s="236" t="str">
        <f>VLOOKUP(D185,RNR!$D$16:$E$30,2)</f>
        <v>4+</v>
      </c>
      <c r="F185" s="28">
        <f>+'Ark1'!D1513</f>
        <v>6</v>
      </c>
      <c r="G185" s="236" t="str">
        <f>VLOOKUP(F185,RNR!$D$2:$E$13,2)</f>
        <v>Jun</v>
      </c>
      <c r="H185" s="28">
        <f>+'Ark1'!Q1513</f>
        <v>1</v>
      </c>
      <c r="I185" s="28">
        <f>+'Ark1'!R1513</f>
        <v>1</v>
      </c>
      <c r="J185" s="29">
        <f>+IF(I185=0,"",'Ark1'!AG1513)</f>
        <v>0.39685929745808118</v>
      </c>
      <c r="K185" s="29">
        <f>+IF(I185=0,"",'Ark1'!AH1513)</f>
        <v>100</v>
      </c>
      <c r="L185" s="95"/>
      <c r="M185" s="243">
        <f>+'Ark1'!AI1513</f>
        <v>1</v>
      </c>
      <c r="N185" s="216"/>
      <c r="O185" s="29">
        <f>+IF(I185=0,"",'Ark1'!U1513)</f>
        <v>51.1</v>
      </c>
      <c r="P185" s="29">
        <f>+IF(I185=0,"",'Ark1'!V1513)</f>
        <v>0</v>
      </c>
      <c r="Q185" s="534"/>
      <c r="R185" s="237">
        <f>+IF(M185=0,"",'Ark1'!AJ1513)</f>
        <v>115.3</v>
      </c>
      <c r="S185" s="217"/>
      <c r="T185" s="237">
        <f>+IF(M185=0,"",'Ark1'!AK1513)</f>
        <v>33.337496127541556</v>
      </c>
      <c r="U185" s="216"/>
      <c r="V185" s="238">
        <f>+IF(I185=0,"",'Ark1'!S1513)</f>
        <v>10</v>
      </c>
      <c r="W185" s="53"/>
      <c r="X185" s="29">
        <f>+IF(I185=0,"",'Ark1'!W1513)</f>
        <v>100</v>
      </c>
      <c r="Y185" s="34">
        <f>+IF(I185=0,"",'Ark1'!X1513)</f>
        <v>100</v>
      </c>
      <c r="Z185" s="34">
        <f>+IF(I185=0,"",'Ark1'!Y1513)</f>
        <v>100</v>
      </c>
      <c r="AA185" s="34">
        <f>+IF(I185=0,"",'Ark1'!Z1513)</f>
        <v>0</v>
      </c>
      <c r="AB185" s="29">
        <f>+IF(I185=0,"",'Ark1'!Z1513)</f>
        <v>0</v>
      </c>
      <c r="AC185" s="29">
        <f>+IF(I185=0,"",'Ark1'!AB1513)</f>
        <v>0</v>
      </c>
      <c r="AD185" s="34">
        <f>+'Ark1'!AD1513</f>
        <v>0</v>
      </c>
      <c r="AE185" s="29">
        <f t="shared" ref="AE185:AE198" si="32">+IF(I185=0,"",I185/D185)</f>
        <v>8.3333333333333329E-2</v>
      </c>
      <c r="AF185" s="29">
        <f t="shared" ref="AF185:AF198" si="33">+IF(I185=0,"",I185/H185)</f>
        <v>1</v>
      </c>
      <c r="AG185" s="216"/>
      <c r="AH185" s="219"/>
      <c r="AJ185" s="29"/>
      <c r="AK185" s="27"/>
      <c r="AL185" s="220"/>
      <c r="AM185" s="28"/>
      <c r="AQ185" s="28"/>
    </row>
    <row r="186" spans="1:43">
      <c r="A186" s="216"/>
      <c r="B186" s="236">
        <f>+'Ark1'!C1514</f>
        <v>2024</v>
      </c>
      <c r="C186" s="216"/>
      <c r="D186" s="28">
        <f>+'Ark1'!M1514</f>
        <v>12</v>
      </c>
      <c r="E186" s="236" t="str">
        <f>VLOOKUP(D186,RNR!$D$16:$E$30,2)</f>
        <v>4+</v>
      </c>
      <c r="F186" s="28">
        <f>+'Ark1'!D1514</f>
        <v>7</v>
      </c>
      <c r="G186" s="236" t="str">
        <f>VLOOKUP(F186,RNR!$D$2:$E$13,2)</f>
        <v>Jul</v>
      </c>
      <c r="H186" s="28">
        <f>+'Ark1'!Q1514</f>
        <v>1</v>
      </c>
      <c r="I186" s="28">
        <f>+'Ark1'!R1514</f>
        <v>1</v>
      </c>
      <c r="J186" s="29">
        <f>+IF(I186=0,"",'Ark1'!AG1514)</f>
        <v>0.65119385540156949</v>
      </c>
      <c r="K186" s="29">
        <f>+IF(I186=0,"",'Ark1'!AH1514)</f>
        <v>0</v>
      </c>
      <c r="L186" s="95"/>
      <c r="M186" s="243">
        <f>+'Ark1'!AI1514</f>
        <v>1</v>
      </c>
      <c r="N186" s="216"/>
      <c r="O186" s="29">
        <f>+IF(I186=0,"",'Ark1'!U1514)</f>
        <v>35.1</v>
      </c>
      <c r="P186" s="29">
        <f>+IF(I186=0,"",'Ark1'!V1514)</f>
        <v>0</v>
      </c>
      <c r="Q186" s="534"/>
      <c r="R186" s="237">
        <f>+IF(M186=0,"",'Ark1'!AJ1514)</f>
        <v>113.5</v>
      </c>
      <c r="S186" s="217"/>
      <c r="T186" s="237">
        <f>+IF(M186=0,"",'Ark1'!AK1514)</f>
        <v>24.005985081921711</v>
      </c>
      <c r="U186" s="216"/>
      <c r="V186" s="238">
        <f>+IF(I186=0,"",'Ark1'!S1514)</f>
        <v>10</v>
      </c>
      <c r="W186" s="53"/>
      <c r="X186" s="29">
        <f>+IF(I186=0,"",'Ark1'!W1514)</f>
        <v>100</v>
      </c>
      <c r="Y186" s="34">
        <f>+IF(I186=0,"",'Ark1'!X1514)</f>
        <v>100</v>
      </c>
      <c r="Z186" s="34">
        <f>+IF(I186=0,"",'Ark1'!Y1514)</f>
        <v>100</v>
      </c>
      <c r="AA186" s="34">
        <f>+IF(I186=0,"",'Ark1'!Z1514)</f>
        <v>0</v>
      </c>
      <c r="AB186" s="29">
        <f>+IF(I186=0,"",'Ark1'!Z1514)</f>
        <v>0</v>
      </c>
      <c r="AC186" s="29">
        <f>+IF(I186=0,"",'Ark1'!AB1514)</f>
        <v>0</v>
      </c>
      <c r="AD186" s="34">
        <f>+'Ark1'!AD1514</f>
        <v>0</v>
      </c>
      <c r="AE186" s="29">
        <f t="shared" si="32"/>
        <v>8.3333333333333329E-2</v>
      </c>
      <c r="AF186" s="29">
        <f t="shared" si="33"/>
        <v>1</v>
      </c>
      <c r="AG186" s="216"/>
      <c r="AH186" s="219"/>
      <c r="AJ186" s="29"/>
      <c r="AK186" s="27"/>
      <c r="AL186" s="220"/>
      <c r="AM186" s="28"/>
      <c r="AQ186" s="28"/>
    </row>
    <row r="187" spans="1:43">
      <c r="A187" s="216"/>
      <c r="B187" s="236">
        <f>+'Ark1'!C1515</f>
        <v>2024</v>
      </c>
      <c r="C187" s="216"/>
      <c r="D187" s="28">
        <f>+'Ark1'!M1515</f>
        <v>12</v>
      </c>
      <c r="E187" s="236" t="str">
        <f>VLOOKUP(D187,RNR!$D$16:$E$30,2)</f>
        <v>4+</v>
      </c>
      <c r="F187" s="28">
        <f>+'Ark1'!D1515</f>
        <v>8</v>
      </c>
      <c r="G187" s="236" t="str">
        <f>VLOOKUP(F187,RNR!$D$2:$E$13,2)</f>
        <v>Aug</v>
      </c>
      <c r="H187" s="28">
        <f>+'Ark1'!Q1515</f>
        <v>31</v>
      </c>
      <c r="I187" s="28">
        <f>+'Ark1'!R1515</f>
        <v>36</v>
      </c>
      <c r="J187" s="29">
        <f>+IF(I187=0,"",'Ark1'!AG1515)</f>
        <v>1.04006406734214</v>
      </c>
      <c r="K187" s="29">
        <f>+IF(I187=0,"",'Ark1'!AH1515)</f>
        <v>2.7777777777777781</v>
      </c>
      <c r="L187" s="95"/>
      <c r="M187" s="243">
        <f>+'Ark1'!AI1515</f>
        <v>36</v>
      </c>
      <c r="N187" s="216"/>
      <c r="O187" s="29">
        <f>+IF(I187=0,"",'Ark1'!U1515)</f>
        <v>42.06388888888889</v>
      </c>
      <c r="P187" s="29">
        <f>+IF(I187=0,"",'Ark1'!V1515)</f>
        <v>0</v>
      </c>
      <c r="Q187" s="534"/>
      <c r="R187" s="237">
        <f>+IF(M187=0,"",'Ark1'!AJ1515)</f>
        <v>115.56944444444444</v>
      </c>
      <c r="S187" s="217"/>
      <c r="T187" s="237">
        <f>+IF(M187=0,"",'Ark1'!AK1515)</f>
        <v>26.99555946936308</v>
      </c>
      <c r="U187" s="216"/>
      <c r="V187" s="238">
        <f>+IF(I187=0,"",'Ark1'!S1515)</f>
        <v>10.777777777777779</v>
      </c>
      <c r="W187" s="53"/>
      <c r="X187" s="29">
        <f>+IF(I187=0,"",'Ark1'!W1515)</f>
        <v>100</v>
      </c>
      <c r="Y187" s="34">
        <f>+IF(I187=0,"",'Ark1'!X1515)</f>
        <v>100</v>
      </c>
      <c r="Z187" s="34">
        <f>+IF(I187=0,"",'Ark1'!Y1515)</f>
        <v>100</v>
      </c>
      <c r="AA187" s="34">
        <f>+IF(I187=0,"",'Ark1'!Z1515)</f>
        <v>7.8118198469362303</v>
      </c>
      <c r="AB187" s="29">
        <f>+IF(I187=0,"",'Ark1'!Z1515)</f>
        <v>7.8118198469362303</v>
      </c>
      <c r="AC187" s="29">
        <f>+IF(I187=0,"",'Ark1'!AB1515)</f>
        <v>0</v>
      </c>
      <c r="AD187" s="34">
        <f>+'Ark1'!AD1515</f>
        <v>0</v>
      </c>
      <c r="AE187" s="29">
        <f t="shared" si="32"/>
        <v>3</v>
      </c>
      <c r="AF187" s="29">
        <f t="shared" si="33"/>
        <v>1.1612903225806452</v>
      </c>
      <c r="AG187" s="216"/>
      <c r="AH187" s="219"/>
      <c r="AJ187" s="29"/>
      <c r="AK187" s="27"/>
      <c r="AL187" s="220"/>
      <c r="AM187" s="28"/>
      <c r="AQ187" s="28"/>
    </row>
    <row r="188" spans="1:43">
      <c r="A188" s="216"/>
      <c r="B188" s="236">
        <f>+'Ark1'!C1516</f>
        <v>2024</v>
      </c>
      <c r="C188" s="216"/>
      <c r="D188" s="28">
        <f>+'Ark1'!M1516</f>
        <v>12</v>
      </c>
      <c r="E188" s="236" t="str">
        <f>VLOOKUP(D188,RNR!$D$16:$E$30,2)</f>
        <v>4+</v>
      </c>
      <c r="F188" s="28">
        <f>+'Ark1'!D1516</f>
        <v>9</v>
      </c>
      <c r="G188" s="236" t="str">
        <f>VLOOKUP(F188,RNR!$D$2:$E$13,2)</f>
        <v>Sep</v>
      </c>
      <c r="H188" s="28">
        <f>+'Ark1'!Q1516</f>
        <v>32</v>
      </c>
      <c r="I188" s="28">
        <f>+'Ark1'!R1516</f>
        <v>32</v>
      </c>
      <c r="J188" s="29">
        <f>+IF(I188=0,"",'Ark1'!AG1516)</f>
        <v>0.70959839196067198</v>
      </c>
      <c r="K188" s="29">
        <f>+IF(I188=0,"",'Ark1'!AH1516)</f>
        <v>6.25</v>
      </c>
      <c r="L188" s="95"/>
      <c r="M188" s="243">
        <f>+'Ark1'!AI1516</f>
        <v>32</v>
      </c>
      <c r="N188" s="216"/>
      <c r="O188" s="29">
        <f>+IF(I188=0,"",'Ark1'!U1516)</f>
        <v>40.840625000000003</v>
      </c>
      <c r="P188" s="29">
        <f>+IF(I188=0,"",'Ark1'!V1516)</f>
        <v>0</v>
      </c>
      <c r="Q188" s="534"/>
      <c r="R188" s="237">
        <f>+IF(M188=0,"",'Ark1'!AJ1516)</f>
        <v>114.60937500000001</v>
      </c>
      <c r="S188" s="217"/>
      <c r="T188" s="237">
        <f>+IF(M188=0,"",'Ark1'!AK1516)</f>
        <v>26.909597263085328</v>
      </c>
      <c r="U188" s="216"/>
      <c r="V188" s="238">
        <f>+IF(I188=0,"",'Ark1'!S1516)</f>
        <v>10.65625</v>
      </c>
      <c r="W188" s="53"/>
      <c r="X188" s="29">
        <f>+IF(I188=0,"",'Ark1'!W1516)</f>
        <v>100</v>
      </c>
      <c r="Y188" s="34">
        <f>+IF(I188=0,"",'Ark1'!X1516)</f>
        <v>100</v>
      </c>
      <c r="Z188" s="34">
        <f>+IF(I188=0,"",'Ark1'!Y1516)</f>
        <v>96.875</v>
      </c>
      <c r="AA188" s="34">
        <f>+IF(I188=0,"",'Ark1'!Z1516)</f>
        <v>7.7765617151395903</v>
      </c>
      <c r="AB188" s="29">
        <f>+IF(I188=0,"",'Ark1'!Z1516)</f>
        <v>7.7765617151395903</v>
      </c>
      <c r="AC188" s="29">
        <f>+IF(I188=0,"",'Ark1'!AB1516)</f>
        <v>0</v>
      </c>
      <c r="AD188" s="34">
        <f>+'Ark1'!AD1516</f>
        <v>0</v>
      </c>
      <c r="AE188" s="29">
        <f t="shared" si="32"/>
        <v>2.6666666666666665</v>
      </c>
      <c r="AF188" s="29">
        <f t="shared" si="33"/>
        <v>1</v>
      </c>
      <c r="AG188" s="216"/>
      <c r="AH188" s="219"/>
      <c r="AJ188" s="29"/>
      <c r="AK188" s="27"/>
      <c r="AL188" s="220"/>
      <c r="AM188" s="28"/>
      <c r="AQ188" s="28"/>
    </row>
    <row r="189" spans="1:43">
      <c r="A189" s="216"/>
      <c r="B189" s="236">
        <f>+'Ark1'!C1517</f>
        <v>2024</v>
      </c>
      <c r="C189" s="216"/>
      <c r="D189" s="28">
        <f>+'Ark1'!M1517</f>
        <v>12</v>
      </c>
      <c r="E189" s="236" t="str">
        <f>VLOOKUP(D189,RNR!$D$16:$E$30,2)</f>
        <v>4+</v>
      </c>
      <c r="F189" s="28">
        <f>+'Ark1'!D1517</f>
        <v>10</v>
      </c>
      <c r="G189" s="236" t="str">
        <f>VLOOKUP(F189,RNR!$D$2:$E$13,2)</f>
        <v>Okt</v>
      </c>
      <c r="H189" s="28">
        <f>+'Ark1'!Q1517</f>
        <v>60</v>
      </c>
      <c r="I189" s="28">
        <f>+'Ark1'!R1517</f>
        <v>69</v>
      </c>
      <c r="J189" s="29">
        <f>+IF(I189=0,"",'Ark1'!AG1517)</f>
        <v>0.59760368498805394</v>
      </c>
      <c r="K189" s="29">
        <f>+IF(I189=0,"",'Ark1'!AH1517)</f>
        <v>4.3478260869565215</v>
      </c>
      <c r="L189" s="95"/>
      <c r="M189" s="243">
        <f>+'Ark1'!AI1517</f>
        <v>69</v>
      </c>
      <c r="N189" s="216"/>
      <c r="O189" s="29">
        <f>+IF(I189=0,"",'Ark1'!U1517)</f>
        <v>38.752173913043471</v>
      </c>
      <c r="P189" s="29">
        <f>+IF(I189=0,"",'Ark1'!V1517)</f>
        <v>0</v>
      </c>
      <c r="Q189" s="534"/>
      <c r="R189" s="237">
        <f>+IF(M189=0,"",'Ark1'!AJ1517)</f>
        <v>112.34347826086956</v>
      </c>
      <c r="S189" s="217"/>
      <c r="T189" s="237">
        <f>+IF(M189=0,"",'Ark1'!AK1517)</f>
        <v>26.832904803801235</v>
      </c>
      <c r="U189" s="216"/>
      <c r="V189" s="238">
        <f>+IF(I189=0,"",'Ark1'!S1517)</f>
        <v>10.536231884057967</v>
      </c>
      <c r="W189" s="53"/>
      <c r="X189" s="29">
        <f>+IF(I189=0,"",'Ark1'!W1517)</f>
        <v>100</v>
      </c>
      <c r="Y189" s="34">
        <f>+IF(I189=0,"",'Ark1'!X1517)</f>
        <v>100</v>
      </c>
      <c r="Z189" s="34">
        <f>+IF(I189=0,"",'Ark1'!Y1517)</f>
        <v>92.753623188405783</v>
      </c>
      <c r="AA189" s="34">
        <f>+IF(I189=0,"",'Ark1'!Z1517)</f>
        <v>9.5677842405701359</v>
      </c>
      <c r="AB189" s="29">
        <f>+IF(I189=0,"",'Ark1'!Z1517)</f>
        <v>9.5677842405701359</v>
      </c>
      <c r="AC189" s="29">
        <f>+IF(I189=0,"",'Ark1'!AB1517)</f>
        <v>0</v>
      </c>
      <c r="AD189" s="34">
        <f>+'Ark1'!AD1517</f>
        <v>0</v>
      </c>
      <c r="AE189" s="29">
        <f t="shared" si="32"/>
        <v>5.75</v>
      </c>
      <c r="AF189" s="29">
        <f t="shared" si="33"/>
        <v>1.1499999999999999</v>
      </c>
      <c r="AG189" s="216"/>
      <c r="AH189" s="219"/>
      <c r="AJ189" s="29"/>
      <c r="AK189" s="27"/>
      <c r="AL189" s="220"/>
      <c r="AM189" s="28"/>
      <c r="AQ189" s="28"/>
    </row>
    <row r="190" spans="1:43">
      <c r="A190" s="216"/>
      <c r="B190" s="236">
        <f>+'Ark1'!C1518</f>
        <v>2024</v>
      </c>
      <c r="C190" s="216"/>
      <c r="D190" s="28">
        <f>+'Ark1'!M1518</f>
        <v>12</v>
      </c>
      <c r="E190" s="236" t="str">
        <f>VLOOKUP(D190,RNR!$D$16:$E$30,2)</f>
        <v>4+</v>
      </c>
      <c r="F190" s="28">
        <f>+'Ark1'!D1518</f>
        <v>11</v>
      </c>
      <c r="G190" s="236" t="str">
        <f>VLOOKUP(F190,RNR!$D$2:$E$13,2)</f>
        <v>Nov</v>
      </c>
      <c r="H190" s="28">
        <f>+'Ark1'!Q1518</f>
        <v>7</v>
      </c>
      <c r="I190" s="28">
        <f>+'Ark1'!R1518</f>
        <v>10</v>
      </c>
      <c r="J190" s="29">
        <f>+IF(I190=0,"",'Ark1'!AG1518)</f>
        <v>0.22667479278735783</v>
      </c>
      <c r="K190" s="29">
        <f>+IF(I190=0,"",'Ark1'!AH1518)</f>
        <v>0</v>
      </c>
      <c r="L190" s="95"/>
      <c r="M190" s="243">
        <f>+'Ark1'!AI1518</f>
        <v>10</v>
      </c>
      <c r="N190" s="216"/>
      <c r="O190" s="29">
        <f>+IF(I190=0,"",'Ark1'!U1518)</f>
        <v>32.99</v>
      </c>
      <c r="P190" s="29">
        <f>+IF(I190=0,"",'Ark1'!V1518)</f>
        <v>0</v>
      </c>
      <c r="Q190" s="534"/>
      <c r="R190" s="237">
        <f>+IF(M190=0,"",'Ark1'!AJ1518)</f>
        <v>110.11</v>
      </c>
      <c r="S190" s="217"/>
      <c r="T190" s="237">
        <f>+IF(M190=0,"",'Ark1'!AK1518)</f>
        <v>23.993339155706476</v>
      </c>
      <c r="U190" s="216"/>
      <c r="V190" s="238">
        <f>+IF(I190=0,"",'Ark1'!S1518)</f>
        <v>9.8000000000000007</v>
      </c>
      <c r="W190" s="53"/>
      <c r="X190" s="29">
        <f>+IF(I190=0,"",'Ark1'!W1518)</f>
        <v>100</v>
      </c>
      <c r="Y190" s="34">
        <f>+IF(I190=0,"",'Ark1'!X1518)</f>
        <v>100</v>
      </c>
      <c r="Z190" s="34">
        <f>+IF(I190=0,"",'Ark1'!Y1518)</f>
        <v>70</v>
      </c>
      <c r="AA190" s="34">
        <f>+IF(I190=0,"",'Ark1'!Z1518)</f>
        <v>9.7974945776969058</v>
      </c>
      <c r="AB190" s="29">
        <f>+IF(I190=0,"",'Ark1'!Z1518)</f>
        <v>9.7974945776969058</v>
      </c>
      <c r="AC190" s="29">
        <f>+IF(I190=0,"",'Ark1'!AB1518)</f>
        <v>0</v>
      </c>
      <c r="AD190" s="34">
        <f>+'Ark1'!AD1518</f>
        <v>0</v>
      </c>
      <c r="AE190" s="29">
        <f t="shared" si="32"/>
        <v>0.83333333333333337</v>
      </c>
      <c r="AF190" s="29">
        <f t="shared" si="33"/>
        <v>1.4285714285714286</v>
      </c>
      <c r="AG190" s="216"/>
      <c r="AH190" s="219"/>
      <c r="AJ190" s="29"/>
      <c r="AK190" s="27"/>
      <c r="AL190" s="220"/>
      <c r="AM190" s="28"/>
      <c r="AQ190" s="28"/>
    </row>
    <row r="191" spans="1:43">
      <c r="A191" s="216"/>
      <c r="B191" s="236">
        <f>+'Ark1'!C1519</f>
        <v>2024</v>
      </c>
      <c r="C191" s="216"/>
      <c r="D191" s="28">
        <f>+'Ark1'!M1519</f>
        <v>12</v>
      </c>
      <c r="E191" s="236" t="str">
        <f>VLOOKUP(D191,RNR!$D$16:$E$30,2)</f>
        <v>4+</v>
      </c>
      <c r="F191" s="28">
        <f>+'Ark1'!D1519</f>
        <v>12</v>
      </c>
      <c r="G191" s="236" t="str">
        <f>VLOOKUP(F191,RNR!$D$2:$E$13,2)</f>
        <v>Des</v>
      </c>
      <c r="H191" s="28">
        <f>+'Ark1'!Q1519</f>
        <v>1</v>
      </c>
      <c r="I191" s="28">
        <f>+'Ark1'!R1519</f>
        <v>1</v>
      </c>
      <c r="J191" s="29">
        <f>+IF(I191=0,"",'Ark1'!AG1519)</f>
        <v>0.22180149379017089</v>
      </c>
      <c r="K191" s="29">
        <f>+IF(I191=0,"",'Ark1'!AH1519)</f>
        <v>0</v>
      </c>
      <c r="L191" s="95"/>
      <c r="M191" s="243">
        <f>+'Ark1'!AI1519</f>
        <v>1</v>
      </c>
      <c r="N191" s="216"/>
      <c r="O191" s="29">
        <f>+IF(I191=0,"",'Ark1'!U1519)</f>
        <v>36.200000000000003</v>
      </c>
      <c r="P191" s="29">
        <f>+IF(I191=0,"",'Ark1'!V1519)</f>
        <v>0</v>
      </c>
      <c r="Q191" s="534"/>
      <c r="R191" s="237">
        <f>+IF(M191=0,"",'Ark1'!AJ1519)</f>
        <v>109.1</v>
      </c>
      <c r="S191" s="217"/>
      <c r="T191" s="237">
        <f>+IF(M191=0,"",'Ark1'!AK1519)</f>
        <v>27.876247949833843</v>
      </c>
      <c r="U191" s="216"/>
      <c r="V191" s="238">
        <f>+IF(I191=0,"",'Ark1'!S1519)</f>
        <v>11</v>
      </c>
      <c r="W191" s="53"/>
      <c r="X191" s="29">
        <f>+IF(I191=0,"",'Ark1'!W1519)</f>
        <v>100</v>
      </c>
      <c r="Y191" s="34">
        <f>+IF(I191=0,"",'Ark1'!X1519)</f>
        <v>100</v>
      </c>
      <c r="Z191" s="34">
        <f>+IF(I191=0,"",'Ark1'!Y1519)</f>
        <v>100</v>
      </c>
      <c r="AA191" s="34">
        <f>+IF(I191=0,"",'Ark1'!Z1519)</f>
        <v>0</v>
      </c>
      <c r="AB191" s="29">
        <f>+IF(I191=0,"",'Ark1'!Z1519)</f>
        <v>0</v>
      </c>
      <c r="AC191" s="29">
        <f>+IF(I191=0,"",'Ark1'!AB1519)</f>
        <v>0</v>
      </c>
      <c r="AD191" s="34">
        <f>+'Ark1'!AD1519</f>
        <v>0</v>
      </c>
      <c r="AE191" s="29">
        <f t="shared" si="32"/>
        <v>8.3333333333333329E-2</v>
      </c>
      <c r="AF191" s="29">
        <f t="shared" si="33"/>
        <v>1</v>
      </c>
      <c r="AG191" s="216"/>
      <c r="AH191" s="219"/>
      <c r="AJ191" s="29"/>
      <c r="AK191" s="27"/>
      <c r="AL191" s="220"/>
      <c r="AM191" s="28"/>
      <c r="AQ191" s="28"/>
    </row>
    <row r="192" spans="1:43">
      <c r="A192" s="216"/>
      <c r="B192" s="216"/>
      <c r="C192" s="216"/>
      <c r="D192" s="216"/>
      <c r="E192" s="216"/>
      <c r="F192" s="216"/>
      <c r="G192" s="216"/>
      <c r="H192" s="216"/>
      <c r="I192" s="216"/>
      <c r="J192" s="217"/>
      <c r="K192" s="217"/>
      <c r="L192" s="217"/>
      <c r="M192" s="233"/>
      <c r="N192" s="217"/>
      <c r="O192" s="216"/>
      <c r="P192" s="216"/>
      <c r="Q192" s="534"/>
      <c r="R192" s="217"/>
      <c r="S192" s="217"/>
      <c r="T192" s="217"/>
      <c r="U192" s="216"/>
      <c r="V192" s="216"/>
      <c r="W192" s="216"/>
      <c r="X192" s="218"/>
      <c r="Y192" s="218"/>
      <c r="Z192" s="218"/>
      <c r="AA192" s="218"/>
      <c r="AB192" s="217"/>
      <c r="AC192" s="216"/>
      <c r="AD192" s="218"/>
      <c r="AE192" s="218"/>
      <c r="AF192" s="217"/>
      <c r="AG192" s="216"/>
      <c r="AH192" s="219"/>
      <c r="AJ192" s="29"/>
      <c r="AK192" s="27"/>
      <c r="AL192" s="220"/>
      <c r="AM192" s="28"/>
      <c r="AQ192" s="28"/>
    </row>
    <row r="193" spans="1:43">
      <c r="A193" s="500" t="s">
        <v>654</v>
      </c>
      <c r="B193" s="500"/>
      <c r="C193" s="500" t="str">
        <f>+E196</f>
        <v>5-</v>
      </c>
      <c r="D193" s="216"/>
      <c r="E193" s="216"/>
      <c r="F193" s="216"/>
      <c r="G193" s="216"/>
      <c r="H193" s="216"/>
      <c r="I193" s="240">
        <f>SUM(I195:I206)</f>
        <v>65</v>
      </c>
      <c r="J193" s="217"/>
      <c r="K193" s="217"/>
      <c r="L193" s="217"/>
      <c r="M193" s="233"/>
      <c r="N193" s="217"/>
      <c r="O193" s="265" t="e">
        <f>+Fettgruppe!#REF!</f>
        <v>#REF!</v>
      </c>
      <c r="P193" s="216"/>
      <c r="Q193" s="534"/>
      <c r="R193" s="217"/>
      <c r="S193" s="217"/>
      <c r="T193" s="217"/>
      <c r="U193" s="216"/>
      <c r="V193" s="216"/>
      <c r="W193" s="216"/>
      <c r="X193" s="218"/>
      <c r="Y193" s="218"/>
      <c r="Z193" s="218"/>
      <c r="AA193" s="218"/>
      <c r="AB193" s="217"/>
      <c r="AC193" s="216"/>
      <c r="AD193" s="218"/>
      <c r="AE193" s="218"/>
      <c r="AF193" s="218"/>
      <c r="AG193" s="216"/>
      <c r="AH193" s="219"/>
      <c r="AJ193" s="29"/>
      <c r="AK193" s="27"/>
      <c r="AL193" s="220"/>
      <c r="AM193" s="28"/>
      <c r="AQ193" s="28"/>
    </row>
    <row r="194" spans="1:43">
      <c r="A194" s="216"/>
      <c r="B194" s="216"/>
      <c r="C194" s="216"/>
      <c r="D194" s="216"/>
      <c r="E194" s="216"/>
      <c r="F194" s="216"/>
      <c r="G194" s="216"/>
      <c r="H194" s="216"/>
      <c r="I194" s="216"/>
      <c r="J194" s="217"/>
      <c r="K194" s="217"/>
      <c r="L194" s="217"/>
      <c r="M194" s="233"/>
      <c r="N194" s="217"/>
      <c r="O194" s="216"/>
      <c r="P194" s="216"/>
      <c r="Q194" s="534"/>
      <c r="R194" s="217"/>
      <c r="S194" s="217"/>
      <c r="T194" s="217"/>
      <c r="U194" s="216"/>
      <c r="V194" s="216"/>
      <c r="W194" s="216"/>
      <c r="X194" s="218"/>
      <c r="Y194" s="218"/>
      <c r="Z194" s="218"/>
      <c r="AA194" s="218"/>
      <c r="AB194" s="217"/>
      <c r="AC194" s="216"/>
      <c r="AD194" s="218"/>
      <c r="AE194" s="218"/>
      <c r="AF194" s="218"/>
      <c r="AG194" s="218"/>
      <c r="AH194" s="219"/>
      <c r="AJ194" s="29"/>
      <c r="AK194" s="27"/>
      <c r="AL194" s="220"/>
      <c r="AM194" s="28"/>
      <c r="AQ194" s="28"/>
    </row>
    <row r="195" spans="1:43">
      <c r="A195" s="216"/>
      <c r="B195" s="236">
        <f>+'Ark1'!C1520</f>
        <v>2024</v>
      </c>
      <c r="C195" s="216"/>
      <c r="D195" s="28">
        <f>+'Ark1'!M1520</f>
        <v>13</v>
      </c>
      <c r="E195" s="236" t="str">
        <f>VLOOKUP(D195,RNR!$D$16:$E$30,2)</f>
        <v>5-</v>
      </c>
      <c r="F195" s="28">
        <f>+'Ark1'!D1520</f>
        <v>1</v>
      </c>
      <c r="G195" s="236" t="str">
        <f>VLOOKUP(F195,RNR!$D$2:$E$13,2)</f>
        <v>Jan</v>
      </c>
      <c r="H195" s="28">
        <f>+'Ark1'!Q1520</f>
        <v>0</v>
      </c>
      <c r="I195" s="28">
        <f>+'Ark1'!R1520</f>
        <v>0</v>
      </c>
      <c r="J195" s="29" t="str">
        <f>+IF(I195=0,"",'Ark1'!AG1520)</f>
        <v/>
      </c>
      <c r="K195" s="29" t="str">
        <f>+IF(I195=0,"",'Ark1'!AH1520)</f>
        <v/>
      </c>
      <c r="L195" s="95"/>
      <c r="M195" s="243">
        <f>+'Ark1'!AI1520</f>
        <v>0</v>
      </c>
      <c r="N195" s="216"/>
      <c r="O195" s="29" t="str">
        <f>+IF(I195=0,"",'Ark1'!U1520)</f>
        <v/>
      </c>
      <c r="P195" s="29" t="str">
        <f>+IF(I195=0,"",'Ark1'!V1520)</f>
        <v/>
      </c>
      <c r="Q195" s="534"/>
      <c r="R195" s="237" t="str">
        <f>+IF(M195=0,"",'Ark1'!AJ1520)</f>
        <v/>
      </c>
      <c r="S195" s="217"/>
      <c r="T195" s="237" t="str">
        <f>+IF(M195=0,"",'Ark1'!AK1520)</f>
        <v/>
      </c>
      <c r="U195" s="216"/>
      <c r="V195" s="238" t="str">
        <f>+IF(I195=0,"",'Ark1'!S1520)</f>
        <v/>
      </c>
      <c r="W195" s="53"/>
      <c r="X195" s="29" t="str">
        <f>+IF(I195=0,"",'Ark1'!W1520)</f>
        <v/>
      </c>
      <c r="Y195" s="34" t="str">
        <f>+IF(I195=0,"",'Ark1'!X1520)</f>
        <v/>
      </c>
      <c r="Z195" s="34" t="str">
        <f>+IF(I195=0,"",'Ark1'!Y1520)</f>
        <v/>
      </c>
      <c r="AA195" s="34" t="str">
        <f>+IF(I195=0,"",'Ark1'!Z1520)</f>
        <v/>
      </c>
      <c r="AB195" s="29" t="str">
        <f>+IF(I195=0,"",'Ark1'!Z1520)</f>
        <v/>
      </c>
      <c r="AC195" s="29" t="str">
        <f>+IF(I195=0,"",'Ark1'!AB1520)</f>
        <v/>
      </c>
      <c r="AD195" s="34">
        <f>+'Ark1'!AD1520</f>
        <v>0</v>
      </c>
      <c r="AE195" s="29" t="str">
        <f t="shared" si="32"/>
        <v/>
      </c>
      <c r="AF195" s="29" t="str">
        <f t="shared" si="33"/>
        <v/>
      </c>
      <c r="AG195" s="216"/>
      <c r="AH195" s="219"/>
      <c r="AJ195" s="29"/>
      <c r="AK195" s="27"/>
      <c r="AL195" s="220"/>
      <c r="AM195" s="28"/>
      <c r="AQ195" s="28"/>
    </row>
    <row r="196" spans="1:43">
      <c r="A196" s="216"/>
      <c r="B196" s="236">
        <f>+'Ark1'!C1521</f>
        <v>2024</v>
      </c>
      <c r="C196" s="216"/>
      <c r="D196" s="28">
        <f>+'Ark1'!M1521</f>
        <v>13</v>
      </c>
      <c r="E196" s="236" t="str">
        <f>VLOOKUP(D196,RNR!$D$16:$E$30,2)</f>
        <v>5-</v>
      </c>
      <c r="F196" s="28">
        <f>+'Ark1'!D1521</f>
        <v>2</v>
      </c>
      <c r="G196" s="236" t="str">
        <f>VLOOKUP(F196,RNR!$D$2:$E$13,2)</f>
        <v>Feb</v>
      </c>
      <c r="H196" s="28">
        <f>+'Ark1'!Q1521</f>
        <v>1</v>
      </c>
      <c r="I196" s="28">
        <f>+'Ark1'!R1521</f>
        <v>1</v>
      </c>
      <c r="J196" s="29">
        <f>+IF(I196=0,"",'Ark1'!AG1521)</f>
        <v>0.21473849393983185</v>
      </c>
      <c r="K196" s="29">
        <f>+IF(I196=0,"",'Ark1'!AH1521)</f>
        <v>0</v>
      </c>
      <c r="L196" s="95"/>
      <c r="M196" s="243">
        <f>+'Ark1'!AI1521</f>
        <v>1</v>
      </c>
      <c r="N196" s="216"/>
      <c r="O196" s="29">
        <f>+IF(I196=0,"",'Ark1'!U1521)</f>
        <v>31.2</v>
      </c>
      <c r="P196" s="29">
        <f>+IF(I196=0,"",'Ark1'!V1521)</f>
        <v>0</v>
      </c>
      <c r="Q196" s="534"/>
      <c r="R196" s="237">
        <f>+IF(M196=0,"",'Ark1'!AJ1521)</f>
        <v>110.3</v>
      </c>
      <c r="S196" s="217"/>
      <c r="T196" s="237">
        <f>+IF(M196=0,"",'Ark1'!AK1521)</f>
        <v>23.250273002358202</v>
      </c>
      <c r="U196" s="216"/>
      <c r="V196" s="238">
        <f>+IF(I196=0,"",'Ark1'!S1521)</f>
        <v>7</v>
      </c>
      <c r="W196" s="53"/>
      <c r="X196" s="29">
        <f>+IF(I196=0,"",'Ark1'!W1521)</f>
        <v>100</v>
      </c>
      <c r="Y196" s="34">
        <f>+IF(I196=0,"",'Ark1'!X1521)</f>
        <v>100</v>
      </c>
      <c r="Z196" s="34">
        <f>+IF(I196=0,"",'Ark1'!Y1521)</f>
        <v>100</v>
      </c>
      <c r="AA196" s="34">
        <f>+IF(I196=0,"",'Ark1'!Z1521)</f>
        <v>0</v>
      </c>
      <c r="AB196" s="29">
        <f>+IF(I196=0,"",'Ark1'!Z1521)</f>
        <v>0</v>
      </c>
      <c r="AC196" s="29">
        <f>+IF(I196=0,"",'Ark1'!AB1521)</f>
        <v>0</v>
      </c>
      <c r="AD196" s="34">
        <f>+'Ark1'!AD1521</f>
        <v>0</v>
      </c>
      <c r="AE196" s="29">
        <f t="shared" si="32"/>
        <v>7.6923076923076927E-2</v>
      </c>
      <c r="AF196" s="29">
        <f t="shared" si="33"/>
        <v>1</v>
      </c>
      <c r="AG196" s="216"/>
      <c r="AH196" s="219"/>
      <c r="AJ196" s="29"/>
      <c r="AK196" s="27"/>
      <c r="AL196" s="220"/>
      <c r="AM196" s="28"/>
      <c r="AQ196" s="28"/>
    </row>
    <row r="197" spans="1:43">
      <c r="A197" s="216"/>
      <c r="B197" s="236">
        <f>+'Ark1'!C1522</f>
        <v>2024</v>
      </c>
      <c r="C197" s="216"/>
      <c r="D197" s="28">
        <f>+'Ark1'!M1522</f>
        <v>13</v>
      </c>
      <c r="E197" s="236" t="str">
        <f>VLOOKUP(D197,RNR!$D$16:$E$30,2)</f>
        <v>5-</v>
      </c>
      <c r="F197" s="28">
        <f>+'Ark1'!D1522</f>
        <v>3</v>
      </c>
      <c r="G197" s="236" t="str">
        <f>VLOOKUP(F197,RNR!$D$2:$E$13,2)</f>
        <v>Mar</v>
      </c>
      <c r="H197" s="28">
        <f>+'Ark1'!Q1522</f>
        <v>10</v>
      </c>
      <c r="I197" s="28">
        <f>+'Ark1'!R1522</f>
        <v>10</v>
      </c>
      <c r="J197" s="29">
        <f>+IF(I197=0,"",'Ark1'!AG1522)</f>
        <v>0.4775206017686805</v>
      </c>
      <c r="K197" s="29">
        <f>+IF(I197=0,"",'Ark1'!AH1522)</f>
        <v>0</v>
      </c>
      <c r="L197" s="95"/>
      <c r="M197" s="243">
        <f>+'Ark1'!AI1522</f>
        <v>9</v>
      </c>
      <c r="N197" s="216"/>
      <c r="O197" s="29">
        <f>+IF(I197=0,"",'Ark1'!U1522)</f>
        <v>41.2</v>
      </c>
      <c r="P197" s="29">
        <f>+IF(I197=0,"",'Ark1'!V1522)</f>
        <v>0</v>
      </c>
      <c r="Q197" s="534"/>
      <c r="R197" s="237">
        <f>+IF(M197=0,"",'Ark1'!AJ1522)</f>
        <v>115.28888888888891</v>
      </c>
      <c r="S197" s="217"/>
      <c r="T197" s="237">
        <f>+IF(M197=0,"",'Ark1'!AK1522)</f>
        <v>27.61357434346592</v>
      </c>
      <c r="U197" s="216"/>
      <c r="V197" s="238">
        <f>+IF(I197=0,"",'Ark1'!S1522)</f>
        <v>9.6999999999999993</v>
      </c>
      <c r="W197" s="53"/>
      <c r="X197" s="29">
        <f>+IF(I197=0,"",'Ark1'!W1522)</f>
        <v>100</v>
      </c>
      <c r="Y197" s="34">
        <f>+IF(I197=0,"",'Ark1'!X1522)</f>
        <v>100</v>
      </c>
      <c r="Z197" s="34">
        <f>+IF(I197=0,"",'Ark1'!Y1522)</f>
        <v>100</v>
      </c>
      <c r="AA197" s="34">
        <f>+IF(I197=0,"",'Ark1'!Z1522)</f>
        <v>6.9938544451539695</v>
      </c>
      <c r="AB197" s="29">
        <f>+IF(I197=0,"",'Ark1'!Z1522)</f>
        <v>6.9938544451539695</v>
      </c>
      <c r="AC197" s="29">
        <f>+IF(I197=0,"",'Ark1'!AB1522)</f>
        <v>0</v>
      </c>
      <c r="AD197" s="34">
        <f>+'Ark1'!AD1522</f>
        <v>0</v>
      </c>
      <c r="AE197" s="29">
        <f t="shared" si="32"/>
        <v>0.76923076923076927</v>
      </c>
      <c r="AF197" s="29">
        <f t="shared" si="33"/>
        <v>1</v>
      </c>
      <c r="AG197" s="216"/>
      <c r="AH197" s="219"/>
      <c r="AJ197" s="29"/>
      <c r="AK197" s="27"/>
      <c r="AL197" s="220"/>
      <c r="AM197" s="28"/>
      <c r="AQ197" s="28"/>
    </row>
    <row r="198" spans="1:43" ht="16.8" customHeight="1">
      <c r="A198" s="216"/>
      <c r="B198" s="236">
        <f>+'Ark1'!C1523</f>
        <v>2024</v>
      </c>
      <c r="C198" s="216"/>
      <c r="D198" s="28">
        <f>+'Ark1'!M1523</f>
        <v>13</v>
      </c>
      <c r="E198" s="236" t="str">
        <f>VLOOKUP(D198,RNR!$D$16:$E$30,2)</f>
        <v>5-</v>
      </c>
      <c r="F198" s="28">
        <f>+'Ark1'!D1523</f>
        <v>4</v>
      </c>
      <c r="G198" s="236" t="str">
        <f>VLOOKUP(F198,RNR!$D$2:$E$13,2)</f>
        <v>Apr</v>
      </c>
      <c r="H198" s="28">
        <f>+'Ark1'!Q1523</f>
        <v>2</v>
      </c>
      <c r="I198" s="28">
        <f>+'Ark1'!R1523</f>
        <v>2</v>
      </c>
      <c r="J198" s="29">
        <f>+IF(I198=0,"",'Ark1'!AG1523)</f>
        <v>0.44440654672037005</v>
      </c>
      <c r="K198" s="29">
        <f>+IF(I198=0,"",'Ark1'!AH1523)</f>
        <v>0</v>
      </c>
      <c r="L198" s="95"/>
      <c r="M198" s="243">
        <f>+'Ark1'!AI1523</f>
        <v>2</v>
      </c>
      <c r="N198" s="216"/>
      <c r="O198" s="29">
        <f>+IF(I198=0,"",'Ark1'!U1523)</f>
        <v>44.3</v>
      </c>
      <c r="P198" s="29">
        <f>+IF(I198=0,"",'Ark1'!V1523)</f>
        <v>0</v>
      </c>
      <c r="Q198" s="534"/>
      <c r="R198" s="237">
        <f>+IF(M198=0,"",'Ark1'!AJ1523)</f>
        <v>117.35</v>
      </c>
      <c r="S198" s="217"/>
      <c r="T198" s="237">
        <f>+IF(M198=0,"",'Ark1'!AK1523)</f>
        <v>27.296655540200881</v>
      </c>
      <c r="U198" s="216"/>
      <c r="V198" s="238">
        <f>+IF(I198=0,"",'Ark1'!S1523)</f>
        <v>9</v>
      </c>
      <c r="W198" s="53"/>
      <c r="X198" s="29">
        <f>+IF(I198=0,"",'Ark1'!W1523)</f>
        <v>100</v>
      </c>
      <c r="Y198" s="34">
        <f>+IF(I198=0,"",'Ark1'!X1523)</f>
        <v>100</v>
      </c>
      <c r="Z198" s="34">
        <f>+IF(I198=0,"",'Ark1'!Y1523)</f>
        <v>100</v>
      </c>
      <c r="AA198" s="34">
        <f>+IF(I198=0,"",'Ark1'!Z1523)</f>
        <v>5.6000000000000112</v>
      </c>
      <c r="AB198" s="29">
        <f>+IF(I198=0,"",'Ark1'!Z1523)</f>
        <v>5.6000000000000112</v>
      </c>
      <c r="AC198" s="29">
        <f>+IF(I198=0,"",'Ark1'!AB1523)</f>
        <v>0</v>
      </c>
      <c r="AD198" s="34">
        <f>+'Ark1'!AD1523</f>
        <v>0</v>
      </c>
      <c r="AE198" s="29">
        <f t="shared" si="32"/>
        <v>0.15384615384615385</v>
      </c>
      <c r="AF198" s="29">
        <f t="shared" si="33"/>
        <v>1</v>
      </c>
      <c r="AG198" s="216"/>
      <c r="AH198" s="219"/>
      <c r="AJ198" s="29"/>
      <c r="AK198" s="27"/>
      <c r="AL198" s="220"/>
      <c r="AM198" s="28"/>
      <c r="AQ198" s="28"/>
    </row>
    <row r="199" spans="1:43">
      <c r="A199" s="216"/>
      <c r="B199" s="236">
        <f>+'Ark1'!C1524</f>
        <v>2024</v>
      </c>
      <c r="C199" s="216"/>
      <c r="D199" s="236">
        <f>+'Ark1'!M1524</f>
        <v>13</v>
      </c>
      <c r="E199" s="236" t="str">
        <f>VLOOKUP(D199,RNR!$D$16:$E$30,2)</f>
        <v>5-</v>
      </c>
      <c r="F199" s="236">
        <f>+'Ark1'!D1524</f>
        <v>5</v>
      </c>
      <c r="G199" s="236" t="str">
        <f>VLOOKUP(F199,RNR!$D$2:$E$13,2)</f>
        <v>Mai</v>
      </c>
      <c r="H199" s="236">
        <f>+'Ark1'!Q1524</f>
        <v>2</v>
      </c>
      <c r="I199" s="236">
        <f>+'Ark1'!R1524</f>
        <v>2</v>
      </c>
      <c r="J199" s="237">
        <f>+IF(I199=0,"",'Ark1'!AG1524)</f>
        <v>0.35631293570875305</v>
      </c>
      <c r="K199" s="237">
        <f>+IF(I199=0,"",'Ark1'!AH1524)</f>
        <v>0</v>
      </c>
      <c r="L199" s="95"/>
      <c r="M199" s="243">
        <f>+'Ark1'!AI1524</f>
        <v>2</v>
      </c>
      <c r="N199" s="216"/>
      <c r="O199" s="288">
        <f>+IF(I199=0,"",'Ark1'!U1524)</f>
        <v>49.45</v>
      </c>
      <c r="P199" s="237">
        <f>+IF(I199=0,"",'Ark1'!V1524)</f>
        <v>0</v>
      </c>
      <c r="Q199" s="534"/>
      <c r="R199" s="237">
        <f>+IF(M199=0,"",'Ark1'!AJ1524)</f>
        <v>117.75</v>
      </c>
      <c r="S199" s="217"/>
      <c r="T199" s="237">
        <f>+IF(M199=0,"",'Ark1'!AK1524)</f>
        <v>30.971850072392535</v>
      </c>
      <c r="U199" s="216"/>
      <c r="V199" s="238">
        <f>+IF(I199=0,"",'Ark1'!S1524)</f>
        <v>11</v>
      </c>
      <c r="W199" s="53"/>
      <c r="X199" s="237">
        <f>+IF(I199=0,"",'Ark1'!W1524)</f>
        <v>100</v>
      </c>
      <c r="Y199" s="239">
        <f>+IF(I199=0,"",'Ark1'!X1524)</f>
        <v>100</v>
      </c>
      <c r="Z199" s="239">
        <f>+IF(I199=0,"",'Ark1'!Y1524)</f>
        <v>100</v>
      </c>
      <c r="AA199" s="239">
        <f>+IF(I199=0,"",'Ark1'!Z1524)</f>
        <v>2.9499999999999758</v>
      </c>
      <c r="AB199" s="237">
        <f>+IF(I199=0,"",'Ark1'!Z1524)</f>
        <v>2.9499999999999758</v>
      </c>
      <c r="AC199" s="237">
        <f>+IF(I199=0,"",'Ark1'!AB1524)</f>
        <v>0</v>
      </c>
      <c r="AD199" s="239">
        <f>+'Ark1'!AD1524</f>
        <v>0</v>
      </c>
      <c r="AE199" s="237">
        <f t="shared" ref="AE199:AE229" si="34">+IF(I199=0,"",I199/D199)</f>
        <v>0.15384615384615385</v>
      </c>
      <c r="AF199" s="237">
        <f t="shared" ref="AF199:AF229" si="35">+IF(I199=0,"",I199/H199)</f>
        <v>1</v>
      </c>
      <c r="AG199" s="216"/>
      <c r="AH199" s="219"/>
      <c r="AJ199" s="29"/>
      <c r="AK199" s="27"/>
      <c r="AL199" s="220"/>
      <c r="AM199" s="28"/>
      <c r="AQ199" s="28"/>
    </row>
    <row r="200" spans="1:43">
      <c r="A200" s="216"/>
      <c r="B200" s="236">
        <f>+'Ark1'!C1525</f>
        <v>2024</v>
      </c>
      <c r="C200" s="216"/>
      <c r="D200" s="236">
        <f>+'Ark1'!M1525</f>
        <v>13</v>
      </c>
      <c r="E200" s="236" t="str">
        <f>VLOOKUP(D200,RNR!$D$16:$E$30,2)</f>
        <v>5-</v>
      </c>
      <c r="F200" s="236">
        <f>+'Ark1'!D1525</f>
        <v>6</v>
      </c>
      <c r="G200" s="236" t="str">
        <f>VLOOKUP(F200,RNR!$D$2:$E$13,2)</f>
        <v>Jun</v>
      </c>
      <c r="H200" s="236">
        <f>+'Ark1'!Q1525</f>
        <v>0</v>
      </c>
      <c r="I200" s="236">
        <f>+'Ark1'!R1525</f>
        <v>0</v>
      </c>
      <c r="J200" s="237" t="str">
        <f>+IF(I200=0,"",'Ark1'!AG1525)</f>
        <v/>
      </c>
      <c r="K200" s="237" t="str">
        <f>+IF(I200=0,"",'Ark1'!AH1525)</f>
        <v/>
      </c>
      <c r="L200" s="95"/>
      <c r="M200" s="243">
        <f>+'Ark1'!AI1525</f>
        <v>0</v>
      </c>
      <c r="N200" s="216"/>
      <c r="O200" s="288" t="str">
        <f>+IF(I200=0,"",'Ark1'!U1525)</f>
        <v/>
      </c>
      <c r="P200" s="237" t="str">
        <f>+IF(I200=0,"",'Ark1'!V1525)</f>
        <v/>
      </c>
      <c r="Q200" s="534"/>
      <c r="R200" s="237" t="str">
        <f>+IF(M200=0,"",'Ark1'!AJ1525)</f>
        <v/>
      </c>
      <c r="S200" s="217"/>
      <c r="T200" s="237" t="str">
        <f>+IF(M200=0,"",'Ark1'!AK1525)</f>
        <v/>
      </c>
      <c r="U200" s="216"/>
      <c r="V200" s="238" t="str">
        <f>+IF(I200=0,"",'Ark1'!S1525)</f>
        <v/>
      </c>
      <c r="W200" s="53"/>
      <c r="X200" s="237" t="str">
        <f>+IF(I200=0,"",'Ark1'!W1525)</f>
        <v/>
      </c>
      <c r="Y200" s="239" t="str">
        <f>+IF(I200=0,"",'Ark1'!X1525)</f>
        <v/>
      </c>
      <c r="Z200" s="239" t="str">
        <f>+IF(I200=0,"",'Ark1'!Y1525)</f>
        <v/>
      </c>
      <c r="AA200" s="239" t="str">
        <f>+IF(I200=0,"",'Ark1'!Z1525)</f>
        <v/>
      </c>
      <c r="AB200" s="237" t="str">
        <f>+IF(I200=0,"",'Ark1'!Z1525)</f>
        <v/>
      </c>
      <c r="AC200" s="237" t="str">
        <f>+IF(I200=0,"",'Ark1'!AB1525)</f>
        <v/>
      </c>
      <c r="AD200" s="239">
        <f>+'Ark1'!AD1525</f>
        <v>0</v>
      </c>
      <c r="AE200" s="237" t="str">
        <f t="shared" ref="AE200:AE206" si="36">+IF(I200=0,"",I200/D200)</f>
        <v/>
      </c>
      <c r="AF200" s="237" t="str">
        <f t="shared" ref="AF200:AF206" si="37">+IF(I200=0,"",I200/H200)</f>
        <v/>
      </c>
      <c r="AG200" s="216"/>
      <c r="AH200" s="27"/>
      <c r="AJ200" s="29"/>
      <c r="AK200" s="27"/>
      <c r="AL200" s="28"/>
      <c r="AM200" s="28"/>
      <c r="AQ200" s="28"/>
    </row>
    <row r="201" spans="1:43">
      <c r="A201" s="216"/>
      <c r="B201" s="236">
        <f>+'Ark1'!C1526</f>
        <v>2024</v>
      </c>
      <c r="C201" s="216"/>
      <c r="D201" s="236">
        <f>+'Ark1'!M1526</f>
        <v>13</v>
      </c>
      <c r="E201" s="236" t="str">
        <f>VLOOKUP(D201,RNR!$D$16:$E$30,2)</f>
        <v>5-</v>
      </c>
      <c r="F201" s="236">
        <f>+'Ark1'!D1526</f>
        <v>7</v>
      </c>
      <c r="G201" s="236" t="str">
        <f>VLOOKUP(F201,RNR!$D$2:$E$13,2)</f>
        <v>Jul</v>
      </c>
      <c r="H201" s="236">
        <f>+'Ark1'!Q1526</f>
        <v>0</v>
      </c>
      <c r="I201" s="236">
        <f>+'Ark1'!R1526</f>
        <v>0</v>
      </c>
      <c r="J201" s="237" t="str">
        <f>+IF(I201=0,"",'Ark1'!AG1526)</f>
        <v/>
      </c>
      <c r="K201" s="237" t="str">
        <f>+IF(I201=0,"",'Ark1'!AH1526)</f>
        <v/>
      </c>
      <c r="L201" s="95"/>
      <c r="M201" s="243">
        <f>+'Ark1'!AI1526</f>
        <v>0</v>
      </c>
      <c r="N201" s="216"/>
      <c r="O201" s="288" t="str">
        <f>+IF(I201=0,"",'Ark1'!U1526)</f>
        <v/>
      </c>
      <c r="P201" s="237" t="str">
        <f>+IF(I201=0,"",'Ark1'!V1526)</f>
        <v/>
      </c>
      <c r="Q201" s="534"/>
      <c r="R201" s="237" t="str">
        <f>+IF(M201=0,"",'Ark1'!AJ1526)</f>
        <v/>
      </c>
      <c r="S201" s="217"/>
      <c r="T201" s="237" t="str">
        <f>+IF(M201=0,"",'Ark1'!AK1526)</f>
        <v/>
      </c>
      <c r="U201" s="216"/>
      <c r="V201" s="238" t="str">
        <f>+IF(I201=0,"",'Ark1'!S1526)</f>
        <v/>
      </c>
      <c r="W201" s="53"/>
      <c r="X201" s="237" t="str">
        <f>+IF(I201=0,"",'Ark1'!W1526)</f>
        <v/>
      </c>
      <c r="Y201" s="239" t="str">
        <f>+IF(I201=0,"",'Ark1'!X1526)</f>
        <v/>
      </c>
      <c r="Z201" s="239" t="str">
        <f>+IF(I201=0,"",'Ark1'!Y1526)</f>
        <v/>
      </c>
      <c r="AA201" s="239" t="str">
        <f>+IF(I201=0,"",'Ark1'!Z1526)</f>
        <v/>
      </c>
      <c r="AB201" s="237" t="str">
        <f>+IF(I201=0,"",'Ark1'!Z1526)</f>
        <v/>
      </c>
      <c r="AC201" s="237" t="str">
        <f>+IF(I201=0,"",'Ark1'!AB1526)</f>
        <v/>
      </c>
      <c r="AD201" s="239">
        <f>+'Ark1'!AD1526</f>
        <v>0</v>
      </c>
      <c r="AE201" s="237" t="str">
        <f t="shared" si="36"/>
        <v/>
      </c>
      <c r="AF201" s="237" t="str">
        <f t="shared" si="37"/>
        <v/>
      </c>
      <c r="AG201" s="216"/>
      <c r="AH201" s="27"/>
      <c r="AJ201" s="29"/>
      <c r="AK201" s="27"/>
      <c r="AL201" s="28"/>
      <c r="AM201" s="28"/>
      <c r="AQ201" s="28"/>
    </row>
    <row r="202" spans="1:43">
      <c r="A202" s="216"/>
      <c r="B202" s="236">
        <f>+'Ark1'!C1527</f>
        <v>2024</v>
      </c>
      <c r="C202" s="216"/>
      <c r="D202" s="236">
        <f>+'Ark1'!M1527</f>
        <v>13</v>
      </c>
      <c r="E202" s="236" t="str">
        <f>VLOOKUP(D202,RNR!$D$16:$E$30,2)</f>
        <v>5-</v>
      </c>
      <c r="F202" s="236">
        <f>+'Ark1'!D1527</f>
        <v>8</v>
      </c>
      <c r="G202" s="236" t="str">
        <f>VLOOKUP(F202,RNR!$D$2:$E$13,2)</f>
        <v>Aug</v>
      </c>
      <c r="H202" s="236">
        <f>+'Ark1'!Q1527</f>
        <v>7</v>
      </c>
      <c r="I202" s="236">
        <f>+'Ark1'!R1527</f>
        <v>9</v>
      </c>
      <c r="J202" s="237">
        <f>+IF(I202=0,"",'Ark1'!AG1527)</f>
        <v>0.26161289259104609</v>
      </c>
      <c r="K202" s="237">
        <f>+IF(I202=0,"",'Ark1'!AH1527)</f>
        <v>11.111111111111112</v>
      </c>
      <c r="L202" s="95"/>
      <c r="M202" s="243">
        <f>+'Ark1'!AI1527</f>
        <v>8</v>
      </c>
      <c r="N202" s="216"/>
      <c r="O202" s="288">
        <f>+IF(I202=0,"",'Ark1'!U1527)</f>
        <v>42.322222222222223</v>
      </c>
      <c r="P202" s="237">
        <f>+IF(I202=0,"",'Ark1'!V1527)</f>
        <v>0</v>
      </c>
      <c r="Q202" s="534"/>
      <c r="R202" s="237">
        <f>+IF(M202=0,"",'Ark1'!AJ1527)</f>
        <v>112.96250000000001</v>
      </c>
      <c r="S202" s="217"/>
      <c r="T202" s="237">
        <f>+IF(M202=0,"",'Ark1'!AK1527)</f>
        <v>28.830254999586057</v>
      </c>
      <c r="U202" s="216"/>
      <c r="V202" s="238">
        <f>+IF(I202=0,"",'Ark1'!S1527)</f>
        <v>11.777777777777779</v>
      </c>
      <c r="W202" s="53"/>
      <c r="X202" s="237">
        <f>+IF(I202=0,"",'Ark1'!W1527)</f>
        <v>100</v>
      </c>
      <c r="Y202" s="239">
        <f>+IF(I202=0,"",'Ark1'!X1527)</f>
        <v>100</v>
      </c>
      <c r="Z202" s="239">
        <f>+IF(I202=0,"",'Ark1'!Y1527)</f>
        <v>100</v>
      </c>
      <c r="AA202" s="239">
        <f>+IF(I202=0,"",'Ark1'!Z1527)</f>
        <v>6.8324028273413324</v>
      </c>
      <c r="AB202" s="237">
        <f>+IF(I202=0,"",'Ark1'!Z1527)</f>
        <v>6.8324028273413324</v>
      </c>
      <c r="AC202" s="237">
        <f>+IF(I202=0,"",'Ark1'!AB1527)</f>
        <v>0</v>
      </c>
      <c r="AD202" s="239">
        <f>+'Ark1'!AD1527</f>
        <v>0</v>
      </c>
      <c r="AE202" s="237">
        <f t="shared" si="36"/>
        <v>0.69230769230769229</v>
      </c>
      <c r="AF202" s="237">
        <f t="shared" si="37"/>
        <v>1.2857142857142858</v>
      </c>
      <c r="AG202" s="216"/>
      <c r="AH202" s="27"/>
      <c r="AJ202" s="29"/>
      <c r="AK202" s="27"/>
      <c r="AL202" s="28"/>
      <c r="AM202" s="28"/>
      <c r="AQ202" s="28"/>
    </row>
    <row r="203" spans="1:43">
      <c r="A203" s="216"/>
      <c r="B203" s="236">
        <f>+'Ark1'!C1528</f>
        <v>2024</v>
      </c>
      <c r="C203" s="216"/>
      <c r="D203" s="236">
        <f>+'Ark1'!M1528</f>
        <v>13</v>
      </c>
      <c r="E203" s="236" t="str">
        <f>VLOOKUP(D203,RNR!$D$16:$E$30,2)</f>
        <v>5-</v>
      </c>
      <c r="F203" s="236">
        <f>+'Ark1'!D1528</f>
        <v>9</v>
      </c>
      <c r="G203" s="236" t="str">
        <f>VLOOKUP(F203,RNR!$D$2:$E$13,2)</f>
        <v>Sep</v>
      </c>
      <c r="H203" s="236">
        <f>+'Ark1'!Q1528</f>
        <v>10</v>
      </c>
      <c r="I203" s="236">
        <f>+'Ark1'!R1528</f>
        <v>10</v>
      </c>
      <c r="J203" s="237">
        <f>+IF(I203=0,"",'Ark1'!AG1528)</f>
        <v>0.20431699050792015</v>
      </c>
      <c r="K203" s="237">
        <f>+IF(I203=0,"",'Ark1'!AH1528)</f>
        <v>10</v>
      </c>
      <c r="L203" s="95"/>
      <c r="M203" s="243">
        <f>+'Ark1'!AI1528</f>
        <v>10</v>
      </c>
      <c r="N203" s="216"/>
      <c r="O203" s="288">
        <f>+IF(I203=0,"",'Ark1'!U1528)</f>
        <v>37.629999999999995</v>
      </c>
      <c r="P203" s="237">
        <f>+IF(I203=0,"",'Ark1'!V1528)</f>
        <v>0</v>
      </c>
      <c r="Q203" s="534"/>
      <c r="R203" s="237">
        <f>+IF(M203=0,"",'Ark1'!AJ1528)</f>
        <v>110.38</v>
      </c>
      <c r="S203" s="217"/>
      <c r="T203" s="237">
        <f>+IF(M203=0,"",'Ark1'!AK1528)</f>
        <v>27.597249360429903</v>
      </c>
      <c r="U203" s="216"/>
      <c r="V203" s="238">
        <f>+IF(I203=0,"",'Ark1'!S1528)</f>
        <v>11.4</v>
      </c>
      <c r="W203" s="53"/>
      <c r="X203" s="237">
        <f>+IF(I203=0,"",'Ark1'!W1528)</f>
        <v>100</v>
      </c>
      <c r="Y203" s="239">
        <f>+IF(I203=0,"",'Ark1'!X1528)</f>
        <v>100</v>
      </c>
      <c r="Z203" s="239">
        <f>+IF(I203=0,"",'Ark1'!Y1528)</f>
        <v>100</v>
      </c>
      <c r="AA203" s="239">
        <f>+IF(I203=0,"",'Ark1'!Z1528)</f>
        <v>7.7105187892904192</v>
      </c>
      <c r="AB203" s="237">
        <f>+IF(I203=0,"",'Ark1'!Z1528)</f>
        <v>7.7105187892904192</v>
      </c>
      <c r="AC203" s="237">
        <f>+IF(I203=0,"",'Ark1'!AB1528)</f>
        <v>0</v>
      </c>
      <c r="AD203" s="239">
        <f>+'Ark1'!AD1528</f>
        <v>0</v>
      </c>
      <c r="AE203" s="237">
        <f t="shared" si="36"/>
        <v>0.76923076923076927</v>
      </c>
      <c r="AF203" s="237">
        <f t="shared" si="37"/>
        <v>1</v>
      </c>
      <c r="AG203" s="216"/>
      <c r="AH203" s="220"/>
      <c r="AJ203" s="29"/>
      <c r="AK203" s="27"/>
      <c r="AL203" s="220"/>
      <c r="AM203" s="28"/>
      <c r="AQ203" s="28"/>
    </row>
    <row r="204" spans="1:43">
      <c r="A204" s="216"/>
      <c r="B204" s="236">
        <f>+'Ark1'!C1529</f>
        <v>2024</v>
      </c>
      <c r="C204" s="216"/>
      <c r="D204" s="236">
        <f>+'Ark1'!M1529</f>
        <v>13</v>
      </c>
      <c r="E204" s="236" t="str">
        <f>VLOOKUP(D204,RNR!$D$16:$E$30,2)</f>
        <v>5-</v>
      </c>
      <c r="F204" s="236">
        <f>+'Ark1'!D1529</f>
        <v>10</v>
      </c>
      <c r="G204" s="236" t="str">
        <f>VLOOKUP(F204,RNR!$D$2:$E$13,2)</f>
        <v>Okt</v>
      </c>
      <c r="H204" s="236">
        <f>+'Ark1'!Q1529</f>
        <v>20</v>
      </c>
      <c r="I204" s="236">
        <f>+'Ark1'!R1529</f>
        <v>23</v>
      </c>
      <c r="J204" s="237">
        <f>+IF(I204=0,"",'Ark1'!AG1529)</f>
        <v>0.21600806370505785</v>
      </c>
      <c r="K204" s="237">
        <f>+IF(I204=0,"",'Ark1'!AH1529)</f>
        <v>0</v>
      </c>
      <c r="L204" s="95"/>
      <c r="M204" s="243">
        <f>+'Ark1'!AI1529</f>
        <v>23</v>
      </c>
      <c r="N204" s="216"/>
      <c r="O204" s="288">
        <f>+IF(I204=0,"",'Ark1'!U1529)</f>
        <v>42.021739130434781</v>
      </c>
      <c r="P204" s="237">
        <f>+IF(I204=0,"",'Ark1'!V1529)</f>
        <v>0</v>
      </c>
      <c r="Q204" s="534"/>
      <c r="R204" s="237">
        <f>+IF(M204=0,"",'Ark1'!AJ1529)</f>
        <v>115.4913043478261</v>
      </c>
      <c r="S204" s="217"/>
      <c r="T204" s="237">
        <f>+IF(M204=0,"",'Ark1'!AK1529)</f>
        <v>27.104003303773474</v>
      </c>
      <c r="U204" s="216"/>
      <c r="V204" s="238">
        <f>+IF(I204=0,"",'Ark1'!S1529)</f>
        <v>11.478260869565219</v>
      </c>
      <c r="W204" s="53"/>
      <c r="X204" s="237">
        <f>+IF(I204=0,"",'Ark1'!W1529)</f>
        <v>100</v>
      </c>
      <c r="Y204" s="239">
        <f>+IF(I204=0,"",'Ark1'!X1529)</f>
        <v>100</v>
      </c>
      <c r="Z204" s="239">
        <f>+IF(I204=0,"",'Ark1'!Y1529)</f>
        <v>100</v>
      </c>
      <c r="AA204" s="239">
        <f>+IF(I204=0,"",'Ark1'!Z1529)</f>
        <v>7.8497275788642513</v>
      </c>
      <c r="AB204" s="237">
        <f>+IF(I204=0,"",'Ark1'!Z1529)</f>
        <v>7.8497275788642513</v>
      </c>
      <c r="AC204" s="237">
        <f>+IF(I204=0,"",'Ark1'!AB1529)</f>
        <v>0</v>
      </c>
      <c r="AD204" s="239">
        <f>+'Ark1'!AD1529</f>
        <v>0</v>
      </c>
      <c r="AE204" s="237">
        <f t="shared" si="36"/>
        <v>1.7692307692307692</v>
      </c>
      <c r="AF204" s="237">
        <f t="shared" si="37"/>
        <v>1.1499999999999999</v>
      </c>
      <c r="AG204" s="216"/>
      <c r="AH204" s="220"/>
      <c r="AJ204" s="29"/>
      <c r="AK204" s="27"/>
      <c r="AL204" s="220"/>
      <c r="AM204" s="28"/>
      <c r="AQ204" s="28"/>
    </row>
    <row r="205" spans="1:43">
      <c r="A205" s="216"/>
      <c r="B205" s="236">
        <f>+'Ark1'!C1530</f>
        <v>2024</v>
      </c>
      <c r="C205" s="216"/>
      <c r="D205" s="236">
        <f>+'Ark1'!M1530</f>
        <v>13</v>
      </c>
      <c r="E205" s="236" t="str">
        <f>VLOOKUP(D205,RNR!$D$16:$E$30,2)</f>
        <v>5-</v>
      </c>
      <c r="F205" s="236">
        <f>+'Ark1'!D1530</f>
        <v>11</v>
      </c>
      <c r="G205" s="236" t="str">
        <f>VLOOKUP(F205,RNR!$D$2:$E$13,2)</f>
        <v>Nov</v>
      </c>
      <c r="H205" s="236">
        <f>+'Ark1'!Q1530</f>
        <v>6</v>
      </c>
      <c r="I205" s="236">
        <f>+'Ark1'!R1530</f>
        <v>6</v>
      </c>
      <c r="J205" s="237">
        <f>+IF(I205=0,"",'Ark1'!AG1530)</f>
        <v>0.15961368403911258</v>
      </c>
      <c r="K205" s="237">
        <f>+IF(I205=0,"",'Ark1'!AH1530)</f>
        <v>0</v>
      </c>
      <c r="L205" s="95"/>
      <c r="M205" s="243">
        <f>+'Ark1'!AI1530</f>
        <v>6</v>
      </c>
      <c r="N205" s="216"/>
      <c r="O205" s="288">
        <f>+IF(I205=0,"",'Ark1'!U1530)</f>
        <v>38.716666666666669</v>
      </c>
      <c r="P205" s="237">
        <f>+IF(I205=0,"",'Ark1'!V1530)</f>
        <v>0</v>
      </c>
      <c r="Q205" s="534"/>
      <c r="R205" s="237">
        <f>+IF(M205=0,"",'Ark1'!AJ1530)</f>
        <v>111.3833333333333</v>
      </c>
      <c r="S205" s="217"/>
      <c r="T205" s="237">
        <f>+IF(M205=0,"",'Ark1'!AK1530)</f>
        <v>27.28637931980229</v>
      </c>
      <c r="U205" s="216"/>
      <c r="V205" s="238">
        <f>+IF(I205=0,"",'Ark1'!S1530)</f>
        <v>11.666666666666664</v>
      </c>
      <c r="W205" s="53"/>
      <c r="X205" s="237">
        <f>+IF(I205=0,"",'Ark1'!W1530)</f>
        <v>100</v>
      </c>
      <c r="Y205" s="239">
        <f>+IF(I205=0,"",'Ark1'!X1530)</f>
        <v>100</v>
      </c>
      <c r="Z205" s="239">
        <f>+IF(I205=0,"",'Ark1'!Y1530)</f>
        <v>83.333333333333314</v>
      </c>
      <c r="AA205" s="239">
        <f>+IF(I205=0,"",'Ark1'!Z1530)</f>
        <v>10.646034733907044</v>
      </c>
      <c r="AB205" s="237">
        <f>+IF(I205=0,"",'Ark1'!Z1530)</f>
        <v>10.646034733907044</v>
      </c>
      <c r="AC205" s="237">
        <f>+IF(I205=0,"",'Ark1'!AB1530)</f>
        <v>0</v>
      </c>
      <c r="AD205" s="239">
        <f>+'Ark1'!AD1530</f>
        <v>0</v>
      </c>
      <c r="AE205" s="237">
        <f t="shared" si="36"/>
        <v>0.46153846153846156</v>
      </c>
      <c r="AF205" s="237">
        <f t="shared" si="37"/>
        <v>1</v>
      </c>
      <c r="AG205" s="216"/>
      <c r="AH205" s="27"/>
      <c r="AJ205" s="29"/>
      <c r="AK205" s="27"/>
      <c r="AL205" s="28"/>
      <c r="AM205" s="28"/>
      <c r="AQ205" s="28"/>
    </row>
    <row r="206" spans="1:43">
      <c r="A206" s="216"/>
      <c r="B206" s="236">
        <f>+'Ark1'!C1531</f>
        <v>2024</v>
      </c>
      <c r="C206" s="216"/>
      <c r="D206" s="236">
        <f>+'Ark1'!M1531</f>
        <v>13</v>
      </c>
      <c r="E206" s="236" t="str">
        <f>VLOOKUP(D206,RNR!$D$16:$E$30,2)</f>
        <v>5-</v>
      </c>
      <c r="F206" s="236">
        <f>+'Ark1'!D1531</f>
        <v>12</v>
      </c>
      <c r="G206" s="236" t="str">
        <f>VLOOKUP(F206,RNR!$D$2:$E$13,2)</f>
        <v>Des</v>
      </c>
      <c r="H206" s="236">
        <f>+'Ark1'!Q1531</f>
        <v>2</v>
      </c>
      <c r="I206" s="236">
        <f>+'Ark1'!R1531</f>
        <v>2</v>
      </c>
      <c r="J206" s="237">
        <f>+IF(I206=0,"",'Ark1'!AG1531)</f>
        <v>0.47668939825622386</v>
      </c>
      <c r="K206" s="237">
        <f>+IF(I206=0,"",'Ark1'!AH1531)</f>
        <v>0</v>
      </c>
      <c r="L206" s="95"/>
      <c r="M206" s="243">
        <f>+'Ark1'!AI1531</f>
        <v>2</v>
      </c>
      <c r="N206" s="216"/>
      <c r="O206" s="288">
        <f>+IF(I206=0,"",'Ark1'!U1531)</f>
        <v>38.9</v>
      </c>
      <c r="P206" s="237">
        <f>+IF(I206=0,"",'Ark1'!V1531)</f>
        <v>0</v>
      </c>
      <c r="Q206" s="534"/>
      <c r="R206" s="237">
        <f>+IF(M206=0,"",'Ark1'!AJ1531)</f>
        <v>110</v>
      </c>
      <c r="S206" s="217"/>
      <c r="T206" s="237">
        <f>+IF(M206=0,"",'Ark1'!AK1531)</f>
        <v>28.968001361498356</v>
      </c>
      <c r="U206" s="216"/>
      <c r="V206" s="238">
        <f>+IF(I206=0,"",'Ark1'!S1531)</f>
        <v>12</v>
      </c>
      <c r="W206" s="53"/>
      <c r="X206" s="237">
        <f>+IF(I206=0,"",'Ark1'!W1531)</f>
        <v>100</v>
      </c>
      <c r="Y206" s="239">
        <f>+IF(I206=0,"",'Ark1'!X1531)</f>
        <v>100</v>
      </c>
      <c r="Z206" s="239">
        <f>+IF(I206=0,"",'Ark1'!Y1531)</f>
        <v>100</v>
      </c>
      <c r="AA206" s="239">
        <f>+IF(I206=0,"",'Ark1'!Z1531)</f>
        <v>6.1000000000000236</v>
      </c>
      <c r="AB206" s="237">
        <f>+IF(I206=0,"",'Ark1'!Z1531)</f>
        <v>6.1000000000000236</v>
      </c>
      <c r="AC206" s="237">
        <f>+IF(I206=0,"",'Ark1'!AB1531)</f>
        <v>0</v>
      </c>
      <c r="AD206" s="239">
        <f>+'Ark1'!AD1531</f>
        <v>0</v>
      </c>
      <c r="AE206" s="237">
        <f t="shared" si="36"/>
        <v>0.15384615384615385</v>
      </c>
      <c r="AF206" s="237">
        <f t="shared" si="37"/>
        <v>1</v>
      </c>
      <c r="AG206" s="216"/>
      <c r="AH206" s="27"/>
      <c r="AJ206" s="29"/>
      <c r="AK206" s="27"/>
      <c r="AL206" s="28"/>
      <c r="AM206" s="28"/>
      <c r="AQ206" s="28"/>
    </row>
    <row r="207" spans="1:43">
      <c r="A207" s="216"/>
      <c r="B207" s="216"/>
      <c r="C207" s="216"/>
      <c r="D207" s="216"/>
      <c r="E207" s="216"/>
      <c r="F207" s="216"/>
      <c r="G207" s="216"/>
      <c r="H207" s="216"/>
      <c r="I207" s="216"/>
      <c r="J207" s="217"/>
      <c r="K207" s="217"/>
      <c r="L207" s="217"/>
      <c r="M207" s="233"/>
      <c r="N207" s="217"/>
      <c r="O207" s="216"/>
      <c r="P207" s="216"/>
      <c r="Q207" s="534"/>
      <c r="R207" s="217"/>
      <c r="S207" s="217"/>
      <c r="T207" s="217"/>
      <c r="U207" s="216"/>
      <c r="V207" s="216"/>
      <c r="W207" s="216"/>
      <c r="X207" s="218"/>
      <c r="Y207" s="218"/>
      <c r="Z207" s="218"/>
      <c r="AA207" s="218"/>
      <c r="AB207" s="217"/>
      <c r="AC207" s="216"/>
      <c r="AD207" s="218"/>
      <c r="AE207" s="218"/>
      <c r="AF207" s="217"/>
      <c r="AG207" s="216"/>
      <c r="AH207" s="219"/>
      <c r="AJ207" s="29"/>
      <c r="AK207" s="27"/>
      <c r="AL207" s="220"/>
      <c r="AM207" s="28"/>
      <c r="AQ207" s="28"/>
    </row>
    <row r="208" spans="1:43">
      <c r="A208" s="500" t="s">
        <v>654</v>
      </c>
      <c r="B208" s="500"/>
      <c r="C208" s="500" t="str">
        <f>+E214</f>
        <v>5</v>
      </c>
      <c r="D208" s="216"/>
      <c r="E208" s="216"/>
      <c r="F208" s="216"/>
      <c r="G208" s="216"/>
      <c r="H208" s="216"/>
      <c r="I208" s="240">
        <f>SUM(I210:I221)</f>
        <v>43</v>
      </c>
      <c r="J208" s="217"/>
      <c r="K208" s="217"/>
      <c r="L208" s="217"/>
      <c r="M208" s="233"/>
      <c r="N208" s="217"/>
      <c r="O208" s="265" t="e">
        <f>+Fettgruppe!#REF!</f>
        <v>#REF!</v>
      </c>
      <c r="P208" s="216"/>
      <c r="Q208" s="534"/>
      <c r="R208" s="217"/>
      <c r="S208" s="217"/>
      <c r="T208" s="217"/>
      <c r="U208" s="216"/>
      <c r="V208" s="216"/>
      <c r="W208" s="216"/>
      <c r="X208" s="218"/>
      <c r="Y208" s="218"/>
      <c r="Z208" s="218"/>
      <c r="AA208" s="218"/>
      <c r="AB208" s="217"/>
      <c r="AC208" s="216"/>
      <c r="AD208" s="218"/>
      <c r="AE208" s="218"/>
      <c r="AF208" s="218"/>
      <c r="AG208" s="216"/>
      <c r="AH208" s="219"/>
      <c r="AJ208" s="29"/>
      <c r="AK208" s="27"/>
      <c r="AL208" s="220"/>
      <c r="AM208" s="28"/>
      <c r="AQ208" s="28"/>
    </row>
    <row r="209" spans="1:43">
      <c r="A209" s="216"/>
      <c r="B209" s="216"/>
      <c r="C209" s="216"/>
      <c r="D209" s="216"/>
      <c r="E209" s="216"/>
      <c r="F209" s="216"/>
      <c r="G209" s="216"/>
      <c r="H209" s="216"/>
      <c r="I209" s="216"/>
      <c r="J209" s="217"/>
      <c r="K209" s="217"/>
      <c r="L209" s="217"/>
      <c r="M209" s="233"/>
      <c r="N209" s="217"/>
      <c r="O209" s="216"/>
      <c r="P209" s="216"/>
      <c r="Q209" s="534"/>
      <c r="R209" s="217"/>
      <c r="S209" s="217"/>
      <c r="T209" s="217"/>
      <c r="U209" s="216"/>
      <c r="V209" s="216"/>
      <c r="W209" s="216"/>
      <c r="X209" s="218"/>
      <c r="Y209" s="218"/>
      <c r="Z209" s="218"/>
      <c r="AA209" s="218"/>
      <c r="AB209" s="217"/>
      <c r="AC209" s="216"/>
      <c r="AD209" s="218"/>
      <c r="AE209" s="218"/>
      <c r="AF209" s="218"/>
      <c r="AG209" s="218"/>
      <c r="AH209" s="219"/>
      <c r="AJ209" s="29"/>
      <c r="AK209" s="27"/>
      <c r="AL209" s="220"/>
      <c r="AM209" s="28"/>
      <c r="AQ209" s="28"/>
    </row>
    <row r="210" spans="1:43">
      <c r="A210" s="216"/>
      <c r="B210" s="236">
        <f>+'Ark1'!C1532</f>
        <v>2024</v>
      </c>
      <c r="C210" s="216"/>
      <c r="D210" s="535">
        <f>+'Ark1'!M1532</f>
        <v>14</v>
      </c>
      <c r="E210" s="236" t="str">
        <f>VLOOKUP(D210,RNR!$D$16:$E$30,2)</f>
        <v>5</v>
      </c>
      <c r="F210" s="535">
        <f>+'Ark1'!D1532</f>
        <v>1</v>
      </c>
      <c r="G210" s="236" t="str">
        <f>VLOOKUP(F210,RNR!$D$2:$E$13,2)</f>
        <v>Jan</v>
      </c>
      <c r="H210" s="535">
        <f>+'Ark1'!Q1532</f>
        <v>0</v>
      </c>
      <c r="I210" s="535">
        <f>+'Ark1'!R1532</f>
        <v>0</v>
      </c>
      <c r="J210" s="29" t="str">
        <f>+IF(I210=0,"",'Ark1'!AG1532)</f>
        <v/>
      </c>
      <c r="K210" s="29" t="str">
        <f>+IF(I210=0,"",'Ark1'!AH1532)</f>
        <v/>
      </c>
      <c r="L210" s="95"/>
      <c r="M210" s="243">
        <f>+'Ark1'!AI1532</f>
        <v>0</v>
      </c>
      <c r="N210" s="534"/>
      <c r="O210" s="288" t="str">
        <f>+IF(I210=0,"",'Ark1'!U1532)</f>
        <v/>
      </c>
      <c r="P210" s="29" t="str">
        <f>+IF(I210=0,"",'Ark1'!V1532)</f>
        <v/>
      </c>
      <c r="Q210" s="534"/>
      <c r="R210" s="237" t="str">
        <f>+IF(M210=0,"",'Ark1'!AJ1532)</f>
        <v/>
      </c>
      <c r="S210" s="217"/>
      <c r="T210" s="237" t="str">
        <f>+IF(M210=0,"",'Ark1'!AK1532)</f>
        <v/>
      </c>
      <c r="U210" s="534"/>
      <c r="V210" s="238" t="str">
        <f>+IF(I210=0,"",'Ark1'!S1532)</f>
        <v/>
      </c>
      <c r="W210" s="53"/>
      <c r="X210" s="29" t="str">
        <f>+IF(I210=0,"",'Ark1'!W1532)</f>
        <v/>
      </c>
      <c r="Y210" s="34" t="str">
        <f>+IF(I210=0,"",'Ark1'!X1532)</f>
        <v/>
      </c>
      <c r="Z210" s="34" t="str">
        <f>+IF(I210=0,"",'Ark1'!Y1532)</f>
        <v/>
      </c>
      <c r="AA210" s="34" t="str">
        <f>+IF(I210=0,"",'Ark1'!Z1532)</f>
        <v/>
      </c>
      <c r="AB210" s="29" t="str">
        <f>+IF(I210=0,"",'Ark1'!Z1532)</f>
        <v/>
      </c>
      <c r="AC210" s="29" t="str">
        <f>+IF(I210=0,"",'Ark1'!AB1532)</f>
        <v/>
      </c>
      <c r="AD210" s="34">
        <f>+'Ark1'!AD1532</f>
        <v>0</v>
      </c>
      <c r="AE210" s="29" t="str">
        <f t="shared" ref="AE210:AE213" si="38">+IF(I210=0,"",I210/D210)</f>
        <v/>
      </c>
      <c r="AF210" s="29" t="str">
        <f t="shared" ref="AF210:AF213" si="39">+IF(I210=0,"",I210/H210)</f>
        <v/>
      </c>
      <c r="AG210" s="216"/>
      <c r="AH210" s="27"/>
      <c r="AJ210" s="29"/>
      <c r="AK210" s="27"/>
      <c r="AL210" s="28"/>
      <c r="AM210" s="28"/>
      <c r="AQ210" s="28"/>
    </row>
    <row r="211" spans="1:43">
      <c r="A211" s="216"/>
      <c r="B211" s="236">
        <f>+'Ark1'!C1533</f>
        <v>2024</v>
      </c>
      <c r="C211" s="216"/>
      <c r="D211" s="535">
        <f>+'Ark1'!M1533</f>
        <v>14</v>
      </c>
      <c r="E211" s="236" t="str">
        <f>VLOOKUP(D211,RNR!$D$16:$E$30,2)</f>
        <v>5</v>
      </c>
      <c r="F211" s="535">
        <f>+'Ark1'!D1533</f>
        <v>2</v>
      </c>
      <c r="G211" s="236" t="str">
        <f>VLOOKUP(F211,RNR!$D$2:$E$13,2)</f>
        <v>Feb</v>
      </c>
      <c r="H211" s="535">
        <f>+'Ark1'!Q1533</f>
        <v>0</v>
      </c>
      <c r="I211" s="535">
        <f>+'Ark1'!R1533</f>
        <v>0</v>
      </c>
      <c r="J211" s="29" t="str">
        <f>+IF(I211=0,"",'Ark1'!AG1533)</f>
        <v/>
      </c>
      <c r="K211" s="29" t="str">
        <f>+IF(I211=0,"",'Ark1'!AH1533)</f>
        <v/>
      </c>
      <c r="L211" s="95"/>
      <c r="M211" s="243">
        <f>+'Ark1'!AI1533</f>
        <v>0</v>
      </c>
      <c r="N211" s="534"/>
      <c r="O211" s="288" t="str">
        <f>+IF(I211=0,"",'Ark1'!U1533)</f>
        <v/>
      </c>
      <c r="P211" s="29" t="str">
        <f>+IF(I211=0,"",'Ark1'!V1533)</f>
        <v/>
      </c>
      <c r="Q211" s="534"/>
      <c r="R211" s="237" t="str">
        <f>+IF(M211=0,"",'Ark1'!AJ1533)</f>
        <v/>
      </c>
      <c r="S211" s="217"/>
      <c r="T211" s="237" t="str">
        <f>+IF(M211=0,"",'Ark1'!AK1533)</f>
        <v/>
      </c>
      <c r="U211" s="534"/>
      <c r="V211" s="238" t="str">
        <f>+IF(I211=0,"",'Ark1'!S1533)</f>
        <v/>
      </c>
      <c r="W211" s="53"/>
      <c r="X211" s="29" t="str">
        <f>+IF(I211=0,"",'Ark1'!W1533)</f>
        <v/>
      </c>
      <c r="Y211" s="34" t="str">
        <f>+IF(I211=0,"",'Ark1'!X1533)</f>
        <v/>
      </c>
      <c r="Z211" s="34" t="str">
        <f>+IF(I211=0,"",'Ark1'!Y1533)</f>
        <v/>
      </c>
      <c r="AA211" s="34" t="str">
        <f>+IF(I211=0,"",'Ark1'!Z1533)</f>
        <v/>
      </c>
      <c r="AB211" s="29" t="str">
        <f>+IF(I211=0,"",'Ark1'!Z1533)</f>
        <v/>
      </c>
      <c r="AC211" s="29" t="str">
        <f>+IF(I211=0,"",'Ark1'!AB1533)</f>
        <v/>
      </c>
      <c r="AD211" s="34">
        <f>+'Ark1'!AD1533</f>
        <v>0</v>
      </c>
      <c r="AE211" s="29" t="str">
        <f t="shared" si="38"/>
        <v/>
      </c>
      <c r="AF211" s="29" t="str">
        <f t="shared" si="39"/>
        <v/>
      </c>
      <c r="AG211" s="216"/>
      <c r="AH211" s="27"/>
      <c r="AJ211" s="29"/>
      <c r="AK211" s="27"/>
      <c r="AL211" s="28"/>
      <c r="AM211" s="28"/>
      <c r="AQ211" s="28"/>
    </row>
    <row r="212" spans="1:43">
      <c r="A212" s="216"/>
      <c r="B212" s="236">
        <f>+'Ark1'!C1534</f>
        <v>2024</v>
      </c>
      <c r="C212" s="216"/>
      <c r="D212" s="535">
        <f>+'Ark1'!M1534</f>
        <v>14</v>
      </c>
      <c r="E212" s="236" t="str">
        <f>VLOOKUP(D212,RNR!$D$16:$E$30,2)</f>
        <v>5</v>
      </c>
      <c r="F212" s="535">
        <f>+'Ark1'!D1534</f>
        <v>3</v>
      </c>
      <c r="G212" s="236" t="str">
        <f>VLOOKUP(F212,RNR!$D$2:$E$13,2)</f>
        <v>Mar</v>
      </c>
      <c r="H212" s="535">
        <f>+'Ark1'!Q1534</f>
        <v>1</v>
      </c>
      <c r="I212" s="535">
        <f>+'Ark1'!R1534</f>
        <v>1</v>
      </c>
      <c r="J212" s="29">
        <f>+IF(I212=0,"",'Ark1'!AG1534)</f>
        <v>6.6760161800669904E-2</v>
      </c>
      <c r="K212" s="29">
        <f>+IF(I212=0,"",'Ark1'!AH1534)</f>
        <v>0</v>
      </c>
      <c r="L212" s="95"/>
      <c r="M212" s="243">
        <f>+'Ark1'!AI1534</f>
        <v>0</v>
      </c>
      <c r="N212" s="534"/>
      <c r="O212" s="288">
        <f>+IF(I212=0,"",'Ark1'!U1534)</f>
        <v>57.6</v>
      </c>
      <c r="P212" s="29">
        <f>+IF(I212=0,"",'Ark1'!V1534)</f>
        <v>0</v>
      </c>
      <c r="Q212" s="534"/>
      <c r="R212" s="237" t="str">
        <f>+IF(M212=0,"",'Ark1'!AJ1534)</f>
        <v/>
      </c>
      <c r="S212" s="217"/>
      <c r="T212" s="237" t="str">
        <f>+IF(M212=0,"",'Ark1'!AK1534)</f>
        <v/>
      </c>
      <c r="U212" s="534"/>
      <c r="V212" s="238">
        <f>+IF(I212=0,"",'Ark1'!S1534)</f>
        <v>11</v>
      </c>
      <c r="W212" s="53"/>
      <c r="X212" s="29">
        <f>+IF(I212=0,"",'Ark1'!W1534)</f>
        <v>100</v>
      </c>
      <c r="Y212" s="34">
        <f>+IF(I212=0,"",'Ark1'!X1534)</f>
        <v>100</v>
      </c>
      <c r="Z212" s="34">
        <f>+IF(I212=0,"",'Ark1'!Y1534)</f>
        <v>100</v>
      </c>
      <c r="AA212" s="34">
        <f>+IF(I212=0,"",'Ark1'!Z1534)</f>
        <v>0</v>
      </c>
      <c r="AB212" s="29">
        <f>+IF(I212=0,"",'Ark1'!Z1534)</f>
        <v>0</v>
      </c>
      <c r="AC212" s="29">
        <f>+IF(I212=0,"",'Ark1'!AB1534)</f>
        <v>0</v>
      </c>
      <c r="AD212" s="34">
        <f>+'Ark1'!AD1534</f>
        <v>0</v>
      </c>
      <c r="AE212" s="29">
        <f t="shared" si="38"/>
        <v>7.1428571428571425E-2</v>
      </c>
      <c r="AF212" s="29">
        <f t="shared" si="39"/>
        <v>1</v>
      </c>
      <c r="AG212" s="216"/>
      <c r="AH212" s="27"/>
      <c r="AJ212" s="29"/>
      <c r="AK212" s="27"/>
      <c r="AL212" s="28"/>
      <c r="AM212" s="28"/>
      <c r="AQ212" s="28"/>
    </row>
    <row r="213" spans="1:43">
      <c r="A213" s="216"/>
      <c r="B213" s="236">
        <f>+'Ark1'!C1535</f>
        <v>2024</v>
      </c>
      <c r="C213" s="216"/>
      <c r="D213" s="535">
        <f>+'Ark1'!M1535</f>
        <v>14</v>
      </c>
      <c r="E213" s="236" t="str">
        <f>VLOOKUP(D213,RNR!$D$16:$E$30,2)</f>
        <v>5</v>
      </c>
      <c r="F213" s="535">
        <f>+'Ark1'!D1535</f>
        <v>4</v>
      </c>
      <c r="G213" s="236" t="str">
        <f>VLOOKUP(F213,RNR!$D$2:$E$13,2)</f>
        <v>Apr</v>
      </c>
      <c r="H213" s="535">
        <f>+'Ark1'!Q1535</f>
        <v>0</v>
      </c>
      <c r="I213" s="535">
        <f>+'Ark1'!R1535</f>
        <v>0</v>
      </c>
      <c r="J213" s="29" t="str">
        <f>+IF(I213=0,"",'Ark1'!AG1535)</f>
        <v/>
      </c>
      <c r="K213" s="29" t="str">
        <f>+IF(I213=0,"",'Ark1'!AH1535)</f>
        <v/>
      </c>
      <c r="L213" s="95"/>
      <c r="M213" s="243">
        <f>+'Ark1'!AI1535</f>
        <v>0</v>
      </c>
      <c r="N213" s="534"/>
      <c r="O213" s="288" t="str">
        <f>+IF(I213=0,"",'Ark1'!U1535)</f>
        <v/>
      </c>
      <c r="P213" s="29" t="str">
        <f>+IF(I213=0,"",'Ark1'!V1535)</f>
        <v/>
      </c>
      <c r="Q213" s="534"/>
      <c r="R213" s="237" t="str">
        <f>+IF(M213=0,"",'Ark1'!AJ1535)</f>
        <v/>
      </c>
      <c r="S213" s="217"/>
      <c r="T213" s="237" t="str">
        <f>+IF(M213=0,"",'Ark1'!AK1535)</f>
        <v/>
      </c>
      <c r="U213" s="534"/>
      <c r="V213" s="238" t="str">
        <f>+IF(I213=0,"",'Ark1'!S1535)</f>
        <v/>
      </c>
      <c r="W213" s="53"/>
      <c r="X213" s="29" t="str">
        <f>+IF(I213=0,"",'Ark1'!W1535)</f>
        <v/>
      </c>
      <c r="Y213" s="34" t="str">
        <f>+IF(I213=0,"",'Ark1'!X1535)</f>
        <v/>
      </c>
      <c r="Z213" s="34" t="str">
        <f>+IF(I213=0,"",'Ark1'!Y1535)</f>
        <v/>
      </c>
      <c r="AA213" s="34" t="str">
        <f>+IF(I213=0,"",'Ark1'!Z1535)</f>
        <v/>
      </c>
      <c r="AB213" s="29" t="str">
        <f>+IF(I213=0,"",'Ark1'!Z1535)</f>
        <v/>
      </c>
      <c r="AC213" s="29" t="str">
        <f>+IF(I213=0,"",'Ark1'!AB1535)</f>
        <v/>
      </c>
      <c r="AD213" s="34">
        <f>+'Ark1'!AD1535</f>
        <v>0</v>
      </c>
      <c r="AE213" s="29" t="str">
        <f t="shared" si="38"/>
        <v/>
      </c>
      <c r="AF213" s="29" t="str">
        <f t="shared" si="39"/>
        <v/>
      </c>
      <c r="AG213" s="216"/>
      <c r="AH213" s="27"/>
      <c r="AJ213" s="29"/>
      <c r="AK213" s="27"/>
      <c r="AL213" s="28"/>
      <c r="AM213" s="28"/>
      <c r="AQ213" s="28"/>
    </row>
    <row r="214" spans="1:43">
      <c r="A214" s="216"/>
      <c r="B214" s="236">
        <f>+'Ark1'!C1536</f>
        <v>2024</v>
      </c>
      <c r="C214" s="216"/>
      <c r="D214" s="28">
        <f>+'Ark1'!M1536</f>
        <v>14</v>
      </c>
      <c r="E214" s="236" t="str">
        <f>VLOOKUP(D214,RNR!$D$16:$E$30,2)</f>
        <v>5</v>
      </c>
      <c r="F214" s="28">
        <f>+'Ark1'!D1536</f>
        <v>5</v>
      </c>
      <c r="G214" s="236" t="str">
        <f>VLOOKUP(F214,RNR!$D$2:$E$13,2)</f>
        <v>Mai</v>
      </c>
      <c r="H214" s="28">
        <f>+'Ark1'!Q1536</f>
        <v>1</v>
      </c>
      <c r="I214" s="28">
        <f>+'Ark1'!R1536</f>
        <v>1</v>
      </c>
      <c r="J214" s="29">
        <f>+IF(I214=0,"",'Ark1'!AG1536)</f>
        <v>0.13438293732999479</v>
      </c>
      <c r="K214" s="29">
        <f>+IF(I214=0,"",'Ark1'!AH1536)</f>
        <v>0</v>
      </c>
      <c r="L214" s="95"/>
      <c r="M214" s="243">
        <f>+'Ark1'!AI1536</f>
        <v>1</v>
      </c>
      <c r="N214" s="216"/>
      <c r="O214" s="288">
        <f>+IF(I214=0,"",'Ark1'!U1536)</f>
        <v>37.300000000000011</v>
      </c>
      <c r="P214" s="29">
        <f>+IF(I214=0,"",'Ark1'!V1536)</f>
        <v>0</v>
      </c>
      <c r="Q214" s="534"/>
      <c r="R214" s="237">
        <f>+IF(M214=0,"",'Ark1'!AJ1536)</f>
        <v>109.7</v>
      </c>
      <c r="S214" s="217"/>
      <c r="T214" s="237">
        <f>+IF(M214=0,"",'Ark1'!AK1536)</f>
        <v>28.254586058485955</v>
      </c>
      <c r="U214" s="216"/>
      <c r="V214" s="238">
        <f>+IF(I214=0,"",'Ark1'!S1536)</f>
        <v>10</v>
      </c>
      <c r="W214" s="53"/>
      <c r="X214" s="29">
        <f>+IF(I214=0,"",'Ark1'!W1536)</f>
        <v>100</v>
      </c>
      <c r="Y214" s="34">
        <f>+IF(I214=0,"",'Ark1'!X1536)</f>
        <v>100</v>
      </c>
      <c r="Z214" s="34">
        <f>+IF(I214=0,"",'Ark1'!Y1536)</f>
        <v>100</v>
      </c>
      <c r="AA214" s="34">
        <f>+IF(I214=0,"",'Ark1'!Z1536)</f>
        <v>0</v>
      </c>
      <c r="AB214" s="29">
        <f>+IF(I214=0,"",'Ark1'!Z1536)</f>
        <v>0</v>
      </c>
      <c r="AC214" s="29">
        <f>+IF(I214=0,"",'Ark1'!AB1536)</f>
        <v>0</v>
      </c>
      <c r="AD214" s="34">
        <f>+'Ark1'!AD1536</f>
        <v>0</v>
      </c>
      <c r="AE214" s="29">
        <f t="shared" si="34"/>
        <v>7.1428571428571425E-2</v>
      </c>
      <c r="AF214" s="29">
        <f t="shared" si="35"/>
        <v>1</v>
      </c>
      <c r="AG214" s="216"/>
      <c r="AH214" s="27"/>
      <c r="AJ214" s="29"/>
      <c r="AK214" s="27"/>
      <c r="AL214" s="28"/>
      <c r="AM214" s="28"/>
      <c r="AQ214" s="28"/>
    </row>
    <row r="215" spans="1:43">
      <c r="A215" s="216"/>
      <c r="B215" s="236">
        <f>+'Ark1'!C1537</f>
        <v>2024</v>
      </c>
      <c r="C215" s="216"/>
      <c r="D215" s="28">
        <f>+'Ark1'!M1537</f>
        <v>14</v>
      </c>
      <c r="E215" s="236" t="str">
        <f>VLOOKUP(D215,RNR!$D$16:$E$30,2)</f>
        <v>5</v>
      </c>
      <c r="F215" s="28">
        <f>+'Ark1'!D1537</f>
        <v>6</v>
      </c>
      <c r="G215" s="236" t="str">
        <f>VLOOKUP(F215,RNR!$D$2:$E$13,2)</f>
        <v>Jun</v>
      </c>
      <c r="H215" s="28">
        <f>+'Ark1'!Q1537</f>
        <v>1</v>
      </c>
      <c r="I215" s="28">
        <f>+'Ark1'!R1537</f>
        <v>1</v>
      </c>
      <c r="J215" s="29">
        <f>+IF(I215=0,"",'Ark1'!AG1537)</f>
        <v>0.39608266478203824</v>
      </c>
      <c r="K215" s="29">
        <f>+IF(I215=0,"",'Ark1'!AH1537)</f>
        <v>100</v>
      </c>
      <c r="L215" s="95"/>
      <c r="M215" s="243">
        <f>+'Ark1'!AI1537</f>
        <v>1</v>
      </c>
      <c r="N215" s="216"/>
      <c r="O215" s="288">
        <f>+IF(I215=0,"",'Ark1'!U1537)</f>
        <v>51</v>
      </c>
      <c r="P215" s="29">
        <f>+IF(I215=0,"",'Ark1'!V1537)</f>
        <v>0</v>
      </c>
      <c r="Q215" s="534"/>
      <c r="R215" s="237">
        <f>+IF(M215=0,"",'Ark1'!AJ1537)</f>
        <v>109</v>
      </c>
      <c r="S215" s="217"/>
      <c r="T215" s="237">
        <f>+IF(M215=0,"",'Ark1'!AK1537)</f>
        <v>39.381357483114279</v>
      </c>
      <c r="U215" s="216"/>
      <c r="V215" s="238">
        <f>+IF(I215=0,"",'Ark1'!S1537)</f>
        <v>12</v>
      </c>
      <c r="W215" s="53"/>
      <c r="X215" s="29">
        <f>+IF(I215=0,"",'Ark1'!W1537)</f>
        <v>100</v>
      </c>
      <c r="Y215" s="34">
        <f>+IF(I215=0,"",'Ark1'!X1537)</f>
        <v>100</v>
      </c>
      <c r="Z215" s="34">
        <f>+IF(I215=0,"",'Ark1'!Y1537)</f>
        <v>100</v>
      </c>
      <c r="AA215" s="34">
        <f>+IF(I215=0,"",'Ark1'!Z1537)</f>
        <v>0</v>
      </c>
      <c r="AB215" s="29">
        <f>+IF(I215=0,"",'Ark1'!Z1537)</f>
        <v>0</v>
      </c>
      <c r="AC215" s="29">
        <f>+IF(I215=0,"",'Ark1'!AB1537)</f>
        <v>0</v>
      </c>
      <c r="AD215" s="34">
        <f>+'Ark1'!AD1537</f>
        <v>0</v>
      </c>
      <c r="AE215" s="29">
        <f t="shared" ref="AE215:AE221" si="40">+IF(I215=0,"",I215/D215)</f>
        <v>7.1428571428571425E-2</v>
      </c>
      <c r="AF215" s="29">
        <f t="shared" ref="AF215:AF221" si="41">+IF(I215=0,"",I215/H215)</f>
        <v>1</v>
      </c>
      <c r="AG215" s="216"/>
      <c r="AH215" s="27"/>
      <c r="AJ215" s="29"/>
      <c r="AK215" s="27"/>
      <c r="AL215" s="28"/>
      <c r="AM215" s="28"/>
      <c r="AQ215" s="28"/>
    </row>
    <row r="216" spans="1:43">
      <c r="A216" s="216"/>
      <c r="B216" s="236">
        <f>+'Ark1'!C1538</f>
        <v>2024</v>
      </c>
      <c r="C216" s="216"/>
      <c r="D216" s="28">
        <f>+'Ark1'!M1538</f>
        <v>14</v>
      </c>
      <c r="E216" s="236" t="str">
        <f>VLOOKUP(D216,RNR!$D$16:$E$30,2)</f>
        <v>5</v>
      </c>
      <c r="F216" s="28">
        <f>+'Ark1'!D1538</f>
        <v>7</v>
      </c>
      <c r="G216" s="236" t="str">
        <f>VLOOKUP(F216,RNR!$D$2:$E$13,2)</f>
        <v>Jul</v>
      </c>
      <c r="H216" s="28">
        <f>+'Ark1'!Q1538</f>
        <v>0</v>
      </c>
      <c r="I216" s="28">
        <f>+'Ark1'!R1538</f>
        <v>0</v>
      </c>
      <c r="J216" s="29" t="str">
        <f>+IF(I216=0,"",'Ark1'!AG1538)</f>
        <v/>
      </c>
      <c r="K216" s="29" t="str">
        <f>+IF(I216=0,"",'Ark1'!AH1538)</f>
        <v/>
      </c>
      <c r="L216" s="95"/>
      <c r="M216" s="243">
        <f>+'Ark1'!AI1538</f>
        <v>0</v>
      </c>
      <c r="N216" s="216"/>
      <c r="O216" s="288" t="str">
        <f>+IF(I216=0,"",'Ark1'!U1538)</f>
        <v/>
      </c>
      <c r="P216" s="29" t="str">
        <f>+IF(I216=0,"",'Ark1'!V1538)</f>
        <v/>
      </c>
      <c r="Q216" s="534"/>
      <c r="R216" s="237" t="str">
        <f>+IF(M216=0,"",'Ark1'!AJ1538)</f>
        <v/>
      </c>
      <c r="S216" s="217"/>
      <c r="T216" s="237" t="str">
        <f>+IF(M216=0,"",'Ark1'!AK1538)</f>
        <v/>
      </c>
      <c r="U216" s="216"/>
      <c r="V216" s="238" t="str">
        <f>+IF(I216=0,"",'Ark1'!S1538)</f>
        <v/>
      </c>
      <c r="W216" s="53"/>
      <c r="X216" s="29" t="str">
        <f>+IF(I216=0,"",'Ark1'!W1538)</f>
        <v/>
      </c>
      <c r="Y216" s="34" t="str">
        <f>+IF(I216=0,"",'Ark1'!X1538)</f>
        <v/>
      </c>
      <c r="Z216" s="34" t="str">
        <f>+IF(I216=0,"",'Ark1'!Y1538)</f>
        <v/>
      </c>
      <c r="AA216" s="34" t="str">
        <f>+IF(I216=0,"",'Ark1'!Z1538)</f>
        <v/>
      </c>
      <c r="AB216" s="29" t="str">
        <f>+IF(I216=0,"",'Ark1'!Z1538)</f>
        <v/>
      </c>
      <c r="AC216" s="29" t="str">
        <f>+IF(I216=0,"",'Ark1'!AB1538)</f>
        <v/>
      </c>
      <c r="AD216" s="34">
        <f>+'Ark1'!AD1538</f>
        <v>0</v>
      </c>
      <c r="AE216" s="29" t="str">
        <f t="shared" si="40"/>
        <v/>
      </c>
      <c r="AF216" s="29" t="str">
        <f t="shared" si="41"/>
        <v/>
      </c>
      <c r="AG216" s="216"/>
      <c r="AH216" s="27"/>
      <c r="AJ216" s="29"/>
      <c r="AK216" s="27"/>
      <c r="AL216" s="28"/>
      <c r="AM216" s="28"/>
      <c r="AQ216" s="28"/>
    </row>
    <row r="217" spans="1:43">
      <c r="A217" s="216"/>
      <c r="B217" s="236">
        <f>+'Ark1'!C1539</f>
        <v>2024</v>
      </c>
      <c r="C217" s="216"/>
      <c r="D217" s="28">
        <f>+'Ark1'!M1539</f>
        <v>14</v>
      </c>
      <c r="E217" s="236" t="str">
        <f>VLOOKUP(D217,RNR!$D$16:$E$30,2)</f>
        <v>5</v>
      </c>
      <c r="F217" s="28">
        <f>+'Ark1'!D1539</f>
        <v>8</v>
      </c>
      <c r="G217" s="236" t="str">
        <f>VLOOKUP(F217,RNR!$D$2:$E$13,2)</f>
        <v>Aug</v>
      </c>
      <c r="H217" s="28">
        <f>+'Ark1'!Q1539</f>
        <v>3</v>
      </c>
      <c r="I217" s="28">
        <f>+'Ark1'!R1539</f>
        <v>3</v>
      </c>
      <c r="J217" s="29">
        <f>+IF(I217=0,"",'Ark1'!AG1539)</f>
        <v>9.2653135233741468E-2</v>
      </c>
      <c r="K217" s="29">
        <f>+IF(I217=0,"",'Ark1'!AH1539)</f>
        <v>0</v>
      </c>
      <c r="L217" s="95"/>
      <c r="M217" s="243">
        <f>+'Ark1'!AI1539</f>
        <v>3</v>
      </c>
      <c r="N217" s="216"/>
      <c r="O217" s="288">
        <f>+IF(I217=0,"",'Ark1'!U1539)</f>
        <v>44.966666666666683</v>
      </c>
      <c r="P217" s="29">
        <f>+IF(I217=0,"",'Ark1'!V1539)</f>
        <v>0</v>
      </c>
      <c r="Q217" s="534"/>
      <c r="R217" s="237">
        <f>+IF(M217=0,"",'Ark1'!AJ1539)</f>
        <v>115.8333333333333</v>
      </c>
      <c r="S217" s="217"/>
      <c r="T217" s="237">
        <f>+IF(M217=0,"",'Ark1'!AK1539)</f>
        <v>28.854024104265314</v>
      </c>
      <c r="U217" s="216"/>
      <c r="V217" s="238">
        <f>+IF(I217=0,"",'Ark1'!S1539)</f>
        <v>12</v>
      </c>
      <c r="W217" s="53"/>
      <c r="X217" s="29">
        <f>+IF(I217=0,"",'Ark1'!W1539)</f>
        <v>100</v>
      </c>
      <c r="Y217" s="34">
        <f>+IF(I217=0,"",'Ark1'!X1539)</f>
        <v>100</v>
      </c>
      <c r="Z217" s="34">
        <f>+IF(I217=0,"",'Ark1'!Y1539)</f>
        <v>100</v>
      </c>
      <c r="AA217" s="34">
        <f>+IF(I217=0,"",'Ark1'!Z1539)</f>
        <v>4.3099368389287891</v>
      </c>
      <c r="AB217" s="29">
        <f>+IF(I217=0,"",'Ark1'!Z1539)</f>
        <v>4.3099368389287891</v>
      </c>
      <c r="AC217" s="29">
        <f>+IF(I217=0,"",'Ark1'!AB1539)</f>
        <v>0</v>
      </c>
      <c r="AD217" s="34">
        <f>+'Ark1'!AD1539</f>
        <v>0</v>
      </c>
      <c r="AE217" s="29">
        <f t="shared" si="40"/>
        <v>0.21428571428571427</v>
      </c>
      <c r="AF217" s="29">
        <f t="shared" si="41"/>
        <v>1</v>
      </c>
      <c r="AG217" s="216"/>
      <c r="AH217" s="27"/>
      <c r="AJ217" s="29"/>
      <c r="AK217" s="27"/>
      <c r="AL217" s="28"/>
      <c r="AM217" s="28"/>
      <c r="AQ217" s="28"/>
    </row>
    <row r="218" spans="1:43">
      <c r="A218" s="216"/>
      <c r="B218" s="236">
        <f>+'Ark1'!C1540</f>
        <v>2024</v>
      </c>
      <c r="C218" s="216"/>
      <c r="D218" s="28">
        <f>+'Ark1'!M1540</f>
        <v>14</v>
      </c>
      <c r="E218" s="236" t="str">
        <f>VLOOKUP(D218,RNR!$D$16:$E$30,2)</f>
        <v>5</v>
      </c>
      <c r="F218" s="28">
        <f>+'Ark1'!D1540</f>
        <v>9</v>
      </c>
      <c r="G218" s="236" t="str">
        <f>VLOOKUP(F218,RNR!$D$2:$E$13,2)</f>
        <v>Sep</v>
      </c>
      <c r="H218" s="28">
        <f>+'Ark1'!Q1540</f>
        <v>13</v>
      </c>
      <c r="I218" s="28">
        <f>+'Ark1'!R1540</f>
        <v>15</v>
      </c>
      <c r="J218" s="29">
        <f>+IF(I218=0,"",'Ark1'!AG1540)</f>
        <v>0.36769456808919376</v>
      </c>
      <c r="K218" s="29">
        <f>+IF(I218=0,"",'Ark1'!AH1540)</f>
        <v>0</v>
      </c>
      <c r="L218" s="95"/>
      <c r="M218" s="243">
        <f>+'Ark1'!AI1540</f>
        <v>15</v>
      </c>
      <c r="N218" s="216"/>
      <c r="O218" s="288">
        <f>+IF(I218=0,"",'Ark1'!U1540)</f>
        <v>45.146666666666682</v>
      </c>
      <c r="P218" s="29">
        <f>+IF(I218=0,"",'Ark1'!V1540)</f>
        <v>0</v>
      </c>
      <c r="Q218" s="534"/>
      <c r="R218" s="237">
        <f>+IF(M218=0,"",'Ark1'!AJ1540)</f>
        <v>112.94</v>
      </c>
      <c r="S218" s="217"/>
      <c r="T218" s="237">
        <f>+IF(M218=0,"",'Ark1'!AK1540)</f>
        <v>31.272763566816327</v>
      </c>
      <c r="U218" s="216"/>
      <c r="V218" s="238">
        <f>+IF(I218=0,"",'Ark1'!S1540)</f>
        <v>12.46666666666667</v>
      </c>
      <c r="W218" s="53"/>
      <c r="X218" s="29">
        <f>+IF(I218=0,"",'Ark1'!W1540)</f>
        <v>100</v>
      </c>
      <c r="Y218" s="34">
        <f>+IF(I218=0,"",'Ark1'!X1540)</f>
        <v>100</v>
      </c>
      <c r="Z218" s="34">
        <f>+IF(I218=0,"",'Ark1'!Y1540)</f>
        <v>100</v>
      </c>
      <c r="AA218" s="34">
        <f>+IF(I218=0,"",'Ark1'!Z1540)</f>
        <v>6.4931622154043644</v>
      </c>
      <c r="AB218" s="29">
        <f>+IF(I218=0,"",'Ark1'!Z1540)</f>
        <v>6.4931622154043644</v>
      </c>
      <c r="AC218" s="29">
        <f>+IF(I218=0,"",'Ark1'!AB1540)</f>
        <v>0</v>
      </c>
      <c r="AD218" s="34">
        <f>+'Ark1'!AD1540</f>
        <v>0</v>
      </c>
      <c r="AE218" s="29">
        <f t="shared" si="40"/>
        <v>1.0714285714285714</v>
      </c>
      <c r="AF218" s="29">
        <f t="shared" si="41"/>
        <v>1.1538461538461537</v>
      </c>
      <c r="AG218" s="216"/>
      <c r="AH218" s="27"/>
      <c r="AJ218" s="29"/>
      <c r="AK218" s="27"/>
      <c r="AL218" s="28"/>
      <c r="AM218" s="28"/>
      <c r="AQ218" s="28"/>
    </row>
    <row r="219" spans="1:43">
      <c r="A219" s="216"/>
      <c r="B219" s="236">
        <f>+'Ark1'!C1541</f>
        <v>2024</v>
      </c>
      <c r="C219" s="216"/>
      <c r="D219" s="28">
        <f>+'Ark1'!M1541</f>
        <v>14</v>
      </c>
      <c r="E219" s="236" t="str">
        <f>VLOOKUP(D219,RNR!$D$16:$E$30,2)</f>
        <v>5</v>
      </c>
      <c r="F219" s="28">
        <f>+'Ark1'!D1541</f>
        <v>10</v>
      </c>
      <c r="G219" s="236" t="str">
        <f>VLOOKUP(F219,RNR!$D$2:$E$13,2)</f>
        <v>Okt</v>
      </c>
      <c r="H219" s="28">
        <f>+'Ark1'!Q1541</f>
        <v>20</v>
      </c>
      <c r="I219" s="28">
        <f>+'Ark1'!R1541</f>
        <v>20</v>
      </c>
      <c r="J219" s="29">
        <f>+IF(I219=0,"",'Ark1'!AG1541)</f>
        <v>0.1984636943301514</v>
      </c>
      <c r="K219" s="29">
        <f>+IF(I219=0,"",'Ark1'!AH1541)</f>
        <v>5</v>
      </c>
      <c r="L219" s="95"/>
      <c r="M219" s="243">
        <f>+'Ark1'!AI1541</f>
        <v>20</v>
      </c>
      <c r="N219" s="216"/>
      <c r="O219" s="288">
        <f>+IF(I219=0,"",'Ark1'!U1541)</f>
        <v>44.4</v>
      </c>
      <c r="P219" s="29">
        <f>+IF(I219=0,"",'Ark1'!V1541)</f>
        <v>0</v>
      </c>
      <c r="Q219" s="534"/>
      <c r="R219" s="237">
        <f>+IF(M219=0,"",'Ark1'!AJ1541)</f>
        <v>112.66500000000001</v>
      </c>
      <c r="S219" s="217"/>
      <c r="T219" s="237">
        <f>+IF(M219=0,"",'Ark1'!AK1541)</f>
        <v>29.027347994038539</v>
      </c>
      <c r="U219" s="216"/>
      <c r="V219" s="238">
        <f>+IF(I219=0,"",'Ark1'!S1541)</f>
        <v>12</v>
      </c>
      <c r="W219" s="53"/>
      <c r="X219" s="29">
        <f>+IF(I219=0,"",'Ark1'!W1541)</f>
        <v>100</v>
      </c>
      <c r="Y219" s="34">
        <f>+IF(I219=0,"",'Ark1'!X1541)</f>
        <v>100</v>
      </c>
      <c r="Z219" s="34">
        <f>+IF(I219=0,"",'Ark1'!Y1541)</f>
        <v>100</v>
      </c>
      <c r="AA219" s="34">
        <f>+IF(I219=0,"",'Ark1'!Z1541)</f>
        <v>9.7058745098007968</v>
      </c>
      <c r="AB219" s="29">
        <f>+IF(I219=0,"",'Ark1'!Z1541)</f>
        <v>9.7058745098007968</v>
      </c>
      <c r="AC219" s="29">
        <f>+IF(I219=0,"",'Ark1'!AB1541)</f>
        <v>0</v>
      </c>
      <c r="AD219" s="34">
        <f>+'Ark1'!AD1541</f>
        <v>0</v>
      </c>
      <c r="AE219" s="29">
        <f t="shared" si="40"/>
        <v>1.4285714285714286</v>
      </c>
      <c r="AF219" s="29">
        <f t="shared" si="41"/>
        <v>1</v>
      </c>
      <c r="AG219" s="216"/>
      <c r="AH219" s="27"/>
      <c r="AJ219" s="29"/>
      <c r="AK219" s="27"/>
      <c r="AL219" s="28"/>
      <c r="AM219" s="28"/>
      <c r="AQ219" s="28"/>
    </row>
    <row r="220" spans="1:43">
      <c r="A220" s="216"/>
      <c r="B220" s="236">
        <f>+'Ark1'!C1542</f>
        <v>2024</v>
      </c>
      <c r="C220" s="216"/>
      <c r="D220" s="28">
        <f>+'Ark1'!M1542</f>
        <v>14</v>
      </c>
      <c r="E220" s="236" t="str">
        <f>VLOOKUP(D220,RNR!$D$16:$E$30,2)</f>
        <v>5</v>
      </c>
      <c r="F220" s="28">
        <f>+'Ark1'!D1542</f>
        <v>11</v>
      </c>
      <c r="G220" s="236" t="str">
        <f>VLOOKUP(F220,RNR!$D$2:$E$13,2)</f>
        <v>Nov</v>
      </c>
      <c r="H220" s="28">
        <f>+'Ark1'!Q1542</f>
        <v>1</v>
      </c>
      <c r="I220" s="28">
        <f>+'Ark1'!R1542</f>
        <v>1</v>
      </c>
      <c r="J220" s="29">
        <f>+IF(I220=0,"",'Ark1'!AG1542)</f>
        <v>1.5734624900971494E-2</v>
      </c>
      <c r="K220" s="29">
        <f>+IF(I220=0,"",'Ark1'!AH1542)</f>
        <v>0</v>
      </c>
      <c r="L220" s="95"/>
      <c r="M220" s="243">
        <f>+'Ark1'!AI1542</f>
        <v>1</v>
      </c>
      <c r="N220" s="216"/>
      <c r="O220" s="288">
        <f>+IF(I220=0,"",'Ark1'!U1542)</f>
        <v>22.900000000000006</v>
      </c>
      <c r="P220" s="29">
        <f>+IF(I220=0,"",'Ark1'!V1542)</f>
        <v>0</v>
      </c>
      <c r="Q220" s="534"/>
      <c r="R220" s="237">
        <f>+IF(M220=0,"",'Ark1'!AJ1542)</f>
        <v>99.9</v>
      </c>
      <c r="S220" s="217"/>
      <c r="T220" s="237">
        <f>+IF(M220=0,"",'Ark1'!AK1542)</f>
        <v>22.968837629343984</v>
      </c>
      <c r="U220" s="216"/>
      <c r="V220" s="238">
        <f>+IF(I220=0,"",'Ark1'!S1542)</f>
        <v>10</v>
      </c>
      <c r="W220" s="53"/>
      <c r="X220" s="29">
        <f>+IF(I220=0,"",'Ark1'!W1542)</f>
        <v>100</v>
      </c>
      <c r="Y220" s="34">
        <f>+IF(I220=0,"",'Ark1'!X1542)</f>
        <v>100</v>
      </c>
      <c r="Z220" s="34">
        <f>+IF(I220=0,"",'Ark1'!Y1542)</f>
        <v>0</v>
      </c>
      <c r="AA220" s="34">
        <f>+IF(I220=0,"",'Ark1'!Z1542)</f>
        <v>0</v>
      </c>
      <c r="AB220" s="29">
        <f>+IF(I220=0,"",'Ark1'!Z1542)</f>
        <v>0</v>
      </c>
      <c r="AC220" s="29">
        <f>+IF(I220=0,"",'Ark1'!AB1542)</f>
        <v>0</v>
      </c>
      <c r="AD220" s="34">
        <f>+'Ark1'!AD1542</f>
        <v>0</v>
      </c>
      <c r="AE220" s="29">
        <f t="shared" si="40"/>
        <v>7.1428571428571425E-2</v>
      </c>
      <c r="AF220" s="29">
        <f t="shared" si="41"/>
        <v>1</v>
      </c>
      <c r="AG220" s="216"/>
      <c r="AH220" s="27"/>
      <c r="AJ220" s="29"/>
      <c r="AK220" s="27"/>
      <c r="AL220" s="28"/>
      <c r="AM220" s="28"/>
      <c r="AQ220" s="28"/>
    </row>
    <row r="221" spans="1:43">
      <c r="A221" s="216"/>
      <c r="B221" s="236">
        <f>+'Ark1'!C1543</f>
        <v>2024</v>
      </c>
      <c r="C221" s="216"/>
      <c r="D221" s="28">
        <f>+'Ark1'!M1543</f>
        <v>14</v>
      </c>
      <c r="E221" s="236" t="str">
        <f>VLOOKUP(D221,RNR!$D$16:$E$30,2)</f>
        <v>5</v>
      </c>
      <c r="F221" s="28">
        <f>+'Ark1'!D1543</f>
        <v>12</v>
      </c>
      <c r="G221" s="236" t="str">
        <f>VLOOKUP(F221,RNR!$D$2:$E$13,2)</f>
        <v>Des</v>
      </c>
      <c r="H221" s="28">
        <f>+'Ark1'!Q1543</f>
        <v>1</v>
      </c>
      <c r="I221" s="28">
        <f>+'Ark1'!R1543</f>
        <v>1</v>
      </c>
      <c r="J221" s="29">
        <f>+IF(I221=0,"",'Ark1'!AG1543)</f>
        <v>0.16298120814415867</v>
      </c>
      <c r="K221" s="29">
        <f>+IF(I221=0,"",'Ark1'!AH1543)</f>
        <v>0</v>
      </c>
      <c r="L221" s="95"/>
      <c r="M221" s="243">
        <f>+'Ark1'!AI1543</f>
        <v>1</v>
      </c>
      <c r="N221" s="216"/>
      <c r="O221" s="288">
        <f>+IF(I221=0,"",'Ark1'!U1543)</f>
        <v>26.6</v>
      </c>
      <c r="P221" s="29">
        <f>+IF(I221=0,"",'Ark1'!V1543)</f>
        <v>0</v>
      </c>
      <c r="Q221" s="534"/>
      <c r="R221" s="237">
        <f>+IF(M221=0,"",'Ark1'!AJ1543)</f>
        <v>102.5</v>
      </c>
      <c r="S221" s="217"/>
      <c r="T221" s="237">
        <f>+IF(M221=0,"",'Ark1'!AK1543)</f>
        <v>24.700744330465312</v>
      </c>
      <c r="U221" s="216"/>
      <c r="V221" s="238">
        <f>+IF(I221=0,"",'Ark1'!S1543)</f>
        <v>11</v>
      </c>
      <c r="W221" s="53"/>
      <c r="X221" s="29">
        <f>+IF(I221=0,"",'Ark1'!W1543)</f>
        <v>100</v>
      </c>
      <c r="Y221" s="34">
        <f>+IF(I221=0,"",'Ark1'!X1543)</f>
        <v>100</v>
      </c>
      <c r="Z221" s="34">
        <f>+IF(I221=0,"",'Ark1'!Y1543)</f>
        <v>100</v>
      </c>
      <c r="AA221" s="34">
        <f>+IF(I221=0,"",'Ark1'!Z1543)</f>
        <v>0</v>
      </c>
      <c r="AB221" s="29">
        <f>+IF(I221=0,"",'Ark1'!Z1543)</f>
        <v>0</v>
      </c>
      <c r="AC221" s="29">
        <f>+IF(I221=0,"",'Ark1'!AB1543)</f>
        <v>0</v>
      </c>
      <c r="AD221" s="34">
        <f>+'Ark1'!AD1543</f>
        <v>0</v>
      </c>
      <c r="AE221" s="29">
        <f t="shared" si="40"/>
        <v>7.1428571428571425E-2</v>
      </c>
      <c r="AF221" s="29">
        <f t="shared" si="41"/>
        <v>1</v>
      </c>
      <c r="AG221" s="216"/>
      <c r="AH221" s="27"/>
      <c r="AJ221" s="29"/>
      <c r="AK221" s="27"/>
      <c r="AL221" s="28"/>
      <c r="AM221" s="28"/>
      <c r="AQ221" s="28"/>
    </row>
    <row r="222" spans="1:43">
      <c r="A222" s="216"/>
      <c r="B222" s="216"/>
      <c r="C222" s="216"/>
      <c r="D222" s="216"/>
      <c r="E222" s="216"/>
      <c r="F222" s="216"/>
      <c r="G222" s="216"/>
      <c r="H222" s="216"/>
      <c r="I222" s="216"/>
      <c r="J222" s="217"/>
      <c r="K222" s="217"/>
      <c r="L222" s="217"/>
      <c r="M222" s="233"/>
      <c r="N222" s="217"/>
      <c r="O222" s="216"/>
      <c r="P222" s="216"/>
      <c r="Q222" s="534"/>
      <c r="R222" s="217"/>
      <c r="S222" s="217"/>
      <c r="T222" s="217"/>
      <c r="U222" s="216"/>
      <c r="V222" s="216"/>
      <c r="W222" s="216"/>
      <c r="X222" s="218"/>
      <c r="Y222" s="218"/>
      <c r="Z222" s="218"/>
      <c r="AA222" s="218"/>
      <c r="AB222" s="217"/>
      <c r="AC222" s="216"/>
      <c r="AD222" s="218"/>
      <c r="AE222" s="218"/>
      <c r="AF222" s="217"/>
      <c r="AG222" s="216"/>
      <c r="AH222" s="219"/>
      <c r="AJ222" s="29"/>
      <c r="AK222" s="27"/>
      <c r="AL222" s="220"/>
      <c r="AM222" s="28"/>
      <c r="AQ222" s="28"/>
    </row>
    <row r="223" spans="1:43">
      <c r="A223" s="500" t="s">
        <v>654</v>
      </c>
      <c r="B223" s="500"/>
      <c r="C223" s="500" t="str">
        <f>+E226</f>
        <v>5+</v>
      </c>
      <c r="D223" s="216"/>
      <c r="E223" s="216"/>
      <c r="F223" s="216"/>
      <c r="G223" s="216"/>
      <c r="H223" s="216"/>
      <c r="I223" s="240">
        <f>SUM(I225:I236)</f>
        <v>21</v>
      </c>
      <c r="J223" s="217"/>
      <c r="K223" s="217"/>
      <c r="L223" s="217"/>
      <c r="M223" s="233"/>
      <c r="N223" s="217"/>
      <c r="O223" s="265" t="str">
        <f>+Fettgruppe!M10</f>
        <v>vekt</v>
      </c>
      <c r="P223" s="216"/>
      <c r="Q223" s="534"/>
      <c r="R223" s="217"/>
      <c r="S223" s="217"/>
      <c r="T223" s="217"/>
      <c r="U223" s="216"/>
      <c r="V223" s="216"/>
      <c r="W223" s="216"/>
      <c r="X223" s="218"/>
      <c r="Y223" s="218"/>
      <c r="Z223" s="218"/>
      <c r="AA223" s="218"/>
      <c r="AB223" s="217"/>
      <c r="AC223" s="216"/>
      <c r="AD223" s="218"/>
      <c r="AE223" s="218"/>
      <c r="AF223" s="218"/>
      <c r="AG223" s="216"/>
      <c r="AH223" s="219"/>
      <c r="AJ223" s="29"/>
      <c r="AK223" s="27"/>
      <c r="AL223" s="220"/>
      <c r="AM223" s="28"/>
      <c r="AQ223" s="28"/>
    </row>
    <row r="224" spans="1:43">
      <c r="A224" s="216"/>
      <c r="B224" s="216"/>
      <c r="C224" s="216"/>
      <c r="D224" s="216"/>
      <c r="E224" s="216"/>
      <c r="F224" s="216"/>
      <c r="G224" s="216"/>
      <c r="H224" s="216"/>
      <c r="I224" s="216"/>
      <c r="J224" s="217"/>
      <c r="K224" s="217"/>
      <c r="L224" s="217"/>
      <c r="M224" s="233"/>
      <c r="N224" s="217"/>
      <c r="O224" s="216"/>
      <c r="P224" s="216"/>
      <c r="Q224" s="534"/>
      <c r="R224" s="217"/>
      <c r="S224" s="217"/>
      <c r="T224" s="217"/>
      <c r="U224" s="216"/>
      <c r="V224" s="216"/>
      <c r="W224" s="216"/>
      <c r="X224" s="218"/>
      <c r="Y224" s="218"/>
      <c r="Z224" s="218"/>
      <c r="AA224" s="218"/>
      <c r="AB224" s="217"/>
      <c r="AC224" s="216"/>
      <c r="AD224" s="218"/>
      <c r="AE224" s="218"/>
      <c r="AF224" s="218"/>
      <c r="AG224" s="218"/>
      <c r="AH224" s="219"/>
      <c r="AJ224" s="29"/>
      <c r="AK224" s="27"/>
      <c r="AL224" s="220"/>
      <c r="AM224" s="28"/>
      <c r="AQ224" s="28"/>
    </row>
    <row r="225" spans="1:43">
      <c r="A225" s="216"/>
      <c r="B225" s="236">
        <f>+'Ark1'!C1544</f>
        <v>2024</v>
      </c>
      <c r="C225" s="216"/>
      <c r="D225" s="236">
        <f>+'Ark1'!M1544</f>
        <v>15</v>
      </c>
      <c r="E225" s="236" t="str">
        <f>VLOOKUP(D225,RNR!$D$16:$E$30,2)</f>
        <v>5+</v>
      </c>
      <c r="F225" s="236">
        <f>+'Ark1'!D1544</f>
        <v>1</v>
      </c>
      <c r="G225" s="236" t="str">
        <f>VLOOKUP(F225,RNR!$D$2:$E$13,2)</f>
        <v>Jan</v>
      </c>
      <c r="H225" s="236">
        <f>+'Ark1'!Q1544</f>
        <v>0</v>
      </c>
      <c r="I225" s="236">
        <f>+'Ark1'!R1544</f>
        <v>0</v>
      </c>
      <c r="J225" s="237" t="str">
        <f>+IF(I225=0,"",'Ark1'!AG1544)</f>
        <v/>
      </c>
      <c r="K225" s="237" t="str">
        <f>+IF(I225=0,"",'Ark1'!AH1544)</f>
        <v/>
      </c>
      <c r="L225" s="95"/>
      <c r="M225" s="243">
        <f>+'Ark1'!AI1544</f>
        <v>0</v>
      </c>
      <c r="N225" s="534"/>
      <c r="O225" s="288" t="str">
        <f>+IF(I225=0,"",'Ark1'!U1544)</f>
        <v/>
      </c>
      <c r="P225" s="237" t="str">
        <f>+IF(I225=0,"",'Ark1'!V1544)</f>
        <v/>
      </c>
      <c r="Q225" s="237"/>
      <c r="R225" s="237" t="str">
        <f>+IF(M225=0,"",'Ark1'!AJ1544)</f>
        <v/>
      </c>
      <c r="S225" s="217"/>
      <c r="T225" s="237" t="str">
        <f>+IF(M225=0,"",'Ark1'!AK1544)</f>
        <v/>
      </c>
      <c r="U225" s="534"/>
      <c r="V225" s="238" t="str">
        <f>+IF(I225=0,"",'Ark1'!S1544)</f>
        <v/>
      </c>
      <c r="W225" s="53"/>
      <c r="X225" s="237" t="str">
        <f>+IF(I225=0,"",'Ark1'!W1544)</f>
        <v/>
      </c>
      <c r="Y225" s="239" t="str">
        <f>+IF(I225=0,"",'Ark1'!X1544)</f>
        <v/>
      </c>
      <c r="Z225" s="239" t="str">
        <f>+IF(I225=0,"",'Ark1'!Y1544)</f>
        <v/>
      </c>
      <c r="AA225" s="239" t="str">
        <f>+IF(I225=0,"",'Ark1'!Z1544)</f>
        <v/>
      </c>
      <c r="AB225" s="237" t="str">
        <f>+IF(I225=0,"",'Ark1'!Z1544)</f>
        <v/>
      </c>
      <c r="AC225" s="237" t="str">
        <f>+IF(I225=0,"",'Ark1'!AB1544)</f>
        <v/>
      </c>
      <c r="AD225" s="239">
        <f>+'Ark1'!AD1544</f>
        <v>0</v>
      </c>
      <c r="AE225" s="237" t="str">
        <f t="shared" ref="AE225:AE228" si="42">+IF(I225=0,"",I225/D225)</f>
        <v/>
      </c>
      <c r="AF225" s="237" t="str">
        <f t="shared" ref="AF225:AF228" si="43">+IF(I225=0,"",I225/H225)</f>
        <v/>
      </c>
      <c r="AG225" s="216"/>
      <c r="AH225" s="27"/>
      <c r="AJ225" s="29"/>
      <c r="AK225" s="27"/>
      <c r="AL225" s="28"/>
      <c r="AM225" s="28"/>
      <c r="AQ225" s="28"/>
    </row>
    <row r="226" spans="1:43">
      <c r="A226" s="216"/>
      <c r="B226" s="236">
        <f>+'Ark1'!C1545</f>
        <v>2024</v>
      </c>
      <c r="C226" s="216"/>
      <c r="D226" s="236">
        <f>+'Ark1'!M1545</f>
        <v>15</v>
      </c>
      <c r="E226" s="236" t="str">
        <f>VLOOKUP(D226,RNR!$D$16:$E$30,2)</f>
        <v>5+</v>
      </c>
      <c r="F226" s="236">
        <f>+'Ark1'!D1545</f>
        <v>2</v>
      </c>
      <c r="G226" s="236" t="str">
        <f>VLOOKUP(F226,RNR!$D$2:$E$13,2)</f>
        <v>Feb</v>
      </c>
      <c r="H226" s="236">
        <f>+'Ark1'!Q1545</f>
        <v>0</v>
      </c>
      <c r="I226" s="236">
        <f>+'Ark1'!R1545</f>
        <v>0</v>
      </c>
      <c r="J226" s="237" t="str">
        <f>+IF(I226=0,"",'Ark1'!AG1545)</f>
        <v/>
      </c>
      <c r="K226" s="237" t="str">
        <f>+IF(I226=0,"",'Ark1'!AH1545)</f>
        <v/>
      </c>
      <c r="L226" s="95"/>
      <c r="M226" s="243">
        <f>+'Ark1'!AI1545</f>
        <v>0</v>
      </c>
      <c r="N226" s="534"/>
      <c r="O226" s="288" t="str">
        <f>+IF(I226=0,"",'Ark1'!U1545)</f>
        <v/>
      </c>
      <c r="P226" s="237" t="str">
        <f>+IF(I226=0,"",'Ark1'!V1545)</f>
        <v/>
      </c>
      <c r="Q226" s="237"/>
      <c r="R226" s="237" t="str">
        <f>+IF(M226=0,"",'Ark1'!AJ1545)</f>
        <v/>
      </c>
      <c r="S226" s="217"/>
      <c r="T226" s="237" t="str">
        <f>+IF(M226=0,"",'Ark1'!AK1545)</f>
        <v/>
      </c>
      <c r="U226" s="534"/>
      <c r="V226" s="238" t="str">
        <f>+IF(I226=0,"",'Ark1'!S1545)</f>
        <v/>
      </c>
      <c r="W226" s="53"/>
      <c r="X226" s="237" t="str">
        <f>+IF(I226=0,"",'Ark1'!W1545)</f>
        <v/>
      </c>
      <c r="Y226" s="239" t="str">
        <f>+IF(I226=0,"",'Ark1'!X1545)</f>
        <v/>
      </c>
      <c r="Z226" s="239" t="str">
        <f>+IF(I226=0,"",'Ark1'!Y1545)</f>
        <v/>
      </c>
      <c r="AA226" s="239" t="str">
        <f>+IF(I226=0,"",'Ark1'!Z1545)</f>
        <v/>
      </c>
      <c r="AB226" s="237" t="str">
        <f>+IF(I226=0,"",'Ark1'!Z1545)</f>
        <v/>
      </c>
      <c r="AC226" s="237" t="str">
        <f>+IF(I226=0,"",'Ark1'!AB1545)</f>
        <v/>
      </c>
      <c r="AD226" s="239">
        <f>+'Ark1'!AD1545</f>
        <v>0</v>
      </c>
      <c r="AE226" s="237" t="str">
        <f t="shared" si="42"/>
        <v/>
      </c>
      <c r="AF226" s="237" t="str">
        <f t="shared" si="43"/>
        <v/>
      </c>
      <c r="AG226" s="216"/>
      <c r="AH226" s="27"/>
      <c r="AJ226" s="29"/>
      <c r="AK226" s="27"/>
      <c r="AL226" s="28"/>
      <c r="AM226" s="28"/>
      <c r="AQ226" s="28"/>
    </row>
    <row r="227" spans="1:43">
      <c r="A227" s="216"/>
      <c r="B227" s="236">
        <f>+'Ark1'!C1546</f>
        <v>2024</v>
      </c>
      <c r="C227" s="216"/>
      <c r="D227" s="236">
        <f>+'Ark1'!M1546</f>
        <v>15</v>
      </c>
      <c r="E227" s="236" t="str">
        <f>VLOOKUP(D227,RNR!$D$16:$E$30,2)</f>
        <v>5+</v>
      </c>
      <c r="F227" s="236">
        <f>+'Ark1'!D1546</f>
        <v>3</v>
      </c>
      <c r="G227" s="236" t="str">
        <f>VLOOKUP(F227,RNR!$D$2:$E$13,2)</f>
        <v>Mar</v>
      </c>
      <c r="H227" s="236">
        <f>+'Ark1'!Q1546</f>
        <v>1</v>
      </c>
      <c r="I227" s="236">
        <f>+'Ark1'!R1546</f>
        <v>1</v>
      </c>
      <c r="J227" s="237">
        <f>+IF(I227=0,"",'Ark1'!AG1546)</f>
        <v>4.3463647005644465E-2</v>
      </c>
      <c r="K227" s="237">
        <f>+IF(I227=0,"",'Ark1'!AH1546)</f>
        <v>0</v>
      </c>
      <c r="L227" s="95"/>
      <c r="M227" s="243">
        <f>+'Ark1'!AI1546</f>
        <v>1</v>
      </c>
      <c r="N227" s="534"/>
      <c r="O227" s="288">
        <f>+IF(I227=0,"",'Ark1'!U1546)</f>
        <v>37.5</v>
      </c>
      <c r="P227" s="237">
        <f>+IF(I227=0,"",'Ark1'!V1546)</f>
        <v>0</v>
      </c>
      <c r="Q227" s="237"/>
      <c r="R227" s="237">
        <f>+IF(M227=0,"",'Ark1'!AJ1546)</f>
        <v>110.9</v>
      </c>
      <c r="S227" s="217"/>
      <c r="T227" s="237">
        <f>+IF(M227=0,"",'Ark1'!AK1546)</f>
        <v>27.493917760687346</v>
      </c>
      <c r="U227" s="534"/>
      <c r="V227" s="238">
        <f>+IF(I227=0,"",'Ark1'!S1546)</f>
        <v>10</v>
      </c>
      <c r="W227" s="53"/>
      <c r="X227" s="237">
        <f>+IF(I227=0,"",'Ark1'!W1546)</f>
        <v>100</v>
      </c>
      <c r="Y227" s="239">
        <f>+IF(I227=0,"",'Ark1'!X1546)</f>
        <v>100</v>
      </c>
      <c r="Z227" s="239">
        <f>+IF(I227=0,"",'Ark1'!Y1546)</f>
        <v>100</v>
      </c>
      <c r="AA227" s="239">
        <f>+IF(I227=0,"",'Ark1'!Z1546)</f>
        <v>0</v>
      </c>
      <c r="AB227" s="237">
        <f>+IF(I227=0,"",'Ark1'!Z1546)</f>
        <v>0</v>
      </c>
      <c r="AC227" s="237">
        <f>+IF(I227=0,"",'Ark1'!AB1546)</f>
        <v>0</v>
      </c>
      <c r="AD227" s="239">
        <f>+'Ark1'!AD1546</f>
        <v>0</v>
      </c>
      <c r="AE227" s="237">
        <f t="shared" si="42"/>
        <v>6.6666666666666666E-2</v>
      </c>
      <c r="AF227" s="237">
        <f t="shared" si="43"/>
        <v>1</v>
      </c>
      <c r="AG227" s="216"/>
      <c r="AH227" s="27"/>
      <c r="AJ227" s="29"/>
      <c r="AK227" s="27"/>
      <c r="AL227" s="28"/>
      <c r="AM227" s="28"/>
      <c r="AQ227" s="28"/>
    </row>
    <row r="228" spans="1:43" ht="15" customHeight="1">
      <c r="A228" s="216"/>
      <c r="B228" s="236">
        <f>+'Ark1'!C1547</f>
        <v>2024</v>
      </c>
      <c r="C228" s="216"/>
      <c r="D228" s="236">
        <f>+'Ark1'!M1547</f>
        <v>15</v>
      </c>
      <c r="E228" s="236" t="str">
        <f>VLOOKUP(D228,RNR!$D$16:$E$30,2)</f>
        <v>5+</v>
      </c>
      <c r="F228" s="236">
        <f>+'Ark1'!D1547</f>
        <v>4</v>
      </c>
      <c r="G228" s="236" t="str">
        <f>VLOOKUP(F228,RNR!$D$2:$E$13,2)</f>
        <v>Apr</v>
      </c>
      <c r="H228" s="236">
        <f>+'Ark1'!Q1547</f>
        <v>1</v>
      </c>
      <c r="I228" s="236">
        <f>+'Ark1'!R1547</f>
        <v>1</v>
      </c>
      <c r="J228" s="237">
        <f>+IF(I228=0,"",'Ark1'!AG1547)</f>
        <v>0.2733652008607243</v>
      </c>
      <c r="K228" s="237">
        <f>+IF(I228=0,"",'Ark1'!AH1547)</f>
        <v>0</v>
      </c>
      <c r="L228" s="95"/>
      <c r="M228" s="243">
        <f>+'Ark1'!AI1547</f>
        <v>0</v>
      </c>
      <c r="N228" s="534"/>
      <c r="O228" s="288">
        <f>+IF(I228=0,"",'Ark1'!U1547)</f>
        <v>54.5</v>
      </c>
      <c r="P228" s="237">
        <f>+IF(I228=0,"",'Ark1'!V1547)</f>
        <v>0</v>
      </c>
      <c r="Q228" s="237"/>
      <c r="R228" s="237" t="str">
        <f>+IF(M228=0,"",'Ark1'!AJ1547)</f>
        <v/>
      </c>
      <c r="S228" s="217"/>
      <c r="T228" s="237" t="str">
        <f>+IF(M228=0,"",'Ark1'!AK1547)</f>
        <v/>
      </c>
      <c r="U228" s="534"/>
      <c r="V228" s="238">
        <f>+IF(I228=0,"",'Ark1'!S1547)</f>
        <v>11</v>
      </c>
      <c r="W228" s="53"/>
      <c r="X228" s="237">
        <f>+IF(I228=0,"",'Ark1'!W1547)</f>
        <v>100</v>
      </c>
      <c r="Y228" s="239">
        <f>+IF(I228=0,"",'Ark1'!X1547)</f>
        <v>100</v>
      </c>
      <c r="Z228" s="239">
        <f>+IF(I228=0,"",'Ark1'!Y1547)</f>
        <v>100</v>
      </c>
      <c r="AA228" s="239">
        <f>+IF(I228=0,"",'Ark1'!Z1547)</f>
        <v>0</v>
      </c>
      <c r="AB228" s="237">
        <f>+IF(I228=0,"",'Ark1'!Z1547)</f>
        <v>0</v>
      </c>
      <c r="AC228" s="237">
        <f>+IF(I228=0,"",'Ark1'!AB1547)</f>
        <v>0</v>
      </c>
      <c r="AD228" s="239">
        <f>+'Ark1'!AD1547</f>
        <v>0</v>
      </c>
      <c r="AE228" s="237">
        <f t="shared" si="42"/>
        <v>6.6666666666666666E-2</v>
      </c>
      <c r="AF228" s="237">
        <f t="shared" si="43"/>
        <v>1</v>
      </c>
      <c r="AG228" s="216"/>
      <c r="AH228" s="27"/>
      <c r="AJ228" s="29"/>
      <c r="AK228" s="27"/>
      <c r="AL228" s="28"/>
      <c r="AM228" s="28"/>
      <c r="AQ228" s="28"/>
    </row>
    <row r="229" spans="1:43">
      <c r="A229" s="216"/>
      <c r="B229" s="236">
        <f>+'Ark1'!C1548</f>
        <v>2024</v>
      </c>
      <c r="C229" s="216"/>
      <c r="D229" s="236">
        <f>+'Ark1'!M1548</f>
        <v>15</v>
      </c>
      <c r="E229" s="236" t="str">
        <f>VLOOKUP(D229,RNR!$D$16:$E$30,2)</f>
        <v>5+</v>
      </c>
      <c r="F229" s="236">
        <f>+'Ark1'!D1548</f>
        <v>5</v>
      </c>
      <c r="G229" s="236" t="str">
        <f>VLOOKUP(F229,RNR!$D$2:$E$13,2)</f>
        <v>Mai</v>
      </c>
      <c r="H229" s="236">
        <f>+'Ark1'!Q1548</f>
        <v>0</v>
      </c>
      <c r="I229" s="236">
        <f>+'Ark1'!R1548</f>
        <v>0</v>
      </c>
      <c r="J229" s="237" t="str">
        <f>+IF(I229=0,"",'Ark1'!AG1548)</f>
        <v/>
      </c>
      <c r="K229" s="237" t="str">
        <f>+IF(I229=0,"",'Ark1'!AH1548)</f>
        <v/>
      </c>
      <c r="L229" s="95"/>
      <c r="M229" s="243">
        <f>+'Ark1'!AI1548</f>
        <v>0</v>
      </c>
      <c r="N229" s="216"/>
      <c r="O229" s="288" t="str">
        <f>+IF(I229=0,"",'Ark1'!U1548)</f>
        <v/>
      </c>
      <c r="P229" s="237" t="str">
        <f>+IF(I229=0,"",'Ark1'!V1548)</f>
        <v/>
      </c>
      <c r="Q229" s="237"/>
      <c r="R229" s="237" t="str">
        <f>+IF(M229=0,"",'Ark1'!AJ1548)</f>
        <v/>
      </c>
      <c r="S229" s="217"/>
      <c r="T229" s="237" t="str">
        <f>+IF(M229=0,"",'Ark1'!AK1548)</f>
        <v/>
      </c>
      <c r="U229" s="216"/>
      <c r="V229" s="238" t="str">
        <f>+IF(I229=0,"",'Ark1'!S1548)</f>
        <v/>
      </c>
      <c r="W229" s="53"/>
      <c r="X229" s="237" t="str">
        <f>+IF(I229=0,"",'Ark1'!W1548)</f>
        <v/>
      </c>
      <c r="Y229" s="239" t="str">
        <f>+IF(I229=0,"",'Ark1'!X1548)</f>
        <v/>
      </c>
      <c r="Z229" s="239" t="str">
        <f>+IF(I229=0,"",'Ark1'!Y1548)</f>
        <v/>
      </c>
      <c r="AA229" s="239" t="str">
        <f>+IF(I229=0,"",'Ark1'!Z1548)</f>
        <v/>
      </c>
      <c r="AB229" s="237" t="str">
        <f>+IF(I229=0,"",'Ark1'!Z1548)</f>
        <v/>
      </c>
      <c r="AC229" s="237" t="str">
        <f>+IF(I229=0,"",'Ark1'!AB1548)</f>
        <v/>
      </c>
      <c r="AD229" s="239">
        <f>+'Ark1'!AD1548</f>
        <v>0</v>
      </c>
      <c r="AE229" s="237" t="str">
        <f t="shared" si="34"/>
        <v/>
      </c>
      <c r="AF229" s="237" t="str">
        <f t="shared" si="35"/>
        <v/>
      </c>
      <c r="AG229" s="216"/>
      <c r="AH229" s="27"/>
      <c r="AJ229" s="29"/>
      <c r="AK229" s="27"/>
      <c r="AL229" s="28"/>
      <c r="AM229" s="28"/>
      <c r="AQ229" s="28"/>
    </row>
    <row r="230" spans="1:43">
      <c r="A230" s="216"/>
      <c r="B230" s="236">
        <f>+'Ark1'!C1549</f>
        <v>2024</v>
      </c>
      <c r="C230" s="216"/>
      <c r="D230" s="236">
        <f>+'Ark1'!M1549</f>
        <v>15</v>
      </c>
      <c r="E230" s="236" t="str">
        <f>VLOOKUP(D230,RNR!$D$16:$E$30,2)</f>
        <v>5+</v>
      </c>
      <c r="F230" s="236">
        <f>+'Ark1'!D1549</f>
        <v>6</v>
      </c>
      <c r="G230" s="236" t="str">
        <f>VLOOKUP(F230,RNR!$D$2:$E$13,2)</f>
        <v>Jun</v>
      </c>
      <c r="H230" s="236">
        <f>+'Ark1'!Q1549</f>
        <v>0</v>
      </c>
      <c r="I230" s="236">
        <f>+'Ark1'!R1549</f>
        <v>0</v>
      </c>
      <c r="J230" s="237" t="str">
        <f>+IF(I230=0,"",'Ark1'!AG1549)</f>
        <v/>
      </c>
      <c r="K230" s="237" t="str">
        <f>+IF(I230=0,"",'Ark1'!AH1549)</f>
        <v/>
      </c>
      <c r="L230" s="95"/>
      <c r="M230" s="243">
        <f>+'Ark1'!AI1549</f>
        <v>0</v>
      </c>
      <c r="N230" s="216"/>
      <c r="O230" s="288" t="str">
        <f>+IF(I230=0,"",'Ark1'!U1549)</f>
        <v/>
      </c>
      <c r="P230" s="237" t="str">
        <f>+IF(I230=0,"",'Ark1'!V1549)</f>
        <v/>
      </c>
      <c r="Q230" s="237"/>
      <c r="R230" s="237" t="str">
        <f>+IF(M230=0,"",'Ark1'!AJ1549)</f>
        <v/>
      </c>
      <c r="S230" s="217"/>
      <c r="T230" s="237" t="str">
        <f>+IF(M230=0,"",'Ark1'!AK1549)</f>
        <v/>
      </c>
      <c r="U230" s="216"/>
      <c r="V230" s="238" t="str">
        <f>+IF(I230=0,"",'Ark1'!S1549)</f>
        <v/>
      </c>
      <c r="W230" s="53"/>
      <c r="X230" s="237" t="str">
        <f>+IF(I230=0,"",'Ark1'!W1549)</f>
        <v/>
      </c>
      <c r="Y230" s="239" t="str">
        <f>+IF(I230=0,"",'Ark1'!X1549)</f>
        <v/>
      </c>
      <c r="Z230" s="239" t="str">
        <f>+IF(I230=0,"",'Ark1'!Y1549)</f>
        <v/>
      </c>
      <c r="AA230" s="239" t="str">
        <f>+IF(I230=0,"",'Ark1'!Z1549)</f>
        <v/>
      </c>
      <c r="AB230" s="237" t="str">
        <f>+IF(I230=0,"",'Ark1'!Z1549)</f>
        <v/>
      </c>
      <c r="AC230" s="237" t="str">
        <f>+IF(I230=0,"",'Ark1'!AB1549)</f>
        <v/>
      </c>
      <c r="AD230" s="239">
        <f>+'Ark1'!AD1549</f>
        <v>0</v>
      </c>
      <c r="AE230" s="237" t="str">
        <f t="shared" ref="AE230:AE243" si="44">+IF(I230=0,"",I230/D230)</f>
        <v/>
      </c>
      <c r="AF230" s="237" t="str">
        <f t="shared" ref="AF230:AF243" si="45">+IF(I230=0,"",I230/H230)</f>
        <v/>
      </c>
      <c r="AG230" s="216"/>
      <c r="AH230" s="27"/>
      <c r="AJ230" s="29"/>
      <c r="AK230" s="27"/>
      <c r="AL230" s="28"/>
      <c r="AM230" s="28"/>
      <c r="AQ230" s="28"/>
    </row>
    <row r="231" spans="1:43">
      <c r="A231" s="216"/>
      <c r="B231" s="236">
        <f>+'Ark1'!C1550</f>
        <v>2024</v>
      </c>
      <c r="C231" s="216"/>
      <c r="D231" s="236">
        <f>+'Ark1'!M1550</f>
        <v>15</v>
      </c>
      <c r="E231" s="236" t="str">
        <f>VLOOKUP(D231,RNR!$D$16:$E$30,2)</f>
        <v>5+</v>
      </c>
      <c r="F231" s="236">
        <f>+'Ark1'!D1550</f>
        <v>7</v>
      </c>
      <c r="G231" s="236" t="str">
        <f>VLOOKUP(F231,RNR!$D$2:$E$13,2)</f>
        <v>Jul</v>
      </c>
      <c r="H231" s="236">
        <f>+'Ark1'!Q1550</f>
        <v>0</v>
      </c>
      <c r="I231" s="236">
        <f>+'Ark1'!R1550</f>
        <v>0</v>
      </c>
      <c r="J231" s="237" t="str">
        <f>+IF(I231=0,"",'Ark1'!AG1550)</f>
        <v/>
      </c>
      <c r="K231" s="237" t="str">
        <f>+IF(I231=0,"",'Ark1'!AH1550)</f>
        <v/>
      </c>
      <c r="L231" s="95"/>
      <c r="M231" s="243">
        <f>+'Ark1'!AI1550</f>
        <v>0</v>
      </c>
      <c r="N231" s="216"/>
      <c r="O231" s="288" t="str">
        <f>+IF(I231=0,"",'Ark1'!U1550)</f>
        <v/>
      </c>
      <c r="P231" s="237" t="str">
        <f>+IF(I231=0,"",'Ark1'!V1550)</f>
        <v/>
      </c>
      <c r="Q231" s="237"/>
      <c r="R231" s="237" t="str">
        <f>+IF(M231=0,"",'Ark1'!AJ1550)</f>
        <v/>
      </c>
      <c r="S231" s="217"/>
      <c r="T231" s="237" t="str">
        <f>+IF(M231=0,"",'Ark1'!AK1550)</f>
        <v/>
      </c>
      <c r="U231" s="216"/>
      <c r="V231" s="238" t="str">
        <f>+IF(I231=0,"",'Ark1'!S1550)</f>
        <v/>
      </c>
      <c r="W231" s="53"/>
      <c r="X231" s="237" t="str">
        <f>+IF(I231=0,"",'Ark1'!W1550)</f>
        <v/>
      </c>
      <c r="Y231" s="239" t="str">
        <f>+IF(I231=0,"",'Ark1'!X1550)</f>
        <v/>
      </c>
      <c r="Z231" s="239" t="str">
        <f>+IF(I231=0,"",'Ark1'!Y1550)</f>
        <v/>
      </c>
      <c r="AA231" s="239" t="str">
        <f>+IF(I231=0,"",'Ark1'!Z1550)</f>
        <v/>
      </c>
      <c r="AB231" s="237" t="str">
        <f>+IF(I231=0,"",'Ark1'!Z1550)</f>
        <v/>
      </c>
      <c r="AC231" s="237" t="str">
        <f>+IF(I231=0,"",'Ark1'!AB1550)</f>
        <v/>
      </c>
      <c r="AD231" s="239">
        <f>+'Ark1'!AD1550</f>
        <v>0</v>
      </c>
      <c r="AE231" s="237" t="str">
        <f t="shared" si="44"/>
        <v/>
      </c>
      <c r="AF231" s="237" t="str">
        <f t="shared" si="45"/>
        <v/>
      </c>
      <c r="AG231" s="216"/>
      <c r="AH231" s="27"/>
      <c r="AJ231" s="29"/>
      <c r="AK231" s="27"/>
      <c r="AL231" s="28"/>
      <c r="AM231" s="28"/>
      <c r="AQ231" s="28"/>
    </row>
    <row r="232" spans="1:43">
      <c r="A232" s="216"/>
      <c r="B232" s="236">
        <f>+'Ark1'!C1551</f>
        <v>2024</v>
      </c>
      <c r="C232" s="216"/>
      <c r="D232" s="236">
        <f>+'Ark1'!M1551</f>
        <v>15</v>
      </c>
      <c r="E232" s="236" t="str">
        <f>VLOOKUP(D232,RNR!$D$16:$E$30,2)</f>
        <v>5+</v>
      </c>
      <c r="F232" s="236">
        <f>+'Ark1'!D1551</f>
        <v>8</v>
      </c>
      <c r="G232" s="236" t="str">
        <f>VLOOKUP(F232,RNR!$D$2:$E$13,2)</f>
        <v>Aug</v>
      </c>
      <c r="H232" s="236">
        <f>+'Ark1'!Q1551</f>
        <v>1</v>
      </c>
      <c r="I232" s="236">
        <f>+'Ark1'!R1551</f>
        <v>1</v>
      </c>
      <c r="J232" s="237">
        <f>+IF(I232=0,"",'Ark1'!AG1551)</f>
        <v>3.4616145409789259E-2</v>
      </c>
      <c r="K232" s="237">
        <f>+IF(I232=0,"",'Ark1'!AH1551)</f>
        <v>0</v>
      </c>
      <c r="L232" s="95"/>
      <c r="M232" s="243">
        <f>+'Ark1'!AI1551</f>
        <v>1</v>
      </c>
      <c r="N232" s="216"/>
      <c r="O232" s="288">
        <f>+IF(I232=0,"",'Ark1'!U1551)</f>
        <v>50.4</v>
      </c>
      <c r="P232" s="237">
        <f>+IF(I232=0,"",'Ark1'!V1551)</f>
        <v>0</v>
      </c>
      <c r="Q232" s="237"/>
      <c r="R232" s="237">
        <f>+IF(M232=0,"",'Ark1'!AJ1551)</f>
        <v>116.2</v>
      </c>
      <c r="S232" s="217"/>
      <c r="T232" s="237">
        <f>+IF(M232=0,"",'Ark1'!AK1551)</f>
        <v>32.122708174154901</v>
      </c>
      <c r="U232" s="216"/>
      <c r="V232" s="238">
        <f>+IF(I232=0,"",'Ark1'!S1551)</f>
        <v>13</v>
      </c>
      <c r="W232" s="53"/>
      <c r="X232" s="237">
        <f>+IF(I232=0,"",'Ark1'!W1551)</f>
        <v>100</v>
      </c>
      <c r="Y232" s="239">
        <f>+IF(I232=0,"",'Ark1'!X1551)</f>
        <v>100</v>
      </c>
      <c r="Z232" s="239">
        <f>+IF(I232=0,"",'Ark1'!Y1551)</f>
        <v>100</v>
      </c>
      <c r="AA232" s="239">
        <f>+IF(I232=0,"",'Ark1'!Z1551)</f>
        <v>0</v>
      </c>
      <c r="AB232" s="237">
        <f>+IF(I232=0,"",'Ark1'!Z1551)</f>
        <v>0</v>
      </c>
      <c r="AC232" s="237">
        <f>+IF(I232=0,"",'Ark1'!AB1551)</f>
        <v>0</v>
      </c>
      <c r="AD232" s="239">
        <f>+'Ark1'!AD1551</f>
        <v>0</v>
      </c>
      <c r="AE232" s="237">
        <f t="shared" si="44"/>
        <v>6.6666666666666666E-2</v>
      </c>
      <c r="AF232" s="237">
        <f t="shared" si="45"/>
        <v>1</v>
      </c>
      <c r="AG232" s="216"/>
      <c r="AH232" s="27"/>
      <c r="AJ232" s="29"/>
      <c r="AK232" s="27"/>
      <c r="AL232" s="28"/>
      <c r="AM232" s="28"/>
      <c r="AQ232" s="28"/>
    </row>
    <row r="233" spans="1:43">
      <c r="A233" s="216"/>
      <c r="B233" s="236">
        <f>+'Ark1'!C1552</f>
        <v>2024</v>
      </c>
      <c r="C233" s="216"/>
      <c r="D233" s="236">
        <f>+'Ark1'!M1552</f>
        <v>15</v>
      </c>
      <c r="E233" s="236" t="str">
        <f>VLOOKUP(D233,RNR!$D$16:$E$30,2)</f>
        <v>5+</v>
      </c>
      <c r="F233" s="236">
        <f>+'Ark1'!D1552</f>
        <v>9</v>
      </c>
      <c r="G233" s="236" t="str">
        <f>VLOOKUP(F233,RNR!$D$2:$E$13,2)</f>
        <v>Sep</v>
      </c>
      <c r="H233" s="236">
        <f>+'Ark1'!Q1552</f>
        <v>5</v>
      </c>
      <c r="I233" s="236">
        <f>+'Ark1'!R1552</f>
        <v>6</v>
      </c>
      <c r="J233" s="237">
        <f>+IF(I233=0,"",'Ark1'!AG1552)</f>
        <v>0.15946824372090396</v>
      </c>
      <c r="K233" s="237">
        <f>+IF(I233=0,"",'Ark1'!AH1552)</f>
        <v>0</v>
      </c>
      <c r="L233" s="95"/>
      <c r="M233" s="243">
        <f>+'Ark1'!AI1552</f>
        <v>6</v>
      </c>
      <c r="N233" s="216"/>
      <c r="O233" s="288">
        <f>+IF(I233=0,"",'Ark1'!U1552)</f>
        <v>48.95000000000001</v>
      </c>
      <c r="P233" s="237">
        <f>+IF(I233=0,"",'Ark1'!V1552)</f>
        <v>0</v>
      </c>
      <c r="Q233" s="237"/>
      <c r="R233" s="237">
        <f>+IF(M233=0,"",'Ark1'!AJ1552)</f>
        <v>116.3</v>
      </c>
      <c r="S233" s="217"/>
      <c r="T233" s="237">
        <f>+IF(M233=0,"",'Ark1'!AK1552)</f>
        <v>31.052216291658681</v>
      </c>
      <c r="U233" s="216"/>
      <c r="V233" s="238">
        <f>+IF(I233=0,"",'Ark1'!S1552)</f>
        <v>12.833333333333336</v>
      </c>
      <c r="W233" s="53"/>
      <c r="X233" s="237">
        <f>+IF(I233=0,"",'Ark1'!W1552)</f>
        <v>100</v>
      </c>
      <c r="Y233" s="239">
        <f>+IF(I233=0,"",'Ark1'!X1552)</f>
        <v>100</v>
      </c>
      <c r="Z233" s="239">
        <f>+IF(I233=0,"",'Ark1'!Y1552)</f>
        <v>100</v>
      </c>
      <c r="AA233" s="239">
        <f>+IF(I233=0,"",'Ark1'!Z1552)</f>
        <v>5.1947890557108156</v>
      </c>
      <c r="AB233" s="237">
        <f>+IF(I233=0,"",'Ark1'!Z1552)</f>
        <v>5.1947890557108156</v>
      </c>
      <c r="AC233" s="237">
        <f>+IF(I233=0,"",'Ark1'!AB1552)</f>
        <v>0</v>
      </c>
      <c r="AD233" s="239">
        <f>+'Ark1'!AD1552</f>
        <v>0</v>
      </c>
      <c r="AE233" s="237">
        <f t="shared" si="44"/>
        <v>0.4</v>
      </c>
      <c r="AF233" s="237">
        <f t="shared" si="45"/>
        <v>1.2</v>
      </c>
      <c r="AG233" s="216"/>
      <c r="AH233" s="27"/>
      <c r="AJ233" s="29"/>
      <c r="AK233" s="27"/>
      <c r="AL233" s="28"/>
      <c r="AM233" s="28"/>
      <c r="AQ233" s="28"/>
    </row>
    <row r="234" spans="1:43">
      <c r="A234" s="216"/>
      <c r="B234" s="236">
        <f>+'Ark1'!C1553</f>
        <v>2024</v>
      </c>
      <c r="C234" s="216"/>
      <c r="D234" s="236">
        <f>+'Ark1'!M1553</f>
        <v>15</v>
      </c>
      <c r="E234" s="236" t="str">
        <f>VLOOKUP(D234,RNR!$D$16:$E$30,2)</f>
        <v>5+</v>
      </c>
      <c r="F234" s="236">
        <f>+'Ark1'!D1553</f>
        <v>10</v>
      </c>
      <c r="G234" s="236" t="str">
        <f>VLOOKUP(F234,RNR!$D$2:$E$13,2)</f>
        <v>Okt</v>
      </c>
      <c r="H234" s="236">
        <f>+'Ark1'!Q1553</f>
        <v>7</v>
      </c>
      <c r="I234" s="236">
        <f>+'Ark1'!R1553</f>
        <v>9</v>
      </c>
      <c r="J234" s="237">
        <f>+IF(I234=0,"",'Ark1'!AG1553)</f>
        <v>9.1923555718458685E-2</v>
      </c>
      <c r="K234" s="237">
        <f>+IF(I234=0,"",'Ark1'!AH1553)</f>
        <v>0</v>
      </c>
      <c r="L234" s="95"/>
      <c r="M234" s="243">
        <f>+'Ark1'!AI1553</f>
        <v>9</v>
      </c>
      <c r="N234" s="216"/>
      <c r="O234" s="288">
        <f>+IF(I234=0,"",'Ark1'!U1553)</f>
        <v>45.7</v>
      </c>
      <c r="P234" s="237">
        <f>+IF(I234=0,"",'Ark1'!V1553)</f>
        <v>0</v>
      </c>
      <c r="Q234" s="237"/>
      <c r="R234" s="237">
        <f>+IF(M234=0,"",'Ark1'!AJ1553)</f>
        <v>111.8</v>
      </c>
      <c r="S234" s="217"/>
      <c r="T234" s="237">
        <f>+IF(M234=0,"",'Ark1'!AK1553)</f>
        <v>32.034911915833433</v>
      </c>
      <c r="U234" s="216"/>
      <c r="V234" s="238">
        <f>+IF(I234=0,"",'Ark1'!S1553)</f>
        <v>12.888888888888889</v>
      </c>
      <c r="W234" s="53"/>
      <c r="X234" s="237">
        <f>+IF(I234=0,"",'Ark1'!W1553)</f>
        <v>100</v>
      </c>
      <c r="Y234" s="239">
        <f>+IF(I234=0,"",'Ark1'!X1553)</f>
        <v>100</v>
      </c>
      <c r="Z234" s="239">
        <f>+IF(I234=0,"",'Ark1'!Y1553)</f>
        <v>100</v>
      </c>
      <c r="AA234" s="239">
        <f>+IF(I234=0,"",'Ark1'!Z1553)</f>
        <v>10.568401540020648</v>
      </c>
      <c r="AB234" s="237">
        <f>+IF(I234=0,"",'Ark1'!Z1553)</f>
        <v>10.568401540020648</v>
      </c>
      <c r="AC234" s="237">
        <f>+IF(I234=0,"",'Ark1'!AB1553)</f>
        <v>0</v>
      </c>
      <c r="AD234" s="239">
        <f>+'Ark1'!AD1553</f>
        <v>0</v>
      </c>
      <c r="AE234" s="237">
        <f t="shared" si="44"/>
        <v>0.6</v>
      </c>
      <c r="AF234" s="237">
        <f t="shared" si="45"/>
        <v>1.2857142857142858</v>
      </c>
      <c r="AG234" s="216"/>
      <c r="AH234" s="27"/>
      <c r="AJ234" s="29"/>
      <c r="AK234" s="27"/>
      <c r="AL234" s="28"/>
      <c r="AM234" s="28"/>
      <c r="AQ234" s="28"/>
    </row>
    <row r="235" spans="1:43">
      <c r="A235" s="216"/>
      <c r="B235" s="236">
        <f>+'Ark1'!C1554</f>
        <v>2024</v>
      </c>
      <c r="C235" s="216"/>
      <c r="D235" s="236">
        <f>+'Ark1'!M1554</f>
        <v>15</v>
      </c>
      <c r="E235" s="236" t="str">
        <f>VLOOKUP(D235,RNR!$D$16:$E$30,2)</f>
        <v>5+</v>
      </c>
      <c r="F235" s="236">
        <f>+'Ark1'!D1554</f>
        <v>11</v>
      </c>
      <c r="G235" s="236" t="str">
        <f>VLOOKUP(F235,RNR!$D$2:$E$13,2)</f>
        <v>Nov</v>
      </c>
      <c r="H235" s="236">
        <f>+'Ark1'!Q1554</f>
        <v>2</v>
      </c>
      <c r="I235" s="236">
        <f>+'Ark1'!R1554</f>
        <v>2</v>
      </c>
      <c r="J235" s="237">
        <f>+IF(I235=0,"",'Ark1'!AG1554)</f>
        <v>6.3831731585163851E-2</v>
      </c>
      <c r="K235" s="237">
        <f>+IF(I235=0,"",'Ark1'!AH1554)</f>
        <v>0</v>
      </c>
      <c r="L235" s="95"/>
      <c r="M235" s="243">
        <f>+'Ark1'!AI1554</f>
        <v>2</v>
      </c>
      <c r="N235" s="216"/>
      <c r="O235" s="288">
        <f>+IF(I235=0,"",'Ark1'!U1554)</f>
        <v>46.45</v>
      </c>
      <c r="P235" s="237">
        <f>+IF(I235=0,"",'Ark1'!V1554)</f>
        <v>0</v>
      </c>
      <c r="Q235" s="237"/>
      <c r="R235" s="237">
        <f>+IF(M235=0,"",'Ark1'!AJ1554)</f>
        <v>116.4</v>
      </c>
      <c r="S235" s="217"/>
      <c r="T235" s="237">
        <f>+IF(M235=0,"",'Ark1'!AK1554)</f>
        <v>29.542093429784654</v>
      </c>
      <c r="U235" s="216"/>
      <c r="V235" s="238">
        <f>+IF(I235=0,"",'Ark1'!S1554)</f>
        <v>12.5</v>
      </c>
      <c r="W235" s="53"/>
      <c r="X235" s="237">
        <f>+IF(I235=0,"",'Ark1'!W1554)</f>
        <v>100</v>
      </c>
      <c r="Y235" s="239">
        <f>+IF(I235=0,"",'Ark1'!X1554)</f>
        <v>100</v>
      </c>
      <c r="Z235" s="239">
        <f>+IF(I235=0,"",'Ark1'!Y1554)</f>
        <v>100</v>
      </c>
      <c r="AA235" s="239">
        <f>+IF(I235=0,"",'Ark1'!Z1554)</f>
        <v>4.2499999999999458</v>
      </c>
      <c r="AB235" s="237">
        <f>+IF(I235=0,"",'Ark1'!Z1554)</f>
        <v>4.2499999999999458</v>
      </c>
      <c r="AC235" s="237">
        <f>+IF(I235=0,"",'Ark1'!AB1554)</f>
        <v>0</v>
      </c>
      <c r="AD235" s="239">
        <f>+'Ark1'!AD1554</f>
        <v>0</v>
      </c>
      <c r="AE235" s="237">
        <f t="shared" si="44"/>
        <v>0.13333333333333333</v>
      </c>
      <c r="AF235" s="237">
        <f t="shared" si="45"/>
        <v>1</v>
      </c>
      <c r="AG235" s="216"/>
      <c r="AH235" s="27"/>
      <c r="AJ235" s="29"/>
      <c r="AK235" s="27"/>
      <c r="AL235" s="28"/>
      <c r="AM235" s="28"/>
      <c r="AQ235" s="28"/>
    </row>
    <row r="236" spans="1:43">
      <c r="A236" s="216"/>
      <c r="B236" s="236">
        <f>+'Ark1'!C1555</f>
        <v>2024</v>
      </c>
      <c r="C236" s="216"/>
      <c r="D236" s="236">
        <f>+'Ark1'!M1555</f>
        <v>15</v>
      </c>
      <c r="E236" s="236" t="str">
        <f>VLOOKUP(D236,RNR!$D$16:$E$30,2)</f>
        <v>5+</v>
      </c>
      <c r="F236" s="236">
        <f>+'Ark1'!D1555</f>
        <v>12</v>
      </c>
      <c r="G236" s="236" t="str">
        <f>VLOOKUP(F236,RNR!$D$2:$E$13,2)</f>
        <v>Des</v>
      </c>
      <c r="H236" s="236">
        <f>+'Ark1'!Q1555</f>
        <v>1</v>
      </c>
      <c r="I236" s="236">
        <f>+'Ark1'!R1555</f>
        <v>1</v>
      </c>
      <c r="J236" s="237">
        <f>+IF(I236=0,"",'Ark1'!AG1555)</f>
        <v>0.30145396393581225</v>
      </c>
      <c r="K236" s="237">
        <f>+IF(I236=0,"",'Ark1'!AH1555)</f>
        <v>0</v>
      </c>
      <c r="L236" s="95"/>
      <c r="M236" s="243">
        <f>+'Ark1'!AI1555</f>
        <v>1</v>
      </c>
      <c r="N236" s="216"/>
      <c r="O236" s="288">
        <f>+IF(I236=0,"",'Ark1'!U1555)</f>
        <v>49.2</v>
      </c>
      <c r="P236" s="237">
        <f>+IF(I236=0,"",'Ark1'!V1555)</f>
        <v>0</v>
      </c>
      <c r="Q236" s="237"/>
      <c r="R236" s="237">
        <f>+IF(M236=0,"",'Ark1'!AJ1555)</f>
        <v>113.9</v>
      </c>
      <c r="S236" s="217"/>
      <c r="T236" s="237">
        <f>+IF(M236=0,"",'Ark1'!AK1555)</f>
        <v>33.296143188152627</v>
      </c>
      <c r="U236" s="216"/>
      <c r="V236" s="238">
        <f>+IF(I236=0,"",'Ark1'!S1555)</f>
        <v>13</v>
      </c>
      <c r="W236" s="53"/>
      <c r="X236" s="237">
        <f>+IF(I236=0,"",'Ark1'!W1555)</f>
        <v>100</v>
      </c>
      <c r="Y236" s="239">
        <f>+IF(I236=0,"",'Ark1'!X1555)</f>
        <v>100</v>
      </c>
      <c r="Z236" s="239">
        <f>+IF(I236=0,"",'Ark1'!Y1555)</f>
        <v>100</v>
      </c>
      <c r="AA236" s="239">
        <f>+IF(I236=0,"",'Ark1'!Z1555)</f>
        <v>0</v>
      </c>
      <c r="AB236" s="237">
        <f>+IF(I236=0,"",'Ark1'!Z1555)</f>
        <v>0</v>
      </c>
      <c r="AC236" s="237">
        <f>+IF(I236=0,"",'Ark1'!AB1555)</f>
        <v>0</v>
      </c>
      <c r="AD236" s="239">
        <f>+'Ark1'!AD1555</f>
        <v>0</v>
      </c>
      <c r="AE236" s="237">
        <f t="shared" si="44"/>
        <v>6.6666666666666666E-2</v>
      </c>
      <c r="AF236" s="237">
        <f t="shared" si="45"/>
        <v>1</v>
      </c>
      <c r="AG236" s="216"/>
      <c r="AH236" s="27"/>
      <c r="AJ236" s="29"/>
      <c r="AK236" s="27"/>
      <c r="AL236" s="28"/>
      <c r="AM236" s="28"/>
      <c r="AQ236" s="28"/>
    </row>
    <row r="237" spans="1:43">
      <c r="A237" s="289"/>
      <c r="B237" s="289"/>
      <c r="C237" s="289"/>
      <c r="D237" s="289"/>
      <c r="E237" s="289"/>
      <c r="F237" s="289"/>
      <c r="G237" s="289"/>
      <c r="H237" s="289"/>
      <c r="I237" s="289"/>
      <c r="J237" s="289"/>
      <c r="K237" s="289"/>
      <c r="L237" s="289"/>
      <c r="M237" s="330"/>
      <c r="N237" s="289"/>
      <c r="O237" s="289"/>
      <c r="P237" s="289"/>
      <c r="Q237" s="289"/>
      <c r="R237" s="290"/>
      <c r="S237" s="290"/>
      <c r="T237" s="290"/>
      <c r="U237" s="289"/>
      <c r="V237" s="289"/>
      <c r="W237" s="289"/>
      <c r="X237" s="289"/>
      <c r="Y237" s="289"/>
      <c r="Z237" s="289"/>
      <c r="AA237" s="289"/>
      <c r="AB237" s="289"/>
      <c r="AC237" s="289"/>
      <c r="AD237" s="289"/>
      <c r="AE237" s="289"/>
      <c r="AF237" s="289"/>
      <c r="AG237" s="289"/>
      <c r="AH237" s="27"/>
      <c r="AJ237" s="29"/>
      <c r="AK237" s="27"/>
      <c r="AL237" s="28"/>
      <c r="AM237" s="28"/>
      <c r="AQ237" s="28"/>
    </row>
    <row r="238" spans="1:43">
      <c r="A238" s="330" t="s">
        <v>654</v>
      </c>
      <c r="B238" s="330"/>
      <c r="C238" s="330" t="str">
        <f>+E244</f>
        <v>1-</v>
      </c>
      <c r="D238" s="330"/>
      <c r="E238" s="330"/>
      <c r="F238" s="330"/>
      <c r="G238" s="330"/>
      <c r="H238" s="330"/>
      <c r="I238" s="289"/>
      <c r="J238" s="289"/>
      <c r="K238" s="289"/>
      <c r="L238" s="289"/>
      <c r="M238" s="330"/>
      <c r="N238" s="289"/>
      <c r="O238" s="289"/>
      <c r="P238" s="289"/>
      <c r="Q238" s="289"/>
      <c r="R238" s="290"/>
      <c r="S238" s="290"/>
      <c r="T238" s="290"/>
      <c r="U238" s="289"/>
      <c r="V238" s="289"/>
      <c r="W238" s="289"/>
      <c r="X238" s="289"/>
      <c r="Y238" s="289"/>
      <c r="Z238" s="289"/>
      <c r="AA238" s="289"/>
      <c r="AB238" s="289"/>
      <c r="AC238" s="289"/>
      <c r="AD238" s="289"/>
      <c r="AE238" s="289"/>
      <c r="AF238" s="289"/>
      <c r="AG238" s="289"/>
      <c r="AH238" s="27"/>
      <c r="AJ238" s="29"/>
      <c r="AK238" s="27"/>
      <c r="AL238" s="28"/>
      <c r="AM238" s="28"/>
      <c r="AQ238" s="28"/>
    </row>
    <row r="239" spans="1:43">
      <c r="A239" s="289"/>
      <c r="B239" s="289"/>
      <c r="C239" s="289"/>
      <c r="D239" s="289"/>
      <c r="E239" s="289"/>
      <c r="F239" s="289"/>
      <c r="G239" s="289"/>
      <c r="H239" s="289"/>
      <c r="I239" s="289"/>
      <c r="J239" s="289"/>
      <c r="K239" s="289"/>
      <c r="L239" s="289"/>
      <c r="M239" s="330"/>
      <c r="N239" s="289"/>
      <c r="O239" s="289"/>
      <c r="P239" s="289"/>
      <c r="Q239" s="289"/>
      <c r="R239" s="290"/>
      <c r="S239" s="290"/>
      <c r="T239" s="290"/>
      <c r="U239" s="289"/>
      <c r="V239" s="289"/>
      <c r="W239" s="289"/>
      <c r="X239" s="289"/>
      <c r="Y239" s="289"/>
      <c r="Z239" s="289"/>
      <c r="AA239" s="289"/>
      <c r="AB239" s="289"/>
      <c r="AC239" s="289"/>
      <c r="AD239" s="289"/>
      <c r="AE239" s="289"/>
      <c r="AF239" s="289"/>
      <c r="AG239" s="289"/>
      <c r="AH239" s="27"/>
      <c r="AJ239" s="29"/>
      <c r="AK239" s="27"/>
      <c r="AL239" s="28"/>
      <c r="AM239" s="28"/>
      <c r="AQ239" s="28"/>
    </row>
    <row r="240" spans="1:43">
      <c r="A240" s="289"/>
      <c r="B240" s="236">
        <f>+'Ark1'!C1556</f>
        <v>2023</v>
      </c>
      <c r="C240" s="289"/>
      <c r="D240" s="236">
        <f>+'Ark1'!M1556</f>
        <v>1</v>
      </c>
      <c r="E240" s="236" t="str">
        <f>VLOOKUP(D240,RNR!$D$16:$E$30,2)</f>
        <v>1-</v>
      </c>
      <c r="F240" s="236">
        <f>+'Ark1'!D1556</f>
        <v>1</v>
      </c>
      <c r="G240" s="236" t="str">
        <f>VLOOKUP(F240,RNR!$D$2:$E$13,2)</f>
        <v>Jan</v>
      </c>
      <c r="H240" s="236">
        <f>+'Ark1'!Q1556</f>
        <v>0</v>
      </c>
      <c r="I240" s="236">
        <f>+'Ark1'!R1556</f>
        <v>0</v>
      </c>
      <c r="J240" s="237" t="str">
        <f>+IF(I240=0,"",'Ark1'!AG1556)</f>
        <v/>
      </c>
      <c r="K240" s="237" t="str">
        <f>+IF(I240=0,"",'Ark1'!AH1556)</f>
        <v/>
      </c>
      <c r="L240" s="289"/>
      <c r="M240" s="243">
        <f>+'Ark1'!AI1556</f>
        <v>0</v>
      </c>
      <c r="N240" s="289"/>
      <c r="O240" s="288" t="str">
        <f>+IF(I240=0,"",'Ark1'!U1556)</f>
        <v/>
      </c>
      <c r="P240" s="237" t="str">
        <f>+IF(I240=0,"",'Ark1'!V1556)</f>
        <v/>
      </c>
      <c r="Q240" s="237"/>
      <c r="R240" s="237" t="str">
        <f>+IF(M240=0,"",'Ark1'!AJ1556)</f>
        <v/>
      </c>
      <c r="S240" s="290"/>
      <c r="T240" s="237" t="str">
        <f>+IF(M240=0,"",'Ark1'!AK1556)</f>
        <v/>
      </c>
      <c r="U240" s="289"/>
      <c r="V240" s="238" t="str">
        <f>+IF(I240=0,"",'Ark1'!S1556)</f>
        <v/>
      </c>
      <c r="W240" s="289"/>
      <c r="X240" s="237" t="str">
        <f>+IF(I240=0,"",'Ark1'!W1556)</f>
        <v/>
      </c>
      <c r="Y240" s="239" t="str">
        <f>+IF(I240=0,"",'Ark1'!X1556)</f>
        <v/>
      </c>
      <c r="Z240" s="239" t="str">
        <f>+IF(I240=0,"",'Ark1'!Y1556)</f>
        <v/>
      </c>
      <c r="AA240" s="239" t="str">
        <f>+IF(I240=0,"",'Ark1'!Z1556)</f>
        <v/>
      </c>
      <c r="AB240" s="237" t="str">
        <f>+IF(I240=0,"",'Ark1'!Z1556)</f>
        <v/>
      </c>
      <c r="AC240" s="237" t="str">
        <f>+IF(I240=0,"",'Ark1'!AB1556)</f>
        <v/>
      </c>
      <c r="AD240" s="239">
        <f>+'Ark1'!AD1556</f>
        <v>0</v>
      </c>
      <c r="AE240" s="237" t="str">
        <f t="shared" si="44"/>
        <v/>
      </c>
      <c r="AF240" s="237" t="str">
        <f t="shared" si="45"/>
        <v/>
      </c>
      <c r="AG240" s="289"/>
      <c r="AH240" s="27"/>
      <c r="AJ240" s="29"/>
      <c r="AK240" s="27"/>
      <c r="AL240" s="28"/>
      <c r="AM240" s="28"/>
      <c r="AQ240" s="28"/>
    </row>
    <row r="241" spans="1:47">
      <c r="A241" s="289"/>
      <c r="B241" s="236">
        <f>+'Ark1'!C1557</f>
        <v>2023</v>
      </c>
      <c r="C241" s="289"/>
      <c r="D241" s="236">
        <f>+'Ark1'!M1557</f>
        <v>1</v>
      </c>
      <c r="E241" s="236" t="str">
        <f>VLOOKUP(D241,RNR!$D$16:$E$30,2)</f>
        <v>1-</v>
      </c>
      <c r="F241" s="236">
        <f>+'Ark1'!D1557</f>
        <v>2</v>
      </c>
      <c r="G241" s="236" t="str">
        <f>VLOOKUP(F241,RNR!$D$2:$E$13,2)</f>
        <v>Feb</v>
      </c>
      <c r="H241" s="236">
        <f>+'Ark1'!Q1557</f>
        <v>0</v>
      </c>
      <c r="I241" s="236">
        <f>+'Ark1'!R1557</f>
        <v>0</v>
      </c>
      <c r="J241" s="237" t="str">
        <f>+IF(I241=0,"",'Ark1'!AG1557)</f>
        <v/>
      </c>
      <c r="K241" s="237" t="str">
        <f>+IF(I241=0,"",'Ark1'!AH1557)</f>
        <v/>
      </c>
      <c r="L241" s="289"/>
      <c r="M241" s="243">
        <f>+'Ark1'!AI1557</f>
        <v>0</v>
      </c>
      <c r="N241" s="289"/>
      <c r="O241" s="288" t="str">
        <f>+IF(I241=0,"",'Ark1'!U1557)</f>
        <v/>
      </c>
      <c r="P241" s="237" t="str">
        <f>+IF(I241=0,"",'Ark1'!V1557)</f>
        <v/>
      </c>
      <c r="Q241" s="237"/>
      <c r="R241" s="237" t="str">
        <f>+IF(M241=0,"",'Ark1'!AJ1557)</f>
        <v/>
      </c>
      <c r="S241" s="290"/>
      <c r="T241" s="237" t="str">
        <f>+IF(M241=0,"",'Ark1'!AK1557)</f>
        <v/>
      </c>
      <c r="U241" s="289"/>
      <c r="V241" s="238" t="str">
        <f>+IF(I241=0,"",'Ark1'!S1557)</f>
        <v/>
      </c>
      <c r="W241" s="289"/>
      <c r="X241" s="237" t="str">
        <f>+IF(I241=0,"",'Ark1'!W1557)</f>
        <v/>
      </c>
      <c r="Y241" s="239" t="str">
        <f>+IF(I241=0,"",'Ark1'!X1557)</f>
        <v/>
      </c>
      <c r="Z241" s="239" t="str">
        <f>+IF(I241=0,"",'Ark1'!Y1557)</f>
        <v/>
      </c>
      <c r="AA241" s="239" t="str">
        <f>+IF(I241=0,"",'Ark1'!Z1557)</f>
        <v/>
      </c>
      <c r="AB241" s="237" t="str">
        <f>+IF(I241=0,"",'Ark1'!Z1557)</f>
        <v/>
      </c>
      <c r="AC241" s="237" t="str">
        <f>+IF(I241=0,"",'Ark1'!AB1557)</f>
        <v/>
      </c>
      <c r="AD241" s="239">
        <f>+'Ark1'!AD1557</f>
        <v>0</v>
      </c>
      <c r="AE241" s="237" t="str">
        <f t="shared" si="44"/>
        <v/>
      </c>
      <c r="AF241" s="237" t="str">
        <f t="shared" si="45"/>
        <v/>
      </c>
      <c r="AG241" s="289"/>
      <c r="AH241" s="27"/>
      <c r="AJ241" s="29"/>
      <c r="AK241" s="27"/>
      <c r="AL241" s="28"/>
      <c r="AM241" s="28"/>
      <c r="AQ241" s="28"/>
    </row>
    <row r="242" spans="1:47">
      <c r="A242" s="289"/>
      <c r="B242" s="236">
        <f>+'Ark1'!C1558</f>
        <v>2023</v>
      </c>
      <c r="C242" s="289"/>
      <c r="D242" s="236">
        <f>+'Ark1'!M1558</f>
        <v>1</v>
      </c>
      <c r="E242" s="236" t="str">
        <f>VLOOKUP(D242,RNR!$D$16:$E$30,2)</f>
        <v>1-</v>
      </c>
      <c r="F242" s="236">
        <f>+'Ark1'!D1558</f>
        <v>3</v>
      </c>
      <c r="G242" s="236" t="str">
        <f>VLOOKUP(F242,RNR!$D$2:$E$13,2)</f>
        <v>Mar</v>
      </c>
      <c r="H242" s="236">
        <f>+'Ark1'!Q1558</f>
        <v>0</v>
      </c>
      <c r="I242" s="236">
        <f>+'Ark1'!R1558</f>
        <v>0</v>
      </c>
      <c r="J242" s="237" t="str">
        <f>+IF(I242=0,"",'Ark1'!AG1558)</f>
        <v/>
      </c>
      <c r="K242" s="237" t="str">
        <f>+IF(I242=0,"",'Ark1'!AH1558)</f>
        <v/>
      </c>
      <c r="L242" s="289"/>
      <c r="M242" s="243">
        <f>+'Ark1'!AI1558</f>
        <v>0</v>
      </c>
      <c r="N242" s="289"/>
      <c r="O242" s="288" t="str">
        <f>+IF(I242=0,"",'Ark1'!U1558)</f>
        <v/>
      </c>
      <c r="P242" s="237" t="str">
        <f>+IF(I242=0,"",'Ark1'!V1558)</f>
        <v/>
      </c>
      <c r="Q242" s="237"/>
      <c r="R242" s="237" t="str">
        <f>+IF(M242=0,"",'Ark1'!AJ1558)</f>
        <v/>
      </c>
      <c r="S242" s="290"/>
      <c r="T242" s="237" t="str">
        <f>+IF(M242=0,"",'Ark1'!AK1558)</f>
        <v/>
      </c>
      <c r="U242" s="289"/>
      <c r="V242" s="238" t="str">
        <f>+IF(I242=0,"",'Ark1'!S1558)</f>
        <v/>
      </c>
      <c r="W242" s="289"/>
      <c r="X242" s="237" t="str">
        <f>+IF(I242=0,"",'Ark1'!W1558)</f>
        <v/>
      </c>
      <c r="Y242" s="239" t="str">
        <f>+IF(I242=0,"",'Ark1'!X1558)</f>
        <v/>
      </c>
      <c r="Z242" s="239" t="str">
        <f>+IF(I242=0,"",'Ark1'!Y1558)</f>
        <v/>
      </c>
      <c r="AA242" s="239" t="str">
        <f>+IF(I242=0,"",'Ark1'!Z1558)</f>
        <v/>
      </c>
      <c r="AB242" s="237" t="str">
        <f>+IF(I242=0,"",'Ark1'!Z1558)</f>
        <v/>
      </c>
      <c r="AC242" s="237" t="str">
        <f>+IF(I242=0,"",'Ark1'!AB1558)</f>
        <v/>
      </c>
      <c r="AD242" s="239">
        <f>+'Ark1'!AD1558</f>
        <v>0</v>
      </c>
      <c r="AE242" s="237" t="str">
        <f t="shared" si="44"/>
        <v/>
      </c>
      <c r="AF242" s="237" t="str">
        <f t="shared" si="45"/>
        <v/>
      </c>
      <c r="AG242" s="289"/>
      <c r="AH242" s="27"/>
      <c r="AJ242" s="29"/>
      <c r="AK242" s="27"/>
      <c r="AL242" s="28"/>
      <c r="AM242" s="28"/>
      <c r="AQ242" s="28"/>
    </row>
    <row r="243" spans="1:47">
      <c r="A243" s="289"/>
      <c r="B243" s="236">
        <f>+'Ark1'!C1559</f>
        <v>2023</v>
      </c>
      <c r="C243" s="289"/>
      <c r="D243" s="236">
        <f>+'Ark1'!M1559</f>
        <v>1</v>
      </c>
      <c r="E243" s="236" t="str">
        <f>VLOOKUP(D243,RNR!$D$16:$E$30,2)</f>
        <v>1-</v>
      </c>
      <c r="F243" s="236">
        <f>+'Ark1'!D1559</f>
        <v>4</v>
      </c>
      <c r="G243" s="236" t="str">
        <f>VLOOKUP(F243,RNR!$D$2:$E$13,2)</f>
        <v>Apr</v>
      </c>
      <c r="H243" s="236">
        <f>+'Ark1'!Q1559</f>
        <v>0</v>
      </c>
      <c r="I243" s="236">
        <f>+'Ark1'!R1559</f>
        <v>0</v>
      </c>
      <c r="J243" s="237" t="str">
        <f>+IF(I243=0,"",'Ark1'!AG1559)</f>
        <v/>
      </c>
      <c r="K243" s="237" t="str">
        <f>+IF(I243=0,"",'Ark1'!AH1559)</f>
        <v/>
      </c>
      <c r="L243" s="289"/>
      <c r="M243" s="243">
        <f>+'Ark1'!AI1559</f>
        <v>0</v>
      </c>
      <c r="N243" s="289"/>
      <c r="O243" s="288" t="str">
        <f>+IF(I243=0,"",'Ark1'!U1559)</f>
        <v/>
      </c>
      <c r="P243" s="237" t="str">
        <f>+IF(I243=0,"",'Ark1'!V1559)</f>
        <v/>
      </c>
      <c r="Q243" s="237"/>
      <c r="R243" s="237" t="str">
        <f>+IF(M243=0,"",'Ark1'!AJ1559)</f>
        <v/>
      </c>
      <c r="S243" s="290"/>
      <c r="T243" s="237" t="str">
        <f>+IF(M243=0,"",'Ark1'!AK1559)</f>
        <v/>
      </c>
      <c r="U243" s="289"/>
      <c r="V243" s="238" t="str">
        <f>+IF(I243=0,"",'Ark1'!S1559)</f>
        <v/>
      </c>
      <c r="W243" s="289"/>
      <c r="X243" s="237" t="str">
        <f>+IF(I243=0,"",'Ark1'!W1559)</f>
        <v/>
      </c>
      <c r="Y243" s="239" t="str">
        <f>+IF(I243=0,"",'Ark1'!X1559)</f>
        <v/>
      </c>
      <c r="Z243" s="239" t="str">
        <f>+IF(I243=0,"",'Ark1'!Y1559)</f>
        <v/>
      </c>
      <c r="AA243" s="239" t="str">
        <f>+IF(I243=0,"",'Ark1'!Z1559)</f>
        <v/>
      </c>
      <c r="AB243" s="237" t="str">
        <f>+IF(I243=0,"",'Ark1'!Z1559)</f>
        <v/>
      </c>
      <c r="AC243" s="237" t="str">
        <f>+IF(I243=0,"",'Ark1'!AB1559)</f>
        <v/>
      </c>
      <c r="AD243" s="239">
        <f>+'Ark1'!AD1559</f>
        <v>0</v>
      </c>
      <c r="AE243" s="237" t="str">
        <f t="shared" si="44"/>
        <v/>
      </c>
      <c r="AF243" s="237" t="str">
        <f t="shared" si="45"/>
        <v/>
      </c>
      <c r="AG243" s="289"/>
      <c r="AH243" s="27"/>
      <c r="AJ243" s="29"/>
      <c r="AK243" s="27"/>
      <c r="AL243" s="28"/>
      <c r="AM243" s="28"/>
      <c r="AQ243" s="28"/>
    </row>
    <row r="244" spans="1:47">
      <c r="A244" s="289"/>
      <c r="B244" s="236">
        <f>+'Ark1'!C1560</f>
        <v>2023</v>
      </c>
      <c r="C244" s="289"/>
      <c r="D244" s="236">
        <f>+'Ark1'!M1560</f>
        <v>1</v>
      </c>
      <c r="E244" s="236" t="str">
        <f>VLOOKUP(D244,RNR!$D$16:$E$30,2)</f>
        <v>1-</v>
      </c>
      <c r="F244" s="236">
        <f>+'Ark1'!D1560</f>
        <v>5</v>
      </c>
      <c r="G244" s="236" t="str">
        <f>VLOOKUP(F244,RNR!$D$2:$E$13,2)</f>
        <v>Mai</v>
      </c>
      <c r="H244" s="236">
        <f>+'Ark1'!Q1560</f>
        <v>0</v>
      </c>
      <c r="I244" s="236">
        <f>+'Ark1'!R1560</f>
        <v>0</v>
      </c>
      <c r="J244" s="237" t="str">
        <f>+IF(I244=0,"",'Ark1'!AG1560)</f>
        <v/>
      </c>
      <c r="K244" s="237" t="str">
        <f>+IF(I244=0,"",'Ark1'!AH1560)</f>
        <v/>
      </c>
      <c r="L244" s="289"/>
      <c r="M244" s="243">
        <f>+'Ark1'!AI1560</f>
        <v>0</v>
      </c>
      <c r="N244" s="289"/>
      <c r="O244" s="288" t="str">
        <f>+IF(I244=0,"",'Ark1'!U1560)</f>
        <v/>
      </c>
      <c r="P244" s="237" t="str">
        <f>+IF(I244=0,"",'Ark1'!V1560)</f>
        <v/>
      </c>
      <c r="Q244" s="237"/>
      <c r="R244" s="237" t="str">
        <f>+IF(M244=0,"",'Ark1'!AJ1560)</f>
        <v/>
      </c>
      <c r="S244" s="290"/>
      <c r="T244" s="237" t="str">
        <f>+IF(M244=0,"",'Ark1'!AK1560)</f>
        <v/>
      </c>
      <c r="U244" s="289"/>
      <c r="V244" s="238" t="str">
        <f>+IF(I244=0,"",'Ark1'!S1560)</f>
        <v/>
      </c>
      <c r="W244" s="289"/>
      <c r="X244" s="237" t="str">
        <f>+IF(I244=0,"",'Ark1'!W1560)</f>
        <v/>
      </c>
      <c r="Y244" s="239" t="str">
        <f>+IF(I244=0,"",'Ark1'!X1560)</f>
        <v/>
      </c>
      <c r="Z244" s="239" t="str">
        <f>+IF(I244=0,"",'Ark1'!Y1560)</f>
        <v/>
      </c>
      <c r="AA244" s="239" t="str">
        <f>+IF(I244=0,"",'Ark1'!Z1560)</f>
        <v/>
      </c>
      <c r="AB244" s="237" t="str">
        <f>+IF(I244=0,"",'Ark1'!Z1560)</f>
        <v/>
      </c>
      <c r="AC244" s="237" t="str">
        <f>+IF(I244=0,"",'Ark1'!AB1560)</f>
        <v/>
      </c>
      <c r="AD244" s="239">
        <f>+'Ark1'!AD1560</f>
        <v>0</v>
      </c>
      <c r="AE244" s="237" t="str">
        <f t="shared" ref="AE244:AE258" si="46">+IF(I244=0,"",I244/D244)</f>
        <v/>
      </c>
      <c r="AF244" s="237" t="str">
        <f t="shared" ref="AF244:AF258" si="47">+IF(I244=0,"",I244/H244)</f>
        <v/>
      </c>
      <c r="AG244" s="289"/>
      <c r="AH244" s="27"/>
      <c r="AJ244" s="29"/>
      <c r="AK244" s="27"/>
      <c r="AL244" s="28"/>
      <c r="AM244" s="28"/>
      <c r="AQ244" s="28"/>
    </row>
    <row r="245" spans="1:47">
      <c r="A245" s="289"/>
      <c r="B245" s="236">
        <f>+'Ark1'!C1561</f>
        <v>2023</v>
      </c>
      <c r="C245" s="289"/>
      <c r="D245" s="236">
        <f>+'Ark1'!M1561</f>
        <v>1</v>
      </c>
      <c r="E245" s="236" t="str">
        <f>VLOOKUP(D245,RNR!$D$16:$E$30,2)</f>
        <v>1-</v>
      </c>
      <c r="F245" s="236">
        <f>+'Ark1'!D1561</f>
        <v>6</v>
      </c>
      <c r="G245" s="236" t="str">
        <f>VLOOKUP(F245,RNR!$D$2:$E$13,2)</f>
        <v>Jun</v>
      </c>
      <c r="H245" s="236">
        <f>+'Ark1'!Q1561</f>
        <v>0</v>
      </c>
      <c r="I245" s="236">
        <f>+'Ark1'!R1561</f>
        <v>0</v>
      </c>
      <c r="J245" s="237" t="str">
        <f>+IF(I245=0,"",'Ark1'!AG1561)</f>
        <v/>
      </c>
      <c r="K245" s="237" t="str">
        <f>+IF(I245=0,"",'Ark1'!AH1561)</f>
        <v/>
      </c>
      <c r="L245" s="289"/>
      <c r="M245" s="243">
        <f>+'Ark1'!AI1561</f>
        <v>0</v>
      </c>
      <c r="N245" s="289"/>
      <c r="O245" s="288" t="str">
        <f>+IF(I245=0,"",'Ark1'!U1561)</f>
        <v/>
      </c>
      <c r="P245" s="237" t="str">
        <f>+IF(I245=0,"",'Ark1'!V1561)</f>
        <v/>
      </c>
      <c r="Q245" s="237"/>
      <c r="R245" s="237" t="str">
        <f>+IF(M245=0,"",'Ark1'!AJ1561)</f>
        <v/>
      </c>
      <c r="S245" s="290"/>
      <c r="T245" s="237" t="str">
        <f>+IF(M245=0,"",'Ark1'!AK1561)</f>
        <v/>
      </c>
      <c r="U245" s="289"/>
      <c r="V245" s="238" t="str">
        <f>+IF(I245=0,"",'Ark1'!S1561)</f>
        <v/>
      </c>
      <c r="W245" s="289"/>
      <c r="X245" s="237" t="str">
        <f>+IF(I245=0,"",'Ark1'!W1561)</f>
        <v/>
      </c>
      <c r="Y245" s="239" t="str">
        <f>+IF(I245=0,"",'Ark1'!X1561)</f>
        <v/>
      </c>
      <c r="Z245" s="239" t="str">
        <f>+IF(I245=0,"",'Ark1'!Y1561)</f>
        <v/>
      </c>
      <c r="AA245" s="239" t="str">
        <f>+IF(I245=0,"",'Ark1'!Z1561)</f>
        <v/>
      </c>
      <c r="AB245" s="237" t="str">
        <f>+IF(I245=0,"",'Ark1'!Z1561)</f>
        <v/>
      </c>
      <c r="AC245" s="237" t="str">
        <f>+IF(I245=0,"",'Ark1'!AB1561)</f>
        <v/>
      </c>
      <c r="AD245" s="239">
        <f>+'Ark1'!AD1561</f>
        <v>0</v>
      </c>
      <c r="AE245" s="237" t="str">
        <f t="shared" si="46"/>
        <v/>
      </c>
      <c r="AF245" s="237" t="str">
        <f t="shared" si="47"/>
        <v/>
      </c>
      <c r="AG245" s="289"/>
      <c r="AH245" s="27"/>
      <c r="AJ245" s="29"/>
      <c r="AK245" s="27"/>
      <c r="AL245" s="28"/>
      <c r="AM245" s="28"/>
      <c r="AQ245" s="28"/>
    </row>
    <row r="246" spans="1:47">
      <c r="A246" s="289"/>
      <c r="B246" s="236">
        <f>+'Ark1'!C1562</f>
        <v>2023</v>
      </c>
      <c r="C246" s="289"/>
      <c r="D246" s="236">
        <f>+'Ark1'!M1562</f>
        <v>1</v>
      </c>
      <c r="E246" s="236" t="str">
        <f>VLOOKUP(D246,RNR!$D$16:$E$30,2)</f>
        <v>1-</v>
      </c>
      <c r="F246" s="236">
        <f>+'Ark1'!D1562</f>
        <v>7</v>
      </c>
      <c r="G246" s="236" t="str">
        <f>VLOOKUP(F246,RNR!$D$2:$E$13,2)</f>
        <v>Jul</v>
      </c>
      <c r="H246" s="236">
        <f>+'Ark1'!Q1562</f>
        <v>0</v>
      </c>
      <c r="I246" s="236">
        <f>+'Ark1'!R1562</f>
        <v>0</v>
      </c>
      <c r="J246" s="237" t="str">
        <f>+IF(I246=0,"",'Ark1'!AG1562)</f>
        <v/>
      </c>
      <c r="K246" s="237" t="str">
        <f>+IF(I246=0,"",'Ark1'!AH1562)</f>
        <v/>
      </c>
      <c r="L246" s="289"/>
      <c r="M246" s="243">
        <f>+'Ark1'!AI1562</f>
        <v>0</v>
      </c>
      <c r="N246" s="289"/>
      <c r="O246" s="288" t="str">
        <f>+IF(I246=0,"",'Ark1'!U1562)</f>
        <v/>
      </c>
      <c r="P246" s="237" t="str">
        <f>+IF(I246=0,"",'Ark1'!V1562)</f>
        <v/>
      </c>
      <c r="Q246" s="237"/>
      <c r="R246" s="237" t="str">
        <f>+IF(M246=0,"",'Ark1'!AJ1562)</f>
        <v/>
      </c>
      <c r="S246" s="290"/>
      <c r="T246" s="237" t="str">
        <f>+IF(M246=0,"",'Ark1'!AK1562)</f>
        <v/>
      </c>
      <c r="U246" s="289"/>
      <c r="V246" s="238" t="str">
        <f>+IF(I246=0,"",'Ark1'!S1562)</f>
        <v/>
      </c>
      <c r="W246" s="289"/>
      <c r="X246" s="237" t="str">
        <f>+IF(I246=0,"",'Ark1'!W1562)</f>
        <v/>
      </c>
      <c r="Y246" s="239" t="str">
        <f>+IF(I246=0,"",'Ark1'!X1562)</f>
        <v/>
      </c>
      <c r="Z246" s="239" t="str">
        <f>+IF(I246=0,"",'Ark1'!Y1562)</f>
        <v/>
      </c>
      <c r="AA246" s="239" t="str">
        <f>+IF(I246=0,"",'Ark1'!Z1562)</f>
        <v/>
      </c>
      <c r="AB246" s="237" t="str">
        <f>+IF(I246=0,"",'Ark1'!Z1562)</f>
        <v/>
      </c>
      <c r="AC246" s="237" t="str">
        <f>+IF(I246=0,"",'Ark1'!AB1562)</f>
        <v/>
      </c>
      <c r="AD246" s="239">
        <f>+'Ark1'!AD1562</f>
        <v>0</v>
      </c>
      <c r="AE246" s="237" t="str">
        <f t="shared" si="46"/>
        <v/>
      </c>
      <c r="AF246" s="237" t="str">
        <f t="shared" si="47"/>
        <v/>
      </c>
      <c r="AG246" s="289"/>
      <c r="AJ246" s="29"/>
      <c r="AK246" s="27"/>
      <c r="AN246" s="27"/>
      <c r="AO246" s="27"/>
      <c r="AP246" s="27"/>
      <c r="AR246" s="27"/>
      <c r="AS246" s="241"/>
      <c r="AT246" s="27"/>
      <c r="AU246" s="27"/>
    </row>
    <row r="247" spans="1:47">
      <c r="A247" s="289"/>
      <c r="B247" s="236">
        <f>+'Ark1'!C1563</f>
        <v>2023</v>
      </c>
      <c r="C247" s="289"/>
      <c r="D247" s="236">
        <f>+'Ark1'!M1563</f>
        <v>1</v>
      </c>
      <c r="E247" s="236" t="str">
        <f>VLOOKUP(D247,RNR!$D$16:$E$30,2)</f>
        <v>1-</v>
      </c>
      <c r="F247" s="236">
        <f>+'Ark1'!D1563</f>
        <v>8</v>
      </c>
      <c r="G247" s="236" t="str">
        <f>VLOOKUP(F247,RNR!$D$2:$E$13,2)</f>
        <v>Aug</v>
      </c>
      <c r="H247" s="236">
        <f>+'Ark1'!Q1563</f>
        <v>5</v>
      </c>
      <c r="I247" s="236">
        <f>+'Ark1'!R1563</f>
        <v>5</v>
      </c>
      <c r="J247" s="237">
        <f>+IF(I247=0,"",'Ark1'!AG1563)</f>
        <v>5.3733734755940066E-2</v>
      </c>
      <c r="K247" s="237">
        <f>+IF(I247=0,"",'Ark1'!AH1563)</f>
        <v>0</v>
      </c>
      <c r="L247" s="289"/>
      <c r="M247" s="243">
        <f>+'Ark1'!AI1563</f>
        <v>2</v>
      </c>
      <c r="N247" s="289"/>
      <c r="O247" s="288">
        <f>+IF(I247=0,"",'Ark1'!U1563)</f>
        <v>17.68</v>
      </c>
      <c r="P247" s="237">
        <f>+IF(I247=0,"",'Ark1'!V1563)</f>
        <v>0</v>
      </c>
      <c r="Q247" s="237"/>
      <c r="R247" s="237">
        <f>+IF(M247=0,"",'Ark1'!AJ1563)</f>
        <v>110.8</v>
      </c>
      <c r="S247" s="290"/>
      <c r="T247" s="237">
        <f>+IF(M247=0,"",'Ark1'!AK1563)</f>
        <v>15.914161257903098</v>
      </c>
      <c r="U247" s="289"/>
      <c r="V247" s="238">
        <f>+IF(I247=0,"",'Ark1'!S1563)</f>
        <v>4.8</v>
      </c>
      <c r="W247" s="289"/>
      <c r="X247" s="237">
        <f>+IF(I247=0,"",'Ark1'!W1563)</f>
        <v>0</v>
      </c>
      <c r="Y247" s="239">
        <f>+IF(I247=0,"",'Ark1'!X1563)</f>
        <v>60</v>
      </c>
      <c r="Z247" s="239">
        <f>+IF(I247=0,"",'Ark1'!Y1563)</f>
        <v>40</v>
      </c>
      <c r="AA247" s="239">
        <f>+IF(I247=0,"",'Ark1'!Z1563)</f>
        <v>7.5366836207976755</v>
      </c>
      <c r="AB247" s="237">
        <f>+IF(I247=0,"",'Ark1'!Z1563)</f>
        <v>7.5366836207976755</v>
      </c>
      <c r="AC247" s="237">
        <f>+IF(I247=0,"",'Ark1'!AB1563)</f>
        <v>0</v>
      </c>
      <c r="AD247" s="239">
        <f>+'Ark1'!AD1563</f>
        <v>0</v>
      </c>
      <c r="AE247" s="237">
        <f t="shared" si="46"/>
        <v>5</v>
      </c>
      <c r="AF247" s="237">
        <f t="shared" si="47"/>
        <v>1</v>
      </c>
      <c r="AG247" s="289"/>
      <c r="AJ247" s="29"/>
      <c r="AK247" s="27"/>
      <c r="AN247" s="27"/>
      <c r="AO247" s="27"/>
      <c r="AP247" s="27"/>
      <c r="AR247" s="27"/>
      <c r="AS247" s="241"/>
      <c r="AT247" s="27"/>
      <c r="AU247" s="27"/>
    </row>
    <row r="248" spans="1:47">
      <c r="A248" s="289"/>
      <c r="B248" s="236">
        <f>+'Ark1'!C1564</f>
        <v>2023</v>
      </c>
      <c r="C248" s="289"/>
      <c r="D248" s="236">
        <f>+'Ark1'!M1564</f>
        <v>1</v>
      </c>
      <c r="E248" s="236" t="str">
        <f>VLOOKUP(D248,RNR!$D$16:$E$30,2)</f>
        <v>1-</v>
      </c>
      <c r="F248" s="236">
        <f>+'Ark1'!D1564</f>
        <v>9</v>
      </c>
      <c r="G248" s="236" t="str">
        <f>VLOOKUP(F248,RNR!$D$2:$E$13,2)</f>
        <v>Sep</v>
      </c>
      <c r="H248" s="236">
        <f>+'Ark1'!Q1564</f>
        <v>4</v>
      </c>
      <c r="I248" s="236">
        <f>+'Ark1'!R1564</f>
        <v>4</v>
      </c>
      <c r="J248" s="237">
        <f>+IF(I248=0,"",'Ark1'!AG1564)</f>
        <v>4.135266876914355E-2</v>
      </c>
      <c r="K248" s="237">
        <f>+IF(I248=0,"",'Ark1'!AH1564)</f>
        <v>25</v>
      </c>
      <c r="L248" s="289"/>
      <c r="M248" s="243">
        <f>+'Ark1'!AI1564</f>
        <v>2</v>
      </c>
      <c r="N248" s="289"/>
      <c r="O248" s="288">
        <f>+IF(I248=0,"",'Ark1'!U1564)</f>
        <v>18</v>
      </c>
      <c r="P248" s="237">
        <f>+IF(I248=0,"",'Ark1'!V1564)</f>
        <v>0</v>
      </c>
      <c r="Q248" s="237"/>
      <c r="R248" s="237">
        <f>+IF(M248=0,"",'Ark1'!AJ1564)</f>
        <v>109.55</v>
      </c>
      <c r="S248" s="290"/>
      <c r="T248" s="237">
        <f>+IF(M248=0,"",'Ark1'!AK1564)</f>
        <v>10.934119094460312</v>
      </c>
      <c r="U248" s="289"/>
      <c r="V248" s="238">
        <f>+IF(I248=0,"",'Ark1'!S1564)</f>
        <v>3.5</v>
      </c>
      <c r="W248" s="289"/>
      <c r="X248" s="237">
        <f>+IF(I248=0,"",'Ark1'!W1564)</f>
        <v>0</v>
      </c>
      <c r="Y248" s="239">
        <f>+IF(I248=0,"",'Ark1'!X1564)</f>
        <v>50</v>
      </c>
      <c r="Z248" s="239">
        <f>+IF(I248=0,"",'Ark1'!Y1564)</f>
        <v>25</v>
      </c>
      <c r="AA248" s="239">
        <f>+IF(I248=0,"",'Ark1'!Z1564)</f>
        <v>5.458479641805031</v>
      </c>
      <c r="AB248" s="237">
        <f>+IF(I248=0,"",'Ark1'!Z1564)</f>
        <v>5.458479641805031</v>
      </c>
      <c r="AC248" s="237">
        <f>+IF(I248=0,"",'Ark1'!AB1564)</f>
        <v>0</v>
      </c>
      <c r="AD248" s="239">
        <f>+'Ark1'!AD1564</f>
        <v>0</v>
      </c>
      <c r="AE248" s="237">
        <f t="shared" si="46"/>
        <v>4</v>
      </c>
      <c r="AF248" s="237">
        <f t="shared" si="47"/>
        <v>1</v>
      </c>
      <c r="AG248" s="289"/>
      <c r="AJ248" s="29"/>
      <c r="AK248" s="27"/>
      <c r="AN248" s="27"/>
      <c r="AO248" s="27"/>
      <c r="AP248" s="27"/>
      <c r="AR248" s="27"/>
      <c r="AS248" s="241"/>
      <c r="AT248" s="27"/>
      <c r="AU248" s="27"/>
    </row>
    <row r="249" spans="1:47">
      <c r="A249" s="289"/>
      <c r="B249" s="236">
        <f>+'Ark1'!C1565</f>
        <v>2023</v>
      </c>
      <c r="C249" s="289"/>
      <c r="D249" s="236">
        <f>+'Ark1'!M1565</f>
        <v>1</v>
      </c>
      <c r="E249" s="236" t="str">
        <f>VLOOKUP(D249,RNR!$D$16:$E$30,2)</f>
        <v>1-</v>
      </c>
      <c r="F249" s="236">
        <f>+'Ark1'!D1565</f>
        <v>10</v>
      </c>
      <c r="G249" s="236" t="str">
        <f>VLOOKUP(F249,RNR!$D$2:$E$13,2)</f>
        <v>Okt</v>
      </c>
      <c r="H249" s="236">
        <f>+'Ark1'!Q1565</f>
        <v>11</v>
      </c>
      <c r="I249" s="236">
        <f>+'Ark1'!R1565</f>
        <v>11</v>
      </c>
      <c r="J249" s="237">
        <f>+IF(I249=0,"",'Ark1'!AG1565)</f>
        <v>3.6122617321940928E-2</v>
      </c>
      <c r="K249" s="237">
        <f>+IF(I249=0,"",'Ark1'!AH1565)</f>
        <v>18.181818181818183</v>
      </c>
      <c r="L249" s="289"/>
      <c r="M249" s="243">
        <f>+'Ark1'!AI1565</f>
        <v>5</v>
      </c>
      <c r="N249" s="289"/>
      <c r="O249" s="288">
        <f>+IF(I249=0,"",'Ark1'!U1565)</f>
        <v>16.190909090909091</v>
      </c>
      <c r="P249" s="237">
        <f>+IF(I249=0,"",'Ark1'!V1565)</f>
        <v>0</v>
      </c>
      <c r="Q249" s="237"/>
      <c r="R249" s="237">
        <f>+IF(M249=0,"",'Ark1'!AJ1565)</f>
        <v>111.56</v>
      </c>
      <c r="S249" s="290"/>
      <c r="T249" s="237">
        <f>+IF(M249=0,"",'Ark1'!AK1565)</f>
        <v>14.255341068633925</v>
      </c>
      <c r="U249" s="289"/>
      <c r="V249" s="238">
        <f>+IF(I249=0,"",'Ark1'!S1565)</f>
        <v>2.4545454545454546</v>
      </c>
      <c r="W249" s="289"/>
      <c r="X249" s="237">
        <f>+IF(I249=0,"",'Ark1'!W1565)</f>
        <v>0</v>
      </c>
      <c r="Y249" s="239">
        <f>+IF(I249=0,"",'Ark1'!X1565)</f>
        <v>45.454545454545446</v>
      </c>
      <c r="Z249" s="239">
        <f>+IF(I249=0,"",'Ark1'!Y1565)</f>
        <v>9.0909090909090917</v>
      </c>
      <c r="AA249" s="239">
        <f>+IF(I249=0,"",'Ark1'!Z1565)</f>
        <v>5.1992052793854988</v>
      </c>
      <c r="AB249" s="237">
        <f>+IF(I249=0,"",'Ark1'!Z1565)</f>
        <v>5.1992052793854988</v>
      </c>
      <c r="AC249" s="237">
        <f>+IF(I249=0,"",'Ark1'!AB1565)</f>
        <v>0</v>
      </c>
      <c r="AD249" s="239">
        <f>+'Ark1'!AD1565</f>
        <v>0</v>
      </c>
      <c r="AE249" s="237">
        <f t="shared" si="46"/>
        <v>11</v>
      </c>
      <c r="AF249" s="237">
        <f t="shared" si="47"/>
        <v>1</v>
      </c>
      <c r="AG249" s="289"/>
      <c r="AJ249" s="29"/>
      <c r="AK249" s="27"/>
      <c r="AN249" s="27"/>
      <c r="AO249" s="27"/>
      <c r="AP249" s="27"/>
      <c r="AR249" s="27"/>
      <c r="AS249" s="241"/>
      <c r="AT249" s="27"/>
      <c r="AU249" s="27"/>
    </row>
    <row r="250" spans="1:47">
      <c r="A250" s="289"/>
      <c r="B250" s="236">
        <f>+'Ark1'!C1566</f>
        <v>2023</v>
      </c>
      <c r="C250" s="289"/>
      <c r="D250" s="236">
        <f>+'Ark1'!M1566</f>
        <v>1</v>
      </c>
      <c r="E250" s="236" t="str">
        <f>VLOOKUP(D250,RNR!$D$16:$E$30,2)</f>
        <v>1-</v>
      </c>
      <c r="F250" s="236">
        <f>+'Ark1'!D1566</f>
        <v>11</v>
      </c>
      <c r="G250" s="236" t="str">
        <f>VLOOKUP(F250,RNR!$D$2:$E$13,2)</f>
        <v>Nov</v>
      </c>
      <c r="H250" s="236">
        <f>+'Ark1'!Q1566</f>
        <v>4</v>
      </c>
      <c r="I250" s="236">
        <f>+'Ark1'!R1566</f>
        <v>5</v>
      </c>
      <c r="J250" s="237">
        <f>+IF(I250=0,"",'Ark1'!AG1566)</f>
        <v>3.1489629328299636E-2</v>
      </c>
      <c r="K250" s="237">
        <f>+IF(I250=0,"",'Ark1'!AH1566)</f>
        <v>20</v>
      </c>
      <c r="L250" s="289"/>
      <c r="M250" s="243">
        <f>+'Ark1'!AI1566</f>
        <v>2</v>
      </c>
      <c r="N250" s="289"/>
      <c r="O250" s="288">
        <f>+IF(I250=0,"",'Ark1'!U1566)</f>
        <v>14.46</v>
      </c>
      <c r="P250" s="237">
        <f>+IF(I250=0,"",'Ark1'!V1566)</f>
        <v>0</v>
      </c>
      <c r="Q250" s="237"/>
      <c r="R250" s="237">
        <f>+IF(M250=0,"",'Ark1'!AJ1566)</f>
        <v>110.1</v>
      </c>
      <c r="S250" s="290"/>
      <c r="T250" s="237">
        <f>+IF(M250=0,"",'Ark1'!AK1566)</f>
        <v>13.374069885964913</v>
      </c>
      <c r="U250" s="289"/>
      <c r="V250" s="238">
        <f>+IF(I250=0,"",'Ark1'!S1566)</f>
        <v>3</v>
      </c>
      <c r="W250" s="289"/>
      <c r="X250" s="237">
        <f>+IF(I250=0,"",'Ark1'!W1566)</f>
        <v>0</v>
      </c>
      <c r="Y250" s="239">
        <f>+IF(I250=0,"",'Ark1'!X1566)</f>
        <v>60</v>
      </c>
      <c r="Z250" s="239">
        <f>+IF(I250=0,"",'Ark1'!Y1566)</f>
        <v>0</v>
      </c>
      <c r="AA250" s="239">
        <f>+IF(I250=0,"",'Ark1'!Z1566)</f>
        <v>4.7596638536770692</v>
      </c>
      <c r="AB250" s="237">
        <f>+IF(I250=0,"",'Ark1'!Z1566)</f>
        <v>4.7596638536770692</v>
      </c>
      <c r="AC250" s="237">
        <f>+IF(I250=0,"",'Ark1'!AB1566)</f>
        <v>0</v>
      </c>
      <c r="AD250" s="239">
        <f>+'Ark1'!AD1566</f>
        <v>0</v>
      </c>
      <c r="AE250" s="237">
        <f t="shared" si="46"/>
        <v>5</v>
      </c>
      <c r="AF250" s="237">
        <f t="shared" si="47"/>
        <v>1.25</v>
      </c>
      <c r="AG250" s="289"/>
      <c r="AJ250" s="29"/>
      <c r="AK250" s="27"/>
      <c r="AN250" s="27"/>
      <c r="AO250" s="27"/>
      <c r="AP250" s="27"/>
      <c r="AR250" s="27"/>
      <c r="AS250" s="241"/>
      <c r="AT250" s="27"/>
      <c r="AU250" s="27"/>
    </row>
    <row r="251" spans="1:47">
      <c r="A251" s="289"/>
      <c r="B251" s="236">
        <f>+'Ark1'!C1567</f>
        <v>2023</v>
      </c>
      <c r="C251" s="289"/>
      <c r="D251" s="236">
        <f>+'Ark1'!M1567</f>
        <v>1</v>
      </c>
      <c r="E251" s="236" t="str">
        <f>VLOOKUP(D251,RNR!$D$16:$E$30,2)</f>
        <v>1-</v>
      </c>
      <c r="F251" s="236">
        <f>+'Ark1'!D1567</f>
        <v>12</v>
      </c>
      <c r="G251" s="236" t="str">
        <f>VLOOKUP(F251,RNR!$D$2:$E$13,2)</f>
        <v>Des</v>
      </c>
      <c r="H251" s="236">
        <f>+'Ark1'!Q1567</f>
        <v>0</v>
      </c>
      <c r="I251" s="236">
        <f>+'Ark1'!R1567</f>
        <v>0</v>
      </c>
      <c r="J251" s="237" t="str">
        <f>+IF(I251=0,"",'Ark1'!AG1567)</f>
        <v/>
      </c>
      <c r="K251" s="237" t="str">
        <f>+IF(I251=0,"",'Ark1'!AH1567)</f>
        <v/>
      </c>
      <c r="L251" s="289"/>
      <c r="M251" s="243">
        <f>+'Ark1'!AI1567</f>
        <v>0</v>
      </c>
      <c r="N251" s="289"/>
      <c r="O251" s="288" t="str">
        <f>+IF(I251=0,"",'Ark1'!U1567)</f>
        <v/>
      </c>
      <c r="P251" s="237" t="str">
        <f>+IF(I251=0,"",'Ark1'!V1567)</f>
        <v/>
      </c>
      <c r="Q251" s="237"/>
      <c r="R251" s="237" t="str">
        <f>+IF(M251=0,"",'Ark1'!AJ1567)</f>
        <v/>
      </c>
      <c r="S251" s="290"/>
      <c r="T251" s="237" t="str">
        <f>+IF(M251=0,"",'Ark1'!AK1567)</f>
        <v/>
      </c>
      <c r="U251" s="289"/>
      <c r="V251" s="238" t="str">
        <f>+IF(I251=0,"",'Ark1'!S1567)</f>
        <v/>
      </c>
      <c r="W251" s="289"/>
      <c r="X251" s="237" t="str">
        <f>+IF(I251=0,"",'Ark1'!W1567)</f>
        <v/>
      </c>
      <c r="Y251" s="239" t="str">
        <f>+IF(I251=0,"",'Ark1'!X1567)</f>
        <v/>
      </c>
      <c r="Z251" s="239" t="str">
        <f>+IF(I251=0,"",'Ark1'!Y1567)</f>
        <v/>
      </c>
      <c r="AA251" s="239" t="str">
        <f>+IF(I251=0,"",'Ark1'!Z1567)</f>
        <v/>
      </c>
      <c r="AB251" s="237" t="str">
        <f>+IF(I251=0,"",'Ark1'!Z1567)</f>
        <v/>
      </c>
      <c r="AC251" s="237" t="str">
        <f>+IF(I251=0,"",'Ark1'!AB1567)</f>
        <v/>
      </c>
      <c r="AD251" s="239">
        <f>+'Ark1'!AD1567</f>
        <v>0</v>
      </c>
      <c r="AE251" s="237" t="str">
        <f t="shared" si="46"/>
        <v/>
      </c>
      <c r="AF251" s="237" t="str">
        <f t="shared" si="47"/>
        <v/>
      </c>
      <c r="AG251" s="289"/>
      <c r="AJ251" s="29"/>
      <c r="AK251" s="27"/>
      <c r="AN251" s="27"/>
      <c r="AO251" s="27"/>
      <c r="AP251" s="27"/>
      <c r="AR251" s="27"/>
      <c r="AS251" s="241"/>
      <c r="AT251" s="27"/>
      <c r="AU251" s="27"/>
    </row>
    <row r="252" spans="1:47">
      <c r="A252" s="289"/>
      <c r="B252" s="289"/>
      <c r="C252" s="289"/>
      <c r="D252" s="289"/>
      <c r="E252" s="289"/>
      <c r="F252" s="289"/>
      <c r="G252" s="289"/>
      <c r="H252" s="289"/>
      <c r="I252" s="289"/>
      <c r="J252" s="289"/>
      <c r="K252" s="289"/>
      <c r="L252" s="289"/>
      <c r="M252" s="330"/>
      <c r="N252" s="289"/>
      <c r="O252" s="289"/>
      <c r="P252" s="289"/>
      <c r="Q252" s="289"/>
      <c r="R252" s="290"/>
      <c r="S252" s="290"/>
      <c r="T252" s="290"/>
      <c r="U252" s="289"/>
      <c r="V252" s="289"/>
      <c r="W252" s="289"/>
      <c r="X252" s="289"/>
      <c r="Y252" s="289"/>
      <c r="Z252" s="289"/>
      <c r="AA252" s="289"/>
      <c r="AB252" s="289"/>
      <c r="AC252" s="289"/>
      <c r="AD252" s="289"/>
      <c r="AE252" s="289"/>
      <c r="AF252" s="289"/>
      <c r="AG252" s="289"/>
      <c r="AJ252" s="29"/>
      <c r="AK252" s="27"/>
      <c r="AN252" s="27"/>
      <c r="AO252" s="27"/>
      <c r="AP252" s="27"/>
      <c r="AR252" s="27"/>
      <c r="AS252" s="241"/>
      <c r="AT252" s="27"/>
      <c r="AU252" s="27"/>
    </row>
    <row r="253" spans="1:47">
      <c r="A253" s="330" t="s">
        <v>654</v>
      </c>
      <c r="B253" s="330"/>
      <c r="C253" s="330" t="str">
        <f>+E259</f>
        <v>1</v>
      </c>
      <c r="D253" s="330"/>
      <c r="E253" s="330"/>
      <c r="F253" s="330"/>
      <c r="G253" s="330"/>
      <c r="H253" s="330"/>
      <c r="I253" s="289"/>
      <c r="J253" s="289"/>
      <c r="K253" s="289"/>
      <c r="L253" s="289"/>
      <c r="M253" s="330"/>
      <c r="N253" s="289"/>
      <c r="O253" s="289"/>
      <c r="P253" s="289"/>
      <c r="Q253" s="289"/>
      <c r="R253" s="290"/>
      <c r="S253" s="290"/>
      <c r="T253" s="290"/>
      <c r="U253" s="289"/>
      <c r="V253" s="289"/>
      <c r="W253" s="289"/>
      <c r="X253" s="289"/>
      <c r="Y253" s="289"/>
      <c r="Z253" s="289"/>
      <c r="AA253" s="289"/>
      <c r="AB253" s="289"/>
      <c r="AC253" s="289"/>
      <c r="AD253" s="289"/>
      <c r="AE253" s="289"/>
      <c r="AF253" s="289"/>
      <c r="AG253" s="289"/>
      <c r="AJ253" s="29"/>
      <c r="AK253" s="27"/>
      <c r="AN253" s="27"/>
      <c r="AO253" s="27"/>
      <c r="AP253" s="27"/>
      <c r="AR253" s="27"/>
      <c r="AS253" s="241"/>
      <c r="AT253" s="27"/>
      <c r="AU253" s="27"/>
    </row>
    <row r="254" spans="1:47">
      <c r="A254" s="289"/>
      <c r="B254" s="289"/>
      <c r="C254" s="289"/>
      <c r="D254" s="289"/>
      <c r="E254" s="289"/>
      <c r="F254" s="289"/>
      <c r="G254" s="289"/>
      <c r="H254" s="289"/>
      <c r="I254" s="289"/>
      <c r="J254" s="289"/>
      <c r="K254" s="289"/>
      <c r="L254" s="289"/>
      <c r="M254" s="330"/>
      <c r="N254" s="289"/>
      <c r="O254" s="289"/>
      <c r="P254" s="289"/>
      <c r="Q254" s="289"/>
      <c r="R254" s="290"/>
      <c r="S254" s="290"/>
      <c r="T254" s="290"/>
      <c r="U254" s="289"/>
      <c r="V254" s="289"/>
      <c r="W254" s="289"/>
      <c r="X254" s="289"/>
      <c r="Y254" s="289"/>
      <c r="Z254" s="289"/>
      <c r="AA254" s="289"/>
      <c r="AB254" s="289"/>
      <c r="AC254" s="289"/>
      <c r="AD254" s="289"/>
      <c r="AE254" s="289"/>
      <c r="AF254" s="289"/>
      <c r="AG254" s="289"/>
      <c r="AJ254" s="29"/>
      <c r="AK254" s="27"/>
      <c r="AN254" s="27"/>
      <c r="AO254" s="27"/>
      <c r="AP254" s="27"/>
      <c r="AR254" s="27"/>
      <c r="AS254" s="241"/>
      <c r="AT254" s="27"/>
      <c r="AU254" s="27"/>
    </row>
    <row r="255" spans="1:47">
      <c r="A255" s="289"/>
      <c r="B255" s="236">
        <f>+'Ark1'!C1568</f>
        <v>2023</v>
      </c>
      <c r="C255" s="289"/>
      <c r="D255" s="236">
        <f>+'Ark1'!M1568</f>
        <v>2</v>
      </c>
      <c r="E255" s="236" t="str">
        <f>VLOOKUP(D255,RNR!$D$16:$E$30,2)</f>
        <v>1</v>
      </c>
      <c r="F255" s="236">
        <f>+'Ark1'!D1568</f>
        <v>1</v>
      </c>
      <c r="G255" s="236" t="str">
        <f>VLOOKUP(F255,RNR!$D$2:$E$13,2)</f>
        <v>Jan</v>
      </c>
      <c r="H255" s="236">
        <f>+'Ark1'!Q1568</f>
        <v>5</v>
      </c>
      <c r="I255" s="236">
        <f>+'Ark1'!R1568</f>
        <v>5</v>
      </c>
      <c r="J255" s="237">
        <f>+IF(I255=0,"",'Ark1'!AG1568)</f>
        <v>0.85155276835187499</v>
      </c>
      <c r="K255" s="237">
        <f>+IF(I255=0,"",'Ark1'!AH1568)</f>
        <v>0</v>
      </c>
      <c r="L255" s="289"/>
      <c r="M255" s="243">
        <f>+'Ark1'!AI1568</f>
        <v>0</v>
      </c>
      <c r="N255" s="289"/>
      <c r="O255" s="288">
        <f>+IF(I255=0,"",'Ark1'!U1568)</f>
        <v>15.86</v>
      </c>
      <c r="P255" s="237">
        <f>+IF(I255=0,"",'Ark1'!V1568)</f>
        <v>0</v>
      </c>
      <c r="Q255" s="237"/>
      <c r="R255" s="237" t="str">
        <f>+IF(M255=0,"",'Ark1'!AJ1568)</f>
        <v/>
      </c>
      <c r="S255" s="290"/>
      <c r="T255" s="237" t="str">
        <f>+IF(M255=0,"",'Ark1'!AK1568)</f>
        <v/>
      </c>
      <c r="U255" s="289"/>
      <c r="V255" s="238">
        <f>+IF(I255=0,"",'Ark1'!S1568)</f>
        <v>3.6</v>
      </c>
      <c r="W255" s="289"/>
      <c r="X255" s="237">
        <f>+IF(I255=0,"",'Ark1'!W1568)</f>
        <v>0</v>
      </c>
      <c r="Y255" s="239">
        <f>+IF(I255=0,"",'Ark1'!X1568)</f>
        <v>60</v>
      </c>
      <c r="Z255" s="239">
        <f>+IF(I255=0,"",'Ark1'!Y1568)</f>
        <v>0</v>
      </c>
      <c r="AA255" s="239">
        <f>+IF(I255=0,"",'Ark1'!Z1568)</f>
        <v>4.4526845834844426</v>
      </c>
      <c r="AB255" s="237">
        <f>+IF(I255=0,"",'Ark1'!Z1568)</f>
        <v>4.4526845834844426</v>
      </c>
      <c r="AC255" s="237">
        <f>+IF(I255=0,"",'Ark1'!AB1568)</f>
        <v>0</v>
      </c>
      <c r="AD255" s="239">
        <f>+'Ark1'!AD1568</f>
        <v>0</v>
      </c>
      <c r="AE255" s="237">
        <f t="shared" si="46"/>
        <v>2.5</v>
      </c>
      <c r="AF255" s="237">
        <f t="shared" si="47"/>
        <v>1</v>
      </c>
      <c r="AG255" s="289"/>
      <c r="AJ255" s="29"/>
      <c r="AK255" s="27"/>
      <c r="AN255" s="27"/>
      <c r="AO255" s="27"/>
      <c r="AP255" s="27"/>
      <c r="AR255" s="27"/>
      <c r="AS255" s="241"/>
      <c r="AT255" s="27"/>
      <c r="AU255" s="27"/>
    </row>
    <row r="256" spans="1:47">
      <c r="A256" s="289"/>
      <c r="B256" s="236">
        <f>+'Ark1'!C1569</f>
        <v>2023</v>
      </c>
      <c r="C256" s="289"/>
      <c r="D256" s="236">
        <f>+'Ark1'!M1569</f>
        <v>2</v>
      </c>
      <c r="E256" s="236" t="str">
        <f>VLOOKUP(D256,RNR!$D$16:$E$30,2)</f>
        <v>1</v>
      </c>
      <c r="F256" s="236">
        <f>+'Ark1'!D1569</f>
        <v>2</v>
      </c>
      <c r="G256" s="236" t="str">
        <f>VLOOKUP(F256,RNR!$D$2:$E$13,2)</f>
        <v>Feb</v>
      </c>
      <c r="H256" s="236">
        <f>+'Ark1'!Q1569</f>
        <v>6</v>
      </c>
      <c r="I256" s="236">
        <f>+'Ark1'!R1569</f>
        <v>7</v>
      </c>
      <c r="J256" s="237">
        <f>+IF(I256=0,"",'Ark1'!AG1569)</f>
        <v>0.70919319876204445</v>
      </c>
      <c r="K256" s="237">
        <f>+IF(I256=0,"",'Ark1'!AH1569)</f>
        <v>0</v>
      </c>
      <c r="L256" s="289"/>
      <c r="M256" s="243">
        <f>+'Ark1'!AI1569</f>
        <v>0</v>
      </c>
      <c r="N256" s="289"/>
      <c r="O256" s="288">
        <f>+IF(I256=0,"",'Ark1'!U1569)</f>
        <v>16.171428571428581</v>
      </c>
      <c r="P256" s="237">
        <f>+IF(I256=0,"",'Ark1'!V1569)</f>
        <v>0</v>
      </c>
      <c r="Q256" s="237"/>
      <c r="R256" s="237" t="str">
        <f>+IF(M256=0,"",'Ark1'!AJ1569)</f>
        <v/>
      </c>
      <c r="S256" s="290"/>
      <c r="T256" s="237" t="str">
        <f>+IF(M256=0,"",'Ark1'!AK1569)</f>
        <v/>
      </c>
      <c r="U256" s="289"/>
      <c r="V256" s="238">
        <f>+IF(I256=0,"",'Ark1'!S1569)</f>
        <v>3.4285714285714279</v>
      </c>
      <c r="W256" s="289"/>
      <c r="X256" s="237">
        <f>+IF(I256=0,"",'Ark1'!W1569)</f>
        <v>0</v>
      </c>
      <c r="Y256" s="239">
        <f>+IF(I256=0,"",'Ark1'!X1569)</f>
        <v>57.142857142857153</v>
      </c>
      <c r="Z256" s="239">
        <f>+IF(I256=0,"",'Ark1'!Y1569)</f>
        <v>28.571428571428577</v>
      </c>
      <c r="AA256" s="239">
        <f>+IF(I256=0,"",'Ark1'!Z1569)</f>
        <v>7.5675461744240948</v>
      </c>
      <c r="AB256" s="237">
        <f>+IF(I256=0,"",'Ark1'!Z1569)</f>
        <v>7.5675461744240948</v>
      </c>
      <c r="AC256" s="237">
        <f>+IF(I256=0,"",'Ark1'!AB1569)</f>
        <v>0</v>
      </c>
      <c r="AD256" s="239">
        <f>+'Ark1'!AD1569</f>
        <v>0</v>
      </c>
      <c r="AE256" s="237">
        <f t="shared" si="46"/>
        <v>3.5</v>
      </c>
      <c r="AF256" s="237">
        <f t="shared" si="47"/>
        <v>1.1666666666666667</v>
      </c>
      <c r="AG256" s="289"/>
      <c r="AJ256" s="29"/>
      <c r="AK256" s="27"/>
      <c r="AN256" s="27"/>
      <c r="AO256" s="27"/>
      <c r="AP256" s="27"/>
      <c r="AR256" s="27"/>
      <c r="AS256" s="241"/>
      <c r="AT256" s="27"/>
      <c r="AU256" s="27"/>
    </row>
    <row r="257" spans="1:47">
      <c r="A257" s="289"/>
      <c r="B257" s="236">
        <f>+'Ark1'!C1570</f>
        <v>2023</v>
      </c>
      <c r="C257" s="289"/>
      <c r="D257" s="236">
        <f>+'Ark1'!M1570</f>
        <v>2</v>
      </c>
      <c r="E257" s="236" t="str">
        <f>VLOOKUP(D257,RNR!$D$16:$E$30,2)</f>
        <v>1</v>
      </c>
      <c r="F257" s="236">
        <f>+'Ark1'!D1570</f>
        <v>3</v>
      </c>
      <c r="G257" s="236" t="str">
        <f>VLOOKUP(F257,RNR!$D$2:$E$13,2)</f>
        <v>Mar</v>
      </c>
      <c r="H257" s="236">
        <f>+'Ark1'!Q1570</f>
        <v>28</v>
      </c>
      <c r="I257" s="236">
        <f>+'Ark1'!R1570</f>
        <v>31</v>
      </c>
      <c r="J257" s="237">
        <f>+IF(I257=0,"",'Ark1'!AG1570)</f>
        <v>0.53720928584373551</v>
      </c>
      <c r="K257" s="237">
        <f>+IF(I257=0,"",'Ark1'!AH1570)</f>
        <v>6.4516129032258052</v>
      </c>
      <c r="L257" s="289"/>
      <c r="M257" s="243">
        <f>+'Ark1'!AI1570</f>
        <v>8</v>
      </c>
      <c r="N257" s="289"/>
      <c r="O257" s="288">
        <f>+IF(I257=0,"",'Ark1'!U1570)</f>
        <v>17.116129032258058</v>
      </c>
      <c r="P257" s="237">
        <f>+IF(I257=0,"",'Ark1'!V1570)</f>
        <v>0</v>
      </c>
      <c r="Q257" s="237"/>
      <c r="R257" s="237">
        <f>+IF(M257=0,"",'Ark1'!AJ1570)</f>
        <v>102.175</v>
      </c>
      <c r="S257" s="290"/>
      <c r="T257" s="237">
        <f>+IF(M257=0,"",'Ark1'!AK1570)</f>
        <v>16.143025053420963</v>
      </c>
      <c r="U257" s="289"/>
      <c r="V257" s="238">
        <f>+IF(I257=0,"",'Ark1'!S1570)</f>
        <v>3.9677419354838719</v>
      </c>
      <c r="W257" s="289"/>
      <c r="X257" s="237">
        <f>+IF(I257=0,"",'Ark1'!W1570)</f>
        <v>0</v>
      </c>
      <c r="Y257" s="239">
        <f>+IF(I257=0,"",'Ark1'!X1570)</f>
        <v>48.387096774193559</v>
      </c>
      <c r="Z257" s="239">
        <f>+IF(I257=0,"",'Ark1'!Y1570)</f>
        <v>19.354838709677423</v>
      </c>
      <c r="AA257" s="239">
        <f>+IF(I257=0,"",'Ark1'!Z1570)</f>
        <v>6.2039579860785752</v>
      </c>
      <c r="AB257" s="237">
        <f>+IF(I257=0,"",'Ark1'!Z1570)</f>
        <v>6.2039579860785752</v>
      </c>
      <c r="AC257" s="237">
        <f>+IF(I257=0,"",'Ark1'!AB1570)</f>
        <v>0</v>
      </c>
      <c r="AD257" s="239">
        <f>+'Ark1'!AD1570</f>
        <v>0</v>
      </c>
      <c r="AE257" s="237">
        <f t="shared" si="46"/>
        <v>15.5</v>
      </c>
      <c r="AF257" s="237">
        <f t="shared" si="47"/>
        <v>1.1071428571428572</v>
      </c>
      <c r="AG257" s="289"/>
      <c r="AJ257" s="29"/>
      <c r="AK257" s="27"/>
      <c r="AN257" s="27"/>
      <c r="AO257" s="27"/>
      <c r="AP257" s="27"/>
      <c r="AR257" s="27"/>
      <c r="AS257" s="241"/>
      <c r="AT257" s="27"/>
      <c r="AU257" s="27"/>
    </row>
    <row r="258" spans="1:47">
      <c r="A258" s="289"/>
      <c r="B258" s="236">
        <f>+'Ark1'!C1571</f>
        <v>2023</v>
      </c>
      <c r="C258" s="289"/>
      <c r="D258" s="236">
        <f>+'Ark1'!M1571</f>
        <v>2</v>
      </c>
      <c r="E258" s="236" t="str">
        <f>VLOOKUP(D258,RNR!$D$16:$E$30,2)</f>
        <v>1</v>
      </c>
      <c r="F258" s="236">
        <f>+'Ark1'!D1571</f>
        <v>4</v>
      </c>
      <c r="G258" s="236" t="str">
        <f>VLOOKUP(F258,RNR!$D$2:$E$13,2)</f>
        <v>Apr</v>
      </c>
      <c r="H258" s="236">
        <f>+'Ark1'!Q1571</f>
        <v>14</v>
      </c>
      <c r="I258" s="236">
        <f>+'Ark1'!R1571</f>
        <v>25</v>
      </c>
      <c r="J258" s="237">
        <f>+IF(I258=0,"",'Ark1'!AG1571)</f>
        <v>2.487531697451181</v>
      </c>
      <c r="K258" s="237">
        <f>+IF(I258=0,"",'Ark1'!AH1571)</f>
        <v>4</v>
      </c>
      <c r="L258" s="289"/>
      <c r="M258" s="243">
        <f>+'Ark1'!AI1571</f>
        <v>2</v>
      </c>
      <c r="N258" s="289"/>
      <c r="O258" s="288">
        <f>+IF(I258=0,"",'Ark1'!U1571)</f>
        <v>12.988000000000008</v>
      </c>
      <c r="P258" s="237">
        <f>+IF(I258=0,"",'Ark1'!V1571)</f>
        <v>0</v>
      </c>
      <c r="Q258" s="237"/>
      <c r="R258" s="237">
        <f>+IF(M258=0,"",'Ark1'!AJ1571)</f>
        <v>113.2</v>
      </c>
      <c r="S258" s="290"/>
      <c r="T258" s="237">
        <f>+IF(M258=0,"",'Ark1'!AK1571)</f>
        <v>16.55716879123533</v>
      </c>
      <c r="U258" s="289"/>
      <c r="V258" s="238">
        <f>+IF(I258=0,"",'Ark1'!S1571)</f>
        <v>4.92</v>
      </c>
      <c r="W258" s="289"/>
      <c r="X258" s="237">
        <f>+IF(I258=0,"",'Ark1'!W1571)</f>
        <v>0</v>
      </c>
      <c r="Y258" s="239">
        <f>+IF(I258=0,"",'Ark1'!X1571)</f>
        <v>16</v>
      </c>
      <c r="Z258" s="239">
        <f>+IF(I258=0,"",'Ark1'!Y1571)</f>
        <v>4</v>
      </c>
      <c r="AA258" s="239">
        <f>+IF(I258=0,"",'Ark1'!Z1571)</f>
        <v>4.738803224443898</v>
      </c>
      <c r="AB258" s="237">
        <f>+IF(I258=0,"",'Ark1'!Z1571)</f>
        <v>4.738803224443898</v>
      </c>
      <c r="AC258" s="237">
        <f>+IF(I258=0,"",'Ark1'!AB1571)</f>
        <v>0</v>
      </c>
      <c r="AD258" s="239">
        <f>+'Ark1'!AD1571</f>
        <v>0</v>
      </c>
      <c r="AE258" s="237">
        <f t="shared" si="46"/>
        <v>12.5</v>
      </c>
      <c r="AF258" s="237">
        <f t="shared" si="47"/>
        <v>1.7857142857142858</v>
      </c>
      <c r="AG258" s="289"/>
      <c r="AJ258" s="29"/>
      <c r="AK258" s="27"/>
      <c r="AN258" s="27"/>
      <c r="AO258" s="27"/>
      <c r="AP258" s="27"/>
      <c r="AR258" s="27"/>
      <c r="AS258" s="241"/>
      <c r="AT258" s="27"/>
      <c r="AU258" s="27"/>
    </row>
    <row r="259" spans="1:47">
      <c r="A259" s="289"/>
      <c r="B259" s="236">
        <f>+'Ark1'!C1572</f>
        <v>2023</v>
      </c>
      <c r="C259" s="289"/>
      <c r="D259" s="236">
        <f>+'Ark1'!M1572</f>
        <v>2</v>
      </c>
      <c r="E259" s="236" t="str">
        <f>VLOOKUP(D259,RNR!$D$16:$E$30,2)</f>
        <v>1</v>
      </c>
      <c r="F259" s="236">
        <f>+'Ark1'!D1572</f>
        <v>5</v>
      </c>
      <c r="G259" s="236" t="str">
        <f>VLOOKUP(F259,RNR!$D$2:$E$13,2)</f>
        <v>Mai</v>
      </c>
      <c r="H259" s="236">
        <f>+'Ark1'!Q1572</f>
        <v>44</v>
      </c>
      <c r="I259" s="236">
        <f>+'Ark1'!R1572</f>
        <v>99</v>
      </c>
      <c r="J259" s="237">
        <f>+IF(I259=0,"",'Ark1'!AG1572)</f>
        <v>4.0840549216368593</v>
      </c>
      <c r="K259" s="237">
        <f>+IF(I259=0,"",'Ark1'!AH1572)</f>
        <v>2.0202020202020203</v>
      </c>
      <c r="L259" s="289"/>
      <c r="M259" s="243">
        <f>+'Ark1'!AI1572</f>
        <v>36</v>
      </c>
      <c r="N259" s="289"/>
      <c r="O259" s="288">
        <f>+IF(I259=0,"",'Ark1'!U1572)</f>
        <v>13.763636363636357</v>
      </c>
      <c r="P259" s="237">
        <f>+IF(I259=0,"",'Ark1'!V1572)</f>
        <v>0</v>
      </c>
      <c r="Q259" s="237"/>
      <c r="R259" s="237">
        <f>+IF(M259=0,"",'Ark1'!AJ1572)</f>
        <v>94.01111111111112</v>
      </c>
      <c r="S259" s="290"/>
      <c r="T259" s="237">
        <f>+IF(M259=0,"",'Ark1'!AK1572)</f>
        <v>16.38240638422478</v>
      </c>
      <c r="U259" s="289"/>
      <c r="V259" s="238">
        <f>+IF(I259=0,"",'Ark1'!S1572)</f>
        <v>4.5151515151515156</v>
      </c>
      <c r="W259" s="289"/>
      <c r="X259" s="237">
        <f>+IF(I259=0,"",'Ark1'!W1572)</f>
        <v>0</v>
      </c>
      <c r="Y259" s="239">
        <f>+IF(I259=0,"",'Ark1'!X1572)</f>
        <v>24.242424242424246</v>
      </c>
      <c r="Z259" s="239">
        <f>+IF(I259=0,"",'Ark1'!Y1572)</f>
        <v>5.0505050505050511</v>
      </c>
      <c r="AA259" s="239">
        <f>+IF(I259=0,"",'Ark1'!Z1572)</f>
        <v>4.6554075117106493</v>
      </c>
      <c r="AB259" s="237">
        <f>+IF(I259=0,"",'Ark1'!Z1572)</f>
        <v>4.6554075117106493</v>
      </c>
      <c r="AC259" s="237">
        <f>+IF(I259=0,"",'Ark1'!AB1572)</f>
        <v>0</v>
      </c>
      <c r="AD259" s="239">
        <f>+'Ark1'!AD1572</f>
        <v>0</v>
      </c>
      <c r="AE259" s="237">
        <f t="shared" ref="AE259:AE337" si="48">+IF(I259=0,"",I259/D259)</f>
        <v>49.5</v>
      </c>
      <c r="AF259" s="237">
        <f t="shared" ref="AF259:AF337" si="49">+IF(I259=0,"",I259/H259)</f>
        <v>2.25</v>
      </c>
      <c r="AG259" s="289"/>
      <c r="AJ259" s="29"/>
      <c r="AK259" s="27"/>
      <c r="AN259" s="27"/>
      <c r="AO259" s="27"/>
      <c r="AP259" s="27"/>
      <c r="AR259" s="27"/>
      <c r="AS259" s="241"/>
      <c r="AT259" s="27"/>
      <c r="AU259" s="27"/>
    </row>
    <row r="260" spans="1:47">
      <c r="A260" s="289"/>
      <c r="B260" s="236">
        <f>+'Ark1'!C1573</f>
        <v>2023</v>
      </c>
      <c r="C260" s="289"/>
      <c r="D260" s="236">
        <f>+'Ark1'!M1573</f>
        <v>2</v>
      </c>
      <c r="E260" s="236" t="str">
        <f>VLOOKUP(D260,RNR!$D$16:$E$30,2)</f>
        <v>1</v>
      </c>
      <c r="F260" s="236">
        <f>+'Ark1'!D1573</f>
        <v>6</v>
      </c>
      <c r="G260" s="236" t="str">
        <f>VLOOKUP(F260,RNR!$D$2:$E$13,2)</f>
        <v>Jun</v>
      </c>
      <c r="H260" s="236">
        <f>+'Ark1'!Q1573</f>
        <v>17</v>
      </c>
      <c r="I260" s="236">
        <f>+'Ark1'!R1573</f>
        <v>33</v>
      </c>
      <c r="J260" s="237">
        <f>+IF(I260=0,"",'Ark1'!AG1573)</f>
        <v>1.6039061922024103</v>
      </c>
      <c r="K260" s="237">
        <f>+IF(I260=0,"",'Ark1'!AH1573)</f>
        <v>9.0909090909090917</v>
      </c>
      <c r="L260" s="289"/>
      <c r="M260" s="243">
        <f>+'Ark1'!AI1573</f>
        <v>9</v>
      </c>
      <c r="N260" s="289"/>
      <c r="O260" s="288">
        <f>+IF(I260=0,"",'Ark1'!U1573)</f>
        <v>13.139393939393935</v>
      </c>
      <c r="P260" s="237">
        <f>+IF(I260=0,"",'Ark1'!V1573)</f>
        <v>0</v>
      </c>
      <c r="Q260" s="237"/>
      <c r="R260" s="237">
        <f>+IF(M260=0,"",'Ark1'!AJ1573)</f>
        <v>98.844444444444449</v>
      </c>
      <c r="S260" s="290"/>
      <c r="T260" s="237">
        <f>+IF(M260=0,"",'Ark1'!AK1573)</f>
        <v>14.924914052846457</v>
      </c>
      <c r="U260" s="289"/>
      <c r="V260" s="238">
        <f>+IF(I260=0,"",'Ark1'!S1573)</f>
        <v>4.0606060606060606</v>
      </c>
      <c r="W260" s="289"/>
      <c r="X260" s="237">
        <f>+IF(I260=0,"",'Ark1'!W1573)</f>
        <v>0</v>
      </c>
      <c r="Y260" s="239">
        <f>+IF(I260=0,"",'Ark1'!X1573)</f>
        <v>24.242424242424246</v>
      </c>
      <c r="Z260" s="239">
        <f>+IF(I260=0,"",'Ark1'!Y1573)</f>
        <v>0</v>
      </c>
      <c r="AA260" s="239">
        <f>+IF(I260=0,"",'Ark1'!Z1573)</f>
        <v>3.7701329768316714</v>
      </c>
      <c r="AB260" s="237">
        <f>+IF(I260=0,"",'Ark1'!Z1573)</f>
        <v>3.7701329768316714</v>
      </c>
      <c r="AC260" s="237">
        <f>+IF(I260=0,"",'Ark1'!AB1573)</f>
        <v>0</v>
      </c>
      <c r="AD260" s="239">
        <f>+'Ark1'!AD1573</f>
        <v>0</v>
      </c>
      <c r="AE260" s="237">
        <f t="shared" si="48"/>
        <v>16.5</v>
      </c>
      <c r="AF260" s="237">
        <f t="shared" si="49"/>
        <v>1.9411764705882353</v>
      </c>
      <c r="AG260" s="289"/>
      <c r="AJ260" s="29"/>
      <c r="AK260" s="27"/>
      <c r="AN260" s="27"/>
      <c r="AO260" s="27"/>
      <c r="AP260" s="27"/>
      <c r="AR260" s="27"/>
      <c r="AS260" s="241"/>
      <c r="AT260" s="27"/>
      <c r="AU260" s="27"/>
    </row>
    <row r="261" spans="1:47">
      <c r="A261" s="289"/>
      <c r="B261" s="236">
        <f>+'Ark1'!C1574</f>
        <v>2023</v>
      </c>
      <c r="C261" s="289"/>
      <c r="D261" s="236">
        <f>+'Ark1'!M1574</f>
        <v>2</v>
      </c>
      <c r="E261" s="236" t="str">
        <f>VLOOKUP(D261,RNR!$D$16:$E$30,2)</f>
        <v>1</v>
      </c>
      <c r="F261" s="236">
        <f>+'Ark1'!D1574</f>
        <v>7</v>
      </c>
      <c r="G261" s="236" t="str">
        <f>VLOOKUP(F261,RNR!$D$2:$E$13,2)</f>
        <v>Jul</v>
      </c>
      <c r="H261" s="236">
        <f>+'Ark1'!Q1574</f>
        <v>7</v>
      </c>
      <c r="I261" s="236">
        <f>+'Ark1'!R1574</f>
        <v>18</v>
      </c>
      <c r="J261" s="237">
        <f>+IF(I261=0,"",'Ark1'!AG1574)</f>
        <v>3.8403940642829753</v>
      </c>
      <c r="K261" s="237">
        <f>+IF(I261=0,"",'Ark1'!AH1574)</f>
        <v>5.5555555555555562</v>
      </c>
      <c r="L261" s="289"/>
      <c r="M261" s="243">
        <f>+'Ark1'!AI1574</f>
        <v>14</v>
      </c>
      <c r="N261" s="289"/>
      <c r="O261" s="288">
        <f>+IF(I261=0,"",'Ark1'!U1574)</f>
        <v>17.238888888888891</v>
      </c>
      <c r="P261" s="237">
        <f>+IF(I261=0,"",'Ark1'!V1574)</f>
        <v>0</v>
      </c>
      <c r="Q261" s="237"/>
      <c r="R261" s="237">
        <f>+IF(M261=0,"",'Ark1'!AJ1574)</f>
        <v>117.4785714285714</v>
      </c>
      <c r="S261" s="290"/>
      <c r="T261" s="237">
        <f>+IF(M261=0,"",'Ark1'!AK1574)</f>
        <v>10.836024489590873</v>
      </c>
      <c r="U261" s="289"/>
      <c r="V261" s="238">
        <f>+IF(I261=0,"",'Ark1'!S1574)</f>
        <v>3.4444444444444442</v>
      </c>
      <c r="W261" s="289"/>
      <c r="X261" s="237">
        <f>+IF(I261=0,"",'Ark1'!W1574)</f>
        <v>0</v>
      </c>
      <c r="Y261" s="239">
        <f>+IF(I261=0,"",'Ark1'!X1574)</f>
        <v>38.888888888888886</v>
      </c>
      <c r="Z261" s="239">
        <f>+IF(I261=0,"",'Ark1'!Y1574)</f>
        <v>27.777777777777779</v>
      </c>
      <c r="AA261" s="239">
        <f>+IF(I261=0,"",'Ark1'!Z1574)</f>
        <v>8.9568185627170145</v>
      </c>
      <c r="AB261" s="237">
        <f>+IF(I261=0,"",'Ark1'!Z1574)</f>
        <v>8.9568185627170145</v>
      </c>
      <c r="AC261" s="237">
        <f>+IF(I261=0,"",'Ark1'!AB1574)</f>
        <v>0</v>
      </c>
      <c r="AD261" s="239">
        <f>+'Ark1'!AD1574</f>
        <v>0</v>
      </c>
      <c r="AE261" s="237">
        <f t="shared" si="48"/>
        <v>9</v>
      </c>
      <c r="AF261" s="237">
        <f t="shared" si="49"/>
        <v>2.5714285714285716</v>
      </c>
      <c r="AG261" s="289"/>
      <c r="AJ261" s="29"/>
      <c r="AK261" s="27"/>
      <c r="AN261" s="27"/>
      <c r="AO261" s="27"/>
      <c r="AP261" s="27"/>
      <c r="AR261" s="27"/>
      <c r="AS261" s="241"/>
      <c r="AT261" s="27"/>
      <c r="AU261" s="27"/>
    </row>
    <row r="262" spans="1:47">
      <c r="A262" s="289"/>
      <c r="B262" s="236">
        <f>+'Ark1'!C1575</f>
        <v>2023</v>
      </c>
      <c r="C262" s="289"/>
      <c r="D262" s="236">
        <f>+'Ark1'!M1575</f>
        <v>2</v>
      </c>
      <c r="E262" s="236" t="str">
        <f>VLOOKUP(D262,RNR!$D$16:$E$30,2)</f>
        <v>1</v>
      </c>
      <c r="F262" s="236">
        <f>+'Ark1'!D1575</f>
        <v>8</v>
      </c>
      <c r="G262" s="236" t="str">
        <f>VLOOKUP(F262,RNR!$D$2:$E$13,2)</f>
        <v>Aug</v>
      </c>
      <c r="H262" s="236">
        <f>+'Ark1'!Q1575</f>
        <v>129</v>
      </c>
      <c r="I262" s="236">
        <f>+'Ark1'!R1575</f>
        <v>183</v>
      </c>
      <c r="J262" s="237">
        <f>+IF(I262=0,"",'Ark1'!AG1575)</f>
        <v>2.0809057416683832</v>
      </c>
      <c r="K262" s="237">
        <f>+IF(I262=0,"",'Ark1'!AH1575)</f>
        <v>4.918032786885246</v>
      </c>
      <c r="L262" s="289"/>
      <c r="M262" s="243">
        <f>+'Ark1'!AI1575</f>
        <v>74</v>
      </c>
      <c r="N262" s="289"/>
      <c r="O262" s="288">
        <f>+IF(I262=0,"",'Ark1'!U1575)</f>
        <v>18.707103825136596</v>
      </c>
      <c r="P262" s="237">
        <f>+IF(I262=0,"",'Ark1'!V1575)</f>
        <v>0</v>
      </c>
      <c r="Q262" s="237"/>
      <c r="R262" s="237">
        <f>+IF(M262=0,"",'Ark1'!AJ1575)</f>
        <v>108.54189189189186</v>
      </c>
      <c r="S262" s="290"/>
      <c r="T262" s="237">
        <f>+IF(M262=0,"",'Ark1'!AK1575)</f>
        <v>16.741656565353573</v>
      </c>
      <c r="U262" s="289"/>
      <c r="V262" s="238">
        <f>+IF(I262=0,"",'Ark1'!S1575)</f>
        <v>4.1366120218579239</v>
      </c>
      <c r="W262" s="289"/>
      <c r="X262" s="237">
        <f>+IF(I262=0,"",'Ark1'!W1575)</f>
        <v>0</v>
      </c>
      <c r="Y262" s="239">
        <f>+IF(I262=0,"",'Ark1'!X1575)</f>
        <v>67.759562841530069</v>
      </c>
      <c r="Z262" s="239">
        <f>+IF(I262=0,"",'Ark1'!Y1575)</f>
        <v>28.415300546448087</v>
      </c>
      <c r="AA262" s="239">
        <f>+IF(I262=0,"",'Ark1'!Z1575)</f>
        <v>6.4848123385124588</v>
      </c>
      <c r="AB262" s="237">
        <f>+IF(I262=0,"",'Ark1'!Z1575)</f>
        <v>6.4848123385124588</v>
      </c>
      <c r="AC262" s="237">
        <f>+IF(I262=0,"",'Ark1'!AB1575)</f>
        <v>0</v>
      </c>
      <c r="AD262" s="239">
        <f>+'Ark1'!AD1575</f>
        <v>0</v>
      </c>
      <c r="AE262" s="237">
        <f t="shared" si="48"/>
        <v>91.5</v>
      </c>
      <c r="AF262" s="237">
        <f t="shared" si="49"/>
        <v>1.4186046511627908</v>
      </c>
      <c r="AG262" s="289"/>
      <c r="AJ262" s="29"/>
      <c r="AK262" s="27"/>
      <c r="AN262" s="27"/>
      <c r="AO262" s="27"/>
      <c r="AP262" s="27"/>
      <c r="AR262" s="27"/>
      <c r="AS262" s="241"/>
      <c r="AT262" s="27"/>
      <c r="AU262" s="27"/>
    </row>
    <row r="263" spans="1:47">
      <c r="A263" s="289"/>
      <c r="B263" s="236">
        <f>+'Ark1'!C1576</f>
        <v>2023</v>
      </c>
      <c r="C263" s="289"/>
      <c r="D263" s="236">
        <f>+'Ark1'!M1576</f>
        <v>2</v>
      </c>
      <c r="E263" s="236" t="str">
        <f>VLOOKUP(D263,RNR!$D$16:$E$30,2)</f>
        <v>1</v>
      </c>
      <c r="F263" s="236">
        <f>+'Ark1'!D1576</f>
        <v>9</v>
      </c>
      <c r="G263" s="236" t="str">
        <f>VLOOKUP(F263,RNR!$D$2:$E$13,2)</f>
        <v>Sep</v>
      </c>
      <c r="H263" s="236">
        <f>+'Ark1'!Q1576</f>
        <v>78</v>
      </c>
      <c r="I263" s="236">
        <f>+'Ark1'!R1576</f>
        <v>112</v>
      </c>
      <c r="J263" s="237">
        <f>+IF(I263=0,"",'Ark1'!AG1576)</f>
        <v>1.1556347893110237</v>
      </c>
      <c r="K263" s="237">
        <f>+IF(I263=0,"",'Ark1'!AH1576)</f>
        <v>8.9285714285714306</v>
      </c>
      <c r="L263" s="289"/>
      <c r="M263" s="243">
        <f>+'Ark1'!AI1576</f>
        <v>37</v>
      </c>
      <c r="N263" s="289"/>
      <c r="O263" s="288">
        <f>+IF(I263=0,"",'Ark1'!U1576)</f>
        <v>17.965178571428563</v>
      </c>
      <c r="P263" s="237">
        <f>+IF(I263=0,"",'Ark1'!V1576)</f>
        <v>0</v>
      </c>
      <c r="Q263" s="237"/>
      <c r="R263" s="237">
        <f>+IF(M263=0,"",'Ark1'!AJ1576)</f>
        <v>104.37837837837836</v>
      </c>
      <c r="S263" s="290"/>
      <c r="T263" s="237">
        <f>+IF(M263=0,"",'Ark1'!AK1576)</f>
        <v>15.551336499519628</v>
      </c>
      <c r="U263" s="289"/>
      <c r="V263" s="238">
        <f>+IF(I263=0,"",'Ark1'!S1576)</f>
        <v>3.875</v>
      </c>
      <c r="W263" s="289"/>
      <c r="X263" s="237">
        <f>+IF(I263=0,"",'Ark1'!W1576)</f>
        <v>0</v>
      </c>
      <c r="Y263" s="239">
        <f>+IF(I263=0,"",'Ark1'!X1576)</f>
        <v>58.035714285714306</v>
      </c>
      <c r="Z263" s="239">
        <f>+IF(I263=0,"",'Ark1'!Y1576)</f>
        <v>26.785714285714281</v>
      </c>
      <c r="AA263" s="239">
        <f>+IF(I263=0,"",'Ark1'!Z1576)</f>
        <v>6.3303930963113677</v>
      </c>
      <c r="AB263" s="237">
        <f>+IF(I263=0,"",'Ark1'!Z1576)</f>
        <v>6.3303930963113677</v>
      </c>
      <c r="AC263" s="237">
        <f>+IF(I263=0,"",'Ark1'!AB1576)</f>
        <v>0</v>
      </c>
      <c r="AD263" s="239">
        <f>+'Ark1'!AD1576</f>
        <v>0</v>
      </c>
      <c r="AE263" s="237">
        <f t="shared" si="48"/>
        <v>56</v>
      </c>
      <c r="AF263" s="237">
        <f t="shared" si="49"/>
        <v>1.4358974358974359</v>
      </c>
      <c r="AG263" s="289"/>
      <c r="AJ263" s="29"/>
      <c r="AK263" s="27"/>
      <c r="AN263" s="27"/>
      <c r="AO263" s="27"/>
      <c r="AP263" s="27"/>
      <c r="AR263" s="27"/>
      <c r="AS263" s="241"/>
      <c r="AT263" s="27"/>
      <c r="AU263" s="27"/>
    </row>
    <row r="264" spans="1:47">
      <c r="A264" s="289"/>
      <c r="B264" s="236">
        <f>+'Ark1'!C1577</f>
        <v>2023</v>
      </c>
      <c r="C264" s="289"/>
      <c r="D264" s="236">
        <f>+'Ark1'!M1577</f>
        <v>2</v>
      </c>
      <c r="E264" s="236" t="str">
        <f>VLOOKUP(D264,RNR!$D$16:$E$30,2)</f>
        <v>1</v>
      </c>
      <c r="F264" s="236">
        <f>+'Ark1'!D1577</f>
        <v>10</v>
      </c>
      <c r="G264" s="236" t="str">
        <f>VLOOKUP(F264,RNR!$D$2:$E$13,2)</f>
        <v>Okt</v>
      </c>
      <c r="H264" s="236">
        <f>+'Ark1'!Q1577</f>
        <v>159</v>
      </c>
      <c r="I264" s="236">
        <f>+'Ark1'!R1577</f>
        <v>202</v>
      </c>
      <c r="J264" s="237">
        <f>+IF(I264=0,"",'Ark1'!AG1577)</f>
        <v>0.77121078104968099</v>
      </c>
      <c r="K264" s="237">
        <f>+IF(I264=0,"",'Ark1'!AH1577)</f>
        <v>1.4851485148514851</v>
      </c>
      <c r="L264" s="289"/>
      <c r="M264" s="243">
        <f>+'Ark1'!AI1577</f>
        <v>87</v>
      </c>
      <c r="N264" s="289"/>
      <c r="O264" s="288">
        <f>+IF(I264=0,"",'Ark1'!U1577)</f>
        <v>18.823762376237624</v>
      </c>
      <c r="P264" s="237">
        <f>+IF(I264=0,"",'Ark1'!V1577)</f>
        <v>0</v>
      </c>
      <c r="Q264" s="237"/>
      <c r="R264" s="237">
        <f>+IF(M264=0,"",'Ark1'!AJ1577)</f>
        <v>109.62988505747124</v>
      </c>
      <c r="S264" s="290"/>
      <c r="T264" s="237">
        <f>+IF(M264=0,"",'Ark1'!AK1577)</f>
        <v>14.569214233683915</v>
      </c>
      <c r="U264" s="289"/>
      <c r="V264" s="238">
        <f>+IF(I264=0,"",'Ark1'!S1577)</f>
        <v>3.9554455445544554</v>
      </c>
      <c r="W264" s="289"/>
      <c r="X264" s="237">
        <f>+IF(I264=0,"",'Ark1'!W1577)</f>
        <v>0</v>
      </c>
      <c r="Y264" s="239">
        <f>+IF(I264=0,"",'Ark1'!X1577)</f>
        <v>70.792079207920793</v>
      </c>
      <c r="Z264" s="239">
        <f>+IF(I264=0,"",'Ark1'!Y1577)</f>
        <v>22.277227722772277</v>
      </c>
      <c r="AA264" s="239">
        <f>+IF(I264=0,"",'Ark1'!Z1577)</f>
        <v>5.4814836561142499</v>
      </c>
      <c r="AB264" s="237">
        <f>+IF(I264=0,"",'Ark1'!Z1577)</f>
        <v>5.4814836561142499</v>
      </c>
      <c r="AC264" s="237">
        <f>+IF(I264=0,"",'Ark1'!AB1577)</f>
        <v>0</v>
      </c>
      <c r="AD264" s="239">
        <f>+'Ark1'!AD1577</f>
        <v>0</v>
      </c>
      <c r="AE264" s="237">
        <f t="shared" si="48"/>
        <v>101</v>
      </c>
      <c r="AF264" s="237">
        <f t="shared" si="49"/>
        <v>1.270440251572327</v>
      </c>
      <c r="AG264" s="289"/>
      <c r="AJ264" s="29"/>
      <c r="AK264" s="27"/>
      <c r="AN264" s="27"/>
      <c r="AO264" s="27"/>
      <c r="AP264" s="27"/>
      <c r="AR264" s="27"/>
      <c r="AS264" s="241"/>
      <c r="AT264" s="27"/>
      <c r="AU264" s="27"/>
    </row>
    <row r="265" spans="1:47">
      <c r="A265" s="289"/>
      <c r="B265" s="236">
        <f>+'Ark1'!C1578</f>
        <v>2023</v>
      </c>
      <c r="C265" s="289"/>
      <c r="D265" s="236">
        <f>+'Ark1'!M1578</f>
        <v>2</v>
      </c>
      <c r="E265" s="236" t="str">
        <f>VLOOKUP(D265,RNR!$D$16:$E$30,2)</f>
        <v>1</v>
      </c>
      <c r="F265" s="236">
        <f>+'Ark1'!D1578</f>
        <v>11</v>
      </c>
      <c r="G265" s="236" t="str">
        <f>VLOOKUP(F265,RNR!$D$2:$E$13,2)</f>
        <v>Nov</v>
      </c>
      <c r="H265" s="236">
        <f>+'Ark1'!Q1578</f>
        <v>83</v>
      </c>
      <c r="I265" s="236">
        <f>+'Ark1'!R1578</f>
        <v>102</v>
      </c>
      <c r="J265" s="237">
        <f>+IF(I265=0,"",'Ark1'!AG1578)</f>
        <v>0.7477371456545614</v>
      </c>
      <c r="K265" s="237">
        <f>+IF(I265=0,"",'Ark1'!AH1578)</f>
        <v>0.98039215686274495</v>
      </c>
      <c r="L265" s="289"/>
      <c r="M265" s="243">
        <f>+'Ark1'!AI1578</f>
        <v>55</v>
      </c>
      <c r="N265" s="289"/>
      <c r="O265" s="288">
        <f>+IF(I265=0,"",'Ark1'!U1578)</f>
        <v>16.831372549019608</v>
      </c>
      <c r="P265" s="237">
        <f>+IF(I265=0,"",'Ark1'!V1578)</f>
        <v>0</v>
      </c>
      <c r="Q265" s="237"/>
      <c r="R265" s="237">
        <f>+IF(M265=0,"",'Ark1'!AJ1578)</f>
        <v>104.40727272727268</v>
      </c>
      <c r="S265" s="290"/>
      <c r="T265" s="237">
        <f>+IF(M265=0,"",'Ark1'!AK1578)</f>
        <v>14.72799351086535</v>
      </c>
      <c r="U265" s="289"/>
      <c r="V265" s="238">
        <f>+IF(I265=0,"",'Ark1'!S1578)</f>
        <v>3.2941176470588243</v>
      </c>
      <c r="W265" s="289"/>
      <c r="X265" s="237">
        <f>+IF(I265=0,"",'Ark1'!W1578)</f>
        <v>0</v>
      </c>
      <c r="Y265" s="239">
        <f>+IF(I265=0,"",'Ark1'!X1578)</f>
        <v>55.882352941176485</v>
      </c>
      <c r="Z265" s="239">
        <f>+IF(I265=0,"",'Ark1'!Y1578)</f>
        <v>12.745098039215684</v>
      </c>
      <c r="AA265" s="239">
        <f>+IF(I265=0,"",'Ark1'!Z1578)</f>
        <v>5.2424732299830943</v>
      </c>
      <c r="AB265" s="237">
        <f>+IF(I265=0,"",'Ark1'!Z1578)</f>
        <v>5.2424732299830943</v>
      </c>
      <c r="AC265" s="237">
        <f>+IF(I265=0,"",'Ark1'!AB1578)</f>
        <v>0</v>
      </c>
      <c r="AD265" s="239">
        <f>+'Ark1'!AD1578</f>
        <v>0</v>
      </c>
      <c r="AE265" s="237">
        <f t="shared" si="48"/>
        <v>51</v>
      </c>
      <c r="AF265" s="237">
        <f t="shared" si="49"/>
        <v>1.2289156626506024</v>
      </c>
      <c r="AG265" s="289"/>
      <c r="AJ265" s="29"/>
      <c r="AK265" s="27"/>
      <c r="AN265" s="27"/>
      <c r="AO265" s="27"/>
      <c r="AP265" s="27"/>
      <c r="AR265" s="27"/>
      <c r="AS265" s="241"/>
      <c r="AT265" s="27"/>
      <c r="AU265" s="27"/>
    </row>
    <row r="266" spans="1:47">
      <c r="A266" s="289"/>
      <c r="B266" s="236">
        <f>+'Ark1'!C1579</f>
        <v>2023</v>
      </c>
      <c r="C266" s="289"/>
      <c r="D266" s="236">
        <f>+'Ark1'!M1579</f>
        <v>2</v>
      </c>
      <c r="E266" s="236" t="str">
        <f>VLOOKUP(D266,RNR!$D$16:$E$30,2)</f>
        <v>1</v>
      </c>
      <c r="F266" s="236">
        <f>+'Ark1'!D1579</f>
        <v>12</v>
      </c>
      <c r="G266" s="236" t="str">
        <f>VLOOKUP(F266,RNR!$D$2:$E$13,2)</f>
        <v>Des</v>
      </c>
      <c r="H266" s="236">
        <f>+'Ark1'!Q1579</f>
        <v>6</v>
      </c>
      <c r="I266" s="236">
        <f>+'Ark1'!R1579</f>
        <v>8</v>
      </c>
      <c r="J266" s="237">
        <f>+IF(I266=0,"",'Ark1'!AG1579)</f>
        <v>0.7241070702139778</v>
      </c>
      <c r="K266" s="237">
        <f>+IF(I266=0,"",'Ark1'!AH1579)</f>
        <v>0</v>
      </c>
      <c r="L266" s="289"/>
      <c r="M266" s="243">
        <f>+'Ark1'!AI1579</f>
        <v>8</v>
      </c>
      <c r="N266" s="289"/>
      <c r="O266" s="288">
        <f>+IF(I266=0,"",'Ark1'!U1579)</f>
        <v>12.237500000000001</v>
      </c>
      <c r="P266" s="237">
        <f>+IF(I266=0,"",'Ark1'!V1579)</f>
        <v>0</v>
      </c>
      <c r="Q266" s="237"/>
      <c r="R266" s="237">
        <f>+IF(M266=0,"",'Ark1'!AJ1579)</f>
        <v>98.637499999999989</v>
      </c>
      <c r="S266" s="290"/>
      <c r="T266" s="237">
        <f>+IF(M266=0,"",'Ark1'!AK1579)</f>
        <v>11.931491306020311</v>
      </c>
      <c r="U266" s="289"/>
      <c r="V266" s="238">
        <f>+IF(I266=0,"",'Ark1'!S1579)</f>
        <v>2.25</v>
      </c>
      <c r="W266" s="289"/>
      <c r="X266" s="237">
        <f>+IF(I266=0,"",'Ark1'!W1579)</f>
        <v>0</v>
      </c>
      <c r="Y266" s="239">
        <f>+IF(I266=0,"",'Ark1'!X1579)</f>
        <v>25</v>
      </c>
      <c r="Z266" s="239">
        <f>+IF(I266=0,"",'Ark1'!Y1579)</f>
        <v>0</v>
      </c>
      <c r="AA266" s="239">
        <f>+IF(I266=0,"",'Ark1'!Z1579)</f>
        <v>5.5738087292263607</v>
      </c>
      <c r="AB266" s="237">
        <f>+IF(I266=0,"",'Ark1'!Z1579)</f>
        <v>5.5738087292263607</v>
      </c>
      <c r="AC266" s="237">
        <f>+IF(I266=0,"",'Ark1'!AB1579)</f>
        <v>0</v>
      </c>
      <c r="AD266" s="239">
        <f>+'Ark1'!AD1579</f>
        <v>0</v>
      </c>
      <c r="AE266" s="237">
        <f t="shared" si="48"/>
        <v>4</v>
      </c>
      <c r="AF266" s="237">
        <f t="shared" si="49"/>
        <v>1.3333333333333333</v>
      </c>
      <c r="AG266" s="289"/>
      <c r="AJ266" s="29"/>
      <c r="AK266" s="27"/>
      <c r="AN266" s="27"/>
      <c r="AO266" s="27"/>
      <c r="AP266" s="27"/>
      <c r="AR266" s="27"/>
      <c r="AS266" s="241"/>
      <c r="AT266" s="27"/>
      <c r="AU266" s="27"/>
    </row>
    <row r="267" spans="1:47">
      <c r="A267" s="289"/>
      <c r="B267" s="289"/>
      <c r="C267" s="289"/>
      <c r="D267" s="289"/>
      <c r="E267" s="289"/>
      <c r="F267" s="289"/>
      <c r="G267" s="289"/>
      <c r="H267" s="289"/>
      <c r="I267" s="289"/>
      <c r="J267" s="289"/>
      <c r="K267" s="289"/>
      <c r="L267" s="289"/>
      <c r="M267" s="330"/>
      <c r="N267" s="289"/>
      <c r="O267" s="289"/>
      <c r="P267" s="289"/>
      <c r="Q267" s="289"/>
      <c r="R267" s="290"/>
      <c r="S267" s="290"/>
      <c r="T267" s="290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89"/>
      <c r="AF267" s="289"/>
      <c r="AG267" s="289"/>
      <c r="AJ267" s="29"/>
      <c r="AK267" s="27"/>
      <c r="AN267" s="27"/>
      <c r="AO267" s="27"/>
      <c r="AP267" s="27"/>
      <c r="AR267" s="27"/>
      <c r="AS267" s="241"/>
      <c r="AT267" s="27"/>
      <c r="AU267" s="27"/>
    </row>
    <row r="268" spans="1:47">
      <c r="A268" s="330" t="s">
        <v>654</v>
      </c>
      <c r="B268" s="330"/>
      <c r="C268" s="330" t="str">
        <f>+E274</f>
        <v>1+</v>
      </c>
      <c r="D268" s="330"/>
      <c r="E268" s="330"/>
      <c r="F268" s="330"/>
      <c r="G268" s="330"/>
      <c r="H268" s="330"/>
      <c r="I268" s="289"/>
      <c r="J268" s="289"/>
      <c r="K268" s="289"/>
      <c r="L268" s="289"/>
      <c r="M268" s="330"/>
      <c r="N268" s="289"/>
      <c r="O268" s="289"/>
      <c r="P268" s="289"/>
      <c r="Q268" s="289"/>
      <c r="R268" s="290"/>
      <c r="S268" s="290"/>
      <c r="T268" s="290"/>
      <c r="U268" s="289"/>
      <c r="V268" s="289"/>
      <c r="W268" s="289"/>
      <c r="X268" s="289"/>
      <c r="Y268" s="289"/>
      <c r="Z268" s="289"/>
      <c r="AA268" s="289"/>
      <c r="AB268" s="289"/>
      <c r="AC268" s="289"/>
      <c r="AD268" s="289"/>
      <c r="AE268" s="289"/>
      <c r="AF268" s="289"/>
      <c r="AG268" s="289"/>
      <c r="AJ268" s="29"/>
      <c r="AK268" s="27"/>
      <c r="AN268" s="27"/>
      <c r="AO268" s="27"/>
      <c r="AP268" s="27"/>
      <c r="AR268" s="27"/>
      <c r="AS268" s="241"/>
      <c r="AT268" s="27"/>
      <c r="AU268" s="27"/>
    </row>
    <row r="269" spans="1:47">
      <c r="A269" s="289"/>
      <c r="B269" s="289"/>
      <c r="C269" s="289"/>
      <c r="D269" s="289"/>
      <c r="E269" s="289"/>
      <c r="F269" s="289"/>
      <c r="G269" s="289"/>
      <c r="H269" s="289"/>
      <c r="I269" s="289"/>
      <c r="J269" s="289"/>
      <c r="K269" s="289"/>
      <c r="L269" s="289"/>
      <c r="M269" s="330"/>
      <c r="N269" s="289"/>
      <c r="O269" s="289"/>
      <c r="P269" s="289"/>
      <c r="Q269" s="289"/>
      <c r="R269" s="290"/>
      <c r="S269" s="290"/>
      <c r="T269" s="290"/>
      <c r="U269" s="289"/>
      <c r="V269" s="289"/>
      <c r="W269" s="289"/>
      <c r="X269" s="289"/>
      <c r="Y269" s="289"/>
      <c r="Z269" s="289"/>
      <c r="AA269" s="289"/>
      <c r="AB269" s="289"/>
      <c r="AC269" s="289"/>
      <c r="AD269" s="289"/>
      <c r="AE269" s="289"/>
      <c r="AF269" s="289"/>
      <c r="AG269" s="289"/>
      <c r="AJ269" s="29"/>
      <c r="AK269" s="27"/>
      <c r="AN269" s="27"/>
      <c r="AO269" s="27"/>
      <c r="AP269" s="27"/>
      <c r="AR269" s="27"/>
      <c r="AS269" s="241"/>
      <c r="AT269" s="27"/>
      <c r="AU269" s="27"/>
    </row>
    <row r="270" spans="1:47">
      <c r="A270" s="289"/>
      <c r="B270" s="236">
        <f>+'Ark1'!C1580</f>
        <v>2023</v>
      </c>
      <c r="C270" s="289"/>
      <c r="D270" s="236">
        <f>+'Ark1'!M1580</f>
        <v>3</v>
      </c>
      <c r="E270" s="236" t="str">
        <f>VLOOKUP(D270,RNR!$D$16:$E$30,2)</f>
        <v>1+</v>
      </c>
      <c r="F270" s="236">
        <f>+'Ark1'!D1580</f>
        <v>1</v>
      </c>
      <c r="G270" s="236" t="str">
        <f>VLOOKUP(F270,RNR!$D$2:$E$13,2)</f>
        <v>Jan</v>
      </c>
      <c r="H270" s="236">
        <f>+'Ark1'!Q1580</f>
        <v>10</v>
      </c>
      <c r="I270" s="236">
        <f>+'Ark1'!R1580</f>
        <v>12</v>
      </c>
      <c r="J270" s="237">
        <f>+IF(I270=0,"",'Ark1'!AG1580)</f>
        <v>2.3656629869850958</v>
      </c>
      <c r="K270" s="237">
        <f>+IF(I270=0,"",'Ark1'!AH1580)</f>
        <v>0</v>
      </c>
      <c r="L270" s="289"/>
      <c r="M270" s="243">
        <f>+'Ark1'!AI1580</f>
        <v>2</v>
      </c>
      <c r="N270" s="289"/>
      <c r="O270" s="288">
        <f>+IF(I270=0,"",'Ark1'!U1580)</f>
        <v>18.358333333333327</v>
      </c>
      <c r="P270" s="237">
        <f>+IF(I270=0,"",'Ark1'!V1580)</f>
        <v>8.3333333333333357</v>
      </c>
      <c r="Q270" s="237"/>
      <c r="R270" s="237">
        <f>+IF(M270=0,"",'Ark1'!AJ1580)</f>
        <v>110.25</v>
      </c>
      <c r="S270" s="290"/>
      <c r="T270" s="237">
        <f>+IF(M270=0,"",'Ark1'!AK1580)</f>
        <v>16.467981106208221</v>
      </c>
      <c r="U270" s="289"/>
      <c r="V270" s="238">
        <f>+IF(I270=0,"",'Ark1'!S1580)</f>
        <v>4.1666666666666679</v>
      </c>
      <c r="W270" s="289"/>
      <c r="X270" s="237">
        <f>+IF(I270=0,"",'Ark1'!W1580)</f>
        <v>0</v>
      </c>
      <c r="Y270" s="239">
        <f>+IF(I270=0,"",'Ark1'!X1580)</f>
        <v>75</v>
      </c>
      <c r="Z270" s="239">
        <f>+IF(I270=0,"",'Ark1'!Y1580)</f>
        <v>25</v>
      </c>
      <c r="AA270" s="239">
        <f>+IF(I270=0,"",'Ark1'!Z1580)</f>
        <v>6.2726201773173722</v>
      </c>
      <c r="AB270" s="237">
        <f>+IF(I270=0,"",'Ark1'!Z1580)</f>
        <v>6.2726201773173722</v>
      </c>
      <c r="AC270" s="237">
        <f>+IF(I270=0,"",'Ark1'!AB1580)</f>
        <v>0</v>
      </c>
      <c r="AD270" s="239">
        <f>+'Ark1'!AD1580</f>
        <v>0</v>
      </c>
      <c r="AE270" s="237">
        <f t="shared" si="48"/>
        <v>4</v>
      </c>
      <c r="AF270" s="237">
        <f t="shared" si="49"/>
        <v>1.2</v>
      </c>
      <c r="AG270" s="289"/>
      <c r="AJ270" s="29"/>
      <c r="AK270" s="27"/>
      <c r="AN270" s="27"/>
      <c r="AO270" s="27"/>
      <c r="AP270" s="27"/>
      <c r="AR270" s="27"/>
      <c r="AS270" s="241"/>
      <c r="AT270" s="27"/>
      <c r="AU270" s="27"/>
    </row>
    <row r="271" spans="1:47">
      <c r="A271" s="289"/>
      <c r="B271" s="236">
        <f>+'Ark1'!C1581</f>
        <v>2023</v>
      </c>
      <c r="C271" s="289"/>
      <c r="D271" s="236">
        <f>+'Ark1'!M1581</f>
        <v>3</v>
      </c>
      <c r="E271" s="236" t="str">
        <f>VLOOKUP(D271,RNR!$D$16:$E$30,2)</f>
        <v>1+</v>
      </c>
      <c r="F271" s="236">
        <f>+'Ark1'!D1581</f>
        <v>2</v>
      </c>
      <c r="G271" s="236" t="str">
        <f>VLOOKUP(F271,RNR!$D$2:$E$13,2)</f>
        <v>Feb</v>
      </c>
      <c r="H271" s="236">
        <f>+'Ark1'!Q1581</f>
        <v>14</v>
      </c>
      <c r="I271" s="236">
        <f>+'Ark1'!R1581</f>
        <v>19</v>
      </c>
      <c r="J271" s="237">
        <f>+IF(I271=0,"",'Ark1'!AG1581)</f>
        <v>2.2472402861832634</v>
      </c>
      <c r="K271" s="237">
        <f>+IF(I271=0,"",'Ark1'!AH1581)</f>
        <v>0</v>
      </c>
      <c r="L271" s="289"/>
      <c r="M271" s="243">
        <f>+'Ark1'!AI1581</f>
        <v>1</v>
      </c>
      <c r="N271" s="289"/>
      <c r="O271" s="288">
        <f>+IF(I271=0,"",'Ark1'!U1581)</f>
        <v>18.878947368421056</v>
      </c>
      <c r="P271" s="237">
        <f>+IF(I271=0,"",'Ark1'!V1581)</f>
        <v>0</v>
      </c>
      <c r="Q271" s="237"/>
      <c r="R271" s="237">
        <f>+IF(M271=0,"",'Ark1'!AJ1581)</f>
        <v>104.8</v>
      </c>
      <c r="S271" s="290"/>
      <c r="T271" s="237">
        <f>+IF(M271=0,"",'Ark1'!AK1581)</f>
        <v>16.42018161186536</v>
      </c>
      <c r="U271" s="289"/>
      <c r="V271" s="238">
        <f>+IF(I271=0,"",'Ark1'!S1581)</f>
        <v>4.8421052631578947</v>
      </c>
      <c r="W271" s="289"/>
      <c r="X271" s="237">
        <f>+IF(I271=0,"",'Ark1'!W1581)</f>
        <v>0</v>
      </c>
      <c r="Y271" s="239">
        <f>+IF(I271=0,"",'Ark1'!X1581)</f>
        <v>73.68421052631578</v>
      </c>
      <c r="Z271" s="239">
        <f>+IF(I271=0,"",'Ark1'!Y1581)</f>
        <v>26.315789473684205</v>
      </c>
      <c r="AA271" s="239">
        <f>+IF(I271=0,"",'Ark1'!Z1581)</f>
        <v>5.2399858323802526</v>
      </c>
      <c r="AB271" s="237">
        <f>+IF(I271=0,"",'Ark1'!Z1581)</f>
        <v>5.2399858323802526</v>
      </c>
      <c r="AC271" s="237">
        <f>+IF(I271=0,"",'Ark1'!AB1581)</f>
        <v>0</v>
      </c>
      <c r="AD271" s="239">
        <f>+'Ark1'!AD1581</f>
        <v>0</v>
      </c>
      <c r="AE271" s="237">
        <f t="shared" si="48"/>
        <v>6.333333333333333</v>
      </c>
      <c r="AF271" s="237">
        <f t="shared" si="49"/>
        <v>1.3571428571428572</v>
      </c>
      <c r="AG271" s="289"/>
      <c r="AJ271" s="29"/>
      <c r="AK271" s="27"/>
      <c r="AN271" s="27"/>
      <c r="AO271" s="27"/>
      <c r="AP271" s="27"/>
      <c r="AR271" s="27"/>
      <c r="AT271" s="27"/>
      <c r="AU271" s="27"/>
    </row>
    <row r="272" spans="1:47">
      <c r="A272" s="289"/>
      <c r="B272" s="236">
        <f>+'Ark1'!C1582</f>
        <v>2023</v>
      </c>
      <c r="C272" s="289"/>
      <c r="D272" s="236">
        <f>+'Ark1'!M1582</f>
        <v>3</v>
      </c>
      <c r="E272" s="236" t="str">
        <f>VLOOKUP(D272,RNR!$D$16:$E$30,2)</f>
        <v>1+</v>
      </c>
      <c r="F272" s="236">
        <f>+'Ark1'!D1582</f>
        <v>3</v>
      </c>
      <c r="G272" s="236" t="str">
        <f>VLOOKUP(F272,RNR!$D$2:$E$13,2)</f>
        <v>Mar</v>
      </c>
      <c r="H272" s="236">
        <f>+'Ark1'!Q1582</f>
        <v>104</v>
      </c>
      <c r="I272" s="236">
        <f>+'Ark1'!R1582</f>
        <v>155</v>
      </c>
      <c r="J272" s="237">
        <f>+IF(I272=0,"",'Ark1'!AG1582)</f>
        <v>2.9269097709115255</v>
      </c>
      <c r="K272" s="237">
        <f>+IF(I272=0,"",'Ark1'!AH1582)</f>
        <v>1.9354838709677424</v>
      </c>
      <c r="L272" s="289"/>
      <c r="M272" s="243">
        <f>+'Ark1'!AI1582</f>
        <v>23</v>
      </c>
      <c r="N272" s="289"/>
      <c r="O272" s="288">
        <f>+IF(I272=0,"",'Ark1'!U1582)</f>
        <v>18.650967741935489</v>
      </c>
      <c r="P272" s="237">
        <f>+IF(I272=0,"",'Ark1'!V1582)</f>
        <v>8.387096774193548</v>
      </c>
      <c r="Q272" s="237"/>
      <c r="R272" s="237">
        <f>+IF(M272=0,"",'Ark1'!AJ1582)</f>
        <v>109.32608695652172</v>
      </c>
      <c r="S272" s="290"/>
      <c r="T272" s="237">
        <f>+IF(M272=0,"",'Ark1'!AK1582)</f>
        <v>16.31250112054753</v>
      </c>
      <c r="U272" s="289"/>
      <c r="V272" s="238">
        <f>+IF(I272=0,"",'Ark1'!S1582)</f>
        <v>4.9290322580645158</v>
      </c>
      <c r="W272" s="289"/>
      <c r="X272" s="237">
        <f>+IF(I272=0,"",'Ark1'!W1582)</f>
        <v>0</v>
      </c>
      <c r="Y272" s="239">
        <f>+IF(I272=0,"",'Ark1'!X1582)</f>
        <v>69.032258064516114</v>
      </c>
      <c r="Z272" s="239">
        <f>+IF(I272=0,"",'Ark1'!Y1582)</f>
        <v>21.290322580645157</v>
      </c>
      <c r="AA272" s="239">
        <f>+IF(I272=0,"",'Ark1'!Z1582)</f>
        <v>5.353761026417919</v>
      </c>
      <c r="AB272" s="237">
        <f>+IF(I272=0,"",'Ark1'!Z1582)</f>
        <v>5.353761026417919</v>
      </c>
      <c r="AC272" s="237">
        <f>+IF(I272=0,"",'Ark1'!AB1582)</f>
        <v>0</v>
      </c>
      <c r="AD272" s="239">
        <f>+'Ark1'!AD1582</f>
        <v>0</v>
      </c>
      <c r="AE272" s="237">
        <f t="shared" si="48"/>
        <v>51.666666666666664</v>
      </c>
      <c r="AF272" s="237">
        <f t="shared" si="49"/>
        <v>1.4903846153846154</v>
      </c>
      <c r="AG272" s="289"/>
      <c r="AJ272" s="29"/>
      <c r="AK272" s="27"/>
      <c r="AN272" s="27"/>
      <c r="AO272" s="27"/>
      <c r="AP272" s="27"/>
      <c r="AR272" s="27"/>
      <c r="AT272" s="27"/>
      <c r="AU272" s="27"/>
    </row>
    <row r="273" spans="1:47">
      <c r="A273" s="289"/>
      <c r="B273" s="236">
        <f>+'Ark1'!C1583</f>
        <v>2023</v>
      </c>
      <c r="C273" s="289"/>
      <c r="D273" s="236">
        <f>+'Ark1'!M1583</f>
        <v>3</v>
      </c>
      <c r="E273" s="236" t="str">
        <f>VLOOKUP(D273,RNR!$D$16:$E$30,2)</f>
        <v>1+</v>
      </c>
      <c r="F273" s="236">
        <f>+'Ark1'!D1583</f>
        <v>4</v>
      </c>
      <c r="G273" s="236" t="str">
        <f>VLOOKUP(F273,RNR!$D$2:$E$13,2)</f>
        <v>Apr</v>
      </c>
      <c r="H273" s="236">
        <f>+'Ark1'!Q1583</f>
        <v>39</v>
      </c>
      <c r="I273" s="236">
        <f>+'Ark1'!R1583</f>
        <v>119</v>
      </c>
      <c r="J273" s="237">
        <f>+IF(I273=0,"",'Ark1'!AG1583)</f>
        <v>13.367705755720863</v>
      </c>
      <c r="K273" s="237">
        <f>+IF(I273=0,"",'Ark1'!AH1583)</f>
        <v>2.521008403361344</v>
      </c>
      <c r="L273" s="289"/>
      <c r="M273" s="243">
        <f>+'Ark1'!AI1583</f>
        <v>17</v>
      </c>
      <c r="N273" s="289"/>
      <c r="O273" s="288">
        <f>+IF(I273=0,"",'Ark1'!U1583)</f>
        <v>14.663025210084037</v>
      </c>
      <c r="P273" s="237">
        <f>+IF(I273=0,"",'Ark1'!V1583)</f>
        <v>1.6806722689075622</v>
      </c>
      <c r="Q273" s="237"/>
      <c r="R273" s="237">
        <f>+IF(M273=0,"",'Ark1'!AJ1583)</f>
        <v>95.276470588235227</v>
      </c>
      <c r="S273" s="290"/>
      <c r="T273" s="237">
        <f>+IF(M273=0,"",'Ark1'!AK1583)</f>
        <v>16.524039359694477</v>
      </c>
      <c r="U273" s="289"/>
      <c r="V273" s="238">
        <f>+IF(I273=0,"",'Ark1'!S1583)</f>
        <v>6.0840336134453761</v>
      </c>
      <c r="W273" s="289"/>
      <c r="X273" s="237">
        <f>+IF(I273=0,"",'Ark1'!W1583)</f>
        <v>0</v>
      </c>
      <c r="Y273" s="239">
        <f>+IF(I273=0,"",'Ark1'!X1583)</f>
        <v>32.773109243697483</v>
      </c>
      <c r="Z273" s="239">
        <f>+IF(I273=0,"",'Ark1'!Y1583)</f>
        <v>5.042016806722688</v>
      </c>
      <c r="AA273" s="239">
        <f>+IF(I273=0,"",'Ark1'!Z1583)</f>
        <v>4.4169624443341791</v>
      </c>
      <c r="AB273" s="237">
        <f>+IF(I273=0,"",'Ark1'!Z1583)</f>
        <v>4.4169624443341791</v>
      </c>
      <c r="AC273" s="237">
        <f>+IF(I273=0,"",'Ark1'!AB1583)</f>
        <v>0</v>
      </c>
      <c r="AD273" s="239">
        <f>+'Ark1'!AD1583</f>
        <v>0</v>
      </c>
      <c r="AE273" s="237">
        <f t="shared" si="48"/>
        <v>39.666666666666664</v>
      </c>
      <c r="AF273" s="237">
        <f t="shared" si="49"/>
        <v>3.0512820512820511</v>
      </c>
      <c r="AG273" s="289"/>
      <c r="AJ273" s="29"/>
      <c r="AK273" s="27"/>
      <c r="AN273" s="27"/>
      <c r="AO273" s="27"/>
      <c r="AP273" s="27"/>
      <c r="AR273" s="27"/>
      <c r="AT273" s="27"/>
      <c r="AU273" s="27"/>
    </row>
    <row r="274" spans="1:47">
      <c r="A274" s="289"/>
      <c r="B274" s="236">
        <f>+'Ark1'!C1584</f>
        <v>2023</v>
      </c>
      <c r="C274" s="289"/>
      <c r="D274" s="236">
        <f>+'Ark1'!M1584</f>
        <v>3</v>
      </c>
      <c r="E274" s="236" t="str">
        <f>VLOOKUP(D274,RNR!$D$16:$E$30,2)</f>
        <v>1+</v>
      </c>
      <c r="F274" s="236">
        <f>+'Ark1'!D1584</f>
        <v>5</v>
      </c>
      <c r="G274" s="236" t="str">
        <f>VLOOKUP(F274,RNR!$D$2:$E$13,2)</f>
        <v>Mai</v>
      </c>
      <c r="H274" s="236">
        <f>+'Ark1'!Q1584</f>
        <v>83</v>
      </c>
      <c r="I274" s="236">
        <f>+'Ark1'!R1584</f>
        <v>217</v>
      </c>
      <c r="J274" s="237">
        <f>+IF(I274=0,"",'Ark1'!AG1584)</f>
        <v>10.615365709644259</v>
      </c>
      <c r="K274" s="237">
        <f>+IF(I274=0,"",'Ark1'!AH1584)</f>
        <v>1.8433179723502304</v>
      </c>
      <c r="L274" s="289"/>
      <c r="M274" s="243">
        <f>+'Ark1'!AI1584</f>
        <v>80</v>
      </c>
      <c r="N274" s="289"/>
      <c r="O274" s="288">
        <f>+IF(I274=0,"",'Ark1'!U1584)</f>
        <v>16.321198156682026</v>
      </c>
      <c r="P274" s="237">
        <f>+IF(I274=0,"",'Ark1'!V1584)</f>
        <v>4.6082949308755756</v>
      </c>
      <c r="Q274" s="237"/>
      <c r="R274" s="237">
        <f>+IF(M274=0,"",'Ark1'!AJ1584)</f>
        <v>97.342500000000001</v>
      </c>
      <c r="S274" s="290"/>
      <c r="T274" s="237">
        <f>+IF(M274=0,"",'Ark1'!AK1584)</f>
        <v>17.244249095025253</v>
      </c>
      <c r="U274" s="289"/>
      <c r="V274" s="238">
        <f>+IF(I274=0,"",'Ark1'!S1584)</f>
        <v>5.7649769585253443</v>
      </c>
      <c r="W274" s="289"/>
      <c r="X274" s="237">
        <f>+IF(I274=0,"",'Ark1'!W1584)</f>
        <v>0</v>
      </c>
      <c r="Y274" s="239">
        <f>+IF(I274=0,"",'Ark1'!X1584)</f>
        <v>45.161290322580641</v>
      </c>
      <c r="Z274" s="239">
        <f>+IF(I274=0,"",'Ark1'!Y1584)</f>
        <v>7.3732718894009217</v>
      </c>
      <c r="AA274" s="239">
        <f>+IF(I274=0,"",'Ark1'!Z1584)</f>
        <v>4.8640894632352412</v>
      </c>
      <c r="AB274" s="237">
        <f>+IF(I274=0,"",'Ark1'!Z1584)</f>
        <v>4.8640894632352412</v>
      </c>
      <c r="AC274" s="237">
        <f>+IF(I274=0,"",'Ark1'!AB1584)</f>
        <v>0</v>
      </c>
      <c r="AD274" s="239">
        <f>+'Ark1'!AD1584</f>
        <v>0</v>
      </c>
      <c r="AE274" s="237">
        <f t="shared" si="48"/>
        <v>72.333333333333329</v>
      </c>
      <c r="AF274" s="237">
        <f t="shared" si="49"/>
        <v>2.6144578313253013</v>
      </c>
      <c r="AG274" s="289"/>
      <c r="AJ274" s="29"/>
      <c r="AK274" s="27"/>
      <c r="AN274" s="27"/>
      <c r="AO274" s="27"/>
      <c r="AP274" s="27"/>
      <c r="AR274" s="27"/>
      <c r="AT274" s="27"/>
      <c r="AU274" s="27"/>
    </row>
    <row r="275" spans="1:47">
      <c r="A275" s="289"/>
      <c r="B275" s="236">
        <f>+'Ark1'!C1585</f>
        <v>2023</v>
      </c>
      <c r="C275" s="289"/>
      <c r="D275" s="236">
        <f>+'Ark1'!M1585</f>
        <v>3</v>
      </c>
      <c r="E275" s="236" t="str">
        <f>VLOOKUP(D275,RNR!$D$16:$E$30,2)</f>
        <v>1+</v>
      </c>
      <c r="F275" s="236">
        <f>+'Ark1'!D1585</f>
        <v>6</v>
      </c>
      <c r="G275" s="236" t="str">
        <f>VLOOKUP(F275,RNR!$D$2:$E$13,2)</f>
        <v>Jun</v>
      </c>
      <c r="H275" s="236">
        <f>+'Ark1'!Q1585</f>
        <v>76</v>
      </c>
      <c r="I275" s="236">
        <f>+'Ark1'!R1585</f>
        <v>137</v>
      </c>
      <c r="J275" s="237">
        <f>+IF(I275=0,"",'Ark1'!AG1585)</f>
        <v>8.3369090774580172</v>
      </c>
      <c r="K275" s="237">
        <f>+IF(I275=0,"",'Ark1'!AH1585)</f>
        <v>5.1094890510948909</v>
      </c>
      <c r="L275" s="289"/>
      <c r="M275" s="243">
        <f>+'Ark1'!AI1585</f>
        <v>54</v>
      </c>
      <c r="N275" s="289"/>
      <c r="O275" s="288">
        <f>+IF(I275=0,"",'Ark1'!U1585)</f>
        <v>16.451094890510941</v>
      </c>
      <c r="P275" s="237">
        <f>+IF(I275=0,"",'Ark1'!V1585)</f>
        <v>2.9197080291970825</v>
      </c>
      <c r="Q275" s="237"/>
      <c r="R275" s="237">
        <f>+IF(M275=0,"",'Ark1'!AJ1585)</f>
        <v>100.34629629629627</v>
      </c>
      <c r="S275" s="290"/>
      <c r="T275" s="237">
        <f>+IF(M275=0,"",'Ark1'!AK1585)</f>
        <v>16.822632289607675</v>
      </c>
      <c r="U275" s="289"/>
      <c r="V275" s="238">
        <f>+IF(I275=0,"",'Ark1'!S1585)</f>
        <v>5.5620437956204407</v>
      </c>
      <c r="W275" s="289"/>
      <c r="X275" s="237">
        <f>+IF(I275=0,"",'Ark1'!W1585)</f>
        <v>0</v>
      </c>
      <c r="Y275" s="239">
        <f>+IF(I275=0,"",'Ark1'!X1585)</f>
        <v>45.255474452554751</v>
      </c>
      <c r="Z275" s="239">
        <f>+IF(I275=0,"",'Ark1'!Y1585)</f>
        <v>8.7591240875912444</v>
      </c>
      <c r="AA275" s="239">
        <f>+IF(I275=0,"",'Ark1'!Z1585)</f>
        <v>4.7671950281325133</v>
      </c>
      <c r="AB275" s="237">
        <f>+IF(I275=0,"",'Ark1'!Z1585)</f>
        <v>4.7671950281325133</v>
      </c>
      <c r="AC275" s="237">
        <f>+IF(I275=0,"",'Ark1'!AB1585)</f>
        <v>0</v>
      </c>
      <c r="AD275" s="239">
        <f>+'Ark1'!AD1585</f>
        <v>0</v>
      </c>
      <c r="AE275" s="237">
        <f t="shared" si="48"/>
        <v>45.666666666666664</v>
      </c>
      <c r="AF275" s="237">
        <f t="shared" si="49"/>
        <v>1.8026315789473684</v>
      </c>
      <c r="AG275" s="289"/>
      <c r="AJ275" s="29"/>
      <c r="AK275" s="27"/>
      <c r="AN275" s="27"/>
      <c r="AO275" s="27"/>
      <c r="AP275" s="27"/>
      <c r="AR275" s="27"/>
      <c r="AT275" s="27"/>
      <c r="AU275" s="27"/>
    </row>
    <row r="276" spans="1:47">
      <c r="A276" s="289"/>
      <c r="B276" s="236">
        <f>+'Ark1'!C1586</f>
        <v>2023</v>
      </c>
      <c r="C276" s="289"/>
      <c r="D276" s="236">
        <f>+'Ark1'!M1586</f>
        <v>3</v>
      </c>
      <c r="E276" s="236" t="str">
        <f>VLOOKUP(D276,RNR!$D$16:$E$30,2)</f>
        <v>1+</v>
      </c>
      <c r="F276" s="236">
        <f>+'Ark1'!D1586</f>
        <v>7</v>
      </c>
      <c r="G276" s="236" t="str">
        <f>VLOOKUP(F276,RNR!$D$2:$E$13,2)</f>
        <v>Jul</v>
      </c>
      <c r="H276" s="236">
        <f>+'Ark1'!Q1586</f>
        <v>12</v>
      </c>
      <c r="I276" s="236">
        <f>+'Ark1'!R1586</f>
        <v>27</v>
      </c>
      <c r="J276" s="237">
        <f>+IF(I276=0,"",'Ark1'!AG1586)</f>
        <v>6.2352256834861821</v>
      </c>
      <c r="K276" s="237">
        <f>+IF(I276=0,"",'Ark1'!AH1586)</f>
        <v>3.7037037037037042</v>
      </c>
      <c r="L276" s="289"/>
      <c r="M276" s="243">
        <f>+'Ark1'!AI1586</f>
        <v>21</v>
      </c>
      <c r="N276" s="289"/>
      <c r="O276" s="288">
        <f>+IF(I276=0,"",'Ark1'!U1586)</f>
        <v>18.659259259259255</v>
      </c>
      <c r="P276" s="237">
        <f>+IF(I276=0,"",'Ark1'!V1586)</f>
        <v>22.222222222222225</v>
      </c>
      <c r="Q276" s="237"/>
      <c r="R276" s="237">
        <f>+IF(M276=0,"",'Ark1'!AJ1586)</f>
        <v>114.61428571428564</v>
      </c>
      <c r="S276" s="290"/>
      <c r="T276" s="237">
        <f>+IF(M276=0,"",'Ark1'!AK1586)</f>
        <v>13.381269539866562</v>
      </c>
      <c r="U276" s="289"/>
      <c r="V276" s="238">
        <f>+IF(I276=0,"",'Ark1'!S1586)</f>
        <v>5.2592592592592595</v>
      </c>
      <c r="W276" s="289"/>
      <c r="X276" s="237">
        <f>+IF(I276=0,"",'Ark1'!W1586)</f>
        <v>0</v>
      </c>
      <c r="Y276" s="239">
        <f>+IF(I276=0,"",'Ark1'!X1586)</f>
        <v>59.259259259259267</v>
      </c>
      <c r="Z276" s="239">
        <f>+IF(I276=0,"",'Ark1'!Y1586)</f>
        <v>29.629629629629633</v>
      </c>
      <c r="AA276" s="239">
        <f>+IF(I276=0,"",'Ark1'!Z1586)</f>
        <v>6.5593732344699651</v>
      </c>
      <c r="AB276" s="237">
        <f>+IF(I276=0,"",'Ark1'!Z1586)</f>
        <v>6.5593732344699651</v>
      </c>
      <c r="AC276" s="237">
        <f>+IF(I276=0,"",'Ark1'!AB1586)</f>
        <v>0</v>
      </c>
      <c r="AD276" s="239">
        <f>+'Ark1'!AD1586</f>
        <v>0</v>
      </c>
      <c r="AE276" s="237">
        <f t="shared" si="48"/>
        <v>9</v>
      </c>
      <c r="AF276" s="237">
        <f t="shared" si="49"/>
        <v>2.25</v>
      </c>
      <c r="AG276" s="289"/>
      <c r="AJ276" s="29"/>
      <c r="AK276" s="27"/>
      <c r="AN276" s="27"/>
      <c r="AO276" s="27"/>
      <c r="AP276" s="27"/>
      <c r="AR276" s="27"/>
      <c r="AT276" s="27"/>
      <c r="AU276" s="27"/>
    </row>
    <row r="277" spans="1:47">
      <c r="A277" s="289"/>
      <c r="B277" s="236">
        <f>+'Ark1'!C1587</f>
        <v>2023</v>
      </c>
      <c r="C277" s="289"/>
      <c r="D277" s="236">
        <f>+'Ark1'!M1587</f>
        <v>3</v>
      </c>
      <c r="E277" s="236" t="str">
        <f>VLOOKUP(D277,RNR!$D$16:$E$30,2)</f>
        <v>1+</v>
      </c>
      <c r="F277" s="236">
        <f>+'Ark1'!D1587</f>
        <v>8</v>
      </c>
      <c r="G277" s="236" t="str">
        <f>VLOOKUP(F277,RNR!$D$2:$E$13,2)</f>
        <v>Aug</v>
      </c>
      <c r="H277" s="236">
        <f>+'Ark1'!Q1587</f>
        <v>426</v>
      </c>
      <c r="I277" s="236">
        <f>+'Ark1'!R1587</f>
        <v>700</v>
      </c>
      <c r="J277" s="237">
        <f>+IF(I277=0,"",'Ark1'!AG1587)</f>
        <v>9.4869218532789414</v>
      </c>
      <c r="K277" s="237">
        <f>+IF(I277=0,"",'Ark1'!AH1587)</f>
        <v>3.7142857142857153</v>
      </c>
      <c r="L277" s="289"/>
      <c r="M277" s="243">
        <f>+'Ark1'!AI1587</f>
        <v>279</v>
      </c>
      <c r="N277" s="289"/>
      <c r="O277" s="288">
        <f>+IF(I277=0,"",'Ark1'!U1587)</f>
        <v>22.296285714285705</v>
      </c>
      <c r="P277" s="237">
        <f>+IF(I277=0,"",'Ark1'!V1587)</f>
        <v>27.714285714285719</v>
      </c>
      <c r="Q277" s="237"/>
      <c r="R277" s="237">
        <f>+IF(M277=0,"",'Ark1'!AJ1587)</f>
        <v>108.40107526881732</v>
      </c>
      <c r="S277" s="290"/>
      <c r="T277" s="237">
        <f>+IF(M277=0,"",'Ark1'!AK1587)</f>
        <v>17.702351516048815</v>
      </c>
      <c r="U277" s="289"/>
      <c r="V277" s="238">
        <f>+IF(I277=0,"",'Ark1'!S1587)</f>
        <v>5.5271428571428594</v>
      </c>
      <c r="W277" s="289"/>
      <c r="X277" s="237">
        <f>+IF(I277=0,"",'Ark1'!W1587)</f>
        <v>0</v>
      </c>
      <c r="Y277" s="239">
        <f>+IF(I277=0,"",'Ark1'!X1587)</f>
        <v>85.428571428571445</v>
      </c>
      <c r="Z277" s="239">
        <f>+IF(I277=0,"",'Ark1'!Y1587)</f>
        <v>49.285714285714278</v>
      </c>
      <c r="AA277" s="239">
        <f>+IF(I277=0,"",'Ark1'!Z1587)</f>
        <v>5.8330867034355558</v>
      </c>
      <c r="AB277" s="237">
        <f>+IF(I277=0,"",'Ark1'!Z1587)</f>
        <v>5.8330867034355558</v>
      </c>
      <c r="AC277" s="237">
        <f>+IF(I277=0,"",'Ark1'!AB1587)</f>
        <v>0</v>
      </c>
      <c r="AD277" s="239">
        <f>+'Ark1'!AD1587</f>
        <v>0</v>
      </c>
      <c r="AE277" s="237">
        <f t="shared" si="48"/>
        <v>233.33333333333334</v>
      </c>
      <c r="AF277" s="237">
        <f t="shared" si="49"/>
        <v>1.6431924882629108</v>
      </c>
      <c r="AG277" s="289"/>
      <c r="AJ277" s="29"/>
      <c r="AK277" s="27"/>
      <c r="AN277" s="27"/>
      <c r="AO277" s="27"/>
      <c r="AP277" s="27"/>
      <c r="AR277" s="27"/>
      <c r="AT277" s="27"/>
      <c r="AU277" s="27"/>
    </row>
    <row r="278" spans="1:47">
      <c r="A278" s="289"/>
      <c r="B278" s="236">
        <f>+'Ark1'!C1588</f>
        <v>2023</v>
      </c>
      <c r="C278" s="289"/>
      <c r="D278" s="236">
        <f>+'Ark1'!M1588</f>
        <v>3</v>
      </c>
      <c r="E278" s="236" t="str">
        <f>VLOOKUP(D278,RNR!$D$16:$E$30,2)</f>
        <v>1+</v>
      </c>
      <c r="F278" s="236">
        <f>+'Ark1'!D1588</f>
        <v>9</v>
      </c>
      <c r="G278" s="236" t="str">
        <f>VLOOKUP(F278,RNR!$D$2:$E$13,2)</f>
        <v>Sep</v>
      </c>
      <c r="H278" s="236">
        <f>+'Ark1'!Q1588</f>
        <v>289</v>
      </c>
      <c r="I278" s="236">
        <f>+'Ark1'!R1588</f>
        <v>462</v>
      </c>
      <c r="J278" s="237">
        <f>+IF(I278=0,"",'Ark1'!AG1588)</f>
        <v>5.7234390946981852</v>
      </c>
      <c r="K278" s="237">
        <f>+IF(I278=0,"",'Ark1'!AH1588)</f>
        <v>3.8961038961038952</v>
      </c>
      <c r="L278" s="289"/>
      <c r="M278" s="243">
        <f>+'Ark1'!AI1588</f>
        <v>117</v>
      </c>
      <c r="N278" s="289"/>
      <c r="O278" s="288">
        <f>+IF(I278=0,"",'Ark1'!U1588)</f>
        <v>21.569696969696977</v>
      </c>
      <c r="P278" s="237">
        <f>+IF(I278=0,"",'Ark1'!V1588)</f>
        <v>25.324675324675329</v>
      </c>
      <c r="Q278" s="237"/>
      <c r="R278" s="237">
        <f>+IF(M278=0,"",'Ark1'!AJ1588)</f>
        <v>108.34786324786317</v>
      </c>
      <c r="S278" s="290"/>
      <c r="T278" s="237">
        <f>+IF(M278=0,"",'Ark1'!AK1588)</f>
        <v>17.17821403322738</v>
      </c>
      <c r="U278" s="289"/>
      <c r="V278" s="238">
        <f>+IF(I278=0,"",'Ark1'!S1588)</f>
        <v>5.3073593073593077</v>
      </c>
      <c r="W278" s="289"/>
      <c r="X278" s="237">
        <f>+IF(I278=0,"",'Ark1'!W1588)</f>
        <v>0</v>
      </c>
      <c r="Y278" s="239">
        <f>+IF(I278=0,"",'Ark1'!X1588)</f>
        <v>77.489177489177493</v>
      </c>
      <c r="Z278" s="239">
        <f>+IF(I278=0,"",'Ark1'!Y1588)</f>
        <v>47.619047619047642</v>
      </c>
      <c r="AA278" s="239">
        <f>+IF(I278=0,"",'Ark1'!Z1588)</f>
        <v>6.5692705449378597</v>
      </c>
      <c r="AB278" s="237">
        <f>+IF(I278=0,"",'Ark1'!Z1588)</f>
        <v>6.5692705449378597</v>
      </c>
      <c r="AC278" s="237">
        <f>+IF(I278=0,"",'Ark1'!AB1588)</f>
        <v>0</v>
      </c>
      <c r="AD278" s="239">
        <f>+'Ark1'!AD1588</f>
        <v>0</v>
      </c>
      <c r="AE278" s="237">
        <f t="shared" si="48"/>
        <v>154</v>
      </c>
      <c r="AF278" s="237">
        <f t="shared" si="49"/>
        <v>1.5986159169550174</v>
      </c>
      <c r="AG278" s="289"/>
      <c r="AJ278" s="29"/>
      <c r="AK278" s="27"/>
      <c r="AN278" s="27"/>
      <c r="AO278" s="27"/>
      <c r="AP278" s="27"/>
      <c r="AR278" s="27"/>
      <c r="AT278" s="27"/>
      <c r="AU278" s="27"/>
    </row>
    <row r="279" spans="1:47">
      <c r="A279" s="289"/>
      <c r="B279" s="236">
        <f>+'Ark1'!C1589</f>
        <v>2023</v>
      </c>
      <c r="C279" s="289"/>
      <c r="D279" s="236">
        <f>+'Ark1'!M1589</f>
        <v>3</v>
      </c>
      <c r="E279" s="236" t="str">
        <f>VLOOKUP(D279,RNR!$D$16:$E$30,2)</f>
        <v>1+</v>
      </c>
      <c r="F279" s="236">
        <f>+'Ark1'!D1589</f>
        <v>10</v>
      </c>
      <c r="G279" s="236" t="str">
        <f>VLOOKUP(F279,RNR!$D$2:$E$13,2)</f>
        <v>Okt</v>
      </c>
      <c r="H279" s="236">
        <f>+'Ark1'!Q1589</f>
        <v>562</v>
      </c>
      <c r="I279" s="236">
        <f>+'Ark1'!R1589</f>
        <v>828</v>
      </c>
      <c r="J279" s="237">
        <f>+IF(I279=0,"",'Ark1'!AG1589)</f>
        <v>3.6316109612368441</v>
      </c>
      <c r="K279" s="237">
        <f>+IF(I279=0,"",'Ark1'!AH1589)</f>
        <v>2.8985507246376807</v>
      </c>
      <c r="L279" s="289"/>
      <c r="M279" s="243">
        <f>+'Ark1'!AI1589</f>
        <v>293</v>
      </c>
      <c r="N279" s="289"/>
      <c r="O279" s="288">
        <f>+IF(I279=0,"",'Ark1'!U1589)</f>
        <v>21.624879227053164</v>
      </c>
      <c r="P279" s="237">
        <f>+IF(I279=0,"",'Ark1'!V1589)</f>
        <v>25.966183574879224</v>
      </c>
      <c r="Q279" s="237"/>
      <c r="R279" s="237">
        <f>+IF(M279=0,"",'Ark1'!AJ1589)</f>
        <v>109.31808873720136</v>
      </c>
      <c r="S279" s="290"/>
      <c r="T279" s="237">
        <f>+IF(M279=0,"",'Ark1'!AK1589)</f>
        <v>16.766651849781699</v>
      </c>
      <c r="U279" s="289"/>
      <c r="V279" s="238">
        <f>+IF(I279=0,"",'Ark1'!S1589)</f>
        <v>5.4806763285024163</v>
      </c>
      <c r="W279" s="289"/>
      <c r="X279" s="237">
        <f>+IF(I279=0,"",'Ark1'!W1589)</f>
        <v>0</v>
      </c>
      <c r="Y279" s="239">
        <f>+IF(I279=0,"",'Ark1'!X1589)</f>
        <v>82.48792270531402</v>
      </c>
      <c r="Z279" s="239">
        <f>+IF(I279=0,"",'Ark1'!Y1589)</f>
        <v>44.685990338164252</v>
      </c>
      <c r="AA279" s="239">
        <f>+IF(I279=0,"",'Ark1'!Z1589)</f>
        <v>6.0802034322613991</v>
      </c>
      <c r="AB279" s="237">
        <f>+IF(I279=0,"",'Ark1'!Z1589)</f>
        <v>6.0802034322613991</v>
      </c>
      <c r="AC279" s="237">
        <f>+IF(I279=0,"",'Ark1'!AB1589)</f>
        <v>0</v>
      </c>
      <c r="AD279" s="239">
        <f>+'Ark1'!AD1589</f>
        <v>0</v>
      </c>
      <c r="AE279" s="237">
        <f t="shared" si="48"/>
        <v>276</v>
      </c>
      <c r="AF279" s="237">
        <f t="shared" si="49"/>
        <v>1.4733096085409252</v>
      </c>
      <c r="AG279" s="289"/>
      <c r="AJ279" s="29"/>
      <c r="AK279" s="27"/>
      <c r="AN279" s="27"/>
      <c r="AO279" s="27"/>
      <c r="AP279" s="27"/>
      <c r="AR279" s="27"/>
      <c r="AT279" s="27"/>
      <c r="AU279" s="27"/>
    </row>
    <row r="280" spans="1:47">
      <c r="A280" s="289"/>
      <c r="B280" s="236">
        <f>+'Ark1'!C1590</f>
        <v>2023</v>
      </c>
      <c r="C280" s="289"/>
      <c r="D280" s="236">
        <f>+'Ark1'!M1590</f>
        <v>3</v>
      </c>
      <c r="E280" s="236" t="str">
        <f>VLOOKUP(D280,RNR!$D$16:$E$30,2)</f>
        <v>1+</v>
      </c>
      <c r="F280" s="236">
        <f>+'Ark1'!D1590</f>
        <v>11</v>
      </c>
      <c r="G280" s="236" t="str">
        <f>VLOOKUP(F280,RNR!$D$2:$E$13,2)</f>
        <v>Nov</v>
      </c>
      <c r="H280" s="236">
        <f>+'Ark1'!Q1590</f>
        <v>255</v>
      </c>
      <c r="I280" s="236">
        <f>+'Ark1'!R1590</f>
        <v>351</v>
      </c>
      <c r="J280" s="237">
        <f>+IF(I280=0,"",'Ark1'!AG1590)</f>
        <v>3.2116808667618444</v>
      </c>
      <c r="K280" s="237">
        <f>+IF(I280=0,"",'Ark1'!AH1590)</f>
        <v>2.2792022792022797</v>
      </c>
      <c r="L280" s="289"/>
      <c r="M280" s="243">
        <f>+'Ark1'!AI1590</f>
        <v>113</v>
      </c>
      <c r="N280" s="289"/>
      <c r="O280" s="288">
        <f>+IF(I280=0,"",'Ark1'!U1590)</f>
        <v>21.008547008547005</v>
      </c>
      <c r="P280" s="237">
        <f>+IF(I280=0,"",'Ark1'!V1590)</f>
        <v>21.652421652421655</v>
      </c>
      <c r="Q280" s="237"/>
      <c r="R280" s="237">
        <f>+IF(M280=0,"",'Ark1'!AJ1590)</f>
        <v>108.90707964601776</v>
      </c>
      <c r="S280" s="290"/>
      <c r="T280" s="237">
        <f>+IF(M280=0,"",'Ark1'!AK1590)</f>
        <v>16.774187337025356</v>
      </c>
      <c r="U280" s="289"/>
      <c r="V280" s="238">
        <f>+IF(I280=0,"",'Ark1'!S1590)</f>
        <v>5.3361823361823353</v>
      </c>
      <c r="W280" s="289"/>
      <c r="X280" s="237">
        <f>+IF(I280=0,"",'Ark1'!W1590)</f>
        <v>0</v>
      </c>
      <c r="Y280" s="239">
        <f>+IF(I280=0,"",'Ark1'!X1590)</f>
        <v>80.626780626780615</v>
      </c>
      <c r="Z280" s="239">
        <f>+IF(I280=0,"",'Ark1'!Y1590)</f>
        <v>39.601139601139593</v>
      </c>
      <c r="AA280" s="239">
        <f>+IF(I280=0,"",'Ark1'!Z1590)</f>
        <v>5.9103449697031643</v>
      </c>
      <c r="AB280" s="237">
        <f>+IF(I280=0,"",'Ark1'!Z1590)</f>
        <v>5.9103449697031643</v>
      </c>
      <c r="AC280" s="237">
        <f>+IF(I280=0,"",'Ark1'!AB1590)</f>
        <v>0</v>
      </c>
      <c r="AD280" s="239">
        <f>+'Ark1'!AD1590</f>
        <v>0</v>
      </c>
      <c r="AE280" s="237">
        <f t="shared" si="48"/>
        <v>117</v>
      </c>
      <c r="AF280" s="237">
        <f t="shared" si="49"/>
        <v>1.3764705882352941</v>
      </c>
      <c r="AG280" s="289"/>
      <c r="AJ280" s="29"/>
      <c r="AK280" s="27"/>
      <c r="AN280" s="27"/>
      <c r="AO280" s="27"/>
      <c r="AP280" s="27"/>
      <c r="AR280" s="27"/>
      <c r="AT280" s="27"/>
      <c r="AU280" s="27"/>
    </row>
    <row r="281" spans="1:47">
      <c r="A281" s="289"/>
      <c r="B281" s="236">
        <f>+'Ark1'!C1591</f>
        <v>2023</v>
      </c>
      <c r="C281" s="289"/>
      <c r="D281" s="236">
        <f>+'Ark1'!M1591</f>
        <v>3</v>
      </c>
      <c r="E281" s="236" t="str">
        <f>VLOOKUP(D281,RNR!$D$16:$E$30,2)</f>
        <v>1+</v>
      </c>
      <c r="F281" s="236">
        <f>+'Ark1'!D1591</f>
        <v>12</v>
      </c>
      <c r="G281" s="236" t="str">
        <f>VLOOKUP(F281,RNR!$D$2:$E$13,2)</f>
        <v>Des</v>
      </c>
      <c r="H281" s="236">
        <f>+'Ark1'!Q1591</f>
        <v>16</v>
      </c>
      <c r="I281" s="236">
        <f>+'Ark1'!R1591</f>
        <v>27</v>
      </c>
      <c r="J281" s="237">
        <f>+IF(I281=0,"",'Ark1'!AG1591)</f>
        <v>4.164910022854861</v>
      </c>
      <c r="K281" s="237">
        <f>+IF(I281=0,"",'Ark1'!AH1591)</f>
        <v>0</v>
      </c>
      <c r="L281" s="289"/>
      <c r="M281" s="243">
        <f>+'Ark1'!AI1591</f>
        <v>9</v>
      </c>
      <c r="N281" s="289"/>
      <c r="O281" s="288">
        <f>+IF(I281=0,"",'Ark1'!U1591)</f>
        <v>20.855555555555554</v>
      </c>
      <c r="P281" s="237">
        <f>+IF(I281=0,"",'Ark1'!V1591)</f>
        <v>22.222222222222225</v>
      </c>
      <c r="Q281" s="237"/>
      <c r="R281" s="237">
        <f>+IF(M281=0,"",'Ark1'!AJ1591)</f>
        <v>103.84444444444443</v>
      </c>
      <c r="S281" s="290"/>
      <c r="T281" s="237">
        <f>+IF(M281=0,"",'Ark1'!AK1591)</f>
        <v>17.373780804409947</v>
      </c>
      <c r="U281" s="289"/>
      <c r="V281" s="238">
        <f>+IF(I281=0,"",'Ark1'!S1591)</f>
        <v>5.2962962962962967</v>
      </c>
      <c r="W281" s="289"/>
      <c r="X281" s="237">
        <f>+IF(I281=0,"",'Ark1'!W1591)</f>
        <v>0</v>
      </c>
      <c r="Y281" s="239">
        <f>+IF(I281=0,"",'Ark1'!X1591)</f>
        <v>77.777777777777771</v>
      </c>
      <c r="Z281" s="239">
        <f>+IF(I281=0,"",'Ark1'!Y1591)</f>
        <v>29.629629629629633</v>
      </c>
      <c r="AA281" s="239">
        <f>+IF(I281=0,"",'Ark1'!Z1591)</f>
        <v>8.5688208849307017</v>
      </c>
      <c r="AB281" s="237">
        <f>+IF(I281=0,"",'Ark1'!Z1591)</f>
        <v>8.5688208849307017</v>
      </c>
      <c r="AC281" s="237">
        <f>+IF(I281=0,"",'Ark1'!AB1591)</f>
        <v>0</v>
      </c>
      <c r="AD281" s="239">
        <f>+'Ark1'!AD1591</f>
        <v>0</v>
      </c>
      <c r="AE281" s="237">
        <f t="shared" si="48"/>
        <v>9</v>
      </c>
      <c r="AF281" s="237">
        <f t="shared" si="49"/>
        <v>1.6875</v>
      </c>
      <c r="AG281" s="289"/>
      <c r="AJ281" s="29"/>
      <c r="AK281" s="27"/>
      <c r="AN281" s="27"/>
      <c r="AO281" s="27"/>
      <c r="AP281" s="27"/>
      <c r="AR281" s="27"/>
      <c r="AT281" s="27"/>
      <c r="AU281" s="27"/>
    </row>
    <row r="282" spans="1:47">
      <c r="A282" s="289"/>
      <c r="B282" s="289"/>
      <c r="C282" s="289"/>
      <c r="D282" s="289"/>
      <c r="E282" s="289"/>
      <c r="F282" s="289"/>
      <c r="G282" s="289"/>
      <c r="H282" s="289"/>
      <c r="I282" s="289"/>
      <c r="J282" s="289"/>
      <c r="K282" s="289"/>
      <c r="L282" s="289"/>
      <c r="M282" s="330"/>
      <c r="N282" s="289"/>
      <c r="O282" s="289"/>
      <c r="P282" s="289"/>
      <c r="Q282" s="289"/>
      <c r="R282" s="290"/>
      <c r="S282" s="290"/>
      <c r="T282" s="290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89"/>
      <c r="AF282" s="289"/>
      <c r="AG282" s="289"/>
      <c r="AJ282" s="29"/>
      <c r="AK282" s="27"/>
      <c r="AN282" s="27"/>
      <c r="AO282" s="27"/>
      <c r="AP282" s="27"/>
      <c r="AR282" s="27"/>
      <c r="AS282" s="241"/>
      <c r="AT282" s="27"/>
      <c r="AU282" s="27"/>
    </row>
    <row r="283" spans="1:47">
      <c r="A283" s="330" t="s">
        <v>654</v>
      </c>
      <c r="B283" s="330"/>
      <c r="C283" s="330" t="str">
        <f>+E289</f>
        <v>2-</v>
      </c>
      <c r="D283" s="330"/>
      <c r="E283" s="330"/>
      <c r="F283" s="330"/>
      <c r="G283" s="330"/>
      <c r="H283" s="330"/>
      <c r="I283" s="289"/>
      <c r="J283" s="289"/>
      <c r="K283" s="289"/>
      <c r="L283" s="289"/>
      <c r="M283" s="330"/>
      <c r="N283" s="289"/>
      <c r="O283" s="289"/>
      <c r="P283" s="289"/>
      <c r="Q283" s="289"/>
      <c r="R283" s="290"/>
      <c r="S283" s="290"/>
      <c r="T283" s="290"/>
      <c r="U283" s="289"/>
      <c r="V283" s="289"/>
      <c r="W283" s="289"/>
      <c r="X283" s="289"/>
      <c r="Y283" s="289"/>
      <c r="Z283" s="289"/>
      <c r="AA283" s="289"/>
      <c r="AB283" s="289"/>
      <c r="AC283" s="289"/>
      <c r="AD283" s="289"/>
      <c r="AE283" s="289"/>
      <c r="AF283" s="289"/>
      <c r="AG283" s="289"/>
      <c r="AJ283" s="29"/>
      <c r="AK283" s="27"/>
      <c r="AN283" s="27"/>
      <c r="AO283" s="27"/>
      <c r="AP283" s="27"/>
      <c r="AR283" s="27"/>
      <c r="AS283" s="241"/>
      <c r="AT283" s="27"/>
      <c r="AU283" s="27"/>
    </row>
    <row r="284" spans="1:47">
      <c r="A284" s="289"/>
      <c r="B284" s="289"/>
      <c r="C284" s="289"/>
      <c r="D284" s="289"/>
      <c r="E284" s="289"/>
      <c r="F284" s="289"/>
      <c r="G284" s="289"/>
      <c r="H284" s="289"/>
      <c r="I284" s="289"/>
      <c r="J284" s="289"/>
      <c r="K284" s="289"/>
      <c r="L284" s="289"/>
      <c r="M284" s="330"/>
      <c r="N284" s="289"/>
      <c r="O284" s="289"/>
      <c r="P284" s="289"/>
      <c r="Q284" s="289"/>
      <c r="R284" s="290"/>
      <c r="S284" s="290"/>
      <c r="T284" s="290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9"/>
      <c r="AG284" s="289"/>
      <c r="AJ284" s="29"/>
      <c r="AK284" s="27"/>
      <c r="AN284" s="27"/>
      <c r="AO284" s="27"/>
      <c r="AP284" s="27"/>
      <c r="AR284" s="27"/>
      <c r="AS284" s="241"/>
      <c r="AT284" s="27"/>
      <c r="AU284" s="27"/>
    </row>
    <row r="285" spans="1:47">
      <c r="A285" s="289"/>
      <c r="B285" s="236">
        <f>+'Ark1'!C1592</f>
        <v>2023</v>
      </c>
      <c r="C285" s="289"/>
      <c r="D285" s="236">
        <f>+'Ark1'!M1592</f>
        <v>4</v>
      </c>
      <c r="E285" s="236" t="str">
        <f>VLOOKUP(D285,RNR!$D$16:$E$30,2)</f>
        <v>2-</v>
      </c>
      <c r="F285" s="236">
        <f>+'Ark1'!D1592</f>
        <v>1</v>
      </c>
      <c r="G285" s="236" t="str">
        <f>VLOOKUP(F285,RNR!$D$2:$E$13,2)</f>
        <v>Jan</v>
      </c>
      <c r="H285" s="236">
        <f>+'Ark1'!Q1592</f>
        <v>23</v>
      </c>
      <c r="I285" s="236">
        <f>+'Ark1'!R1592</f>
        <v>28</v>
      </c>
      <c r="J285" s="237">
        <f>+IF(I285=0,"",'Ark1'!AG1592)</f>
        <v>5.9963060006013507</v>
      </c>
      <c r="K285" s="237">
        <f>+IF(I285=0,"",'Ark1'!AH1592)</f>
        <v>0</v>
      </c>
      <c r="L285" s="289"/>
      <c r="M285" s="243">
        <f>+'Ark1'!AI1592</f>
        <v>9</v>
      </c>
      <c r="N285" s="289"/>
      <c r="O285" s="288">
        <f>+IF(I285=0,"",'Ark1'!U1592)</f>
        <v>19.942857142857154</v>
      </c>
      <c r="P285" s="237">
        <f>+IF(I285=0,"",'Ark1'!V1592)</f>
        <v>17.857142857142861</v>
      </c>
      <c r="Q285" s="237"/>
      <c r="R285" s="237">
        <f>+IF(M285=0,"",'Ark1'!AJ1592)</f>
        <v>104.68888888888888</v>
      </c>
      <c r="S285" s="290"/>
      <c r="T285" s="237">
        <f>+IF(M285=0,"",'Ark1'!AK1592)</f>
        <v>16.042214095985301</v>
      </c>
      <c r="U285" s="289"/>
      <c r="V285" s="238">
        <f>+IF(I285=0,"",'Ark1'!S1592)</f>
        <v>5.9642857142857153</v>
      </c>
      <c r="W285" s="289"/>
      <c r="X285" s="237">
        <f>+IF(I285=0,"",'Ark1'!W1592)</f>
        <v>0</v>
      </c>
      <c r="Y285" s="239">
        <f>+IF(I285=0,"",'Ark1'!X1592)</f>
        <v>71.428571428571445</v>
      </c>
      <c r="Z285" s="239">
        <f>+IF(I285=0,"",'Ark1'!Y1592)</f>
        <v>32.142857142857153</v>
      </c>
      <c r="AA285" s="239">
        <f>+IF(I285=0,"",'Ark1'!Z1592)</f>
        <v>6.2109597010577424</v>
      </c>
      <c r="AB285" s="237">
        <f>+IF(I285=0,"",'Ark1'!Z1592)</f>
        <v>6.2109597010577424</v>
      </c>
      <c r="AC285" s="237">
        <f>+IF(I285=0,"",'Ark1'!AB1592)</f>
        <v>0</v>
      </c>
      <c r="AD285" s="239">
        <f>+'Ark1'!AD1592</f>
        <v>0</v>
      </c>
      <c r="AE285" s="237">
        <f t="shared" si="48"/>
        <v>7</v>
      </c>
      <c r="AF285" s="237">
        <f t="shared" si="49"/>
        <v>1.2173913043478262</v>
      </c>
      <c r="AG285" s="289"/>
      <c r="AJ285" s="29"/>
      <c r="AK285" s="27"/>
      <c r="AN285" s="27"/>
      <c r="AO285" s="27"/>
      <c r="AP285" s="27"/>
      <c r="AR285" s="27"/>
      <c r="AT285" s="27"/>
      <c r="AU285" s="27"/>
    </row>
    <row r="286" spans="1:47">
      <c r="A286" s="289"/>
      <c r="B286" s="236">
        <f>+'Ark1'!C1593</f>
        <v>2023</v>
      </c>
      <c r="C286" s="289"/>
      <c r="D286" s="236">
        <f>+'Ark1'!M1593</f>
        <v>4</v>
      </c>
      <c r="E286" s="236" t="str">
        <f>VLOOKUP(D286,RNR!$D$16:$E$30,2)</f>
        <v>2-</v>
      </c>
      <c r="F286" s="236">
        <f>+'Ark1'!D1593</f>
        <v>2</v>
      </c>
      <c r="G286" s="236" t="str">
        <f>VLOOKUP(F286,RNR!$D$2:$E$13,2)</f>
        <v>Feb</v>
      </c>
      <c r="H286" s="236">
        <f>+'Ark1'!Q1593</f>
        <v>37</v>
      </c>
      <c r="I286" s="236">
        <f>+'Ark1'!R1593</f>
        <v>52</v>
      </c>
      <c r="J286" s="237">
        <f>+IF(I286=0,"",'Ark1'!AG1593)</f>
        <v>7.6075379969677615</v>
      </c>
      <c r="K286" s="237">
        <f>+IF(I286=0,"",'Ark1'!AH1593)</f>
        <v>0</v>
      </c>
      <c r="L286" s="289"/>
      <c r="M286" s="243">
        <f>+'Ark1'!AI1593</f>
        <v>7</v>
      </c>
      <c r="N286" s="289"/>
      <c r="O286" s="288">
        <f>+IF(I286=0,"",'Ark1'!U1593)</f>
        <v>23.351923076923079</v>
      </c>
      <c r="P286" s="237">
        <f>+IF(I286=0,"",'Ark1'!V1593)</f>
        <v>25</v>
      </c>
      <c r="Q286" s="237"/>
      <c r="R286" s="237">
        <f>+IF(M286=0,"",'Ark1'!AJ1593)</f>
        <v>109.17142857142852</v>
      </c>
      <c r="S286" s="290"/>
      <c r="T286" s="237">
        <f>+IF(M286=0,"",'Ark1'!AK1593)</f>
        <v>18.639949332417697</v>
      </c>
      <c r="U286" s="289"/>
      <c r="V286" s="238">
        <f>+IF(I286=0,"",'Ark1'!S1593)</f>
        <v>6.4615384615384599</v>
      </c>
      <c r="W286" s="289"/>
      <c r="X286" s="237">
        <f>+IF(I286=0,"",'Ark1'!W1593)</f>
        <v>0</v>
      </c>
      <c r="Y286" s="239">
        <f>+IF(I286=0,"",'Ark1'!X1593)</f>
        <v>90.384615384615358</v>
      </c>
      <c r="Z286" s="239">
        <f>+IF(I286=0,"",'Ark1'!Y1593)</f>
        <v>51.923076923076913</v>
      </c>
      <c r="AA286" s="239">
        <f>+IF(I286=0,"",'Ark1'!Z1593)</f>
        <v>5.4401813595552406</v>
      </c>
      <c r="AB286" s="237">
        <f>+IF(I286=0,"",'Ark1'!Z1593)</f>
        <v>5.4401813595552406</v>
      </c>
      <c r="AC286" s="237">
        <f>+IF(I286=0,"",'Ark1'!AB1593)</f>
        <v>0</v>
      </c>
      <c r="AD286" s="239">
        <f>+'Ark1'!AD1593</f>
        <v>0</v>
      </c>
      <c r="AE286" s="237">
        <f t="shared" si="48"/>
        <v>13</v>
      </c>
      <c r="AF286" s="237">
        <f t="shared" si="49"/>
        <v>1.4054054054054055</v>
      </c>
      <c r="AG286" s="289"/>
      <c r="AJ286" s="29"/>
      <c r="AK286" s="27"/>
      <c r="AN286" s="27"/>
      <c r="AO286" s="27"/>
      <c r="AP286" s="27"/>
      <c r="AR286" s="27"/>
      <c r="AT286" s="27"/>
      <c r="AU286" s="27"/>
    </row>
    <row r="287" spans="1:47">
      <c r="A287" s="289"/>
      <c r="B287" s="236">
        <f>+'Ark1'!C1594</f>
        <v>2023</v>
      </c>
      <c r="C287" s="289"/>
      <c r="D287" s="236">
        <f>+'Ark1'!M1594</f>
        <v>4</v>
      </c>
      <c r="E287" s="236" t="str">
        <f>VLOOKUP(D287,RNR!$D$16:$E$30,2)</f>
        <v>2-</v>
      </c>
      <c r="F287" s="236">
        <f>+'Ark1'!D1594</f>
        <v>3</v>
      </c>
      <c r="G287" s="236" t="str">
        <f>VLOOKUP(F287,RNR!$D$2:$E$13,2)</f>
        <v>Mar</v>
      </c>
      <c r="H287" s="236">
        <f>+'Ark1'!Q1594</f>
        <v>212</v>
      </c>
      <c r="I287" s="236">
        <f>+'Ark1'!R1594</f>
        <v>302</v>
      </c>
      <c r="J287" s="237">
        <f>+IF(I287=0,"",'Ark1'!AG1594)</f>
        <v>7.0322173703068849</v>
      </c>
      <c r="K287" s="237">
        <f>+IF(I287=0,"",'Ark1'!AH1594)</f>
        <v>1.9867549668874172</v>
      </c>
      <c r="L287" s="289"/>
      <c r="M287" s="243">
        <f>+'Ark1'!AI1594</f>
        <v>56</v>
      </c>
      <c r="N287" s="289"/>
      <c r="O287" s="288">
        <f>+IF(I287=0,"",'Ark1'!U1594)</f>
        <v>22.999006622516561</v>
      </c>
      <c r="P287" s="237">
        <f>+IF(I287=0,"",'Ark1'!V1594)</f>
        <v>36.754966887417226</v>
      </c>
      <c r="Q287" s="237"/>
      <c r="R287" s="237">
        <f>+IF(M287=0,"",'Ark1'!AJ1594)</f>
        <v>110.85535714285706</v>
      </c>
      <c r="S287" s="290"/>
      <c r="T287" s="237">
        <f>+IF(M287=0,"",'Ark1'!AK1594)</f>
        <v>17.305735776232162</v>
      </c>
      <c r="U287" s="289"/>
      <c r="V287" s="238">
        <f>+IF(I287=0,"",'Ark1'!S1594)</f>
        <v>6.4238410596026494</v>
      </c>
      <c r="W287" s="289"/>
      <c r="X287" s="237">
        <f>+IF(I287=0,"",'Ark1'!W1594)</f>
        <v>0</v>
      </c>
      <c r="Y287" s="239">
        <f>+IF(I287=0,"",'Ark1'!X1594)</f>
        <v>88.410596026490069</v>
      </c>
      <c r="Z287" s="239">
        <f>+IF(I287=0,"",'Ark1'!Y1594)</f>
        <v>54.30463576158941</v>
      </c>
      <c r="AA287" s="239">
        <f>+IF(I287=0,"",'Ark1'!Z1594)</f>
        <v>5.4414553291646115</v>
      </c>
      <c r="AB287" s="237">
        <f>+IF(I287=0,"",'Ark1'!Z1594)</f>
        <v>5.4414553291646115</v>
      </c>
      <c r="AC287" s="237">
        <f>+IF(I287=0,"",'Ark1'!AB1594)</f>
        <v>0</v>
      </c>
      <c r="AD287" s="239">
        <f>+'Ark1'!AD1594</f>
        <v>0</v>
      </c>
      <c r="AE287" s="237">
        <f t="shared" si="48"/>
        <v>75.5</v>
      </c>
      <c r="AF287" s="237">
        <f t="shared" si="49"/>
        <v>1.4245283018867925</v>
      </c>
      <c r="AG287" s="289"/>
      <c r="AJ287" s="29"/>
      <c r="AK287" s="27"/>
      <c r="AN287" s="27"/>
      <c r="AO287" s="27"/>
      <c r="AP287" s="27"/>
      <c r="AR287" s="27"/>
      <c r="AT287" s="27"/>
      <c r="AU287" s="27"/>
    </row>
    <row r="288" spans="1:47">
      <c r="A288" s="289"/>
      <c r="B288" s="236">
        <f>+'Ark1'!C1595</f>
        <v>2023</v>
      </c>
      <c r="C288" s="289"/>
      <c r="D288" s="236">
        <f>+'Ark1'!M1595</f>
        <v>4</v>
      </c>
      <c r="E288" s="236" t="str">
        <f>VLOOKUP(D288,RNR!$D$16:$E$30,2)</f>
        <v>2-</v>
      </c>
      <c r="F288" s="236">
        <f>+'Ark1'!D1595</f>
        <v>4</v>
      </c>
      <c r="G288" s="236" t="str">
        <f>VLOOKUP(F288,RNR!$D$2:$E$13,2)</f>
        <v>Apr</v>
      </c>
      <c r="H288" s="236">
        <f>+'Ark1'!Q1595</f>
        <v>54</v>
      </c>
      <c r="I288" s="236">
        <f>+'Ark1'!R1595</f>
        <v>118</v>
      </c>
      <c r="J288" s="237">
        <f>+IF(I288=0,"",'Ark1'!AG1595)</f>
        <v>14.928254590863478</v>
      </c>
      <c r="K288" s="237">
        <f>+IF(I288=0,"",'Ark1'!AH1595)</f>
        <v>2.5423728813559321</v>
      </c>
      <c r="L288" s="289"/>
      <c r="M288" s="243">
        <f>+'Ark1'!AI1595</f>
        <v>19</v>
      </c>
      <c r="N288" s="289"/>
      <c r="O288" s="288">
        <f>+IF(I288=0,"",'Ark1'!U1595)</f>
        <v>16.513559322033903</v>
      </c>
      <c r="P288" s="237">
        <f>+IF(I288=0,"",'Ark1'!V1595)</f>
        <v>3.3898305084745752</v>
      </c>
      <c r="Q288" s="237"/>
      <c r="R288" s="237">
        <f>+IF(M288=0,"",'Ark1'!AJ1595)</f>
        <v>99.06842105263155</v>
      </c>
      <c r="S288" s="290"/>
      <c r="T288" s="237">
        <f>+IF(M288=0,"",'Ark1'!AK1595)</f>
        <v>17.762502869819944</v>
      </c>
      <c r="U288" s="289"/>
      <c r="V288" s="238">
        <f>+IF(I288=0,"",'Ark1'!S1595)</f>
        <v>6.4406779661016946</v>
      </c>
      <c r="W288" s="289"/>
      <c r="X288" s="237">
        <f>+IF(I288=0,"",'Ark1'!W1595)</f>
        <v>0</v>
      </c>
      <c r="Y288" s="239">
        <f>+IF(I288=0,"",'Ark1'!X1595)</f>
        <v>52.542372881355938</v>
      </c>
      <c r="Z288" s="239">
        <f>+IF(I288=0,"",'Ark1'!Y1595)</f>
        <v>9.3220338983050883</v>
      </c>
      <c r="AA288" s="239">
        <f>+IF(I288=0,"",'Ark1'!Z1595)</f>
        <v>4.6089249317103889</v>
      </c>
      <c r="AB288" s="237">
        <f>+IF(I288=0,"",'Ark1'!Z1595)</f>
        <v>4.6089249317103889</v>
      </c>
      <c r="AC288" s="237">
        <f>+IF(I288=0,"",'Ark1'!AB1595)</f>
        <v>0</v>
      </c>
      <c r="AD288" s="239">
        <f>+'Ark1'!AD1595</f>
        <v>0</v>
      </c>
      <c r="AE288" s="237">
        <f t="shared" si="48"/>
        <v>29.5</v>
      </c>
      <c r="AF288" s="237">
        <f t="shared" si="49"/>
        <v>2.1851851851851851</v>
      </c>
      <c r="AG288" s="289"/>
      <c r="AJ288" s="29"/>
      <c r="AK288" s="27"/>
      <c r="AN288" s="27"/>
      <c r="AO288" s="27"/>
      <c r="AP288" s="27"/>
      <c r="AR288" s="27"/>
      <c r="AT288" s="27"/>
      <c r="AU288" s="27"/>
    </row>
    <row r="289" spans="1:47">
      <c r="A289" s="289"/>
      <c r="B289" s="236">
        <f>+'Ark1'!C1596</f>
        <v>2023</v>
      </c>
      <c r="C289" s="289"/>
      <c r="D289" s="236">
        <f>+'Ark1'!M1596</f>
        <v>4</v>
      </c>
      <c r="E289" s="236" t="str">
        <f>VLOOKUP(D289,RNR!$D$16:$E$30,2)</f>
        <v>2-</v>
      </c>
      <c r="F289" s="236">
        <f>+'Ark1'!D1596</f>
        <v>5</v>
      </c>
      <c r="G289" s="236" t="str">
        <f>VLOOKUP(F289,RNR!$D$2:$E$13,2)</f>
        <v>Mai</v>
      </c>
      <c r="H289" s="236">
        <f>+'Ark1'!Q1596</f>
        <v>138</v>
      </c>
      <c r="I289" s="236">
        <f>+'Ark1'!R1596</f>
        <v>280</v>
      </c>
      <c r="J289" s="237">
        <f>+IF(I289=0,"",'Ark1'!AG1596)</f>
        <v>16.088946436118075</v>
      </c>
      <c r="K289" s="237">
        <f>+IF(I289=0,"",'Ark1'!AH1596)</f>
        <v>1.0714285714285712</v>
      </c>
      <c r="L289" s="289"/>
      <c r="M289" s="243">
        <f>+'Ark1'!AI1596</f>
        <v>84</v>
      </c>
      <c r="N289" s="289"/>
      <c r="O289" s="288">
        <f>+IF(I289=0,"",'Ark1'!U1596)</f>
        <v>19.171071428571413</v>
      </c>
      <c r="P289" s="237">
        <f>+IF(I289=0,"",'Ark1'!V1596)</f>
        <v>11.428571428571431</v>
      </c>
      <c r="Q289" s="237"/>
      <c r="R289" s="237">
        <f>+IF(M289=0,"",'Ark1'!AJ1596)</f>
        <v>99.825000000000017</v>
      </c>
      <c r="S289" s="290"/>
      <c r="T289" s="237">
        <f>+IF(M289=0,"",'Ark1'!AK1596)</f>
        <v>18.028950980952001</v>
      </c>
      <c r="U289" s="289"/>
      <c r="V289" s="238">
        <f>+IF(I289=0,"",'Ark1'!S1596)</f>
        <v>6.5464285714285744</v>
      </c>
      <c r="W289" s="289"/>
      <c r="X289" s="237">
        <f>+IF(I289=0,"",'Ark1'!W1596)</f>
        <v>0</v>
      </c>
      <c r="Y289" s="239">
        <f>+IF(I289=0,"",'Ark1'!X1596)</f>
        <v>70.714285714285694</v>
      </c>
      <c r="Z289" s="239">
        <f>+IF(I289=0,"",'Ark1'!Y1596)</f>
        <v>21.428571428571423</v>
      </c>
      <c r="AA289" s="239">
        <f>+IF(I289=0,"",'Ark1'!Z1596)</f>
        <v>5.4980112243855812</v>
      </c>
      <c r="AB289" s="237">
        <f>+IF(I289=0,"",'Ark1'!Z1596)</f>
        <v>5.4980112243855812</v>
      </c>
      <c r="AC289" s="237">
        <f>+IF(I289=0,"",'Ark1'!AB1596)</f>
        <v>0</v>
      </c>
      <c r="AD289" s="239">
        <f>+'Ark1'!AD1596</f>
        <v>0</v>
      </c>
      <c r="AE289" s="237">
        <f t="shared" si="48"/>
        <v>70</v>
      </c>
      <c r="AF289" s="237">
        <f t="shared" si="49"/>
        <v>2.0289855072463769</v>
      </c>
      <c r="AG289" s="289"/>
      <c r="AJ289" s="29"/>
      <c r="AK289" s="27"/>
      <c r="AN289" s="27"/>
      <c r="AO289" s="27"/>
      <c r="AP289" s="27"/>
      <c r="AR289" s="27"/>
      <c r="AT289" s="27"/>
      <c r="AU289" s="27"/>
    </row>
    <row r="290" spans="1:47">
      <c r="A290" s="289"/>
      <c r="B290" s="236">
        <f>+'Ark1'!C1597</f>
        <v>2023</v>
      </c>
      <c r="C290" s="289"/>
      <c r="D290" s="236">
        <f>+'Ark1'!M1597</f>
        <v>4</v>
      </c>
      <c r="E290" s="236" t="str">
        <f>VLOOKUP(D290,RNR!$D$16:$E$30,2)</f>
        <v>2-</v>
      </c>
      <c r="F290" s="236">
        <f>+'Ark1'!D1597</f>
        <v>6</v>
      </c>
      <c r="G290" s="236" t="str">
        <f>VLOOKUP(F290,RNR!$D$2:$E$13,2)</f>
        <v>Jun</v>
      </c>
      <c r="H290" s="236">
        <f>+'Ark1'!Q1597</f>
        <v>111</v>
      </c>
      <c r="I290" s="236">
        <f>+'Ark1'!R1597</f>
        <v>218</v>
      </c>
      <c r="J290" s="237">
        <f>+IF(I290=0,"",'Ark1'!AG1597)</f>
        <v>15.861507731005402</v>
      </c>
      <c r="K290" s="237">
        <f>+IF(I290=0,"",'Ark1'!AH1597)</f>
        <v>3.2110091743119242</v>
      </c>
      <c r="L290" s="289"/>
      <c r="M290" s="243">
        <f>+'Ark1'!AI1597</f>
        <v>65</v>
      </c>
      <c r="N290" s="289"/>
      <c r="O290" s="288">
        <f>+IF(I290=0,"",'Ark1'!U1597)</f>
        <v>19.669724770642205</v>
      </c>
      <c r="P290" s="237">
        <f>+IF(I290=0,"",'Ark1'!V1597)</f>
        <v>16.055045871559621</v>
      </c>
      <c r="Q290" s="237"/>
      <c r="R290" s="237">
        <f>+IF(M290=0,"",'Ark1'!AJ1597)</f>
        <v>104.79999999999998</v>
      </c>
      <c r="S290" s="290"/>
      <c r="T290" s="237">
        <f>+IF(M290=0,"",'Ark1'!AK1597)</f>
        <v>18.141220532460235</v>
      </c>
      <c r="U290" s="289"/>
      <c r="V290" s="238">
        <f>+IF(I290=0,"",'Ark1'!S1597)</f>
        <v>6.3532110091743119</v>
      </c>
      <c r="W290" s="289"/>
      <c r="X290" s="237">
        <f>+IF(I290=0,"",'Ark1'!W1597)</f>
        <v>0</v>
      </c>
      <c r="Y290" s="239">
        <f>+IF(I290=0,"",'Ark1'!X1597)</f>
        <v>71.100917431192656</v>
      </c>
      <c r="Z290" s="239">
        <f>+IF(I290=0,"",'Ark1'!Y1597)</f>
        <v>24.311926605504599</v>
      </c>
      <c r="AA290" s="239">
        <f>+IF(I290=0,"",'Ark1'!Z1597)</f>
        <v>5.2347901929891991</v>
      </c>
      <c r="AB290" s="237">
        <f>+IF(I290=0,"",'Ark1'!Z1597)</f>
        <v>5.2347901929891991</v>
      </c>
      <c r="AC290" s="237">
        <f>+IF(I290=0,"",'Ark1'!AB1597)</f>
        <v>0</v>
      </c>
      <c r="AD290" s="239">
        <f>+'Ark1'!AD1597</f>
        <v>0</v>
      </c>
      <c r="AE290" s="237">
        <f t="shared" si="48"/>
        <v>54.5</v>
      </c>
      <c r="AF290" s="237">
        <f t="shared" si="49"/>
        <v>1.9639639639639639</v>
      </c>
      <c r="AG290" s="289"/>
      <c r="AJ290" s="29"/>
      <c r="AK290" s="27"/>
      <c r="AN290" s="27"/>
      <c r="AO290" s="27"/>
      <c r="AP290" s="27"/>
      <c r="AR290" s="27"/>
      <c r="AT290" s="27"/>
      <c r="AU290" s="27"/>
    </row>
    <row r="291" spans="1:47">
      <c r="A291" s="289"/>
      <c r="B291" s="236">
        <f>+'Ark1'!C1598</f>
        <v>2023</v>
      </c>
      <c r="C291" s="289"/>
      <c r="D291" s="236">
        <f>+'Ark1'!M1598</f>
        <v>4</v>
      </c>
      <c r="E291" s="236" t="str">
        <f>VLOOKUP(D291,RNR!$D$16:$E$30,2)</f>
        <v>2-</v>
      </c>
      <c r="F291" s="236">
        <f>+'Ark1'!D1598</f>
        <v>7</v>
      </c>
      <c r="G291" s="236" t="str">
        <f>VLOOKUP(F291,RNR!$D$2:$E$13,2)</f>
        <v>Jul</v>
      </c>
      <c r="H291" s="236">
        <f>+'Ark1'!Q1598</f>
        <v>26</v>
      </c>
      <c r="I291" s="236">
        <f>+'Ark1'!R1598</f>
        <v>51</v>
      </c>
      <c r="J291" s="237">
        <f>+IF(I291=0,"",'Ark1'!AG1598)</f>
        <v>13.111548410252601</v>
      </c>
      <c r="K291" s="237">
        <f>+IF(I291=0,"",'Ark1'!AH1598)</f>
        <v>3.9215686274509798</v>
      </c>
      <c r="L291" s="289"/>
      <c r="M291" s="243">
        <f>+'Ark1'!AI1598</f>
        <v>31</v>
      </c>
      <c r="N291" s="289"/>
      <c r="O291" s="288">
        <f>+IF(I291=0,"",'Ark1'!U1598)</f>
        <v>20.772549019607837</v>
      </c>
      <c r="P291" s="237">
        <f>+IF(I291=0,"",'Ark1'!V1598)</f>
        <v>27.450980392156872</v>
      </c>
      <c r="Q291" s="237"/>
      <c r="R291" s="237">
        <f>+IF(M291=0,"",'Ark1'!AJ1598)</f>
        <v>115.82258064516137</v>
      </c>
      <c r="S291" s="290"/>
      <c r="T291" s="237">
        <f>+IF(M291=0,"",'Ark1'!AK1598)</f>
        <v>13.664747672005744</v>
      </c>
      <c r="U291" s="289"/>
      <c r="V291" s="238">
        <f>+IF(I291=0,"",'Ark1'!S1598)</f>
        <v>6.137254901960782</v>
      </c>
      <c r="W291" s="289"/>
      <c r="X291" s="237">
        <f>+IF(I291=0,"",'Ark1'!W1598)</f>
        <v>0</v>
      </c>
      <c r="Y291" s="239">
        <f>+IF(I291=0,"",'Ark1'!X1598)</f>
        <v>70.588235294117652</v>
      </c>
      <c r="Z291" s="239">
        <f>+IF(I291=0,"",'Ark1'!Y1598)</f>
        <v>33.333333333333343</v>
      </c>
      <c r="AA291" s="239">
        <f>+IF(I291=0,"",'Ark1'!Z1598)</f>
        <v>7.4688392785737374</v>
      </c>
      <c r="AB291" s="237">
        <f>+IF(I291=0,"",'Ark1'!Z1598)</f>
        <v>7.4688392785737374</v>
      </c>
      <c r="AC291" s="237">
        <f>+IF(I291=0,"",'Ark1'!AB1598)</f>
        <v>0</v>
      </c>
      <c r="AD291" s="239">
        <f>+'Ark1'!AD1598</f>
        <v>0</v>
      </c>
      <c r="AE291" s="237">
        <f t="shared" si="48"/>
        <v>12.75</v>
      </c>
      <c r="AF291" s="237">
        <f t="shared" si="49"/>
        <v>1.9615384615384615</v>
      </c>
      <c r="AG291" s="289"/>
      <c r="AJ291" s="29"/>
      <c r="AK291" s="27"/>
      <c r="AN291" s="27"/>
      <c r="AO291" s="27"/>
      <c r="AP291" s="27"/>
      <c r="AR291" s="27"/>
      <c r="AT291" s="27"/>
      <c r="AU291" s="27"/>
    </row>
    <row r="292" spans="1:47">
      <c r="A292" s="289"/>
      <c r="B292" s="236">
        <f>+'Ark1'!C1599</f>
        <v>2023</v>
      </c>
      <c r="C292" s="289"/>
      <c r="D292" s="236">
        <f>+'Ark1'!M1599</f>
        <v>4</v>
      </c>
      <c r="E292" s="236" t="str">
        <f>VLOOKUP(D292,RNR!$D$16:$E$30,2)</f>
        <v>2-</v>
      </c>
      <c r="F292" s="236">
        <f>+'Ark1'!D1599</f>
        <v>8</v>
      </c>
      <c r="G292" s="236" t="str">
        <f>VLOOKUP(F292,RNR!$D$2:$E$13,2)</f>
        <v>Aug</v>
      </c>
      <c r="H292" s="236">
        <f>+'Ark1'!Q1599</f>
        <v>605</v>
      </c>
      <c r="I292" s="236">
        <f>+'Ark1'!R1599</f>
        <v>1091</v>
      </c>
      <c r="J292" s="237">
        <f>+IF(I292=0,"",'Ark1'!AG1599)</f>
        <v>15.792065034838789</v>
      </c>
      <c r="K292" s="237">
        <f>+IF(I292=0,"",'Ark1'!AH1599)</f>
        <v>2.749770852428965</v>
      </c>
      <c r="L292" s="289"/>
      <c r="M292" s="243">
        <f>+'Ark1'!AI1599</f>
        <v>475</v>
      </c>
      <c r="N292" s="289"/>
      <c r="O292" s="288">
        <f>+IF(I292=0,"",'Ark1'!U1599)</f>
        <v>23.813290559120059</v>
      </c>
      <c r="P292" s="237">
        <f>+IF(I292=0,"",'Ark1'!V1599)</f>
        <v>40.879926672777273</v>
      </c>
      <c r="Q292" s="237"/>
      <c r="R292" s="237">
        <f>+IF(M292=0,"",'Ark1'!AJ1599)</f>
        <v>110.14084210526312</v>
      </c>
      <c r="S292" s="290"/>
      <c r="T292" s="237">
        <f>+IF(M292=0,"",'Ark1'!AK1599)</f>
        <v>18.260851411058784</v>
      </c>
      <c r="U292" s="289"/>
      <c r="V292" s="238">
        <f>+IF(I292=0,"",'Ark1'!S1599)</f>
        <v>6.3033913840513298</v>
      </c>
      <c r="W292" s="289"/>
      <c r="X292" s="237">
        <f>+IF(I292=0,"",'Ark1'!W1599)</f>
        <v>0</v>
      </c>
      <c r="Y292" s="239">
        <f>+IF(I292=0,"",'Ark1'!X1599)</f>
        <v>85.976168652612287</v>
      </c>
      <c r="Z292" s="239">
        <f>+IF(I292=0,"",'Ark1'!Y1599)</f>
        <v>59.761686526122816</v>
      </c>
      <c r="AA292" s="239">
        <f>+IF(I292=0,"",'Ark1'!Z1599)</f>
        <v>6.460994671254106</v>
      </c>
      <c r="AB292" s="237">
        <f>+IF(I292=0,"",'Ark1'!Z1599)</f>
        <v>6.460994671254106</v>
      </c>
      <c r="AC292" s="237">
        <f>+IF(I292=0,"",'Ark1'!AB1599)</f>
        <v>0</v>
      </c>
      <c r="AD292" s="239">
        <f>+'Ark1'!AD1599</f>
        <v>0</v>
      </c>
      <c r="AE292" s="237">
        <f t="shared" si="48"/>
        <v>272.75</v>
      </c>
      <c r="AF292" s="237">
        <f t="shared" si="49"/>
        <v>1.8033057851239669</v>
      </c>
      <c r="AG292" s="289"/>
      <c r="AJ292" s="29"/>
      <c r="AK292" s="27"/>
      <c r="AN292" s="27"/>
      <c r="AO292" s="27"/>
      <c r="AP292" s="27"/>
      <c r="AR292" s="27"/>
      <c r="AT292" s="27"/>
      <c r="AU292" s="27"/>
    </row>
    <row r="293" spans="1:47">
      <c r="A293" s="289"/>
      <c r="B293" s="236">
        <f>+'Ark1'!C1600</f>
        <v>2023</v>
      </c>
      <c r="C293" s="289"/>
      <c r="D293" s="236">
        <f>+'Ark1'!M1600</f>
        <v>4</v>
      </c>
      <c r="E293" s="236" t="str">
        <f>VLOOKUP(D293,RNR!$D$16:$E$30,2)</f>
        <v>2-</v>
      </c>
      <c r="F293" s="236">
        <f>+'Ark1'!D1600</f>
        <v>9</v>
      </c>
      <c r="G293" s="236" t="str">
        <f>VLOOKUP(F293,RNR!$D$2:$E$13,2)</f>
        <v>Sep</v>
      </c>
      <c r="H293" s="236">
        <f>+'Ark1'!Q1600</f>
        <v>557</v>
      </c>
      <c r="I293" s="236">
        <f>+'Ark1'!R1600</f>
        <v>1053</v>
      </c>
      <c r="J293" s="237">
        <f>+IF(I293=0,"",'Ark1'!AG1600)</f>
        <v>14.024642744530665</v>
      </c>
      <c r="K293" s="237">
        <f>+IF(I293=0,"",'Ark1'!AH1600)</f>
        <v>5.4131054131054146</v>
      </c>
      <c r="L293" s="289"/>
      <c r="M293" s="243">
        <f>+'Ark1'!AI1600</f>
        <v>303</v>
      </c>
      <c r="N293" s="289"/>
      <c r="O293" s="288">
        <f>+IF(I293=0,"",'Ark1'!U1600)</f>
        <v>23.189553656220316</v>
      </c>
      <c r="P293" s="237">
        <f>+IF(I293=0,"",'Ark1'!V1600)</f>
        <v>37.796771130104446</v>
      </c>
      <c r="Q293" s="237"/>
      <c r="R293" s="237">
        <f>+IF(M293=0,"",'Ark1'!AJ1600)</f>
        <v>109.26435643564356</v>
      </c>
      <c r="S293" s="290"/>
      <c r="T293" s="237">
        <f>+IF(M293=0,"",'Ark1'!AK1600)</f>
        <v>18.180711153301598</v>
      </c>
      <c r="U293" s="289"/>
      <c r="V293" s="238">
        <f>+IF(I293=0,"",'Ark1'!S1600)</f>
        <v>6.02374169040836</v>
      </c>
      <c r="W293" s="289"/>
      <c r="X293" s="237">
        <f>+IF(I293=0,"",'Ark1'!W1600)</f>
        <v>0</v>
      </c>
      <c r="Y293" s="239">
        <f>+IF(I293=0,"",'Ark1'!X1600)</f>
        <v>82.811016144349509</v>
      </c>
      <c r="Z293" s="239">
        <f>+IF(I293=0,"",'Ark1'!Y1600)</f>
        <v>57.075023741690401</v>
      </c>
      <c r="AA293" s="239">
        <f>+IF(I293=0,"",'Ark1'!Z1600)</f>
        <v>6.541452676937598</v>
      </c>
      <c r="AB293" s="237">
        <f>+IF(I293=0,"",'Ark1'!Z1600)</f>
        <v>6.541452676937598</v>
      </c>
      <c r="AC293" s="237">
        <f>+IF(I293=0,"",'Ark1'!AB1600)</f>
        <v>0</v>
      </c>
      <c r="AD293" s="239">
        <f>+'Ark1'!AD1600</f>
        <v>0</v>
      </c>
      <c r="AE293" s="237">
        <f t="shared" si="48"/>
        <v>263.25</v>
      </c>
      <c r="AF293" s="237">
        <f t="shared" si="49"/>
        <v>1.8904847396768403</v>
      </c>
      <c r="AG293" s="289"/>
      <c r="AJ293" s="29"/>
      <c r="AK293" s="27"/>
      <c r="AN293" s="27"/>
      <c r="AO293" s="27"/>
      <c r="AP293" s="27"/>
      <c r="AR293" s="27"/>
      <c r="AT293" s="27"/>
      <c r="AU293" s="27"/>
    </row>
    <row r="294" spans="1:47">
      <c r="A294" s="289"/>
      <c r="B294" s="236">
        <f>+'Ark1'!C1601</f>
        <v>2023</v>
      </c>
      <c r="C294" s="289"/>
      <c r="D294" s="236">
        <f>+'Ark1'!M1601</f>
        <v>4</v>
      </c>
      <c r="E294" s="236" t="str">
        <f>VLOOKUP(D294,RNR!$D$16:$E$30,2)</f>
        <v>2-</v>
      </c>
      <c r="F294" s="236">
        <f>+'Ark1'!D1601</f>
        <v>10</v>
      </c>
      <c r="G294" s="236" t="str">
        <f>VLOOKUP(F294,RNR!$D$2:$E$13,2)</f>
        <v>Okt</v>
      </c>
      <c r="H294" s="236">
        <f>+'Ark1'!Q1601</f>
        <v>1273</v>
      </c>
      <c r="I294" s="236">
        <f>+'Ark1'!R1601</f>
        <v>2180</v>
      </c>
      <c r="J294" s="237">
        <f>+IF(I294=0,"",'Ark1'!AG1601)</f>
        <v>10.647531888198788</v>
      </c>
      <c r="K294" s="237">
        <f>+IF(I294=0,"",'Ark1'!AH1601)</f>
        <v>2.3853211009174311</v>
      </c>
      <c r="L294" s="289"/>
      <c r="M294" s="243">
        <f>+'Ark1'!AI1601</f>
        <v>844</v>
      </c>
      <c r="N294" s="289"/>
      <c r="O294" s="288">
        <f>+IF(I294=0,"",'Ark1'!U1601)</f>
        <v>24.081146788990871</v>
      </c>
      <c r="P294" s="237">
        <f>+IF(I294=0,"",'Ark1'!V1601)</f>
        <v>44.816513761467881</v>
      </c>
      <c r="Q294" s="237"/>
      <c r="R294" s="237">
        <f>+IF(M294=0,"",'Ark1'!AJ1601)</f>
        <v>111.32654028436018</v>
      </c>
      <c r="S294" s="290"/>
      <c r="T294" s="237">
        <f>+IF(M294=0,"",'Ark1'!AK1601)</f>
        <v>18.215953403891589</v>
      </c>
      <c r="U294" s="289"/>
      <c r="V294" s="238">
        <f>+IF(I294=0,"",'Ark1'!S1601)</f>
        <v>6.4839449541284404</v>
      </c>
      <c r="W294" s="289"/>
      <c r="X294" s="237">
        <f>+IF(I294=0,"",'Ark1'!W1601)</f>
        <v>0</v>
      </c>
      <c r="Y294" s="239">
        <f>+IF(I294=0,"",'Ark1'!X1601)</f>
        <v>85.871559633027516</v>
      </c>
      <c r="Z294" s="239">
        <f>+IF(I294=0,"",'Ark1'!Y1601)</f>
        <v>62.981651376146793</v>
      </c>
      <c r="AA294" s="239">
        <f>+IF(I294=0,"",'Ark1'!Z1601)</f>
        <v>6.484249623532798</v>
      </c>
      <c r="AB294" s="237">
        <f>+IF(I294=0,"",'Ark1'!Z1601)</f>
        <v>6.484249623532798</v>
      </c>
      <c r="AC294" s="237">
        <f>+IF(I294=0,"",'Ark1'!AB1601)</f>
        <v>0</v>
      </c>
      <c r="AD294" s="239">
        <f>+'Ark1'!AD1601</f>
        <v>0</v>
      </c>
      <c r="AE294" s="237">
        <f t="shared" si="48"/>
        <v>545</v>
      </c>
      <c r="AF294" s="237">
        <f t="shared" si="49"/>
        <v>1.7124901806755695</v>
      </c>
      <c r="AG294" s="289"/>
      <c r="AJ294" s="29"/>
      <c r="AK294" s="27"/>
      <c r="AN294" s="27"/>
      <c r="AO294" s="27"/>
      <c r="AP294" s="27"/>
      <c r="AR294" s="27"/>
      <c r="AT294" s="27"/>
      <c r="AU294" s="27"/>
    </row>
    <row r="295" spans="1:47">
      <c r="A295" s="289"/>
      <c r="B295" s="236">
        <f>+'Ark1'!C1602</f>
        <v>2023</v>
      </c>
      <c r="C295" s="289"/>
      <c r="D295" s="236">
        <f>+'Ark1'!M1602</f>
        <v>4</v>
      </c>
      <c r="E295" s="236" t="str">
        <f>VLOOKUP(D295,RNR!$D$16:$E$30,2)</f>
        <v>2-</v>
      </c>
      <c r="F295" s="236">
        <f>+'Ark1'!D1602</f>
        <v>11</v>
      </c>
      <c r="G295" s="236" t="str">
        <f>VLOOKUP(F295,RNR!$D$2:$E$13,2)</f>
        <v>Nov</v>
      </c>
      <c r="H295" s="236">
        <f>+'Ark1'!Q1602</f>
        <v>653</v>
      </c>
      <c r="I295" s="236">
        <f>+'Ark1'!R1602</f>
        <v>1044</v>
      </c>
      <c r="J295" s="237">
        <f>+IF(I295=0,"",'Ark1'!AG1602)</f>
        <v>10.621064340760464</v>
      </c>
      <c r="K295" s="237">
        <f>+IF(I295=0,"",'Ark1'!AH1602)</f>
        <v>3.3524904214559381</v>
      </c>
      <c r="L295" s="289"/>
      <c r="M295" s="243">
        <f>+'Ark1'!AI1602</f>
        <v>384</v>
      </c>
      <c r="N295" s="289"/>
      <c r="O295" s="288">
        <f>+IF(I295=0,"",'Ark1'!U1602)</f>
        <v>23.358141762452103</v>
      </c>
      <c r="P295" s="237">
        <f>+IF(I295=0,"",'Ark1'!V1602)</f>
        <v>39.655172413793117</v>
      </c>
      <c r="Q295" s="237"/>
      <c r="R295" s="237">
        <f>+IF(M295=0,"",'Ark1'!AJ1602)</f>
        <v>109.0130208333333</v>
      </c>
      <c r="S295" s="290"/>
      <c r="T295" s="237">
        <f>+IF(M295=0,"",'Ark1'!AK1602)</f>
        <v>17.963477570290014</v>
      </c>
      <c r="U295" s="289"/>
      <c r="V295" s="238">
        <f>+IF(I295=0,"",'Ark1'!S1602)</f>
        <v>6.4214559386973162</v>
      </c>
      <c r="W295" s="289"/>
      <c r="X295" s="237">
        <f>+IF(I295=0,"",'Ark1'!W1602)</f>
        <v>0</v>
      </c>
      <c r="Y295" s="239">
        <f>+IF(I295=0,"",'Ark1'!X1602)</f>
        <v>83.908045977011483</v>
      </c>
      <c r="Z295" s="239">
        <f>+IF(I295=0,"",'Ark1'!Y1602)</f>
        <v>55.938697318007677</v>
      </c>
      <c r="AA295" s="239">
        <f>+IF(I295=0,"",'Ark1'!Z1602)</f>
        <v>6.559220411681653</v>
      </c>
      <c r="AB295" s="237">
        <f>+IF(I295=0,"",'Ark1'!Z1602)</f>
        <v>6.559220411681653</v>
      </c>
      <c r="AC295" s="237">
        <f>+IF(I295=0,"",'Ark1'!AB1602)</f>
        <v>0</v>
      </c>
      <c r="AD295" s="239">
        <f>+'Ark1'!AD1602</f>
        <v>0</v>
      </c>
      <c r="AE295" s="237">
        <f t="shared" si="48"/>
        <v>261</v>
      </c>
      <c r="AF295" s="237">
        <f t="shared" si="49"/>
        <v>1.5987748851454824</v>
      </c>
      <c r="AG295" s="289"/>
      <c r="AJ295" s="29"/>
      <c r="AK295" s="27"/>
      <c r="AN295" s="27"/>
      <c r="AO295" s="27"/>
      <c r="AP295" s="27"/>
      <c r="AR295" s="27"/>
      <c r="AT295" s="27"/>
      <c r="AU295" s="27"/>
    </row>
    <row r="296" spans="1:47">
      <c r="A296" s="289"/>
      <c r="B296" s="236">
        <f>+'Ark1'!C1603</f>
        <v>2023</v>
      </c>
      <c r="C296" s="289"/>
      <c r="D296" s="236">
        <f>+'Ark1'!M1603</f>
        <v>4</v>
      </c>
      <c r="E296" s="236" t="str">
        <f>VLOOKUP(D296,RNR!$D$16:$E$30,2)</f>
        <v>2-</v>
      </c>
      <c r="F296" s="236">
        <f>+'Ark1'!D1603</f>
        <v>12</v>
      </c>
      <c r="G296" s="236" t="str">
        <f>VLOOKUP(F296,RNR!$D$2:$E$13,2)</f>
        <v>Des</v>
      </c>
      <c r="H296" s="236">
        <f>+'Ark1'!Q1603</f>
        <v>41</v>
      </c>
      <c r="I296" s="236">
        <f>+'Ark1'!R1603</f>
        <v>50</v>
      </c>
      <c r="J296" s="237">
        <f>+IF(I296=0,"",'Ark1'!AG1603)</f>
        <v>7.8187291514116017</v>
      </c>
      <c r="K296" s="237">
        <f>+IF(I296=0,"",'Ark1'!AH1603)</f>
        <v>2</v>
      </c>
      <c r="L296" s="289"/>
      <c r="M296" s="243">
        <f>+'Ark1'!AI1603</f>
        <v>15</v>
      </c>
      <c r="N296" s="289"/>
      <c r="O296" s="288">
        <f>+IF(I296=0,"",'Ark1'!U1603)</f>
        <v>21.141999999999999</v>
      </c>
      <c r="P296" s="237">
        <f>+IF(I296=0,"",'Ark1'!V1603)</f>
        <v>26</v>
      </c>
      <c r="Q296" s="237"/>
      <c r="R296" s="237">
        <f>+IF(M296=0,"",'Ark1'!AJ1603)</f>
        <v>109.00000000000001</v>
      </c>
      <c r="S296" s="290"/>
      <c r="T296" s="237">
        <f>+IF(M296=0,"",'Ark1'!AK1603)</f>
        <v>18.470109515142717</v>
      </c>
      <c r="U296" s="289"/>
      <c r="V296" s="238">
        <f>+IF(I296=0,"",'Ark1'!S1603)</f>
        <v>6.5</v>
      </c>
      <c r="W296" s="289"/>
      <c r="X296" s="237">
        <f>+IF(I296=0,"",'Ark1'!W1603)</f>
        <v>0</v>
      </c>
      <c r="Y296" s="239">
        <f>+IF(I296=0,"",'Ark1'!X1603)</f>
        <v>76</v>
      </c>
      <c r="Z296" s="239">
        <f>+IF(I296=0,"",'Ark1'!Y1603)</f>
        <v>38</v>
      </c>
      <c r="AA296" s="239">
        <f>+IF(I296=0,"",'Ark1'!Z1603)</f>
        <v>6.4123346762314446</v>
      </c>
      <c r="AB296" s="237">
        <f>+IF(I296=0,"",'Ark1'!Z1603)</f>
        <v>6.4123346762314446</v>
      </c>
      <c r="AC296" s="237">
        <f>+IF(I296=0,"",'Ark1'!AB1603)</f>
        <v>0</v>
      </c>
      <c r="AD296" s="239">
        <f>+'Ark1'!AD1603</f>
        <v>0</v>
      </c>
      <c r="AE296" s="237">
        <f t="shared" si="48"/>
        <v>12.5</v>
      </c>
      <c r="AF296" s="237">
        <f t="shared" si="49"/>
        <v>1.2195121951219512</v>
      </c>
      <c r="AG296" s="289"/>
      <c r="AJ296" s="29"/>
      <c r="AK296" s="27"/>
      <c r="AN296" s="27"/>
      <c r="AO296" s="27"/>
      <c r="AP296" s="27"/>
      <c r="AR296" s="27"/>
      <c r="AT296" s="27"/>
      <c r="AU296" s="27"/>
    </row>
    <row r="297" spans="1:47">
      <c r="A297" s="289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330"/>
      <c r="N297" s="289"/>
      <c r="O297" s="289"/>
      <c r="P297" s="289"/>
      <c r="Q297" s="289"/>
      <c r="R297" s="290"/>
      <c r="S297" s="290"/>
      <c r="T297" s="290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89"/>
      <c r="AF297" s="289"/>
      <c r="AG297" s="289"/>
      <c r="AJ297" s="29"/>
      <c r="AK297" s="27"/>
      <c r="AN297" s="27"/>
      <c r="AO297" s="27"/>
      <c r="AP297" s="27"/>
      <c r="AR297" s="27"/>
      <c r="AS297" s="241"/>
      <c r="AT297" s="27"/>
      <c r="AU297" s="27"/>
    </row>
    <row r="298" spans="1:47">
      <c r="A298" s="330" t="s">
        <v>654</v>
      </c>
      <c r="B298" s="330"/>
      <c r="C298" s="330" t="str">
        <f>+E304</f>
        <v>2</v>
      </c>
      <c r="D298" s="330"/>
      <c r="E298" s="330"/>
      <c r="F298" s="330"/>
      <c r="G298" s="330"/>
      <c r="H298" s="330"/>
      <c r="I298" s="289"/>
      <c r="J298" s="289"/>
      <c r="K298" s="289"/>
      <c r="L298" s="289"/>
      <c r="M298" s="330"/>
      <c r="N298" s="289"/>
      <c r="O298" s="289"/>
      <c r="P298" s="289"/>
      <c r="Q298" s="289"/>
      <c r="R298" s="290"/>
      <c r="S298" s="290"/>
      <c r="T298" s="290"/>
      <c r="U298" s="289"/>
      <c r="V298" s="289"/>
      <c r="W298" s="289"/>
      <c r="X298" s="289"/>
      <c r="Y298" s="289"/>
      <c r="Z298" s="289"/>
      <c r="AA298" s="289"/>
      <c r="AB298" s="289"/>
      <c r="AC298" s="289"/>
      <c r="AD298" s="289"/>
      <c r="AE298" s="289"/>
      <c r="AF298" s="289"/>
      <c r="AG298" s="289"/>
      <c r="AJ298" s="29"/>
      <c r="AK298" s="27"/>
      <c r="AN298" s="27"/>
      <c r="AO298" s="27"/>
      <c r="AP298" s="27"/>
      <c r="AR298" s="27"/>
      <c r="AS298" s="241"/>
      <c r="AT298" s="27"/>
      <c r="AU298" s="27"/>
    </row>
    <row r="299" spans="1:47">
      <c r="A299" s="289"/>
      <c r="B299" s="289"/>
      <c r="C299" s="289"/>
      <c r="D299" s="289"/>
      <c r="E299" s="289"/>
      <c r="F299" s="289"/>
      <c r="G299" s="289"/>
      <c r="H299" s="289"/>
      <c r="I299" s="289"/>
      <c r="J299" s="289"/>
      <c r="K299" s="289"/>
      <c r="L299" s="289"/>
      <c r="M299" s="330"/>
      <c r="N299" s="289"/>
      <c r="O299" s="289"/>
      <c r="P299" s="289"/>
      <c r="Q299" s="289"/>
      <c r="R299" s="290"/>
      <c r="S299" s="290"/>
      <c r="T299" s="290"/>
      <c r="U299" s="289"/>
      <c r="V299" s="289"/>
      <c r="W299" s="289"/>
      <c r="X299" s="289"/>
      <c r="Y299" s="289"/>
      <c r="Z299" s="289"/>
      <c r="AA299" s="289"/>
      <c r="AB299" s="289"/>
      <c r="AC299" s="289"/>
      <c r="AD299" s="289"/>
      <c r="AE299" s="289"/>
      <c r="AF299" s="289"/>
      <c r="AG299" s="289"/>
      <c r="AJ299" s="29"/>
      <c r="AK299" s="27"/>
      <c r="AN299" s="27"/>
      <c r="AO299" s="27"/>
      <c r="AP299" s="27"/>
      <c r="AR299" s="27"/>
      <c r="AS299" s="241"/>
      <c r="AT299" s="27"/>
      <c r="AU299" s="27"/>
    </row>
    <row r="300" spans="1:47">
      <c r="A300" s="289"/>
      <c r="B300" s="236">
        <f>+'Ark1'!C1604</f>
        <v>2023</v>
      </c>
      <c r="C300" s="289"/>
      <c r="D300" s="236">
        <f>+'Ark1'!M1604</f>
        <v>5</v>
      </c>
      <c r="E300" s="236" t="str">
        <f>VLOOKUP(D300,RNR!$D$16:$E$30,2)</f>
        <v>2</v>
      </c>
      <c r="F300" s="236">
        <f>+'Ark1'!D1604</f>
        <v>1</v>
      </c>
      <c r="G300" s="236" t="str">
        <f>VLOOKUP(F300,RNR!$D$2:$E$13,2)</f>
        <v>Jan</v>
      </c>
      <c r="H300" s="236">
        <f>+'Ark1'!Q1604</f>
        <v>42</v>
      </c>
      <c r="I300" s="236">
        <f>+'Ark1'!R1604</f>
        <v>62</v>
      </c>
      <c r="J300" s="237">
        <f>+IF(I300=0,"",'Ark1'!AG1604)</f>
        <v>14.243374425497189</v>
      </c>
      <c r="K300" s="237">
        <f>+IF(I300=0,"",'Ark1'!AH1604)</f>
        <v>3.2258064516129026</v>
      </c>
      <c r="L300" s="289"/>
      <c r="M300" s="243">
        <f>+'Ark1'!AI1604</f>
        <v>9</v>
      </c>
      <c r="N300" s="289"/>
      <c r="O300" s="288">
        <f>+IF(I300=0,"",'Ark1'!U1604)</f>
        <v>21.393548387096764</v>
      </c>
      <c r="P300" s="237">
        <f>+IF(I300=0,"",'Ark1'!V1604)</f>
        <v>25.806451612903221</v>
      </c>
      <c r="Q300" s="237"/>
      <c r="R300" s="237">
        <f>+IF(M300=0,"",'Ark1'!AJ1604)</f>
        <v>108.31111111111112</v>
      </c>
      <c r="S300" s="290"/>
      <c r="T300" s="237">
        <f>+IF(M300=0,"",'Ark1'!AK1604)</f>
        <v>19.018053535628351</v>
      </c>
      <c r="U300" s="289"/>
      <c r="V300" s="238">
        <f>+IF(I300=0,"",'Ark1'!S1604)</f>
        <v>6.3064516129032242</v>
      </c>
      <c r="W300" s="289"/>
      <c r="X300" s="237">
        <f>+IF(I300=0,"",'Ark1'!W1604)</f>
        <v>0</v>
      </c>
      <c r="Y300" s="239">
        <f>+IF(I300=0,"",'Ark1'!X1604)</f>
        <v>70.967741935483886</v>
      </c>
      <c r="Z300" s="239">
        <f>+IF(I300=0,"",'Ark1'!Y1604)</f>
        <v>48.387096774193559</v>
      </c>
      <c r="AA300" s="239">
        <f>+IF(I300=0,"",'Ark1'!Z1604)</f>
        <v>7.1254851779968078</v>
      </c>
      <c r="AB300" s="237">
        <f>+IF(I300=0,"",'Ark1'!Z1604)</f>
        <v>7.1254851779968078</v>
      </c>
      <c r="AC300" s="237">
        <f>+IF(I300=0,"",'Ark1'!AB1604)</f>
        <v>0</v>
      </c>
      <c r="AD300" s="239">
        <f>+'Ark1'!AD1604</f>
        <v>0</v>
      </c>
      <c r="AE300" s="237">
        <f t="shared" si="48"/>
        <v>12.4</v>
      </c>
      <c r="AF300" s="237">
        <f t="shared" si="49"/>
        <v>1.4761904761904763</v>
      </c>
      <c r="AG300" s="289"/>
      <c r="AJ300" s="29"/>
      <c r="AK300" s="27"/>
      <c r="AN300" s="27"/>
      <c r="AO300" s="27"/>
      <c r="AP300" s="27"/>
      <c r="AR300" s="27"/>
      <c r="AT300" s="27"/>
      <c r="AU300" s="27"/>
    </row>
    <row r="301" spans="1:47">
      <c r="A301" s="289"/>
      <c r="B301" s="236">
        <f>+'Ark1'!C1605</f>
        <v>2023</v>
      </c>
      <c r="C301" s="289"/>
      <c r="D301" s="236">
        <f>+'Ark1'!M1605</f>
        <v>5</v>
      </c>
      <c r="E301" s="236" t="str">
        <f>VLOOKUP(D301,RNR!$D$16:$E$30,2)</f>
        <v>2</v>
      </c>
      <c r="F301" s="236">
        <f>+'Ark1'!D1605</f>
        <v>2</v>
      </c>
      <c r="G301" s="236" t="str">
        <f>VLOOKUP(F301,RNR!$D$2:$E$13,2)</f>
        <v>Feb</v>
      </c>
      <c r="H301" s="236">
        <f>+'Ark1'!Q1605</f>
        <v>54</v>
      </c>
      <c r="I301" s="236">
        <f>+'Ark1'!R1605</f>
        <v>70</v>
      </c>
      <c r="J301" s="237">
        <f>+IF(I301=0,"",'Ark1'!AG1605)</f>
        <v>11.146612537433121</v>
      </c>
      <c r="K301" s="237">
        <f>+IF(I301=0,"",'Ark1'!AH1605)</f>
        <v>0</v>
      </c>
      <c r="L301" s="289"/>
      <c r="M301" s="243">
        <f>+'Ark1'!AI1605</f>
        <v>8</v>
      </c>
      <c r="N301" s="289"/>
      <c r="O301" s="288">
        <f>+IF(I301=0,"",'Ark1'!U1605)</f>
        <v>25.417142857142849</v>
      </c>
      <c r="P301" s="237">
        <f>+IF(I301=0,"",'Ark1'!V1605)</f>
        <v>52.857142857142847</v>
      </c>
      <c r="Q301" s="237"/>
      <c r="R301" s="237">
        <f>+IF(M301=0,"",'Ark1'!AJ1605)</f>
        <v>110.925</v>
      </c>
      <c r="S301" s="290"/>
      <c r="T301" s="237">
        <f>+IF(M301=0,"",'Ark1'!AK1605)</f>
        <v>19.880622945659866</v>
      </c>
      <c r="U301" s="289"/>
      <c r="V301" s="238">
        <f>+IF(I301=0,"",'Ark1'!S1605)</f>
        <v>7.3</v>
      </c>
      <c r="W301" s="289"/>
      <c r="X301" s="237">
        <f>+IF(I301=0,"",'Ark1'!W1605)</f>
        <v>0</v>
      </c>
      <c r="Y301" s="239">
        <f>+IF(I301=0,"",'Ark1'!X1605)</f>
        <v>84.285714285714306</v>
      </c>
      <c r="Z301" s="239">
        <f>+IF(I301=0,"",'Ark1'!Y1605)</f>
        <v>65.714285714285694</v>
      </c>
      <c r="AA301" s="239">
        <f>+IF(I301=0,"",'Ark1'!Z1605)</f>
        <v>7.1287741167863761</v>
      </c>
      <c r="AB301" s="237">
        <f>+IF(I301=0,"",'Ark1'!Z1605)</f>
        <v>7.1287741167863761</v>
      </c>
      <c r="AC301" s="237">
        <f>+IF(I301=0,"",'Ark1'!AB1605)</f>
        <v>0</v>
      </c>
      <c r="AD301" s="239">
        <f>+'Ark1'!AD1605</f>
        <v>0</v>
      </c>
      <c r="AE301" s="237">
        <f t="shared" si="48"/>
        <v>14</v>
      </c>
      <c r="AF301" s="237">
        <f t="shared" si="49"/>
        <v>1.2962962962962963</v>
      </c>
      <c r="AG301" s="289"/>
      <c r="AJ301" s="29"/>
      <c r="AK301" s="27"/>
      <c r="AN301" s="27"/>
      <c r="AO301" s="27"/>
      <c r="AP301" s="27"/>
      <c r="AR301" s="27"/>
      <c r="AT301" s="27"/>
      <c r="AU301" s="27"/>
    </row>
    <row r="302" spans="1:47">
      <c r="A302" s="289"/>
      <c r="B302" s="236">
        <f>+'Ark1'!C1606</f>
        <v>2023</v>
      </c>
      <c r="C302" s="289"/>
      <c r="D302" s="236">
        <f>+'Ark1'!M1606</f>
        <v>5</v>
      </c>
      <c r="E302" s="236" t="str">
        <f>VLOOKUP(D302,RNR!$D$16:$E$30,2)</f>
        <v>2</v>
      </c>
      <c r="F302" s="236">
        <f>+'Ark1'!D1606</f>
        <v>3</v>
      </c>
      <c r="G302" s="236" t="str">
        <f>VLOOKUP(F302,RNR!$D$2:$E$13,2)</f>
        <v>Mar</v>
      </c>
      <c r="H302" s="236">
        <f>+'Ark1'!Q1606</f>
        <v>313</v>
      </c>
      <c r="I302" s="236">
        <f>+'Ark1'!R1606</f>
        <v>427</v>
      </c>
      <c r="J302" s="237">
        <f>+IF(I302=0,"",'Ark1'!AG1606)</f>
        <v>11.123451827837883</v>
      </c>
      <c r="K302" s="237">
        <f>+IF(I302=0,"",'Ark1'!AH1606)</f>
        <v>2.810304449648712</v>
      </c>
      <c r="L302" s="289"/>
      <c r="M302" s="243">
        <f>+'Ark1'!AI1606</f>
        <v>63</v>
      </c>
      <c r="N302" s="289"/>
      <c r="O302" s="288">
        <f>+IF(I302=0,"",'Ark1'!U1606)</f>
        <v>25.729742388758766</v>
      </c>
      <c r="P302" s="237">
        <f>+IF(I302=0,"",'Ark1'!V1606)</f>
        <v>49.180327868852466</v>
      </c>
      <c r="Q302" s="237"/>
      <c r="R302" s="237">
        <f>+IF(M302=0,"",'Ark1'!AJ1606)</f>
        <v>110.17936507936513</v>
      </c>
      <c r="S302" s="290"/>
      <c r="T302" s="237">
        <f>+IF(M302=0,"",'Ark1'!AK1606)</f>
        <v>19.040979650480825</v>
      </c>
      <c r="U302" s="289"/>
      <c r="V302" s="238">
        <f>+IF(I302=0,"",'Ark1'!S1606)</f>
        <v>7.1217798594847768</v>
      </c>
      <c r="W302" s="289"/>
      <c r="X302" s="237">
        <f>+IF(I302=0,"",'Ark1'!W1606)</f>
        <v>0</v>
      </c>
      <c r="Y302" s="239">
        <f>+IF(I302=0,"",'Ark1'!X1606)</f>
        <v>92.505854800936802</v>
      </c>
      <c r="Z302" s="239">
        <f>+IF(I302=0,"",'Ark1'!Y1606)</f>
        <v>69.789227166276362</v>
      </c>
      <c r="AA302" s="239">
        <f>+IF(I302=0,"",'Ark1'!Z1606)</f>
        <v>6.2173648701804609</v>
      </c>
      <c r="AB302" s="237">
        <f>+IF(I302=0,"",'Ark1'!Z1606)</f>
        <v>6.2173648701804609</v>
      </c>
      <c r="AC302" s="237">
        <f>+IF(I302=0,"",'Ark1'!AB1606)</f>
        <v>0</v>
      </c>
      <c r="AD302" s="239">
        <f>+'Ark1'!AD1606</f>
        <v>0</v>
      </c>
      <c r="AE302" s="237">
        <f t="shared" si="48"/>
        <v>85.4</v>
      </c>
      <c r="AF302" s="237">
        <f t="shared" si="49"/>
        <v>1.3642172523961662</v>
      </c>
      <c r="AG302" s="289"/>
      <c r="AJ302" s="29"/>
      <c r="AK302" s="27"/>
      <c r="AN302" s="27"/>
      <c r="AO302" s="27"/>
      <c r="AP302" s="27"/>
      <c r="AR302" s="27"/>
      <c r="AT302" s="27"/>
      <c r="AU302" s="27"/>
    </row>
    <row r="303" spans="1:47">
      <c r="A303" s="289"/>
      <c r="B303" s="236">
        <f>+'Ark1'!C1607</f>
        <v>2023</v>
      </c>
      <c r="C303" s="289"/>
      <c r="D303" s="236">
        <f>+'Ark1'!M1607</f>
        <v>5</v>
      </c>
      <c r="E303" s="236" t="str">
        <f>VLOOKUP(D303,RNR!$D$16:$E$30,2)</f>
        <v>2</v>
      </c>
      <c r="F303" s="236">
        <f>+'Ark1'!D1607</f>
        <v>4</v>
      </c>
      <c r="G303" s="236" t="str">
        <f>VLOOKUP(F303,RNR!$D$2:$E$13,2)</f>
        <v>Apr</v>
      </c>
      <c r="H303" s="236">
        <f>+'Ark1'!Q1607</f>
        <v>64</v>
      </c>
      <c r="I303" s="236">
        <f>+'Ark1'!R1607</f>
        <v>107</v>
      </c>
      <c r="J303" s="237">
        <f>+IF(I303=0,"",'Ark1'!AG1607)</f>
        <v>16.939271130995703</v>
      </c>
      <c r="K303" s="237">
        <f>+IF(I303=0,"",'Ark1'!AH1607)</f>
        <v>2.8037383177570097</v>
      </c>
      <c r="L303" s="289"/>
      <c r="M303" s="243">
        <f>+'Ark1'!AI1607</f>
        <v>16</v>
      </c>
      <c r="N303" s="289"/>
      <c r="O303" s="288">
        <f>+IF(I303=0,"",'Ark1'!U1607)</f>
        <v>20.66448598130841</v>
      </c>
      <c r="P303" s="237">
        <f>+IF(I303=0,"",'Ark1'!V1607)</f>
        <v>18.691588785046726</v>
      </c>
      <c r="Q303" s="237"/>
      <c r="R303" s="237">
        <f>+IF(M303=0,"",'Ark1'!AJ1607)</f>
        <v>104.9875</v>
      </c>
      <c r="S303" s="290"/>
      <c r="T303" s="237">
        <f>+IF(M303=0,"",'Ark1'!AK1607)</f>
        <v>19.553923634118775</v>
      </c>
      <c r="U303" s="289"/>
      <c r="V303" s="238">
        <f>+IF(I303=0,"",'Ark1'!S1607)</f>
        <v>6.850467289719627</v>
      </c>
      <c r="W303" s="289"/>
      <c r="X303" s="237">
        <f>+IF(I303=0,"",'Ark1'!W1607)</f>
        <v>0</v>
      </c>
      <c r="Y303" s="239">
        <f>+IF(I303=0,"",'Ark1'!X1607)</f>
        <v>70.09345794392523</v>
      </c>
      <c r="Z303" s="239">
        <f>+IF(I303=0,"",'Ark1'!Y1607)</f>
        <v>28.971962616822431</v>
      </c>
      <c r="AA303" s="239">
        <f>+IF(I303=0,"",'Ark1'!Z1607)</f>
        <v>7.1941208127536491</v>
      </c>
      <c r="AB303" s="237">
        <f>+IF(I303=0,"",'Ark1'!Z1607)</f>
        <v>7.1941208127536491</v>
      </c>
      <c r="AC303" s="237">
        <f>+IF(I303=0,"",'Ark1'!AB1607)</f>
        <v>0</v>
      </c>
      <c r="AD303" s="239">
        <f>+'Ark1'!AD1607</f>
        <v>0</v>
      </c>
      <c r="AE303" s="237">
        <f t="shared" si="48"/>
        <v>21.4</v>
      </c>
      <c r="AF303" s="237">
        <f t="shared" si="49"/>
        <v>1.671875</v>
      </c>
      <c r="AG303" s="289"/>
      <c r="AJ303" s="29"/>
      <c r="AK303" s="27"/>
      <c r="AN303" s="27"/>
      <c r="AO303" s="27"/>
      <c r="AP303" s="27"/>
      <c r="AR303" s="27"/>
      <c r="AT303" s="27"/>
      <c r="AU303" s="27"/>
    </row>
    <row r="304" spans="1:47">
      <c r="A304" s="289"/>
      <c r="B304" s="236">
        <f>+'Ark1'!C1608</f>
        <v>2023</v>
      </c>
      <c r="C304" s="289"/>
      <c r="D304" s="236">
        <f>+'Ark1'!M1608</f>
        <v>5</v>
      </c>
      <c r="E304" s="236" t="str">
        <f>VLOOKUP(D304,RNR!$D$16:$E$30,2)</f>
        <v>2</v>
      </c>
      <c r="F304" s="236">
        <f>+'Ark1'!D1608</f>
        <v>5</v>
      </c>
      <c r="G304" s="236" t="str">
        <f>VLOOKUP(F304,RNR!$D$2:$E$13,2)</f>
        <v>Mai</v>
      </c>
      <c r="H304" s="236">
        <f>+'Ark1'!Q1608</f>
        <v>138</v>
      </c>
      <c r="I304" s="236">
        <f>+'Ark1'!R1608</f>
        <v>250</v>
      </c>
      <c r="J304" s="237">
        <f>+IF(I304=0,"",'Ark1'!AG1608)</f>
        <v>16.76242885274204</v>
      </c>
      <c r="K304" s="237">
        <f>+IF(I304=0,"",'Ark1'!AH1608)</f>
        <v>1.2</v>
      </c>
      <c r="L304" s="289"/>
      <c r="M304" s="243">
        <f>+'Ark1'!AI1608</f>
        <v>59</v>
      </c>
      <c r="N304" s="289"/>
      <c r="O304" s="288">
        <f>+IF(I304=0,"",'Ark1'!U1608)</f>
        <v>22.370399999999997</v>
      </c>
      <c r="P304" s="237">
        <f>+IF(I304=0,"",'Ark1'!V1608)</f>
        <v>26</v>
      </c>
      <c r="Q304" s="237"/>
      <c r="R304" s="237">
        <f>+IF(M304=0,"",'Ark1'!AJ1608)</f>
        <v>104.34745762711864</v>
      </c>
      <c r="S304" s="290"/>
      <c r="T304" s="237">
        <f>+IF(M304=0,"",'Ark1'!AK1608)</f>
        <v>20.064789896601873</v>
      </c>
      <c r="U304" s="289"/>
      <c r="V304" s="238">
        <f>+IF(I304=0,"",'Ark1'!S1608)</f>
        <v>7.44</v>
      </c>
      <c r="W304" s="289"/>
      <c r="X304" s="237">
        <f>+IF(I304=0,"",'Ark1'!W1608)</f>
        <v>0</v>
      </c>
      <c r="Y304" s="239">
        <f>+IF(I304=0,"",'Ark1'!X1608)</f>
        <v>88</v>
      </c>
      <c r="Z304" s="239">
        <f>+IF(I304=0,"",'Ark1'!Y1608)</f>
        <v>43.2</v>
      </c>
      <c r="AA304" s="239">
        <f>+IF(I304=0,"",'Ark1'!Z1608)</f>
        <v>5.6554472714366684</v>
      </c>
      <c r="AB304" s="237">
        <f>+IF(I304=0,"",'Ark1'!Z1608)</f>
        <v>5.6554472714366684</v>
      </c>
      <c r="AC304" s="237">
        <f>+IF(I304=0,"",'Ark1'!AB1608)</f>
        <v>0</v>
      </c>
      <c r="AD304" s="239">
        <f>+'Ark1'!AD1608</f>
        <v>0</v>
      </c>
      <c r="AE304" s="237">
        <f t="shared" si="48"/>
        <v>50</v>
      </c>
      <c r="AF304" s="237">
        <f t="shared" si="49"/>
        <v>1.8115942028985508</v>
      </c>
      <c r="AG304" s="289"/>
      <c r="AJ304" s="29"/>
      <c r="AK304" s="27"/>
      <c r="AN304" s="27"/>
      <c r="AO304" s="27"/>
      <c r="AP304" s="27"/>
      <c r="AR304" s="27"/>
      <c r="AT304" s="27"/>
      <c r="AU304" s="27"/>
    </row>
    <row r="305" spans="1:47">
      <c r="A305" s="289"/>
      <c r="B305" s="236">
        <f>+'Ark1'!C1609</f>
        <v>2023</v>
      </c>
      <c r="C305" s="289"/>
      <c r="D305" s="236">
        <f>+'Ark1'!M1609</f>
        <v>5</v>
      </c>
      <c r="E305" s="236" t="str">
        <f>VLOOKUP(D305,RNR!$D$16:$E$30,2)</f>
        <v>2</v>
      </c>
      <c r="F305" s="236">
        <f>+'Ark1'!D1609</f>
        <v>6</v>
      </c>
      <c r="G305" s="236" t="str">
        <f>VLOOKUP(F305,RNR!$D$2:$E$13,2)</f>
        <v>Jun</v>
      </c>
      <c r="H305" s="236">
        <f>+'Ark1'!Q1609</f>
        <v>112</v>
      </c>
      <c r="I305" s="236">
        <f>+'Ark1'!R1609</f>
        <v>206</v>
      </c>
      <c r="J305" s="237">
        <f>+IF(I305=0,"",'Ark1'!AG1609)</f>
        <v>16.111193312125476</v>
      </c>
      <c r="K305" s="237">
        <f>+IF(I305=0,"",'Ark1'!AH1609)</f>
        <v>1.9417475728155345</v>
      </c>
      <c r="L305" s="289"/>
      <c r="M305" s="243">
        <f>+'Ark1'!AI1609</f>
        <v>37</v>
      </c>
      <c r="N305" s="289"/>
      <c r="O305" s="288">
        <f>+IF(I305=0,"",'Ark1'!U1609)</f>
        <v>21.143203883495151</v>
      </c>
      <c r="P305" s="237">
        <f>+IF(I305=0,"",'Ark1'!V1609)</f>
        <v>20.873786407766985</v>
      </c>
      <c r="Q305" s="237"/>
      <c r="R305" s="237">
        <f>+IF(M305=0,"",'Ark1'!AJ1609)</f>
        <v>106.57837837837832</v>
      </c>
      <c r="S305" s="290"/>
      <c r="T305" s="237">
        <f>+IF(M305=0,"",'Ark1'!AK1609)</f>
        <v>19.298792808413182</v>
      </c>
      <c r="U305" s="289"/>
      <c r="V305" s="238">
        <f>+IF(I305=0,"",'Ark1'!S1609)</f>
        <v>6.8252427184466011</v>
      </c>
      <c r="W305" s="289"/>
      <c r="X305" s="237">
        <f>+IF(I305=0,"",'Ark1'!W1609)</f>
        <v>0</v>
      </c>
      <c r="Y305" s="239">
        <f>+IF(I305=0,"",'Ark1'!X1609)</f>
        <v>79.126213592233029</v>
      </c>
      <c r="Z305" s="239">
        <f>+IF(I305=0,"",'Ark1'!Y1609)</f>
        <v>34.951456310679625</v>
      </c>
      <c r="AA305" s="239">
        <f>+IF(I305=0,"",'Ark1'!Z1609)</f>
        <v>5.9021164072428274</v>
      </c>
      <c r="AB305" s="237">
        <f>+IF(I305=0,"",'Ark1'!Z1609)</f>
        <v>5.9021164072428274</v>
      </c>
      <c r="AC305" s="237">
        <f>+IF(I305=0,"",'Ark1'!AB1609)</f>
        <v>0</v>
      </c>
      <c r="AD305" s="239">
        <f>+'Ark1'!AD1609</f>
        <v>0</v>
      </c>
      <c r="AE305" s="237">
        <f t="shared" si="48"/>
        <v>41.2</v>
      </c>
      <c r="AF305" s="237">
        <f t="shared" si="49"/>
        <v>1.8392857142857142</v>
      </c>
      <c r="AG305" s="289"/>
      <c r="AJ305" s="29"/>
      <c r="AK305" s="27"/>
      <c r="AN305" s="27"/>
      <c r="AO305" s="27"/>
      <c r="AP305" s="27"/>
      <c r="AR305" s="27"/>
    </row>
    <row r="306" spans="1:47">
      <c r="A306" s="289"/>
      <c r="B306" s="236">
        <f>+'Ark1'!C1610</f>
        <v>2023</v>
      </c>
      <c r="C306" s="289"/>
      <c r="D306" s="236">
        <f>+'Ark1'!M1610</f>
        <v>5</v>
      </c>
      <c r="E306" s="236" t="str">
        <f>VLOOKUP(D306,RNR!$D$16:$E$30,2)</f>
        <v>2</v>
      </c>
      <c r="F306" s="236">
        <f>+'Ark1'!D1610</f>
        <v>7</v>
      </c>
      <c r="G306" s="236" t="str">
        <f>VLOOKUP(F306,RNR!$D$2:$E$13,2)</f>
        <v>Jul</v>
      </c>
      <c r="H306" s="236">
        <f>+'Ark1'!Q1610</f>
        <v>26</v>
      </c>
      <c r="I306" s="236">
        <f>+'Ark1'!R1610</f>
        <v>68</v>
      </c>
      <c r="J306" s="237">
        <f>+IF(I306=0,"",'Ark1'!AG1610)</f>
        <v>16.808376341291357</v>
      </c>
      <c r="K306" s="237">
        <f>+IF(I306=0,"",'Ark1'!AH1610)</f>
        <v>7.3529411764705888</v>
      </c>
      <c r="L306" s="289"/>
      <c r="M306" s="243">
        <f>+'Ark1'!AI1610</f>
        <v>27</v>
      </c>
      <c r="N306" s="289"/>
      <c r="O306" s="288">
        <f>+IF(I306=0,"",'Ark1'!U1610)</f>
        <v>19.972058823529412</v>
      </c>
      <c r="P306" s="237">
        <f>+IF(I306=0,"",'Ark1'!V1610)</f>
        <v>16.176470588235297</v>
      </c>
      <c r="Q306" s="237"/>
      <c r="R306" s="237">
        <f>+IF(M306=0,"",'Ark1'!AJ1610)</f>
        <v>114.83703703703704</v>
      </c>
      <c r="S306" s="290"/>
      <c r="T306" s="237">
        <f>+IF(M306=0,"",'Ark1'!AK1610)</f>
        <v>15.198898431712156</v>
      </c>
      <c r="U306" s="289"/>
      <c r="V306" s="238">
        <f>+IF(I306=0,"",'Ark1'!S1610)</f>
        <v>6.382352941176471</v>
      </c>
      <c r="W306" s="289"/>
      <c r="X306" s="237">
        <f>+IF(I306=0,"",'Ark1'!W1610)</f>
        <v>0</v>
      </c>
      <c r="Y306" s="239">
        <f>+IF(I306=0,"",'Ark1'!X1610)</f>
        <v>72.058823529411754</v>
      </c>
      <c r="Z306" s="239">
        <f>+IF(I306=0,"",'Ark1'!Y1610)</f>
        <v>27.941176470588243</v>
      </c>
      <c r="AA306" s="239">
        <f>+IF(I306=0,"",'Ark1'!Z1610)</f>
        <v>7.4011295955859069</v>
      </c>
      <c r="AB306" s="237">
        <f>+IF(I306=0,"",'Ark1'!Z1610)</f>
        <v>7.4011295955859069</v>
      </c>
      <c r="AC306" s="237">
        <f>+IF(I306=0,"",'Ark1'!AB1610)</f>
        <v>0</v>
      </c>
      <c r="AD306" s="239">
        <f>+'Ark1'!AD1610</f>
        <v>0</v>
      </c>
      <c r="AE306" s="237">
        <f t="shared" si="48"/>
        <v>13.6</v>
      </c>
      <c r="AF306" s="237">
        <f t="shared" si="49"/>
        <v>2.6153846153846154</v>
      </c>
      <c r="AG306" s="289"/>
      <c r="AJ306" s="29"/>
      <c r="AK306" s="27"/>
      <c r="AN306" s="27"/>
      <c r="AO306" s="27"/>
      <c r="AP306" s="27"/>
      <c r="AR306" s="27"/>
    </row>
    <row r="307" spans="1:47">
      <c r="A307" s="289"/>
      <c r="B307" s="236">
        <f>+'Ark1'!C1611</f>
        <v>2023</v>
      </c>
      <c r="C307" s="289"/>
      <c r="D307" s="236">
        <f>+'Ark1'!M1611</f>
        <v>5</v>
      </c>
      <c r="E307" s="236" t="str">
        <f>VLOOKUP(D307,RNR!$D$16:$E$30,2)</f>
        <v>2</v>
      </c>
      <c r="F307" s="236">
        <f>+'Ark1'!D1611</f>
        <v>8</v>
      </c>
      <c r="G307" s="236" t="str">
        <f>VLOOKUP(F307,RNR!$D$2:$E$13,2)</f>
        <v>Aug</v>
      </c>
      <c r="H307" s="236">
        <f>+'Ark1'!Q1611</f>
        <v>606</v>
      </c>
      <c r="I307" s="236">
        <f>+'Ark1'!R1611</f>
        <v>1098</v>
      </c>
      <c r="J307" s="237">
        <f>+IF(I307=0,"",'Ark1'!AG1611)</f>
        <v>16.107537979842551</v>
      </c>
      <c r="K307" s="237">
        <f>+IF(I307=0,"",'Ark1'!AH1611)</f>
        <v>3.4608378870673953</v>
      </c>
      <c r="L307" s="289"/>
      <c r="M307" s="243">
        <f>+'Ark1'!AI1611</f>
        <v>449</v>
      </c>
      <c r="N307" s="289"/>
      <c r="O307" s="288">
        <f>+IF(I307=0,"",'Ark1'!U1611)</f>
        <v>24.134153005464473</v>
      </c>
      <c r="P307" s="237">
        <f>+IF(I307=0,"",'Ark1'!V1611)</f>
        <v>43.260473588342442</v>
      </c>
      <c r="Q307" s="237"/>
      <c r="R307" s="237">
        <f>+IF(M307=0,"",'Ark1'!AJ1611)</f>
        <v>109.50066815144764</v>
      </c>
      <c r="S307" s="290"/>
      <c r="T307" s="237">
        <f>+IF(M307=0,"",'Ark1'!AK1611)</f>
        <v>18.909534573535876</v>
      </c>
      <c r="U307" s="289"/>
      <c r="V307" s="238">
        <f>+IF(I307=0,"",'Ark1'!S1611)</f>
        <v>6.7786885245901649</v>
      </c>
      <c r="W307" s="289"/>
      <c r="X307" s="237">
        <f>+IF(I307=0,"",'Ark1'!W1611)</f>
        <v>0</v>
      </c>
      <c r="Y307" s="239">
        <f>+IF(I307=0,"",'Ark1'!X1611)</f>
        <v>81.420765027322403</v>
      </c>
      <c r="Z307" s="239">
        <f>+IF(I307=0,"",'Ark1'!Y1611)</f>
        <v>59.562841530054641</v>
      </c>
      <c r="AA307" s="239">
        <f>+IF(I307=0,"",'Ark1'!Z1611)</f>
        <v>7.5328200694569105</v>
      </c>
      <c r="AB307" s="237">
        <f>+IF(I307=0,"",'Ark1'!Z1611)</f>
        <v>7.5328200694569105</v>
      </c>
      <c r="AC307" s="237">
        <f>+IF(I307=0,"",'Ark1'!AB1611)</f>
        <v>0.15082418180036378</v>
      </c>
      <c r="AD307" s="239">
        <f>+'Ark1'!AD1611</f>
        <v>-2.3510930782800443</v>
      </c>
      <c r="AE307" s="237">
        <f t="shared" si="48"/>
        <v>219.6</v>
      </c>
      <c r="AF307" s="237">
        <f t="shared" si="49"/>
        <v>1.8118811881188119</v>
      </c>
      <c r="AG307" s="289"/>
      <c r="AJ307" s="29"/>
      <c r="AK307" s="27"/>
      <c r="AN307" s="27"/>
      <c r="AO307" s="27"/>
      <c r="AP307" s="27"/>
      <c r="AR307" s="27"/>
    </row>
    <row r="308" spans="1:47">
      <c r="A308" s="289"/>
      <c r="B308" s="236">
        <f>+'Ark1'!C1612</f>
        <v>2023</v>
      </c>
      <c r="C308" s="289"/>
      <c r="D308" s="236">
        <f>+'Ark1'!M1612</f>
        <v>5</v>
      </c>
      <c r="E308" s="236" t="str">
        <f>VLOOKUP(D308,RNR!$D$16:$E$30,2)</f>
        <v>2</v>
      </c>
      <c r="F308" s="236">
        <f>+'Ark1'!D1612</f>
        <v>9</v>
      </c>
      <c r="G308" s="236" t="str">
        <f>VLOOKUP(F308,RNR!$D$2:$E$13,2)</f>
        <v>Sep</v>
      </c>
      <c r="H308" s="236">
        <f>+'Ark1'!Q1612</f>
        <v>706</v>
      </c>
      <c r="I308" s="236">
        <f>+'Ark1'!R1612</f>
        <v>1235</v>
      </c>
      <c r="J308" s="237">
        <f>+IF(I308=0,"",'Ark1'!AG1612)</f>
        <v>16.712566214524987</v>
      </c>
      <c r="K308" s="237">
        <f>+IF(I308=0,"",'Ark1'!AH1612)</f>
        <v>5.6680161943319849</v>
      </c>
      <c r="L308" s="289"/>
      <c r="M308" s="243">
        <f>+'Ark1'!AI1612</f>
        <v>337</v>
      </c>
      <c r="N308" s="289"/>
      <c r="O308" s="288">
        <f>+IF(I308=0,"",'Ark1'!U1612)</f>
        <v>23.561619433198359</v>
      </c>
      <c r="P308" s="237">
        <f>+IF(I308=0,"",'Ark1'!V1612)</f>
        <v>40.647773279352243</v>
      </c>
      <c r="Q308" s="237"/>
      <c r="R308" s="237">
        <f>+IF(M308=0,"",'Ark1'!AJ1612)</f>
        <v>109.35934718100889</v>
      </c>
      <c r="S308" s="290"/>
      <c r="T308" s="237">
        <f>+IF(M308=0,"",'Ark1'!AK1612)</f>
        <v>18.574289490743549</v>
      </c>
      <c r="U308" s="289"/>
      <c r="V308" s="238">
        <f>+IF(I308=0,"",'Ark1'!S1612)</f>
        <v>6.5012145748987855</v>
      </c>
      <c r="W308" s="289"/>
      <c r="X308" s="237">
        <f>+IF(I308=0,"",'Ark1'!W1612)</f>
        <v>0</v>
      </c>
      <c r="Y308" s="239">
        <f>+IF(I308=0,"",'Ark1'!X1612)</f>
        <v>80.242914979757089</v>
      </c>
      <c r="Z308" s="239">
        <f>+IF(I308=0,"",'Ark1'!Y1612)</f>
        <v>56.194331983805661</v>
      </c>
      <c r="AA308" s="239">
        <f>+IF(I308=0,"",'Ark1'!Z1612)</f>
        <v>7.4852513966168708</v>
      </c>
      <c r="AB308" s="237">
        <f>+IF(I308=0,"",'Ark1'!Z1612)</f>
        <v>7.4852513966168708</v>
      </c>
      <c r="AC308" s="237">
        <f>+IF(I308=0,"",'Ark1'!AB1612)</f>
        <v>0.1422199843744868</v>
      </c>
      <c r="AD308" s="239">
        <f>+'Ark1'!AD1612</f>
        <v>18.696581617973063</v>
      </c>
      <c r="AE308" s="237">
        <f t="shared" si="48"/>
        <v>247</v>
      </c>
      <c r="AF308" s="237">
        <f t="shared" si="49"/>
        <v>1.7492917847025495</v>
      </c>
      <c r="AG308" s="289"/>
      <c r="AJ308" s="29"/>
      <c r="AK308" s="27"/>
      <c r="AN308" s="27"/>
      <c r="AO308" s="27"/>
      <c r="AP308" s="27"/>
      <c r="AR308" s="27"/>
    </row>
    <row r="309" spans="1:47">
      <c r="A309" s="289"/>
      <c r="B309" s="236">
        <f>+'Ark1'!C1613</f>
        <v>2023</v>
      </c>
      <c r="C309" s="289"/>
      <c r="D309" s="236">
        <f>+'Ark1'!M1613</f>
        <v>5</v>
      </c>
      <c r="E309" s="236" t="str">
        <f>VLOOKUP(D309,RNR!$D$16:$E$30,2)</f>
        <v>2</v>
      </c>
      <c r="F309" s="236">
        <f>+'Ark1'!D1613</f>
        <v>10</v>
      </c>
      <c r="G309" s="236" t="str">
        <f>VLOOKUP(F309,RNR!$D$2:$E$13,2)</f>
        <v>Okt</v>
      </c>
      <c r="H309" s="236">
        <f>+'Ark1'!Q1613</f>
        <v>1697</v>
      </c>
      <c r="I309" s="236">
        <f>+'Ark1'!R1613</f>
        <v>3129</v>
      </c>
      <c r="J309" s="237">
        <f>+IF(I309=0,"",'Ark1'!AG1613)</f>
        <v>15.820205503415613</v>
      </c>
      <c r="K309" s="237">
        <f>+IF(I309=0,"",'Ark1'!AH1613)</f>
        <v>3.4835410674336842</v>
      </c>
      <c r="L309" s="289"/>
      <c r="M309" s="243">
        <f>+'Ark1'!AI1613</f>
        <v>1086</v>
      </c>
      <c r="N309" s="289"/>
      <c r="O309" s="288">
        <f>+IF(I309=0,"",'Ark1'!U1613)</f>
        <v>24.928219878555431</v>
      </c>
      <c r="P309" s="237">
        <f>+IF(I309=0,"",'Ark1'!V1613)</f>
        <v>49.792265899648442</v>
      </c>
      <c r="Q309" s="237"/>
      <c r="R309" s="237">
        <f>+IF(M309=0,"",'Ark1'!AJ1613)</f>
        <v>111.13526703499086</v>
      </c>
      <c r="S309" s="290"/>
      <c r="T309" s="237">
        <f>+IF(M309=0,"",'Ark1'!AK1613)</f>
        <v>19.280040927760549</v>
      </c>
      <c r="U309" s="289"/>
      <c r="V309" s="238">
        <f>+IF(I309=0,"",'Ark1'!S1613)</f>
        <v>6.9613294982422502</v>
      </c>
      <c r="W309" s="289"/>
      <c r="X309" s="237">
        <f>+IF(I309=0,"",'Ark1'!W1613)</f>
        <v>0</v>
      </c>
      <c r="Y309" s="239">
        <f>+IF(I309=0,"",'Ark1'!X1613)</f>
        <v>84.53179929689999</v>
      </c>
      <c r="Z309" s="239">
        <f>+IF(I309=0,"",'Ark1'!Y1613)</f>
        <v>65.548098434004501</v>
      </c>
      <c r="AA309" s="239">
        <f>+IF(I309=0,"",'Ark1'!Z1613)</f>
        <v>7.3319066173245053</v>
      </c>
      <c r="AB309" s="237">
        <f>+IF(I309=0,"",'Ark1'!Z1613)</f>
        <v>7.3319066173245053</v>
      </c>
      <c r="AC309" s="237">
        <f>+IF(I309=0,"",'Ark1'!AB1613)</f>
        <v>0.19971236561161176</v>
      </c>
      <c r="AD309" s="239">
        <f>+'Ark1'!AD1613</f>
        <v>16.472141683821036</v>
      </c>
      <c r="AE309" s="237">
        <f t="shared" si="48"/>
        <v>625.79999999999995</v>
      </c>
      <c r="AF309" s="237">
        <f t="shared" si="49"/>
        <v>1.8438420742486741</v>
      </c>
      <c r="AG309" s="289"/>
      <c r="AJ309" s="29"/>
      <c r="AK309" s="27"/>
      <c r="AN309" s="27"/>
      <c r="AO309" s="27"/>
      <c r="AP309" s="27"/>
      <c r="AR309" s="27"/>
    </row>
    <row r="310" spans="1:47">
      <c r="A310" s="289"/>
      <c r="B310" s="236">
        <f>+'Ark1'!C1614</f>
        <v>2023</v>
      </c>
      <c r="C310" s="289"/>
      <c r="D310" s="236">
        <f>+'Ark1'!M1614</f>
        <v>5</v>
      </c>
      <c r="E310" s="236" t="str">
        <f>VLOOKUP(D310,RNR!$D$16:$E$30,2)</f>
        <v>2</v>
      </c>
      <c r="F310" s="236">
        <f>+'Ark1'!D1614</f>
        <v>11</v>
      </c>
      <c r="G310" s="236" t="str">
        <f>VLOOKUP(F310,RNR!$D$2:$E$13,2)</f>
        <v>Nov</v>
      </c>
      <c r="H310" s="236">
        <f>+'Ark1'!Q1614</f>
        <v>935</v>
      </c>
      <c r="I310" s="236">
        <f>+'Ark1'!R1614</f>
        <v>1628</v>
      </c>
      <c r="J310" s="237">
        <f>+IF(I310=0,"",'Ark1'!AG1614)</f>
        <v>17.463678040970489</v>
      </c>
      <c r="K310" s="237">
        <f>+IF(I310=0,"",'Ark1'!AH1614)</f>
        <v>3.3169533169533159</v>
      </c>
      <c r="L310" s="289"/>
      <c r="M310" s="243">
        <f>+'Ark1'!AI1614</f>
        <v>554</v>
      </c>
      <c r="N310" s="289"/>
      <c r="O310" s="288">
        <f>+IF(I310=0,"",'Ark1'!U1614)</f>
        <v>24.629299754299755</v>
      </c>
      <c r="P310" s="237">
        <f>+IF(I310=0,"",'Ark1'!V1614)</f>
        <v>48.095823095823086</v>
      </c>
      <c r="Q310" s="237"/>
      <c r="R310" s="237">
        <f>+IF(M310=0,"",'Ark1'!AJ1614)</f>
        <v>109.33393501805055</v>
      </c>
      <c r="S310" s="290"/>
      <c r="T310" s="237">
        <f>+IF(M310=0,"",'Ark1'!AK1614)</f>
        <v>18.955499911580198</v>
      </c>
      <c r="U310" s="289"/>
      <c r="V310" s="238">
        <f>+IF(I310=0,"",'Ark1'!S1614)</f>
        <v>7.0190417690417668</v>
      </c>
      <c r="W310" s="289"/>
      <c r="X310" s="237">
        <f>+IF(I310=0,"",'Ark1'!W1614)</f>
        <v>0</v>
      </c>
      <c r="Y310" s="239">
        <f>+IF(I310=0,"",'Ark1'!X1614)</f>
        <v>86.547911547911553</v>
      </c>
      <c r="Z310" s="239">
        <f>+IF(I310=0,"",'Ark1'!Y1614)</f>
        <v>62.592137592137583</v>
      </c>
      <c r="AA310" s="239">
        <f>+IF(I310=0,"",'Ark1'!Z1614)</f>
        <v>6.8746397002627093</v>
      </c>
      <c r="AB310" s="237">
        <f>+IF(I310=0,"",'Ark1'!Z1614)</f>
        <v>6.8746397002627093</v>
      </c>
      <c r="AC310" s="237">
        <f>+IF(I310=0,"",'Ark1'!AB1614)</f>
        <v>0</v>
      </c>
      <c r="AD310" s="239">
        <f>+'Ark1'!AD1614</f>
        <v>0</v>
      </c>
      <c r="AE310" s="237">
        <f t="shared" si="48"/>
        <v>325.60000000000002</v>
      </c>
      <c r="AF310" s="237">
        <f t="shared" si="49"/>
        <v>1.7411764705882353</v>
      </c>
      <c r="AG310" s="289"/>
      <c r="AJ310" s="29"/>
      <c r="AK310" s="27"/>
      <c r="AN310" s="27"/>
      <c r="AO310" s="27"/>
      <c r="AP310" s="27"/>
      <c r="AR310" s="27"/>
    </row>
    <row r="311" spans="1:47">
      <c r="A311" s="289"/>
      <c r="B311" s="236">
        <f>+'Ark1'!C1615</f>
        <v>2023</v>
      </c>
      <c r="C311" s="289"/>
      <c r="D311" s="236">
        <f>+'Ark1'!M1615</f>
        <v>5</v>
      </c>
      <c r="E311" s="236" t="str">
        <f>VLOOKUP(D311,RNR!$D$16:$E$30,2)</f>
        <v>2</v>
      </c>
      <c r="F311" s="236">
        <f>+'Ark1'!D1615</f>
        <v>12</v>
      </c>
      <c r="G311" s="236" t="str">
        <f>VLOOKUP(F311,RNR!$D$2:$E$13,2)</f>
        <v>Des</v>
      </c>
      <c r="H311" s="236">
        <f>+'Ark1'!Q1615</f>
        <v>75</v>
      </c>
      <c r="I311" s="236">
        <f>+'Ark1'!R1615</f>
        <v>100</v>
      </c>
      <c r="J311" s="237">
        <f>+IF(I311=0,"",'Ark1'!AG1615)</f>
        <v>17.909630845925701</v>
      </c>
      <c r="K311" s="237">
        <f>+IF(I311=0,"",'Ark1'!AH1615)</f>
        <v>1</v>
      </c>
      <c r="L311" s="289"/>
      <c r="M311" s="243">
        <f>+'Ark1'!AI1615</f>
        <v>33</v>
      </c>
      <c r="N311" s="289"/>
      <c r="O311" s="288">
        <f>+IF(I311=0,"",'Ark1'!U1615)</f>
        <v>24.214000000000006</v>
      </c>
      <c r="P311" s="237">
        <f>+IF(I311=0,"",'Ark1'!V1615)</f>
        <v>46</v>
      </c>
      <c r="Q311" s="237"/>
      <c r="R311" s="237">
        <f>+IF(M311=0,"",'Ark1'!AJ1615)</f>
        <v>108.91515151515152</v>
      </c>
      <c r="S311" s="290"/>
      <c r="T311" s="237">
        <f>+IF(M311=0,"",'Ark1'!AK1615)</f>
        <v>18.911382993728527</v>
      </c>
      <c r="U311" s="289"/>
      <c r="V311" s="238">
        <f>+IF(I311=0,"",'Ark1'!S1615)</f>
        <v>7.15</v>
      </c>
      <c r="W311" s="289"/>
      <c r="X311" s="237">
        <f>+IF(I311=0,"",'Ark1'!W1615)</f>
        <v>0</v>
      </c>
      <c r="Y311" s="239">
        <f>+IF(I311=0,"",'Ark1'!X1615)</f>
        <v>88</v>
      </c>
      <c r="Z311" s="239">
        <f>+IF(I311=0,"",'Ark1'!Y1615)</f>
        <v>60</v>
      </c>
      <c r="AA311" s="239">
        <f>+IF(I311=0,"",'Ark1'!Z1615)</f>
        <v>6.4576624253672348</v>
      </c>
      <c r="AB311" s="237">
        <f>+IF(I311=0,"",'Ark1'!Z1615)</f>
        <v>6.4576624253672348</v>
      </c>
      <c r="AC311" s="237">
        <f>+IF(I311=0,"",'Ark1'!AB1615)</f>
        <v>0.49749371855330998</v>
      </c>
      <c r="AD311" s="239">
        <f>+'Ark1'!AD1615</f>
        <v>-2.1571000776969877</v>
      </c>
      <c r="AE311" s="237">
        <f t="shared" si="48"/>
        <v>20</v>
      </c>
      <c r="AF311" s="237">
        <f t="shared" si="49"/>
        <v>1.3333333333333333</v>
      </c>
      <c r="AG311" s="289"/>
      <c r="AJ311" s="29"/>
      <c r="AK311" s="27"/>
      <c r="AN311" s="27"/>
      <c r="AO311" s="27"/>
      <c r="AP311" s="27"/>
      <c r="AR311" s="27"/>
    </row>
    <row r="312" spans="1:47">
      <c r="A312" s="289"/>
      <c r="B312" s="289"/>
      <c r="C312" s="289"/>
      <c r="D312" s="289"/>
      <c r="E312" s="289"/>
      <c r="F312" s="289"/>
      <c r="G312" s="289"/>
      <c r="H312" s="289"/>
      <c r="I312" s="289"/>
      <c r="J312" s="289"/>
      <c r="K312" s="289"/>
      <c r="L312" s="289"/>
      <c r="M312" s="330"/>
      <c r="N312" s="289"/>
      <c r="O312" s="289"/>
      <c r="P312" s="289"/>
      <c r="Q312" s="289"/>
      <c r="R312" s="290"/>
      <c r="S312" s="290"/>
      <c r="T312" s="290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89"/>
      <c r="AF312" s="289"/>
      <c r="AG312" s="289"/>
      <c r="AJ312" s="29"/>
      <c r="AK312" s="27"/>
      <c r="AN312" s="27"/>
      <c r="AO312" s="27"/>
      <c r="AP312" s="27"/>
      <c r="AR312" s="27"/>
      <c r="AS312" s="241"/>
      <c r="AT312" s="27"/>
      <c r="AU312" s="27"/>
    </row>
    <row r="313" spans="1:47">
      <c r="A313" s="330" t="s">
        <v>654</v>
      </c>
      <c r="B313" s="330"/>
      <c r="C313" s="330" t="str">
        <f>+E319</f>
        <v>2+</v>
      </c>
      <c r="D313" s="330"/>
      <c r="E313" s="330"/>
      <c r="F313" s="330"/>
      <c r="G313" s="330"/>
      <c r="H313" s="330"/>
      <c r="I313" s="289"/>
      <c r="J313" s="289"/>
      <c r="K313" s="289"/>
      <c r="L313" s="289"/>
      <c r="M313" s="330"/>
      <c r="N313" s="289"/>
      <c r="O313" s="289"/>
      <c r="P313" s="289"/>
      <c r="Q313" s="289"/>
      <c r="R313" s="290"/>
      <c r="S313" s="290"/>
      <c r="T313" s="290"/>
      <c r="U313" s="289"/>
      <c r="V313" s="289"/>
      <c r="W313" s="289"/>
      <c r="X313" s="289"/>
      <c r="Y313" s="289"/>
      <c r="Z313" s="289"/>
      <c r="AA313" s="289"/>
      <c r="AB313" s="289"/>
      <c r="AC313" s="289"/>
      <c r="AD313" s="289"/>
      <c r="AE313" s="289"/>
      <c r="AF313" s="289"/>
      <c r="AG313" s="289"/>
      <c r="AJ313" s="29"/>
      <c r="AK313" s="27"/>
      <c r="AN313" s="27"/>
      <c r="AO313" s="27"/>
      <c r="AP313" s="27"/>
      <c r="AR313" s="27"/>
      <c r="AS313" s="241"/>
      <c r="AT313" s="27"/>
      <c r="AU313" s="27"/>
    </row>
    <row r="314" spans="1:47">
      <c r="A314" s="289"/>
      <c r="B314" s="289"/>
      <c r="C314" s="289"/>
      <c r="D314" s="289"/>
      <c r="E314" s="289"/>
      <c r="F314" s="289"/>
      <c r="G314" s="289"/>
      <c r="H314" s="289"/>
      <c r="I314" s="289"/>
      <c r="J314" s="289"/>
      <c r="K314" s="289"/>
      <c r="L314" s="289"/>
      <c r="M314" s="330"/>
      <c r="N314" s="289"/>
      <c r="O314" s="289"/>
      <c r="P314" s="289"/>
      <c r="Q314" s="289"/>
      <c r="R314" s="290"/>
      <c r="S314" s="290"/>
      <c r="T314" s="290"/>
      <c r="U314" s="289"/>
      <c r="V314" s="289"/>
      <c r="W314" s="289"/>
      <c r="X314" s="289"/>
      <c r="Y314" s="289"/>
      <c r="Z314" s="289"/>
      <c r="AA314" s="289"/>
      <c r="AB314" s="289"/>
      <c r="AC314" s="289"/>
      <c r="AD314" s="289"/>
      <c r="AE314" s="289"/>
      <c r="AF314" s="289"/>
      <c r="AG314" s="289"/>
      <c r="AJ314" s="29"/>
      <c r="AK314" s="27"/>
      <c r="AN314" s="27"/>
      <c r="AO314" s="27"/>
      <c r="AP314" s="27"/>
      <c r="AR314" s="27"/>
      <c r="AS314" s="241"/>
      <c r="AT314" s="27"/>
      <c r="AU314" s="27"/>
    </row>
    <row r="315" spans="1:47">
      <c r="A315" s="289"/>
      <c r="B315" s="236">
        <f>+'Ark1'!C1616</f>
        <v>2023</v>
      </c>
      <c r="C315" s="289"/>
      <c r="D315" s="236">
        <f>+'Ark1'!M1616</f>
        <v>6</v>
      </c>
      <c r="E315" s="236" t="str">
        <f>VLOOKUP(D315,RNR!$D$16:$E$30,2)</f>
        <v>2+</v>
      </c>
      <c r="F315" s="236">
        <f>+'Ark1'!D1616</f>
        <v>1</v>
      </c>
      <c r="G315" s="236" t="str">
        <f>VLOOKUP(F315,RNR!$D$2:$E$13,2)</f>
        <v>Jan</v>
      </c>
      <c r="H315" s="236">
        <f>+'Ark1'!Q1616</f>
        <v>34</v>
      </c>
      <c r="I315" s="236">
        <f>+'Ark1'!R1616</f>
        <v>58</v>
      </c>
      <c r="J315" s="237">
        <f>+IF(I315=0,"",'Ark1'!AG1616)</f>
        <v>14.86512606846785</v>
      </c>
      <c r="K315" s="237">
        <f>+IF(I315=0,"",'Ark1'!AH1616)</f>
        <v>0</v>
      </c>
      <c r="L315" s="289"/>
      <c r="M315" s="243">
        <f>+'Ark1'!AI1616</f>
        <v>17</v>
      </c>
      <c r="N315" s="289"/>
      <c r="O315" s="288">
        <f>+IF(I315=0,"",'Ark1'!U1616)</f>
        <v>23.867241379310343</v>
      </c>
      <c r="P315" s="237">
        <f>+IF(I315=0,"",'Ark1'!V1616)</f>
        <v>39.655172413793117</v>
      </c>
      <c r="Q315" s="237"/>
      <c r="R315" s="237">
        <f>+IF(M315=0,"",'Ark1'!AJ1616)</f>
        <v>110.73529411764702</v>
      </c>
      <c r="S315" s="290"/>
      <c r="T315" s="237">
        <f>+IF(M315=0,"",'Ark1'!AK1616)</f>
        <v>19.41810827276197</v>
      </c>
      <c r="U315" s="289"/>
      <c r="V315" s="238">
        <f>+IF(I315=0,"",'Ark1'!S1616)</f>
        <v>7.0689655172413763</v>
      </c>
      <c r="W315" s="289"/>
      <c r="X315" s="237">
        <f>+IF(I315=0,"",'Ark1'!W1616)</f>
        <v>0</v>
      </c>
      <c r="Y315" s="239">
        <f>+IF(I315=0,"",'Ark1'!X1616)</f>
        <v>86.206896551724128</v>
      </c>
      <c r="Z315" s="239">
        <f>+IF(I315=0,"",'Ark1'!Y1616)</f>
        <v>50</v>
      </c>
      <c r="AA315" s="239">
        <f>+IF(I315=0,"",'Ark1'!Z1616)</f>
        <v>6.9977185427684097</v>
      </c>
      <c r="AB315" s="237">
        <f>+IF(I315=0,"",'Ark1'!Z1616)</f>
        <v>6.9977185427684097</v>
      </c>
      <c r="AC315" s="237">
        <f>+IF(I315=0,"",'Ark1'!AB1616)</f>
        <v>0</v>
      </c>
      <c r="AD315" s="239">
        <f>+'Ark1'!AD1616</f>
        <v>0</v>
      </c>
      <c r="AE315" s="237">
        <f t="shared" si="48"/>
        <v>9.6666666666666661</v>
      </c>
      <c r="AF315" s="237">
        <f t="shared" si="49"/>
        <v>1.7058823529411764</v>
      </c>
      <c r="AG315" s="289"/>
      <c r="AJ315" s="29"/>
      <c r="AK315" s="27"/>
      <c r="AN315" s="27"/>
      <c r="AO315" s="27"/>
      <c r="AP315" s="27"/>
      <c r="AR315" s="27"/>
    </row>
    <row r="316" spans="1:47">
      <c r="A316" s="289"/>
      <c r="B316" s="236">
        <f>+'Ark1'!C1617</f>
        <v>2023</v>
      </c>
      <c r="C316" s="289"/>
      <c r="D316" s="236">
        <f>+'Ark1'!M1617</f>
        <v>6</v>
      </c>
      <c r="E316" s="236" t="str">
        <f>VLOOKUP(D316,RNR!$D$16:$E$30,2)</f>
        <v>2+</v>
      </c>
      <c r="F316" s="236">
        <f>+'Ark1'!D1617</f>
        <v>2</v>
      </c>
      <c r="G316" s="236" t="str">
        <f>VLOOKUP(F316,RNR!$D$2:$E$13,2)</f>
        <v>Feb</v>
      </c>
      <c r="H316" s="236">
        <f>+'Ark1'!Q1617</f>
        <v>80</v>
      </c>
      <c r="I316" s="236">
        <f>+'Ark1'!R1617</f>
        <v>104</v>
      </c>
      <c r="J316" s="237">
        <f>+IF(I316=0,"",'Ark1'!AG1617)</f>
        <v>18.50041975215828</v>
      </c>
      <c r="K316" s="237">
        <f>+IF(I316=0,"",'Ark1'!AH1617)</f>
        <v>0.96153846153846112</v>
      </c>
      <c r="L316" s="289"/>
      <c r="M316" s="243">
        <f>+'Ark1'!AI1617</f>
        <v>13</v>
      </c>
      <c r="N316" s="289"/>
      <c r="O316" s="288">
        <f>+IF(I316=0,"",'Ark1'!U1617)</f>
        <v>28.394230769230759</v>
      </c>
      <c r="P316" s="237">
        <f>+IF(I316=0,"",'Ark1'!V1617)</f>
        <v>53.84615384615384</v>
      </c>
      <c r="Q316" s="237"/>
      <c r="R316" s="237">
        <f>+IF(M316=0,"",'Ark1'!AJ1617)</f>
        <v>110.57692307692304</v>
      </c>
      <c r="S316" s="290"/>
      <c r="T316" s="237">
        <f>+IF(M316=0,"",'Ark1'!AK1617)</f>
        <v>21.363827605105996</v>
      </c>
      <c r="U316" s="289"/>
      <c r="V316" s="238">
        <f>+IF(I316=0,"",'Ark1'!S1617)</f>
        <v>7.7307692307692291</v>
      </c>
      <c r="W316" s="289"/>
      <c r="X316" s="237">
        <f>+IF(I316=0,"",'Ark1'!W1617)</f>
        <v>0</v>
      </c>
      <c r="Y316" s="239">
        <f>+IF(I316=0,"",'Ark1'!X1617)</f>
        <v>93.269230769230788</v>
      </c>
      <c r="Z316" s="239">
        <f>+IF(I316=0,"",'Ark1'!Y1617)</f>
        <v>79.807692307692292</v>
      </c>
      <c r="AA316" s="239">
        <f>+IF(I316=0,"",'Ark1'!Z1617)</f>
        <v>7.1827762326473366</v>
      </c>
      <c r="AB316" s="237">
        <f>+IF(I316=0,"",'Ark1'!Z1617)</f>
        <v>7.1827762326473366</v>
      </c>
      <c r="AC316" s="237">
        <f>+IF(I316=0,"",'Ark1'!AB1617)</f>
        <v>0</v>
      </c>
      <c r="AD316" s="239">
        <f>+'Ark1'!AD1617</f>
        <v>0</v>
      </c>
      <c r="AE316" s="237">
        <f t="shared" si="48"/>
        <v>17.333333333333332</v>
      </c>
      <c r="AF316" s="237">
        <f t="shared" si="49"/>
        <v>1.3</v>
      </c>
      <c r="AG316" s="289"/>
      <c r="AJ316" s="29"/>
      <c r="AK316" s="27"/>
      <c r="AN316" s="27"/>
      <c r="AO316" s="27"/>
      <c r="AP316" s="27"/>
      <c r="AR316" s="27"/>
    </row>
    <row r="317" spans="1:47">
      <c r="A317" s="289"/>
      <c r="B317" s="236">
        <f>+'Ark1'!C1618</f>
        <v>2023</v>
      </c>
      <c r="C317" s="289"/>
      <c r="D317" s="236">
        <f>+'Ark1'!M1618</f>
        <v>6</v>
      </c>
      <c r="E317" s="236" t="str">
        <f>VLOOKUP(D317,RNR!$D$16:$E$30,2)</f>
        <v>2+</v>
      </c>
      <c r="F317" s="236">
        <f>+'Ark1'!D1618</f>
        <v>3</v>
      </c>
      <c r="G317" s="236" t="str">
        <f>VLOOKUP(F317,RNR!$D$2:$E$13,2)</f>
        <v>Mar</v>
      </c>
      <c r="H317" s="236">
        <f>+'Ark1'!Q1618</f>
        <v>358</v>
      </c>
      <c r="I317" s="236">
        <f>+'Ark1'!R1618</f>
        <v>456</v>
      </c>
      <c r="J317" s="237">
        <f>+IF(I317=0,"",'Ark1'!AG1618)</f>
        <v>13.057040772625628</v>
      </c>
      <c r="K317" s="237">
        <f>+IF(I317=0,"",'Ark1'!AH1618)</f>
        <v>3.7280701754385976</v>
      </c>
      <c r="L317" s="289"/>
      <c r="M317" s="243">
        <f>+'Ark1'!AI1618</f>
        <v>52</v>
      </c>
      <c r="N317" s="289"/>
      <c r="O317" s="288">
        <f>+IF(I317=0,"",'Ark1'!U1618)</f>
        <v>28.281578947368448</v>
      </c>
      <c r="P317" s="237">
        <f>+IF(I317=0,"",'Ark1'!V1618)</f>
        <v>55.70175438596489</v>
      </c>
      <c r="Q317" s="237"/>
      <c r="R317" s="237">
        <f>+IF(M317=0,"",'Ark1'!AJ1618)</f>
        <v>109.9538461538461</v>
      </c>
      <c r="S317" s="290"/>
      <c r="T317" s="237">
        <f>+IF(M317=0,"",'Ark1'!AK1618)</f>
        <v>20.005343652074473</v>
      </c>
      <c r="U317" s="289"/>
      <c r="V317" s="238">
        <f>+IF(I317=0,"",'Ark1'!S1618)</f>
        <v>7.609649122807018</v>
      </c>
      <c r="W317" s="289"/>
      <c r="X317" s="237">
        <f>+IF(I317=0,"",'Ark1'!W1618)</f>
        <v>0</v>
      </c>
      <c r="Y317" s="239">
        <f>+IF(I317=0,"",'Ark1'!X1618)</f>
        <v>95.394736842105274</v>
      </c>
      <c r="Z317" s="239">
        <f>+IF(I317=0,"",'Ark1'!Y1618)</f>
        <v>78.947368421052644</v>
      </c>
      <c r="AA317" s="239">
        <f>+IF(I317=0,"",'Ark1'!Z1618)</f>
        <v>6.5523775755742699</v>
      </c>
      <c r="AB317" s="237">
        <f>+IF(I317=0,"",'Ark1'!Z1618)</f>
        <v>6.5523775755742699</v>
      </c>
      <c r="AC317" s="237">
        <f>+IF(I317=0,"",'Ark1'!AB1618)</f>
        <v>0</v>
      </c>
      <c r="AD317" s="239">
        <f>+'Ark1'!AD1618</f>
        <v>0</v>
      </c>
      <c r="AE317" s="237">
        <f t="shared" si="48"/>
        <v>76</v>
      </c>
      <c r="AF317" s="237">
        <f t="shared" si="49"/>
        <v>1.2737430167597765</v>
      </c>
      <c r="AG317" s="289"/>
      <c r="AJ317" s="29"/>
      <c r="AK317" s="27"/>
      <c r="AN317" s="27"/>
      <c r="AO317" s="27"/>
      <c r="AP317" s="27"/>
      <c r="AR317" s="27"/>
    </row>
    <row r="318" spans="1:47">
      <c r="A318" s="289"/>
      <c r="B318" s="236">
        <f>+'Ark1'!C1619</f>
        <v>2023</v>
      </c>
      <c r="C318" s="289"/>
      <c r="D318" s="236">
        <f>+'Ark1'!M1619</f>
        <v>6</v>
      </c>
      <c r="E318" s="236" t="str">
        <f>VLOOKUP(D318,RNR!$D$16:$E$30,2)</f>
        <v>2+</v>
      </c>
      <c r="F318" s="236">
        <f>+'Ark1'!D1619</f>
        <v>4</v>
      </c>
      <c r="G318" s="236" t="str">
        <f>VLOOKUP(F318,RNR!$D$2:$E$13,2)</f>
        <v>Apr</v>
      </c>
      <c r="H318" s="236">
        <f>+'Ark1'!Q1619</f>
        <v>46</v>
      </c>
      <c r="I318" s="236">
        <f>+'Ark1'!R1619</f>
        <v>73</v>
      </c>
      <c r="J318" s="237">
        <f>+IF(I318=0,"",'Ark1'!AG1619)</f>
        <v>12.869739755307172</v>
      </c>
      <c r="K318" s="237">
        <f>+IF(I318=0,"",'Ark1'!AH1619)</f>
        <v>1.3698630136986301</v>
      </c>
      <c r="L318" s="289"/>
      <c r="M318" s="243">
        <f>+'Ark1'!AI1619</f>
        <v>10</v>
      </c>
      <c r="N318" s="289"/>
      <c r="O318" s="288">
        <f>+IF(I318=0,"",'Ark1'!U1619)</f>
        <v>23.012328767123289</v>
      </c>
      <c r="P318" s="237">
        <f>+IF(I318=0,"",'Ark1'!V1619)</f>
        <v>38.356164383561641</v>
      </c>
      <c r="Q318" s="237"/>
      <c r="R318" s="237">
        <f>+IF(M318=0,"",'Ark1'!AJ1619)</f>
        <v>105.78000000000002</v>
      </c>
      <c r="S318" s="290"/>
      <c r="T318" s="237">
        <f>+IF(M318=0,"",'Ark1'!AK1619)</f>
        <v>20.240689557039765</v>
      </c>
      <c r="U318" s="289"/>
      <c r="V318" s="238">
        <f>+IF(I318=0,"",'Ark1'!S1619)</f>
        <v>7.5890410958904129</v>
      </c>
      <c r="W318" s="289"/>
      <c r="X318" s="237">
        <f>+IF(I318=0,"",'Ark1'!W1619)</f>
        <v>0</v>
      </c>
      <c r="Y318" s="239">
        <f>+IF(I318=0,"",'Ark1'!X1619)</f>
        <v>89.041095890410944</v>
      </c>
      <c r="Z318" s="239">
        <f>+IF(I318=0,"",'Ark1'!Y1619)</f>
        <v>45.205479452054803</v>
      </c>
      <c r="AA318" s="239">
        <f>+IF(I318=0,"",'Ark1'!Z1619)</f>
        <v>6.2013243217854193</v>
      </c>
      <c r="AB318" s="237">
        <f>+IF(I318=0,"",'Ark1'!Z1619)</f>
        <v>6.2013243217854193</v>
      </c>
      <c r="AC318" s="237">
        <f>+IF(I318=0,"",'Ark1'!AB1619)</f>
        <v>0</v>
      </c>
      <c r="AD318" s="239">
        <f>+'Ark1'!AD1619</f>
        <v>0</v>
      </c>
      <c r="AE318" s="237">
        <f t="shared" si="48"/>
        <v>12.166666666666666</v>
      </c>
      <c r="AF318" s="237">
        <f t="shared" si="49"/>
        <v>1.5869565217391304</v>
      </c>
      <c r="AG318" s="289"/>
      <c r="AJ318" s="29"/>
      <c r="AK318" s="27"/>
      <c r="AN318" s="27"/>
      <c r="AO318" s="27"/>
      <c r="AP318" s="27"/>
      <c r="AR318" s="27"/>
    </row>
    <row r="319" spans="1:47">
      <c r="A319" s="289"/>
      <c r="B319" s="236">
        <f>+'Ark1'!C1620</f>
        <v>2023</v>
      </c>
      <c r="C319" s="289"/>
      <c r="D319" s="236">
        <f>+'Ark1'!M1620</f>
        <v>6</v>
      </c>
      <c r="E319" s="236" t="str">
        <f>VLOOKUP(D319,RNR!$D$16:$E$30,2)</f>
        <v>2+</v>
      </c>
      <c r="F319" s="236">
        <f>+'Ark1'!D1620</f>
        <v>5</v>
      </c>
      <c r="G319" s="236" t="str">
        <f>VLOOKUP(F319,RNR!$D$2:$E$13,2)</f>
        <v>Mai</v>
      </c>
      <c r="H319" s="236">
        <f>+'Ark1'!Q1620</f>
        <v>107</v>
      </c>
      <c r="I319" s="236">
        <f>+'Ark1'!R1620</f>
        <v>165</v>
      </c>
      <c r="J319" s="237">
        <f>+IF(I319=0,"",'Ark1'!AG1620)</f>
        <v>12.37415290178906</v>
      </c>
      <c r="K319" s="237">
        <f>+IF(I319=0,"",'Ark1'!AH1620)</f>
        <v>2.4242424242424243</v>
      </c>
      <c r="L319" s="237"/>
      <c r="M319" s="264"/>
      <c r="N319" s="237"/>
      <c r="O319" s="288">
        <f>+IF(I319=0,"",'Ark1'!U1620)</f>
        <v>25.021212121212105</v>
      </c>
      <c r="P319" s="237">
        <f>+IF(I319=0,"",'Ark1'!V1620)</f>
        <v>43.636363636363633</v>
      </c>
      <c r="Q319" s="237"/>
      <c r="R319" s="237"/>
      <c r="S319" s="237"/>
      <c r="T319" s="237"/>
      <c r="U319" s="238"/>
      <c r="V319" s="238">
        <f>+IF(I319=0,"",'Ark1'!S1620)</f>
        <v>7.6121212121212132</v>
      </c>
      <c r="W319" s="238"/>
      <c r="X319" s="237">
        <f>+IF(I319=0,"",'Ark1'!W1620)</f>
        <v>0</v>
      </c>
      <c r="Y319" s="239">
        <f>+IF(I319=0,"",'Ark1'!X1620)</f>
        <v>93.333333333333314</v>
      </c>
      <c r="Z319" s="239">
        <f>+IF(I319=0,"",'Ark1'!Y1620)</f>
        <v>60</v>
      </c>
      <c r="AA319" s="239">
        <f>+IF(I319=0,"",'Ark1'!Z1620)</f>
        <v>5.9685213424776471</v>
      </c>
      <c r="AB319" s="237">
        <f>+IF(I319=0,"",'Ark1'!Z1620)</f>
        <v>5.9685213424776471</v>
      </c>
      <c r="AC319" s="237">
        <f>+IF(I319=0,"",'Ark1'!AB1620)</f>
        <v>0</v>
      </c>
      <c r="AD319" s="239">
        <f>+'Ark1'!AD1620</f>
        <v>0</v>
      </c>
      <c r="AE319" s="237">
        <f t="shared" si="48"/>
        <v>27.5</v>
      </c>
      <c r="AF319" s="237">
        <f t="shared" si="49"/>
        <v>1.5420560747663552</v>
      </c>
      <c r="AG319" s="289"/>
      <c r="AJ319" s="29"/>
      <c r="AK319" s="27"/>
      <c r="AN319" s="27"/>
      <c r="AO319" s="27"/>
      <c r="AP319" s="27"/>
      <c r="AR319" s="27"/>
    </row>
    <row r="320" spans="1:47">
      <c r="A320" s="289"/>
      <c r="B320" s="236">
        <f>+'Ark1'!C1621</f>
        <v>2023</v>
      </c>
      <c r="C320" s="289"/>
      <c r="D320" s="236">
        <f>+'Ark1'!M1621</f>
        <v>6</v>
      </c>
      <c r="E320" s="236" t="str">
        <f>VLOOKUP(D320,RNR!$D$16:$E$30,2)</f>
        <v>2+</v>
      </c>
      <c r="F320" s="236">
        <f>+'Ark1'!D1621</f>
        <v>6</v>
      </c>
      <c r="G320" s="236" t="str">
        <f>VLOOKUP(F320,RNR!$D$2:$E$13,2)</f>
        <v>Jun</v>
      </c>
      <c r="H320" s="236">
        <f>+'Ark1'!Q1621</f>
        <v>126</v>
      </c>
      <c r="I320" s="236">
        <f>+'Ark1'!R1621</f>
        <v>179</v>
      </c>
      <c r="J320" s="237">
        <f>+IF(I320=0,"",'Ark1'!AG1621)</f>
        <v>15.629947473551844</v>
      </c>
      <c r="K320" s="237">
        <f>+IF(I320=0,"",'Ark1'!AH1621)</f>
        <v>2.2346368715083802</v>
      </c>
      <c r="L320" s="237"/>
      <c r="M320" s="264"/>
      <c r="N320" s="237"/>
      <c r="O320" s="288">
        <f>+IF(I320=0,"",'Ark1'!U1621)</f>
        <v>23.605586592178792</v>
      </c>
      <c r="P320" s="237">
        <f>+IF(I320=0,"",'Ark1'!V1621)</f>
        <v>36.312849162011183</v>
      </c>
      <c r="Q320" s="237"/>
      <c r="R320" s="237"/>
      <c r="S320" s="237"/>
      <c r="T320" s="237"/>
      <c r="U320" s="238"/>
      <c r="V320" s="238">
        <f>+IF(I320=0,"",'Ark1'!S1621)</f>
        <v>7.2681564245810018</v>
      </c>
      <c r="W320" s="238"/>
      <c r="X320" s="237">
        <f>+IF(I320=0,"",'Ark1'!W1621)</f>
        <v>0</v>
      </c>
      <c r="Y320" s="239">
        <f>+IF(I320=0,"",'Ark1'!X1621)</f>
        <v>86.033519553072637</v>
      </c>
      <c r="Z320" s="239">
        <f>+IF(I320=0,"",'Ark1'!Y1621)</f>
        <v>51.955307262569825</v>
      </c>
      <c r="AA320" s="239">
        <f>+IF(I320=0,"",'Ark1'!Z1621)</f>
        <v>6.5898323633986626</v>
      </c>
      <c r="AB320" s="237">
        <f>+IF(I320=0,"",'Ark1'!Z1621)</f>
        <v>6.5898323633986626</v>
      </c>
      <c r="AC320" s="237">
        <f>+IF(I320=0,"",'Ark1'!AB1621)</f>
        <v>0</v>
      </c>
      <c r="AD320" s="239">
        <f>+'Ark1'!AD1621</f>
        <v>0</v>
      </c>
      <c r="AE320" s="237">
        <f t="shared" si="48"/>
        <v>29.833333333333332</v>
      </c>
      <c r="AF320" s="237">
        <f t="shared" si="49"/>
        <v>1.4206349206349207</v>
      </c>
      <c r="AG320" s="289"/>
      <c r="AJ320" s="29"/>
      <c r="AK320" s="27"/>
      <c r="AN320" s="27"/>
      <c r="AO320" s="27"/>
      <c r="AP320" s="27"/>
      <c r="AR320" s="27"/>
    </row>
    <row r="321" spans="1:47">
      <c r="A321" s="289"/>
      <c r="B321" s="236">
        <f>+'Ark1'!C1622</f>
        <v>2023</v>
      </c>
      <c r="C321" s="289"/>
      <c r="D321" s="236">
        <f>+'Ark1'!M1622</f>
        <v>6</v>
      </c>
      <c r="E321" s="236" t="str">
        <f>VLOOKUP(D321,RNR!$D$16:$E$30,2)</f>
        <v>2+</v>
      </c>
      <c r="F321" s="236">
        <f>+'Ark1'!D1622</f>
        <v>7</v>
      </c>
      <c r="G321" s="236" t="str">
        <f>VLOOKUP(F321,RNR!$D$2:$E$13,2)</f>
        <v>Jul</v>
      </c>
      <c r="H321" s="236">
        <f>+'Ark1'!Q1622</f>
        <v>30</v>
      </c>
      <c r="I321" s="236">
        <f>+'Ark1'!R1622</f>
        <v>48</v>
      </c>
      <c r="J321" s="237">
        <f>+IF(I321=0,"",'Ark1'!AG1622)</f>
        <v>15.37147736976943</v>
      </c>
      <c r="K321" s="237">
        <f>+IF(I321=0,"",'Ark1'!AH1622)</f>
        <v>2.0833333333333339</v>
      </c>
      <c r="L321" s="237"/>
      <c r="M321" s="264"/>
      <c r="N321" s="237"/>
      <c r="O321" s="288">
        <f>+IF(I321=0,"",'Ark1'!U1622)</f>
        <v>25.875</v>
      </c>
      <c r="P321" s="237">
        <f>+IF(I321=0,"",'Ark1'!V1622)</f>
        <v>37.5</v>
      </c>
      <c r="Q321" s="237"/>
      <c r="R321" s="237"/>
      <c r="S321" s="237"/>
      <c r="T321" s="237"/>
      <c r="U321" s="238"/>
      <c r="V321" s="238">
        <f>+IF(I321=0,"",'Ark1'!S1622)</f>
        <v>7.3333333333333313</v>
      </c>
      <c r="W321" s="238"/>
      <c r="X321" s="237">
        <f>+IF(I321=0,"",'Ark1'!W1622)</f>
        <v>0</v>
      </c>
      <c r="Y321" s="239">
        <f>+IF(I321=0,"",'Ark1'!X1622)</f>
        <v>95.833333333333314</v>
      </c>
      <c r="Z321" s="239">
        <f>+IF(I321=0,"",'Ark1'!Y1622)</f>
        <v>62.5</v>
      </c>
      <c r="AA321" s="239">
        <f>+IF(I321=0,"",'Ark1'!Z1622)</f>
        <v>6.8020677003393768</v>
      </c>
      <c r="AB321" s="237">
        <f>+IF(I321=0,"",'Ark1'!Z1622)</f>
        <v>6.8020677003393768</v>
      </c>
      <c r="AC321" s="237">
        <f>+IF(I321=0,"",'Ark1'!AB1622)</f>
        <v>0</v>
      </c>
      <c r="AD321" s="239">
        <f>+'Ark1'!AD1622</f>
        <v>0</v>
      </c>
      <c r="AE321" s="237">
        <f t="shared" si="48"/>
        <v>8</v>
      </c>
      <c r="AF321" s="237">
        <f t="shared" si="49"/>
        <v>1.6</v>
      </c>
      <c r="AG321" s="289"/>
      <c r="AJ321" s="29"/>
      <c r="AK321" s="27"/>
      <c r="AN321" s="27"/>
      <c r="AO321" s="27"/>
      <c r="AP321" s="27"/>
      <c r="AR321" s="27"/>
    </row>
    <row r="322" spans="1:47">
      <c r="A322" s="289"/>
      <c r="B322" s="236">
        <f>+'Ark1'!C1623</f>
        <v>2023</v>
      </c>
      <c r="C322" s="289"/>
      <c r="D322" s="236">
        <f>+'Ark1'!M1623</f>
        <v>6</v>
      </c>
      <c r="E322" s="236" t="str">
        <f>VLOOKUP(D322,RNR!$D$16:$E$30,2)</f>
        <v>2+</v>
      </c>
      <c r="F322" s="236">
        <f>+'Ark1'!D1623</f>
        <v>8</v>
      </c>
      <c r="G322" s="236" t="str">
        <f>VLOOKUP(F322,RNR!$D$2:$E$13,2)</f>
        <v>Aug</v>
      </c>
      <c r="H322" s="236">
        <f>+'Ark1'!Q1623</f>
        <v>569</v>
      </c>
      <c r="I322" s="236">
        <f>+'Ark1'!R1623</f>
        <v>1023</v>
      </c>
      <c r="J322" s="237">
        <f>+IF(I322=0,"",'Ark1'!AG1623)</f>
        <v>15.323536044455563</v>
      </c>
      <c r="K322" s="237">
        <f>+IF(I322=0,"",'Ark1'!AH1623)</f>
        <v>4.4965786901270759</v>
      </c>
      <c r="L322" s="237"/>
      <c r="M322" s="264"/>
      <c r="N322" s="237"/>
      <c r="O322" s="288">
        <f>+IF(I322=0,"",'Ark1'!U1623)</f>
        <v>24.642717497556223</v>
      </c>
      <c r="P322" s="237">
        <f>+IF(I322=0,"",'Ark1'!V1623)</f>
        <v>41.251221896383186</v>
      </c>
      <c r="Q322" s="237"/>
      <c r="R322" s="237"/>
      <c r="S322" s="237"/>
      <c r="T322" s="237"/>
      <c r="U322" s="238"/>
      <c r="V322" s="238">
        <f>+IF(I322=0,"",'Ark1'!S1623)</f>
        <v>7.1622678396871953</v>
      </c>
      <c r="W322" s="238"/>
      <c r="X322" s="237">
        <f>+IF(I322=0,"",'Ark1'!W1623)</f>
        <v>0</v>
      </c>
      <c r="Y322" s="239">
        <f>+IF(I322=0,"",'Ark1'!X1623)</f>
        <v>77.712609970674492</v>
      </c>
      <c r="Z322" s="239">
        <f>+IF(I322=0,"",'Ark1'!Y1623)</f>
        <v>59.237536656891493</v>
      </c>
      <c r="AA322" s="239">
        <f>+IF(I322=0,"",'Ark1'!Z1623)</f>
        <v>8.2329549767637396</v>
      </c>
      <c r="AB322" s="237">
        <f>+IF(I322=0,"",'Ark1'!Z1623)</f>
        <v>8.2329549767637396</v>
      </c>
      <c r="AC322" s="237">
        <f>+IF(I322=0,"",'Ark1'!AB1623)</f>
        <v>0</v>
      </c>
      <c r="AD322" s="239">
        <f>+'Ark1'!AD1623</f>
        <v>0</v>
      </c>
      <c r="AE322" s="237">
        <f t="shared" si="48"/>
        <v>170.5</v>
      </c>
      <c r="AF322" s="237">
        <f t="shared" si="49"/>
        <v>1.7978910369068541</v>
      </c>
      <c r="AG322" s="289"/>
      <c r="AJ322" s="29"/>
      <c r="AK322" s="27"/>
      <c r="AN322" s="27"/>
      <c r="AO322" s="27"/>
      <c r="AP322" s="27"/>
      <c r="AR322" s="27"/>
    </row>
    <row r="323" spans="1:47">
      <c r="A323" s="289"/>
      <c r="B323" s="236">
        <f>+'Ark1'!C1624</f>
        <v>2023</v>
      </c>
      <c r="C323" s="289"/>
      <c r="D323" s="236">
        <f>+'Ark1'!M1624</f>
        <v>6</v>
      </c>
      <c r="E323" s="236" t="str">
        <f>VLOOKUP(D323,RNR!$D$16:$E$30,2)</f>
        <v>2+</v>
      </c>
      <c r="F323" s="236">
        <f>+'Ark1'!D1624</f>
        <v>9</v>
      </c>
      <c r="G323" s="236" t="str">
        <f>VLOOKUP(F323,RNR!$D$2:$E$13,2)</f>
        <v>Sep</v>
      </c>
      <c r="H323" s="236">
        <f>+'Ark1'!Q1624</f>
        <v>705</v>
      </c>
      <c r="I323" s="236">
        <f>+'Ark1'!R1624</f>
        <v>1147</v>
      </c>
      <c r="J323" s="237">
        <f>+IF(I323=0,"",'Ark1'!AG1624)</f>
        <v>15.590989942686356</v>
      </c>
      <c r="K323" s="237">
        <f>+IF(I323=0,"",'Ark1'!AH1624)</f>
        <v>6.3644289450741036</v>
      </c>
      <c r="L323" s="237"/>
      <c r="M323" s="264"/>
      <c r="N323" s="237"/>
      <c r="O323" s="288">
        <f>+IF(I323=0,"",'Ark1'!U1624)</f>
        <v>23.666782911944225</v>
      </c>
      <c r="P323" s="237">
        <f>+IF(I323=0,"",'Ark1'!V1624)</f>
        <v>37.14036617262424</v>
      </c>
      <c r="Q323" s="237"/>
      <c r="R323" s="237"/>
      <c r="S323" s="237"/>
      <c r="T323" s="237"/>
      <c r="U323" s="238"/>
      <c r="V323" s="238">
        <f>+IF(I323=0,"",'Ark1'!S1624)</f>
        <v>6.9302528334786411</v>
      </c>
      <c r="W323" s="238"/>
      <c r="X323" s="237">
        <f>+IF(I323=0,"",'Ark1'!W1624)</f>
        <v>0</v>
      </c>
      <c r="Y323" s="239">
        <f>+IF(I323=0,"",'Ark1'!X1624)</f>
        <v>79.163034001743654</v>
      </c>
      <c r="Z323" s="239">
        <f>+IF(I323=0,"",'Ark1'!Y1624)</f>
        <v>52.920662598081968</v>
      </c>
      <c r="AA323" s="239">
        <f>+IF(I323=0,"",'Ark1'!Z1624)</f>
        <v>7.6397554033696817</v>
      </c>
      <c r="AB323" s="237">
        <f>+IF(I323=0,"",'Ark1'!Z1624)</f>
        <v>7.6397554033696817</v>
      </c>
      <c r="AC323" s="237">
        <f>+IF(I323=0,"",'Ark1'!AB1624)</f>
        <v>0</v>
      </c>
      <c r="AD323" s="239">
        <f>+'Ark1'!AD1624</f>
        <v>0</v>
      </c>
      <c r="AE323" s="237">
        <f t="shared" si="48"/>
        <v>191.16666666666666</v>
      </c>
      <c r="AF323" s="237">
        <f t="shared" si="49"/>
        <v>1.6269503546099291</v>
      </c>
      <c r="AG323" s="289"/>
      <c r="AJ323" s="29"/>
      <c r="AK323" s="27"/>
      <c r="AN323" s="27"/>
      <c r="AO323" s="27"/>
      <c r="AP323" s="27"/>
      <c r="AR323" s="27"/>
    </row>
    <row r="324" spans="1:47">
      <c r="A324" s="289"/>
      <c r="B324" s="236">
        <f>+'Ark1'!C1625</f>
        <v>2023</v>
      </c>
      <c r="C324" s="289"/>
      <c r="D324" s="236">
        <f>+'Ark1'!M1625</f>
        <v>6</v>
      </c>
      <c r="E324" s="236" t="str">
        <f>VLOOKUP(D324,RNR!$D$16:$E$30,2)</f>
        <v>2+</v>
      </c>
      <c r="F324" s="236">
        <f>+'Ark1'!D1625</f>
        <v>10</v>
      </c>
      <c r="G324" s="236" t="str">
        <f>VLOOKUP(F324,RNR!$D$2:$E$13,2)</f>
        <v>Okt</v>
      </c>
      <c r="H324" s="236">
        <f>+'Ark1'!Q1625</f>
        <v>1915</v>
      </c>
      <c r="I324" s="236">
        <f>+'Ark1'!R1625</f>
        <v>3484</v>
      </c>
      <c r="J324" s="237">
        <f>+IF(I324=0,"",'Ark1'!AG1625)</f>
        <v>18.193893472555832</v>
      </c>
      <c r="K324" s="237">
        <f>+IF(I324=0,"",'Ark1'!AH1625)</f>
        <v>3.5304247990815156</v>
      </c>
      <c r="L324" s="237"/>
      <c r="M324" s="264"/>
      <c r="N324" s="237"/>
      <c r="O324" s="288">
        <f>+IF(I324=0,"",'Ark1'!U1625)</f>
        <v>25.747330654420225</v>
      </c>
      <c r="P324" s="237">
        <f>+IF(I324=0,"",'Ark1'!V1625)</f>
        <v>47.043628013777266</v>
      </c>
      <c r="Q324" s="237"/>
      <c r="R324" s="237"/>
      <c r="S324" s="237"/>
      <c r="T324" s="237"/>
      <c r="U324" s="238"/>
      <c r="V324" s="238">
        <f>+IF(I324=0,"",'Ark1'!S1625)</f>
        <v>7.3266360505166492</v>
      </c>
      <c r="W324" s="238"/>
      <c r="X324" s="237">
        <f>+IF(I324=0,"",'Ark1'!W1625)</f>
        <v>0</v>
      </c>
      <c r="Y324" s="239">
        <f>+IF(I324=0,"",'Ark1'!X1625)</f>
        <v>84.414466130884023</v>
      </c>
      <c r="Z324" s="239">
        <f>+IF(I324=0,"",'Ark1'!Y1625)</f>
        <v>65.355912743972439</v>
      </c>
      <c r="AA324" s="239">
        <f>+IF(I324=0,"",'Ark1'!Z1625)</f>
        <v>7.7690864408905504</v>
      </c>
      <c r="AB324" s="237">
        <f>+IF(I324=0,"",'Ark1'!Z1625)</f>
        <v>7.7690864408905504</v>
      </c>
      <c r="AC324" s="237">
        <f>+IF(I324=0,"",'Ark1'!AB1625)</f>
        <v>0</v>
      </c>
      <c r="AD324" s="239">
        <f>+'Ark1'!AD1625</f>
        <v>0</v>
      </c>
      <c r="AE324" s="237">
        <f t="shared" si="48"/>
        <v>580.66666666666663</v>
      </c>
      <c r="AF324" s="237">
        <f t="shared" si="49"/>
        <v>1.8193211488250653</v>
      </c>
      <c r="AG324" s="289"/>
      <c r="AJ324" s="29"/>
      <c r="AK324" s="27"/>
      <c r="AN324" s="27"/>
      <c r="AO324" s="27"/>
      <c r="AP324" s="27"/>
      <c r="AR324" s="27"/>
    </row>
    <row r="325" spans="1:47">
      <c r="A325" s="289"/>
      <c r="B325" s="236">
        <f>+'Ark1'!C1626</f>
        <v>2023</v>
      </c>
      <c r="C325" s="289"/>
      <c r="D325" s="236">
        <f>+'Ark1'!M1626</f>
        <v>6</v>
      </c>
      <c r="E325" s="236" t="str">
        <f>VLOOKUP(D325,RNR!$D$16:$E$30,2)</f>
        <v>2+</v>
      </c>
      <c r="F325" s="236">
        <f>+'Ark1'!D1626</f>
        <v>11</v>
      </c>
      <c r="G325" s="236" t="str">
        <f>VLOOKUP(F325,RNR!$D$2:$E$13,2)</f>
        <v>Nov</v>
      </c>
      <c r="H325" s="236">
        <f>+'Ark1'!Q1626</f>
        <v>975</v>
      </c>
      <c r="I325" s="236">
        <f>+'Ark1'!R1626</f>
        <v>1671</v>
      </c>
      <c r="J325" s="237">
        <f>+IF(I325=0,"",'Ark1'!AG1626)</f>
        <v>18.588898751477611</v>
      </c>
      <c r="K325" s="237">
        <f>+IF(I325=0,"",'Ark1'!AH1626)</f>
        <v>4.1292639138240572</v>
      </c>
      <c r="L325" s="237"/>
      <c r="M325" s="264"/>
      <c r="N325" s="237"/>
      <c r="O325" s="288">
        <f>+IF(I325=0,"",'Ark1'!U1626)</f>
        <v>25.541591861161042</v>
      </c>
      <c r="P325" s="237">
        <f>+IF(I325=0,"",'Ark1'!V1626)</f>
        <v>44.823459006582887</v>
      </c>
      <c r="Q325" s="237"/>
      <c r="R325" s="237"/>
      <c r="S325" s="237"/>
      <c r="T325" s="237"/>
      <c r="U325" s="238"/>
      <c r="V325" s="238">
        <f>+IF(I325=0,"",'Ark1'!S1626)</f>
        <v>7.3632555356074221</v>
      </c>
      <c r="W325" s="238"/>
      <c r="X325" s="237">
        <f>+IF(I325=0,"",'Ark1'!W1626)</f>
        <v>0</v>
      </c>
      <c r="Y325" s="239">
        <f>+IF(I325=0,"",'Ark1'!X1626)</f>
        <v>85.6373429084381</v>
      </c>
      <c r="Z325" s="239">
        <f>+IF(I325=0,"",'Ark1'!Y1626)</f>
        <v>63.794135248354259</v>
      </c>
      <c r="AA325" s="239">
        <f>+IF(I325=0,"",'Ark1'!Z1626)</f>
        <v>7.6387872620733726</v>
      </c>
      <c r="AB325" s="237">
        <f>+IF(I325=0,"",'Ark1'!Z1626)</f>
        <v>7.6387872620733726</v>
      </c>
      <c r="AC325" s="237">
        <f>+IF(I325=0,"",'Ark1'!AB1626)</f>
        <v>0</v>
      </c>
      <c r="AD325" s="239">
        <f>+'Ark1'!AD1626</f>
        <v>0</v>
      </c>
      <c r="AE325" s="237">
        <f t="shared" si="48"/>
        <v>278.5</v>
      </c>
      <c r="AF325" s="237">
        <f t="shared" si="49"/>
        <v>1.7138461538461538</v>
      </c>
      <c r="AG325" s="289"/>
      <c r="AJ325" s="29"/>
      <c r="AK325" s="27"/>
      <c r="AN325" s="27"/>
      <c r="AO325" s="27"/>
      <c r="AP325" s="27"/>
      <c r="AR325" s="27"/>
    </row>
    <row r="326" spans="1:47">
      <c r="A326" s="289"/>
      <c r="B326" s="236">
        <f>+'Ark1'!C1627</f>
        <v>2023</v>
      </c>
      <c r="C326" s="289"/>
      <c r="D326" s="236">
        <f>+'Ark1'!M1627</f>
        <v>6</v>
      </c>
      <c r="E326" s="236" t="str">
        <f>VLOOKUP(D326,RNR!$D$16:$E$30,2)</f>
        <v>2+</v>
      </c>
      <c r="F326" s="236">
        <f>+'Ark1'!D1627</f>
        <v>12</v>
      </c>
      <c r="G326" s="236" t="str">
        <f>VLOOKUP(F326,RNR!$D$2:$E$13,2)</f>
        <v>Des</v>
      </c>
      <c r="H326" s="236">
        <f>+'Ark1'!Q1627</f>
        <v>71</v>
      </c>
      <c r="I326" s="236">
        <f>+'Ark1'!R1627</f>
        <v>111</v>
      </c>
      <c r="J326" s="237">
        <f>+IF(I326=0,"",'Ark1'!AG1627)</f>
        <v>20.141862856043968</v>
      </c>
      <c r="K326" s="237">
        <f>+IF(I326=0,"",'Ark1'!AH1627)</f>
        <v>0.90090090090090069</v>
      </c>
      <c r="L326" s="237"/>
      <c r="M326" s="264"/>
      <c r="N326" s="237"/>
      <c r="O326" s="288">
        <f>+IF(I326=0,"",'Ark1'!U1627)</f>
        <v>24.533333333333328</v>
      </c>
      <c r="P326" s="237">
        <f>+IF(I326=0,"",'Ark1'!V1627)</f>
        <v>42.342342342342342</v>
      </c>
      <c r="Q326" s="237"/>
      <c r="R326" s="237"/>
      <c r="S326" s="237"/>
      <c r="T326" s="237"/>
      <c r="U326" s="238"/>
      <c r="V326" s="238">
        <f>+IF(I326=0,"",'Ark1'!S1627)</f>
        <v>7.423423423423424</v>
      </c>
      <c r="W326" s="238"/>
      <c r="X326" s="237">
        <f>+IF(I326=0,"",'Ark1'!W1627)</f>
        <v>0</v>
      </c>
      <c r="Y326" s="239">
        <f>+IF(I326=0,"",'Ark1'!X1627)</f>
        <v>76.576576576576556</v>
      </c>
      <c r="Z326" s="239">
        <f>+IF(I326=0,"",'Ark1'!Y1627)</f>
        <v>60.360360360360346</v>
      </c>
      <c r="AA326" s="239">
        <f>+IF(I326=0,"",'Ark1'!Z1627)</f>
        <v>8.0147311817624995</v>
      </c>
      <c r="AB326" s="237">
        <f>+IF(I326=0,"",'Ark1'!Z1627)</f>
        <v>8.0147311817624995</v>
      </c>
      <c r="AC326" s="237">
        <f>+IF(I326=0,"",'Ark1'!AB1627)</f>
        <v>0</v>
      </c>
      <c r="AD326" s="239">
        <f>+'Ark1'!AD1627</f>
        <v>0</v>
      </c>
      <c r="AE326" s="237">
        <f t="shared" si="48"/>
        <v>18.5</v>
      </c>
      <c r="AF326" s="237">
        <f t="shared" si="49"/>
        <v>1.5633802816901408</v>
      </c>
      <c r="AG326" s="289"/>
      <c r="AJ326" s="29"/>
      <c r="AK326" s="27"/>
      <c r="AN326" s="27"/>
      <c r="AO326" s="27"/>
      <c r="AP326" s="27"/>
      <c r="AR326" s="27"/>
    </row>
    <row r="327" spans="1:47">
      <c r="A327" s="289"/>
      <c r="B327" s="289"/>
      <c r="C327" s="289"/>
      <c r="D327" s="289"/>
      <c r="E327" s="289"/>
      <c r="F327" s="289"/>
      <c r="G327" s="289"/>
      <c r="H327" s="289"/>
      <c r="I327" s="289"/>
      <c r="J327" s="289"/>
      <c r="K327" s="289"/>
      <c r="L327" s="289"/>
      <c r="M327" s="330"/>
      <c r="N327" s="289"/>
      <c r="O327" s="289"/>
      <c r="P327" s="289"/>
      <c r="Q327" s="289"/>
      <c r="R327" s="290"/>
      <c r="S327" s="290"/>
      <c r="T327" s="290"/>
      <c r="U327" s="289"/>
      <c r="V327" s="289"/>
      <c r="W327" s="289"/>
      <c r="X327" s="289"/>
      <c r="Y327" s="289"/>
      <c r="Z327" s="289"/>
      <c r="AA327" s="289"/>
      <c r="AB327" s="289"/>
      <c r="AC327" s="289"/>
      <c r="AD327" s="289"/>
      <c r="AE327" s="289"/>
      <c r="AF327" s="289"/>
      <c r="AG327" s="289"/>
      <c r="AJ327" s="29"/>
      <c r="AK327" s="27"/>
      <c r="AN327" s="27"/>
      <c r="AO327" s="27"/>
      <c r="AP327" s="27"/>
      <c r="AR327" s="27"/>
      <c r="AS327" s="241"/>
      <c r="AT327" s="27"/>
      <c r="AU327" s="27"/>
    </row>
    <row r="328" spans="1:47">
      <c r="A328" s="330" t="s">
        <v>654</v>
      </c>
      <c r="B328" s="330"/>
      <c r="C328" s="330" t="str">
        <f>+E334</f>
        <v>3-</v>
      </c>
      <c r="D328" s="330"/>
      <c r="E328" s="330"/>
      <c r="F328" s="330"/>
      <c r="G328" s="330"/>
      <c r="H328" s="330"/>
      <c r="I328" s="289"/>
      <c r="J328" s="289"/>
      <c r="K328" s="289"/>
      <c r="L328" s="289"/>
      <c r="M328" s="330"/>
      <c r="N328" s="289"/>
      <c r="O328" s="289"/>
      <c r="P328" s="289"/>
      <c r="Q328" s="289"/>
      <c r="R328" s="290"/>
      <c r="S328" s="290"/>
      <c r="T328" s="290"/>
      <c r="U328" s="289"/>
      <c r="V328" s="289"/>
      <c r="W328" s="289"/>
      <c r="X328" s="289"/>
      <c r="Y328" s="289"/>
      <c r="Z328" s="289"/>
      <c r="AA328" s="289"/>
      <c r="AB328" s="289"/>
      <c r="AC328" s="289"/>
      <c r="AD328" s="289"/>
      <c r="AE328" s="289"/>
      <c r="AF328" s="289"/>
      <c r="AG328" s="289"/>
      <c r="AJ328" s="29"/>
      <c r="AK328" s="27"/>
      <c r="AN328" s="27"/>
      <c r="AO328" s="27"/>
      <c r="AP328" s="27"/>
      <c r="AR328" s="27"/>
      <c r="AS328" s="241"/>
      <c r="AT328" s="27"/>
      <c r="AU328" s="27"/>
    </row>
    <row r="329" spans="1:47">
      <c r="A329" s="289"/>
      <c r="B329" s="289"/>
      <c r="C329" s="289"/>
      <c r="D329" s="289"/>
      <c r="E329" s="289"/>
      <c r="F329" s="289"/>
      <c r="G329" s="289"/>
      <c r="H329" s="289"/>
      <c r="I329" s="289"/>
      <c r="J329" s="289"/>
      <c r="K329" s="289"/>
      <c r="L329" s="289"/>
      <c r="M329" s="330"/>
      <c r="N329" s="289"/>
      <c r="O329" s="289"/>
      <c r="P329" s="289"/>
      <c r="Q329" s="289"/>
      <c r="R329" s="290"/>
      <c r="S329" s="290"/>
      <c r="T329" s="290"/>
      <c r="U329" s="289"/>
      <c r="V329" s="289"/>
      <c r="W329" s="289"/>
      <c r="X329" s="289"/>
      <c r="Y329" s="289"/>
      <c r="Z329" s="289"/>
      <c r="AA329" s="289"/>
      <c r="AB329" s="289"/>
      <c r="AC329" s="289"/>
      <c r="AD329" s="289"/>
      <c r="AE329" s="289"/>
      <c r="AF329" s="289"/>
      <c r="AG329" s="289"/>
      <c r="AJ329" s="29"/>
      <c r="AK329" s="27"/>
      <c r="AN329" s="27"/>
      <c r="AO329" s="27"/>
      <c r="AP329" s="27"/>
      <c r="AR329" s="27"/>
      <c r="AS329" s="241"/>
      <c r="AT329" s="27"/>
      <c r="AU329" s="27"/>
    </row>
    <row r="330" spans="1:47">
      <c r="A330" s="289"/>
      <c r="B330" s="236">
        <f>+'Ark1'!C1628</f>
        <v>2023</v>
      </c>
      <c r="C330" s="289"/>
      <c r="D330" s="236">
        <f>+'Ark1'!M1628</f>
        <v>7</v>
      </c>
      <c r="E330" s="236" t="str">
        <f>VLOOKUP(D330,RNR!$D$16:$E$30,2)</f>
        <v>3-</v>
      </c>
      <c r="F330" s="236">
        <f>+'Ark1'!D1628</f>
        <v>1</v>
      </c>
      <c r="G330" s="236" t="str">
        <f>VLOOKUP(F330,RNR!$D$2:$E$13,2)</f>
        <v>Jan</v>
      </c>
      <c r="H330" s="236">
        <f>+'Ark1'!Q1628</f>
        <v>50</v>
      </c>
      <c r="I330" s="236">
        <f>+'Ark1'!R1628</f>
        <v>79</v>
      </c>
      <c r="J330" s="237">
        <f>+IF(I330=0,"",'Ark1'!AG1628)</f>
        <v>22.791117220050698</v>
      </c>
      <c r="K330" s="237">
        <f>+IF(I330=0,"",'Ark1'!AH1628)</f>
        <v>1.2658227848101264</v>
      </c>
      <c r="L330" s="237"/>
      <c r="M330" s="264"/>
      <c r="N330" s="237"/>
      <c r="O330" s="288">
        <f>+IF(I330=0,"",'Ark1'!U1628)</f>
        <v>26.865822784810138</v>
      </c>
      <c r="P330" s="237">
        <f>+IF(I330=0,"",'Ark1'!V1628)</f>
        <v>46.835443037974692</v>
      </c>
      <c r="Q330" s="237"/>
      <c r="R330" s="237"/>
      <c r="S330" s="237"/>
      <c r="T330" s="237"/>
      <c r="U330" s="238"/>
      <c r="V330" s="238">
        <f>+IF(I330=0,"",'Ark1'!S1628)</f>
        <v>7.518987341772152</v>
      </c>
      <c r="W330" s="238"/>
      <c r="X330" s="237">
        <f>+IF(I330=0,"",'Ark1'!W1628)</f>
        <v>0</v>
      </c>
      <c r="Y330" s="239">
        <f>+IF(I330=0,"",'Ark1'!X1628)</f>
        <v>89.873417721519019</v>
      </c>
      <c r="Z330" s="239">
        <f>+IF(I330=0,"",'Ark1'!Y1628)</f>
        <v>67.088607594936718</v>
      </c>
      <c r="AA330" s="239">
        <f>+IF(I330=0,"",'Ark1'!Z1628)</f>
        <v>8.0891846231451847</v>
      </c>
      <c r="AB330" s="237">
        <f>+IF(I330=0,"",'Ark1'!Z1628)</f>
        <v>8.0891846231451847</v>
      </c>
      <c r="AC330" s="237">
        <f>+IF(I330=0,"",'Ark1'!AB1628)</f>
        <v>0</v>
      </c>
      <c r="AD330" s="239">
        <f>+'Ark1'!AD1628</f>
        <v>0</v>
      </c>
      <c r="AE330" s="237">
        <f t="shared" si="48"/>
        <v>11.285714285714286</v>
      </c>
      <c r="AF330" s="237">
        <f t="shared" si="49"/>
        <v>1.58</v>
      </c>
      <c r="AG330" s="289"/>
      <c r="AJ330" s="29"/>
      <c r="AK330" s="27"/>
      <c r="AN330" s="27"/>
      <c r="AO330" s="27"/>
      <c r="AP330" s="27"/>
      <c r="AR330" s="27"/>
    </row>
    <row r="331" spans="1:47">
      <c r="A331" s="289"/>
      <c r="B331" s="236">
        <f>+'Ark1'!C1629</f>
        <v>2023</v>
      </c>
      <c r="C331" s="289"/>
      <c r="D331" s="236">
        <f>+'Ark1'!M1629</f>
        <v>7</v>
      </c>
      <c r="E331" s="236" t="str">
        <f>VLOOKUP(D331,RNR!$D$16:$E$30,2)</f>
        <v>3-</v>
      </c>
      <c r="F331" s="236">
        <f>+'Ark1'!D1629</f>
        <v>2</v>
      </c>
      <c r="G331" s="236" t="str">
        <f>VLOOKUP(F331,RNR!$D$2:$E$13,2)</f>
        <v>Feb</v>
      </c>
      <c r="H331" s="236">
        <f>+'Ark1'!Q1629</f>
        <v>81</v>
      </c>
      <c r="I331" s="236">
        <f>+'Ark1'!R1629</f>
        <v>106</v>
      </c>
      <c r="J331" s="237">
        <f>+IF(I331=0,"",'Ark1'!AG1629)</f>
        <v>20.308486511546324</v>
      </c>
      <c r="K331" s="237">
        <f>+IF(I331=0,"",'Ark1'!AH1629)</f>
        <v>0</v>
      </c>
      <c r="L331" s="237"/>
      <c r="M331" s="264"/>
      <c r="N331" s="237"/>
      <c r="O331" s="288">
        <f>+IF(I331=0,"",'Ark1'!U1629)</f>
        <v>30.58113207547169</v>
      </c>
      <c r="P331" s="237">
        <f>+IF(I331=0,"",'Ark1'!V1629)</f>
        <v>58.490566037735846</v>
      </c>
      <c r="Q331" s="237"/>
      <c r="R331" s="237"/>
      <c r="S331" s="237"/>
      <c r="T331" s="237"/>
      <c r="U331" s="238"/>
      <c r="V331" s="238">
        <f>+IF(I331=0,"",'Ark1'!S1629)</f>
        <v>8.1886792452830193</v>
      </c>
      <c r="W331" s="238"/>
      <c r="X331" s="237">
        <f>+IF(I331=0,"",'Ark1'!W1629)</f>
        <v>0</v>
      </c>
      <c r="Y331" s="239">
        <f>+IF(I331=0,"",'Ark1'!X1629)</f>
        <v>93.396226415094361</v>
      </c>
      <c r="Z331" s="239">
        <f>+IF(I331=0,"",'Ark1'!Y1629)</f>
        <v>85.84905660377359</v>
      </c>
      <c r="AA331" s="239">
        <f>+IF(I331=0,"",'Ark1'!Z1629)</f>
        <v>7.2382906510165732</v>
      </c>
      <c r="AB331" s="237">
        <f>+IF(I331=0,"",'Ark1'!Z1629)</f>
        <v>7.2382906510165732</v>
      </c>
      <c r="AC331" s="237">
        <f>+IF(I331=0,"",'Ark1'!AB1629)</f>
        <v>0</v>
      </c>
      <c r="AD331" s="239">
        <f>+'Ark1'!AD1629</f>
        <v>0</v>
      </c>
      <c r="AE331" s="237">
        <f t="shared" si="48"/>
        <v>15.142857142857142</v>
      </c>
      <c r="AF331" s="237">
        <f t="shared" si="49"/>
        <v>1.308641975308642</v>
      </c>
      <c r="AG331" s="289"/>
      <c r="AJ331" s="29"/>
      <c r="AK331" s="27"/>
      <c r="AN331" s="27"/>
      <c r="AO331" s="27"/>
      <c r="AP331" s="27"/>
      <c r="AR331" s="27"/>
    </row>
    <row r="332" spans="1:47">
      <c r="A332" s="289"/>
      <c r="B332" s="236">
        <f>+'Ark1'!C1630</f>
        <v>2023</v>
      </c>
      <c r="C332" s="289"/>
      <c r="D332" s="236">
        <f>+'Ark1'!M1630</f>
        <v>7</v>
      </c>
      <c r="E332" s="236" t="str">
        <f>VLOOKUP(D332,RNR!$D$16:$E$30,2)</f>
        <v>3-</v>
      </c>
      <c r="F332" s="236">
        <f>+'Ark1'!D1630</f>
        <v>3</v>
      </c>
      <c r="G332" s="236" t="str">
        <f>VLOOKUP(F332,RNR!$D$2:$E$13,2)</f>
        <v>Mar</v>
      </c>
      <c r="H332" s="236">
        <f>+'Ark1'!Q1630</f>
        <v>515</v>
      </c>
      <c r="I332" s="236">
        <f>+'Ark1'!R1630</f>
        <v>704</v>
      </c>
      <c r="J332" s="237">
        <f>+IF(I332=0,"",'Ark1'!AG1630)</f>
        <v>22.012621279602936</v>
      </c>
      <c r="K332" s="237">
        <f>+IF(I332=0,"",'Ark1'!AH1630)</f>
        <v>1.2784090909090908</v>
      </c>
      <c r="L332" s="237"/>
      <c r="M332" s="264"/>
      <c r="N332" s="237"/>
      <c r="O332" s="288">
        <f>+IF(I332=0,"",'Ark1'!U1630)</f>
        <v>30.883238636363608</v>
      </c>
      <c r="P332" s="237">
        <f>+IF(I332=0,"",'Ark1'!V1630)</f>
        <v>57.670454545454554</v>
      </c>
      <c r="Q332" s="237"/>
      <c r="R332" s="237"/>
      <c r="S332" s="237"/>
      <c r="T332" s="237"/>
      <c r="U332" s="238"/>
      <c r="V332" s="238">
        <f>+IF(I332=0,"",'Ark1'!S1630)</f>
        <v>8.170454545454545</v>
      </c>
      <c r="W332" s="238"/>
      <c r="X332" s="237">
        <f>+IF(I332=0,"",'Ark1'!W1630)</f>
        <v>0</v>
      </c>
      <c r="Y332" s="239">
        <f>+IF(I332=0,"",'Ark1'!X1630)</f>
        <v>98.153409090909108</v>
      </c>
      <c r="Z332" s="239">
        <f>+IF(I332=0,"",'Ark1'!Y1630)</f>
        <v>89.346590909090892</v>
      </c>
      <c r="AA332" s="239">
        <f>+IF(I332=0,"",'Ark1'!Z1630)</f>
        <v>7.280449596653936</v>
      </c>
      <c r="AB332" s="237">
        <f>+IF(I332=0,"",'Ark1'!Z1630)</f>
        <v>7.280449596653936</v>
      </c>
      <c r="AC332" s="237">
        <f>+IF(I332=0,"",'Ark1'!AB1630)</f>
        <v>0.74514180662707852</v>
      </c>
      <c r="AD332" s="239">
        <f>+'Ark1'!AD1630</f>
        <v>43.646331939268059</v>
      </c>
      <c r="AE332" s="237">
        <f t="shared" si="48"/>
        <v>100.57142857142857</v>
      </c>
      <c r="AF332" s="237">
        <f t="shared" si="49"/>
        <v>1.3669902912621359</v>
      </c>
      <c r="AG332" s="289"/>
      <c r="AJ332" s="29"/>
      <c r="AK332" s="27"/>
      <c r="AN332" s="27"/>
      <c r="AO332" s="27"/>
      <c r="AP332" s="27"/>
      <c r="AR332" s="27"/>
    </row>
    <row r="333" spans="1:47">
      <c r="A333" s="289"/>
      <c r="B333" s="236">
        <f>+'Ark1'!C1631</f>
        <v>2023</v>
      </c>
      <c r="C333" s="289"/>
      <c r="D333" s="236">
        <f>+'Ark1'!M1631</f>
        <v>7</v>
      </c>
      <c r="E333" s="236" t="str">
        <f>VLOOKUP(D333,RNR!$D$16:$E$30,2)</f>
        <v>3-</v>
      </c>
      <c r="F333" s="236">
        <f>+'Ark1'!D1631</f>
        <v>4</v>
      </c>
      <c r="G333" s="236" t="str">
        <f>VLOOKUP(F333,RNR!$D$2:$E$13,2)</f>
        <v>Apr</v>
      </c>
      <c r="H333" s="236">
        <f>+'Ark1'!Q1631</f>
        <v>48</v>
      </c>
      <c r="I333" s="236">
        <f>+'Ark1'!R1631</f>
        <v>66</v>
      </c>
      <c r="J333" s="237">
        <f>+IF(I333=0,"",'Ark1'!AG1631)</f>
        <v>12.937922792286891</v>
      </c>
      <c r="K333" s="237">
        <f>+IF(I333=0,"",'Ark1'!AH1631)</f>
        <v>3.0303030303030303</v>
      </c>
      <c r="L333" s="237"/>
      <c r="M333" s="264"/>
      <c r="N333" s="237"/>
      <c r="O333" s="288">
        <f>+IF(I333=0,"",'Ark1'!U1631)</f>
        <v>25.587878787878793</v>
      </c>
      <c r="P333" s="237">
        <f>+IF(I333=0,"",'Ark1'!V1631)</f>
        <v>34.848484848484851</v>
      </c>
      <c r="Q333" s="237"/>
      <c r="R333" s="237"/>
      <c r="S333" s="237"/>
      <c r="T333" s="237"/>
      <c r="U333" s="238"/>
      <c r="V333" s="238">
        <f>+IF(I333=0,"",'Ark1'!S1631)</f>
        <v>7.5454545454545459</v>
      </c>
      <c r="W333" s="238"/>
      <c r="X333" s="237">
        <f>+IF(I333=0,"",'Ark1'!W1631)</f>
        <v>0</v>
      </c>
      <c r="Y333" s="239">
        <f>+IF(I333=0,"",'Ark1'!X1631)</f>
        <v>92.424242424242422</v>
      </c>
      <c r="Z333" s="239">
        <f>+IF(I333=0,"",'Ark1'!Y1631)</f>
        <v>62.12121212121211</v>
      </c>
      <c r="AA333" s="239">
        <f>+IF(I333=0,"",'Ark1'!Z1631)</f>
        <v>6.9100610695787532</v>
      </c>
      <c r="AB333" s="237">
        <f>+IF(I333=0,"",'Ark1'!Z1631)</f>
        <v>6.9100610695787532</v>
      </c>
      <c r="AC333" s="237">
        <f>+IF(I333=0,"",'Ark1'!AB1631)</f>
        <v>0</v>
      </c>
      <c r="AD333" s="239">
        <f>+'Ark1'!AD1631</f>
        <v>0</v>
      </c>
      <c r="AE333" s="237">
        <f t="shared" si="48"/>
        <v>9.4285714285714288</v>
      </c>
      <c r="AF333" s="237">
        <f t="shared" si="49"/>
        <v>1.375</v>
      </c>
      <c r="AG333" s="289"/>
      <c r="AJ333" s="29"/>
      <c r="AK333" s="27"/>
      <c r="AN333" s="27"/>
      <c r="AO333" s="27"/>
      <c r="AP333" s="27"/>
      <c r="AR333" s="27"/>
    </row>
    <row r="334" spans="1:47">
      <c r="A334" s="289"/>
      <c r="B334" s="236">
        <f>+'Ark1'!C1632</f>
        <v>2023</v>
      </c>
      <c r="C334" s="289"/>
      <c r="D334" s="236">
        <f>+'Ark1'!M1632</f>
        <v>7</v>
      </c>
      <c r="E334" s="236" t="str">
        <f>VLOOKUP(D334,RNR!$D$16:$E$30,2)</f>
        <v>3-</v>
      </c>
      <c r="F334" s="236">
        <f>+'Ark1'!D1632</f>
        <v>5</v>
      </c>
      <c r="G334" s="236" t="str">
        <f>VLOOKUP(F334,RNR!$D$2:$E$13,2)</f>
        <v>Mai</v>
      </c>
      <c r="H334" s="236">
        <f>+'Ark1'!Q1632</f>
        <v>122</v>
      </c>
      <c r="I334" s="236">
        <f>+'Ark1'!R1632</f>
        <v>179</v>
      </c>
      <c r="J334" s="237">
        <f>+IF(I334=0,"",'Ark1'!AG1632)</f>
        <v>15.268598694996692</v>
      </c>
      <c r="K334" s="237">
        <f>+IF(I334=0,"",'Ark1'!AH1632)</f>
        <v>2.2346368715083802</v>
      </c>
      <c r="L334" s="237"/>
      <c r="M334" s="264"/>
      <c r="N334" s="237"/>
      <c r="O334" s="288">
        <f>+IF(I334=0,"",'Ark1'!U1632)</f>
        <v>28.459217877094961</v>
      </c>
      <c r="P334" s="237">
        <f>+IF(I334=0,"",'Ark1'!V1632)</f>
        <v>51.955307262569825</v>
      </c>
      <c r="Q334" s="237"/>
      <c r="R334" s="237"/>
      <c r="S334" s="237"/>
      <c r="T334" s="237"/>
      <c r="U334" s="238"/>
      <c r="V334" s="238">
        <f>+IF(I334=0,"",'Ark1'!S1632)</f>
        <v>8.05586592178771</v>
      </c>
      <c r="W334" s="238"/>
      <c r="X334" s="237">
        <f>+IF(I334=0,"",'Ark1'!W1632)</f>
        <v>0</v>
      </c>
      <c r="Y334" s="239">
        <f>+IF(I334=0,"",'Ark1'!X1632)</f>
        <v>98.324022346368736</v>
      </c>
      <c r="Z334" s="239">
        <f>+IF(I334=0,"",'Ark1'!Y1632)</f>
        <v>73.743016759776538</v>
      </c>
      <c r="AA334" s="239">
        <f>+IF(I334=0,"",'Ark1'!Z1632)</f>
        <v>6.9197766499715314</v>
      </c>
      <c r="AB334" s="237">
        <f>+IF(I334=0,"",'Ark1'!Z1632)</f>
        <v>6.9197766499715314</v>
      </c>
      <c r="AC334" s="237">
        <f>+IF(I334=0,"",'Ark1'!AB1632)</f>
        <v>0</v>
      </c>
      <c r="AD334" s="239">
        <f>+'Ark1'!AD1632</f>
        <v>0</v>
      </c>
      <c r="AE334" s="237">
        <f t="shared" si="48"/>
        <v>25.571428571428573</v>
      </c>
      <c r="AF334" s="237">
        <f t="shared" si="49"/>
        <v>1.4672131147540983</v>
      </c>
      <c r="AG334" s="289"/>
      <c r="AJ334" s="29"/>
      <c r="AK334" s="27"/>
      <c r="AN334" s="27"/>
      <c r="AO334" s="27"/>
      <c r="AP334" s="27"/>
      <c r="AR334" s="27"/>
    </row>
    <row r="335" spans="1:47" s="244" customFormat="1">
      <c r="A335" s="289"/>
      <c r="B335" s="236">
        <f>+'Ark1'!C1633</f>
        <v>2023</v>
      </c>
      <c r="C335" s="289"/>
      <c r="D335" s="236">
        <f>+'Ark1'!M1633</f>
        <v>7</v>
      </c>
      <c r="E335" s="236" t="str">
        <f>VLOOKUP(D335,RNR!$D$16:$E$30,2)</f>
        <v>3-</v>
      </c>
      <c r="F335" s="236">
        <f>+'Ark1'!D1633</f>
        <v>6</v>
      </c>
      <c r="G335" s="236" t="str">
        <f>VLOOKUP(F335,RNR!$D$2:$E$13,2)</f>
        <v>Jun</v>
      </c>
      <c r="H335" s="236">
        <f>+'Ark1'!Q1633</f>
        <v>96</v>
      </c>
      <c r="I335" s="236">
        <f>+'Ark1'!R1633</f>
        <v>146</v>
      </c>
      <c r="J335" s="237">
        <f>+IF(I335=0,"",'Ark1'!AG1633)</f>
        <v>14.361544721461859</v>
      </c>
      <c r="K335" s="237">
        <f>+IF(I335=0,"",'Ark1'!AH1633)</f>
        <v>4.1095890410958908</v>
      </c>
      <c r="L335" s="237"/>
      <c r="M335" s="264"/>
      <c r="N335" s="237"/>
      <c r="O335" s="288">
        <f>+IF(I335=0,"",'Ark1'!U1633)</f>
        <v>26.592465753424655</v>
      </c>
      <c r="P335" s="237">
        <f>+IF(I335=0,"",'Ark1'!V1633)</f>
        <v>46.575342465753423</v>
      </c>
      <c r="Q335" s="237"/>
      <c r="R335" s="237"/>
      <c r="S335" s="237"/>
      <c r="T335" s="237"/>
      <c r="U335" s="238"/>
      <c r="V335" s="238">
        <f>+IF(I335=0,"",'Ark1'!S1633)</f>
        <v>7.5753424657534243</v>
      </c>
      <c r="W335" s="238"/>
      <c r="X335" s="237">
        <f>+IF(I335=0,"",'Ark1'!W1633)</f>
        <v>0</v>
      </c>
      <c r="Y335" s="239">
        <f>+IF(I335=0,"",'Ark1'!X1633)</f>
        <v>91.095890410958873</v>
      </c>
      <c r="Z335" s="239">
        <f>+IF(I335=0,"",'Ark1'!Y1633)</f>
        <v>67.808219178082197</v>
      </c>
      <c r="AA335" s="239">
        <f>+IF(I335=0,"",'Ark1'!Z1633)</f>
        <v>7.4619866392932996</v>
      </c>
      <c r="AB335" s="237">
        <f>+IF(I335=0,"",'Ark1'!Z1633)</f>
        <v>7.4619866392932996</v>
      </c>
      <c r="AC335" s="237">
        <f>+IF(I335=0,"",'Ark1'!AB1633)</f>
        <v>0</v>
      </c>
      <c r="AD335" s="239">
        <f>+'Ark1'!AD1633</f>
        <v>0</v>
      </c>
      <c r="AE335" s="237">
        <f t="shared" si="48"/>
        <v>20.857142857142858</v>
      </c>
      <c r="AF335" s="237">
        <f t="shared" si="49"/>
        <v>1.5208333333333333</v>
      </c>
      <c r="AG335" s="289"/>
      <c r="AH335" s="29"/>
      <c r="AI335" s="29"/>
      <c r="AJ335" s="29"/>
      <c r="AK335" s="27"/>
      <c r="AL335" s="29"/>
      <c r="AM335" s="29"/>
      <c r="AN335" s="27"/>
      <c r="AO335" s="27"/>
      <c r="AP335" s="27"/>
      <c r="AQ335" s="29"/>
      <c r="AR335" s="27"/>
      <c r="AS335" s="28"/>
    </row>
    <row r="336" spans="1:47" s="244" customFormat="1">
      <c r="A336" s="289"/>
      <c r="B336" s="236">
        <f>+'Ark1'!C1634</f>
        <v>2023</v>
      </c>
      <c r="C336" s="289"/>
      <c r="D336" s="236">
        <f>+'Ark1'!M1634</f>
        <v>7</v>
      </c>
      <c r="E336" s="236" t="str">
        <f>VLOOKUP(D336,RNR!$D$16:$E$30,2)</f>
        <v>3-</v>
      </c>
      <c r="F336" s="236">
        <f>+'Ark1'!D1634</f>
        <v>7</v>
      </c>
      <c r="G336" s="236" t="str">
        <f>VLOOKUP(F336,RNR!$D$2:$E$13,2)</f>
        <v>Jul</v>
      </c>
      <c r="H336" s="236">
        <f>+'Ark1'!Q1634</f>
        <v>14</v>
      </c>
      <c r="I336" s="236">
        <f>+'Ark1'!R1634</f>
        <v>24</v>
      </c>
      <c r="J336" s="237">
        <f>+IF(I336=0,"",'Ark1'!AG1634)</f>
        <v>8.9827844404014918</v>
      </c>
      <c r="K336" s="237">
        <f>+IF(I336=0,"",'Ark1'!AH1634)</f>
        <v>0</v>
      </c>
      <c r="L336" s="237"/>
      <c r="M336" s="264"/>
      <c r="N336" s="237"/>
      <c r="O336" s="288">
        <f>+IF(I336=0,"",'Ark1'!U1634)</f>
        <v>30.241666666666674</v>
      </c>
      <c r="P336" s="237">
        <f>+IF(I336=0,"",'Ark1'!V1634)</f>
        <v>41.666666666666657</v>
      </c>
      <c r="Q336" s="237"/>
      <c r="R336" s="237"/>
      <c r="S336" s="237"/>
      <c r="T336" s="237"/>
      <c r="U336" s="238"/>
      <c r="V336" s="238">
        <f>+IF(I336=0,"",'Ark1'!S1634)</f>
        <v>8.3333333333333357</v>
      </c>
      <c r="W336" s="238"/>
      <c r="X336" s="237">
        <f>+IF(I336=0,"",'Ark1'!W1634)</f>
        <v>0</v>
      </c>
      <c r="Y336" s="239">
        <f>+IF(I336=0,"",'Ark1'!X1634)</f>
        <v>100</v>
      </c>
      <c r="Z336" s="239">
        <f>+IF(I336=0,"",'Ark1'!Y1634)</f>
        <v>79.166666666666686</v>
      </c>
      <c r="AA336" s="239">
        <f>+IF(I336=0,"",'Ark1'!Z1634)</f>
        <v>6.8759797281712149</v>
      </c>
      <c r="AB336" s="237">
        <f>+IF(I336=0,"",'Ark1'!Z1634)</f>
        <v>6.8759797281712149</v>
      </c>
      <c r="AC336" s="237">
        <f>+IF(I336=0,"",'Ark1'!AB1634)</f>
        <v>0</v>
      </c>
      <c r="AD336" s="239">
        <f>+'Ark1'!AD1634</f>
        <v>0</v>
      </c>
      <c r="AE336" s="237">
        <f t="shared" si="48"/>
        <v>3.4285714285714284</v>
      </c>
      <c r="AF336" s="237">
        <f t="shared" si="49"/>
        <v>1.7142857142857142</v>
      </c>
      <c r="AG336" s="289"/>
      <c r="AH336" s="29"/>
      <c r="AI336" s="29"/>
      <c r="AJ336" s="29"/>
      <c r="AK336" s="27"/>
      <c r="AL336" s="29"/>
      <c r="AM336" s="29"/>
      <c r="AN336" s="27"/>
      <c r="AO336" s="27"/>
      <c r="AP336" s="27"/>
      <c r="AQ336" s="29"/>
      <c r="AR336" s="27"/>
      <c r="AS336" s="28"/>
    </row>
    <row r="337" spans="1:47" s="244" customFormat="1">
      <c r="A337" s="289"/>
      <c r="B337" s="236">
        <f>+'Ark1'!C1635</f>
        <v>2023</v>
      </c>
      <c r="C337" s="289"/>
      <c r="D337" s="236">
        <f>+'Ark1'!M1635</f>
        <v>7</v>
      </c>
      <c r="E337" s="236" t="str">
        <f>VLOOKUP(D337,RNR!$D$16:$E$30,2)</f>
        <v>3-</v>
      </c>
      <c r="F337" s="236">
        <f>+'Ark1'!D1635</f>
        <v>8</v>
      </c>
      <c r="G337" s="236" t="str">
        <f>VLOOKUP(F337,RNR!$D$2:$E$13,2)</f>
        <v>Aug</v>
      </c>
      <c r="H337" s="236">
        <f>+'Ark1'!Q1635</f>
        <v>567</v>
      </c>
      <c r="I337" s="236">
        <f>+'Ark1'!R1635</f>
        <v>1028</v>
      </c>
      <c r="J337" s="237">
        <f>+IF(I337=0,"",'Ark1'!AG1635)</f>
        <v>15.746962737113797</v>
      </c>
      <c r="K337" s="237">
        <f>+IF(I337=0,"",'Ark1'!AH1635)</f>
        <v>3.599221789883269</v>
      </c>
      <c r="L337" s="237"/>
      <c r="M337" s="264"/>
      <c r="N337" s="237"/>
      <c r="O337" s="288">
        <f>+IF(I337=0,"",'Ark1'!U1635)</f>
        <v>25.200486381322985</v>
      </c>
      <c r="P337" s="237">
        <f>+IF(I337=0,"",'Ark1'!V1635)</f>
        <v>34.922178988326841</v>
      </c>
      <c r="Q337" s="237"/>
      <c r="R337" s="237"/>
      <c r="S337" s="237"/>
      <c r="T337" s="237"/>
      <c r="U337" s="238"/>
      <c r="V337" s="238">
        <f>+IF(I337=0,"",'Ark1'!S1635)</f>
        <v>7.5029182879377441</v>
      </c>
      <c r="W337" s="238"/>
      <c r="X337" s="237">
        <f>+IF(I337=0,"",'Ark1'!W1635)</f>
        <v>0</v>
      </c>
      <c r="Y337" s="239">
        <f>+IF(I337=0,"",'Ark1'!X1635)</f>
        <v>78.210116731517502</v>
      </c>
      <c r="Z337" s="239">
        <f>+IF(I337=0,"",'Ark1'!Y1635)</f>
        <v>55.836575875486382</v>
      </c>
      <c r="AA337" s="239">
        <f>+IF(I337=0,"",'Ark1'!Z1635)</f>
        <v>8.9470964442598664</v>
      </c>
      <c r="AB337" s="237">
        <f>+IF(I337=0,"",'Ark1'!Z1635)</f>
        <v>8.9470964442598664</v>
      </c>
      <c r="AC337" s="237">
        <f>+IF(I337=0,"",'Ark1'!AB1635)</f>
        <v>0</v>
      </c>
      <c r="AD337" s="239">
        <f>+'Ark1'!AD1635</f>
        <v>0</v>
      </c>
      <c r="AE337" s="237">
        <f t="shared" si="48"/>
        <v>146.85714285714286</v>
      </c>
      <c r="AF337" s="237">
        <f t="shared" si="49"/>
        <v>1.8130511463844796</v>
      </c>
      <c r="AG337" s="289"/>
      <c r="AH337" s="29"/>
      <c r="AI337" s="29"/>
      <c r="AJ337" s="29"/>
      <c r="AK337" s="27"/>
      <c r="AL337" s="29"/>
      <c r="AM337" s="29"/>
      <c r="AN337" s="27"/>
      <c r="AO337" s="27"/>
      <c r="AP337" s="27"/>
      <c r="AQ337" s="29"/>
      <c r="AR337" s="27"/>
      <c r="AS337" s="28"/>
    </row>
    <row r="338" spans="1:47" s="244" customFormat="1">
      <c r="A338" s="289"/>
      <c r="B338" s="236">
        <f>+'Ark1'!C1636</f>
        <v>2023</v>
      </c>
      <c r="C338" s="289"/>
      <c r="D338" s="236">
        <f>+'Ark1'!M1636</f>
        <v>7</v>
      </c>
      <c r="E338" s="236" t="str">
        <f>VLOOKUP(D338,RNR!$D$16:$E$30,2)</f>
        <v>3-</v>
      </c>
      <c r="F338" s="236">
        <f>+'Ark1'!D1636</f>
        <v>9</v>
      </c>
      <c r="G338" s="236" t="str">
        <f>VLOOKUP(F338,RNR!$D$2:$E$13,2)</f>
        <v>Sep</v>
      </c>
      <c r="H338" s="236">
        <f>+'Ark1'!Q1636</f>
        <v>700</v>
      </c>
      <c r="I338" s="236">
        <f>+'Ark1'!R1636</f>
        <v>1164</v>
      </c>
      <c r="J338" s="237">
        <f>+IF(I338=0,"",'Ark1'!AG1636)</f>
        <v>16.548246790429836</v>
      </c>
      <c r="K338" s="237">
        <f>+IF(I338=0,"",'Ark1'!AH1636)</f>
        <v>6.0137457044673521</v>
      </c>
      <c r="L338" s="237"/>
      <c r="M338" s="264"/>
      <c r="N338" s="237"/>
      <c r="O338" s="288">
        <f>+IF(I338=0,"",'Ark1'!U1636)</f>
        <v>24.753006872852236</v>
      </c>
      <c r="P338" s="237">
        <f>+IF(I338=0,"",'Ark1'!V1636)</f>
        <v>36.597938144329902</v>
      </c>
      <c r="Q338" s="237"/>
      <c r="R338" s="237"/>
      <c r="S338" s="237"/>
      <c r="T338" s="237"/>
      <c r="U338" s="238"/>
      <c r="V338" s="238">
        <f>+IF(I338=0,"",'Ark1'!S1636)</f>
        <v>7.1898625429553258</v>
      </c>
      <c r="W338" s="238"/>
      <c r="X338" s="237">
        <f>+IF(I338=0,"",'Ark1'!W1636)</f>
        <v>0</v>
      </c>
      <c r="Y338" s="239">
        <f>+IF(I338=0,"",'Ark1'!X1636)</f>
        <v>83.591065292096246</v>
      </c>
      <c r="Z338" s="239">
        <f>+IF(I338=0,"",'Ark1'!Y1636)</f>
        <v>56.185567010309278</v>
      </c>
      <c r="AA338" s="239">
        <f>+IF(I338=0,"",'Ark1'!Z1636)</f>
        <v>7.8611598763367683</v>
      </c>
      <c r="AB338" s="237">
        <f>+IF(I338=0,"",'Ark1'!Z1636)</f>
        <v>7.8611598763367683</v>
      </c>
      <c r="AC338" s="237">
        <f>+IF(I338=0,"",'Ark1'!AB1636)</f>
        <v>0</v>
      </c>
      <c r="AD338" s="239">
        <f>+'Ark1'!AD1636</f>
        <v>0</v>
      </c>
      <c r="AE338" s="237">
        <f t="shared" ref="AE338:AE416" si="50">+IF(I338=0,"",I338/D338)</f>
        <v>166.28571428571428</v>
      </c>
      <c r="AF338" s="237">
        <f t="shared" ref="AF338:AF416" si="51">+IF(I338=0,"",I338/H338)</f>
        <v>1.6628571428571428</v>
      </c>
      <c r="AG338" s="289"/>
      <c r="AH338" s="29"/>
      <c r="AI338" s="29"/>
      <c r="AJ338" s="29"/>
      <c r="AK338" s="27"/>
      <c r="AL338" s="29"/>
      <c r="AM338" s="29"/>
      <c r="AN338" s="27"/>
      <c r="AO338" s="27"/>
      <c r="AP338" s="27"/>
      <c r="AQ338" s="29"/>
      <c r="AR338" s="27"/>
      <c r="AS338" s="28"/>
    </row>
    <row r="339" spans="1:47" s="244" customFormat="1">
      <c r="A339" s="289"/>
      <c r="B339" s="236">
        <f>+'Ark1'!C1637</f>
        <v>2023</v>
      </c>
      <c r="C339" s="289"/>
      <c r="D339" s="236">
        <f>+'Ark1'!M1637</f>
        <v>7</v>
      </c>
      <c r="E339" s="236" t="str">
        <f>VLOOKUP(D339,RNR!$D$16:$E$30,2)</f>
        <v>3-</v>
      </c>
      <c r="F339" s="236">
        <f>+'Ark1'!D1637</f>
        <v>10</v>
      </c>
      <c r="G339" s="236" t="str">
        <f>VLOOKUP(F339,RNR!$D$2:$E$13,2)</f>
        <v>Okt</v>
      </c>
      <c r="H339" s="236">
        <f>+'Ark1'!Q1637</f>
        <v>1954</v>
      </c>
      <c r="I339" s="236">
        <f>+'Ark1'!R1637</f>
        <v>3578</v>
      </c>
      <c r="J339" s="237">
        <f>+IF(I339=0,"",'Ark1'!AG1637)</f>
        <v>19.311301308669105</v>
      </c>
      <c r="K339" s="237">
        <f>+IF(I339=0,"",'Ark1'!AH1637)</f>
        <v>3.4935718278367802</v>
      </c>
      <c r="L339" s="237"/>
      <c r="M339" s="264"/>
      <c r="N339" s="237"/>
      <c r="O339" s="288">
        <f>+IF(I339=0,"",'Ark1'!U1637)</f>
        <v>26.610676355505912</v>
      </c>
      <c r="P339" s="237">
        <f>+IF(I339=0,"",'Ark1'!V1637)</f>
        <v>44.661822247065395</v>
      </c>
      <c r="Q339" s="237"/>
      <c r="R339" s="237"/>
      <c r="S339" s="237"/>
      <c r="T339" s="237"/>
      <c r="U339" s="238"/>
      <c r="V339" s="238">
        <f>+IF(I339=0,"",'Ark1'!S1637)</f>
        <v>7.5751816657350446</v>
      </c>
      <c r="W339" s="238"/>
      <c r="X339" s="237">
        <f>+IF(I339=0,"",'Ark1'!W1637)</f>
        <v>0</v>
      </c>
      <c r="Y339" s="239">
        <f>+IF(I339=0,"",'Ark1'!X1637)</f>
        <v>86.948015651201771</v>
      </c>
      <c r="Z339" s="239">
        <f>+IF(I339=0,"",'Ark1'!Y1637)</f>
        <v>66.629401900503083</v>
      </c>
      <c r="AA339" s="239">
        <f>+IF(I339=0,"",'Ark1'!Z1637)</f>
        <v>8.0622711321692169</v>
      </c>
      <c r="AB339" s="237">
        <f>+IF(I339=0,"",'Ark1'!Z1637)</f>
        <v>8.0622711321692169</v>
      </c>
      <c r="AC339" s="237">
        <f>+IF(I339=0,"",'Ark1'!AB1637)</f>
        <v>0</v>
      </c>
      <c r="AD339" s="239">
        <f>+'Ark1'!AD1637</f>
        <v>0</v>
      </c>
      <c r="AE339" s="237">
        <f t="shared" si="50"/>
        <v>511.14285714285717</v>
      </c>
      <c r="AF339" s="237">
        <f t="shared" si="51"/>
        <v>1.8311156601842375</v>
      </c>
      <c r="AG339" s="289"/>
      <c r="AH339" s="29"/>
      <c r="AI339" s="29"/>
      <c r="AJ339" s="29"/>
      <c r="AK339" s="27"/>
      <c r="AL339" s="29"/>
      <c r="AM339" s="29"/>
      <c r="AN339" s="28"/>
      <c r="AO339" s="28"/>
      <c r="AP339" s="28"/>
      <c r="AQ339" s="29"/>
      <c r="AR339" s="28"/>
      <c r="AS339" s="28"/>
    </row>
    <row r="340" spans="1:47" s="244" customFormat="1">
      <c r="A340" s="289"/>
      <c r="B340" s="236">
        <f>+'Ark1'!C1638</f>
        <v>2023</v>
      </c>
      <c r="C340" s="289"/>
      <c r="D340" s="236">
        <f>+'Ark1'!M1638</f>
        <v>7</v>
      </c>
      <c r="E340" s="236" t="str">
        <f>VLOOKUP(D340,RNR!$D$16:$E$30,2)</f>
        <v>3-</v>
      </c>
      <c r="F340" s="236">
        <f>+'Ark1'!D1638</f>
        <v>11</v>
      </c>
      <c r="G340" s="236" t="str">
        <f>VLOOKUP(F340,RNR!$D$2:$E$13,2)</f>
        <v>Nov</v>
      </c>
      <c r="H340" s="236">
        <f>+'Ark1'!Q1638</f>
        <v>1000</v>
      </c>
      <c r="I340" s="236">
        <f>+'Ark1'!R1638</f>
        <v>1718</v>
      </c>
      <c r="J340" s="237">
        <f>+IF(I340=0,"",'Ark1'!AG1638)</f>
        <v>20.048136014292712</v>
      </c>
      <c r="K340" s="237">
        <f>+IF(I340=0,"",'Ark1'!AH1638)</f>
        <v>4.6565774155995356</v>
      </c>
      <c r="L340" s="237"/>
      <c r="M340" s="264"/>
      <c r="N340" s="237"/>
      <c r="O340" s="288">
        <f>+IF(I340=0,"",'Ark1'!U1638)</f>
        <v>26.793015133876597</v>
      </c>
      <c r="P340" s="237">
        <f>+IF(I340=0,"",'Ark1'!V1638)</f>
        <v>46.565774155995321</v>
      </c>
      <c r="Q340" s="237"/>
      <c r="R340" s="237"/>
      <c r="S340" s="237"/>
      <c r="T340" s="237"/>
      <c r="U340" s="238"/>
      <c r="V340" s="238">
        <f>+IF(I340=0,"",'Ark1'!S1638)</f>
        <v>7.6251455180442367</v>
      </c>
      <c r="W340" s="238"/>
      <c r="X340" s="237">
        <f>+IF(I340=0,"",'Ark1'!W1638)</f>
        <v>0</v>
      </c>
      <c r="Y340" s="239">
        <f>+IF(I340=0,"",'Ark1'!X1638)</f>
        <v>87.252619324796257</v>
      </c>
      <c r="Z340" s="239">
        <f>+IF(I340=0,"",'Ark1'!Y1638)</f>
        <v>68.218859138533205</v>
      </c>
      <c r="AA340" s="239">
        <f>+IF(I340=0,"",'Ark1'!Z1638)</f>
        <v>7.9615730255823918</v>
      </c>
      <c r="AB340" s="237">
        <f>+IF(I340=0,"",'Ark1'!Z1638)</f>
        <v>7.9615730255823918</v>
      </c>
      <c r="AC340" s="237">
        <f>+IF(I340=0,"",'Ark1'!AB1638)</f>
        <v>0</v>
      </c>
      <c r="AD340" s="239">
        <f>+'Ark1'!AD1638</f>
        <v>0</v>
      </c>
      <c r="AE340" s="237">
        <f t="shared" si="50"/>
        <v>245.42857142857142</v>
      </c>
      <c r="AF340" s="237">
        <f t="shared" si="51"/>
        <v>1.718</v>
      </c>
      <c r="AG340" s="289"/>
      <c r="AH340" s="29"/>
      <c r="AI340" s="29"/>
      <c r="AJ340" s="29"/>
      <c r="AK340" s="27"/>
      <c r="AL340" s="29"/>
      <c r="AM340" s="29"/>
      <c r="AN340" s="28"/>
      <c r="AO340" s="28"/>
      <c r="AP340" s="28"/>
      <c r="AQ340" s="29"/>
      <c r="AR340" s="28"/>
      <c r="AS340" s="28"/>
    </row>
    <row r="341" spans="1:47" s="244" customFormat="1">
      <c r="A341" s="289"/>
      <c r="B341" s="236">
        <f>+'Ark1'!C1639</f>
        <v>2023</v>
      </c>
      <c r="C341" s="289"/>
      <c r="D341" s="236">
        <f>+'Ark1'!M1639</f>
        <v>7</v>
      </c>
      <c r="E341" s="236" t="str">
        <f>VLOOKUP(D341,RNR!$D$16:$E$30,2)</f>
        <v>3-</v>
      </c>
      <c r="F341" s="236">
        <f>+'Ark1'!D1639</f>
        <v>12</v>
      </c>
      <c r="G341" s="236" t="str">
        <f>VLOOKUP(F341,RNR!$D$2:$E$13,2)</f>
        <v>Des</v>
      </c>
      <c r="H341" s="236">
        <f>+'Ark1'!Q1639</f>
        <v>72</v>
      </c>
      <c r="I341" s="236">
        <f>+'Ark1'!R1639</f>
        <v>114</v>
      </c>
      <c r="J341" s="237">
        <f>+IF(I341=0,"",'Ark1'!AG1639)</f>
        <v>21.391853610550225</v>
      </c>
      <c r="K341" s="237">
        <f>+IF(I341=0,"",'Ark1'!AH1639)</f>
        <v>0.87719298245614019</v>
      </c>
      <c r="L341" s="237"/>
      <c r="M341" s="264"/>
      <c r="N341" s="237"/>
      <c r="O341" s="288">
        <f>+IF(I341=0,"",'Ark1'!U1639)</f>
        <v>25.370175438596497</v>
      </c>
      <c r="P341" s="237">
        <f>+IF(I341=0,"",'Ark1'!V1639)</f>
        <v>45.614035087719294</v>
      </c>
      <c r="Q341" s="237"/>
      <c r="R341" s="237"/>
      <c r="S341" s="237"/>
      <c r="T341" s="237"/>
      <c r="U341" s="238"/>
      <c r="V341" s="238">
        <f>+IF(I341=0,"",'Ark1'!S1639)</f>
        <v>7.6754385964912286</v>
      </c>
      <c r="W341" s="238"/>
      <c r="X341" s="237">
        <f>+IF(I341=0,"",'Ark1'!W1639)</f>
        <v>0</v>
      </c>
      <c r="Y341" s="239">
        <f>+IF(I341=0,"",'Ark1'!X1639)</f>
        <v>84.210526315789508</v>
      </c>
      <c r="Z341" s="239">
        <f>+IF(I341=0,"",'Ark1'!Y1639)</f>
        <v>64.035087719298247</v>
      </c>
      <c r="AA341" s="239">
        <f>+IF(I341=0,"",'Ark1'!Z1639)</f>
        <v>7.4700093922362942</v>
      </c>
      <c r="AB341" s="237">
        <f>+IF(I341=0,"",'Ark1'!Z1639)</f>
        <v>7.4700093922362942</v>
      </c>
      <c r="AC341" s="237">
        <f>+IF(I341=0,"",'Ark1'!AB1639)</f>
        <v>0</v>
      </c>
      <c r="AD341" s="239">
        <f>+'Ark1'!AD1639</f>
        <v>0</v>
      </c>
      <c r="AE341" s="237">
        <f t="shared" si="50"/>
        <v>16.285714285714285</v>
      </c>
      <c r="AF341" s="237">
        <f t="shared" si="51"/>
        <v>1.5833333333333333</v>
      </c>
      <c r="AG341" s="289"/>
      <c r="AH341" s="29"/>
      <c r="AI341" s="29"/>
      <c r="AJ341" s="29"/>
      <c r="AK341" s="27"/>
      <c r="AL341" s="29"/>
      <c r="AM341" s="29"/>
      <c r="AN341" s="28"/>
      <c r="AO341" s="28"/>
      <c r="AP341" s="28"/>
      <c r="AQ341" s="29"/>
      <c r="AR341" s="28"/>
      <c r="AS341" s="28"/>
    </row>
    <row r="342" spans="1:47">
      <c r="A342" s="289"/>
      <c r="B342" s="289"/>
      <c r="C342" s="289"/>
      <c r="D342" s="289"/>
      <c r="E342" s="289"/>
      <c r="F342" s="289"/>
      <c r="G342" s="289"/>
      <c r="H342" s="289"/>
      <c r="I342" s="289"/>
      <c r="J342" s="289"/>
      <c r="K342" s="289"/>
      <c r="L342" s="289"/>
      <c r="M342" s="330"/>
      <c r="N342" s="289"/>
      <c r="O342" s="289"/>
      <c r="P342" s="289"/>
      <c r="Q342" s="289"/>
      <c r="R342" s="290"/>
      <c r="S342" s="290"/>
      <c r="T342" s="290"/>
      <c r="U342" s="289"/>
      <c r="V342" s="289"/>
      <c r="W342" s="289"/>
      <c r="X342" s="289"/>
      <c r="Y342" s="289"/>
      <c r="Z342" s="289"/>
      <c r="AA342" s="289"/>
      <c r="AB342" s="289"/>
      <c r="AC342" s="289"/>
      <c r="AD342" s="289"/>
      <c r="AE342" s="289"/>
      <c r="AF342" s="289"/>
      <c r="AG342" s="289"/>
      <c r="AJ342" s="29"/>
      <c r="AK342" s="27"/>
      <c r="AN342" s="27"/>
      <c r="AO342" s="27"/>
      <c r="AP342" s="27"/>
      <c r="AR342" s="27"/>
      <c r="AS342" s="241"/>
      <c r="AT342" s="27"/>
      <c r="AU342" s="27"/>
    </row>
    <row r="343" spans="1:47">
      <c r="A343" s="330" t="s">
        <v>654</v>
      </c>
      <c r="B343" s="330"/>
      <c r="C343" s="330" t="str">
        <f>+E349</f>
        <v>3</v>
      </c>
      <c r="D343" s="330"/>
      <c r="E343" s="330"/>
      <c r="F343" s="330"/>
      <c r="G343" s="330"/>
      <c r="H343" s="330"/>
      <c r="I343" s="289"/>
      <c r="J343" s="289"/>
      <c r="K343" s="289"/>
      <c r="L343" s="289"/>
      <c r="M343" s="330"/>
      <c r="N343" s="289"/>
      <c r="O343" s="289"/>
      <c r="P343" s="289"/>
      <c r="Q343" s="289"/>
      <c r="R343" s="290"/>
      <c r="S343" s="290"/>
      <c r="T343" s="290"/>
      <c r="U343" s="289"/>
      <c r="V343" s="289"/>
      <c r="W343" s="289"/>
      <c r="X343" s="289"/>
      <c r="Y343" s="289"/>
      <c r="Z343" s="289"/>
      <c r="AA343" s="289"/>
      <c r="AB343" s="289"/>
      <c r="AC343" s="289"/>
      <c r="AD343" s="289"/>
      <c r="AE343" s="289"/>
      <c r="AF343" s="289"/>
      <c r="AG343" s="289"/>
      <c r="AJ343" s="29"/>
      <c r="AK343" s="27"/>
      <c r="AN343" s="27"/>
      <c r="AO343" s="27"/>
      <c r="AP343" s="27"/>
      <c r="AR343" s="27"/>
      <c r="AS343" s="241"/>
      <c r="AT343" s="27"/>
      <c r="AU343" s="27"/>
    </row>
    <row r="344" spans="1:47">
      <c r="A344" s="289"/>
      <c r="B344" s="289"/>
      <c r="C344" s="289"/>
      <c r="D344" s="289"/>
      <c r="E344" s="289"/>
      <c r="F344" s="289"/>
      <c r="G344" s="289"/>
      <c r="H344" s="289"/>
      <c r="I344" s="289"/>
      <c r="J344" s="289"/>
      <c r="K344" s="289"/>
      <c r="L344" s="289"/>
      <c r="M344" s="330"/>
      <c r="N344" s="289"/>
      <c r="O344" s="289"/>
      <c r="P344" s="289"/>
      <c r="Q344" s="289"/>
      <c r="R344" s="290"/>
      <c r="S344" s="290"/>
      <c r="T344" s="290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J344" s="29"/>
      <c r="AK344" s="27"/>
      <c r="AN344" s="27"/>
      <c r="AO344" s="27"/>
      <c r="AP344" s="27"/>
      <c r="AR344" s="27"/>
      <c r="AS344" s="241"/>
      <c r="AT344" s="27"/>
      <c r="AU344" s="27"/>
    </row>
    <row r="345" spans="1:47" s="244" customFormat="1">
      <c r="A345" s="289"/>
      <c r="B345" s="236">
        <f>+'Ark1'!C1640</f>
        <v>2023</v>
      </c>
      <c r="C345" s="289"/>
      <c r="D345" s="236">
        <f>+'Ark1'!M1640</f>
        <v>8</v>
      </c>
      <c r="E345" s="236" t="str">
        <f>VLOOKUP(D345,RNR!$D$16:$E$30,2)</f>
        <v>3</v>
      </c>
      <c r="F345" s="236">
        <f>+'Ark1'!D1640</f>
        <v>1</v>
      </c>
      <c r="G345" s="236" t="str">
        <f>VLOOKUP(F345,RNR!$D$2:$E$13,2)</f>
        <v>Jan</v>
      </c>
      <c r="H345" s="236">
        <f>+'Ark1'!Q1640</f>
        <v>45</v>
      </c>
      <c r="I345" s="236">
        <f>+'Ark1'!R1640</f>
        <v>62</v>
      </c>
      <c r="J345" s="237">
        <f>+IF(I345=0,"",'Ark1'!AG1640)</f>
        <v>22.182251621493926</v>
      </c>
      <c r="K345" s="237">
        <f>+IF(I345=0,"",'Ark1'!AH1640)</f>
        <v>3.2258064516129026</v>
      </c>
      <c r="L345" s="237"/>
      <c r="M345" s="264"/>
      <c r="N345" s="237"/>
      <c r="O345" s="288">
        <f>+IF(I345=0,"",'Ark1'!U1640)</f>
        <v>33.31774193548388</v>
      </c>
      <c r="P345" s="237">
        <f>+IF(I345=0,"",'Ark1'!V1640)</f>
        <v>0</v>
      </c>
      <c r="Q345" s="237"/>
      <c r="R345" s="237"/>
      <c r="S345" s="237"/>
      <c r="T345" s="237"/>
      <c r="U345" s="238"/>
      <c r="V345" s="238">
        <f>+IF(I345=0,"",'Ark1'!S1640)</f>
        <v>8.2580645161290303</v>
      </c>
      <c r="W345" s="238"/>
      <c r="X345" s="237">
        <f>+IF(I345=0,"",'Ark1'!W1640)</f>
        <v>0</v>
      </c>
      <c r="Y345" s="239">
        <f>+IF(I345=0,"",'Ark1'!X1640)</f>
        <v>96.774193548387117</v>
      </c>
      <c r="Z345" s="239">
        <f>+IF(I345=0,"",'Ark1'!Y1640)</f>
        <v>80.645161290322562</v>
      </c>
      <c r="AA345" s="239">
        <f>+IF(I345=0,"",'Ark1'!Z1640)</f>
        <v>8.8846646458313767</v>
      </c>
      <c r="AB345" s="237">
        <f>+IF(I345=0,"",'Ark1'!Z1640)</f>
        <v>8.8846646458313767</v>
      </c>
      <c r="AC345" s="237">
        <f>+IF(I345=0,"",'Ark1'!AB1640)</f>
        <v>0</v>
      </c>
      <c r="AD345" s="239">
        <f>+'Ark1'!AD1640</f>
        <v>0</v>
      </c>
      <c r="AE345" s="237">
        <f t="shared" si="50"/>
        <v>7.75</v>
      </c>
      <c r="AF345" s="237">
        <f t="shared" si="51"/>
        <v>1.3777777777777778</v>
      </c>
      <c r="AG345" s="289"/>
      <c r="AH345" s="29"/>
      <c r="AI345" s="29"/>
      <c r="AJ345" s="29"/>
      <c r="AK345" s="27"/>
      <c r="AL345" s="29"/>
      <c r="AM345" s="29"/>
      <c r="AN345" s="28"/>
      <c r="AO345" s="28"/>
      <c r="AP345" s="28"/>
      <c r="AQ345" s="29"/>
      <c r="AR345" s="28"/>
      <c r="AS345" s="28"/>
    </row>
    <row r="346" spans="1:47" s="244" customFormat="1">
      <c r="A346" s="289"/>
      <c r="B346" s="236">
        <f>+'Ark1'!C1641</f>
        <v>2023</v>
      </c>
      <c r="C346" s="289"/>
      <c r="D346" s="236">
        <f>+'Ark1'!M1641</f>
        <v>8</v>
      </c>
      <c r="E346" s="236" t="str">
        <f>VLOOKUP(D346,RNR!$D$16:$E$30,2)</f>
        <v>3</v>
      </c>
      <c r="F346" s="236">
        <f>+'Ark1'!D1641</f>
        <v>2</v>
      </c>
      <c r="G346" s="236" t="str">
        <f>VLOOKUP(F346,RNR!$D$2:$E$13,2)</f>
        <v>Feb</v>
      </c>
      <c r="H346" s="236">
        <f>+'Ark1'!Q1641</f>
        <v>74</v>
      </c>
      <c r="I346" s="236">
        <f>+'Ark1'!R1641</f>
        <v>90</v>
      </c>
      <c r="J346" s="237">
        <f>+IF(I346=0,"",'Ark1'!AG1641)</f>
        <v>18.18278640253606</v>
      </c>
      <c r="K346" s="237">
        <f>+IF(I346=0,"",'Ark1'!AH1641)</f>
        <v>1.1111111111111112</v>
      </c>
      <c r="L346" s="237"/>
      <c r="M346" s="264"/>
      <c r="N346" s="237"/>
      <c r="O346" s="288">
        <f>+IF(I346=0,"",'Ark1'!U1641)</f>
        <v>32.247777777777763</v>
      </c>
      <c r="P346" s="237">
        <f>+IF(I346=0,"",'Ark1'!V1641)</f>
        <v>0</v>
      </c>
      <c r="Q346" s="237"/>
      <c r="R346" s="237"/>
      <c r="S346" s="237"/>
      <c r="T346" s="237"/>
      <c r="U346" s="238"/>
      <c r="V346" s="238">
        <f>+IF(I346=0,"",'Ark1'!S1641)</f>
        <v>8.155555555555555</v>
      </c>
      <c r="W346" s="238"/>
      <c r="X346" s="237">
        <f>+IF(I346=0,"",'Ark1'!W1641)</f>
        <v>0</v>
      </c>
      <c r="Y346" s="239">
        <f>+IF(I346=0,"",'Ark1'!X1641)</f>
        <v>98.888888888888886</v>
      </c>
      <c r="Z346" s="239">
        <f>+IF(I346=0,"",'Ark1'!Y1641)</f>
        <v>90</v>
      </c>
      <c r="AA346" s="239">
        <f>+IF(I346=0,"",'Ark1'!Z1641)</f>
        <v>7.1640805842260367</v>
      </c>
      <c r="AB346" s="237">
        <f>+IF(I346=0,"",'Ark1'!Z1641)</f>
        <v>7.1640805842260367</v>
      </c>
      <c r="AC346" s="237">
        <f>+IF(I346=0,"",'Ark1'!AB1641)</f>
        <v>0</v>
      </c>
      <c r="AD346" s="239">
        <f>+'Ark1'!AD1641</f>
        <v>0</v>
      </c>
      <c r="AE346" s="237">
        <f t="shared" si="50"/>
        <v>11.25</v>
      </c>
      <c r="AF346" s="237">
        <f t="shared" si="51"/>
        <v>1.2162162162162162</v>
      </c>
      <c r="AG346" s="289"/>
      <c r="AH346" s="29"/>
      <c r="AI346" s="29"/>
      <c r="AJ346" s="29"/>
      <c r="AK346" s="27"/>
      <c r="AL346" s="29"/>
      <c r="AM346" s="29"/>
      <c r="AN346" s="28"/>
      <c r="AO346" s="28"/>
      <c r="AP346" s="28"/>
      <c r="AQ346" s="29"/>
      <c r="AR346" s="28"/>
      <c r="AS346" s="28"/>
    </row>
    <row r="347" spans="1:47" s="244" customFormat="1">
      <c r="A347" s="289"/>
      <c r="B347" s="236">
        <f>+'Ark1'!C1642</f>
        <v>2023</v>
      </c>
      <c r="C347" s="289"/>
      <c r="D347" s="236">
        <f>+'Ark1'!M1642</f>
        <v>8</v>
      </c>
      <c r="E347" s="236" t="str">
        <f>VLOOKUP(D347,RNR!$D$16:$E$30,2)</f>
        <v>3</v>
      </c>
      <c r="F347" s="236">
        <f>+'Ark1'!D1642</f>
        <v>3</v>
      </c>
      <c r="G347" s="236" t="str">
        <f>VLOOKUP(F347,RNR!$D$2:$E$13,2)</f>
        <v>Mar</v>
      </c>
      <c r="H347" s="236">
        <f>+'Ark1'!Q1642</f>
        <v>459</v>
      </c>
      <c r="I347" s="236">
        <f>+'Ark1'!R1642</f>
        <v>617</v>
      </c>
      <c r="J347" s="237">
        <f>+IF(I347=0,"",'Ark1'!AG1642)</f>
        <v>20.965032798520205</v>
      </c>
      <c r="K347" s="237">
        <f>+IF(I347=0,"",'Ark1'!AH1642)</f>
        <v>1.9448946515397076</v>
      </c>
      <c r="L347" s="237"/>
      <c r="M347" s="264"/>
      <c r="N347" s="237"/>
      <c r="O347" s="288">
        <f>+IF(I347=0,"",'Ark1'!U1642)</f>
        <v>33.560940032414926</v>
      </c>
      <c r="P347" s="237">
        <f>+IF(I347=0,"",'Ark1'!V1642)</f>
        <v>0</v>
      </c>
      <c r="Q347" s="237"/>
      <c r="R347" s="237"/>
      <c r="S347" s="237"/>
      <c r="T347" s="237"/>
      <c r="U347" s="238"/>
      <c r="V347" s="238">
        <f>+IF(I347=0,"",'Ark1'!S1642)</f>
        <v>8.4213938411669353</v>
      </c>
      <c r="W347" s="238"/>
      <c r="X347" s="237">
        <f>+IF(I347=0,"",'Ark1'!W1642)</f>
        <v>0</v>
      </c>
      <c r="Y347" s="239">
        <f>+IF(I347=0,"",'Ark1'!X1642)</f>
        <v>99.837925445705025</v>
      </c>
      <c r="Z347" s="239">
        <f>+IF(I347=0,"",'Ark1'!Y1642)</f>
        <v>95.299837925445701</v>
      </c>
      <c r="AA347" s="239">
        <f>+IF(I347=0,"",'Ark1'!Z1642)</f>
        <v>6.5413940215512509</v>
      </c>
      <c r="AB347" s="237">
        <f>+IF(I347=0,"",'Ark1'!Z1642)</f>
        <v>6.5413940215512509</v>
      </c>
      <c r="AC347" s="237">
        <f>+IF(I347=0,"",'Ark1'!AB1642)</f>
        <v>0</v>
      </c>
      <c r="AD347" s="239">
        <f>+'Ark1'!AD1642</f>
        <v>0</v>
      </c>
      <c r="AE347" s="237">
        <f t="shared" si="50"/>
        <v>77.125</v>
      </c>
      <c r="AF347" s="237">
        <f t="shared" si="51"/>
        <v>1.3442265795206971</v>
      </c>
      <c r="AG347" s="289"/>
      <c r="AH347" s="29"/>
      <c r="AI347" s="29"/>
      <c r="AJ347" s="29"/>
      <c r="AK347" s="27"/>
      <c r="AL347" s="29"/>
      <c r="AM347" s="29"/>
      <c r="AN347" s="28"/>
      <c r="AO347" s="28"/>
      <c r="AP347" s="28"/>
      <c r="AQ347" s="29"/>
      <c r="AR347" s="28"/>
      <c r="AS347" s="28"/>
    </row>
    <row r="348" spans="1:47">
      <c r="A348" s="289"/>
      <c r="B348" s="236">
        <f>+'Ark1'!C1643</f>
        <v>2023</v>
      </c>
      <c r="C348" s="289"/>
      <c r="D348" s="236">
        <f>+'Ark1'!M1643</f>
        <v>8</v>
      </c>
      <c r="E348" s="236" t="str">
        <f>VLOOKUP(D348,RNR!$D$16:$E$30,2)</f>
        <v>3</v>
      </c>
      <c r="F348" s="236">
        <f>+'Ark1'!D1643</f>
        <v>4</v>
      </c>
      <c r="G348" s="236" t="str">
        <f>VLOOKUP(F348,RNR!$D$2:$E$13,2)</f>
        <v>Apr</v>
      </c>
      <c r="H348" s="236">
        <f>+'Ark1'!Q1643</f>
        <v>49</v>
      </c>
      <c r="I348" s="236">
        <f>+'Ark1'!R1643</f>
        <v>58</v>
      </c>
      <c r="J348" s="237">
        <f>+IF(I348=0,"",'Ark1'!AG1643)</f>
        <v>13.88405819307291</v>
      </c>
      <c r="K348" s="237">
        <f>+IF(I348=0,"",'Ark1'!AH1643)</f>
        <v>0</v>
      </c>
      <c r="L348" s="237"/>
      <c r="M348" s="264"/>
      <c r="N348" s="237"/>
      <c r="O348" s="288">
        <f>+IF(I348=0,"",'Ark1'!U1643)</f>
        <v>31.246551724137927</v>
      </c>
      <c r="P348" s="237">
        <f>+IF(I348=0,"",'Ark1'!V1643)</f>
        <v>0</v>
      </c>
      <c r="Q348" s="237"/>
      <c r="R348" s="237"/>
      <c r="S348" s="237"/>
      <c r="T348" s="237"/>
      <c r="U348" s="238"/>
      <c r="V348" s="238">
        <f>+IF(I348=0,"",'Ark1'!S1643)</f>
        <v>8.1379310344827598</v>
      </c>
      <c r="W348" s="238"/>
      <c r="X348" s="237">
        <f>+IF(I348=0,"",'Ark1'!W1643)</f>
        <v>0</v>
      </c>
      <c r="Y348" s="239">
        <f>+IF(I348=0,"",'Ark1'!X1643)</f>
        <v>96.551724137931018</v>
      </c>
      <c r="Z348" s="239">
        <f>+IF(I348=0,"",'Ark1'!Y1643)</f>
        <v>82.758620689655189</v>
      </c>
      <c r="AA348" s="239">
        <f>+IF(I348=0,"",'Ark1'!Z1643)</f>
        <v>8.4010716787070017</v>
      </c>
      <c r="AB348" s="237">
        <f>+IF(I348=0,"",'Ark1'!Z1643)</f>
        <v>8.4010716787070017</v>
      </c>
      <c r="AC348" s="237">
        <f>+IF(I348=0,"",'Ark1'!AB1643)</f>
        <v>0</v>
      </c>
      <c r="AD348" s="239">
        <f>+'Ark1'!AD1643</f>
        <v>0</v>
      </c>
      <c r="AE348" s="237">
        <f t="shared" si="50"/>
        <v>7.25</v>
      </c>
      <c r="AF348" s="237">
        <f t="shared" si="51"/>
        <v>1.1836734693877551</v>
      </c>
      <c r="AG348" s="289"/>
      <c r="AJ348" s="29"/>
      <c r="AK348" s="27"/>
    </row>
    <row r="349" spans="1:47">
      <c r="A349" s="289"/>
      <c r="B349" s="236">
        <f>+'Ark1'!C1644</f>
        <v>2023</v>
      </c>
      <c r="C349" s="289"/>
      <c r="D349" s="236">
        <f>+'Ark1'!M1644</f>
        <v>8</v>
      </c>
      <c r="E349" s="236" t="str">
        <f>VLOOKUP(D349,RNR!$D$16:$E$30,2)</f>
        <v>3</v>
      </c>
      <c r="F349" s="236">
        <f>+'Ark1'!D1644</f>
        <v>5</v>
      </c>
      <c r="G349" s="236" t="str">
        <f>VLOOKUP(F349,RNR!$D$2:$E$13,2)</f>
        <v>Mai</v>
      </c>
      <c r="H349" s="236">
        <f>+'Ark1'!Q1644</f>
        <v>98</v>
      </c>
      <c r="I349" s="236">
        <f>+'Ark1'!R1644</f>
        <v>132</v>
      </c>
      <c r="J349" s="237">
        <f>+IF(I349=0,"",'Ark1'!AG1644)</f>
        <v>11.983910753838732</v>
      </c>
      <c r="K349" s="237">
        <f>+IF(I349=0,"",'Ark1'!AH1644)</f>
        <v>1.5151515151515151</v>
      </c>
      <c r="L349" s="237"/>
      <c r="M349" s="264"/>
      <c r="N349" s="237"/>
      <c r="O349" s="288">
        <f>+IF(I349=0,"",'Ark1'!U1644)</f>
        <v>30.290151515151528</v>
      </c>
      <c r="P349" s="237">
        <f>+IF(I349=0,"",'Ark1'!V1644)</f>
        <v>0</v>
      </c>
      <c r="Q349" s="237"/>
      <c r="R349" s="237"/>
      <c r="S349" s="237"/>
      <c r="T349" s="237"/>
      <c r="U349" s="238"/>
      <c r="V349" s="238">
        <f>+IF(I349=0,"",'Ark1'!S1644)</f>
        <v>8.2878787878787872</v>
      </c>
      <c r="W349" s="238"/>
      <c r="X349" s="237">
        <f>+IF(I349=0,"",'Ark1'!W1644)</f>
        <v>0</v>
      </c>
      <c r="Y349" s="239">
        <f>+IF(I349=0,"",'Ark1'!X1644)</f>
        <v>97.727272727272734</v>
      </c>
      <c r="Z349" s="239">
        <f>+IF(I349=0,"",'Ark1'!Y1644)</f>
        <v>82.575757575757578</v>
      </c>
      <c r="AA349" s="239">
        <f>+IF(I349=0,"",'Ark1'!Z1644)</f>
        <v>7.5264569700820925</v>
      </c>
      <c r="AB349" s="237">
        <f>+IF(I349=0,"",'Ark1'!Z1644)</f>
        <v>7.5264569700820925</v>
      </c>
      <c r="AC349" s="237">
        <f>+IF(I349=0,"",'Ark1'!AB1644)</f>
        <v>0</v>
      </c>
      <c r="AD349" s="239">
        <f>+'Ark1'!AD1644</f>
        <v>0</v>
      </c>
      <c r="AE349" s="237">
        <f t="shared" si="50"/>
        <v>16.5</v>
      </c>
      <c r="AF349" s="237">
        <f t="shared" si="51"/>
        <v>1.346938775510204</v>
      </c>
      <c r="AG349" s="289"/>
      <c r="AJ349" s="29"/>
      <c r="AK349" s="27"/>
    </row>
    <row r="350" spans="1:47">
      <c r="A350" s="289"/>
      <c r="B350" s="236">
        <f>+'Ark1'!C1645</f>
        <v>2023</v>
      </c>
      <c r="C350" s="289"/>
      <c r="D350" s="236">
        <f>+'Ark1'!M1645</f>
        <v>8</v>
      </c>
      <c r="E350" s="236" t="str">
        <f>VLOOKUP(D350,RNR!$D$16:$E$30,2)</f>
        <v>3</v>
      </c>
      <c r="F350" s="236">
        <f>+'Ark1'!D1645</f>
        <v>6</v>
      </c>
      <c r="G350" s="236" t="str">
        <f>VLOOKUP(F350,RNR!$D$2:$E$13,2)</f>
        <v>Jun</v>
      </c>
      <c r="H350" s="236">
        <f>+'Ark1'!Q1645</f>
        <v>88</v>
      </c>
      <c r="I350" s="236">
        <f>+'Ark1'!R1645</f>
        <v>118</v>
      </c>
      <c r="J350" s="237">
        <f>+IF(I350=0,"",'Ark1'!AG1645)</f>
        <v>13.347636309832071</v>
      </c>
      <c r="K350" s="237">
        <f>+IF(I350=0,"",'Ark1'!AH1645)</f>
        <v>1.6949152542372876</v>
      </c>
      <c r="L350" s="237"/>
      <c r="M350" s="264"/>
      <c r="N350" s="237"/>
      <c r="O350" s="288">
        <f>+IF(I350=0,"",'Ark1'!U1645)</f>
        <v>30.579661016949153</v>
      </c>
      <c r="P350" s="237">
        <f>+IF(I350=0,"",'Ark1'!V1645)</f>
        <v>0</v>
      </c>
      <c r="Q350" s="237"/>
      <c r="R350" s="237"/>
      <c r="S350" s="237"/>
      <c r="T350" s="237"/>
      <c r="U350" s="238"/>
      <c r="V350" s="238">
        <f>+IF(I350=0,"",'Ark1'!S1645)</f>
        <v>8.1186440677966107</v>
      </c>
      <c r="W350" s="238"/>
      <c r="X350" s="237">
        <f>+IF(I350=0,"",'Ark1'!W1645)</f>
        <v>0</v>
      </c>
      <c r="Y350" s="239">
        <f>+IF(I350=0,"",'Ark1'!X1645)</f>
        <v>98.305084745762727</v>
      </c>
      <c r="Z350" s="239">
        <f>+IF(I350=0,"",'Ark1'!Y1645)</f>
        <v>82.203389830508442</v>
      </c>
      <c r="AA350" s="239">
        <f>+IF(I350=0,"",'Ark1'!Z1645)</f>
        <v>7.8981821478757475</v>
      </c>
      <c r="AB350" s="237">
        <f>+IF(I350=0,"",'Ark1'!Z1645)</f>
        <v>7.8981821478757475</v>
      </c>
      <c r="AC350" s="237">
        <f>+IF(I350=0,"",'Ark1'!AB1645)</f>
        <v>0</v>
      </c>
      <c r="AD350" s="239">
        <f>+'Ark1'!AD1645</f>
        <v>0</v>
      </c>
      <c r="AE350" s="237">
        <f t="shared" si="50"/>
        <v>14.75</v>
      </c>
      <c r="AF350" s="237">
        <f t="shared" si="51"/>
        <v>1.3409090909090908</v>
      </c>
      <c r="AG350" s="289"/>
      <c r="AJ350" s="29"/>
      <c r="AK350" s="27"/>
    </row>
    <row r="351" spans="1:47">
      <c r="A351" s="289"/>
      <c r="B351" s="236">
        <f>+'Ark1'!C1646</f>
        <v>2023</v>
      </c>
      <c r="C351" s="289"/>
      <c r="D351" s="236">
        <f>+'Ark1'!M1646</f>
        <v>8</v>
      </c>
      <c r="E351" s="236" t="str">
        <f>VLOOKUP(D351,RNR!$D$16:$E$30,2)</f>
        <v>3</v>
      </c>
      <c r="F351" s="236">
        <f>+'Ark1'!D1646</f>
        <v>7</v>
      </c>
      <c r="G351" s="236" t="str">
        <f>VLOOKUP(F351,RNR!$D$2:$E$13,2)</f>
        <v>Jul</v>
      </c>
      <c r="H351" s="236">
        <f>+'Ark1'!Q1646</f>
        <v>27</v>
      </c>
      <c r="I351" s="236">
        <f>+'Ark1'!R1646</f>
        <v>47</v>
      </c>
      <c r="J351" s="237">
        <f>+IF(I351=0,"",'Ark1'!AG1646)</f>
        <v>18.906174581368564</v>
      </c>
      <c r="K351" s="237">
        <f>+IF(I351=0,"",'Ark1'!AH1646)</f>
        <v>0</v>
      </c>
      <c r="L351" s="237"/>
      <c r="M351" s="264"/>
      <c r="N351" s="237"/>
      <c r="O351" s="288">
        <f>+IF(I351=0,"",'Ark1'!U1646)</f>
        <v>32.502127659574455</v>
      </c>
      <c r="P351" s="237">
        <f>+IF(I351=0,"",'Ark1'!V1646)</f>
        <v>0</v>
      </c>
      <c r="Q351" s="237"/>
      <c r="R351" s="237"/>
      <c r="S351" s="237"/>
      <c r="T351" s="237"/>
      <c r="U351" s="238"/>
      <c r="V351" s="238">
        <f>+IF(I351=0,"",'Ark1'!S1646)</f>
        <v>8.2978723404255295</v>
      </c>
      <c r="W351" s="238"/>
      <c r="X351" s="237">
        <f>+IF(I351=0,"",'Ark1'!W1646)</f>
        <v>0</v>
      </c>
      <c r="Y351" s="239">
        <f>+IF(I351=0,"",'Ark1'!X1646)</f>
        <v>97.872340425531874</v>
      </c>
      <c r="Z351" s="239">
        <f>+IF(I351=0,"",'Ark1'!Y1646)</f>
        <v>82.978723404255348</v>
      </c>
      <c r="AA351" s="239">
        <f>+IF(I351=0,"",'Ark1'!Z1646)</f>
        <v>8.3685197695076354</v>
      </c>
      <c r="AB351" s="237">
        <f>+IF(I351=0,"",'Ark1'!Z1646)</f>
        <v>8.3685197695076354</v>
      </c>
      <c r="AC351" s="237">
        <f>+IF(I351=0,"",'Ark1'!AB1646)</f>
        <v>0</v>
      </c>
      <c r="AD351" s="239">
        <f>+'Ark1'!AD1646</f>
        <v>0</v>
      </c>
      <c r="AE351" s="237">
        <f t="shared" si="50"/>
        <v>5.875</v>
      </c>
      <c r="AF351" s="237">
        <f t="shared" si="51"/>
        <v>1.7407407407407407</v>
      </c>
      <c r="AG351" s="289"/>
      <c r="AJ351" s="29"/>
      <c r="AK351" s="27"/>
    </row>
    <row r="352" spans="1:47">
      <c r="A352" s="289"/>
      <c r="B352" s="236">
        <f>+'Ark1'!C1647</f>
        <v>2023</v>
      </c>
      <c r="C352" s="289"/>
      <c r="D352" s="236">
        <f>+'Ark1'!M1647</f>
        <v>8</v>
      </c>
      <c r="E352" s="236" t="str">
        <f>VLOOKUP(D352,RNR!$D$16:$E$30,2)</f>
        <v>3</v>
      </c>
      <c r="F352" s="236">
        <f>+'Ark1'!D1647</f>
        <v>8</v>
      </c>
      <c r="G352" s="236" t="str">
        <f>VLOOKUP(F352,RNR!$D$2:$E$13,2)</f>
        <v>Aug</v>
      </c>
      <c r="H352" s="236">
        <f>+'Ark1'!Q1647</f>
        <v>432</v>
      </c>
      <c r="I352" s="236">
        <f>+'Ark1'!R1647</f>
        <v>767</v>
      </c>
      <c r="J352" s="237">
        <f>+IF(I352=0,"",'Ark1'!AG1647)</f>
        <v>12.972685148883164</v>
      </c>
      <c r="K352" s="237">
        <f>+IF(I352=0,"",'Ark1'!AH1647)</f>
        <v>4.5632333767926996</v>
      </c>
      <c r="L352" s="237"/>
      <c r="M352" s="264"/>
      <c r="N352" s="237"/>
      <c r="O352" s="288">
        <f>+IF(I352=0,"",'Ark1'!U1647)</f>
        <v>27.825293350717047</v>
      </c>
      <c r="P352" s="237">
        <f>+IF(I352=0,"",'Ark1'!V1647)</f>
        <v>0</v>
      </c>
      <c r="Q352" s="237"/>
      <c r="R352" s="237"/>
      <c r="S352" s="237"/>
      <c r="T352" s="237"/>
      <c r="U352" s="238"/>
      <c r="V352" s="238">
        <f>+IF(I352=0,"",'Ark1'!S1647)</f>
        <v>7.920469361147326</v>
      </c>
      <c r="W352" s="238"/>
      <c r="X352" s="237">
        <f>+IF(I352=0,"",'Ark1'!W1647)</f>
        <v>0</v>
      </c>
      <c r="Y352" s="239">
        <f>+IF(I352=0,"",'Ark1'!X1647)</f>
        <v>90.873533246414567</v>
      </c>
      <c r="Z352" s="239">
        <f>+IF(I352=0,"",'Ark1'!Y1647)</f>
        <v>61.929595827900904</v>
      </c>
      <c r="AA352" s="239">
        <f>+IF(I352=0,"",'Ark1'!Z1647)</f>
        <v>9.3103025261141177</v>
      </c>
      <c r="AB352" s="237">
        <f>+IF(I352=0,"",'Ark1'!Z1647)</f>
        <v>9.3103025261141177</v>
      </c>
      <c r="AC352" s="237">
        <f>+IF(I352=0,"",'Ark1'!AB1647)</f>
        <v>0</v>
      </c>
      <c r="AD352" s="239">
        <f>+'Ark1'!AD1647</f>
        <v>0</v>
      </c>
      <c r="AE352" s="237">
        <f t="shared" si="50"/>
        <v>95.875</v>
      </c>
      <c r="AF352" s="237">
        <f t="shared" si="51"/>
        <v>1.775462962962963</v>
      </c>
      <c r="AG352" s="289"/>
      <c r="AJ352" s="29"/>
      <c r="AK352" s="27"/>
    </row>
    <row r="353" spans="1:47">
      <c r="A353" s="289"/>
      <c r="B353" s="236">
        <f>+'Ark1'!C1648</f>
        <v>2023</v>
      </c>
      <c r="C353" s="289"/>
      <c r="D353" s="236">
        <f>+'Ark1'!M1648</f>
        <v>8</v>
      </c>
      <c r="E353" s="236" t="str">
        <f>VLOOKUP(D353,RNR!$D$16:$E$30,2)</f>
        <v>3</v>
      </c>
      <c r="F353" s="236">
        <f>+'Ark1'!D1648</f>
        <v>9</v>
      </c>
      <c r="G353" s="236" t="str">
        <f>VLOOKUP(F353,RNR!$D$2:$E$13,2)</f>
        <v>Sep</v>
      </c>
      <c r="H353" s="236">
        <f>+'Ark1'!Q1648</f>
        <v>585</v>
      </c>
      <c r="I353" s="236">
        <f>+'Ark1'!R1648</f>
        <v>951</v>
      </c>
      <c r="J353" s="237">
        <f>+IF(I353=0,"",'Ark1'!AG1648)</f>
        <v>14.292114103500001</v>
      </c>
      <c r="K353" s="237">
        <f>+IF(I353=0,"",'Ark1'!AH1648)</f>
        <v>5.9936908517350167</v>
      </c>
      <c r="L353" s="237"/>
      <c r="M353" s="264"/>
      <c r="N353" s="237"/>
      <c r="O353" s="288">
        <f>+IF(I353=0,"",'Ark1'!U1648)</f>
        <v>26.166456361724546</v>
      </c>
      <c r="P353" s="237">
        <f>+IF(I353=0,"",'Ark1'!V1648)</f>
        <v>0</v>
      </c>
      <c r="Q353" s="237"/>
      <c r="R353" s="237"/>
      <c r="S353" s="237"/>
      <c r="T353" s="237"/>
      <c r="U353" s="238"/>
      <c r="V353" s="238">
        <f>+IF(I353=0,"",'Ark1'!S1648)</f>
        <v>7.4521556256572019</v>
      </c>
      <c r="W353" s="238"/>
      <c r="X353" s="237">
        <f>+IF(I353=0,"",'Ark1'!W1648)</f>
        <v>0</v>
      </c>
      <c r="Y353" s="239">
        <f>+IF(I353=0,"",'Ark1'!X1648)</f>
        <v>89.69505783385911</v>
      </c>
      <c r="Z353" s="239">
        <f>+IF(I353=0,"",'Ark1'!Y1648)</f>
        <v>62.670872765509991</v>
      </c>
      <c r="AA353" s="239">
        <f>+IF(I353=0,"",'Ark1'!Z1648)</f>
        <v>7.9083179703941315</v>
      </c>
      <c r="AB353" s="237">
        <f>+IF(I353=0,"",'Ark1'!Z1648)</f>
        <v>7.9083179703941315</v>
      </c>
      <c r="AC353" s="237">
        <f>+IF(I353=0,"",'Ark1'!AB1648)</f>
        <v>0</v>
      </c>
      <c r="AD353" s="239">
        <f>+'Ark1'!AD1648</f>
        <v>0</v>
      </c>
      <c r="AE353" s="237">
        <f t="shared" si="50"/>
        <v>118.875</v>
      </c>
      <c r="AF353" s="237">
        <f t="shared" si="51"/>
        <v>1.6256410256410256</v>
      </c>
      <c r="AG353" s="289"/>
      <c r="AJ353" s="29"/>
      <c r="AK353" s="27"/>
    </row>
    <row r="354" spans="1:47">
      <c r="A354" s="289"/>
      <c r="B354" s="236">
        <f>+'Ark1'!C1649</f>
        <v>2023</v>
      </c>
      <c r="C354" s="289"/>
      <c r="D354" s="236">
        <f>+'Ark1'!M1649</f>
        <v>8</v>
      </c>
      <c r="E354" s="236" t="str">
        <f>VLOOKUP(D354,RNR!$D$16:$E$30,2)</f>
        <v>3</v>
      </c>
      <c r="F354" s="236">
        <f>+'Ark1'!D1649</f>
        <v>10</v>
      </c>
      <c r="G354" s="236" t="str">
        <f>VLOOKUP(F354,RNR!$D$2:$E$13,2)</f>
        <v>Okt</v>
      </c>
      <c r="H354" s="236">
        <f>+'Ark1'!Q1649</f>
        <v>1683</v>
      </c>
      <c r="I354" s="236">
        <f>+'Ark1'!R1649</f>
        <v>2714</v>
      </c>
      <c r="J354" s="237">
        <f>+IF(I354=0,"",'Ark1'!AG1649)</f>
        <v>15.589677896183044</v>
      </c>
      <c r="K354" s="237">
        <f>+IF(I354=0,"",'Ark1'!AH1649)</f>
        <v>4.7162859248341915</v>
      </c>
      <c r="L354" s="237"/>
      <c r="M354" s="264"/>
      <c r="N354" s="237"/>
      <c r="O354" s="288">
        <f>+IF(I354=0,"",'Ark1'!U1649)</f>
        <v>28.32122328666172</v>
      </c>
      <c r="P354" s="237">
        <f>+IF(I354=0,"",'Ark1'!V1649)</f>
        <v>0</v>
      </c>
      <c r="Q354" s="237"/>
      <c r="R354" s="237"/>
      <c r="S354" s="237"/>
      <c r="T354" s="237"/>
      <c r="U354" s="238"/>
      <c r="V354" s="238">
        <f>+IF(I354=0,"",'Ark1'!S1649)</f>
        <v>7.9303610906411182</v>
      </c>
      <c r="W354" s="238"/>
      <c r="X354" s="237">
        <f>+IF(I354=0,"",'Ark1'!W1649)</f>
        <v>0</v>
      </c>
      <c r="Y354" s="239">
        <f>+IF(I354=0,"",'Ark1'!X1649)</f>
        <v>92.77818717759763</v>
      </c>
      <c r="Z354" s="239">
        <f>+IF(I354=0,"",'Ark1'!Y1649)</f>
        <v>70.854826823876195</v>
      </c>
      <c r="AA354" s="239">
        <f>+IF(I354=0,"",'Ark1'!Z1649)</f>
        <v>8.2159544615989439</v>
      </c>
      <c r="AB354" s="237">
        <f>+IF(I354=0,"",'Ark1'!Z1649)</f>
        <v>8.2159544615989439</v>
      </c>
      <c r="AC354" s="237">
        <f>+IF(I354=0,"",'Ark1'!AB1649)</f>
        <v>0</v>
      </c>
      <c r="AD354" s="239">
        <f>+'Ark1'!AD1649</f>
        <v>0</v>
      </c>
      <c r="AE354" s="237">
        <f t="shared" si="50"/>
        <v>339.25</v>
      </c>
      <c r="AF354" s="237">
        <f t="shared" si="51"/>
        <v>1.6125965537730245</v>
      </c>
      <c r="AG354" s="289"/>
      <c r="AJ354" s="29"/>
      <c r="AK354" s="27"/>
    </row>
    <row r="355" spans="1:47">
      <c r="A355" s="289"/>
      <c r="B355" s="236">
        <f>+'Ark1'!C1650</f>
        <v>2023</v>
      </c>
      <c r="C355" s="289"/>
      <c r="D355" s="236">
        <f>+'Ark1'!M1650</f>
        <v>8</v>
      </c>
      <c r="E355" s="236" t="str">
        <f>VLOOKUP(D355,RNR!$D$16:$E$30,2)</f>
        <v>3</v>
      </c>
      <c r="F355" s="236">
        <f>+'Ark1'!D1650</f>
        <v>11</v>
      </c>
      <c r="G355" s="236" t="str">
        <f>VLOOKUP(F355,RNR!$D$2:$E$13,2)</f>
        <v>Nov</v>
      </c>
      <c r="H355" s="236">
        <f>+'Ark1'!Q1650</f>
        <v>822</v>
      </c>
      <c r="I355" s="236">
        <f>+'Ark1'!R1650</f>
        <v>1266</v>
      </c>
      <c r="J355" s="237">
        <f>+IF(I355=0,"",'Ark1'!AG1650)</f>
        <v>15.735798961147104</v>
      </c>
      <c r="K355" s="237">
        <f>+IF(I355=0,"",'Ark1'!AH1650)</f>
        <v>5.4502369668246446</v>
      </c>
      <c r="L355" s="237"/>
      <c r="M355" s="264"/>
      <c r="N355" s="237"/>
      <c r="O355" s="288">
        <f>+IF(I355=0,"",'Ark1'!U1650)</f>
        <v>28.538151658767795</v>
      </c>
      <c r="P355" s="237">
        <f>+IF(I355=0,"",'Ark1'!V1650)</f>
        <v>0</v>
      </c>
      <c r="Q355" s="237"/>
      <c r="R355" s="237"/>
      <c r="S355" s="237"/>
      <c r="T355" s="237"/>
      <c r="U355" s="238"/>
      <c r="V355" s="238">
        <f>+IF(I355=0,"",'Ark1'!S1650)</f>
        <v>8.0379146919431257</v>
      </c>
      <c r="W355" s="238"/>
      <c r="X355" s="237">
        <f>+IF(I355=0,"",'Ark1'!W1650)</f>
        <v>0</v>
      </c>
      <c r="Y355" s="239">
        <f>+IF(I355=0,"",'Ark1'!X1650)</f>
        <v>92.101105845181635</v>
      </c>
      <c r="Z355" s="239">
        <f>+IF(I355=0,"",'Ark1'!Y1650)</f>
        <v>72.511848341232223</v>
      </c>
      <c r="AA355" s="239">
        <f>+IF(I355=0,"",'Ark1'!Z1650)</f>
        <v>8.3264632316826575</v>
      </c>
      <c r="AB355" s="237">
        <f>+IF(I355=0,"",'Ark1'!Z1650)</f>
        <v>8.3264632316826575</v>
      </c>
      <c r="AC355" s="237">
        <f>+IF(I355=0,"",'Ark1'!AB1650)</f>
        <v>0</v>
      </c>
      <c r="AD355" s="239">
        <f>+'Ark1'!AD1650</f>
        <v>0</v>
      </c>
      <c r="AE355" s="237">
        <f t="shared" si="50"/>
        <v>158.25</v>
      </c>
      <c r="AF355" s="237">
        <f t="shared" si="51"/>
        <v>1.5401459854014599</v>
      </c>
      <c r="AG355" s="289"/>
      <c r="AJ355" s="29"/>
      <c r="AK355" s="27"/>
    </row>
    <row r="356" spans="1:47">
      <c r="A356" s="289"/>
      <c r="B356" s="236">
        <f>+'Ark1'!C1651</f>
        <v>2023</v>
      </c>
      <c r="C356" s="289"/>
      <c r="D356" s="236">
        <f>+'Ark1'!M1651</f>
        <v>8</v>
      </c>
      <c r="E356" s="236" t="str">
        <f>VLOOKUP(D356,RNR!$D$16:$E$30,2)</f>
        <v>3</v>
      </c>
      <c r="F356" s="236">
        <f>+'Ark1'!D1651</f>
        <v>12</v>
      </c>
      <c r="G356" s="236" t="str">
        <f>VLOOKUP(F356,RNR!$D$2:$E$13,2)</f>
        <v>Des</v>
      </c>
      <c r="H356" s="236">
        <f>+'Ark1'!Q1651</f>
        <v>67</v>
      </c>
      <c r="I356" s="236">
        <f>+'Ark1'!R1651</f>
        <v>93</v>
      </c>
      <c r="J356" s="237">
        <f>+IF(I356=0,"",'Ark1'!AG1651)</f>
        <v>20.065679987574065</v>
      </c>
      <c r="K356" s="237">
        <f>+IF(I356=0,"",'Ark1'!AH1651)</f>
        <v>1.0752688172043012</v>
      </c>
      <c r="L356" s="237"/>
      <c r="M356" s="264"/>
      <c r="N356" s="237"/>
      <c r="O356" s="288">
        <f>+IF(I356=0,"",'Ark1'!U1651)</f>
        <v>29.170967741935495</v>
      </c>
      <c r="P356" s="237">
        <f>+IF(I356=0,"",'Ark1'!V1651)</f>
        <v>0</v>
      </c>
      <c r="Q356" s="237"/>
      <c r="R356" s="237"/>
      <c r="S356" s="237"/>
      <c r="T356" s="237"/>
      <c r="U356" s="238"/>
      <c r="V356" s="238">
        <f>+IF(I356=0,"",'Ark1'!S1651)</f>
        <v>8.2580645161290303</v>
      </c>
      <c r="W356" s="238"/>
      <c r="X356" s="237">
        <f>+IF(I356=0,"",'Ark1'!W1651)</f>
        <v>0</v>
      </c>
      <c r="Y356" s="239">
        <f>+IF(I356=0,"",'Ark1'!X1651)</f>
        <v>95.6989247311828</v>
      </c>
      <c r="Z356" s="239">
        <f>+IF(I356=0,"",'Ark1'!Y1651)</f>
        <v>76.344086021505376</v>
      </c>
      <c r="AA356" s="239">
        <f>+IF(I356=0,"",'Ark1'!Z1651)</f>
        <v>7.4846736684835138</v>
      </c>
      <c r="AB356" s="237">
        <f>+IF(I356=0,"",'Ark1'!Z1651)</f>
        <v>7.4846736684835138</v>
      </c>
      <c r="AC356" s="237">
        <f>+IF(I356=0,"",'Ark1'!AB1651)</f>
        <v>0</v>
      </c>
      <c r="AD356" s="239">
        <f>+'Ark1'!AD1651</f>
        <v>0</v>
      </c>
      <c r="AE356" s="237">
        <f t="shared" si="50"/>
        <v>11.625</v>
      </c>
      <c r="AF356" s="237">
        <f t="shared" si="51"/>
        <v>1.3880597014925373</v>
      </c>
      <c r="AG356" s="289"/>
      <c r="AJ356" s="29"/>
      <c r="AK356" s="27"/>
    </row>
    <row r="357" spans="1:47">
      <c r="A357" s="289"/>
      <c r="B357" s="289"/>
      <c r="C357" s="289"/>
      <c r="D357" s="289"/>
      <c r="E357" s="289"/>
      <c r="F357" s="289"/>
      <c r="G357" s="289"/>
      <c r="H357" s="289"/>
      <c r="I357" s="289"/>
      <c r="J357" s="289"/>
      <c r="K357" s="289"/>
      <c r="L357" s="289"/>
      <c r="M357" s="330"/>
      <c r="N357" s="289"/>
      <c r="O357" s="289"/>
      <c r="P357" s="289"/>
      <c r="Q357" s="289"/>
      <c r="R357" s="290"/>
      <c r="S357" s="290"/>
      <c r="T357" s="290"/>
      <c r="U357" s="289"/>
      <c r="V357" s="289"/>
      <c r="W357" s="289"/>
      <c r="X357" s="289"/>
      <c r="Y357" s="289"/>
      <c r="Z357" s="289"/>
      <c r="AA357" s="289"/>
      <c r="AB357" s="289"/>
      <c r="AC357" s="289"/>
      <c r="AD357" s="289"/>
      <c r="AE357" s="289"/>
      <c r="AF357" s="289"/>
      <c r="AG357" s="289"/>
      <c r="AJ357" s="29"/>
      <c r="AK357" s="27"/>
      <c r="AN357" s="27"/>
      <c r="AO357" s="27"/>
      <c r="AP357" s="27"/>
      <c r="AR357" s="27"/>
      <c r="AS357" s="241"/>
      <c r="AT357" s="27"/>
      <c r="AU357" s="27"/>
    </row>
    <row r="358" spans="1:47">
      <c r="A358" s="330" t="s">
        <v>654</v>
      </c>
      <c r="B358" s="330"/>
      <c r="C358" s="330" t="str">
        <f>+E364</f>
        <v>3+</v>
      </c>
      <c r="D358" s="330"/>
      <c r="E358" s="330"/>
      <c r="F358" s="330"/>
      <c r="G358" s="330"/>
      <c r="H358" s="330"/>
      <c r="I358" s="289"/>
      <c r="J358" s="289"/>
      <c r="K358" s="289"/>
      <c r="L358" s="289"/>
      <c r="M358" s="330"/>
      <c r="N358" s="289"/>
      <c r="O358" s="289"/>
      <c r="P358" s="289"/>
      <c r="Q358" s="289"/>
      <c r="R358" s="290"/>
      <c r="S358" s="290"/>
      <c r="T358" s="290"/>
      <c r="U358" s="289"/>
      <c r="V358" s="289"/>
      <c r="W358" s="289"/>
      <c r="X358" s="289"/>
      <c r="Y358" s="289"/>
      <c r="Z358" s="289"/>
      <c r="AA358" s="289"/>
      <c r="AB358" s="289"/>
      <c r="AC358" s="289"/>
      <c r="AD358" s="289"/>
      <c r="AE358" s="289"/>
      <c r="AF358" s="289"/>
      <c r="AG358" s="289"/>
      <c r="AJ358" s="29"/>
      <c r="AK358" s="27"/>
      <c r="AN358" s="27"/>
      <c r="AO358" s="27"/>
      <c r="AP358" s="27"/>
      <c r="AR358" s="27"/>
      <c r="AS358" s="241"/>
      <c r="AT358" s="27"/>
      <c r="AU358" s="27"/>
    </row>
    <row r="359" spans="1:47">
      <c r="A359" s="289"/>
      <c r="B359" s="289"/>
      <c r="C359" s="289"/>
      <c r="D359" s="289"/>
      <c r="E359" s="289"/>
      <c r="F359" s="289"/>
      <c r="G359" s="289"/>
      <c r="H359" s="289"/>
      <c r="I359" s="289"/>
      <c r="J359" s="289"/>
      <c r="K359" s="289"/>
      <c r="L359" s="289"/>
      <c r="M359" s="330"/>
      <c r="N359" s="289"/>
      <c r="O359" s="289"/>
      <c r="P359" s="289"/>
      <c r="Q359" s="289"/>
      <c r="R359" s="290"/>
      <c r="S359" s="290"/>
      <c r="T359" s="290"/>
      <c r="U359" s="289"/>
      <c r="V359" s="289"/>
      <c r="W359" s="289"/>
      <c r="X359" s="289"/>
      <c r="Y359" s="289"/>
      <c r="Z359" s="289"/>
      <c r="AA359" s="289"/>
      <c r="AB359" s="289"/>
      <c r="AC359" s="289"/>
      <c r="AD359" s="289"/>
      <c r="AE359" s="289"/>
      <c r="AF359" s="289"/>
      <c r="AG359" s="289"/>
      <c r="AJ359" s="29"/>
      <c r="AK359" s="27"/>
      <c r="AN359" s="27"/>
      <c r="AO359" s="27"/>
      <c r="AP359" s="27"/>
      <c r="AR359" s="27"/>
      <c r="AS359" s="241"/>
      <c r="AT359" s="27"/>
      <c r="AU359" s="27"/>
    </row>
    <row r="360" spans="1:47">
      <c r="A360" s="289"/>
      <c r="B360" s="236">
        <f>+'Ark1'!C1652</f>
        <v>2023</v>
      </c>
      <c r="C360" s="289"/>
      <c r="D360" s="236">
        <f>+'Ark1'!M1652</f>
        <v>9</v>
      </c>
      <c r="E360" s="236" t="str">
        <f>VLOOKUP(D360,RNR!$D$16:$E$30,2)</f>
        <v>3+</v>
      </c>
      <c r="F360" s="236">
        <f>+'Ark1'!D1652</f>
        <v>1</v>
      </c>
      <c r="G360" s="236" t="str">
        <f>VLOOKUP(F360,RNR!$D$2:$E$13,2)</f>
        <v>Jan</v>
      </c>
      <c r="H360" s="236">
        <f>+'Ark1'!Q1652</f>
        <v>21</v>
      </c>
      <c r="I360" s="236">
        <f>+'Ark1'!R1652</f>
        <v>24</v>
      </c>
      <c r="J360" s="237">
        <f>+IF(I360=0,"",'Ark1'!AG1652)</f>
        <v>9.0148619045573621</v>
      </c>
      <c r="K360" s="237">
        <f>+IF(I360=0,"",'Ark1'!AH1652)</f>
        <v>8.3333333333333357</v>
      </c>
      <c r="L360" s="237"/>
      <c r="M360" s="264"/>
      <c r="N360" s="237"/>
      <c r="O360" s="288">
        <f>+IF(I360=0,"",'Ark1'!U1652)</f>
        <v>34.979166666666657</v>
      </c>
      <c r="P360" s="237">
        <f>+IF(I360=0,"",'Ark1'!V1652)</f>
        <v>0</v>
      </c>
      <c r="Q360" s="237"/>
      <c r="R360" s="237"/>
      <c r="S360" s="237"/>
      <c r="T360" s="237"/>
      <c r="U360" s="238"/>
      <c r="V360" s="238">
        <f>+IF(I360=0,"",'Ark1'!S1652)</f>
        <v>8.25</v>
      </c>
      <c r="W360" s="238"/>
      <c r="X360" s="237">
        <f>+IF(I360=0,"",'Ark1'!W1652)</f>
        <v>100</v>
      </c>
      <c r="Y360" s="239">
        <f>+IF(I360=0,"",'Ark1'!X1652)</f>
        <v>91.666666666666686</v>
      </c>
      <c r="Z360" s="239">
        <f>+IF(I360=0,"",'Ark1'!Y1652)</f>
        <v>83.333333333333314</v>
      </c>
      <c r="AA360" s="239">
        <f>+IF(I360=0,"",'Ark1'!Z1652)</f>
        <v>9.8338267884662116</v>
      </c>
      <c r="AB360" s="237">
        <f>+IF(I360=0,"",'Ark1'!Z1652)</f>
        <v>9.8338267884662116</v>
      </c>
      <c r="AC360" s="237">
        <f>+IF(I360=0,"",'Ark1'!AB1652)</f>
        <v>0</v>
      </c>
      <c r="AD360" s="239">
        <f>+'Ark1'!AD1652</f>
        <v>0</v>
      </c>
      <c r="AE360" s="237">
        <f t="shared" si="50"/>
        <v>2.6666666666666665</v>
      </c>
      <c r="AF360" s="237">
        <f t="shared" si="51"/>
        <v>1.1428571428571428</v>
      </c>
      <c r="AG360" s="289"/>
      <c r="AJ360" s="29"/>
      <c r="AK360" s="27"/>
    </row>
    <row r="361" spans="1:47">
      <c r="A361" s="289"/>
      <c r="B361" s="236">
        <f>+'Ark1'!C1653</f>
        <v>2023</v>
      </c>
      <c r="C361" s="289"/>
      <c r="D361" s="236">
        <f>+'Ark1'!M1653</f>
        <v>9</v>
      </c>
      <c r="E361" s="236" t="str">
        <f>VLOOKUP(D361,RNR!$D$16:$E$30,2)</f>
        <v>3+</v>
      </c>
      <c r="F361" s="236">
        <f>+'Ark1'!D1653</f>
        <v>2</v>
      </c>
      <c r="G361" s="236" t="str">
        <f>VLOOKUP(F361,RNR!$D$2:$E$13,2)</f>
        <v>Feb</v>
      </c>
      <c r="H361" s="236">
        <f>+'Ark1'!Q1653</f>
        <v>41</v>
      </c>
      <c r="I361" s="236">
        <f>+'Ark1'!R1653</f>
        <v>53</v>
      </c>
      <c r="J361" s="237">
        <f>+IF(I361=0,"",'Ark1'!AG1653)</f>
        <v>11.949153604230101</v>
      </c>
      <c r="K361" s="237">
        <f>+IF(I361=0,"",'Ark1'!AH1653)</f>
        <v>1.886792452830188</v>
      </c>
      <c r="L361" s="237"/>
      <c r="M361" s="264"/>
      <c r="N361" s="237"/>
      <c r="O361" s="288">
        <f>+IF(I361=0,"",'Ark1'!U1653)</f>
        <v>35.986792452830194</v>
      </c>
      <c r="P361" s="237">
        <f>+IF(I361=0,"",'Ark1'!V1653)</f>
        <v>0</v>
      </c>
      <c r="Q361" s="237"/>
      <c r="R361" s="237"/>
      <c r="S361" s="237"/>
      <c r="T361" s="237"/>
      <c r="U361" s="238"/>
      <c r="V361" s="238">
        <f>+IF(I361=0,"",'Ark1'!S1653)</f>
        <v>8.6981132075471699</v>
      </c>
      <c r="W361" s="238"/>
      <c r="X361" s="237">
        <f>+IF(I361=0,"",'Ark1'!W1653)</f>
        <v>100</v>
      </c>
      <c r="Y361" s="239">
        <f>+IF(I361=0,"",'Ark1'!X1653)</f>
        <v>98.113207547169822</v>
      </c>
      <c r="Z361" s="239">
        <f>+IF(I361=0,"",'Ark1'!Y1653)</f>
        <v>96.226415094339615</v>
      </c>
      <c r="AA361" s="239">
        <f>+IF(I361=0,"",'Ark1'!Z1653)</f>
        <v>7.9471375583928721</v>
      </c>
      <c r="AB361" s="237">
        <f>+IF(I361=0,"",'Ark1'!Z1653)</f>
        <v>7.9471375583928721</v>
      </c>
      <c r="AC361" s="237">
        <f>+IF(I361=0,"",'Ark1'!AB1653)</f>
        <v>0</v>
      </c>
      <c r="AD361" s="239">
        <f>+'Ark1'!AD1653</f>
        <v>0</v>
      </c>
      <c r="AE361" s="237">
        <f t="shared" si="50"/>
        <v>5.8888888888888893</v>
      </c>
      <c r="AF361" s="237">
        <f t="shared" si="51"/>
        <v>1.2926829268292683</v>
      </c>
      <c r="AG361" s="289"/>
      <c r="AJ361" s="29"/>
      <c r="AK361" s="27"/>
    </row>
    <row r="362" spans="1:47">
      <c r="A362" s="289"/>
      <c r="B362" s="236">
        <f>+'Ark1'!C1654</f>
        <v>2023</v>
      </c>
      <c r="C362" s="289"/>
      <c r="D362" s="236">
        <f>+'Ark1'!M1654</f>
        <v>9</v>
      </c>
      <c r="E362" s="236" t="str">
        <f>VLOOKUP(D362,RNR!$D$16:$E$30,2)</f>
        <v>3+</v>
      </c>
      <c r="F362" s="236">
        <f>+'Ark1'!D1654</f>
        <v>3</v>
      </c>
      <c r="G362" s="236" t="str">
        <f>VLOOKUP(F362,RNR!$D$2:$E$13,2)</f>
        <v>Mar</v>
      </c>
      <c r="H362" s="236">
        <f>+'Ark1'!Q1654</f>
        <v>284</v>
      </c>
      <c r="I362" s="236">
        <f>+'Ark1'!R1654</f>
        <v>328</v>
      </c>
      <c r="J362" s="237">
        <f>+IF(I362=0,"",'Ark1'!AG1654)</f>
        <v>12.061796279628251</v>
      </c>
      <c r="K362" s="237">
        <f>+IF(I362=0,"",'Ark1'!AH1654)</f>
        <v>1.8292682926829271</v>
      </c>
      <c r="L362" s="237"/>
      <c r="M362" s="264"/>
      <c r="N362" s="237"/>
      <c r="O362" s="288">
        <f>+IF(I362=0,"",'Ark1'!U1654)</f>
        <v>36.321341463414576</v>
      </c>
      <c r="P362" s="237">
        <f>+IF(I362=0,"",'Ark1'!V1654)</f>
        <v>0</v>
      </c>
      <c r="Q362" s="237"/>
      <c r="R362" s="237"/>
      <c r="S362" s="237"/>
      <c r="T362" s="237"/>
      <c r="U362" s="238"/>
      <c r="V362" s="238">
        <f>+IF(I362=0,"",'Ark1'!S1654)</f>
        <v>8.8597560975609753</v>
      </c>
      <c r="W362" s="238"/>
      <c r="X362" s="237">
        <f>+IF(I362=0,"",'Ark1'!W1654)</f>
        <v>100</v>
      </c>
      <c r="Y362" s="239">
        <f>+IF(I362=0,"",'Ark1'!X1654)</f>
        <v>99.695121951219505</v>
      </c>
      <c r="Z362" s="239">
        <f>+IF(I362=0,"",'Ark1'!Y1654)</f>
        <v>96.951219512195138</v>
      </c>
      <c r="AA362" s="239">
        <f>+IF(I362=0,"",'Ark1'!Z1654)</f>
        <v>6.5572410658447637</v>
      </c>
      <c r="AB362" s="237">
        <f>+IF(I362=0,"",'Ark1'!Z1654)</f>
        <v>6.5572410658447637</v>
      </c>
      <c r="AC362" s="237">
        <f>+IF(I362=0,"",'Ark1'!AB1654)</f>
        <v>0</v>
      </c>
      <c r="AD362" s="239">
        <f>+'Ark1'!AD1654</f>
        <v>0</v>
      </c>
      <c r="AE362" s="237">
        <f t="shared" si="50"/>
        <v>36.444444444444443</v>
      </c>
      <c r="AF362" s="237">
        <f t="shared" si="51"/>
        <v>1.1549295774647887</v>
      </c>
      <c r="AG362" s="289"/>
      <c r="AJ362" s="29"/>
      <c r="AK362" s="27"/>
    </row>
    <row r="363" spans="1:47">
      <c r="A363" s="289"/>
      <c r="B363" s="236">
        <f>+'Ark1'!C1655</f>
        <v>2023</v>
      </c>
      <c r="C363" s="289"/>
      <c r="D363" s="236">
        <f>+'Ark1'!M1655</f>
        <v>9</v>
      </c>
      <c r="E363" s="236" t="str">
        <f>VLOOKUP(D363,RNR!$D$16:$E$30,2)</f>
        <v>3+</v>
      </c>
      <c r="F363" s="236">
        <f>+'Ark1'!D1655</f>
        <v>4</v>
      </c>
      <c r="G363" s="236" t="str">
        <f>VLOOKUP(F363,RNR!$D$2:$E$13,2)</f>
        <v>Apr</v>
      </c>
      <c r="H363" s="236">
        <f>+'Ark1'!Q1655</f>
        <v>25</v>
      </c>
      <c r="I363" s="236">
        <f>+'Ark1'!R1655</f>
        <v>27</v>
      </c>
      <c r="J363" s="237">
        <f>+IF(I363=0,"",'Ark1'!AG1655)</f>
        <v>6.6581884763006487</v>
      </c>
      <c r="K363" s="237">
        <f>+IF(I363=0,"",'Ark1'!AH1655)</f>
        <v>7.4074074074074083</v>
      </c>
      <c r="L363" s="237"/>
      <c r="M363" s="264"/>
      <c r="N363" s="237"/>
      <c r="O363" s="288">
        <f>+IF(I363=0,"",'Ark1'!U1655)</f>
        <v>32.188888888888904</v>
      </c>
      <c r="P363" s="237">
        <f>+IF(I363=0,"",'Ark1'!V1655)</f>
        <v>0</v>
      </c>
      <c r="Q363" s="237"/>
      <c r="R363" s="237"/>
      <c r="S363" s="237"/>
      <c r="T363" s="237"/>
      <c r="U363" s="238"/>
      <c r="V363" s="238">
        <f>+IF(I363=0,"",'Ark1'!S1655)</f>
        <v>8.4074074074074083</v>
      </c>
      <c r="W363" s="238"/>
      <c r="X363" s="237">
        <f>+IF(I363=0,"",'Ark1'!W1655)</f>
        <v>100</v>
      </c>
      <c r="Y363" s="239">
        <f>+IF(I363=0,"",'Ark1'!X1655)</f>
        <v>100</v>
      </c>
      <c r="Z363" s="239">
        <f>+IF(I363=0,"",'Ark1'!Y1655)</f>
        <v>85.18518518518519</v>
      </c>
      <c r="AA363" s="239">
        <f>+IF(I363=0,"",'Ark1'!Z1655)</f>
        <v>8.1788948512408357</v>
      </c>
      <c r="AB363" s="237">
        <f>+IF(I363=0,"",'Ark1'!Z1655)</f>
        <v>8.1788948512408357</v>
      </c>
      <c r="AC363" s="237">
        <f>+IF(I363=0,"",'Ark1'!AB1655)</f>
        <v>0</v>
      </c>
      <c r="AD363" s="239">
        <f>+'Ark1'!AD1655</f>
        <v>0</v>
      </c>
      <c r="AE363" s="237">
        <f t="shared" si="50"/>
        <v>3</v>
      </c>
      <c r="AF363" s="237">
        <f t="shared" si="51"/>
        <v>1.08</v>
      </c>
      <c r="AG363" s="289"/>
      <c r="AJ363" s="29"/>
      <c r="AK363" s="27"/>
    </row>
    <row r="364" spans="1:47">
      <c r="A364" s="289"/>
      <c r="B364" s="236">
        <f>+'Ark1'!C1656</f>
        <v>2023</v>
      </c>
      <c r="C364" s="289"/>
      <c r="D364" s="236">
        <f>+'Ark1'!M1656</f>
        <v>9</v>
      </c>
      <c r="E364" s="236" t="str">
        <f>VLOOKUP(D364,RNR!$D$16:$E$30,2)</f>
        <v>3+</v>
      </c>
      <c r="F364" s="236">
        <f>+'Ark1'!D1656</f>
        <v>5</v>
      </c>
      <c r="G364" s="236" t="str">
        <f>VLOOKUP(F364,RNR!$D$2:$E$13,2)</f>
        <v>Mai</v>
      </c>
      <c r="H364" s="236">
        <f>+'Ark1'!Q1656</f>
        <v>46</v>
      </c>
      <c r="I364" s="236">
        <f>+'Ark1'!R1656</f>
        <v>58</v>
      </c>
      <c r="J364" s="237">
        <f>+IF(I364=0,"",'Ark1'!AG1656)</f>
        <v>5.9903068885831718</v>
      </c>
      <c r="K364" s="237">
        <f>+IF(I364=0,"",'Ark1'!AH1656)</f>
        <v>0</v>
      </c>
      <c r="L364" s="237"/>
      <c r="M364" s="264"/>
      <c r="N364" s="237"/>
      <c r="O364" s="288">
        <f>+IF(I364=0,"",'Ark1'!U1656)</f>
        <v>34.458620689655156</v>
      </c>
      <c r="P364" s="237">
        <f>+IF(I364=0,"",'Ark1'!V1656)</f>
        <v>0</v>
      </c>
      <c r="Q364" s="237"/>
      <c r="R364" s="237"/>
      <c r="S364" s="237"/>
      <c r="T364" s="237"/>
      <c r="U364" s="238"/>
      <c r="V364" s="238">
        <f>+IF(I364=0,"",'Ark1'!S1656)</f>
        <v>8.5</v>
      </c>
      <c r="W364" s="238"/>
      <c r="X364" s="237">
        <f>+IF(I364=0,"",'Ark1'!W1656)</f>
        <v>100</v>
      </c>
      <c r="Y364" s="239">
        <f>+IF(I364=0,"",'Ark1'!X1656)</f>
        <v>100</v>
      </c>
      <c r="Z364" s="239">
        <f>+IF(I364=0,"",'Ark1'!Y1656)</f>
        <v>96.551724137931018</v>
      </c>
      <c r="AA364" s="239">
        <f>+IF(I364=0,"",'Ark1'!Z1656)</f>
        <v>6.7815427621917204</v>
      </c>
      <c r="AB364" s="237">
        <f>+IF(I364=0,"",'Ark1'!Z1656)</f>
        <v>6.7815427621917204</v>
      </c>
      <c r="AC364" s="237">
        <f>+IF(I364=0,"",'Ark1'!AB1656)</f>
        <v>0</v>
      </c>
      <c r="AD364" s="239">
        <f>+'Ark1'!AD1656</f>
        <v>0</v>
      </c>
      <c r="AE364" s="237">
        <f t="shared" si="50"/>
        <v>6.4444444444444446</v>
      </c>
      <c r="AF364" s="237">
        <f t="shared" si="51"/>
        <v>1.2608695652173914</v>
      </c>
      <c r="AG364" s="289"/>
      <c r="AJ364" s="29"/>
      <c r="AK364" s="27"/>
    </row>
    <row r="365" spans="1:47">
      <c r="A365" s="289"/>
      <c r="B365" s="236">
        <f>+'Ark1'!C1657</f>
        <v>2023</v>
      </c>
      <c r="C365" s="289"/>
      <c r="D365" s="236">
        <f>+'Ark1'!M1657</f>
        <v>9</v>
      </c>
      <c r="E365" s="236" t="str">
        <f>VLOOKUP(D365,RNR!$D$16:$E$30,2)</f>
        <v>3+</v>
      </c>
      <c r="F365" s="236">
        <f>+'Ark1'!D1657</f>
        <v>6</v>
      </c>
      <c r="G365" s="236" t="str">
        <f>VLOOKUP(F365,RNR!$D$2:$E$13,2)</f>
        <v>Jun</v>
      </c>
      <c r="H365" s="236">
        <f>+'Ark1'!Q1657</f>
        <v>53</v>
      </c>
      <c r="I365" s="236">
        <f>+'Ark1'!R1657</f>
        <v>61</v>
      </c>
      <c r="J365" s="237">
        <f>+IF(I365=0,"",'Ark1'!AG1657)</f>
        <v>8.1308722349633804</v>
      </c>
      <c r="K365" s="237">
        <f>+IF(I365=0,"",'Ark1'!AH1657)</f>
        <v>3.2786885245901645</v>
      </c>
      <c r="L365" s="237"/>
      <c r="M365" s="264"/>
      <c r="N365" s="237"/>
      <c r="O365" s="288">
        <f>+IF(I365=0,"",'Ark1'!U1657)</f>
        <v>36.034426229508206</v>
      </c>
      <c r="P365" s="237">
        <f>+IF(I365=0,"",'Ark1'!V1657)</f>
        <v>0</v>
      </c>
      <c r="Q365" s="237"/>
      <c r="R365" s="237"/>
      <c r="S365" s="237"/>
      <c r="T365" s="237"/>
      <c r="U365" s="238"/>
      <c r="V365" s="238">
        <f>+IF(I365=0,"",'Ark1'!S1657)</f>
        <v>8.5409836065573739</v>
      </c>
      <c r="W365" s="238"/>
      <c r="X365" s="237">
        <f>+IF(I365=0,"",'Ark1'!W1657)</f>
        <v>100</v>
      </c>
      <c r="Y365" s="239">
        <f>+IF(I365=0,"",'Ark1'!X1657)</f>
        <v>100</v>
      </c>
      <c r="Z365" s="239">
        <f>+IF(I365=0,"",'Ark1'!Y1657)</f>
        <v>96.721311475409834</v>
      </c>
      <c r="AA365" s="239">
        <f>+IF(I365=0,"",'Ark1'!Z1657)</f>
        <v>7.1226465252212074</v>
      </c>
      <c r="AB365" s="237">
        <f>+IF(I365=0,"",'Ark1'!Z1657)</f>
        <v>7.1226465252212074</v>
      </c>
      <c r="AC365" s="237">
        <f>+IF(I365=0,"",'Ark1'!AB1657)</f>
        <v>0</v>
      </c>
      <c r="AD365" s="239">
        <f>+'Ark1'!AD1657</f>
        <v>0</v>
      </c>
      <c r="AE365" s="237">
        <f t="shared" si="50"/>
        <v>6.7777777777777777</v>
      </c>
      <c r="AF365" s="237">
        <f t="shared" si="51"/>
        <v>1.1509433962264151</v>
      </c>
      <c r="AG365" s="289"/>
      <c r="AJ365" s="29"/>
      <c r="AK365" s="27"/>
    </row>
    <row r="366" spans="1:47">
      <c r="A366" s="289"/>
      <c r="B366" s="236">
        <f>+'Ark1'!C1658</f>
        <v>2023</v>
      </c>
      <c r="C366" s="289"/>
      <c r="D366" s="236">
        <f>+'Ark1'!M1658</f>
        <v>9</v>
      </c>
      <c r="E366" s="236" t="str">
        <f>VLOOKUP(D366,RNR!$D$16:$E$30,2)</f>
        <v>3+</v>
      </c>
      <c r="F366" s="236">
        <f>+'Ark1'!D1658</f>
        <v>7</v>
      </c>
      <c r="G366" s="236" t="str">
        <f>VLOOKUP(F366,RNR!$D$2:$E$13,2)</f>
        <v>Jul</v>
      </c>
      <c r="H366" s="236">
        <f>+'Ark1'!Q1658</f>
        <v>14</v>
      </c>
      <c r="I366" s="236">
        <f>+'Ark1'!R1658</f>
        <v>20</v>
      </c>
      <c r="J366" s="237">
        <f>+IF(I366=0,"",'Ark1'!AG1658)</f>
        <v>9.3973935320981674</v>
      </c>
      <c r="K366" s="237">
        <f>+IF(I366=0,"",'Ark1'!AH1658)</f>
        <v>0</v>
      </c>
      <c r="L366" s="237"/>
      <c r="M366" s="264"/>
      <c r="N366" s="237"/>
      <c r="O366" s="288">
        <f>+IF(I366=0,"",'Ark1'!U1658)</f>
        <v>37.964999999999989</v>
      </c>
      <c r="P366" s="237">
        <f>+IF(I366=0,"",'Ark1'!V1658)</f>
        <v>0</v>
      </c>
      <c r="Q366" s="237"/>
      <c r="R366" s="237"/>
      <c r="S366" s="237"/>
      <c r="T366" s="237"/>
      <c r="U366" s="238"/>
      <c r="V366" s="238">
        <f>+IF(I366=0,"",'Ark1'!S1658)</f>
        <v>9</v>
      </c>
      <c r="W366" s="238"/>
      <c r="X366" s="237">
        <f>+IF(I366=0,"",'Ark1'!W1658)</f>
        <v>100</v>
      </c>
      <c r="Y366" s="239">
        <f>+IF(I366=0,"",'Ark1'!X1658)</f>
        <v>100</v>
      </c>
      <c r="Z366" s="239">
        <f>+IF(I366=0,"",'Ark1'!Y1658)</f>
        <v>95</v>
      </c>
      <c r="AA366" s="239">
        <f>+IF(I366=0,"",'Ark1'!Z1658)</f>
        <v>7.5798598272000124</v>
      </c>
      <c r="AB366" s="237">
        <f>+IF(I366=0,"",'Ark1'!Z1658)</f>
        <v>7.5798598272000124</v>
      </c>
      <c r="AC366" s="237">
        <f>+IF(I366=0,"",'Ark1'!AB1658)</f>
        <v>0</v>
      </c>
      <c r="AD366" s="239">
        <f>+'Ark1'!AD1658</f>
        <v>0</v>
      </c>
      <c r="AE366" s="237">
        <f t="shared" si="50"/>
        <v>2.2222222222222223</v>
      </c>
      <c r="AF366" s="237">
        <f t="shared" si="51"/>
        <v>1.4285714285714286</v>
      </c>
      <c r="AG366" s="289"/>
      <c r="AJ366" s="29"/>
      <c r="AK366" s="27"/>
    </row>
    <row r="367" spans="1:47">
      <c r="A367" s="289"/>
      <c r="B367" s="236">
        <f>+'Ark1'!C1659</f>
        <v>2023</v>
      </c>
      <c r="C367" s="289"/>
      <c r="D367" s="236">
        <f>+'Ark1'!M1659</f>
        <v>9</v>
      </c>
      <c r="E367" s="236" t="str">
        <f>VLOOKUP(D367,RNR!$D$16:$E$30,2)</f>
        <v>3+</v>
      </c>
      <c r="F367" s="236">
        <f>+'Ark1'!D1659</f>
        <v>8</v>
      </c>
      <c r="G367" s="236" t="str">
        <f>VLOOKUP(F367,RNR!$D$2:$E$13,2)</f>
        <v>Aug</v>
      </c>
      <c r="H367" s="236">
        <f>+'Ark1'!Q1659</f>
        <v>217</v>
      </c>
      <c r="I367" s="236">
        <f>+'Ark1'!R1659</f>
        <v>275</v>
      </c>
      <c r="J367" s="237">
        <f>+IF(I367=0,"",'Ark1'!AG1659)</f>
        <v>5.5929888417401763</v>
      </c>
      <c r="K367" s="237">
        <f>+IF(I367=0,"",'Ark1'!AH1659)</f>
        <v>3.2727272727272725</v>
      </c>
      <c r="L367" s="237"/>
      <c r="M367" s="264"/>
      <c r="N367" s="237"/>
      <c r="O367" s="288">
        <f>+IF(I367=0,"",'Ark1'!U1659)</f>
        <v>33.459272727272754</v>
      </c>
      <c r="P367" s="237">
        <f>+IF(I367=0,"",'Ark1'!V1659)</f>
        <v>0</v>
      </c>
      <c r="Q367" s="237"/>
      <c r="R367" s="237"/>
      <c r="S367" s="237"/>
      <c r="T367" s="237"/>
      <c r="U367" s="238"/>
      <c r="V367" s="238">
        <f>+IF(I367=0,"",'Ark1'!S1659)</f>
        <v>8.5490909090909089</v>
      </c>
      <c r="W367" s="238"/>
      <c r="X367" s="237">
        <f>+IF(I367=0,"",'Ark1'!W1659)</f>
        <v>100</v>
      </c>
      <c r="Y367" s="239">
        <f>+IF(I367=0,"",'Ark1'!X1659)</f>
        <v>97.818181818181827</v>
      </c>
      <c r="Z367" s="239">
        <f>+IF(I367=0,"",'Ark1'!Y1659)</f>
        <v>83.636363636363654</v>
      </c>
      <c r="AA367" s="239">
        <f>+IF(I367=0,"",'Ark1'!Z1659)</f>
        <v>9.134725722019688</v>
      </c>
      <c r="AB367" s="237">
        <f>+IF(I367=0,"",'Ark1'!Z1659)</f>
        <v>9.134725722019688</v>
      </c>
      <c r="AC367" s="237">
        <f>+IF(I367=0,"",'Ark1'!AB1659)</f>
        <v>0</v>
      </c>
      <c r="AD367" s="239">
        <f>+'Ark1'!AD1659</f>
        <v>0</v>
      </c>
      <c r="AE367" s="237">
        <f t="shared" si="50"/>
        <v>30.555555555555557</v>
      </c>
      <c r="AF367" s="237">
        <f t="shared" si="51"/>
        <v>1.2672811059907834</v>
      </c>
      <c r="AG367" s="289"/>
      <c r="AJ367" s="29"/>
      <c r="AK367" s="27"/>
    </row>
    <row r="368" spans="1:47">
      <c r="A368" s="289"/>
      <c r="B368" s="236">
        <f>+'Ark1'!C1660</f>
        <v>2023</v>
      </c>
      <c r="C368" s="289"/>
      <c r="D368" s="236">
        <f>+'Ark1'!M1660</f>
        <v>9</v>
      </c>
      <c r="E368" s="236" t="str">
        <f>VLOOKUP(D368,RNR!$D$16:$E$30,2)</f>
        <v>3+</v>
      </c>
      <c r="F368" s="236">
        <f>+'Ark1'!D1660</f>
        <v>9</v>
      </c>
      <c r="G368" s="236" t="str">
        <f>VLOOKUP(F368,RNR!$D$2:$E$13,2)</f>
        <v>Sep</v>
      </c>
      <c r="H368" s="236">
        <f>+'Ark1'!Q1660</f>
        <v>342</v>
      </c>
      <c r="I368" s="236">
        <f>+'Ark1'!R1660</f>
        <v>485</v>
      </c>
      <c r="J368" s="237">
        <f>+IF(I368=0,"",'Ark1'!AG1660)</f>
        <v>8.2424483996230009</v>
      </c>
      <c r="K368" s="237">
        <f>+IF(I368=0,"",'Ark1'!AH1660)</f>
        <v>5.5670103092783503</v>
      </c>
      <c r="L368" s="237"/>
      <c r="M368" s="264"/>
      <c r="N368" s="237"/>
      <c r="O368" s="288">
        <f>+IF(I368=0,"",'Ark1'!U1660)</f>
        <v>29.589896907216502</v>
      </c>
      <c r="P368" s="237">
        <f>+IF(I368=0,"",'Ark1'!V1660)</f>
        <v>0</v>
      </c>
      <c r="Q368" s="237"/>
      <c r="R368" s="237"/>
      <c r="S368" s="237"/>
      <c r="T368" s="237"/>
      <c r="U368" s="238"/>
      <c r="V368" s="238">
        <f>+IF(I368=0,"",'Ark1'!S1660)</f>
        <v>8.0639175257731956</v>
      </c>
      <c r="W368" s="238"/>
      <c r="X368" s="237">
        <f>+IF(I368=0,"",'Ark1'!W1660)</f>
        <v>100</v>
      </c>
      <c r="Y368" s="239">
        <f>+IF(I368=0,"",'Ark1'!X1660)</f>
        <v>97.113402061855652</v>
      </c>
      <c r="Z368" s="239">
        <f>+IF(I368=0,"",'Ark1'!Y1660)</f>
        <v>76.288659793814432</v>
      </c>
      <c r="AA368" s="239">
        <f>+IF(I368=0,"",'Ark1'!Z1660)</f>
        <v>8.4170960654454685</v>
      </c>
      <c r="AB368" s="237">
        <f>+IF(I368=0,"",'Ark1'!Z1660)</f>
        <v>8.4170960654454685</v>
      </c>
      <c r="AC368" s="237">
        <f>+IF(I368=0,"",'Ark1'!AB1660)</f>
        <v>0</v>
      </c>
      <c r="AD368" s="239">
        <f>+'Ark1'!AD1660</f>
        <v>0</v>
      </c>
      <c r="AE368" s="237">
        <f t="shared" si="50"/>
        <v>53.888888888888886</v>
      </c>
      <c r="AF368" s="237">
        <f t="shared" si="51"/>
        <v>1.4181286549707601</v>
      </c>
      <c r="AG368" s="289"/>
      <c r="AJ368" s="29"/>
      <c r="AK368" s="27"/>
    </row>
    <row r="369" spans="1:47">
      <c r="A369" s="289"/>
      <c r="B369" s="236">
        <f>+'Ark1'!C1661</f>
        <v>2023</v>
      </c>
      <c r="C369" s="289"/>
      <c r="D369" s="236">
        <f>+'Ark1'!M1661</f>
        <v>9</v>
      </c>
      <c r="E369" s="236" t="str">
        <f>VLOOKUP(D369,RNR!$D$16:$E$30,2)</f>
        <v>3+</v>
      </c>
      <c r="F369" s="236">
        <f>+'Ark1'!D1661</f>
        <v>10</v>
      </c>
      <c r="G369" s="236" t="str">
        <f>VLOOKUP(F369,RNR!$D$2:$E$13,2)</f>
        <v>Okt</v>
      </c>
      <c r="H369" s="236">
        <f>+'Ark1'!Q1661</f>
        <v>1016</v>
      </c>
      <c r="I369" s="236">
        <f>+'Ark1'!R1661</f>
        <v>1389</v>
      </c>
      <c r="J369" s="237">
        <f>+IF(I369=0,"",'Ark1'!AG1661)</f>
        <v>8.8167581360567198</v>
      </c>
      <c r="K369" s="237">
        <f>+IF(I369=0,"",'Ark1'!AH1661)</f>
        <v>3.9596832253419745</v>
      </c>
      <c r="L369" s="237"/>
      <c r="M369" s="264"/>
      <c r="N369" s="237"/>
      <c r="O369" s="288">
        <f>+IF(I369=0,"",'Ark1'!U1661)</f>
        <v>31.296184305255593</v>
      </c>
      <c r="P369" s="237">
        <f>+IF(I369=0,"",'Ark1'!V1661)</f>
        <v>0</v>
      </c>
      <c r="Q369" s="237"/>
      <c r="R369" s="237"/>
      <c r="S369" s="237"/>
      <c r="T369" s="237"/>
      <c r="U369" s="238"/>
      <c r="V369" s="238">
        <f>+IF(I369=0,"",'Ark1'!S1661)</f>
        <v>8.3520518358531319</v>
      </c>
      <c r="W369" s="238"/>
      <c r="X369" s="237">
        <f>+IF(I369=0,"",'Ark1'!W1661)</f>
        <v>100</v>
      </c>
      <c r="Y369" s="239">
        <f>+IF(I369=0,"",'Ark1'!X1661)</f>
        <v>97.552195824334021</v>
      </c>
      <c r="Z369" s="239">
        <f>+IF(I369=0,"",'Ark1'!Y1661)</f>
        <v>82.073434125269998</v>
      </c>
      <c r="AA369" s="239">
        <f>+IF(I369=0,"",'Ark1'!Z1661)</f>
        <v>8.2100418669038504</v>
      </c>
      <c r="AB369" s="237">
        <f>+IF(I369=0,"",'Ark1'!Z1661)</f>
        <v>8.2100418669038504</v>
      </c>
      <c r="AC369" s="237">
        <f>+IF(I369=0,"",'Ark1'!AB1661)</f>
        <v>0</v>
      </c>
      <c r="AD369" s="239">
        <f>+'Ark1'!AD1661</f>
        <v>0</v>
      </c>
      <c r="AE369" s="237">
        <f t="shared" si="50"/>
        <v>154.33333333333334</v>
      </c>
      <c r="AF369" s="237">
        <f t="shared" si="51"/>
        <v>1.3671259842519685</v>
      </c>
      <c r="AG369" s="289"/>
      <c r="AJ369" s="29"/>
      <c r="AK369" s="27"/>
    </row>
    <row r="370" spans="1:47">
      <c r="A370" s="289"/>
      <c r="B370" s="236">
        <f>+'Ark1'!C1662</f>
        <v>2023</v>
      </c>
      <c r="C370" s="289"/>
      <c r="D370" s="236">
        <f>+'Ark1'!M1662</f>
        <v>9</v>
      </c>
      <c r="E370" s="236" t="str">
        <f>VLOOKUP(D370,RNR!$D$16:$E$30,2)</f>
        <v>3+</v>
      </c>
      <c r="F370" s="236">
        <f>+'Ark1'!D1662</f>
        <v>11</v>
      </c>
      <c r="G370" s="236" t="str">
        <f>VLOOKUP(F370,RNR!$D$2:$E$13,2)</f>
        <v>Nov</v>
      </c>
      <c r="H370" s="236">
        <f>+'Ark1'!Q1662</f>
        <v>404</v>
      </c>
      <c r="I370" s="236">
        <f>+'Ark1'!R1662</f>
        <v>560</v>
      </c>
      <c r="J370" s="237">
        <f>+IF(I370=0,"",'Ark1'!AG1662)</f>
        <v>7.5384343338876221</v>
      </c>
      <c r="K370" s="237">
        <f>+IF(I370=0,"",'Ark1'!AH1662)</f>
        <v>6.4285714285714306</v>
      </c>
      <c r="L370" s="237"/>
      <c r="M370" s="264"/>
      <c r="N370" s="237"/>
      <c r="O370" s="288">
        <f>+IF(I370=0,"",'Ark1'!U1662)</f>
        <v>30.907499999999978</v>
      </c>
      <c r="P370" s="237">
        <f>+IF(I370=0,"",'Ark1'!V1662)</f>
        <v>0</v>
      </c>
      <c r="Q370" s="237"/>
      <c r="R370" s="237"/>
      <c r="S370" s="237"/>
      <c r="T370" s="237"/>
      <c r="U370" s="238"/>
      <c r="V370" s="238">
        <f>+IF(I370=0,"",'Ark1'!S1662)</f>
        <v>8.3928571428571388</v>
      </c>
      <c r="W370" s="238"/>
      <c r="X370" s="237">
        <f>+IF(I370=0,"",'Ark1'!W1662)</f>
        <v>100</v>
      </c>
      <c r="Y370" s="239">
        <f>+IF(I370=0,"",'Ark1'!X1662)</f>
        <v>96.785714285714306</v>
      </c>
      <c r="Z370" s="239">
        <f>+IF(I370=0,"",'Ark1'!Y1662)</f>
        <v>79.107142857142875</v>
      </c>
      <c r="AA370" s="239">
        <f>+IF(I370=0,"",'Ark1'!Z1662)</f>
        <v>8.2897945541491929</v>
      </c>
      <c r="AB370" s="237">
        <f>+IF(I370=0,"",'Ark1'!Z1662)</f>
        <v>8.2897945541491929</v>
      </c>
      <c r="AC370" s="237">
        <f>+IF(I370=0,"",'Ark1'!AB1662)</f>
        <v>0</v>
      </c>
      <c r="AD370" s="239">
        <f>+'Ark1'!AD1662</f>
        <v>0</v>
      </c>
      <c r="AE370" s="237">
        <f t="shared" si="50"/>
        <v>62.222222222222221</v>
      </c>
      <c r="AF370" s="237">
        <f t="shared" si="51"/>
        <v>1.386138613861386</v>
      </c>
      <c r="AG370" s="289"/>
      <c r="AJ370" s="29"/>
      <c r="AK370" s="27"/>
    </row>
    <row r="371" spans="1:47">
      <c r="A371" s="289"/>
      <c r="B371" s="236">
        <f>+'Ark1'!C1663</f>
        <v>2023</v>
      </c>
      <c r="C371" s="289"/>
      <c r="D371" s="236">
        <f>+'Ark1'!M1663</f>
        <v>9</v>
      </c>
      <c r="E371" s="236" t="str">
        <f>VLOOKUP(D371,RNR!$D$16:$E$30,2)</f>
        <v>3+</v>
      </c>
      <c r="F371" s="236">
        <f>+'Ark1'!D1663</f>
        <v>12</v>
      </c>
      <c r="G371" s="236" t="str">
        <f>VLOOKUP(F371,RNR!$D$2:$E$13,2)</f>
        <v>Des</v>
      </c>
      <c r="H371" s="236">
        <f>+'Ark1'!Q1663</f>
        <v>11</v>
      </c>
      <c r="I371" s="236">
        <f>+'Ark1'!R1663</f>
        <v>14</v>
      </c>
      <c r="J371" s="237">
        <f>+IF(I371=0,"",'Ark1'!AG1663)</f>
        <v>3.4600335796332886</v>
      </c>
      <c r="K371" s="237">
        <f>+IF(I371=0,"",'Ark1'!AH1663)</f>
        <v>7.1428571428571441</v>
      </c>
      <c r="L371" s="237"/>
      <c r="M371" s="264"/>
      <c r="N371" s="237"/>
      <c r="O371" s="288">
        <f>+IF(I371=0,"",'Ark1'!U1663)</f>
        <v>33.414285714285739</v>
      </c>
      <c r="P371" s="237">
        <f>+IF(I371=0,"",'Ark1'!V1663)</f>
        <v>0</v>
      </c>
      <c r="Q371" s="237"/>
      <c r="R371" s="237"/>
      <c r="S371" s="237"/>
      <c r="T371" s="237"/>
      <c r="U371" s="238"/>
      <c r="V371" s="238">
        <f>+IF(I371=0,"",'Ark1'!S1663)</f>
        <v>8.6428571428571388</v>
      </c>
      <c r="W371" s="238"/>
      <c r="X371" s="237">
        <f>+IF(I371=0,"",'Ark1'!W1663)</f>
        <v>100</v>
      </c>
      <c r="Y371" s="239">
        <f>+IF(I371=0,"",'Ark1'!X1663)</f>
        <v>100</v>
      </c>
      <c r="Z371" s="239">
        <f>+IF(I371=0,"",'Ark1'!Y1663)</f>
        <v>78.571428571428555</v>
      </c>
      <c r="AA371" s="239">
        <f>+IF(I371=0,"",'Ark1'!Z1663)</f>
        <v>8.4223221384651978</v>
      </c>
      <c r="AB371" s="237">
        <f>+IF(I371=0,"",'Ark1'!Z1663)</f>
        <v>8.4223221384651978</v>
      </c>
      <c r="AC371" s="237">
        <f>+IF(I371=0,"",'Ark1'!AB1663)</f>
        <v>0</v>
      </c>
      <c r="AD371" s="239">
        <f>+'Ark1'!AD1663</f>
        <v>0</v>
      </c>
      <c r="AE371" s="237">
        <f t="shared" si="50"/>
        <v>1.5555555555555556</v>
      </c>
      <c r="AF371" s="237">
        <f t="shared" si="51"/>
        <v>1.2727272727272727</v>
      </c>
      <c r="AG371" s="289"/>
      <c r="AJ371" s="29"/>
      <c r="AK371" s="27"/>
    </row>
    <row r="372" spans="1:47">
      <c r="A372" s="289"/>
      <c r="B372" s="289"/>
      <c r="C372" s="289"/>
      <c r="D372" s="289"/>
      <c r="E372" s="289"/>
      <c r="F372" s="289"/>
      <c r="G372" s="289"/>
      <c r="H372" s="289"/>
      <c r="I372" s="289"/>
      <c r="J372" s="289"/>
      <c r="K372" s="289"/>
      <c r="L372" s="289"/>
      <c r="M372" s="330"/>
      <c r="N372" s="289"/>
      <c r="O372" s="289"/>
      <c r="P372" s="289"/>
      <c r="Q372" s="289"/>
      <c r="R372" s="290"/>
      <c r="S372" s="290"/>
      <c r="T372" s="290"/>
      <c r="U372" s="289"/>
      <c r="V372" s="289"/>
      <c r="W372" s="289"/>
      <c r="X372" s="289"/>
      <c r="Y372" s="289"/>
      <c r="Z372" s="289"/>
      <c r="AA372" s="289"/>
      <c r="AB372" s="289"/>
      <c r="AC372" s="289"/>
      <c r="AD372" s="289"/>
      <c r="AE372" s="289"/>
      <c r="AF372" s="289"/>
      <c r="AG372" s="289"/>
      <c r="AJ372" s="29"/>
      <c r="AK372" s="27"/>
      <c r="AN372" s="27"/>
      <c r="AO372" s="27"/>
      <c r="AP372" s="27"/>
      <c r="AR372" s="27"/>
      <c r="AS372" s="241"/>
      <c r="AT372" s="27"/>
      <c r="AU372" s="27"/>
    </row>
    <row r="373" spans="1:47">
      <c r="A373" s="330" t="s">
        <v>654</v>
      </c>
      <c r="B373" s="330"/>
      <c r="C373" s="330" t="str">
        <f>+E379</f>
        <v>4-</v>
      </c>
      <c r="D373" s="330"/>
      <c r="E373" s="330"/>
      <c r="F373" s="330"/>
      <c r="G373" s="330"/>
      <c r="H373" s="330"/>
      <c r="I373" s="289"/>
      <c r="J373" s="289"/>
      <c r="K373" s="289"/>
      <c r="L373" s="289"/>
      <c r="M373" s="330"/>
      <c r="N373" s="289"/>
      <c r="O373" s="289"/>
      <c r="P373" s="289"/>
      <c r="Q373" s="289"/>
      <c r="R373" s="290"/>
      <c r="S373" s="290"/>
      <c r="T373" s="290"/>
      <c r="U373" s="289"/>
      <c r="V373" s="289"/>
      <c r="W373" s="289"/>
      <c r="X373" s="289"/>
      <c r="Y373" s="289"/>
      <c r="Z373" s="289"/>
      <c r="AA373" s="289"/>
      <c r="AB373" s="289"/>
      <c r="AC373" s="289"/>
      <c r="AD373" s="289"/>
      <c r="AE373" s="289"/>
      <c r="AF373" s="289"/>
      <c r="AG373" s="289"/>
      <c r="AJ373" s="29"/>
      <c r="AK373" s="27"/>
      <c r="AN373" s="27"/>
      <c r="AO373" s="27"/>
      <c r="AP373" s="27"/>
      <c r="AR373" s="27"/>
      <c r="AS373" s="241"/>
      <c r="AT373" s="27"/>
      <c r="AU373" s="27"/>
    </row>
    <row r="374" spans="1:47">
      <c r="A374" s="289"/>
      <c r="B374" s="289"/>
      <c r="C374" s="289"/>
      <c r="D374" s="289"/>
      <c r="E374" s="289"/>
      <c r="F374" s="289"/>
      <c r="G374" s="289"/>
      <c r="H374" s="289"/>
      <c r="I374" s="289"/>
      <c r="J374" s="289"/>
      <c r="K374" s="289"/>
      <c r="L374" s="289"/>
      <c r="M374" s="330"/>
      <c r="N374" s="289"/>
      <c r="O374" s="289"/>
      <c r="P374" s="289"/>
      <c r="Q374" s="289"/>
      <c r="R374" s="290"/>
      <c r="S374" s="290"/>
      <c r="T374" s="290"/>
      <c r="U374" s="289"/>
      <c r="V374" s="289"/>
      <c r="W374" s="289"/>
      <c r="X374" s="289"/>
      <c r="Y374" s="289"/>
      <c r="Z374" s="289"/>
      <c r="AA374" s="289"/>
      <c r="AB374" s="289"/>
      <c r="AC374" s="289"/>
      <c r="AD374" s="289"/>
      <c r="AE374" s="289"/>
      <c r="AF374" s="289"/>
      <c r="AG374" s="289"/>
      <c r="AJ374" s="29"/>
      <c r="AK374" s="27"/>
      <c r="AN374" s="27"/>
      <c r="AO374" s="27"/>
      <c r="AP374" s="27"/>
      <c r="AR374" s="27"/>
      <c r="AS374" s="241"/>
      <c r="AT374" s="27"/>
      <c r="AU374" s="27"/>
    </row>
    <row r="375" spans="1:47">
      <c r="A375" s="289"/>
      <c r="B375" s="236">
        <f>+'Ark1'!C1664</f>
        <v>2023</v>
      </c>
      <c r="C375" s="289"/>
      <c r="D375" s="236">
        <f>+'Ark1'!M1664</f>
        <v>10</v>
      </c>
      <c r="E375" s="236" t="str">
        <f>VLOOKUP(D375,RNR!$D$16:$E$30,2)</f>
        <v>4-</v>
      </c>
      <c r="F375" s="236">
        <f>+'Ark1'!D1664</f>
        <v>1</v>
      </c>
      <c r="G375" s="236" t="str">
        <f>VLOOKUP(F375,RNR!$D$2:$E$13,2)</f>
        <v>Jan</v>
      </c>
      <c r="H375" s="236">
        <f>+'Ark1'!Q1664</f>
        <v>7</v>
      </c>
      <c r="I375" s="236">
        <f>+'Ark1'!R1664</f>
        <v>8</v>
      </c>
      <c r="J375" s="237">
        <f>+IF(I375=0,"",'Ark1'!AG1664)</f>
        <v>3.1656715776813709</v>
      </c>
      <c r="K375" s="237">
        <f>+IF(I375=0,"",'Ark1'!AH1664)</f>
        <v>0</v>
      </c>
      <c r="L375" s="237"/>
      <c r="M375" s="264"/>
      <c r="N375" s="237"/>
      <c r="O375" s="288">
        <f>+IF(I375=0,"",'Ark1'!U1664)</f>
        <v>36.85</v>
      </c>
      <c r="P375" s="237">
        <f>+IF(I375=0,"",'Ark1'!V1664)</f>
        <v>0</v>
      </c>
      <c r="Q375" s="237"/>
      <c r="R375" s="237"/>
      <c r="S375" s="237"/>
      <c r="T375" s="237"/>
      <c r="U375" s="238"/>
      <c r="V375" s="238">
        <f>+IF(I375=0,"",'Ark1'!S1664)</f>
        <v>9.375</v>
      </c>
      <c r="W375" s="238"/>
      <c r="X375" s="237">
        <f>+IF(I375=0,"",'Ark1'!W1664)</f>
        <v>100</v>
      </c>
      <c r="Y375" s="239">
        <f>+IF(I375=0,"",'Ark1'!X1664)</f>
        <v>100</v>
      </c>
      <c r="Z375" s="239">
        <f>+IF(I375=0,"",'Ark1'!Y1664)</f>
        <v>100</v>
      </c>
      <c r="AA375" s="239">
        <f>+IF(I375=0,"",'Ark1'!Z1664)</f>
        <v>9.0563513624417311</v>
      </c>
      <c r="AB375" s="237">
        <f>+IF(I375=0,"",'Ark1'!Z1664)</f>
        <v>9.0563513624417311</v>
      </c>
      <c r="AC375" s="237">
        <f>+IF(I375=0,"",'Ark1'!AB1664)</f>
        <v>0</v>
      </c>
      <c r="AD375" s="239">
        <f>+'Ark1'!AD1664</f>
        <v>0</v>
      </c>
      <c r="AE375" s="237">
        <f t="shared" si="50"/>
        <v>0.8</v>
      </c>
      <c r="AF375" s="237">
        <f t="shared" si="51"/>
        <v>1.1428571428571428</v>
      </c>
      <c r="AG375" s="289"/>
      <c r="AJ375" s="29"/>
      <c r="AK375" s="27"/>
    </row>
    <row r="376" spans="1:47">
      <c r="A376" s="289"/>
      <c r="B376" s="236">
        <f>+'Ark1'!C1665</f>
        <v>2023</v>
      </c>
      <c r="C376" s="289"/>
      <c r="D376" s="236">
        <f>+'Ark1'!M1665</f>
        <v>10</v>
      </c>
      <c r="E376" s="236" t="str">
        <f>VLOOKUP(D376,RNR!$D$16:$E$30,2)</f>
        <v>4-</v>
      </c>
      <c r="F376" s="236">
        <f>+'Ark1'!D1665</f>
        <v>2</v>
      </c>
      <c r="G376" s="236" t="str">
        <f>VLOOKUP(F376,RNR!$D$2:$E$13,2)</f>
        <v>Feb</v>
      </c>
      <c r="H376" s="236">
        <f>+'Ark1'!Q1665</f>
        <v>19</v>
      </c>
      <c r="I376" s="236">
        <f>+'Ark1'!R1665</f>
        <v>20</v>
      </c>
      <c r="J376" s="237">
        <f>+IF(I376=0,"",'Ark1'!AG1665)</f>
        <v>4.9436780312997284</v>
      </c>
      <c r="K376" s="237">
        <f>+IF(I376=0,"",'Ark1'!AH1665)</f>
        <v>0</v>
      </c>
      <c r="L376" s="237"/>
      <c r="M376" s="264"/>
      <c r="N376" s="237"/>
      <c r="O376" s="288">
        <f>+IF(I376=0,"",'Ark1'!U1665)</f>
        <v>39.454999999999991</v>
      </c>
      <c r="P376" s="237">
        <f>+IF(I376=0,"",'Ark1'!V1665)</f>
        <v>0</v>
      </c>
      <c r="Q376" s="237"/>
      <c r="R376" s="237"/>
      <c r="S376" s="237"/>
      <c r="T376" s="237"/>
      <c r="U376" s="238"/>
      <c r="V376" s="238">
        <f>+IF(I376=0,"",'Ark1'!S1665)</f>
        <v>9.25</v>
      </c>
      <c r="W376" s="238"/>
      <c r="X376" s="237">
        <f>+IF(I376=0,"",'Ark1'!W1665)</f>
        <v>100</v>
      </c>
      <c r="Y376" s="239">
        <f>+IF(I376=0,"",'Ark1'!X1665)</f>
        <v>100</v>
      </c>
      <c r="Z376" s="239">
        <f>+IF(I376=0,"",'Ark1'!Y1665)</f>
        <v>95</v>
      </c>
      <c r="AA376" s="239">
        <f>+IF(I376=0,"",'Ark1'!Z1665)</f>
        <v>7.8603737188508012</v>
      </c>
      <c r="AB376" s="237">
        <f>+IF(I376=0,"",'Ark1'!Z1665)</f>
        <v>7.8603737188508012</v>
      </c>
      <c r="AC376" s="237">
        <f>+IF(I376=0,"",'Ark1'!AB1665)</f>
        <v>0</v>
      </c>
      <c r="AD376" s="239">
        <f>+'Ark1'!AD1665</f>
        <v>0</v>
      </c>
      <c r="AE376" s="237">
        <f t="shared" si="50"/>
        <v>2</v>
      </c>
      <c r="AF376" s="237">
        <f t="shared" si="51"/>
        <v>1.0526315789473684</v>
      </c>
      <c r="AG376" s="289"/>
      <c r="AJ376" s="29"/>
      <c r="AK376" s="27"/>
    </row>
    <row r="377" spans="1:47">
      <c r="A377" s="289"/>
      <c r="B377" s="236">
        <f>+'Ark1'!C1666</f>
        <v>2023</v>
      </c>
      <c r="C377" s="289"/>
      <c r="D377" s="236">
        <f>+'Ark1'!M1666</f>
        <v>10</v>
      </c>
      <c r="E377" s="236" t="str">
        <f>VLOOKUP(D377,RNR!$D$16:$E$30,2)</f>
        <v>4-</v>
      </c>
      <c r="F377" s="236">
        <f>+'Ark1'!D1666</f>
        <v>3</v>
      </c>
      <c r="G377" s="236" t="str">
        <f>VLOOKUP(F377,RNR!$D$2:$E$13,2)</f>
        <v>Mar</v>
      </c>
      <c r="H377" s="236">
        <f>+'Ark1'!Q1666</f>
        <v>116</v>
      </c>
      <c r="I377" s="236">
        <f>+'Ark1'!R1666</f>
        <v>129</v>
      </c>
      <c r="J377" s="237">
        <f>+IF(I377=0,"",'Ark1'!AG1666)</f>
        <v>5.068254738042131</v>
      </c>
      <c r="K377" s="237">
        <f>+IF(I377=0,"",'Ark1'!AH1666)</f>
        <v>0.77519379844961245</v>
      </c>
      <c r="L377" s="237"/>
      <c r="M377" s="264"/>
      <c r="N377" s="237"/>
      <c r="O377" s="288">
        <f>+IF(I377=0,"",'Ark1'!U1666)</f>
        <v>38.805426356589152</v>
      </c>
      <c r="P377" s="237">
        <f>+IF(I377=0,"",'Ark1'!V1666)</f>
        <v>0</v>
      </c>
      <c r="Q377" s="237"/>
      <c r="R377" s="237"/>
      <c r="S377" s="237"/>
      <c r="T377" s="237"/>
      <c r="U377" s="238"/>
      <c r="V377" s="238">
        <f>+IF(I377=0,"",'Ark1'!S1666)</f>
        <v>9.0232558139534902</v>
      </c>
      <c r="W377" s="238"/>
      <c r="X377" s="237">
        <f>+IF(I377=0,"",'Ark1'!W1666)</f>
        <v>100</v>
      </c>
      <c r="Y377" s="239">
        <f>+IF(I377=0,"",'Ark1'!X1666)</f>
        <v>100</v>
      </c>
      <c r="Z377" s="239">
        <f>+IF(I377=0,"",'Ark1'!Y1666)</f>
        <v>99.224806201550379</v>
      </c>
      <c r="AA377" s="239">
        <f>+IF(I377=0,"",'Ark1'!Z1666)</f>
        <v>6.5255527560282731</v>
      </c>
      <c r="AB377" s="237">
        <f>+IF(I377=0,"",'Ark1'!Z1666)</f>
        <v>6.5255527560282731</v>
      </c>
      <c r="AC377" s="237">
        <f>+IF(I377=0,"",'Ark1'!AB1666)</f>
        <v>0</v>
      </c>
      <c r="AD377" s="239">
        <f>+'Ark1'!AD1666</f>
        <v>0</v>
      </c>
      <c r="AE377" s="237">
        <f t="shared" si="50"/>
        <v>12.9</v>
      </c>
      <c r="AF377" s="237">
        <f t="shared" si="51"/>
        <v>1.1120689655172413</v>
      </c>
      <c r="AG377" s="289"/>
      <c r="AJ377" s="29"/>
      <c r="AK377" s="27"/>
    </row>
    <row r="378" spans="1:47">
      <c r="A378" s="289"/>
      <c r="B378" s="236">
        <f>+'Ark1'!C1667</f>
        <v>2023</v>
      </c>
      <c r="C378" s="289"/>
      <c r="D378" s="236">
        <f>+'Ark1'!M1667</f>
        <v>10</v>
      </c>
      <c r="E378" s="236" t="str">
        <f>VLOOKUP(D378,RNR!$D$16:$E$30,2)</f>
        <v>4-</v>
      </c>
      <c r="F378" s="236">
        <f>+'Ark1'!D1667</f>
        <v>4</v>
      </c>
      <c r="G378" s="236" t="str">
        <f>VLOOKUP(F378,RNR!$D$2:$E$13,2)</f>
        <v>Apr</v>
      </c>
      <c r="H378" s="236">
        <f>+'Ark1'!Q1667</f>
        <v>10</v>
      </c>
      <c r="I378" s="236">
        <f>+'Ark1'!R1667</f>
        <v>10</v>
      </c>
      <c r="J378" s="237">
        <f>+IF(I378=0,"",'Ark1'!AG1667)</f>
        <v>3.1103722487378489</v>
      </c>
      <c r="K378" s="237">
        <f>+IF(I378=0,"",'Ark1'!AH1667)</f>
        <v>10</v>
      </c>
      <c r="L378" s="237"/>
      <c r="M378" s="264"/>
      <c r="N378" s="237"/>
      <c r="O378" s="288">
        <f>+IF(I378=0,"",'Ark1'!U1667)</f>
        <v>40.6</v>
      </c>
      <c r="P378" s="237">
        <f>+IF(I378=0,"",'Ark1'!V1667)</f>
        <v>0</v>
      </c>
      <c r="Q378" s="237"/>
      <c r="R378" s="237"/>
      <c r="S378" s="237"/>
      <c r="T378" s="237"/>
      <c r="U378" s="238"/>
      <c r="V378" s="238">
        <f>+IF(I378=0,"",'Ark1'!S1667)</f>
        <v>8.6999999999999993</v>
      </c>
      <c r="W378" s="238"/>
      <c r="X378" s="237">
        <f>+IF(I378=0,"",'Ark1'!W1667)</f>
        <v>100</v>
      </c>
      <c r="Y378" s="239">
        <f>+IF(I378=0,"",'Ark1'!X1667)</f>
        <v>100</v>
      </c>
      <c r="Z378" s="239">
        <f>+IF(I378=0,"",'Ark1'!Y1667)</f>
        <v>100</v>
      </c>
      <c r="AA378" s="239">
        <f>+IF(I378=0,"",'Ark1'!Z1667)</f>
        <v>6.5138314377944964</v>
      </c>
      <c r="AB378" s="237">
        <f>+IF(I378=0,"",'Ark1'!Z1667)</f>
        <v>6.5138314377944964</v>
      </c>
      <c r="AC378" s="237">
        <f>+IF(I378=0,"",'Ark1'!AB1667)</f>
        <v>0</v>
      </c>
      <c r="AD378" s="239">
        <f>+'Ark1'!AD1667</f>
        <v>0</v>
      </c>
      <c r="AE378" s="237">
        <f t="shared" si="50"/>
        <v>1</v>
      </c>
      <c r="AF378" s="237">
        <f t="shared" si="51"/>
        <v>1</v>
      </c>
      <c r="AG378" s="289"/>
      <c r="AJ378" s="29"/>
      <c r="AK378" s="27"/>
    </row>
    <row r="379" spans="1:47">
      <c r="A379" s="289"/>
      <c r="B379" s="236">
        <f>+'Ark1'!C1668</f>
        <v>2023</v>
      </c>
      <c r="C379" s="289"/>
      <c r="D379" s="236">
        <f>+'Ark1'!M1668</f>
        <v>10</v>
      </c>
      <c r="E379" s="236" t="str">
        <f>VLOOKUP(D379,RNR!$D$16:$E$30,2)</f>
        <v>4-</v>
      </c>
      <c r="F379" s="236">
        <f>+'Ark1'!D1668</f>
        <v>5</v>
      </c>
      <c r="G379" s="236" t="str">
        <f>VLOOKUP(F379,RNR!$D$2:$E$13,2)</f>
        <v>Mai</v>
      </c>
      <c r="H379" s="236">
        <f>+'Ark1'!Q1668</f>
        <v>25</v>
      </c>
      <c r="I379" s="236">
        <f>+'Ark1'!R1668</f>
        <v>32</v>
      </c>
      <c r="J379" s="237">
        <f>+IF(I379=0,"",'Ark1'!AG1668)</f>
        <v>3.6008979765554998</v>
      </c>
      <c r="K379" s="237">
        <f>+IF(I379=0,"",'Ark1'!AH1668)</f>
        <v>3.125</v>
      </c>
      <c r="L379" s="237"/>
      <c r="M379" s="264"/>
      <c r="N379" s="237"/>
      <c r="O379" s="288">
        <f>+IF(I379=0,"",'Ark1'!U1668)</f>
        <v>37.543749999999989</v>
      </c>
      <c r="P379" s="237">
        <f>+IF(I379=0,"",'Ark1'!V1668)</f>
        <v>0</v>
      </c>
      <c r="Q379" s="237"/>
      <c r="R379" s="237"/>
      <c r="S379" s="237"/>
      <c r="T379" s="237"/>
      <c r="U379" s="238"/>
      <c r="V379" s="238">
        <f>+IF(I379=0,"",'Ark1'!S1668)</f>
        <v>8.71875</v>
      </c>
      <c r="W379" s="238"/>
      <c r="X379" s="237">
        <f>+IF(I379=0,"",'Ark1'!W1668)</f>
        <v>100</v>
      </c>
      <c r="Y379" s="239">
        <f>+IF(I379=0,"",'Ark1'!X1668)</f>
        <v>100</v>
      </c>
      <c r="Z379" s="239">
        <f>+IF(I379=0,"",'Ark1'!Y1668)</f>
        <v>100</v>
      </c>
      <c r="AA379" s="239">
        <f>+IF(I379=0,"",'Ark1'!Z1668)</f>
        <v>6.9041173177677324</v>
      </c>
      <c r="AB379" s="237">
        <f>+IF(I379=0,"",'Ark1'!Z1668)</f>
        <v>6.9041173177677324</v>
      </c>
      <c r="AC379" s="237">
        <f>+IF(I379=0,"",'Ark1'!AB1668)</f>
        <v>0</v>
      </c>
      <c r="AD379" s="239">
        <f>+'Ark1'!AD1668</f>
        <v>0</v>
      </c>
      <c r="AE379" s="237">
        <f t="shared" si="50"/>
        <v>3.2</v>
      </c>
      <c r="AF379" s="237">
        <f t="shared" si="51"/>
        <v>1.28</v>
      </c>
      <c r="AG379" s="289"/>
      <c r="AJ379" s="29"/>
      <c r="AK379" s="27"/>
    </row>
    <row r="380" spans="1:47">
      <c r="A380" s="289"/>
      <c r="B380" s="236">
        <f>+'Ark1'!C1669</f>
        <v>2023</v>
      </c>
      <c r="C380" s="289"/>
      <c r="D380" s="236">
        <f>+'Ark1'!M1669</f>
        <v>10</v>
      </c>
      <c r="E380" s="236" t="str">
        <f>VLOOKUP(D380,RNR!$D$16:$E$30,2)</f>
        <v>4-</v>
      </c>
      <c r="F380" s="236">
        <f>+'Ark1'!D1669</f>
        <v>6</v>
      </c>
      <c r="G380" s="236" t="str">
        <f>VLOOKUP(F380,RNR!$D$2:$E$13,2)</f>
        <v>Jun</v>
      </c>
      <c r="H380" s="236">
        <f>+'Ark1'!Q1669</f>
        <v>22</v>
      </c>
      <c r="I380" s="236">
        <f>+'Ark1'!R1669</f>
        <v>29</v>
      </c>
      <c r="J380" s="237">
        <f>+IF(I380=0,"",'Ark1'!AG1669)</f>
        <v>3.9368942812754306</v>
      </c>
      <c r="K380" s="237">
        <f>+IF(I380=0,"",'Ark1'!AH1669)</f>
        <v>10.344827586206899</v>
      </c>
      <c r="L380" s="237"/>
      <c r="M380" s="264"/>
      <c r="N380" s="237"/>
      <c r="O380" s="288">
        <f>+IF(I380=0,"",'Ark1'!U1669)</f>
        <v>36.699999999999989</v>
      </c>
      <c r="P380" s="237">
        <f>+IF(I380=0,"",'Ark1'!V1669)</f>
        <v>0</v>
      </c>
      <c r="Q380" s="237"/>
      <c r="R380" s="237"/>
      <c r="S380" s="237"/>
      <c r="T380" s="237"/>
      <c r="U380" s="238"/>
      <c r="V380" s="238">
        <f>+IF(I380=0,"",'Ark1'!S1669)</f>
        <v>9.206896551724137</v>
      </c>
      <c r="W380" s="238"/>
      <c r="X380" s="237">
        <f>+IF(I380=0,"",'Ark1'!W1669)</f>
        <v>100</v>
      </c>
      <c r="Y380" s="239">
        <f>+IF(I380=0,"",'Ark1'!X1669)</f>
        <v>100</v>
      </c>
      <c r="Z380" s="239">
        <f>+IF(I380=0,"",'Ark1'!Y1669)</f>
        <v>100</v>
      </c>
      <c r="AA380" s="239">
        <f>+IF(I380=0,"",'Ark1'!Z1669)</f>
        <v>6.4522115962482003</v>
      </c>
      <c r="AB380" s="237">
        <f>+IF(I380=0,"",'Ark1'!Z1669)</f>
        <v>6.4522115962482003</v>
      </c>
      <c r="AC380" s="237">
        <f>+IF(I380=0,"",'Ark1'!AB1669)</f>
        <v>0</v>
      </c>
      <c r="AD380" s="239">
        <f>+'Ark1'!AD1669</f>
        <v>0</v>
      </c>
      <c r="AE380" s="237">
        <f t="shared" si="50"/>
        <v>2.9</v>
      </c>
      <c r="AF380" s="237">
        <f t="shared" si="51"/>
        <v>1.3181818181818181</v>
      </c>
      <c r="AG380" s="289"/>
      <c r="AJ380" s="29"/>
      <c r="AK380" s="27"/>
    </row>
    <row r="381" spans="1:47">
      <c r="A381" s="289"/>
      <c r="B381" s="236">
        <f>+'Ark1'!C1670</f>
        <v>2023</v>
      </c>
      <c r="C381" s="289"/>
      <c r="D381" s="236">
        <f>+'Ark1'!M1670</f>
        <v>10</v>
      </c>
      <c r="E381" s="236" t="str">
        <f>VLOOKUP(D381,RNR!$D$16:$E$30,2)</f>
        <v>4-</v>
      </c>
      <c r="F381" s="236">
        <f>+'Ark1'!D1670</f>
        <v>7</v>
      </c>
      <c r="G381" s="236" t="str">
        <f>VLOOKUP(F381,RNR!$D$2:$E$13,2)</f>
        <v>Jul</v>
      </c>
      <c r="H381" s="236">
        <f>+'Ark1'!Q1670</f>
        <v>7</v>
      </c>
      <c r="I381" s="236">
        <f>+'Ark1'!R1670</f>
        <v>9</v>
      </c>
      <c r="J381" s="237">
        <f>+IF(I381=0,"",'Ark1'!AG1670)</f>
        <v>4.2871817720516345</v>
      </c>
      <c r="K381" s="237">
        <f>+IF(I381=0,"",'Ark1'!AH1670)</f>
        <v>0</v>
      </c>
      <c r="L381" s="237"/>
      <c r="M381" s="264"/>
      <c r="N381" s="237"/>
      <c r="O381" s="288">
        <f>+IF(I381=0,"",'Ark1'!U1670)</f>
        <v>38.488888888888887</v>
      </c>
      <c r="P381" s="237">
        <f>+IF(I381=0,"",'Ark1'!V1670)</f>
        <v>0</v>
      </c>
      <c r="Q381" s="237"/>
      <c r="R381" s="237"/>
      <c r="S381" s="237"/>
      <c r="T381" s="237"/>
      <c r="U381" s="238"/>
      <c r="V381" s="238">
        <f>+IF(I381=0,"",'Ark1'!S1670)</f>
        <v>9.1111111111111125</v>
      </c>
      <c r="W381" s="238"/>
      <c r="X381" s="237">
        <f>+IF(I381=0,"",'Ark1'!W1670)</f>
        <v>100</v>
      </c>
      <c r="Y381" s="239">
        <f>+IF(I381=0,"",'Ark1'!X1670)</f>
        <v>100</v>
      </c>
      <c r="Z381" s="239">
        <f>+IF(I381=0,"",'Ark1'!Y1670)</f>
        <v>100</v>
      </c>
      <c r="AA381" s="239">
        <f>+IF(I381=0,"",'Ark1'!Z1670)</f>
        <v>5.728378565323152</v>
      </c>
      <c r="AB381" s="237">
        <f>+IF(I381=0,"",'Ark1'!Z1670)</f>
        <v>5.728378565323152</v>
      </c>
      <c r="AC381" s="237">
        <f>+IF(I381=0,"",'Ark1'!AB1670)</f>
        <v>0</v>
      </c>
      <c r="AD381" s="239">
        <f>+'Ark1'!AD1670</f>
        <v>0</v>
      </c>
      <c r="AE381" s="237">
        <f t="shared" si="50"/>
        <v>0.9</v>
      </c>
      <c r="AF381" s="237">
        <f t="shared" si="51"/>
        <v>1.2857142857142858</v>
      </c>
      <c r="AG381" s="289"/>
      <c r="AJ381" s="29"/>
      <c r="AK381" s="27"/>
    </row>
    <row r="382" spans="1:47">
      <c r="A382" s="289"/>
      <c r="B382" s="236">
        <f>+'Ark1'!C1671</f>
        <v>2023</v>
      </c>
      <c r="C382" s="289"/>
      <c r="D382" s="236">
        <f>+'Ark1'!M1671</f>
        <v>10</v>
      </c>
      <c r="E382" s="236" t="str">
        <f>VLOOKUP(D382,RNR!$D$16:$E$30,2)</f>
        <v>4-</v>
      </c>
      <c r="F382" s="236">
        <f>+'Ark1'!D1671</f>
        <v>8</v>
      </c>
      <c r="G382" s="236" t="str">
        <f>VLOOKUP(F382,RNR!$D$2:$E$13,2)</f>
        <v>Aug</v>
      </c>
      <c r="H382" s="236">
        <f>+'Ark1'!Q1671</f>
        <v>136</v>
      </c>
      <c r="I382" s="236">
        <f>+'Ark1'!R1671</f>
        <v>157</v>
      </c>
      <c r="J382" s="237">
        <f>+IF(I382=0,"",'Ark1'!AG1671)</f>
        <v>3.5646011394712618</v>
      </c>
      <c r="K382" s="237">
        <f>+IF(I382=0,"",'Ark1'!AH1671)</f>
        <v>1.2738853503184711</v>
      </c>
      <c r="L382" s="237"/>
      <c r="M382" s="264"/>
      <c r="N382" s="237"/>
      <c r="O382" s="288">
        <f>+IF(I382=0,"",'Ark1'!U1671)</f>
        <v>37.352229299363053</v>
      </c>
      <c r="P382" s="237">
        <f>+IF(I382=0,"",'Ark1'!V1671)</f>
        <v>0</v>
      </c>
      <c r="Q382" s="237"/>
      <c r="R382" s="237"/>
      <c r="S382" s="237"/>
      <c r="T382" s="237"/>
      <c r="U382" s="238"/>
      <c r="V382" s="238">
        <f>+IF(I382=0,"",'Ark1'!S1671)</f>
        <v>8.8216560509554149</v>
      </c>
      <c r="W382" s="238"/>
      <c r="X382" s="237">
        <f>+IF(I382=0,"",'Ark1'!W1671)</f>
        <v>100</v>
      </c>
      <c r="Y382" s="239">
        <f>+IF(I382=0,"",'Ark1'!X1671)</f>
        <v>98.726114649681563</v>
      </c>
      <c r="Z382" s="239">
        <f>+IF(I382=0,"",'Ark1'!Y1671)</f>
        <v>91.082802547770697</v>
      </c>
      <c r="AA382" s="239">
        <f>+IF(I382=0,"",'Ark1'!Z1671)</f>
        <v>8.9587845085696323</v>
      </c>
      <c r="AB382" s="237">
        <f>+IF(I382=0,"",'Ark1'!Z1671)</f>
        <v>8.9587845085696323</v>
      </c>
      <c r="AC382" s="237">
        <f>+IF(I382=0,"",'Ark1'!AB1671)</f>
        <v>0</v>
      </c>
      <c r="AD382" s="239">
        <f>+'Ark1'!AD1671</f>
        <v>0</v>
      </c>
      <c r="AE382" s="237">
        <f t="shared" si="50"/>
        <v>15.7</v>
      </c>
      <c r="AF382" s="237">
        <f t="shared" si="51"/>
        <v>1.1544117647058822</v>
      </c>
      <c r="AG382" s="289"/>
      <c r="AJ382" s="29"/>
      <c r="AK382" s="27"/>
    </row>
    <row r="383" spans="1:47">
      <c r="A383" s="289"/>
      <c r="B383" s="236">
        <f>+'Ark1'!C1672</f>
        <v>2023</v>
      </c>
      <c r="C383" s="289"/>
      <c r="D383" s="236">
        <f>+'Ark1'!M1672</f>
        <v>10</v>
      </c>
      <c r="E383" s="236" t="str">
        <f>VLOOKUP(D383,RNR!$D$16:$E$30,2)</f>
        <v>4-</v>
      </c>
      <c r="F383" s="236">
        <f>+'Ark1'!D1672</f>
        <v>9</v>
      </c>
      <c r="G383" s="236" t="str">
        <f>VLOOKUP(F383,RNR!$D$2:$E$13,2)</f>
        <v>Sep</v>
      </c>
      <c r="H383" s="236">
        <f>+'Ark1'!Q1672</f>
        <v>155</v>
      </c>
      <c r="I383" s="236">
        <f>+'Ark1'!R1672</f>
        <v>188</v>
      </c>
      <c r="J383" s="237">
        <f>+IF(I383=0,"",'Ark1'!AG1672)</f>
        <v>3.534274757469468</v>
      </c>
      <c r="K383" s="237">
        <f>+IF(I383=0,"",'Ark1'!AH1672)</f>
        <v>7.4468085106382995</v>
      </c>
      <c r="L383" s="237"/>
      <c r="M383" s="264"/>
      <c r="N383" s="237"/>
      <c r="O383" s="288">
        <f>+IF(I383=0,"",'Ark1'!U1672)</f>
        <v>32.731914893617031</v>
      </c>
      <c r="P383" s="237">
        <f>+IF(I383=0,"",'Ark1'!V1672)</f>
        <v>0</v>
      </c>
      <c r="Q383" s="237"/>
      <c r="R383" s="237"/>
      <c r="S383" s="237"/>
      <c r="T383" s="237"/>
      <c r="U383" s="238"/>
      <c r="V383" s="238">
        <f>+IF(I383=0,"",'Ark1'!S1672)</f>
        <v>8.5478723404255295</v>
      </c>
      <c r="W383" s="238"/>
      <c r="X383" s="237">
        <f>+IF(I383=0,"",'Ark1'!W1672)</f>
        <v>100</v>
      </c>
      <c r="Y383" s="239">
        <f>+IF(I383=0,"",'Ark1'!X1672)</f>
        <v>100</v>
      </c>
      <c r="Z383" s="239">
        <f>+IF(I383=0,"",'Ark1'!Y1672)</f>
        <v>83.510638297872319</v>
      </c>
      <c r="AA383" s="239">
        <f>+IF(I383=0,"",'Ark1'!Z1672)</f>
        <v>8.7748699786203428</v>
      </c>
      <c r="AB383" s="237">
        <f>+IF(I383=0,"",'Ark1'!Z1672)</f>
        <v>8.7748699786203428</v>
      </c>
      <c r="AC383" s="237">
        <f>+IF(I383=0,"",'Ark1'!AB1672)</f>
        <v>0</v>
      </c>
      <c r="AD383" s="239">
        <f>+'Ark1'!AD1672</f>
        <v>0</v>
      </c>
      <c r="AE383" s="237">
        <f t="shared" si="50"/>
        <v>18.8</v>
      </c>
      <c r="AF383" s="237">
        <f t="shared" si="51"/>
        <v>1.2129032258064516</v>
      </c>
      <c r="AG383" s="289"/>
      <c r="AJ383" s="29"/>
      <c r="AK383" s="27"/>
    </row>
    <row r="384" spans="1:47">
      <c r="A384" s="289"/>
      <c r="B384" s="236">
        <f>+'Ark1'!C1673</f>
        <v>2023</v>
      </c>
      <c r="C384" s="289"/>
      <c r="D384" s="236">
        <f>+'Ark1'!M1673</f>
        <v>10</v>
      </c>
      <c r="E384" s="236" t="str">
        <f>VLOOKUP(D384,RNR!$D$16:$E$30,2)</f>
        <v>4-</v>
      </c>
      <c r="F384" s="236">
        <f>+'Ark1'!D1673</f>
        <v>10</v>
      </c>
      <c r="G384" s="236" t="str">
        <f>VLOOKUP(F384,RNR!$D$2:$E$13,2)</f>
        <v>Okt</v>
      </c>
      <c r="H384" s="236">
        <f>+'Ark1'!Q1673</f>
        <v>391</v>
      </c>
      <c r="I384" s="236">
        <f>+'Ark1'!R1673</f>
        <v>466</v>
      </c>
      <c r="J384" s="237">
        <f>+IF(I384=0,"",'Ark1'!AG1673)</f>
        <v>3.2719870826656225</v>
      </c>
      <c r="K384" s="237">
        <f>+IF(I384=0,"",'Ark1'!AH1673)</f>
        <v>4.7210300429184562</v>
      </c>
      <c r="L384" s="237"/>
      <c r="M384" s="264"/>
      <c r="N384" s="237"/>
      <c r="O384" s="288">
        <f>+IF(I384=0,"",'Ark1'!U1673)</f>
        <v>34.618669527896969</v>
      </c>
      <c r="P384" s="237">
        <f>+IF(I384=0,"",'Ark1'!V1673)</f>
        <v>0</v>
      </c>
      <c r="Q384" s="237"/>
      <c r="R384" s="237"/>
      <c r="S384" s="237"/>
      <c r="T384" s="237"/>
      <c r="U384" s="238"/>
      <c r="V384" s="238">
        <f>+IF(I384=0,"",'Ark1'!S1673)</f>
        <v>8.8154506437768259</v>
      </c>
      <c r="W384" s="238"/>
      <c r="X384" s="237">
        <f>+IF(I384=0,"",'Ark1'!W1673)</f>
        <v>100</v>
      </c>
      <c r="Y384" s="239">
        <f>+IF(I384=0,"",'Ark1'!X1673)</f>
        <v>99.356223175965695</v>
      </c>
      <c r="Z384" s="239">
        <f>+IF(I384=0,"",'Ark1'!Y1673)</f>
        <v>89.914163090128753</v>
      </c>
      <c r="AA384" s="239">
        <f>+IF(I384=0,"",'Ark1'!Z1673)</f>
        <v>8.5532298915372706</v>
      </c>
      <c r="AB384" s="237">
        <f>+IF(I384=0,"",'Ark1'!Z1673)</f>
        <v>8.5532298915372706</v>
      </c>
      <c r="AC384" s="237">
        <f>+IF(I384=0,"",'Ark1'!AB1673)</f>
        <v>0</v>
      </c>
      <c r="AD384" s="239">
        <f>+'Ark1'!AD1673</f>
        <v>0</v>
      </c>
      <c r="AE384" s="237">
        <f t="shared" si="50"/>
        <v>46.6</v>
      </c>
      <c r="AF384" s="237">
        <f t="shared" si="51"/>
        <v>1.1918158567774937</v>
      </c>
      <c r="AG384" s="289"/>
      <c r="AJ384" s="29"/>
      <c r="AK384" s="27"/>
    </row>
    <row r="385" spans="1:47">
      <c r="A385" s="289"/>
      <c r="B385" s="236">
        <f>+'Ark1'!C1674</f>
        <v>2023</v>
      </c>
      <c r="C385" s="289"/>
      <c r="D385" s="236">
        <f>+'Ark1'!M1674</f>
        <v>10</v>
      </c>
      <c r="E385" s="236" t="str">
        <f>VLOOKUP(D385,RNR!$D$16:$E$30,2)</f>
        <v>4-</v>
      </c>
      <c r="F385" s="236">
        <f>+'Ark1'!D1674</f>
        <v>11</v>
      </c>
      <c r="G385" s="236" t="str">
        <f>VLOOKUP(F385,RNR!$D$2:$E$13,2)</f>
        <v>Nov</v>
      </c>
      <c r="H385" s="236">
        <f>+'Ark1'!Q1674</f>
        <v>176</v>
      </c>
      <c r="I385" s="236">
        <f>+'Ark1'!R1674</f>
        <v>214</v>
      </c>
      <c r="J385" s="237">
        <f>+IF(I385=0,"",'Ark1'!AG1674)</f>
        <v>3.1585012852821017</v>
      </c>
      <c r="K385" s="237">
        <f>+IF(I385=0,"",'Ark1'!AH1674)</f>
        <v>9.3457943925233611</v>
      </c>
      <c r="L385" s="237"/>
      <c r="M385" s="264"/>
      <c r="N385" s="237"/>
      <c r="O385" s="288">
        <f>+IF(I385=0,"",'Ark1'!U1674)</f>
        <v>33.887383177570101</v>
      </c>
      <c r="P385" s="237">
        <f>+IF(I385=0,"",'Ark1'!V1674)</f>
        <v>0</v>
      </c>
      <c r="Q385" s="237"/>
      <c r="R385" s="237"/>
      <c r="S385" s="237"/>
      <c r="T385" s="237"/>
      <c r="U385" s="238"/>
      <c r="V385" s="238">
        <f>+IF(I385=0,"",'Ark1'!S1674)</f>
        <v>8.7383177570093462</v>
      </c>
      <c r="W385" s="238"/>
      <c r="X385" s="237">
        <f>+IF(I385=0,"",'Ark1'!W1674)</f>
        <v>100</v>
      </c>
      <c r="Y385" s="239">
        <f>+IF(I385=0,"",'Ark1'!X1674)</f>
        <v>98.130841121495365</v>
      </c>
      <c r="Z385" s="239">
        <f>+IF(I385=0,"",'Ark1'!Y1674)</f>
        <v>85.981308411214982</v>
      </c>
      <c r="AA385" s="239">
        <f>+IF(I385=0,"",'Ark1'!Z1674)</f>
        <v>9.0256632900379028</v>
      </c>
      <c r="AB385" s="237">
        <f>+IF(I385=0,"",'Ark1'!Z1674)</f>
        <v>9.0256632900379028</v>
      </c>
      <c r="AC385" s="237">
        <f>+IF(I385=0,"",'Ark1'!AB1674)</f>
        <v>0</v>
      </c>
      <c r="AD385" s="239">
        <f>+'Ark1'!AD1674</f>
        <v>0</v>
      </c>
      <c r="AE385" s="237">
        <f t="shared" si="50"/>
        <v>21.4</v>
      </c>
      <c r="AF385" s="237">
        <f t="shared" si="51"/>
        <v>1.2159090909090908</v>
      </c>
      <c r="AG385" s="289"/>
      <c r="AJ385" s="29"/>
      <c r="AK385" s="27"/>
    </row>
    <row r="386" spans="1:47">
      <c r="A386" s="289"/>
      <c r="B386" s="236">
        <f>+'Ark1'!C1675</f>
        <v>2023</v>
      </c>
      <c r="C386" s="289"/>
      <c r="D386" s="236">
        <f>+'Ark1'!M1675</f>
        <v>10</v>
      </c>
      <c r="E386" s="236" t="str">
        <f>VLOOKUP(D386,RNR!$D$16:$E$30,2)</f>
        <v>4-</v>
      </c>
      <c r="F386" s="236">
        <f>+'Ark1'!D1675</f>
        <v>12</v>
      </c>
      <c r="G386" s="236" t="str">
        <f>VLOOKUP(F386,RNR!$D$2:$E$13,2)</f>
        <v>Des</v>
      </c>
      <c r="H386" s="236">
        <f>+'Ark1'!Q1675</f>
        <v>11</v>
      </c>
      <c r="I386" s="236">
        <f>+'Ark1'!R1675</f>
        <v>12</v>
      </c>
      <c r="J386" s="237">
        <f>+IF(I386=0,"",'Ark1'!AG1675)</f>
        <v>2.9030850363532821</v>
      </c>
      <c r="K386" s="237">
        <f>+IF(I386=0,"",'Ark1'!AH1675)</f>
        <v>0</v>
      </c>
      <c r="L386" s="237"/>
      <c r="M386" s="264"/>
      <c r="N386" s="237"/>
      <c r="O386" s="288">
        <f>+IF(I386=0,"",'Ark1'!U1675)</f>
        <v>32.708333333333336</v>
      </c>
      <c r="P386" s="237">
        <f>+IF(I386=0,"",'Ark1'!V1675)</f>
        <v>0</v>
      </c>
      <c r="Q386" s="237"/>
      <c r="R386" s="237"/>
      <c r="S386" s="237"/>
      <c r="T386" s="237"/>
      <c r="U386" s="238"/>
      <c r="V386" s="238">
        <f>+IF(I386=0,"",'Ark1'!S1675)</f>
        <v>8.4166666666666643</v>
      </c>
      <c r="W386" s="238"/>
      <c r="X386" s="237">
        <f>+IF(I386=0,"",'Ark1'!W1675)</f>
        <v>100</v>
      </c>
      <c r="Y386" s="239">
        <f>+IF(I386=0,"",'Ark1'!X1675)</f>
        <v>100</v>
      </c>
      <c r="Z386" s="239">
        <f>+IF(I386=0,"",'Ark1'!Y1675)</f>
        <v>75</v>
      </c>
      <c r="AA386" s="239">
        <f>+IF(I386=0,"",'Ark1'!Z1675)</f>
        <v>10.369623774381703</v>
      </c>
      <c r="AB386" s="237">
        <f>+IF(I386=0,"",'Ark1'!Z1675)</f>
        <v>10.369623774381703</v>
      </c>
      <c r="AC386" s="237">
        <f>+IF(I386=0,"",'Ark1'!AB1675)</f>
        <v>0</v>
      </c>
      <c r="AD386" s="239">
        <f>+'Ark1'!AD1675</f>
        <v>0</v>
      </c>
      <c r="AE386" s="237">
        <f t="shared" si="50"/>
        <v>1.2</v>
      </c>
      <c r="AF386" s="237">
        <f t="shared" si="51"/>
        <v>1.0909090909090908</v>
      </c>
      <c r="AG386" s="289"/>
      <c r="AJ386" s="29"/>
      <c r="AK386" s="27"/>
    </row>
    <row r="387" spans="1:47">
      <c r="A387" s="289"/>
      <c r="B387" s="289"/>
      <c r="C387" s="289"/>
      <c r="D387" s="289"/>
      <c r="E387" s="289"/>
      <c r="F387" s="289"/>
      <c r="G387" s="289"/>
      <c r="H387" s="289"/>
      <c r="I387" s="289"/>
      <c r="J387" s="289"/>
      <c r="K387" s="289"/>
      <c r="L387" s="289"/>
      <c r="M387" s="330"/>
      <c r="N387" s="289"/>
      <c r="O387" s="289"/>
      <c r="P387" s="289"/>
      <c r="Q387" s="289"/>
      <c r="R387" s="290"/>
      <c r="S387" s="290"/>
      <c r="T387" s="290"/>
      <c r="U387" s="289"/>
      <c r="V387" s="289"/>
      <c r="W387" s="289"/>
      <c r="X387" s="289"/>
      <c r="Y387" s="289"/>
      <c r="Z387" s="289"/>
      <c r="AA387" s="289"/>
      <c r="AB387" s="289"/>
      <c r="AC387" s="289"/>
      <c r="AD387" s="289"/>
      <c r="AE387" s="289"/>
      <c r="AF387" s="289"/>
      <c r="AG387" s="289"/>
      <c r="AJ387" s="29"/>
      <c r="AK387" s="27"/>
      <c r="AN387" s="27"/>
      <c r="AO387" s="27"/>
      <c r="AP387" s="27"/>
      <c r="AR387" s="27"/>
      <c r="AS387" s="241"/>
      <c r="AT387" s="27"/>
      <c r="AU387" s="27"/>
    </row>
    <row r="388" spans="1:47">
      <c r="A388" s="330" t="s">
        <v>654</v>
      </c>
      <c r="B388" s="330"/>
      <c r="C388" s="330" t="str">
        <f>+E394</f>
        <v>4</v>
      </c>
      <c r="D388" s="330"/>
      <c r="E388" s="330"/>
      <c r="F388" s="330"/>
      <c r="G388" s="330"/>
      <c r="H388" s="330"/>
      <c r="I388" s="289"/>
      <c r="J388" s="289"/>
      <c r="K388" s="289"/>
      <c r="L388" s="289"/>
      <c r="M388" s="330"/>
      <c r="N388" s="289"/>
      <c r="O388" s="289"/>
      <c r="P388" s="289"/>
      <c r="Q388" s="289"/>
      <c r="R388" s="290"/>
      <c r="S388" s="290"/>
      <c r="T388" s="290"/>
      <c r="U388" s="289"/>
      <c r="V388" s="289"/>
      <c r="W388" s="289"/>
      <c r="X388" s="289"/>
      <c r="Y388" s="289"/>
      <c r="Z388" s="289"/>
      <c r="AA388" s="289"/>
      <c r="AB388" s="289"/>
      <c r="AC388" s="289"/>
      <c r="AD388" s="289"/>
      <c r="AE388" s="289"/>
      <c r="AF388" s="289"/>
      <c r="AG388" s="289"/>
      <c r="AJ388" s="29"/>
      <c r="AK388" s="27"/>
      <c r="AN388" s="27"/>
      <c r="AO388" s="27"/>
      <c r="AP388" s="27"/>
      <c r="AR388" s="27"/>
      <c r="AS388" s="241"/>
      <c r="AT388" s="27"/>
      <c r="AU388" s="27"/>
    </row>
    <row r="389" spans="1:47">
      <c r="A389" s="289"/>
      <c r="B389" s="289"/>
      <c r="C389" s="289"/>
      <c r="D389" s="289"/>
      <c r="E389" s="289"/>
      <c r="F389" s="289"/>
      <c r="G389" s="289"/>
      <c r="H389" s="289"/>
      <c r="I389" s="289"/>
      <c r="J389" s="289"/>
      <c r="K389" s="289"/>
      <c r="L389" s="289"/>
      <c r="M389" s="330"/>
      <c r="N389" s="289"/>
      <c r="O389" s="289"/>
      <c r="P389" s="289"/>
      <c r="Q389" s="289"/>
      <c r="R389" s="290"/>
      <c r="S389" s="290"/>
      <c r="T389" s="290"/>
      <c r="U389" s="289"/>
      <c r="V389" s="289"/>
      <c r="W389" s="289"/>
      <c r="X389" s="289"/>
      <c r="Y389" s="289"/>
      <c r="Z389" s="289"/>
      <c r="AA389" s="289"/>
      <c r="AB389" s="289"/>
      <c r="AC389" s="289"/>
      <c r="AD389" s="289"/>
      <c r="AE389" s="289"/>
      <c r="AF389" s="289"/>
      <c r="AG389" s="289"/>
      <c r="AJ389" s="29"/>
      <c r="AK389" s="27"/>
      <c r="AN389" s="27"/>
      <c r="AO389" s="27"/>
      <c r="AP389" s="27"/>
      <c r="AR389" s="27"/>
      <c r="AS389" s="241"/>
      <c r="AT389" s="27"/>
      <c r="AU389" s="27"/>
    </row>
    <row r="390" spans="1:47" ht="15" customHeight="1">
      <c r="A390" s="289"/>
      <c r="B390" s="236">
        <f>+'Ark1'!C1676</f>
        <v>2023</v>
      </c>
      <c r="C390" s="289"/>
      <c r="D390" s="236">
        <f>+'Ark1'!M1676</f>
        <v>11</v>
      </c>
      <c r="E390" s="236" t="str">
        <f>VLOOKUP(D390,RNR!$D$16:$E$30,2)</f>
        <v>4</v>
      </c>
      <c r="F390" s="236">
        <f>+'Ark1'!D1676</f>
        <v>1</v>
      </c>
      <c r="G390" s="236" t="str">
        <f>VLOOKUP(F390,RNR!$D$2:$E$13,2)</f>
        <v>Jan</v>
      </c>
      <c r="H390" s="236">
        <f>+'Ark1'!Q1676</f>
        <v>4</v>
      </c>
      <c r="I390" s="236">
        <f>+'Ark1'!R1676</f>
        <v>4</v>
      </c>
      <c r="J390" s="237">
        <f>+IF(I390=0,"",'Ark1'!AG1676)</f>
        <v>1.6773334478759501</v>
      </c>
      <c r="K390" s="237">
        <f>+IF(I390=0,"",'Ark1'!AH1676)</f>
        <v>0</v>
      </c>
      <c r="L390" s="237"/>
      <c r="M390" s="264"/>
      <c r="N390" s="237"/>
      <c r="O390" s="288">
        <f>+IF(I390=0,"",'Ark1'!U1676)</f>
        <v>39.050000000000011</v>
      </c>
      <c r="P390" s="237">
        <f>+IF(I390=0,"",'Ark1'!V1676)</f>
        <v>0</v>
      </c>
      <c r="Q390" s="237"/>
      <c r="R390" s="237"/>
      <c r="S390" s="237"/>
      <c r="T390" s="237"/>
      <c r="U390" s="238"/>
      <c r="V390" s="238">
        <f>+IF(I390=0,"",'Ark1'!S1676)</f>
        <v>8.25</v>
      </c>
      <c r="W390" s="238"/>
      <c r="X390" s="237">
        <f>+IF(I390=0,"",'Ark1'!W1676)</f>
        <v>100</v>
      </c>
      <c r="Y390" s="239">
        <f>+IF(I390=0,"",'Ark1'!X1676)</f>
        <v>100</v>
      </c>
      <c r="Z390" s="239">
        <f>+IF(I390=0,"",'Ark1'!Y1676)</f>
        <v>100</v>
      </c>
      <c r="AA390" s="239">
        <f>+IF(I390=0,"",'Ark1'!Z1676)</f>
        <v>11.0996621570208</v>
      </c>
      <c r="AB390" s="237">
        <f>+IF(I390=0,"",'Ark1'!Z1676)</f>
        <v>11.0996621570208</v>
      </c>
      <c r="AC390" s="237">
        <f>+IF(I390=0,"",'Ark1'!AB1676)</f>
        <v>0</v>
      </c>
      <c r="AD390" s="239">
        <f>+'Ark1'!AD1676</f>
        <v>0</v>
      </c>
      <c r="AE390" s="237">
        <f t="shared" si="50"/>
        <v>0.36363636363636365</v>
      </c>
      <c r="AF390" s="237">
        <f t="shared" si="51"/>
        <v>1</v>
      </c>
      <c r="AG390" s="289"/>
      <c r="AJ390" s="29"/>
      <c r="AK390" s="27"/>
    </row>
    <row r="391" spans="1:47">
      <c r="A391" s="289"/>
      <c r="B391" s="236">
        <f>+'Ark1'!C1677</f>
        <v>2023</v>
      </c>
      <c r="C391" s="289"/>
      <c r="D391" s="236">
        <f>+'Ark1'!M1677</f>
        <v>11</v>
      </c>
      <c r="E391" s="236" t="str">
        <f>VLOOKUP(D391,RNR!$D$16:$E$30,2)</f>
        <v>4</v>
      </c>
      <c r="F391" s="236">
        <f>+'Ark1'!D1677</f>
        <v>2</v>
      </c>
      <c r="G391" s="236" t="str">
        <f>VLOOKUP(F391,RNR!$D$2:$E$13,2)</f>
        <v>Feb</v>
      </c>
      <c r="H391" s="236">
        <f>+'Ark1'!Q1677</f>
        <v>9</v>
      </c>
      <c r="I391" s="236">
        <f>+'Ark1'!R1677</f>
        <v>9</v>
      </c>
      <c r="J391" s="237">
        <f>+IF(I391=0,"",'Ark1'!AG1677)</f>
        <v>2.0411231815960607</v>
      </c>
      <c r="K391" s="237">
        <f>+IF(I391=0,"",'Ark1'!AH1677)</f>
        <v>0</v>
      </c>
      <c r="L391" s="237"/>
      <c r="M391" s="264"/>
      <c r="N391" s="237"/>
      <c r="O391" s="288">
        <f>+IF(I391=0,"",'Ark1'!U1677)</f>
        <v>36.200000000000003</v>
      </c>
      <c r="P391" s="237">
        <f>+IF(I391=0,"",'Ark1'!V1677)</f>
        <v>0</v>
      </c>
      <c r="Q391" s="237"/>
      <c r="R391" s="237"/>
      <c r="S391" s="237"/>
      <c r="T391" s="237"/>
      <c r="U391" s="238"/>
      <c r="V391" s="238">
        <f>+IF(I391=0,"",'Ark1'!S1677)</f>
        <v>8.7777777777777768</v>
      </c>
      <c r="W391" s="238"/>
      <c r="X391" s="237">
        <f>+IF(I391=0,"",'Ark1'!W1677)</f>
        <v>100</v>
      </c>
      <c r="Y391" s="239">
        <f>+IF(I391=0,"",'Ark1'!X1677)</f>
        <v>100</v>
      </c>
      <c r="Z391" s="239">
        <f>+IF(I391=0,"",'Ark1'!Y1677)</f>
        <v>100</v>
      </c>
      <c r="AA391" s="239">
        <f>+IF(I391=0,"",'Ark1'!Z1677)</f>
        <v>5.2727812606083084</v>
      </c>
      <c r="AB391" s="237">
        <f>+IF(I391=0,"",'Ark1'!Z1677)</f>
        <v>5.2727812606083084</v>
      </c>
      <c r="AC391" s="237">
        <f>+IF(I391=0,"",'Ark1'!AB1677)</f>
        <v>0</v>
      </c>
      <c r="AD391" s="239">
        <f>+'Ark1'!AD1677</f>
        <v>0</v>
      </c>
      <c r="AE391" s="237">
        <f t="shared" si="50"/>
        <v>0.81818181818181823</v>
      </c>
      <c r="AF391" s="237">
        <f t="shared" si="51"/>
        <v>1</v>
      </c>
      <c r="AG391" s="289"/>
      <c r="AJ391" s="29"/>
      <c r="AK391" s="27"/>
    </row>
    <row r="392" spans="1:47">
      <c r="A392" s="289"/>
      <c r="B392" s="236">
        <f>+'Ark1'!C1678</f>
        <v>2023</v>
      </c>
      <c r="C392" s="289"/>
      <c r="D392" s="236">
        <f>+'Ark1'!M1678</f>
        <v>11</v>
      </c>
      <c r="E392" s="236" t="str">
        <f>VLOOKUP(D392,RNR!$D$16:$E$30,2)</f>
        <v>4</v>
      </c>
      <c r="F392" s="236">
        <f>+'Ark1'!D1678</f>
        <v>3</v>
      </c>
      <c r="G392" s="236" t="str">
        <f>VLOOKUP(F392,RNR!$D$2:$E$13,2)</f>
        <v>Mar</v>
      </c>
      <c r="H392" s="236">
        <f>+'Ark1'!Q1678</f>
        <v>82</v>
      </c>
      <c r="I392" s="236">
        <f>+'Ark1'!R1678</f>
        <v>87</v>
      </c>
      <c r="J392" s="237">
        <f>+IF(I392=0,"",'Ark1'!AG1678)</f>
        <v>3.6331992503773929</v>
      </c>
      <c r="K392" s="237">
        <f>+IF(I392=0,"",'Ark1'!AH1678)</f>
        <v>2.298850574712644</v>
      </c>
      <c r="L392" s="237"/>
      <c r="M392" s="264"/>
      <c r="N392" s="237"/>
      <c r="O392" s="288">
        <f>+IF(I392=0,"",'Ark1'!U1678)</f>
        <v>41.247126436781599</v>
      </c>
      <c r="P392" s="237">
        <f>+IF(I392=0,"",'Ark1'!V1678)</f>
        <v>0</v>
      </c>
      <c r="Q392" s="237"/>
      <c r="R392" s="237"/>
      <c r="S392" s="237"/>
      <c r="T392" s="237"/>
      <c r="U392" s="238"/>
      <c r="V392" s="238">
        <f>+IF(I392=0,"",'Ark1'!S1678)</f>
        <v>9.206896551724137</v>
      </c>
      <c r="W392" s="238"/>
      <c r="X392" s="237">
        <f>+IF(I392=0,"",'Ark1'!W1678)</f>
        <v>100</v>
      </c>
      <c r="Y392" s="239">
        <f>+IF(I392=0,"",'Ark1'!X1678)</f>
        <v>100</v>
      </c>
      <c r="Z392" s="239">
        <f>+IF(I392=0,"",'Ark1'!Y1678)</f>
        <v>100</v>
      </c>
      <c r="AA392" s="239">
        <f>+IF(I392=0,"",'Ark1'!Z1678)</f>
        <v>6.7849535879702989</v>
      </c>
      <c r="AB392" s="237">
        <f>+IF(I392=0,"",'Ark1'!Z1678)</f>
        <v>6.7849535879702989</v>
      </c>
      <c r="AC392" s="237">
        <f>+IF(I392=0,"",'Ark1'!AB1678)</f>
        <v>0</v>
      </c>
      <c r="AD392" s="239">
        <f>+'Ark1'!AD1678</f>
        <v>0</v>
      </c>
      <c r="AE392" s="237">
        <f t="shared" si="50"/>
        <v>7.9090909090909092</v>
      </c>
      <c r="AF392" s="237">
        <f t="shared" si="51"/>
        <v>1.0609756097560976</v>
      </c>
      <c r="AG392" s="289"/>
      <c r="AJ392" s="29"/>
      <c r="AK392" s="27"/>
    </row>
    <row r="393" spans="1:47">
      <c r="A393" s="289"/>
      <c r="B393" s="236">
        <f>+'Ark1'!C1679</f>
        <v>2023</v>
      </c>
      <c r="C393" s="289"/>
      <c r="D393" s="236">
        <f>+'Ark1'!M1679</f>
        <v>11</v>
      </c>
      <c r="E393" s="236" t="str">
        <f>VLOOKUP(D393,RNR!$D$16:$E$30,2)</f>
        <v>4</v>
      </c>
      <c r="F393" s="236">
        <f>+'Ark1'!D1679</f>
        <v>4</v>
      </c>
      <c r="G393" s="236" t="str">
        <f>VLOOKUP(F393,RNR!$D$2:$E$13,2)</f>
        <v>Apr</v>
      </c>
      <c r="H393" s="236">
        <f>+'Ark1'!Q1679</f>
        <v>4</v>
      </c>
      <c r="I393" s="236">
        <f>+'Ark1'!R1679</f>
        <v>4</v>
      </c>
      <c r="J393" s="237">
        <f>+IF(I393=0,"",'Ark1'!AG1679)</f>
        <v>1.4586573304425765</v>
      </c>
      <c r="K393" s="237">
        <f>+IF(I393=0,"",'Ark1'!AH1679)</f>
        <v>25</v>
      </c>
      <c r="L393" s="237"/>
      <c r="M393" s="264"/>
      <c r="N393" s="237"/>
      <c r="O393" s="288">
        <f>+IF(I393=0,"",'Ark1'!U1679)</f>
        <v>47.6</v>
      </c>
      <c r="P393" s="237">
        <f>+IF(I393=0,"",'Ark1'!V1679)</f>
        <v>0</v>
      </c>
      <c r="Q393" s="237"/>
      <c r="R393" s="237"/>
      <c r="S393" s="237"/>
      <c r="T393" s="237"/>
      <c r="U393" s="238"/>
      <c r="V393" s="238">
        <f>+IF(I393=0,"",'Ark1'!S1679)</f>
        <v>9.75</v>
      </c>
      <c r="W393" s="238"/>
      <c r="X393" s="237">
        <f>+IF(I393=0,"",'Ark1'!W1679)</f>
        <v>100</v>
      </c>
      <c r="Y393" s="239">
        <f>+IF(I393=0,"",'Ark1'!X1679)</f>
        <v>100</v>
      </c>
      <c r="Z393" s="239">
        <f>+IF(I393=0,"",'Ark1'!Y1679)</f>
        <v>100</v>
      </c>
      <c r="AA393" s="239">
        <f>+IF(I393=0,"",'Ark1'!Z1679)</f>
        <v>4.4732538492689828</v>
      </c>
      <c r="AB393" s="237">
        <f>+IF(I393=0,"",'Ark1'!Z1679)</f>
        <v>4.4732538492689828</v>
      </c>
      <c r="AC393" s="237">
        <f>+IF(I393=0,"",'Ark1'!AB1679)</f>
        <v>0</v>
      </c>
      <c r="AD393" s="239">
        <f>+'Ark1'!AD1679</f>
        <v>0</v>
      </c>
      <c r="AE393" s="237">
        <f t="shared" si="50"/>
        <v>0.36363636363636365</v>
      </c>
      <c r="AF393" s="237">
        <f t="shared" si="51"/>
        <v>1</v>
      </c>
      <c r="AG393" s="289"/>
      <c r="AJ393" s="29"/>
      <c r="AK393" s="27"/>
    </row>
    <row r="394" spans="1:47">
      <c r="A394" s="289"/>
      <c r="B394" s="236">
        <f>+'Ark1'!C1680</f>
        <v>2023</v>
      </c>
      <c r="C394" s="289"/>
      <c r="D394" s="236">
        <f>+'Ark1'!M1680</f>
        <v>11</v>
      </c>
      <c r="E394" s="236" t="str">
        <f>VLOOKUP(D394,RNR!$D$16:$E$30,2)</f>
        <v>4</v>
      </c>
      <c r="F394" s="236">
        <f>+'Ark1'!D1680</f>
        <v>5</v>
      </c>
      <c r="G394" s="236" t="str">
        <f>VLOOKUP(F394,RNR!$D$2:$E$13,2)</f>
        <v>Mai</v>
      </c>
      <c r="H394" s="236">
        <f>+'Ark1'!Q1680</f>
        <v>15</v>
      </c>
      <c r="I394" s="236">
        <f>+'Ark1'!R1680</f>
        <v>16</v>
      </c>
      <c r="J394" s="237">
        <f>+IF(I394=0,"",'Ark1'!AG1680)</f>
        <v>1.7455992854552389</v>
      </c>
      <c r="K394" s="237">
        <f>+IF(I394=0,"",'Ark1'!AH1680)</f>
        <v>0</v>
      </c>
      <c r="L394" s="237"/>
      <c r="M394" s="264"/>
      <c r="N394" s="237"/>
      <c r="O394" s="288">
        <f>+IF(I394=0,"",'Ark1'!U1680)</f>
        <v>36.400000000000006</v>
      </c>
      <c r="P394" s="237">
        <f>+IF(I394=0,"",'Ark1'!V1680)</f>
        <v>0</v>
      </c>
      <c r="Q394" s="237"/>
      <c r="R394" s="237"/>
      <c r="S394" s="237"/>
      <c r="T394" s="237"/>
      <c r="U394" s="238"/>
      <c r="V394" s="238">
        <f>+IF(I394=0,"",'Ark1'!S1680)</f>
        <v>8.75</v>
      </c>
      <c r="W394" s="238"/>
      <c r="X394" s="237">
        <f>+IF(I394=0,"",'Ark1'!W1680)</f>
        <v>100</v>
      </c>
      <c r="Y394" s="239">
        <f>+IF(I394=0,"",'Ark1'!X1680)</f>
        <v>100</v>
      </c>
      <c r="Z394" s="239">
        <f>+IF(I394=0,"",'Ark1'!Y1680)</f>
        <v>93.75</v>
      </c>
      <c r="AA394" s="239">
        <f>+IF(I394=0,"",'Ark1'!Z1680)</f>
        <v>7.2319603151565692</v>
      </c>
      <c r="AB394" s="237">
        <f>+IF(I394=0,"",'Ark1'!Z1680)</f>
        <v>7.2319603151565692</v>
      </c>
      <c r="AC394" s="237">
        <f>+IF(I394=0,"",'Ark1'!AB1680)</f>
        <v>0</v>
      </c>
      <c r="AD394" s="239">
        <f>+'Ark1'!AD1680</f>
        <v>0</v>
      </c>
      <c r="AE394" s="237">
        <f t="shared" si="50"/>
        <v>1.4545454545454546</v>
      </c>
      <c r="AF394" s="237">
        <f t="shared" si="51"/>
        <v>1.0666666666666667</v>
      </c>
      <c r="AG394" s="289"/>
      <c r="AJ394" s="29"/>
      <c r="AK394" s="27"/>
    </row>
    <row r="395" spans="1:47">
      <c r="A395" s="289"/>
      <c r="B395" s="236">
        <f>+'Ark1'!C1681</f>
        <v>2023</v>
      </c>
      <c r="C395" s="289"/>
      <c r="D395" s="236">
        <f>+'Ark1'!M1681</f>
        <v>11</v>
      </c>
      <c r="E395" s="236" t="str">
        <f>VLOOKUP(D395,RNR!$D$16:$E$30,2)</f>
        <v>4</v>
      </c>
      <c r="F395" s="236">
        <f>+'Ark1'!D1681</f>
        <v>6</v>
      </c>
      <c r="G395" s="236" t="str">
        <f>VLOOKUP(F395,RNR!$D$2:$E$13,2)</f>
        <v>Jun</v>
      </c>
      <c r="H395" s="236">
        <f>+'Ark1'!Q1681</f>
        <v>13</v>
      </c>
      <c r="I395" s="236">
        <f>+'Ark1'!R1681</f>
        <v>13</v>
      </c>
      <c r="J395" s="237">
        <f>+IF(I395=0,"",'Ark1'!AG1681)</f>
        <v>1.9764000887770965</v>
      </c>
      <c r="K395" s="237">
        <f>+IF(I395=0,"",'Ark1'!AH1681)</f>
        <v>0</v>
      </c>
      <c r="L395" s="237"/>
      <c r="M395" s="264"/>
      <c r="N395" s="237"/>
      <c r="O395" s="288">
        <f>+IF(I395=0,"",'Ark1'!U1681)</f>
        <v>41.100000000000009</v>
      </c>
      <c r="P395" s="237">
        <f>+IF(I395=0,"",'Ark1'!V1681)</f>
        <v>0</v>
      </c>
      <c r="Q395" s="237"/>
      <c r="R395" s="237"/>
      <c r="S395" s="237"/>
      <c r="T395" s="237"/>
      <c r="U395" s="238"/>
      <c r="V395" s="238">
        <f>+IF(I395=0,"",'Ark1'!S1681)</f>
        <v>9.1538461538461569</v>
      </c>
      <c r="W395" s="238"/>
      <c r="X395" s="237">
        <f>+IF(I395=0,"",'Ark1'!W1681)</f>
        <v>100</v>
      </c>
      <c r="Y395" s="239">
        <f>+IF(I395=0,"",'Ark1'!X1681)</f>
        <v>100</v>
      </c>
      <c r="Z395" s="239">
        <f>+IF(I395=0,"",'Ark1'!Y1681)</f>
        <v>100</v>
      </c>
      <c r="AA395" s="239">
        <f>+IF(I395=0,"",'Ark1'!Z1681)</f>
        <v>6.1971457449873641</v>
      </c>
      <c r="AB395" s="237">
        <f>+IF(I395=0,"",'Ark1'!Z1681)</f>
        <v>6.1971457449873641</v>
      </c>
      <c r="AC395" s="237">
        <f>+IF(I395=0,"",'Ark1'!AB1681)</f>
        <v>0</v>
      </c>
      <c r="AD395" s="239">
        <f>+'Ark1'!AD1681</f>
        <v>0</v>
      </c>
      <c r="AE395" s="237">
        <f t="shared" si="50"/>
        <v>1.1818181818181819</v>
      </c>
      <c r="AF395" s="237">
        <f t="shared" si="51"/>
        <v>1</v>
      </c>
      <c r="AG395" s="289"/>
      <c r="AJ395" s="29"/>
      <c r="AK395" s="27"/>
    </row>
    <row r="396" spans="1:47">
      <c r="A396" s="289"/>
      <c r="B396" s="236">
        <f>+'Ark1'!C1682</f>
        <v>2023</v>
      </c>
      <c r="C396" s="289"/>
      <c r="D396" s="236">
        <f>+'Ark1'!M1682</f>
        <v>11</v>
      </c>
      <c r="E396" s="236" t="str">
        <f>VLOOKUP(D396,RNR!$D$16:$E$30,2)</f>
        <v>4</v>
      </c>
      <c r="F396" s="236">
        <f>+'Ark1'!D1682</f>
        <v>7</v>
      </c>
      <c r="G396" s="236" t="str">
        <f>VLOOKUP(F396,RNR!$D$2:$E$13,2)</f>
        <v>Jul</v>
      </c>
      <c r="H396" s="236">
        <f>+'Ark1'!Q1682</f>
        <v>2</v>
      </c>
      <c r="I396" s="236">
        <f>+'Ark1'!R1682</f>
        <v>3</v>
      </c>
      <c r="J396" s="237">
        <f>+IF(I396=0,"",'Ark1'!AG1682)</f>
        <v>1.4443248060000742</v>
      </c>
      <c r="K396" s="237">
        <f>+IF(I396=0,"",'Ark1'!AH1682)</f>
        <v>0</v>
      </c>
      <c r="L396" s="237"/>
      <c r="M396" s="264"/>
      <c r="N396" s="237"/>
      <c r="O396" s="288">
        <f>+IF(I396=0,"",'Ark1'!U1682)</f>
        <v>38.9</v>
      </c>
      <c r="P396" s="237">
        <f>+IF(I396=0,"",'Ark1'!V1682)</f>
        <v>0</v>
      </c>
      <c r="Q396" s="237"/>
      <c r="R396" s="237"/>
      <c r="S396" s="237"/>
      <c r="T396" s="237"/>
      <c r="U396" s="238"/>
      <c r="V396" s="238">
        <f>+IF(I396=0,"",'Ark1'!S1682)</f>
        <v>9</v>
      </c>
      <c r="W396" s="238"/>
      <c r="X396" s="237">
        <f>+IF(I396=0,"",'Ark1'!W1682)</f>
        <v>100</v>
      </c>
      <c r="Y396" s="239">
        <f>+IF(I396=0,"",'Ark1'!X1682)</f>
        <v>100</v>
      </c>
      <c r="Z396" s="239">
        <f>+IF(I396=0,"",'Ark1'!Y1682)</f>
        <v>100</v>
      </c>
      <c r="AA396" s="239">
        <f>+IF(I396=0,"",'Ark1'!Z1682)</f>
        <v>9.1923881554251192</v>
      </c>
      <c r="AB396" s="237">
        <f>+IF(I396=0,"",'Ark1'!Z1682)</f>
        <v>9.1923881554251192</v>
      </c>
      <c r="AC396" s="237">
        <f>+IF(I396=0,"",'Ark1'!AB1682)</f>
        <v>0</v>
      </c>
      <c r="AD396" s="239">
        <f>+'Ark1'!AD1682</f>
        <v>0</v>
      </c>
      <c r="AE396" s="237">
        <f t="shared" si="50"/>
        <v>0.27272727272727271</v>
      </c>
      <c r="AF396" s="237">
        <f t="shared" si="51"/>
        <v>1.5</v>
      </c>
      <c r="AG396" s="289"/>
      <c r="AJ396" s="29"/>
      <c r="AK396" s="27"/>
    </row>
    <row r="397" spans="1:47">
      <c r="A397" s="289"/>
      <c r="B397" s="236">
        <f>+'Ark1'!C1683</f>
        <v>2023</v>
      </c>
      <c r="C397" s="289"/>
      <c r="D397" s="236">
        <f>+'Ark1'!M1683</f>
        <v>11</v>
      </c>
      <c r="E397" s="236" t="str">
        <f>VLOOKUP(D397,RNR!$D$16:$E$30,2)</f>
        <v>4</v>
      </c>
      <c r="F397" s="236">
        <f>+'Ark1'!D1683</f>
        <v>8</v>
      </c>
      <c r="G397" s="236" t="str">
        <f>VLOOKUP(F397,RNR!$D$2:$E$13,2)</f>
        <v>Aug</v>
      </c>
      <c r="H397" s="236">
        <f>+'Ark1'!Q1683</f>
        <v>59</v>
      </c>
      <c r="I397" s="236">
        <f>+'Ark1'!R1683</f>
        <v>73</v>
      </c>
      <c r="J397" s="237">
        <f>+IF(I397=0,"",'Ark1'!AG1683)</f>
        <v>1.7468934424784623</v>
      </c>
      <c r="K397" s="237">
        <f>+IF(I397=0,"",'Ark1'!AH1683)</f>
        <v>4.1095890410958908</v>
      </c>
      <c r="L397" s="237"/>
      <c r="M397" s="264"/>
      <c r="N397" s="237"/>
      <c r="O397" s="288">
        <f>+IF(I397=0,"",'Ark1'!U1683)</f>
        <v>39.368493150684927</v>
      </c>
      <c r="P397" s="237">
        <f>+IF(I397=0,"",'Ark1'!V1683)</f>
        <v>0</v>
      </c>
      <c r="Q397" s="237"/>
      <c r="R397" s="237"/>
      <c r="S397" s="237"/>
      <c r="T397" s="237"/>
      <c r="U397" s="238"/>
      <c r="V397" s="238">
        <f>+IF(I397=0,"",'Ark1'!S1683)</f>
        <v>9.0410958904109595</v>
      </c>
      <c r="W397" s="238"/>
      <c r="X397" s="237">
        <f>+IF(I397=0,"",'Ark1'!W1683)</f>
        <v>100</v>
      </c>
      <c r="Y397" s="239">
        <f>+IF(I397=0,"",'Ark1'!X1683)</f>
        <v>100</v>
      </c>
      <c r="Z397" s="239">
        <f>+IF(I397=0,"",'Ark1'!Y1683)</f>
        <v>95.890410958904098</v>
      </c>
      <c r="AA397" s="239">
        <f>+IF(I397=0,"",'Ark1'!Z1683)</f>
        <v>9.6362738878538536</v>
      </c>
      <c r="AB397" s="237">
        <f>+IF(I397=0,"",'Ark1'!Z1683)</f>
        <v>9.6362738878538536</v>
      </c>
      <c r="AC397" s="237">
        <f>+IF(I397=0,"",'Ark1'!AB1683)</f>
        <v>0</v>
      </c>
      <c r="AD397" s="239">
        <f>+'Ark1'!AD1683</f>
        <v>0</v>
      </c>
      <c r="AE397" s="237">
        <f t="shared" si="50"/>
        <v>6.6363636363636367</v>
      </c>
      <c r="AF397" s="237">
        <f t="shared" si="51"/>
        <v>1.2372881355932204</v>
      </c>
      <c r="AG397" s="289"/>
      <c r="AJ397" s="29"/>
      <c r="AK397" s="27"/>
    </row>
    <row r="398" spans="1:47">
      <c r="A398" s="289"/>
      <c r="B398" s="236">
        <f>+'Ark1'!C1684</f>
        <v>2023</v>
      </c>
      <c r="C398" s="289"/>
      <c r="D398" s="236">
        <f>+'Ark1'!M1684</f>
        <v>11</v>
      </c>
      <c r="E398" s="236" t="str">
        <f>VLOOKUP(D398,RNR!$D$16:$E$30,2)</f>
        <v>4</v>
      </c>
      <c r="F398" s="236">
        <f>+'Ark1'!D1684</f>
        <v>9</v>
      </c>
      <c r="G398" s="236" t="str">
        <f>VLOOKUP(F398,RNR!$D$2:$E$13,2)</f>
        <v>Sep</v>
      </c>
      <c r="H398" s="236">
        <f>+'Ark1'!Q1684</f>
        <v>90</v>
      </c>
      <c r="I398" s="236">
        <f>+'Ark1'!R1684</f>
        <v>96</v>
      </c>
      <c r="J398" s="237">
        <f>+IF(I398=0,"",'Ark1'!AG1684)</f>
        <v>1.98670856304645</v>
      </c>
      <c r="K398" s="237">
        <f>+IF(I398=0,"",'Ark1'!AH1684)</f>
        <v>4.1666666666666679</v>
      </c>
      <c r="L398" s="237"/>
      <c r="M398" s="264"/>
      <c r="N398" s="237"/>
      <c r="O398" s="288">
        <f>+IF(I398=0,"",'Ark1'!U1684)</f>
        <v>36.032291666666659</v>
      </c>
      <c r="P398" s="237">
        <f>+IF(I398=0,"",'Ark1'!V1684)</f>
        <v>0</v>
      </c>
      <c r="Q398" s="237"/>
      <c r="R398" s="237"/>
      <c r="S398" s="237"/>
      <c r="T398" s="237"/>
      <c r="U398" s="238"/>
      <c r="V398" s="238">
        <f>+IF(I398=0,"",'Ark1'!S1684)</f>
        <v>8.7083333333333357</v>
      </c>
      <c r="W398" s="238"/>
      <c r="X398" s="237">
        <f>+IF(I398=0,"",'Ark1'!W1684)</f>
        <v>100</v>
      </c>
      <c r="Y398" s="239">
        <f>+IF(I398=0,"",'Ark1'!X1684)</f>
        <v>100</v>
      </c>
      <c r="Z398" s="239">
        <f>+IF(I398=0,"",'Ark1'!Y1684)</f>
        <v>86.458333333333314</v>
      </c>
      <c r="AA398" s="239">
        <f>+IF(I398=0,"",'Ark1'!Z1684)</f>
        <v>8.8652704272494685</v>
      </c>
      <c r="AB398" s="237">
        <f>+IF(I398=0,"",'Ark1'!Z1684)</f>
        <v>8.8652704272494685</v>
      </c>
      <c r="AC398" s="237">
        <f>+IF(I398=0,"",'Ark1'!AB1684)</f>
        <v>0</v>
      </c>
      <c r="AD398" s="239">
        <f>+'Ark1'!AD1684</f>
        <v>0</v>
      </c>
      <c r="AE398" s="237">
        <f t="shared" si="50"/>
        <v>8.7272727272727266</v>
      </c>
      <c r="AF398" s="237">
        <f t="shared" si="51"/>
        <v>1.0666666666666667</v>
      </c>
      <c r="AG398" s="289"/>
      <c r="AJ398" s="29"/>
      <c r="AK398" s="27"/>
    </row>
    <row r="399" spans="1:47">
      <c r="A399" s="289"/>
      <c r="B399" s="236">
        <f>+'Ark1'!C1685</f>
        <v>2023</v>
      </c>
      <c r="C399" s="289"/>
      <c r="D399" s="236">
        <f>+'Ark1'!M1685</f>
        <v>11</v>
      </c>
      <c r="E399" s="236" t="str">
        <f>VLOOKUP(D399,RNR!$D$16:$E$30,2)</f>
        <v>4</v>
      </c>
      <c r="F399" s="236">
        <f>+'Ark1'!D1685</f>
        <v>10</v>
      </c>
      <c r="G399" s="236" t="str">
        <f>VLOOKUP(F399,RNR!$D$2:$E$13,2)</f>
        <v>Okt</v>
      </c>
      <c r="H399" s="236">
        <f>+'Ark1'!Q1685</f>
        <v>267</v>
      </c>
      <c r="I399" s="236">
        <f>+'Ark1'!R1685</f>
        <v>304</v>
      </c>
      <c r="J399" s="237">
        <f>+IF(I399=0,"",'Ark1'!AG1685)</f>
        <v>2.2140466884321821</v>
      </c>
      <c r="K399" s="237">
        <f>+IF(I399=0,"",'Ark1'!AH1685)</f>
        <v>2.3026315789473681</v>
      </c>
      <c r="L399" s="237"/>
      <c r="M399" s="264"/>
      <c r="N399" s="237"/>
      <c r="O399" s="288">
        <f>+IF(I399=0,"",'Ark1'!U1685)</f>
        <v>35.908552631578935</v>
      </c>
      <c r="P399" s="237">
        <f>+IF(I399=0,"",'Ark1'!V1685)</f>
        <v>0</v>
      </c>
      <c r="Q399" s="237"/>
      <c r="R399" s="237"/>
      <c r="S399" s="237"/>
      <c r="T399" s="237"/>
      <c r="U399" s="238"/>
      <c r="V399" s="238">
        <f>+IF(I399=0,"",'Ark1'!S1685)</f>
        <v>8.9835526315789451</v>
      </c>
      <c r="W399" s="238"/>
      <c r="X399" s="237">
        <f>+IF(I399=0,"",'Ark1'!W1685)</f>
        <v>100</v>
      </c>
      <c r="Y399" s="239">
        <f>+IF(I399=0,"",'Ark1'!X1685)</f>
        <v>99.671052631578945</v>
      </c>
      <c r="Z399" s="239">
        <f>+IF(I399=0,"",'Ark1'!Y1685)</f>
        <v>93.09210526315789</v>
      </c>
      <c r="AA399" s="239">
        <f>+IF(I399=0,"",'Ark1'!Z1685)</f>
        <v>8.398166655186289</v>
      </c>
      <c r="AB399" s="237">
        <f>+IF(I399=0,"",'Ark1'!Z1685)</f>
        <v>8.398166655186289</v>
      </c>
      <c r="AC399" s="237">
        <f>+IF(I399=0,"",'Ark1'!AB1685)</f>
        <v>0</v>
      </c>
      <c r="AD399" s="239">
        <f>+'Ark1'!AD1685</f>
        <v>0</v>
      </c>
      <c r="AE399" s="237">
        <f t="shared" si="50"/>
        <v>27.636363636363637</v>
      </c>
      <c r="AF399" s="237">
        <f t="shared" si="51"/>
        <v>1.1385767790262171</v>
      </c>
      <c r="AG399" s="289"/>
      <c r="AJ399" s="29"/>
      <c r="AK399" s="27"/>
    </row>
    <row r="400" spans="1:47">
      <c r="A400" s="289"/>
      <c r="B400" s="236">
        <f>+'Ark1'!C1686</f>
        <v>2023</v>
      </c>
      <c r="C400" s="289"/>
      <c r="D400" s="236">
        <f>+'Ark1'!M1686</f>
        <v>11</v>
      </c>
      <c r="E400" s="236" t="str">
        <f>VLOOKUP(D400,RNR!$D$16:$E$30,2)</f>
        <v>4</v>
      </c>
      <c r="F400" s="236">
        <f>+'Ark1'!D1686</f>
        <v>11</v>
      </c>
      <c r="G400" s="236" t="str">
        <f>VLOOKUP(F400,RNR!$D$2:$E$13,2)</f>
        <v>Nov</v>
      </c>
      <c r="H400" s="236">
        <f>+'Ark1'!Q1686</f>
        <v>99</v>
      </c>
      <c r="I400" s="236">
        <f>+'Ark1'!R1686</f>
        <v>111</v>
      </c>
      <c r="J400" s="237">
        <f>+IF(I400=0,"",'Ark1'!AG1686)</f>
        <v>1.7537066734494937</v>
      </c>
      <c r="K400" s="237">
        <f>+IF(I400=0,"",'Ark1'!AH1686)</f>
        <v>4.5045045045045029</v>
      </c>
      <c r="L400" s="237"/>
      <c r="M400" s="264"/>
      <c r="N400" s="237"/>
      <c r="O400" s="288">
        <f>+IF(I400=0,"",'Ark1'!U1686)</f>
        <v>36.274774774774762</v>
      </c>
      <c r="P400" s="237">
        <f>+IF(I400=0,"",'Ark1'!V1686)</f>
        <v>0</v>
      </c>
      <c r="Q400" s="237"/>
      <c r="R400" s="237"/>
      <c r="S400" s="237"/>
      <c r="T400" s="237"/>
      <c r="U400" s="238"/>
      <c r="V400" s="238">
        <f>+IF(I400=0,"",'Ark1'!S1686)</f>
        <v>8.8738738738738761</v>
      </c>
      <c r="W400" s="238"/>
      <c r="X400" s="237">
        <f>+IF(I400=0,"",'Ark1'!W1686)</f>
        <v>100</v>
      </c>
      <c r="Y400" s="239">
        <f>+IF(I400=0,"",'Ark1'!X1686)</f>
        <v>99.099099099099107</v>
      </c>
      <c r="Z400" s="239">
        <f>+IF(I400=0,"",'Ark1'!Y1686)</f>
        <v>92.792792792792795</v>
      </c>
      <c r="AA400" s="239">
        <f>+IF(I400=0,"",'Ark1'!Z1686)</f>
        <v>8.3866525064885025</v>
      </c>
      <c r="AB400" s="237">
        <f>+IF(I400=0,"",'Ark1'!Z1686)</f>
        <v>8.3866525064885025</v>
      </c>
      <c r="AC400" s="237">
        <f>+IF(I400=0,"",'Ark1'!AB1686)</f>
        <v>0</v>
      </c>
      <c r="AD400" s="239">
        <f>+'Ark1'!AD1686</f>
        <v>0</v>
      </c>
      <c r="AE400" s="237">
        <f t="shared" si="50"/>
        <v>10.090909090909092</v>
      </c>
      <c r="AF400" s="237">
        <f t="shared" si="51"/>
        <v>1.1212121212121211</v>
      </c>
      <c r="AG400" s="289"/>
      <c r="AJ400" s="29"/>
      <c r="AK400" s="27"/>
    </row>
    <row r="401" spans="1:47">
      <c r="A401" s="289"/>
      <c r="B401" s="236">
        <f>+'Ark1'!C1687</f>
        <v>2023</v>
      </c>
      <c r="C401" s="289"/>
      <c r="D401" s="236">
        <f>+'Ark1'!M1687</f>
        <v>11</v>
      </c>
      <c r="E401" s="236" t="str">
        <f>VLOOKUP(D401,RNR!$D$16:$E$30,2)</f>
        <v>4</v>
      </c>
      <c r="F401" s="236">
        <f>+'Ark1'!D1687</f>
        <v>12</v>
      </c>
      <c r="G401" s="236" t="str">
        <f>VLOOKUP(F401,RNR!$D$2:$E$13,2)</f>
        <v>Des</v>
      </c>
      <c r="H401" s="236">
        <f>+'Ark1'!Q1687</f>
        <v>2</v>
      </c>
      <c r="I401" s="236">
        <f>+'Ark1'!R1687</f>
        <v>2</v>
      </c>
      <c r="J401" s="237">
        <f>+IF(I401=0,"",'Ark1'!AG1687)</f>
        <v>0.46819180331506438</v>
      </c>
      <c r="K401" s="237">
        <f>+IF(I401=0,"",'Ark1'!AH1687)</f>
        <v>0</v>
      </c>
      <c r="L401" s="237"/>
      <c r="M401" s="264"/>
      <c r="N401" s="237"/>
      <c r="O401" s="288">
        <f>+IF(I401=0,"",'Ark1'!U1687)</f>
        <v>31.65</v>
      </c>
      <c r="P401" s="237">
        <f>+IF(I401=0,"",'Ark1'!V1687)</f>
        <v>0</v>
      </c>
      <c r="Q401" s="237"/>
      <c r="R401" s="237"/>
      <c r="S401" s="237"/>
      <c r="T401" s="237"/>
      <c r="U401" s="238"/>
      <c r="V401" s="238">
        <f>+IF(I401=0,"",'Ark1'!S1687)</f>
        <v>8</v>
      </c>
      <c r="W401" s="238"/>
      <c r="X401" s="237">
        <f>+IF(I401=0,"",'Ark1'!W1687)</f>
        <v>100</v>
      </c>
      <c r="Y401" s="239">
        <f>+IF(I401=0,"",'Ark1'!X1687)</f>
        <v>100</v>
      </c>
      <c r="Z401" s="239">
        <f>+IF(I401=0,"",'Ark1'!Y1687)</f>
        <v>100</v>
      </c>
      <c r="AA401" s="239">
        <f>+IF(I401=0,"",'Ark1'!Z1687)</f>
        <v>2.0500000000000238</v>
      </c>
      <c r="AB401" s="237">
        <f>+IF(I401=0,"",'Ark1'!Z1687)</f>
        <v>2.0500000000000238</v>
      </c>
      <c r="AC401" s="237">
        <f>+IF(I401=0,"",'Ark1'!AB1687)</f>
        <v>0</v>
      </c>
      <c r="AD401" s="239">
        <f>+'Ark1'!AD1687</f>
        <v>0</v>
      </c>
      <c r="AE401" s="237">
        <f t="shared" si="50"/>
        <v>0.18181818181818182</v>
      </c>
      <c r="AF401" s="237">
        <f t="shared" si="51"/>
        <v>1</v>
      </c>
      <c r="AG401" s="289"/>
      <c r="AJ401" s="29"/>
      <c r="AK401" s="27"/>
    </row>
    <row r="402" spans="1:47">
      <c r="A402" s="289"/>
      <c r="B402" s="289"/>
      <c r="C402" s="289"/>
      <c r="D402" s="289"/>
      <c r="E402" s="289"/>
      <c r="F402" s="289"/>
      <c r="G402" s="289"/>
      <c r="H402" s="289"/>
      <c r="I402" s="289"/>
      <c r="J402" s="289"/>
      <c r="K402" s="289"/>
      <c r="L402" s="289"/>
      <c r="M402" s="330"/>
      <c r="N402" s="289"/>
      <c r="O402" s="289"/>
      <c r="P402" s="289"/>
      <c r="Q402" s="289"/>
      <c r="R402" s="290"/>
      <c r="S402" s="290"/>
      <c r="T402" s="290"/>
      <c r="U402" s="289"/>
      <c r="V402" s="289"/>
      <c r="W402" s="289"/>
      <c r="X402" s="289"/>
      <c r="Y402" s="289"/>
      <c r="Z402" s="289"/>
      <c r="AA402" s="289"/>
      <c r="AB402" s="289"/>
      <c r="AC402" s="289"/>
      <c r="AD402" s="289"/>
      <c r="AE402" s="289"/>
      <c r="AF402" s="289"/>
      <c r="AG402" s="289"/>
      <c r="AJ402" s="29"/>
      <c r="AK402" s="27"/>
      <c r="AN402" s="27"/>
      <c r="AO402" s="27"/>
      <c r="AP402" s="27"/>
      <c r="AR402" s="27"/>
      <c r="AS402" s="241"/>
      <c r="AT402" s="27"/>
      <c r="AU402" s="27"/>
    </row>
    <row r="403" spans="1:47">
      <c r="A403" s="330" t="s">
        <v>654</v>
      </c>
      <c r="B403" s="330"/>
      <c r="C403" s="330" t="str">
        <f>+E409</f>
        <v>4+</v>
      </c>
      <c r="D403" s="330"/>
      <c r="E403" s="330"/>
      <c r="F403" s="330"/>
      <c r="G403" s="330"/>
      <c r="H403" s="330"/>
      <c r="I403" s="289"/>
      <c r="J403" s="289"/>
      <c r="K403" s="289"/>
      <c r="L403" s="289"/>
      <c r="M403" s="330"/>
      <c r="N403" s="289"/>
      <c r="O403" s="289"/>
      <c r="P403" s="289"/>
      <c r="Q403" s="289"/>
      <c r="R403" s="290"/>
      <c r="S403" s="290"/>
      <c r="T403" s="290"/>
      <c r="U403" s="289"/>
      <c r="V403" s="289"/>
      <c r="W403" s="289"/>
      <c r="X403" s="289"/>
      <c r="Y403" s="289"/>
      <c r="Z403" s="289"/>
      <c r="AA403" s="289"/>
      <c r="AB403" s="289"/>
      <c r="AC403" s="289"/>
      <c r="AD403" s="289"/>
      <c r="AE403" s="289"/>
      <c r="AF403" s="289"/>
      <c r="AG403" s="289"/>
      <c r="AJ403" s="29"/>
      <c r="AK403" s="27"/>
      <c r="AN403" s="27"/>
      <c r="AO403" s="27"/>
      <c r="AP403" s="27"/>
      <c r="AR403" s="27"/>
      <c r="AS403" s="241"/>
      <c r="AT403" s="27"/>
      <c r="AU403" s="27"/>
    </row>
    <row r="404" spans="1:47">
      <c r="A404" s="289"/>
      <c r="B404" s="289"/>
      <c r="C404" s="289"/>
      <c r="D404" s="289"/>
      <c r="E404" s="289"/>
      <c r="F404" s="289"/>
      <c r="G404" s="289"/>
      <c r="H404" s="289"/>
      <c r="I404" s="289"/>
      <c r="J404" s="289"/>
      <c r="K404" s="289"/>
      <c r="L404" s="289"/>
      <c r="M404" s="330"/>
      <c r="N404" s="289"/>
      <c r="O404" s="289"/>
      <c r="P404" s="289"/>
      <c r="Q404" s="289"/>
      <c r="R404" s="290"/>
      <c r="S404" s="290"/>
      <c r="T404" s="290"/>
      <c r="U404" s="289"/>
      <c r="V404" s="289"/>
      <c r="W404" s="289"/>
      <c r="X404" s="289"/>
      <c r="Y404" s="289"/>
      <c r="Z404" s="289"/>
      <c r="AA404" s="289"/>
      <c r="AB404" s="289"/>
      <c r="AC404" s="289"/>
      <c r="AD404" s="289"/>
      <c r="AE404" s="289"/>
      <c r="AF404" s="289"/>
      <c r="AG404" s="289"/>
      <c r="AJ404" s="29"/>
      <c r="AK404" s="27"/>
      <c r="AN404" s="27"/>
      <c r="AO404" s="27"/>
      <c r="AP404" s="27"/>
      <c r="AR404" s="27"/>
      <c r="AS404" s="241"/>
      <c r="AT404" s="27"/>
      <c r="AU404" s="27"/>
    </row>
    <row r="405" spans="1:47">
      <c r="A405" s="289"/>
      <c r="B405" s="236">
        <f>+'Ark1'!C1688</f>
        <v>2023</v>
      </c>
      <c r="C405" s="289"/>
      <c r="D405" s="236">
        <f>+'Ark1'!M1688</f>
        <v>12</v>
      </c>
      <c r="E405" s="236" t="str">
        <f>VLOOKUP(D405,RNR!$D$16:$E$30,2)</f>
        <v>4+</v>
      </c>
      <c r="F405" s="236">
        <f>+'Ark1'!D1688</f>
        <v>1</v>
      </c>
      <c r="G405" s="236" t="str">
        <f>VLOOKUP(F405,RNR!$D$2:$E$13,2)</f>
        <v>Jan</v>
      </c>
      <c r="H405" s="236">
        <f>+'Ark1'!Q1688</f>
        <v>2</v>
      </c>
      <c r="I405" s="236">
        <f>+'Ark1'!R1688</f>
        <v>3</v>
      </c>
      <c r="J405" s="237">
        <f>+IF(I405=0,"",'Ark1'!AG1688)</f>
        <v>1.2757183969760753</v>
      </c>
      <c r="K405" s="237">
        <f>+IF(I405=0,"",'Ark1'!AH1688)</f>
        <v>0</v>
      </c>
      <c r="L405" s="237"/>
      <c r="M405" s="264"/>
      <c r="N405" s="237"/>
      <c r="O405" s="288">
        <f>+IF(I405=0,"",'Ark1'!U1688)</f>
        <v>39.6</v>
      </c>
      <c r="P405" s="237">
        <f>+IF(I405=0,"",'Ark1'!V1688)</f>
        <v>0</v>
      </c>
      <c r="Q405" s="237"/>
      <c r="R405" s="237"/>
      <c r="S405" s="237"/>
      <c r="T405" s="237"/>
      <c r="U405" s="238"/>
      <c r="V405" s="238">
        <f>+IF(I405=0,"",'Ark1'!S1688)</f>
        <v>8.6666666666666643</v>
      </c>
      <c r="W405" s="238"/>
      <c r="X405" s="237">
        <f>+IF(I405=0,"",'Ark1'!W1688)</f>
        <v>100</v>
      </c>
      <c r="Y405" s="239">
        <f>+IF(I405=0,"",'Ark1'!X1688)</f>
        <v>100</v>
      </c>
      <c r="Z405" s="239">
        <f>+IF(I405=0,"",'Ark1'!Y1688)</f>
        <v>100</v>
      </c>
      <c r="AA405" s="239">
        <f>+IF(I405=0,"",'Ark1'!Z1688)</f>
        <v>1.4445299120013888</v>
      </c>
      <c r="AB405" s="237">
        <f>+IF(I405=0,"",'Ark1'!Z1688)</f>
        <v>1.4445299120013888</v>
      </c>
      <c r="AC405" s="237">
        <f>+IF(I405=0,"",'Ark1'!AB1688)</f>
        <v>0</v>
      </c>
      <c r="AD405" s="239">
        <f>+'Ark1'!AD1688</f>
        <v>0</v>
      </c>
      <c r="AE405" s="237">
        <f t="shared" si="50"/>
        <v>0.25</v>
      </c>
      <c r="AF405" s="237">
        <f t="shared" si="51"/>
        <v>1.5</v>
      </c>
      <c r="AG405" s="289"/>
      <c r="AJ405" s="29"/>
      <c r="AK405" s="27"/>
    </row>
    <row r="406" spans="1:47">
      <c r="A406" s="289"/>
      <c r="B406" s="236">
        <f>+'Ark1'!C1689</f>
        <v>2023</v>
      </c>
      <c r="C406" s="289"/>
      <c r="D406" s="236">
        <f>+'Ark1'!M1689</f>
        <v>12</v>
      </c>
      <c r="E406" s="236" t="str">
        <f>VLOOKUP(D406,RNR!$D$16:$E$30,2)</f>
        <v>4+</v>
      </c>
      <c r="F406" s="236">
        <f>+'Ark1'!D1689</f>
        <v>2</v>
      </c>
      <c r="G406" s="236" t="str">
        <f>VLOOKUP(F406,RNR!$D$2:$E$13,2)</f>
        <v>Feb</v>
      </c>
      <c r="H406" s="236">
        <f>+'Ark1'!Q1689</f>
        <v>5</v>
      </c>
      <c r="I406" s="236">
        <f>+'Ark1'!R1689</f>
        <v>6</v>
      </c>
      <c r="J406" s="237">
        <f>+IF(I406=0,"",'Ark1'!AG1689)</f>
        <v>1.5524564898695643</v>
      </c>
      <c r="K406" s="237">
        <f>+IF(I406=0,"",'Ark1'!AH1689)</f>
        <v>0</v>
      </c>
      <c r="L406" s="237"/>
      <c r="M406" s="264"/>
      <c r="N406" s="237"/>
      <c r="O406" s="288">
        <f>+IF(I406=0,"",'Ark1'!U1689)</f>
        <v>41.300000000000011</v>
      </c>
      <c r="P406" s="237">
        <f>+IF(I406=0,"",'Ark1'!V1689)</f>
        <v>0</v>
      </c>
      <c r="Q406" s="237"/>
      <c r="R406" s="237"/>
      <c r="S406" s="237"/>
      <c r="T406" s="237"/>
      <c r="U406" s="238"/>
      <c r="V406" s="238">
        <f>+IF(I406=0,"",'Ark1'!S1689)</f>
        <v>10</v>
      </c>
      <c r="W406" s="238"/>
      <c r="X406" s="237">
        <f>+IF(I406=0,"",'Ark1'!W1689)</f>
        <v>100</v>
      </c>
      <c r="Y406" s="239">
        <f>+IF(I406=0,"",'Ark1'!X1689)</f>
        <v>100</v>
      </c>
      <c r="Z406" s="239">
        <f>+IF(I406=0,"",'Ark1'!Y1689)</f>
        <v>100</v>
      </c>
      <c r="AA406" s="239">
        <f>+IF(I406=0,"",'Ark1'!Z1689)</f>
        <v>5.0787137479221425</v>
      </c>
      <c r="AB406" s="237">
        <f>+IF(I406=0,"",'Ark1'!Z1689)</f>
        <v>5.0787137479221425</v>
      </c>
      <c r="AC406" s="237">
        <f>+IF(I406=0,"",'Ark1'!AB1689)</f>
        <v>0</v>
      </c>
      <c r="AD406" s="239">
        <f>+'Ark1'!AD1689</f>
        <v>0</v>
      </c>
      <c r="AE406" s="237">
        <f t="shared" si="50"/>
        <v>0.5</v>
      </c>
      <c r="AF406" s="237">
        <f t="shared" si="51"/>
        <v>1.2</v>
      </c>
      <c r="AG406" s="289"/>
      <c r="AJ406" s="29"/>
      <c r="AK406" s="27"/>
    </row>
    <row r="407" spans="1:47">
      <c r="A407" s="289"/>
      <c r="B407" s="236">
        <f>+'Ark1'!C1690</f>
        <v>2023</v>
      </c>
      <c r="C407" s="289"/>
      <c r="D407" s="236">
        <f>+'Ark1'!M1690</f>
        <v>12</v>
      </c>
      <c r="E407" s="236" t="str">
        <f>VLOOKUP(D407,RNR!$D$16:$E$30,2)</f>
        <v>4+</v>
      </c>
      <c r="F407" s="236">
        <f>+'Ark1'!D1690</f>
        <v>3</v>
      </c>
      <c r="G407" s="236" t="str">
        <f>VLOOKUP(F407,RNR!$D$2:$E$13,2)</f>
        <v>Mar</v>
      </c>
      <c r="H407" s="236">
        <f>+'Ark1'!Q1690</f>
        <v>25</v>
      </c>
      <c r="I407" s="236">
        <f>+'Ark1'!R1690</f>
        <v>25</v>
      </c>
      <c r="J407" s="237">
        <f>+IF(I407=0,"",'Ark1'!AG1690)</f>
        <v>1.0535619729532437</v>
      </c>
      <c r="K407" s="237">
        <f>+IF(I407=0,"",'Ark1'!AH1690)</f>
        <v>8</v>
      </c>
      <c r="L407" s="237"/>
      <c r="M407" s="264"/>
      <c r="N407" s="237"/>
      <c r="O407" s="288">
        <f>+IF(I407=0,"",'Ark1'!U1690)</f>
        <v>41.624000000000002</v>
      </c>
      <c r="P407" s="237">
        <f>+IF(I407=0,"",'Ark1'!V1690)</f>
        <v>0</v>
      </c>
      <c r="Q407" s="237"/>
      <c r="R407" s="237"/>
      <c r="S407" s="237"/>
      <c r="T407" s="237"/>
      <c r="U407" s="238"/>
      <c r="V407" s="238">
        <f>+IF(I407=0,"",'Ark1'!S1690)</f>
        <v>9.32</v>
      </c>
      <c r="W407" s="238"/>
      <c r="X407" s="237">
        <f>+IF(I407=0,"",'Ark1'!W1690)</f>
        <v>100</v>
      </c>
      <c r="Y407" s="239">
        <f>+IF(I407=0,"",'Ark1'!X1690)</f>
        <v>100</v>
      </c>
      <c r="Z407" s="239">
        <f>+IF(I407=0,"",'Ark1'!Y1690)</f>
        <v>100</v>
      </c>
      <c r="AA407" s="239">
        <f>+IF(I407=0,"",'Ark1'!Z1690)</f>
        <v>5.3768600502523993</v>
      </c>
      <c r="AB407" s="237">
        <f>+IF(I407=0,"",'Ark1'!Z1690)</f>
        <v>5.3768600502523993</v>
      </c>
      <c r="AC407" s="237">
        <f>+IF(I407=0,"",'Ark1'!AB1690)</f>
        <v>0</v>
      </c>
      <c r="AD407" s="239">
        <f>+'Ark1'!AD1690</f>
        <v>0</v>
      </c>
      <c r="AE407" s="237">
        <f t="shared" si="50"/>
        <v>2.0833333333333335</v>
      </c>
      <c r="AF407" s="237">
        <f t="shared" si="51"/>
        <v>1</v>
      </c>
      <c r="AG407" s="289"/>
      <c r="AJ407" s="29"/>
      <c r="AK407" s="27"/>
    </row>
    <row r="408" spans="1:47">
      <c r="A408" s="289"/>
      <c r="B408" s="236">
        <f>+'Ark1'!C1691</f>
        <v>2023</v>
      </c>
      <c r="C408" s="289"/>
      <c r="D408" s="236">
        <f>+'Ark1'!M1691</f>
        <v>12</v>
      </c>
      <c r="E408" s="236" t="str">
        <f>VLOOKUP(D408,RNR!$D$16:$E$30,2)</f>
        <v>4+</v>
      </c>
      <c r="F408" s="236">
        <f>+'Ark1'!D1691</f>
        <v>4</v>
      </c>
      <c r="G408" s="236" t="str">
        <f>VLOOKUP(F408,RNR!$D$2:$E$13,2)</f>
        <v>Apr</v>
      </c>
      <c r="H408" s="236">
        <f>+'Ark1'!Q1691</f>
        <v>3</v>
      </c>
      <c r="I408" s="236">
        <f>+'Ark1'!R1691</f>
        <v>3</v>
      </c>
      <c r="J408" s="237">
        <f>+IF(I408=0,"",'Ark1'!AG1691)</f>
        <v>1.0878641855191491</v>
      </c>
      <c r="K408" s="237">
        <f>+IF(I408=0,"",'Ark1'!AH1691)</f>
        <v>0</v>
      </c>
      <c r="L408" s="237"/>
      <c r="M408" s="264"/>
      <c r="N408" s="237"/>
      <c r="O408" s="288">
        <f>+IF(I408=0,"",'Ark1'!U1691)</f>
        <v>47.333333333333343</v>
      </c>
      <c r="P408" s="237">
        <f>+IF(I408=0,"",'Ark1'!V1691)</f>
        <v>0</v>
      </c>
      <c r="Q408" s="237"/>
      <c r="R408" s="237"/>
      <c r="S408" s="237"/>
      <c r="T408" s="237"/>
      <c r="U408" s="238"/>
      <c r="V408" s="238">
        <f>+IF(I408=0,"",'Ark1'!S1691)</f>
        <v>8.6666666666666643</v>
      </c>
      <c r="W408" s="238"/>
      <c r="X408" s="237">
        <f>+IF(I408=0,"",'Ark1'!W1691)</f>
        <v>100</v>
      </c>
      <c r="Y408" s="239">
        <f>+IF(I408=0,"",'Ark1'!X1691)</f>
        <v>100</v>
      </c>
      <c r="Z408" s="239">
        <f>+IF(I408=0,"",'Ark1'!Y1691)</f>
        <v>100</v>
      </c>
      <c r="AA408" s="239">
        <f>+IF(I408=0,"",'Ark1'!Z1691)</f>
        <v>6.8006535633635243</v>
      </c>
      <c r="AB408" s="237">
        <f>+IF(I408=0,"",'Ark1'!Z1691)</f>
        <v>6.8006535633635243</v>
      </c>
      <c r="AC408" s="237">
        <f>+IF(I408=0,"",'Ark1'!AB1691)</f>
        <v>0</v>
      </c>
      <c r="AD408" s="239">
        <f>+'Ark1'!AD1691</f>
        <v>0</v>
      </c>
      <c r="AE408" s="237">
        <f t="shared" si="50"/>
        <v>0.25</v>
      </c>
      <c r="AF408" s="237">
        <f t="shared" si="51"/>
        <v>1</v>
      </c>
      <c r="AG408" s="289"/>
      <c r="AJ408" s="29"/>
      <c r="AK408" s="27"/>
    </row>
    <row r="409" spans="1:47">
      <c r="A409" s="289"/>
      <c r="B409" s="236">
        <f>+'Ark1'!C1692</f>
        <v>2023</v>
      </c>
      <c r="C409" s="289"/>
      <c r="D409" s="236">
        <f>+'Ark1'!M1692</f>
        <v>12</v>
      </c>
      <c r="E409" s="236" t="str">
        <f>VLOOKUP(D409,RNR!$D$16:$E$30,2)</f>
        <v>4+</v>
      </c>
      <c r="F409" s="236">
        <f>+'Ark1'!D1692</f>
        <v>5</v>
      </c>
      <c r="G409" s="236" t="str">
        <f>VLOOKUP(F409,RNR!$D$2:$E$13,2)</f>
        <v>Mai</v>
      </c>
      <c r="H409" s="236">
        <f>+'Ark1'!Q1692</f>
        <v>7</v>
      </c>
      <c r="I409" s="236">
        <f>+'Ark1'!R1692</f>
        <v>7</v>
      </c>
      <c r="J409" s="237">
        <f>+IF(I409=0,"",'Ark1'!AG1692)</f>
        <v>0.90636885975560444</v>
      </c>
      <c r="K409" s="237">
        <f>+IF(I409=0,"",'Ark1'!AH1692)</f>
        <v>0</v>
      </c>
      <c r="L409" s="237"/>
      <c r="M409" s="264"/>
      <c r="N409" s="237"/>
      <c r="O409" s="288">
        <f>+IF(I409=0,"",'Ark1'!U1692)</f>
        <v>43.199999999999989</v>
      </c>
      <c r="P409" s="237">
        <f>+IF(I409=0,"",'Ark1'!V1692)</f>
        <v>0</v>
      </c>
      <c r="Q409" s="237"/>
      <c r="R409" s="237"/>
      <c r="S409" s="237"/>
      <c r="T409" s="237"/>
      <c r="U409" s="238"/>
      <c r="V409" s="238">
        <f>+IF(I409=0,"",'Ark1'!S1692)</f>
        <v>9</v>
      </c>
      <c r="W409" s="238"/>
      <c r="X409" s="237">
        <f>+IF(I409=0,"",'Ark1'!W1692)</f>
        <v>100</v>
      </c>
      <c r="Y409" s="239">
        <f>+IF(I409=0,"",'Ark1'!X1692)</f>
        <v>100</v>
      </c>
      <c r="Z409" s="239">
        <f>+IF(I409=0,"",'Ark1'!Y1692)</f>
        <v>100</v>
      </c>
      <c r="AA409" s="239">
        <f>+IF(I409=0,"",'Ark1'!Z1692)</f>
        <v>5.6472496466358795</v>
      </c>
      <c r="AB409" s="237">
        <f>+IF(I409=0,"",'Ark1'!Z1692)</f>
        <v>5.6472496466358795</v>
      </c>
      <c r="AC409" s="237">
        <f>+IF(I409=0,"",'Ark1'!AB1692)</f>
        <v>0</v>
      </c>
      <c r="AD409" s="239">
        <f>+'Ark1'!AD1692</f>
        <v>0</v>
      </c>
      <c r="AE409" s="237">
        <f t="shared" si="50"/>
        <v>0.58333333333333337</v>
      </c>
      <c r="AF409" s="237">
        <f t="shared" si="51"/>
        <v>1</v>
      </c>
      <c r="AG409" s="289"/>
      <c r="AJ409" s="29"/>
      <c r="AK409" s="27"/>
    </row>
    <row r="410" spans="1:47">
      <c r="A410" s="289"/>
      <c r="B410" s="236">
        <f>+'Ark1'!C1693</f>
        <v>2023</v>
      </c>
      <c r="C410" s="289"/>
      <c r="D410" s="236">
        <f>+'Ark1'!M1693</f>
        <v>12</v>
      </c>
      <c r="E410" s="236" t="str">
        <f>VLOOKUP(D410,RNR!$D$16:$E$30,2)</f>
        <v>4+</v>
      </c>
      <c r="F410" s="236">
        <f>+'Ark1'!D1693</f>
        <v>6</v>
      </c>
      <c r="G410" s="236" t="str">
        <f>VLOOKUP(F410,RNR!$D$2:$E$13,2)</f>
        <v>Jun</v>
      </c>
      <c r="H410" s="236">
        <f>+'Ark1'!Q1693</f>
        <v>3</v>
      </c>
      <c r="I410" s="236">
        <f>+'Ark1'!R1693</f>
        <v>3</v>
      </c>
      <c r="J410" s="237">
        <f>+IF(I410=0,"",'Ark1'!AG1693)</f>
        <v>0.47458755641044625</v>
      </c>
      <c r="K410" s="237">
        <f>+IF(I410=0,"",'Ark1'!AH1693)</f>
        <v>0</v>
      </c>
      <c r="L410" s="237"/>
      <c r="M410" s="264"/>
      <c r="N410" s="237"/>
      <c r="O410" s="288">
        <f>+IF(I410=0,"",'Ark1'!U1693)</f>
        <v>42.76666666666668</v>
      </c>
      <c r="P410" s="237">
        <f>+IF(I410=0,"",'Ark1'!V1693)</f>
        <v>0</v>
      </c>
      <c r="Q410" s="237"/>
      <c r="R410" s="237"/>
      <c r="S410" s="237"/>
      <c r="T410" s="237"/>
      <c r="U410" s="238"/>
      <c r="V410" s="238">
        <f>+IF(I410=0,"",'Ark1'!S1693)</f>
        <v>9</v>
      </c>
      <c r="W410" s="238"/>
      <c r="X410" s="237">
        <f>+IF(I410=0,"",'Ark1'!W1693)</f>
        <v>100</v>
      </c>
      <c r="Y410" s="239">
        <f>+IF(I410=0,"",'Ark1'!X1693)</f>
        <v>100</v>
      </c>
      <c r="Z410" s="239">
        <f>+IF(I410=0,"",'Ark1'!Y1693)</f>
        <v>100</v>
      </c>
      <c r="AA410" s="239">
        <f>+IF(I410=0,"",'Ark1'!Z1693)</f>
        <v>8.614845068575244</v>
      </c>
      <c r="AB410" s="237">
        <f>+IF(I410=0,"",'Ark1'!Z1693)</f>
        <v>8.614845068575244</v>
      </c>
      <c r="AC410" s="237">
        <f>+IF(I410=0,"",'Ark1'!AB1693)</f>
        <v>0</v>
      </c>
      <c r="AD410" s="239">
        <f>+'Ark1'!AD1693</f>
        <v>0</v>
      </c>
      <c r="AE410" s="237">
        <f t="shared" si="50"/>
        <v>0.25</v>
      </c>
      <c r="AF410" s="237">
        <f t="shared" si="51"/>
        <v>1</v>
      </c>
      <c r="AG410" s="289"/>
      <c r="AJ410" s="29"/>
      <c r="AK410" s="27"/>
    </row>
    <row r="411" spans="1:47">
      <c r="A411" s="289"/>
      <c r="B411" s="236">
        <f>+'Ark1'!C1694</f>
        <v>2023</v>
      </c>
      <c r="C411" s="289"/>
      <c r="D411" s="236">
        <f>+'Ark1'!M1694</f>
        <v>12</v>
      </c>
      <c r="E411" s="236" t="str">
        <f>VLOOKUP(D411,RNR!$D$16:$E$30,2)</f>
        <v>4+</v>
      </c>
      <c r="F411" s="236">
        <f>+'Ark1'!D1694</f>
        <v>7</v>
      </c>
      <c r="G411" s="236" t="str">
        <f>VLOOKUP(F411,RNR!$D$2:$E$13,2)</f>
        <v>Jul</v>
      </c>
      <c r="H411" s="236">
        <f>+'Ark1'!Q1694</f>
        <v>1</v>
      </c>
      <c r="I411" s="236">
        <f>+'Ark1'!R1694</f>
        <v>1</v>
      </c>
      <c r="J411" s="237">
        <f>+IF(I411=0,"",'Ark1'!AG1694)</f>
        <v>0.53342244334707112</v>
      </c>
      <c r="K411" s="237">
        <f>+IF(I411=0,"",'Ark1'!AH1694)</f>
        <v>0</v>
      </c>
      <c r="L411" s="237"/>
      <c r="M411" s="264"/>
      <c r="N411" s="237"/>
      <c r="O411" s="288">
        <f>+IF(I411=0,"",'Ark1'!U1694)</f>
        <v>43.1</v>
      </c>
      <c r="P411" s="237">
        <f>+IF(I411=0,"",'Ark1'!V1694)</f>
        <v>0</v>
      </c>
      <c r="Q411" s="237"/>
      <c r="R411" s="237"/>
      <c r="S411" s="237"/>
      <c r="T411" s="237"/>
      <c r="U411" s="238"/>
      <c r="V411" s="238">
        <f>+IF(I411=0,"",'Ark1'!S1694)</f>
        <v>8</v>
      </c>
      <c r="W411" s="238"/>
      <c r="X411" s="237">
        <f>+IF(I411=0,"",'Ark1'!W1694)</f>
        <v>100</v>
      </c>
      <c r="Y411" s="239">
        <f>+IF(I411=0,"",'Ark1'!X1694)</f>
        <v>100</v>
      </c>
      <c r="Z411" s="239">
        <f>+IF(I411=0,"",'Ark1'!Y1694)</f>
        <v>100</v>
      </c>
      <c r="AA411" s="239">
        <f>+IF(I411=0,"",'Ark1'!Z1694)</f>
        <v>0</v>
      </c>
      <c r="AB411" s="237">
        <f>+IF(I411=0,"",'Ark1'!Z1694)</f>
        <v>0</v>
      </c>
      <c r="AC411" s="237">
        <f>+IF(I411=0,"",'Ark1'!AB1694)</f>
        <v>0</v>
      </c>
      <c r="AD411" s="239">
        <f>+'Ark1'!AD1694</f>
        <v>0</v>
      </c>
      <c r="AE411" s="237">
        <f t="shared" si="50"/>
        <v>8.3333333333333329E-2</v>
      </c>
      <c r="AF411" s="237">
        <f t="shared" si="51"/>
        <v>1</v>
      </c>
      <c r="AG411" s="289"/>
      <c r="AJ411" s="29"/>
      <c r="AK411" s="27"/>
    </row>
    <row r="412" spans="1:47">
      <c r="A412" s="289"/>
      <c r="B412" s="236">
        <f>+'Ark1'!C1695</f>
        <v>2023</v>
      </c>
      <c r="C412" s="289"/>
      <c r="D412" s="236">
        <f>+'Ark1'!M1695</f>
        <v>12</v>
      </c>
      <c r="E412" s="236" t="str">
        <f>VLOOKUP(D412,RNR!$D$16:$E$30,2)</f>
        <v>4+</v>
      </c>
      <c r="F412" s="236">
        <f>+'Ark1'!D1695</f>
        <v>8</v>
      </c>
      <c r="G412" s="236" t="str">
        <f>VLOOKUP(F412,RNR!$D$2:$E$13,2)</f>
        <v>Aug</v>
      </c>
      <c r="H412" s="236">
        <f>+'Ark1'!Q1695</f>
        <v>31</v>
      </c>
      <c r="I412" s="236">
        <f>+'Ark1'!R1695</f>
        <v>35</v>
      </c>
      <c r="J412" s="237">
        <f>+IF(I412=0,"",'Ark1'!AG1695)</f>
        <v>0.88612034533042305</v>
      </c>
      <c r="K412" s="237">
        <f>+IF(I412=0,"",'Ark1'!AH1695)</f>
        <v>5.7142857142857153</v>
      </c>
      <c r="L412" s="237"/>
      <c r="M412" s="264"/>
      <c r="N412" s="237"/>
      <c r="O412" s="288">
        <f>+IF(I412=0,"",'Ark1'!U1695)</f>
        <v>41.651428571428561</v>
      </c>
      <c r="P412" s="237">
        <f>+IF(I412=0,"",'Ark1'!V1695)</f>
        <v>0</v>
      </c>
      <c r="Q412" s="237"/>
      <c r="R412" s="237"/>
      <c r="S412" s="237"/>
      <c r="T412" s="237"/>
      <c r="U412" s="238"/>
      <c r="V412" s="238">
        <f>+IF(I412=0,"",'Ark1'!S1695)</f>
        <v>9.4</v>
      </c>
      <c r="W412" s="238"/>
      <c r="X412" s="237">
        <f>+IF(I412=0,"",'Ark1'!W1695)</f>
        <v>100</v>
      </c>
      <c r="Y412" s="239">
        <f>+IF(I412=0,"",'Ark1'!X1695)</f>
        <v>100</v>
      </c>
      <c r="Z412" s="239">
        <f>+IF(I412=0,"",'Ark1'!Y1695)</f>
        <v>100</v>
      </c>
      <c r="AA412" s="239">
        <f>+IF(I412=0,"",'Ark1'!Z1695)</f>
        <v>8.3962703090146551</v>
      </c>
      <c r="AB412" s="237">
        <f>+IF(I412=0,"",'Ark1'!Z1695)</f>
        <v>8.3962703090146551</v>
      </c>
      <c r="AC412" s="237">
        <f>+IF(I412=0,"",'Ark1'!AB1695)</f>
        <v>0</v>
      </c>
      <c r="AD412" s="239">
        <f>+'Ark1'!AD1695</f>
        <v>0</v>
      </c>
      <c r="AE412" s="237">
        <f t="shared" si="50"/>
        <v>2.9166666666666665</v>
      </c>
      <c r="AF412" s="237">
        <f t="shared" si="51"/>
        <v>1.1290322580645162</v>
      </c>
      <c r="AG412" s="289"/>
      <c r="AJ412" s="29"/>
      <c r="AK412" s="27"/>
    </row>
    <row r="413" spans="1:47">
      <c r="A413" s="289"/>
      <c r="B413" s="236">
        <f>+'Ark1'!C1696</f>
        <v>2023</v>
      </c>
      <c r="C413" s="289"/>
      <c r="D413" s="236">
        <f>+'Ark1'!M1696</f>
        <v>12</v>
      </c>
      <c r="E413" s="236" t="str">
        <f>VLOOKUP(D413,RNR!$D$16:$E$30,2)</f>
        <v>4+</v>
      </c>
      <c r="F413" s="236">
        <f>+'Ark1'!D1696</f>
        <v>9</v>
      </c>
      <c r="G413" s="236" t="str">
        <f>VLOOKUP(F413,RNR!$D$2:$E$13,2)</f>
        <v>Sep</v>
      </c>
      <c r="H413" s="236">
        <f>+'Ark1'!Q1696</f>
        <v>56</v>
      </c>
      <c r="I413" s="236">
        <f>+'Ark1'!R1696</f>
        <v>61</v>
      </c>
      <c r="J413" s="237">
        <f>+IF(I413=0,"",'Ark1'!AG1696)</f>
        <v>1.4240250964752017</v>
      </c>
      <c r="K413" s="237">
        <f>+IF(I413=0,"",'Ark1'!AH1696)</f>
        <v>6.5573770491803289</v>
      </c>
      <c r="L413" s="237"/>
      <c r="M413" s="264"/>
      <c r="N413" s="237"/>
      <c r="O413" s="288">
        <f>+IF(I413=0,"",'Ark1'!U1696)</f>
        <v>40.645901639344252</v>
      </c>
      <c r="P413" s="237">
        <f>+IF(I413=0,"",'Ark1'!V1696)</f>
        <v>0</v>
      </c>
      <c r="Q413" s="237"/>
      <c r="R413" s="237"/>
      <c r="S413" s="237"/>
      <c r="T413" s="237"/>
      <c r="U413" s="238"/>
      <c r="V413" s="238">
        <f>+IF(I413=0,"",'Ark1'!S1696)</f>
        <v>9.1147540983606561</v>
      </c>
      <c r="W413" s="238"/>
      <c r="X413" s="237">
        <f>+IF(I413=0,"",'Ark1'!W1696)</f>
        <v>100</v>
      </c>
      <c r="Y413" s="239">
        <f>+IF(I413=0,"",'Ark1'!X1696)</f>
        <v>100</v>
      </c>
      <c r="Z413" s="239">
        <f>+IF(I413=0,"",'Ark1'!Y1696)</f>
        <v>96.721311475409834</v>
      </c>
      <c r="AA413" s="239">
        <f>+IF(I413=0,"",'Ark1'!Z1696)</f>
        <v>7.7008105549637058</v>
      </c>
      <c r="AB413" s="237">
        <f>+IF(I413=0,"",'Ark1'!Z1696)</f>
        <v>7.7008105549637058</v>
      </c>
      <c r="AC413" s="237">
        <f>+IF(I413=0,"",'Ark1'!AB1696)</f>
        <v>0</v>
      </c>
      <c r="AD413" s="239">
        <f>+'Ark1'!AD1696</f>
        <v>0</v>
      </c>
      <c r="AE413" s="237">
        <f t="shared" si="50"/>
        <v>5.083333333333333</v>
      </c>
      <c r="AF413" s="237">
        <f t="shared" si="51"/>
        <v>1.0892857142857142</v>
      </c>
      <c r="AG413" s="289"/>
      <c r="AJ413" s="29"/>
      <c r="AK413" s="27"/>
    </row>
    <row r="414" spans="1:47">
      <c r="A414" s="289"/>
      <c r="B414" s="236">
        <f>+'Ark1'!C1697</f>
        <v>2023</v>
      </c>
      <c r="C414" s="289"/>
      <c r="D414" s="236">
        <f>+'Ark1'!M1697</f>
        <v>12</v>
      </c>
      <c r="E414" s="236" t="str">
        <f>VLOOKUP(D414,RNR!$D$16:$E$30,2)</f>
        <v>4+</v>
      </c>
      <c r="F414" s="236">
        <f>+'Ark1'!D1697</f>
        <v>10</v>
      </c>
      <c r="G414" s="236" t="str">
        <f>VLOOKUP(F414,RNR!$D$2:$E$13,2)</f>
        <v>Okt</v>
      </c>
      <c r="H414" s="236">
        <f>+'Ark1'!Q1697</f>
        <v>115</v>
      </c>
      <c r="I414" s="236">
        <f>+'Ark1'!R1697</f>
        <v>126</v>
      </c>
      <c r="J414" s="237">
        <f>+IF(I414=0,"",'Ark1'!AG1697)</f>
        <v>0.99293590882253757</v>
      </c>
      <c r="K414" s="237">
        <f>+IF(I414=0,"",'Ark1'!AH1697)</f>
        <v>3.1746031746031735</v>
      </c>
      <c r="L414" s="237"/>
      <c r="M414" s="264"/>
      <c r="N414" s="237"/>
      <c r="O414" s="288">
        <f>+IF(I414=0,"",'Ark1'!U1697)</f>
        <v>38.85396825396824</v>
      </c>
      <c r="P414" s="237">
        <f>+IF(I414=0,"",'Ark1'!V1697)</f>
        <v>0</v>
      </c>
      <c r="Q414" s="237"/>
      <c r="R414" s="237"/>
      <c r="S414" s="237"/>
      <c r="T414" s="237"/>
      <c r="U414" s="238"/>
      <c r="V414" s="238">
        <f>+IF(I414=0,"",'Ark1'!S1697)</f>
        <v>9.2301587301587276</v>
      </c>
      <c r="W414" s="238"/>
      <c r="X414" s="237">
        <f>+IF(I414=0,"",'Ark1'!W1697)</f>
        <v>100</v>
      </c>
      <c r="Y414" s="239">
        <f>+IF(I414=0,"",'Ark1'!X1697)</f>
        <v>100</v>
      </c>
      <c r="Z414" s="239">
        <f>+IF(I414=0,"",'Ark1'!Y1697)</f>
        <v>94.444444444444443</v>
      </c>
      <c r="AA414" s="239">
        <f>+IF(I414=0,"",'Ark1'!Z1697)</f>
        <v>9.4818008703529308</v>
      </c>
      <c r="AB414" s="237">
        <f>+IF(I414=0,"",'Ark1'!Z1697)</f>
        <v>9.4818008703529308</v>
      </c>
      <c r="AC414" s="237">
        <f>+IF(I414=0,"",'Ark1'!AB1697)</f>
        <v>0</v>
      </c>
      <c r="AD414" s="239">
        <f>+'Ark1'!AD1697</f>
        <v>0</v>
      </c>
      <c r="AE414" s="237">
        <f t="shared" si="50"/>
        <v>10.5</v>
      </c>
      <c r="AF414" s="237">
        <f t="shared" si="51"/>
        <v>1.0956521739130434</v>
      </c>
      <c r="AG414" s="289"/>
      <c r="AJ414" s="29"/>
      <c r="AK414" s="27"/>
    </row>
    <row r="415" spans="1:47">
      <c r="A415" s="289"/>
      <c r="B415" s="236">
        <f>+'Ark1'!C1698</f>
        <v>2023</v>
      </c>
      <c r="C415" s="289"/>
      <c r="D415" s="236">
        <f>+'Ark1'!M1698</f>
        <v>12</v>
      </c>
      <c r="E415" s="236" t="str">
        <f>VLOOKUP(D415,RNR!$D$16:$E$30,2)</f>
        <v>4+</v>
      </c>
      <c r="F415" s="236">
        <f>+'Ark1'!D1698</f>
        <v>11</v>
      </c>
      <c r="G415" s="236" t="str">
        <f>VLOOKUP(F415,RNR!$D$2:$E$13,2)</f>
        <v>Nov</v>
      </c>
      <c r="H415" s="236">
        <f>+'Ark1'!Q1698</f>
        <v>42</v>
      </c>
      <c r="I415" s="236">
        <f>+'Ark1'!R1698</f>
        <v>46</v>
      </c>
      <c r="J415" s="237">
        <f>+IF(I415=0,"",'Ark1'!AG1698)</f>
        <v>0.78423549887325439</v>
      </c>
      <c r="K415" s="237">
        <f>+IF(I415=0,"",'Ark1'!AH1698)</f>
        <v>2.1739130434782608</v>
      </c>
      <c r="L415" s="237"/>
      <c r="M415" s="264"/>
      <c r="N415" s="237"/>
      <c r="O415" s="288">
        <f>+IF(I415=0,"",'Ark1'!U1698)</f>
        <v>39.143478260869578</v>
      </c>
      <c r="P415" s="237">
        <f>+IF(I415=0,"",'Ark1'!V1698)</f>
        <v>0</v>
      </c>
      <c r="Q415" s="237"/>
      <c r="R415" s="237"/>
      <c r="S415" s="237"/>
      <c r="T415" s="237"/>
      <c r="U415" s="238"/>
      <c r="V415" s="238">
        <f>+IF(I415=0,"",'Ark1'!S1698)</f>
        <v>9.1304347826086953</v>
      </c>
      <c r="W415" s="238"/>
      <c r="X415" s="237">
        <f>+IF(I415=0,"",'Ark1'!W1698)</f>
        <v>100</v>
      </c>
      <c r="Y415" s="239">
        <f>+IF(I415=0,"",'Ark1'!X1698)</f>
        <v>100</v>
      </c>
      <c r="Z415" s="239">
        <f>+IF(I415=0,"",'Ark1'!Y1698)</f>
        <v>95.652173913043484</v>
      </c>
      <c r="AA415" s="239">
        <f>+IF(I415=0,"",'Ark1'!Z1698)</f>
        <v>8.6703555960854395</v>
      </c>
      <c r="AB415" s="237">
        <f>+IF(I415=0,"",'Ark1'!Z1698)</f>
        <v>8.6703555960854395</v>
      </c>
      <c r="AC415" s="237">
        <f>+IF(I415=0,"",'Ark1'!AB1698)</f>
        <v>0</v>
      </c>
      <c r="AD415" s="239">
        <f>+'Ark1'!AD1698</f>
        <v>0</v>
      </c>
      <c r="AE415" s="237">
        <f t="shared" si="50"/>
        <v>3.8333333333333335</v>
      </c>
      <c r="AF415" s="237">
        <f t="shared" si="51"/>
        <v>1.0952380952380953</v>
      </c>
      <c r="AG415" s="289"/>
      <c r="AJ415" s="29"/>
      <c r="AK415" s="27"/>
    </row>
    <row r="416" spans="1:47">
      <c r="A416" s="289"/>
      <c r="B416" s="236">
        <f>+'Ark1'!C1699</f>
        <v>2023</v>
      </c>
      <c r="C416" s="289"/>
      <c r="D416" s="236">
        <f>+'Ark1'!M1699</f>
        <v>12</v>
      </c>
      <c r="E416" s="236" t="str">
        <f>VLOOKUP(D416,RNR!$D$16:$E$30,2)</f>
        <v>4+</v>
      </c>
      <c r="F416" s="236">
        <f>+'Ark1'!D1699</f>
        <v>12</v>
      </c>
      <c r="G416" s="236" t="str">
        <f>VLOOKUP(F416,RNR!$D$2:$E$13,2)</f>
        <v>Des</v>
      </c>
      <c r="H416" s="236">
        <f>+'Ark1'!Q1699</f>
        <v>1</v>
      </c>
      <c r="I416" s="236">
        <f>+'Ark1'!R1699</f>
        <v>1</v>
      </c>
      <c r="J416" s="237">
        <f>+IF(I416=0,"",'Ark1'!AG1699)</f>
        <v>0.26479094089540767</v>
      </c>
      <c r="K416" s="237">
        <f>+IF(I416=0,"",'Ark1'!AH1699)</f>
        <v>0</v>
      </c>
      <c r="L416" s="237"/>
      <c r="M416" s="264"/>
      <c r="N416" s="237"/>
      <c r="O416" s="288">
        <f>+IF(I416=0,"",'Ark1'!U1699)</f>
        <v>35.800000000000011</v>
      </c>
      <c r="P416" s="237">
        <f>+IF(I416=0,"",'Ark1'!V1699)</f>
        <v>0</v>
      </c>
      <c r="Q416" s="237"/>
      <c r="R416" s="237"/>
      <c r="S416" s="237"/>
      <c r="T416" s="237"/>
      <c r="U416" s="238"/>
      <c r="V416" s="238">
        <f>+IF(I416=0,"",'Ark1'!S1699)</f>
        <v>9</v>
      </c>
      <c r="W416" s="238"/>
      <c r="X416" s="237">
        <f>+IF(I416=0,"",'Ark1'!W1699)</f>
        <v>100</v>
      </c>
      <c r="Y416" s="239">
        <f>+IF(I416=0,"",'Ark1'!X1699)</f>
        <v>100</v>
      </c>
      <c r="Z416" s="239">
        <f>+IF(I416=0,"",'Ark1'!Y1699)</f>
        <v>100</v>
      </c>
      <c r="AA416" s="239">
        <f>+IF(I416=0,"",'Ark1'!Z1699)</f>
        <v>0</v>
      </c>
      <c r="AB416" s="237">
        <f>+IF(I416=0,"",'Ark1'!Z1699)</f>
        <v>0</v>
      </c>
      <c r="AC416" s="237">
        <f>+IF(I416=0,"",'Ark1'!AB1699)</f>
        <v>0</v>
      </c>
      <c r="AD416" s="239">
        <f>+'Ark1'!AD1699</f>
        <v>0</v>
      </c>
      <c r="AE416" s="237">
        <f t="shared" si="50"/>
        <v>8.3333333333333329E-2</v>
      </c>
      <c r="AF416" s="237">
        <f t="shared" si="51"/>
        <v>1</v>
      </c>
      <c r="AG416" s="289"/>
      <c r="AJ416" s="29"/>
      <c r="AK416" s="27"/>
    </row>
    <row r="417" spans="1:47">
      <c r="A417" s="289"/>
      <c r="B417" s="289"/>
      <c r="C417" s="289"/>
      <c r="D417" s="289"/>
      <c r="E417" s="289"/>
      <c r="F417" s="289"/>
      <c r="G417" s="289"/>
      <c r="H417" s="289"/>
      <c r="I417" s="289"/>
      <c r="J417" s="289"/>
      <c r="K417" s="289"/>
      <c r="L417" s="289"/>
      <c r="M417" s="330"/>
      <c r="N417" s="289"/>
      <c r="O417" s="289"/>
      <c r="P417" s="289"/>
      <c r="Q417" s="289"/>
      <c r="R417" s="290"/>
      <c r="S417" s="290"/>
      <c r="T417" s="290"/>
      <c r="U417" s="289"/>
      <c r="V417" s="289"/>
      <c r="W417" s="289"/>
      <c r="X417" s="289"/>
      <c r="Y417" s="289"/>
      <c r="Z417" s="289"/>
      <c r="AA417" s="289"/>
      <c r="AB417" s="289"/>
      <c r="AC417" s="289"/>
      <c r="AD417" s="289"/>
      <c r="AE417" s="289"/>
      <c r="AF417" s="289"/>
      <c r="AG417" s="289"/>
      <c r="AJ417" s="29"/>
      <c r="AK417" s="27"/>
      <c r="AN417" s="27"/>
      <c r="AO417" s="27"/>
      <c r="AP417" s="27"/>
      <c r="AR417" s="27"/>
      <c r="AS417" s="241"/>
      <c r="AT417" s="27"/>
      <c r="AU417" s="27"/>
    </row>
    <row r="418" spans="1:47">
      <c r="A418" s="330" t="s">
        <v>654</v>
      </c>
      <c r="B418" s="330"/>
      <c r="C418" s="330" t="str">
        <f>+E424</f>
        <v>5-</v>
      </c>
      <c r="D418" s="330"/>
      <c r="E418" s="330"/>
      <c r="F418" s="330"/>
      <c r="G418" s="330"/>
      <c r="H418" s="330"/>
      <c r="I418" s="289"/>
      <c r="J418" s="289"/>
      <c r="K418" s="289"/>
      <c r="L418" s="289"/>
      <c r="M418" s="330"/>
      <c r="N418" s="289"/>
      <c r="O418" s="289"/>
      <c r="P418" s="289"/>
      <c r="Q418" s="289"/>
      <c r="R418" s="290"/>
      <c r="S418" s="290"/>
      <c r="T418" s="290"/>
      <c r="U418" s="289"/>
      <c r="V418" s="289"/>
      <c r="W418" s="289"/>
      <c r="X418" s="289"/>
      <c r="Y418" s="289"/>
      <c r="Z418" s="289"/>
      <c r="AA418" s="289"/>
      <c r="AB418" s="289"/>
      <c r="AC418" s="289"/>
      <c r="AD418" s="289"/>
      <c r="AE418" s="289"/>
      <c r="AF418" s="289"/>
      <c r="AG418" s="289"/>
      <c r="AJ418" s="29"/>
      <c r="AK418" s="27"/>
      <c r="AN418" s="27"/>
      <c r="AO418" s="27"/>
      <c r="AP418" s="27"/>
      <c r="AR418" s="27"/>
      <c r="AS418" s="241"/>
      <c r="AT418" s="27"/>
      <c r="AU418" s="27"/>
    </row>
    <row r="419" spans="1:47">
      <c r="A419" s="289"/>
      <c r="B419" s="289"/>
      <c r="C419" s="289"/>
      <c r="D419" s="289"/>
      <c r="E419" s="289"/>
      <c r="F419" s="289"/>
      <c r="G419" s="289"/>
      <c r="H419" s="289"/>
      <c r="I419" s="289"/>
      <c r="J419" s="289"/>
      <c r="K419" s="289"/>
      <c r="L419" s="289"/>
      <c r="M419" s="330"/>
      <c r="N419" s="289"/>
      <c r="O419" s="289"/>
      <c r="P419" s="289"/>
      <c r="Q419" s="289"/>
      <c r="R419" s="290"/>
      <c r="S419" s="290"/>
      <c r="T419" s="290"/>
      <c r="U419" s="289"/>
      <c r="V419" s="289"/>
      <c r="W419" s="289"/>
      <c r="X419" s="289"/>
      <c r="Y419" s="289"/>
      <c r="Z419" s="289"/>
      <c r="AA419" s="289"/>
      <c r="AB419" s="289"/>
      <c r="AC419" s="289"/>
      <c r="AD419" s="289"/>
      <c r="AE419" s="289"/>
      <c r="AF419" s="289"/>
      <c r="AG419" s="289"/>
      <c r="AJ419" s="29"/>
      <c r="AK419" s="27"/>
      <c r="AN419" s="27"/>
      <c r="AO419" s="27"/>
      <c r="AP419" s="27"/>
      <c r="AR419" s="27"/>
      <c r="AS419" s="241"/>
      <c r="AT419" s="27"/>
      <c r="AU419" s="27"/>
    </row>
    <row r="420" spans="1:47">
      <c r="A420" s="289"/>
      <c r="B420" s="236">
        <f>+'Ark1'!C1700</f>
        <v>2023</v>
      </c>
      <c r="C420" s="289"/>
      <c r="D420" s="236">
        <f>+'Ark1'!M1700</f>
        <v>13</v>
      </c>
      <c r="E420" s="236" t="str">
        <f>VLOOKUP(D420,RNR!$D$16:$E$30,2)</f>
        <v>5-</v>
      </c>
      <c r="F420" s="236">
        <f>+'Ark1'!D1700</f>
        <v>1</v>
      </c>
      <c r="G420" s="236" t="str">
        <f>VLOOKUP(F420,RNR!$D$2:$E$13,2)</f>
        <v>Jan</v>
      </c>
      <c r="H420" s="236">
        <f>+'Ark1'!Q1700</f>
        <v>2</v>
      </c>
      <c r="I420" s="236">
        <f>+'Ark1'!R1700</f>
        <v>2</v>
      </c>
      <c r="J420" s="237">
        <f>+IF(I420=0,"",'Ark1'!AG1700)</f>
        <v>1.1694085305614021</v>
      </c>
      <c r="K420" s="237">
        <f>+IF(I420=0,"",'Ark1'!AH1700)</f>
        <v>0</v>
      </c>
      <c r="L420" s="237"/>
      <c r="M420" s="264"/>
      <c r="N420" s="237"/>
      <c r="O420" s="288">
        <f>+IF(I420=0,"",'Ark1'!U1700)</f>
        <v>54.45</v>
      </c>
      <c r="P420" s="237">
        <f>+IF(I420=0,"",'Ark1'!V1700)</f>
        <v>0</v>
      </c>
      <c r="Q420" s="237"/>
      <c r="R420" s="237"/>
      <c r="S420" s="237"/>
      <c r="T420" s="237"/>
      <c r="U420" s="238"/>
      <c r="V420" s="238">
        <f>+IF(I420=0,"",'Ark1'!S1700)</f>
        <v>9.5</v>
      </c>
      <c r="W420" s="238"/>
      <c r="X420" s="237">
        <f>+IF(I420=0,"",'Ark1'!W1700)</f>
        <v>100</v>
      </c>
      <c r="Y420" s="239">
        <f>+IF(I420=0,"",'Ark1'!X1700)</f>
        <v>100</v>
      </c>
      <c r="Z420" s="239">
        <f>+IF(I420=0,"",'Ark1'!Y1700)</f>
        <v>100</v>
      </c>
      <c r="AA420" s="239">
        <f>+IF(I420=0,"",'Ark1'!Z1700)</f>
        <v>0.54999999999980165</v>
      </c>
      <c r="AB420" s="237">
        <f>+IF(I420=0,"",'Ark1'!Z1700)</f>
        <v>0.54999999999980165</v>
      </c>
      <c r="AC420" s="237">
        <f>+IF(I420=0,"",'Ark1'!AB1700)</f>
        <v>0</v>
      </c>
      <c r="AD420" s="239">
        <f>+'Ark1'!AD1700</f>
        <v>0</v>
      </c>
      <c r="AE420" s="237">
        <f t="shared" ref="AE420:AE461" si="52">+IF(I420=0,"",I420/D420)</f>
        <v>0.15384615384615385</v>
      </c>
      <c r="AF420" s="237">
        <f t="shared" ref="AF420:AF461" si="53">+IF(I420=0,"",I420/H420)</f>
        <v>1</v>
      </c>
      <c r="AG420" s="289"/>
      <c r="AJ420" s="29"/>
      <c r="AK420" s="27"/>
    </row>
    <row r="421" spans="1:47">
      <c r="A421" s="289"/>
      <c r="B421" s="236">
        <f>+'Ark1'!C1701</f>
        <v>2023</v>
      </c>
      <c r="C421" s="289"/>
      <c r="D421" s="236">
        <f>+'Ark1'!M1701</f>
        <v>13</v>
      </c>
      <c r="E421" s="236" t="str">
        <f>VLOOKUP(D421,RNR!$D$16:$E$30,2)</f>
        <v>5-</v>
      </c>
      <c r="F421" s="236">
        <f>+'Ark1'!D1701</f>
        <v>2</v>
      </c>
      <c r="G421" s="236" t="str">
        <f>VLOOKUP(F421,RNR!$D$2:$E$13,2)</f>
        <v>Feb</v>
      </c>
      <c r="H421" s="236">
        <f>+'Ark1'!Q1701</f>
        <v>3</v>
      </c>
      <c r="I421" s="236">
        <f>+'Ark1'!R1701</f>
        <v>4</v>
      </c>
      <c r="J421" s="237">
        <f>+IF(I421=0,"",'Ark1'!AG1701)</f>
        <v>0.81131200741770981</v>
      </c>
      <c r="K421" s="237">
        <f>+IF(I421=0,"",'Ark1'!AH1701)</f>
        <v>0</v>
      </c>
      <c r="L421" s="237"/>
      <c r="M421" s="264"/>
      <c r="N421" s="237"/>
      <c r="O421" s="288">
        <f>+IF(I421=0,"",'Ark1'!U1701)</f>
        <v>32.375</v>
      </c>
      <c r="P421" s="237">
        <f>+IF(I421=0,"",'Ark1'!V1701)</f>
        <v>0</v>
      </c>
      <c r="Q421" s="237"/>
      <c r="R421" s="237"/>
      <c r="S421" s="237"/>
      <c r="T421" s="237"/>
      <c r="U421" s="238"/>
      <c r="V421" s="238">
        <f>+IF(I421=0,"",'Ark1'!S1701)</f>
        <v>8.75</v>
      </c>
      <c r="W421" s="238"/>
      <c r="X421" s="237">
        <f>+IF(I421=0,"",'Ark1'!W1701)</f>
        <v>100</v>
      </c>
      <c r="Y421" s="239">
        <f>+IF(I421=0,"",'Ark1'!X1701)</f>
        <v>100</v>
      </c>
      <c r="Z421" s="239">
        <f>+IF(I421=0,"",'Ark1'!Y1701)</f>
        <v>100</v>
      </c>
      <c r="AA421" s="239">
        <f>+IF(I421=0,"",'Ark1'!Z1701)</f>
        <v>8.3646204337076817</v>
      </c>
      <c r="AB421" s="237">
        <f>+IF(I421=0,"",'Ark1'!Z1701)</f>
        <v>8.3646204337076817</v>
      </c>
      <c r="AC421" s="237">
        <f>+IF(I421=0,"",'Ark1'!AB1701)</f>
        <v>0</v>
      </c>
      <c r="AD421" s="239">
        <f>+'Ark1'!AD1701</f>
        <v>0</v>
      </c>
      <c r="AE421" s="237">
        <f t="shared" si="52"/>
        <v>0.30769230769230771</v>
      </c>
      <c r="AF421" s="237">
        <f t="shared" si="53"/>
        <v>1.3333333333333333</v>
      </c>
      <c r="AG421" s="289"/>
      <c r="AJ421" s="29"/>
      <c r="AK421" s="27"/>
    </row>
    <row r="422" spans="1:47">
      <c r="A422" s="289"/>
      <c r="B422" s="236">
        <f>+'Ark1'!C1702</f>
        <v>2023</v>
      </c>
      <c r="C422" s="289"/>
      <c r="D422" s="236">
        <f>+'Ark1'!M1702</f>
        <v>13</v>
      </c>
      <c r="E422" s="236" t="str">
        <f>VLOOKUP(D422,RNR!$D$16:$E$30,2)</f>
        <v>5-</v>
      </c>
      <c r="F422" s="236">
        <f>+'Ark1'!D1702</f>
        <v>3</v>
      </c>
      <c r="G422" s="236" t="str">
        <f>VLOOKUP(F422,RNR!$D$2:$E$13,2)</f>
        <v>Mar</v>
      </c>
      <c r="H422" s="236">
        <f>+'Ark1'!Q1702</f>
        <v>7</v>
      </c>
      <c r="I422" s="236">
        <f>+'Ark1'!R1702</f>
        <v>7</v>
      </c>
      <c r="J422" s="237">
        <f>+IF(I422=0,"",'Ark1'!AG1702)</f>
        <v>0.30485057664445686</v>
      </c>
      <c r="K422" s="237">
        <f>+IF(I422=0,"",'Ark1'!AH1702)</f>
        <v>0</v>
      </c>
      <c r="L422" s="237"/>
      <c r="M422" s="264"/>
      <c r="N422" s="237"/>
      <c r="O422" s="288">
        <f>+IF(I422=0,"",'Ark1'!U1702)</f>
        <v>43.014285714285741</v>
      </c>
      <c r="P422" s="237">
        <f>+IF(I422=0,"",'Ark1'!V1702)</f>
        <v>0</v>
      </c>
      <c r="Q422" s="237"/>
      <c r="R422" s="237"/>
      <c r="S422" s="237"/>
      <c r="T422" s="237"/>
      <c r="U422" s="238"/>
      <c r="V422" s="238">
        <f>+IF(I422=0,"",'Ark1'!S1702)</f>
        <v>10</v>
      </c>
      <c r="W422" s="238"/>
      <c r="X422" s="237">
        <f>+IF(I422=0,"",'Ark1'!W1702)</f>
        <v>100</v>
      </c>
      <c r="Y422" s="239">
        <f>+IF(I422=0,"",'Ark1'!X1702)</f>
        <v>100</v>
      </c>
      <c r="Z422" s="239">
        <f>+IF(I422=0,"",'Ark1'!Y1702)</f>
        <v>100</v>
      </c>
      <c r="AA422" s="239">
        <f>+IF(I422=0,"",'Ark1'!Z1702)</f>
        <v>6.7674491019096985</v>
      </c>
      <c r="AB422" s="237">
        <f>+IF(I422=0,"",'Ark1'!Z1702)</f>
        <v>6.7674491019096985</v>
      </c>
      <c r="AC422" s="237">
        <f>+IF(I422=0,"",'Ark1'!AB1702)</f>
        <v>0</v>
      </c>
      <c r="AD422" s="239">
        <f>+'Ark1'!AD1702</f>
        <v>0</v>
      </c>
      <c r="AE422" s="237">
        <f t="shared" si="52"/>
        <v>0.53846153846153844</v>
      </c>
      <c r="AF422" s="237">
        <f t="shared" si="53"/>
        <v>1</v>
      </c>
      <c r="AG422" s="289"/>
      <c r="AJ422" s="29"/>
      <c r="AK422" s="27"/>
    </row>
    <row r="423" spans="1:47">
      <c r="A423" s="289"/>
      <c r="B423" s="236">
        <f>+'Ark1'!C1703</f>
        <v>2023</v>
      </c>
      <c r="C423" s="289"/>
      <c r="D423" s="236">
        <f>+'Ark1'!M1703</f>
        <v>13</v>
      </c>
      <c r="E423" s="236" t="str">
        <f>VLOOKUP(D423,RNR!$D$16:$E$30,2)</f>
        <v>5-</v>
      </c>
      <c r="F423" s="236">
        <f>+'Ark1'!D1703</f>
        <v>4</v>
      </c>
      <c r="G423" s="236" t="str">
        <f>VLOOKUP(F423,RNR!$D$2:$E$13,2)</f>
        <v>Apr</v>
      </c>
      <c r="H423" s="236">
        <f>+'Ark1'!Q1703</f>
        <v>1</v>
      </c>
      <c r="I423" s="236">
        <f>+'Ark1'!R1703</f>
        <v>1</v>
      </c>
      <c r="J423" s="237">
        <f>+IF(I423=0,"",'Ark1'!AG1703)</f>
        <v>0.27043384330159143</v>
      </c>
      <c r="K423" s="237">
        <f>+IF(I423=0,"",'Ark1'!AH1703)</f>
        <v>0</v>
      </c>
      <c r="L423" s="237"/>
      <c r="M423" s="264"/>
      <c r="N423" s="237"/>
      <c r="O423" s="288">
        <f>+IF(I423=0,"",'Ark1'!U1703)</f>
        <v>35.300000000000011</v>
      </c>
      <c r="P423" s="237">
        <f>+IF(I423=0,"",'Ark1'!V1703)</f>
        <v>0</v>
      </c>
      <c r="Q423" s="237"/>
      <c r="R423" s="237"/>
      <c r="S423" s="237"/>
      <c r="T423" s="237"/>
      <c r="U423" s="238"/>
      <c r="V423" s="238">
        <f>+IF(I423=0,"",'Ark1'!S1703)</f>
        <v>8</v>
      </c>
      <c r="W423" s="238"/>
      <c r="X423" s="237">
        <f>+IF(I423=0,"",'Ark1'!W1703)</f>
        <v>100</v>
      </c>
      <c r="Y423" s="239">
        <f>+IF(I423=0,"",'Ark1'!X1703)</f>
        <v>100</v>
      </c>
      <c r="Z423" s="239">
        <f>+IF(I423=0,"",'Ark1'!Y1703)</f>
        <v>100</v>
      </c>
      <c r="AA423" s="239">
        <f>+IF(I423=0,"",'Ark1'!Z1703)</f>
        <v>0</v>
      </c>
      <c r="AB423" s="237">
        <f>+IF(I423=0,"",'Ark1'!Z1703)</f>
        <v>0</v>
      </c>
      <c r="AC423" s="237">
        <f>+IF(I423=0,"",'Ark1'!AB1703)</f>
        <v>0</v>
      </c>
      <c r="AD423" s="239">
        <f>+'Ark1'!AD1703</f>
        <v>0</v>
      </c>
      <c r="AE423" s="237">
        <f t="shared" si="52"/>
        <v>7.6923076923076927E-2</v>
      </c>
      <c r="AF423" s="237">
        <f t="shared" si="53"/>
        <v>1</v>
      </c>
      <c r="AG423" s="289"/>
      <c r="AJ423" s="29"/>
      <c r="AK423" s="27"/>
    </row>
    <row r="424" spans="1:47">
      <c r="A424" s="289"/>
      <c r="B424" s="236">
        <f>+'Ark1'!C1704</f>
        <v>2023</v>
      </c>
      <c r="C424" s="289"/>
      <c r="D424" s="236">
        <f>+'Ark1'!M1704</f>
        <v>13</v>
      </c>
      <c r="E424" s="236" t="str">
        <f>VLOOKUP(D424,RNR!$D$16:$E$30,2)</f>
        <v>5-</v>
      </c>
      <c r="F424" s="236">
        <f>+'Ark1'!D1704</f>
        <v>5</v>
      </c>
      <c r="G424" s="236" t="str">
        <f>VLOOKUP(F424,RNR!$D$2:$E$13,2)</f>
        <v>Mai</v>
      </c>
      <c r="H424" s="236">
        <f>+'Ark1'!Q1704</f>
        <v>2</v>
      </c>
      <c r="I424" s="236">
        <f>+'Ark1'!R1704</f>
        <v>2</v>
      </c>
      <c r="J424" s="237">
        <f>+IF(I424=0,"",'Ark1'!AG1704)</f>
        <v>0.31351250902922034</v>
      </c>
      <c r="K424" s="237">
        <f>+IF(I424=0,"",'Ark1'!AH1704)</f>
        <v>0</v>
      </c>
      <c r="L424" s="237"/>
      <c r="M424" s="264"/>
      <c r="N424" s="237"/>
      <c r="O424" s="288">
        <f>+IF(I424=0,"",'Ark1'!U1704)</f>
        <v>52.3</v>
      </c>
      <c r="P424" s="237">
        <f>+IF(I424=0,"",'Ark1'!V1704)</f>
        <v>0</v>
      </c>
      <c r="Q424" s="237"/>
      <c r="R424" s="237"/>
      <c r="S424" s="237"/>
      <c r="T424" s="237"/>
      <c r="U424" s="238"/>
      <c r="V424" s="238">
        <f>+IF(I424=0,"",'Ark1'!S1704)</f>
        <v>10</v>
      </c>
      <c r="W424" s="238"/>
      <c r="X424" s="237">
        <f>+IF(I424=0,"",'Ark1'!W1704)</f>
        <v>100</v>
      </c>
      <c r="Y424" s="239">
        <f>+IF(I424=0,"",'Ark1'!X1704)</f>
        <v>100</v>
      </c>
      <c r="Z424" s="239">
        <f>+IF(I424=0,"",'Ark1'!Y1704)</f>
        <v>100</v>
      </c>
      <c r="AA424" s="239">
        <f>+IF(I424=0,"",'Ark1'!Z1704)</f>
        <v>1.1000000000002237</v>
      </c>
      <c r="AB424" s="237">
        <f>+IF(I424=0,"",'Ark1'!Z1704)</f>
        <v>1.1000000000002237</v>
      </c>
      <c r="AC424" s="237">
        <f>+IF(I424=0,"",'Ark1'!AB1704)</f>
        <v>0</v>
      </c>
      <c r="AD424" s="239">
        <f>+'Ark1'!AD1704</f>
        <v>0</v>
      </c>
      <c r="AE424" s="237">
        <f t="shared" si="52"/>
        <v>0.15384615384615385</v>
      </c>
      <c r="AF424" s="237">
        <f t="shared" si="53"/>
        <v>1</v>
      </c>
      <c r="AG424" s="289"/>
      <c r="AJ424" s="29"/>
      <c r="AK424" s="27"/>
    </row>
    <row r="425" spans="1:47">
      <c r="A425" s="289"/>
      <c r="B425" s="236">
        <f>+'Ark1'!C1705</f>
        <v>2023</v>
      </c>
      <c r="C425" s="289"/>
      <c r="D425" s="236">
        <f>+'Ark1'!M1705</f>
        <v>13</v>
      </c>
      <c r="E425" s="236" t="str">
        <f>VLOOKUP(D425,RNR!$D$16:$E$30,2)</f>
        <v>5-</v>
      </c>
      <c r="F425" s="236">
        <f>+'Ark1'!D1705</f>
        <v>6</v>
      </c>
      <c r="G425" s="236" t="str">
        <f>VLOOKUP(F425,RNR!$D$2:$E$13,2)</f>
        <v>Jun</v>
      </c>
      <c r="H425" s="236">
        <f>+'Ark1'!Q1705</f>
        <v>2</v>
      </c>
      <c r="I425" s="236">
        <f>+'Ark1'!R1705</f>
        <v>2</v>
      </c>
      <c r="J425" s="237">
        <f>+IF(I425=0,"",'Ark1'!AG1705)</f>
        <v>0.2286010209365984</v>
      </c>
      <c r="K425" s="237">
        <f>+IF(I425=0,"",'Ark1'!AH1705)</f>
        <v>50</v>
      </c>
      <c r="L425" s="237"/>
      <c r="M425" s="264"/>
      <c r="N425" s="237"/>
      <c r="O425" s="288">
        <f>+IF(I425=0,"",'Ark1'!U1705)</f>
        <v>30.9</v>
      </c>
      <c r="P425" s="237">
        <f>+IF(I425=0,"",'Ark1'!V1705)</f>
        <v>0</v>
      </c>
      <c r="Q425" s="237"/>
      <c r="R425" s="237"/>
      <c r="S425" s="237"/>
      <c r="T425" s="237"/>
      <c r="U425" s="238"/>
      <c r="V425" s="238">
        <f>+IF(I425=0,"",'Ark1'!S1705)</f>
        <v>8</v>
      </c>
      <c r="W425" s="238"/>
      <c r="X425" s="237">
        <f>+IF(I425=0,"",'Ark1'!W1705)</f>
        <v>100</v>
      </c>
      <c r="Y425" s="239">
        <f>+IF(I425=0,"",'Ark1'!X1705)</f>
        <v>100</v>
      </c>
      <c r="Z425" s="239">
        <f>+IF(I425=0,"",'Ark1'!Y1705)</f>
        <v>100</v>
      </c>
      <c r="AA425" s="239">
        <f>+IF(I425=0,"",'Ark1'!Z1705)</f>
        <v>3.7000000000000073</v>
      </c>
      <c r="AB425" s="237">
        <f>+IF(I425=0,"",'Ark1'!Z1705)</f>
        <v>3.7000000000000073</v>
      </c>
      <c r="AC425" s="237">
        <f>+IF(I425=0,"",'Ark1'!AB1705)</f>
        <v>0</v>
      </c>
      <c r="AD425" s="239">
        <f>+'Ark1'!AD1705</f>
        <v>0</v>
      </c>
      <c r="AE425" s="237">
        <f t="shared" si="52"/>
        <v>0.15384615384615385</v>
      </c>
      <c r="AF425" s="237">
        <f t="shared" si="53"/>
        <v>1</v>
      </c>
      <c r="AG425" s="289"/>
      <c r="AJ425" s="29"/>
      <c r="AK425" s="27"/>
    </row>
    <row r="426" spans="1:47">
      <c r="A426" s="289"/>
      <c r="B426" s="236">
        <f>+'Ark1'!C1706</f>
        <v>2023</v>
      </c>
      <c r="C426" s="289"/>
      <c r="D426" s="236">
        <f>+'Ark1'!M1706</f>
        <v>13</v>
      </c>
      <c r="E426" s="236" t="str">
        <f>VLOOKUP(D426,RNR!$D$16:$E$30,2)</f>
        <v>5-</v>
      </c>
      <c r="F426" s="236">
        <f>+'Ark1'!D1706</f>
        <v>7</v>
      </c>
      <c r="G426" s="236" t="str">
        <f>VLOOKUP(F426,RNR!$D$2:$E$13,2)</f>
        <v>Jul</v>
      </c>
      <c r="H426" s="236">
        <f>+'Ark1'!Q1706</f>
        <v>1</v>
      </c>
      <c r="I426" s="236">
        <f>+'Ark1'!R1706</f>
        <v>1</v>
      </c>
      <c r="J426" s="237">
        <f>+IF(I426=0,"",'Ark1'!AG1706)</f>
        <v>0.55074939046275317</v>
      </c>
      <c r="K426" s="237">
        <f>+IF(I426=0,"",'Ark1'!AH1706)</f>
        <v>0</v>
      </c>
      <c r="L426" s="237"/>
      <c r="M426" s="264"/>
      <c r="N426" s="237"/>
      <c r="O426" s="288">
        <f>+IF(I426=0,"",'Ark1'!U1706)</f>
        <v>44.5</v>
      </c>
      <c r="P426" s="237">
        <f>+IF(I426=0,"",'Ark1'!V1706)</f>
        <v>0</v>
      </c>
      <c r="Q426" s="237"/>
      <c r="R426" s="237"/>
      <c r="S426" s="237"/>
      <c r="T426" s="237"/>
      <c r="U426" s="238"/>
      <c r="V426" s="238">
        <f>+IF(I426=0,"",'Ark1'!S1706)</f>
        <v>9</v>
      </c>
      <c r="W426" s="238"/>
      <c r="X426" s="237">
        <f>+IF(I426=0,"",'Ark1'!W1706)</f>
        <v>100</v>
      </c>
      <c r="Y426" s="239">
        <f>+IF(I426=0,"",'Ark1'!X1706)</f>
        <v>100</v>
      </c>
      <c r="Z426" s="239">
        <f>+IF(I426=0,"",'Ark1'!Y1706)</f>
        <v>100</v>
      </c>
      <c r="AA426" s="239">
        <f>+IF(I426=0,"",'Ark1'!Z1706)</f>
        <v>0</v>
      </c>
      <c r="AB426" s="237">
        <f>+IF(I426=0,"",'Ark1'!Z1706)</f>
        <v>0</v>
      </c>
      <c r="AC426" s="237">
        <f>+IF(I426=0,"",'Ark1'!AB1706)</f>
        <v>0</v>
      </c>
      <c r="AD426" s="239">
        <f>+'Ark1'!AD1706</f>
        <v>0</v>
      </c>
      <c r="AE426" s="237">
        <f t="shared" si="52"/>
        <v>7.6923076923076927E-2</v>
      </c>
      <c r="AF426" s="237">
        <f t="shared" si="53"/>
        <v>1</v>
      </c>
      <c r="AG426" s="289"/>
      <c r="AJ426" s="29"/>
      <c r="AK426" s="27"/>
    </row>
    <row r="427" spans="1:47">
      <c r="A427" s="289"/>
      <c r="B427" s="236">
        <f>+'Ark1'!C1707</f>
        <v>2023</v>
      </c>
      <c r="C427" s="289"/>
      <c r="D427" s="236">
        <f>+'Ark1'!M1707</f>
        <v>13</v>
      </c>
      <c r="E427" s="236" t="str">
        <f>VLOOKUP(D427,RNR!$D$16:$E$30,2)</f>
        <v>5-</v>
      </c>
      <c r="F427" s="236">
        <f>+'Ark1'!D1707</f>
        <v>8</v>
      </c>
      <c r="G427" s="236" t="str">
        <f>VLOOKUP(F427,RNR!$D$2:$E$13,2)</f>
        <v>Aug</v>
      </c>
      <c r="H427" s="236">
        <f>+'Ark1'!Q1707</f>
        <v>11</v>
      </c>
      <c r="I427" s="236">
        <f>+'Ark1'!R1707</f>
        <v>11</v>
      </c>
      <c r="J427" s="237">
        <f>+IF(I427=0,"",'Ark1'!AG1707)</f>
        <v>0.27006672343963983</v>
      </c>
      <c r="K427" s="237">
        <f>+IF(I427=0,"",'Ark1'!AH1707)</f>
        <v>9.0909090909090917</v>
      </c>
      <c r="L427" s="237"/>
      <c r="M427" s="264"/>
      <c r="N427" s="237"/>
      <c r="O427" s="288">
        <f>+IF(I427=0,"",'Ark1'!U1707)</f>
        <v>40.390909090909091</v>
      </c>
      <c r="P427" s="237">
        <f>+IF(I427=0,"",'Ark1'!V1707)</f>
        <v>0</v>
      </c>
      <c r="Q427" s="237"/>
      <c r="R427" s="237"/>
      <c r="S427" s="237"/>
      <c r="T427" s="237"/>
      <c r="U427" s="238"/>
      <c r="V427" s="238">
        <f>+IF(I427=0,"",'Ark1'!S1707)</f>
        <v>9.0909090909090917</v>
      </c>
      <c r="W427" s="238"/>
      <c r="X427" s="237">
        <f>+IF(I427=0,"",'Ark1'!W1707)</f>
        <v>100</v>
      </c>
      <c r="Y427" s="239">
        <f>+IF(I427=0,"",'Ark1'!X1707)</f>
        <v>100</v>
      </c>
      <c r="Z427" s="239">
        <f>+IF(I427=0,"",'Ark1'!Y1707)</f>
        <v>100</v>
      </c>
      <c r="AA427" s="239">
        <f>+IF(I427=0,"",'Ark1'!Z1707)</f>
        <v>7.797371881888342</v>
      </c>
      <c r="AB427" s="237">
        <f>+IF(I427=0,"",'Ark1'!Z1707)</f>
        <v>7.797371881888342</v>
      </c>
      <c r="AC427" s="237">
        <f>+IF(I427=0,"",'Ark1'!AB1707)</f>
        <v>0</v>
      </c>
      <c r="AD427" s="239">
        <f>+'Ark1'!AD1707</f>
        <v>0</v>
      </c>
      <c r="AE427" s="237">
        <f t="shared" si="52"/>
        <v>0.84615384615384615</v>
      </c>
      <c r="AF427" s="237">
        <f t="shared" si="53"/>
        <v>1</v>
      </c>
      <c r="AG427" s="289"/>
      <c r="AJ427" s="29"/>
      <c r="AK427" s="27"/>
    </row>
    <row r="428" spans="1:47">
      <c r="A428" s="289"/>
      <c r="B428" s="236">
        <f>+'Ark1'!C1708</f>
        <v>2023</v>
      </c>
      <c r="C428" s="289"/>
      <c r="D428" s="236">
        <f>+'Ark1'!M1708</f>
        <v>13</v>
      </c>
      <c r="E428" s="236" t="str">
        <f>VLOOKUP(D428,RNR!$D$16:$E$30,2)</f>
        <v>5-</v>
      </c>
      <c r="F428" s="236">
        <f>+'Ark1'!D1708</f>
        <v>9</v>
      </c>
      <c r="G428" s="236" t="str">
        <f>VLOOKUP(F428,RNR!$D$2:$E$13,2)</f>
        <v>Sep</v>
      </c>
      <c r="H428" s="236">
        <f>+'Ark1'!Q1708</f>
        <v>15</v>
      </c>
      <c r="I428" s="236">
        <f>+'Ark1'!R1708</f>
        <v>17</v>
      </c>
      <c r="J428" s="237">
        <f>+IF(I428=0,"",'Ark1'!AG1708)</f>
        <v>0.41938498243373057</v>
      </c>
      <c r="K428" s="237">
        <f>+IF(I428=0,"",'Ark1'!AH1708)</f>
        <v>5.882352941176471</v>
      </c>
      <c r="L428" s="237"/>
      <c r="M428" s="264"/>
      <c r="N428" s="237"/>
      <c r="O428" s="288">
        <f>+IF(I428=0,"",'Ark1'!U1708)</f>
        <v>42.952941176470574</v>
      </c>
      <c r="P428" s="237">
        <f>+IF(I428=0,"",'Ark1'!V1708)</f>
        <v>0</v>
      </c>
      <c r="Q428" s="237"/>
      <c r="R428" s="237"/>
      <c r="S428" s="237"/>
      <c r="T428" s="237"/>
      <c r="U428" s="238"/>
      <c r="V428" s="238">
        <f>+IF(I428=0,"",'Ark1'!S1708)</f>
        <v>9.4705882352941178</v>
      </c>
      <c r="W428" s="238"/>
      <c r="X428" s="237">
        <f>+IF(I428=0,"",'Ark1'!W1708)</f>
        <v>100</v>
      </c>
      <c r="Y428" s="239">
        <f>+IF(I428=0,"",'Ark1'!X1708)</f>
        <v>100</v>
      </c>
      <c r="Z428" s="239">
        <f>+IF(I428=0,"",'Ark1'!Y1708)</f>
        <v>100</v>
      </c>
      <c r="AA428" s="239">
        <f>+IF(I428=0,"",'Ark1'!Z1708)</f>
        <v>6.7554002491304397</v>
      </c>
      <c r="AB428" s="237">
        <f>+IF(I428=0,"",'Ark1'!Z1708)</f>
        <v>6.7554002491304397</v>
      </c>
      <c r="AC428" s="237">
        <f>+IF(I428=0,"",'Ark1'!AB1708)</f>
        <v>0</v>
      </c>
      <c r="AD428" s="239">
        <f>+'Ark1'!AD1708</f>
        <v>0</v>
      </c>
      <c r="AE428" s="237">
        <f t="shared" si="52"/>
        <v>1.3076923076923077</v>
      </c>
      <c r="AF428" s="237">
        <f t="shared" si="53"/>
        <v>1.1333333333333333</v>
      </c>
      <c r="AG428" s="289"/>
      <c r="AJ428" s="29"/>
      <c r="AK428" s="27"/>
    </row>
    <row r="429" spans="1:47">
      <c r="A429" s="289"/>
      <c r="B429" s="236">
        <f>+'Ark1'!C1709</f>
        <v>2023</v>
      </c>
      <c r="C429" s="289"/>
      <c r="D429" s="236">
        <f>+'Ark1'!M1709</f>
        <v>13</v>
      </c>
      <c r="E429" s="236" t="str">
        <f>VLOOKUP(D429,RNR!$D$16:$E$30,2)</f>
        <v>5-</v>
      </c>
      <c r="F429" s="236">
        <f>+'Ark1'!D1709</f>
        <v>10</v>
      </c>
      <c r="G429" s="236" t="str">
        <f>VLOOKUP(F429,RNR!$D$2:$E$13,2)</f>
        <v>Okt</v>
      </c>
      <c r="H429" s="236">
        <f>+'Ark1'!Q1709</f>
        <v>33</v>
      </c>
      <c r="I429" s="236">
        <f>+'Ark1'!R1709</f>
        <v>38</v>
      </c>
      <c r="J429" s="237">
        <f>+IF(I429=0,"",'Ark1'!AG1709)</f>
        <v>0.32051977627098954</v>
      </c>
      <c r="K429" s="237">
        <f>+IF(I429=0,"",'Ark1'!AH1709)</f>
        <v>0</v>
      </c>
      <c r="L429" s="237"/>
      <c r="M429" s="264"/>
      <c r="N429" s="237"/>
      <c r="O429" s="288">
        <f>+IF(I429=0,"",'Ark1'!U1709)</f>
        <v>41.586842105263152</v>
      </c>
      <c r="P429" s="237">
        <f>+IF(I429=0,"",'Ark1'!V1709)</f>
        <v>0</v>
      </c>
      <c r="Q429" s="237"/>
      <c r="R429" s="237"/>
      <c r="S429" s="237"/>
      <c r="T429" s="237"/>
      <c r="U429" s="238"/>
      <c r="V429" s="238">
        <f>+IF(I429=0,"",'Ark1'!S1709)</f>
        <v>9.5789473684210567</v>
      </c>
      <c r="W429" s="238"/>
      <c r="X429" s="237">
        <f>+IF(I429=0,"",'Ark1'!W1709)</f>
        <v>100</v>
      </c>
      <c r="Y429" s="239">
        <f>+IF(I429=0,"",'Ark1'!X1709)</f>
        <v>100</v>
      </c>
      <c r="Z429" s="239">
        <f>+IF(I429=0,"",'Ark1'!Y1709)</f>
        <v>97.368421052631547</v>
      </c>
      <c r="AA429" s="239">
        <f>+IF(I429=0,"",'Ark1'!Z1709)</f>
        <v>9.3414517933054135</v>
      </c>
      <c r="AB429" s="237">
        <f>+IF(I429=0,"",'Ark1'!Z1709)</f>
        <v>9.3414517933054135</v>
      </c>
      <c r="AC429" s="237">
        <f>+IF(I429=0,"",'Ark1'!AB1709)</f>
        <v>0</v>
      </c>
      <c r="AD429" s="239">
        <f>+'Ark1'!AD1709</f>
        <v>0</v>
      </c>
      <c r="AE429" s="237">
        <f t="shared" si="52"/>
        <v>2.9230769230769229</v>
      </c>
      <c r="AF429" s="237">
        <f t="shared" si="53"/>
        <v>1.1515151515151516</v>
      </c>
      <c r="AG429" s="289"/>
      <c r="AJ429" s="29"/>
      <c r="AK429" s="27"/>
    </row>
    <row r="430" spans="1:47">
      <c r="A430" s="289"/>
      <c r="B430" s="236">
        <f>+'Ark1'!C1710</f>
        <v>2023</v>
      </c>
      <c r="C430" s="289"/>
      <c r="D430" s="236">
        <f>+'Ark1'!M1710</f>
        <v>13</v>
      </c>
      <c r="E430" s="236" t="str">
        <f>VLOOKUP(D430,RNR!$D$16:$E$30,2)</f>
        <v>5-</v>
      </c>
      <c r="F430" s="236">
        <f>+'Ark1'!D1710</f>
        <v>11</v>
      </c>
      <c r="G430" s="236" t="str">
        <f>VLOOKUP(F430,RNR!$D$2:$E$13,2)</f>
        <v>Nov</v>
      </c>
      <c r="H430" s="236">
        <f>+'Ark1'!Q1710</f>
        <v>12</v>
      </c>
      <c r="I430" s="236">
        <f>+'Ark1'!R1710</f>
        <v>12</v>
      </c>
      <c r="J430" s="237">
        <f>+IF(I430=0,"",'Ark1'!AG1710)</f>
        <v>0.1986938990258684</v>
      </c>
      <c r="K430" s="237">
        <f>+IF(I430=0,"",'Ark1'!AH1710)</f>
        <v>0</v>
      </c>
      <c r="L430" s="237"/>
      <c r="M430" s="264"/>
      <c r="N430" s="237"/>
      <c r="O430" s="288">
        <f>+IF(I430=0,"",'Ark1'!U1710)</f>
        <v>38.016666666666659</v>
      </c>
      <c r="P430" s="237">
        <f>+IF(I430=0,"",'Ark1'!V1710)</f>
        <v>0</v>
      </c>
      <c r="Q430" s="237"/>
      <c r="R430" s="237"/>
      <c r="S430" s="237"/>
      <c r="T430" s="237"/>
      <c r="U430" s="238"/>
      <c r="V430" s="238">
        <f>+IF(I430=0,"",'Ark1'!S1710)</f>
        <v>8.9166666666666643</v>
      </c>
      <c r="W430" s="238"/>
      <c r="X430" s="237">
        <f>+IF(I430=0,"",'Ark1'!W1710)</f>
        <v>100</v>
      </c>
      <c r="Y430" s="239">
        <f>+IF(I430=0,"",'Ark1'!X1710)</f>
        <v>100</v>
      </c>
      <c r="Z430" s="239">
        <f>+IF(I430=0,"",'Ark1'!Y1710)</f>
        <v>100</v>
      </c>
      <c r="AA430" s="239">
        <f>+IF(I430=0,"",'Ark1'!Z1710)</f>
        <v>7.067158001787031</v>
      </c>
      <c r="AB430" s="237">
        <f>+IF(I430=0,"",'Ark1'!Z1710)</f>
        <v>7.067158001787031</v>
      </c>
      <c r="AC430" s="237">
        <f>+IF(I430=0,"",'Ark1'!AB1710)</f>
        <v>0</v>
      </c>
      <c r="AD430" s="239">
        <f>+'Ark1'!AD1710</f>
        <v>0</v>
      </c>
      <c r="AE430" s="237">
        <f t="shared" si="52"/>
        <v>0.92307692307692313</v>
      </c>
      <c r="AF430" s="237">
        <f t="shared" si="53"/>
        <v>1</v>
      </c>
      <c r="AG430" s="289"/>
      <c r="AJ430" s="29"/>
      <c r="AK430" s="27"/>
    </row>
    <row r="431" spans="1:47">
      <c r="A431" s="289"/>
      <c r="B431" s="236">
        <f>+'Ark1'!C1711</f>
        <v>2023</v>
      </c>
      <c r="C431" s="289"/>
      <c r="D431" s="236">
        <f>+'Ark1'!M1711</f>
        <v>13</v>
      </c>
      <c r="E431" s="236" t="str">
        <f>VLOOKUP(D431,RNR!$D$16:$E$30,2)</f>
        <v>5-</v>
      </c>
      <c r="F431" s="236">
        <f>+'Ark1'!D1711</f>
        <v>12</v>
      </c>
      <c r="G431" s="236" t="str">
        <f>VLOOKUP(F431,RNR!$D$2:$E$13,2)</f>
        <v>Des</v>
      </c>
      <c r="H431" s="236">
        <f>+'Ark1'!Q1711</f>
        <v>1</v>
      </c>
      <c r="I431" s="236">
        <f>+'Ark1'!R1711</f>
        <v>2</v>
      </c>
      <c r="J431" s="237">
        <f>+IF(I431=0,"",'Ark1'!AG1711)</f>
        <v>0.47262964031331134</v>
      </c>
      <c r="K431" s="237">
        <f>+IF(I431=0,"",'Ark1'!AH1711)</f>
        <v>0</v>
      </c>
      <c r="L431" s="237"/>
      <c r="M431" s="264"/>
      <c r="N431" s="237"/>
      <c r="O431" s="288">
        <f>+IF(I431=0,"",'Ark1'!U1711)</f>
        <v>31.95</v>
      </c>
      <c r="P431" s="237">
        <f>+IF(I431=0,"",'Ark1'!V1711)</f>
        <v>0</v>
      </c>
      <c r="Q431" s="237"/>
      <c r="R431" s="237"/>
      <c r="S431" s="237"/>
      <c r="T431" s="237"/>
      <c r="U431" s="238"/>
      <c r="V431" s="238">
        <f>+IF(I431=0,"",'Ark1'!S1711)</f>
        <v>8.5</v>
      </c>
      <c r="W431" s="238"/>
      <c r="X431" s="237">
        <f>+IF(I431=0,"",'Ark1'!W1711)</f>
        <v>100</v>
      </c>
      <c r="Y431" s="239">
        <f>+IF(I431=0,"",'Ark1'!X1711)</f>
        <v>100</v>
      </c>
      <c r="Z431" s="239">
        <f>+IF(I431=0,"",'Ark1'!Y1711)</f>
        <v>100</v>
      </c>
      <c r="AA431" s="239">
        <f>+IF(I431=0,"",'Ark1'!Z1711)</f>
        <v>2.9500000000000193</v>
      </c>
      <c r="AB431" s="237">
        <f>+IF(I431=0,"",'Ark1'!Z1711)</f>
        <v>2.9500000000000193</v>
      </c>
      <c r="AC431" s="237">
        <f>+IF(I431=0,"",'Ark1'!AB1711)</f>
        <v>0</v>
      </c>
      <c r="AD431" s="239">
        <f>+'Ark1'!AD1711</f>
        <v>0</v>
      </c>
      <c r="AE431" s="237">
        <f t="shared" si="52"/>
        <v>0.15384615384615385</v>
      </c>
      <c r="AF431" s="237">
        <f t="shared" si="53"/>
        <v>2</v>
      </c>
      <c r="AG431" s="289"/>
      <c r="AJ431" s="29"/>
      <c r="AK431" s="27"/>
    </row>
    <row r="432" spans="1:47">
      <c r="A432" s="289"/>
      <c r="B432" s="289"/>
      <c r="C432" s="289"/>
      <c r="D432" s="289"/>
      <c r="E432" s="289"/>
      <c r="F432" s="289"/>
      <c r="G432" s="289"/>
      <c r="H432" s="289"/>
      <c r="I432" s="289"/>
      <c r="J432" s="289"/>
      <c r="K432" s="289"/>
      <c r="L432" s="289"/>
      <c r="M432" s="330"/>
      <c r="N432" s="289"/>
      <c r="O432" s="289"/>
      <c r="P432" s="289"/>
      <c r="Q432" s="289"/>
      <c r="R432" s="290"/>
      <c r="S432" s="290"/>
      <c r="T432" s="290"/>
      <c r="U432" s="289"/>
      <c r="V432" s="289"/>
      <c r="W432" s="289"/>
      <c r="X432" s="289"/>
      <c r="Y432" s="289"/>
      <c r="Z432" s="289"/>
      <c r="AA432" s="289"/>
      <c r="AB432" s="289"/>
      <c r="AC432" s="289"/>
      <c r="AD432" s="289"/>
      <c r="AE432" s="289"/>
      <c r="AF432" s="289"/>
      <c r="AG432" s="289"/>
      <c r="AJ432" s="29"/>
      <c r="AK432" s="27"/>
      <c r="AN432" s="27"/>
      <c r="AO432" s="27"/>
      <c r="AP432" s="27"/>
      <c r="AR432" s="27"/>
      <c r="AS432" s="241"/>
      <c r="AT432" s="27"/>
      <c r="AU432" s="27"/>
    </row>
    <row r="433" spans="1:47">
      <c r="A433" s="330" t="s">
        <v>654</v>
      </c>
      <c r="B433" s="330"/>
      <c r="C433" s="330" t="str">
        <f>+E439</f>
        <v>5</v>
      </c>
      <c r="D433" s="330"/>
      <c r="E433" s="330"/>
      <c r="F433" s="330"/>
      <c r="G433" s="330"/>
      <c r="H433" s="330"/>
      <c r="I433" s="289"/>
      <c r="J433" s="289"/>
      <c r="K433" s="289"/>
      <c r="L433" s="289"/>
      <c r="M433" s="330"/>
      <c r="N433" s="289"/>
      <c r="O433" s="289"/>
      <c r="P433" s="289"/>
      <c r="Q433" s="289"/>
      <c r="R433" s="290"/>
      <c r="S433" s="290"/>
      <c r="T433" s="290"/>
      <c r="U433" s="289"/>
      <c r="V433" s="289"/>
      <c r="W433" s="289"/>
      <c r="X433" s="289"/>
      <c r="Y433" s="289"/>
      <c r="Z433" s="289"/>
      <c r="AA433" s="289"/>
      <c r="AB433" s="289"/>
      <c r="AC433" s="289"/>
      <c r="AD433" s="289"/>
      <c r="AE433" s="289"/>
      <c r="AF433" s="289"/>
      <c r="AG433" s="289"/>
      <c r="AJ433" s="29"/>
      <c r="AK433" s="27"/>
      <c r="AN433" s="27"/>
      <c r="AO433" s="27"/>
      <c r="AP433" s="27"/>
      <c r="AR433" s="27"/>
      <c r="AS433" s="241"/>
      <c r="AT433" s="27"/>
      <c r="AU433" s="27"/>
    </row>
    <row r="434" spans="1:47">
      <c r="A434" s="289"/>
      <c r="B434" s="289"/>
      <c r="C434" s="289"/>
      <c r="D434" s="289"/>
      <c r="E434" s="289"/>
      <c r="F434" s="289"/>
      <c r="G434" s="289"/>
      <c r="H434" s="289"/>
      <c r="I434" s="289"/>
      <c r="J434" s="289"/>
      <c r="K434" s="289"/>
      <c r="L434" s="289"/>
      <c r="M434" s="330"/>
      <c r="N434" s="289"/>
      <c r="O434" s="289"/>
      <c r="P434" s="289"/>
      <c r="Q434" s="289"/>
      <c r="R434" s="290"/>
      <c r="S434" s="290"/>
      <c r="T434" s="290"/>
      <c r="U434" s="289"/>
      <c r="V434" s="289"/>
      <c r="W434" s="289"/>
      <c r="X434" s="289"/>
      <c r="Y434" s="289"/>
      <c r="Z434" s="289"/>
      <c r="AA434" s="289"/>
      <c r="AB434" s="289"/>
      <c r="AC434" s="289"/>
      <c r="AD434" s="289"/>
      <c r="AE434" s="289"/>
      <c r="AF434" s="289"/>
      <c r="AG434" s="289"/>
      <c r="AJ434" s="29"/>
      <c r="AK434" s="27"/>
      <c r="AN434" s="27"/>
      <c r="AO434" s="27"/>
      <c r="AP434" s="27"/>
      <c r="AR434" s="27"/>
      <c r="AS434" s="241"/>
      <c r="AT434" s="27"/>
      <c r="AU434" s="27"/>
    </row>
    <row r="435" spans="1:47">
      <c r="A435" s="289"/>
      <c r="B435" s="236">
        <f>+'Ark1'!C1712</f>
        <v>2023</v>
      </c>
      <c r="C435" s="289"/>
      <c r="D435" s="236">
        <f>+'Ark1'!M1712</f>
        <v>14</v>
      </c>
      <c r="E435" s="236" t="str">
        <f>VLOOKUP(D435,RNR!$D$16:$E$30,2)</f>
        <v>5</v>
      </c>
      <c r="F435" s="236">
        <f>+'Ark1'!D1712</f>
        <v>1</v>
      </c>
      <c r="G435" s="236" t="str">
        <f>VLOOKUP(F435,RNR!$D$2:$E$13,2)</f>
        <v>Jan</v>
      </c>
      <c r="H435" s="236">
        <f>+'Ark1'!Q1712</f>
        <v>1</v>
      </c>
      <c r="I435" s="236">
        <f>+'Ark1'!R1712</f>
        <v>1</v>
      </c>
      <c r="J435" s="237">
        <f>+IF(I435=0,"",'Ark1'!AG1712)</f>
        <v>0.40161505089987554</v>
      </c>
      <c r="K435" s="237">
        <f>+IF(I435=0,"",'Ark1'!AH1712)</f>
        <v>0</v>
      </c>
      <c r="L435" s="237"/>
      <c r="M435" s="264"/>
      <c r="N435" s="237"/>
      <c r="O435" s="288">
        <f>+IF(I435=0,"",'Ark1'!U1712)</f>
        <v>37.4</v>
      </c>
      <c r="P435" s="237">
        <f>+IF(I435=0,"",'Ark1'!V1712)</f>
        <v>0</v>
      </c>
      <c r="Q435" s="237"/>
      <c r="R435" s="237"/>
      <c r="S435" s="237"/>
      <c r="T435" s="237"/>
      <c r="U435" s="238"/>
      <c r="V435" s="238">
        <f>+IF(I435=0,"",'Ark1'!S1712)</f>
        <v>8</v>
      </c>
      <c r="W435" s="238"/>
      <c r="X435" s="237">
        <f>+IF(I435=0,"",'Ark1'!W1712)</f>
        <v>100</v>
      </c>
      <c r="Y435" s="239">
        <f>+IF(I435=0,"",'Ark1'!X1712)</f>
        <v>100</v>
      </c>
      <c r="Z435" s="239">
        <f>+IF(I435=0,"",'Ark1'!Y1712)</f>
        <v>100</v>
      </c>
      <c r="AA435" s="239">
        <f>+IF(I435=0,"",'Ark1'!Z1712)</f>
        <v>0</v>
      </c>
      <c r="AB435" s="237">
        <f>+IF(I435=0,"",'Ark1'!Z1712)</f>
        <v>0</v>
      </c>
      <c r="AC435" s="237">
        <f>+IF(I435=0,"",'Ark1'!AB1712)</f>
        <v>0</v>
      </c>
      <c r="AD435" s="239">
        <f>+'Ark1'!AD1712</f>
        <v>0</v>
      </c>
      <c r="AE435" s="237">
        <f t="shared" si="52"/>
        <v>7.1428571428571425E-2</v>
      </c>
      <c r="AF435" s="237">
        <f t="shared" si="53"/>
        <v>1</v>
      </c>
      <c r="AG435" s="289"/>
      <c r="AJ435" s="29"/>
      <c r="AK435" s="27"/>
    </row>
    <row r="436" spans="1:47">
      <c r="A436" s="289"/>
      <c r="B436" s="236">
        <f>+'Ark1'!C1713</f>
        <v>2023</v>
      </c>
      <c r="C436" s="289"/>
      <c r="D436" s="236">
        <f>+'Ark1'!M1713</f>
        <v>14</v>
      </c>
      <c r="E436" s="236" t="str">
        <f>VLOOKUP(D436,RNR!$D$16:$E$30,2)</f>
        <v>5</v>
      </c>
      <c r="F436" s="236">
        <f>+'Ark1'!D1713</f>
        <v>2</v>
      </c>
      <c r="G436" s="236" t="str">
        <f>VLOOKUP(F436,RNR!$D$2:$E$13,2)</f>
        <v>Feb</v>
      </c>
      <c r="H436" s="236">
        <f>+'Ark1'!Q1713</f>
        <v>0</v>
      </c>
      <c r="I436" s="236">
        <f>+'Ark1'!R1713</f>
        <v>0</v>
      </c>
      <c r="J436" s="237" t="str">
        <f>+IF(I436=0,"",'Ark1'!AG1713)</f>
        <v/>
      </c>
      <c r="K436" s="237" t="str">
        <f>+IF(I436=0,"",'Ark1'!AH1713)</f>
        <v/>
      </c>
      <c r="L436" s="237"/>
      <c r="M436" s="264"/>
      <c r="N436" s="237"/>
      <c r="O436" s="288" t="str">
        <f>+IF(I436=0,"",'Ark1'!U1713)</f>
        <v/>
      </c>
      <c r="P436" s="237" t="str">
        <f>+IF(I436=0,"",'Ark1'!V1713)</f>
        <v/>
      </c>
      <c r="Q436" s="237"/>
      <c r="R436" s="237"/>
      <c r="S436" s="237"/>
      <c r="T436" s="237"/>
      <c r="U436" s="238"/>
      <c r="V436" s="238" t="str">
        <f>+IF(I436=0,"",'Ark1'!S1713)</f>
        <v/>
      </c>
      <c r="W436" s="238"/>
      <c r="X436" s="237" t="str">
        <f>+IF(I436=0,"",'Ark1'!W1713)</f>
        <v/>
      </c>
      <c r="Y436" s="239" t="str">
        <f>+IF(I436=0,"",'Ark1'!X1713)</f>
        <v/>
      </c>
      <c r="Z436" s="239" t="str">
        <f>+IF(I436=0,"",'Ark1'!Y1713)</f>
        <v/>
      </c>
      <c r="AA436" s="239" t="str">
        <f>+IF(I436=0,"",'Ark1'!Z1713)</f>
        <v/>
      </c>
      <c r="AB436" s="237" t="str">
        <f>+IF(I436=0,"",'Ark1'!Z1713)</f>
        <v/>
      </c>
      <c r="AC436" s="237" t="str">
        <f>+IF(I436=0,"",'Ark1'!AB1713)</f>
        <v/>
      </c>
      <c r="AD436" s="239">
        <f>+'Ark1'!AD1713</f>
        <v>0</v>
      </c>
      <c r="AE436" s="237" t="str">
        <f t="shared" si="52"/>
        <v/>
      </c>
      <c r="AF436" s="237" t="str">
        <f t="shared" si="53"/>
        <v/>
      </c>
      <c r="AG436" s="289"/>
      <c r="AJ436" s="29"/>
      <c r="AK436" s="27"/>
    </row>
    <row r="437" spans="1:47">
      <c r="A437" s="289"/>
      <c r="B437" s="236">
        <f>+'Ark1'!C1714</f>
        <v>2023</v>
      </c>
      <c r="C437" s="289"/>
      <c r="D437" s="236">
        <f>+'Ark1'!M1714</f>
        <v>14</v>
      </c>
      <c r="E437" s="236" t="str">
        <f>VLOOKUP(D437,RNR!$D$16:$E$30,2)</f>
        <v>5</v>
      </c>
      <c r="F437" s="236">
        <f>+'Ark1'!D1714</f>
        <v>3</v>
      </c>
      <c r="G437" s="236" t="str">
        <f>VLOOKUP(F437,RNR!$D$2:$E$13,2)</f>
        <v>Mar</v>
      </c>
      <c r="H437" s="236">
        <f>+'Ark1'!Q1714</f>
        <v>4</v>
      </c>
      <c r="I437" s="236">
        <f>+'Ark1'!R1714</f>
        <v>4</v>
      </c>
      <c r="J437" s="237">
        <f>+IF(I437=0,"",'Ark1'!AG1714)</f>
        <v>0.22385407670571036</v>
      </c>
      <c r="K437" s="237">
        <f>+IF(I437=0,"",'Ark1'!AH1714)</f>
        <v>0</v>
      </c>
      <c r="L437" s="237"/>
      <c r="M437" s="264"/>
      <c r="N437" s="237"/>
      <c r="O437" s="288">
        <f>+IF(I437=0,"",'Ark1'!U1714)</f>
        <v>55.274999999999999</v>
      </c>
      <c r="P437" s="237">
        <f>+IF(I437=0,"",'Ark1'!V1714)</f>
        <v>0</v>
      </c>
      <c r="Q437" s="237"/>
      <c r="R437" s="237"/>
      <c r="S437" s="237"/>
      <c r="T437" s="237"/>
      <c r="U437" s="238"/>
      <c r="V437" s="238">
        <f>+IF(I437=0,"",'Ark1'!S1714)</f>
        <v>10.5</v>
      </c>
      <c r="W437" s="238"/>
      <c r="X437" s="237">
        <f>+IF(I437=0,"",'Ark1'!W1714)</f>
        <v>100</v>
      </c>
      <c r="Y437" s="239">
        <f>+IF(I437=0,"",'Ark1'!X1714)</f>
        <v>100</v>
      </c>
      <c r="Z437" s="239">
        <f>+IF(I437=0,"",'Ark1'!Y1714)</f>
        <v>100</v>
      </c>
      <c r="AA437" s="239">
        <f>+IF(I437=0,"",'Ark1'!Z1714)</f>
        <v>8.6998204004449988</v>
      </c>
      <c r="AB437" s="237">
        <f>+IF(I437=0,"",'Ark1'!Z1714)</f>
        <v>8.6998204004449988</v>
      </c>
      <c r="AC437" s="237">
        <f>+IF(I437=0,"",'Ark1'!AB1714)</f>
        <v>0</v>
      </c>
      <c r="AD437" s="239">
        <f>+'Ark1'!AD1714</f>
        <v>0</v>
      </c>
      <c r="AE437" s="237">
        <f t="shared" si="52"/>
        <v>0.2857142857142857</v>
      </c>
      <c r="AF437" s="237">
        <f t="shared" si="53"/>
        <v>1</v>
      </c>
      <c r="AG437" s="289"/>
      <c r="AJ437" s="29"/>
      <c r="AK437" s="27"/>
    </row>
    <row r="438" spans="1:47">
      <c r="A438" s="289"/>
      <c r="B438" s="236">
        <f>+'Ark1'!C1715</f>
        <v>2023</v>
      </c>
      <c r="C438" s="289"/>
      <c r="D438" s="236">
        <f>+'Ark1'!M1715</f>
        <v>14</v>
      </c>
      <c r="E438" s="236" t="str">
        <f>VLOOKUP(D438,RNR!$D$16:$E$30,2)</f>
        <v>5</v>
      </c>
      <c r="F438" s="236">
        <f>+'Ark1'!D1715</f>
        <v>4</v>
      </c>
      <c r="G438" s="236" t="str">
        <f>VLOOKUP(F438,RNR!$D$2:$E$13,2)</f>
        <v>Apr</v>
      </c>
      <c r="H438" s="236">
        <f>+'Ark1'!Q1715</f>
        <v>0</v>
      </c>
      <c r="I438" s="236">
        <f>+'Ark1'!R1715</f>
        <v>0</v>
      </c>
      <c r="J438" s="237" t="str">
        <f>+IF(I438=0,"",'Ark1'!AG1715)</f>
        <v/>
      </c>
      <c r="K438" s="237" t="str">
        <f>+IF(I438=0,"",'Ark1'!AH1715)</f>
        <v/>
      </c>
      <c r="L438" s="237"/>
      <c r="M438" s="264"/>
      <c r="N438" s="237"/>
      <c r="O438" s="288" t="str">
        <f>+IF(I438=0,"",'Ark1'!U1715)</f>
        <v/>
      </c>
      <c r="P438" s="237" t="str">
        <f>+IF(I438=0,"",'Ark1'!V1715)</f>
        <v/>
      </c>
      <c r="Q438" s="237"/>
      <c r="R438" s="237"/>
      <c r="S438" s="237"/>
      <c r="T438" s="237"/>
      <c r="U438" s="238"/>
      <c r="V438" s="238" t="str">
        <f>+IF(I438=0,"",'Ark1'!S1715)</f>
        <v/>
      </c>
      <c r="W438" s="238"/>
      <c r="X438" s="237" t="str">
        <f>+IF(I438=0,"",'Ark1'!W1715)</f>
        <v/>
      </c>
      <c r="Y438" s="239" t="str">
        <f>+IF(I438=0,"",'Ark1'!X1715)</f>
        <v/>
      </c>
      <c r="Z438" s="239" t="str">
        <f>+IF(I438=0,"",'Ark1'!Y1715)</f>
        <v/>
      </c>
      <c r="AA438" s="239" t="str">
        <f>+IF(I438=0,"",'Ark1'!Z1715)</f>
        <v/>
      </c>
      <c r="AB438" s="237" t="str">
        <f>+IF(I438=0,"",'Ark1'!Z1715)</f>
        <v/>
      </c>
      <c r="AC438" s="237" t="str">
        <f>+IF(I438=0,"",'Ark1'!AB1715)</f>
        <v/>
      </c>
      <c r="AD438" s="239">
        <f>+'Ark1'!AD1715</f>
        <v>0</v>
      </c>
      <c r="AE438" s="237" t="str">
        <f t="shared" si="52"/>
        <v/>
      </c>
      <c r="AF438" s="237" t="str">
        <f t="shared" si="53"/>
        <v/>
      </c>
      <c r="AG438" s="289"/>
      <c r="AJ438" s="29"/>
      <c r="AK438" s="27"/>
    </row>
    <row r="439" spans="1:47">
      <c r="A439" s="289"/>
      <c r="B439" s="236">
        <f>+'Ark1'!C1716</f>
        <v>2023</v>
      </c>
      <c r="C439" s="289"/>
      <c r="D439" s="236">
        <f>+'Ark1'!M1716</f>
        <v>14</v>
      </c>
      <c r="E439" s="236" t="str">
        <f>VLOOKUP(D439,RNR!$D$16:$E$30,2)</f>
        <v>5</v>
      </c>
      <c r="F439" s="236">
        <f>+'Ark1'!D1716</f>
        <v>5</v>
      </c>
      <c r="G439" s="236" t="str">
        <f>VLOOKUP(F439,RNR!$D$2:$E$13,2)</f>
        <v>Mai</v>
      </c>
      <c r="H439" s="236">
        <f>+'Ark1'!Q1716</f>
        <v>1</v>
      </c>
      <c r="I439" s="236">
        <f>+'Ark1'!R1716</f>
        <v>1</v>
      </c>
      <c r="J439" s="237">
        <f>+IF(I439=0,"",'Ark1'!AG1716)</f>
        <v>0.12618428900698062</v>
      </c>
      <c r="K439" s="237">
        <f>+IF(I439=0,"",'Ark1'!AH1716)</f>
        <v>0</v>
      </c>
      <c r="L439" s="237"/>
      <c r="M439" s="264"/>
      <c r="N439" s="237"/>
      <c r="O439" s="288">
        <f>+IF(I439=0,"",'Ark1'!U1716)</f>
        <v>42.1</v>
      </c>
      <c r="P439" s="237">
        <f>+IF(I439=0,"",'Ark1'!V1716)</f>
        <v>0</v>
      </c>
      <c r="Q439" s="237"/>
      <c r="R439" s="237"/>
      <c r="S439" s="237"/>
      <c r="T439" s="237"/>
      <c r="U439" s="238"/>
      <c r="V439" s="238">
        <f>+IF(I439=0,"",'Ark1'!S1716)</f>
        <v>9</v>
      </c>
      <c r="W439" s="238"/>
      <c r="X439" s="237">
        <f>+IF(I439=0,"",'Ark1'!W1716)</f>
        <v>100</v>
      </c>
      <c r="Y439" s="239">
        <f>+IF(I439=0,"",'Ark1'!X1716)</f>
        <v>100</v>
      </c>
      <c r="Z439" s="239">
        <f>+IF(I439=0,"",'Ark1'!Y1716)</f>
        <v>100</v>
      </c>
      <c r="AA439" s="239">
        <f>+IF(I439=0,"",'Ark1'!Z1716)</f>
        <v>0</v>
      </c>
      <c r="AB439" s="237">
        <f>+IF(I439=0,"",'Ark1'!Z1716)</f>
        <v>0</v>
      </c>
      <c r="AC439" s="237">
        <f>+IF(I439=0,"",'Ark1'!AB1716)</f>
        <v>0</v>
      </c>
      <c r="AD439" s="239">
        <f>+'Ark1'!AD1716</f>
        <v>0</v>
      </c>
      <c r="AE439" s="237">
        <f t="shared" si="52"/>
        <v>7.1428571428571425E-2</v>
      </c>
      <c r="AF439" s="237">
        <f t="shared" si="53"/>
        <v>1</v>
      </c>
      <c r="AG439" s="289"/>
      <c r="AJ439" s="29"/>
      <c r="AK439" s="27"/>
    </row>
    <row r="440" spans="1:47">
      <c r="A440" s="289"/>
      <c r="B440" s="236">
        <f>+'Ark1'!C1717</f>
        <v>2023</v>
      </c>
      <c r="C440" s="289"/>
      <c r="D440" s="236">
        <f>+'Ark1'!M1717</f>
        <v>14</v>
      </c>
      <c r="E440" s="236" t="str">
        <f>VLOOKUP(D440,RNR!$D$16:$E$30,2)</f>
        <v>5</v>
      </c>
      <c r="F440" s="236">
        <f>+'Ark1'!D1717</f>
        <v>6</v>
      </c>
      <c r="G440" s="236" t="str">
        <f>VLOOKUP(F440,RNR!$D$2:$E$13,2)</f>
        <v>Jun</v>
      </c>
      <c r="H440" s="236">
        <f>+'Ark1'!Q1717</f>
        <v>0</v>
      </c>
      <c r="I440" s="236">
        <f>+'Ark1'!R1717</f>
        <v>0</v>
      </c>
      <c r="J440" s="237" t="str">
        <f>+IF(I440=0,"",'Ark1'!AG1717)</f>
        <v/>
      </c>
      <c r="K440" s="237" t="str">
        <f>+IF(I440=0,"",'Ark1'!AH1717)</f>
        <v/>
      </c>
      <c r="L440" s="237"/>
      <c r="M440" s="264"/>
      <c r="N440" s="237"/>
      <c r="O440" s="288" t="str">
        <f>+IF(I440=0,"",'Ark1'!U1717)</f>
        <v/>
      </c>
      <c r="P440" s="237" t="str">
        <f>+IF(I440=0,"",'Ark1'!V1717)</f>
        <v/>
      </c>
      <c r="Q440" s="237"/>
      <c r="R440" s="237"/>
      <c r="S440" s="237"/>
      <c r="T440" s="237"/>
      <c r="U440" s="238"/>
      <c r="V440" s="238" t="str">
        <f>+IF(I440=0,"",'Ark1'!S1717)</f>
        <v/>
      </c>
      <c r="W440" s="238"/>
      <c r="X440" s="237" t="str">
        <f>+IF(I440=0,"",'Ark1'!W1717)</f>
        <v/>
      </c>
      <c r="Y440" s="239" t="str">
        <f>+IF(I440=0,"",'Ark1'!X1717)</f>
        <v/>
      </c>
      <c r="Z440" s="239" t="str">
        <f>+IF(I440=0,"",'Ark1'!Y1717)</f>
        <v/>
      </c>
      <c r="AA440" s="239" t="str">
        <f>+IF(I440=0,"",'Ark1'!Z1717)</f>
        <v/>
      </c>
      <c r="AB440" s="237" t="str">
        <f>+IF(I440=0,"",'Ark1'!Z1717)</f>
        <v/>
      </c>
      <c r="AC440" s="237" t="str">
        <f>+IF(I440=0,"",'Ark1'!AB1717)</f>
        <v/>
      </c>
      <c r="AD440" s="239">
        <f>+'Ark1'!AD1717</f>
        <v>0</v>
      </c>
      <c r="AE440" s="237" t="str">
        <f t="shared" si="52"/>
        <v/>
      </c>
      <c r="AF440" s="237" t="str">
        <f t="shared" si="53"/>
        <v/>
      </c>
      <c r="AG440" s="289"/>
      <c r="AJ440" s="29"/>
      <c r="AK440" s="27"/>
    </row>
    <row r="441" spans="1:47">
      <c r="A441" s="289"/>
      <c r="B441" s="236">
        <f>+'Ark1'!C1718</f>
        <v>2023</v>
      </c>
      <c r="C441" s="289"/>
      <c r="D441" s="236">
        <f>+'Ark1'!M1718</f>
        <v>14</v>
      </c>
      <c r="E441" s="236" t="str">
        <f>VLOOKUP(D441,RNR!$D$16:$E$30,2)</f>
        <v>5</v>
      </c>
      <c r="F441" s="236">
        <f>+'Ark1'!D1718</f>
        <v>7</v>
      </c>
      <c r="G441" s="236" t="str">
        <f>VLOOKUP(F441,RNR!$D$2:$E$13,2)</f>
        <v>Jul</v>
      </c>
      <c r="H441" s="236">
        <f>+'Ark1'!Q1718</f>
        <v>1</v>
      </c>
      <c r="I441" s="236">
        <f>+'Ark1'!R1718</f>
        <v>1</v>
      </c>
      <c r="J441" s="237">
        <f>+IF(I441=0,"",'Ark1'!AG1718)</f>
        <v>0.53094716518768803</v>
      </c>
      <c r="K441" s="237">
        <f>+IF(I441=0,"",'Ark1'!AH1718)</f>
        <v>0</v>
      </c>
      <c r="L441" s="237"/>
      <c r="M441" s="264"/>
      <c r="N441" s="237"/>
      <c r="O441" s="288">
        <f>+IF(I441=0,"",'Ark1'!U1718)</f>
        <v>42.9</v>
      </c>
      <c r="P441" s="237">
        <f>+IF(I441=0,"",'Ark1'!V1718)</f>
        <v>0</v>
      </c>
      <c r="Q441" s="237"/>
      <c r="R441" s="237"/>
      <c r="S441" s="237"/>
      <c r="T441" s="237"/>
      <c r="U441" s="238"/>
      <c r="V441" s="238">
        <f>+IF(I441=0,"",'Ark1'!S1718)</f>
        <v>10</v>
      </c>
      <c r="W441" s="238"/>
      <c r="X441" s="237">
        <f>+IF(I441=0,"",'Ark1'!W1718)</f>
        <v>100</v>
      </c>
      <c r="Y441" s="239">
        <f>+IF(I441=0,"",'Ark1'!X1718)</f>
        <v>100</v>
      </c>
      <c r="Z441" s="239">
        <f>+IF(I441=0,"",'Ark1'!Y1718)</f>
        <v>100</v>
      </c>
      <c r="AA441" s="239">
        <f>+IF(I441=0,"",'Ark1'!Z1718)</f>
        <v>0</v>
      </c>
      <c r="AB441" s="237">
        <f>+IF(I441=0,"",'Ark1'!Z1718)</f>
        <v>0</v>
      </c>
      <c r="AC441" s="237">
        <f>+IF(I441=0,"",'Ark1'!AB1718)</f>
        <v>0</v>
      </c>
      <c r="AD441" s="239">
        <f>+'Ark1'!AD1718</f>
        <v>0</v>
      </c>
      <c r="AE441" s="237">
        <f t="shared" si="52"/>
        <v>7.1428571428571425E-2</v>
      </c>
      <c r="AF441" s="237">
        <f t="shared" si="53"/>
        <v>1</v>
      </c>
      <c r="AG441" s="289"/>
      <c r="AJ441" s="29"/>
      <c r="AK441" s="27"/>
    </row>
    <row r="442" spans="1:47">
      <c r="A442" s="289"/>
      <c r="B442" s="236">
        <f>+'Ark1'!C1719</f>
        <v>2023</v>
      </c>
      <c r="C442" s="289"/>
      <c r="D442" s="236">
        <f>+'Ark1'!M1719</f>
        <v>14</v>
      </c>
      <c r="E442" s="236" t="str">
        <f>VLOOKUP(D442,RNR!$D$16:$E$30,2)</f>
        <v>5</v>
      </c>
      <c r="F442" s="236">
        <f>+'Ark1'!D1719</f>
        <v>8</v>
      </c>
      <c r="G442" s="236" t="str">
        <f>VLOOKUP(F442,RNR!$D$2:$E$13,2)</f>
        <v>Aug</v>
      </c>
      <c r="H442" s="236">
        <f>+'Ark1'!Q1719</f>
        <v>9</v>
      </c>
      <c r="I442" s="236">
        <f>+'Ark1'!R1719</f>
        <v>10</v>
      </c>
      <c r="J442" s="237">
        <f>+IF(I442=0,"",'Ark1'!AG1719)</f>
        <v>0.25663328975065497</v>
      </c>
      <c r="K442" s="237">
        <f>+IF(I442=0,"",'Ark1'!AH1719)</f>
        <v>20</v>
      </c>
      <c r="L442" s="237"/>
      <c r="M442" s="264"/>
      <c r="N442" s="237"/>
      <c r="O442" s="288">
        <f>+IF(I442=0,"",'Ark1'!U1719)</f>
        <v>42.22</v>
      </c>
      <c r="P442" s="237">
        <f>+IF(I442=0,"",'Ark1'!V1719)</f>
        <v>0</v>
      </c>
      <c r="Q442" s="237"/>
      <c r="R442" s="237"/>
      <c r="S442" s="237"/>
      <c r="T442" s="237"/>
      <c r="U442" s="238"/>
      <c r="V442" s="238">
        <f>+IF(I442=0,"",'Ark1'!S1719)</f>
        <v>9.1999999999999993</v>
      </c>
      <c r="W442" s="238"/>
      <c r="X442" s="237">
        <f>+IF(I442=0,"",'Ark1'!W1719)</f>
        <v>100</v>
      </c>
      <c r="Y442" s="239">
        <f>+IF(I442=0,"",'Ark1'!X1719)</f>
        <v>100</v>
      </c>
      <c r="Z442" s="239">
        <f>+IF(I442=0,"",'Ark1'!Y1719)</f>
        <v>100</v>
      </c>
      <c r="AA442" s="239">
        <f>+IF(I442=0,"",'Ark1'!Z1719)</f>
        <v>9.3611751399063277</v>
      </c>
      <c r="AB442" s="237">
        <f>+IF(I442=0,"",'Ark1'!Z1719)</f>
        <v>9.3611751399063277</v>
      </c>
      <c r="AC442" s="237">
        <f>+IF(I442=0,"",'Ark1'!AB1719)</f>
        <v>0</v>
      </c>
      <c r="AD442" s="239">
        <f>+'Ark1'!AD1719</f>
        <v>0</v>
      </c>
      <c r="AE442" s="237">
        <f t="shared" si="52"/>
        <v>0.7142857142857143</v>
      </c>
      <c r="AF442" s="237">
        <f t="shared" si="53"/>
        <v>1.1111111111111112</v>
      </c>
      <c r="AG442" s="289"/>
      <c r="AJ442" s="29"/>
      <c r="AK442" s="27"/>
    </row>
    <row r="443" spans="1:47">
      <c r="A443" s="289"/>
      <c r="B443" s="236">
        <f>+'Ark1'!C1720</f>
        <v>2023</v>
      </c>
      <c r="C443" s="289"/>
      <c r="D443" s="236">
        <f>+'Ark1'!M1720</f>
        <v>14</v>
      </c>
      <c r="E443" s="236" t="str">
        <f>VLOOKUP(D443,RNR!$D$16:$E$30,2)</f>
        <v>5</v>
      </c>
      <c r="F443" s="236">
        <f>+'Ark1'!D1720</f>
        <v>9</v>
      </c>
      <c r="G443" s="236" t="str">
        <f>VLOOKUP(F443,RNR!$D$2:$E$13,2)</f>
        <v>Sep</v>
      </c>
      <c r="H443" s="236">
        <f>+'Ark1'!Q1720</f>
        <v>7</v>
      </c>
      <c r="I443" s="236">
        <f>+'Ark1'!R1720</f>
        <v>8</v>
      </c>
      <c r="J443" s="237">
        <f>+IF(I443=0,"",'Ark1'!AG1720)</f>
        <v>0.19470214878805089</v>
      </c>
      <c r="K443" s="237">
        <f>+IF(I443=0,"",'Ark1'!AH1720)</f>
        <v>12.5</v>
      </c>
      <c r="L443" s="237"/>
      <c r="M443" s="264"/>
      <c r="N443" s="237"/>
      <c r="O443" s="288">
        <f>+IF(I443=0,"",'Ark1'!U1720)</f>
        <v>42.375</v>
      </c>
      <c r="P443" s="237">
        <f>+IF(I443=0,"",'Ark1'!V1720)</f>
        <v>0</v>
      </c>
      <c r="Q443" s="237"/>
      <c r="R443" s="237"/>
      <c r="S443" s="237"/>
      <c r="T443" s="237"/>
      <c r="U443" s="238"/>
      <c r="V443" s="238">
        <f>+IF(I443=0,"",'Ark1'!S1720)</f>
        <v>9.25</v>
      </c>
      <c r="W443" s="238"/>
      <c r="X443" s="237">
        <f>+IF(I443=0,"",'Ark1'!W1720)</f>
        <v>100</v>
      </c>
      <c r="Y443" s="239">
        <f>+IF(I443=0,"",'Ark1'!X1720)</f>
        <v>100</v>
      </c>
      <c r="Z443" s="239">
        <f>+IF(I443=0,"",'Ark1'!Y1720)</f>
        <v>87.5</v>
      </c>
      <c r="AA443" s="239">
        <f>+IF(I443=0,"",'Ark1'!Z1720)</f>
        <v>9.0498273464193897</v>
      </c>
      <c r="AB443" s="237">
        <f>+IF(I443=0,"",'Ark1'!Z1720)</f>
        <v>9.0498273464193897</v>
      </c>
      <c r="AC443" s="237">
        <f>+IF(I443=0,"",'Ark1'!AB1720)</f>
        <v>0</v>
      </c>
      <c r="AD443" s="239">
        <f>+'Ark1'!AD1720</f>
        <v>0</v>
      </c>
      <c r="AE443" s="237">
        <f t="shared" si="52"/>
        <v>0.5714285714285714</v>
      </c>
      <c r="AF443" s="237">
        <f t="shared" si="53"/>
        <v>1.1428571428571428</v>
      </c>
      <c r="AG443" s="289"/>
      <c r="AJ443" s="29"/>
      <c r="AK443" s="27"/>
    </row>
    <row r="444" spans="1:47">
      <c r="A444" s="289"/>
      <c r="B444" s="236">
        <f>+'Ark1'!C1721</f>
        <v>2023</v>
      </c>
      <c r="C444" s="289"/>
      <c r="D444" s="236">
        <f>+'Ark1'!M1721</f>
        <v>14</v>
      </c>
      <c r="E444" s="236" t="str">
        <f>VLOOKUP(D444,RNR!$D$16:$E$30,2)</f>
        <v>5</v>
      </c>
      <c r="F444" s="236">
        <f>+'Ark1'!D1721</f>
        <v>10</v>
      </c>
      <c r="G444" s="236" t="str">
        <f>VLOOKUP(F444,RNR!$D$2:$E$13,2)</f>
        <v>Okt</v>
      </c>
      <c r="H444" s="236">
        <f>+'Ark1'!Q1721</f>
        <v>23</v>
      </c>
      <c r="I444" s="236">
        <f>+'Ark1'!R1721</f>
        <v>25</v>
      </c>
      <c r="J444" s="237">
        <f>+IF(I444=0,"",'Ark1'!AG1721)</f>
        <v>0.23139974229423024</v>
      </c>
      <c r="K444" s="237">
        <f>+IF(I444=0,"",'Ark1'!AH1721)</f>
        <v>0</v>
      </c>
      <c r="L444" s="237"/>
      <c r="M444" s="264"/>
      <c r="N444" s="237"/>
      <c r="O444" s="288">
        <f>+IF(I444=0,"",'Ark1'!U1721)</f>
        <v>45.635999999999989</v>
      </c>
      <c r="P444" s="237">
        <f>+IF(I444=0,"",'Ark1'!V1721)</f>
        <v>0</v>
      </c>
      <c r="Q444" s="237"/>
      <c r="R444" s="237"/>
      <c r="S444" s="237"/>
      <c r="T444" s="237"/>
      <c r="U444" s="238"/>
      <c r="V444" s="238">
        <f>+IF(I444=0,"",'Ark1'!S1721)</f>
        <v>10.56</v>
      </c>
      <c r="W444" s="238"/>
      <c r="X444" s="237">
        <f>+IF(I444=0,"",'Ark1'!W1721)</f>
        <v>100</v>
      </c>
      <c r="Y444" s="239">
        <f>+IF(I444=0,"",'Ark1'!X1721)</f>
        <v>100</v>
      </c>
      <c r="Z444" s="239">
        <f>+IF(I444=0,"",'Ark1'!Y1721)</f>
        <v>100</v>
      </c>
      <c r="AA444" s="239">
        <f>+IF(I444=0,"",'Ark1'!Z1721)</f>
        <v>8.5716220168647759</v>
      </c>
      <c r="AB444" s="237">
        <f>+IF(I444=0,"",'Ark1'!Z1721)</f>
        <v>8.5716220168647759</v>
      </c>
      <c r="AC444" s="237">
        <f>+IF(I444=0,"",'Ark1'!AB1721)</f>
        <v>0</v>
      </c>
      <c r="AD444" s="239">
        <f>+'Ark1'!AD1721</f>
        <v>0</v>
      </c>
      <c r="AE444" s="237">
        <f t="shared" si="52"/>
        <v>1.7857142857142858</v>
      </c>
      <c r="AF444" s="237">
        <f t="shared" si="53"/>
        <v>1.0869565217391304</v>
      </c>
      <c r="AG444" s="289"/>
      <c r="AJ444" s="29"/>
      <c r="AK444" s="27"/>
    </row>
    <row r="445" spans="1:47">
      <c r="A445" s="289"/>
      <c r="B445" s="236">
        <f>+'Ark1'!C1722</f>
        <v>2023</v>
      </c>
      <c r="C445" s="289"/>
      <c r="D445" s="236">
        <f>+'Ark1'!M1722</f>
        <v>14</v>
      </c>
      <c r="E445" s="236" t="str">
        <f>VLOOKUP(D445,RNR!$D$16:$E$30,2)</f>
        <v>5</v>
      </c>
      <c r="F445" s="236">
        <f>+'Ark1'!D1722</f>
        <v>11</v>
      </c>
      <c r="G445" s="236" t="str">
        <f>VLOOKUP(F445,RNR!$D$2:$E$13,2)</f>
        <v>Nov</v>
      </c>
      <c r="H445" s="236">
        <f>+'Ark1'!Q1722</f>
        <v>5</v>
      </c>
      <c r="I445" s="236">
        <f>+'Ark1'!R1722</f>
        <v>5</v>
      </c>
      <c r="J445" s="237">
        <f>+IF(I445=0,"",'Ark1'!AG1722)</f>
        <v>9.0636125355728292E-2</v>
      </c>
      <c r="K445" s="237">
        <f>+IF(I445=0,"",'Ark1'!AH1722)</f>
        <v>0</v>
      </c>
      <c r="L445" s="237"/>
      <c r="M445" s="264"/>
      <c r="N445" s="237"/>
      <c r="O445" s="288">
        <f>+IF(I445=0,"",'Ark1'!U1722)</f>
        <v>41.62</v>
      </c>
      <c r="P445" s="237">
        <f>+IF(I445=0,"",'Ark1'!V1722)</f>
        <v>0</v>
      </c>
      <c r="Q445" s="237"/>
      <c r="R445" s="237"/>
      <c r="S445" s="237"/>
      <c r="T445" s="237"/>
      <c r="U445" s="238"/>
      <c r="V445" s="238">
        <f>+IF(I445=0,"",'Ark1'!S1722)</f>
        <v>9.4</v>
      </c>
      <c r="W445" s="238"/>
      <c r="X445" s="237">
        <f>+IF(I445=0,"",'Ark1'!W1722)</f>
        <v>100</v>
      </c>
      <c r="Y445" s="239">
        <f>+IF(I445=0,"",'Ark1'!X1722)</f>
        <v>100</v>
      </c>
      <c r="Z445" s="239">
        <f>+IF(I445=0,"",'Ark1'!Y1722)</f>
        <v>100</v>
      </c>
      <c r="AA445" s="239">
        <f>+IF(I445=0,"",'Ark1'!Z1722)</f>
        <v>6.8848819888215917</v>
      </c>
      <c r="AB445" s="237">
        <f>+IF(I445=0,"",'Ark1'!Z1722)</f>
        <v>6.8848819888215917</v>
      </c>
      <c r="AC445" s="237">
        <f>+IF(I445=0,"",'Ark1'!AB1722)</f>
        <v>0</v>
      </c>
      <c r="AD445" s="239">
        <f>+'Ark1'!AD1722</f>
        <v>0</v>
      </c>
      <c r="AE445" s="237">
        <f t="shared" si="52"/>
        <v>0.35714285714285715</v>
      </c>
      <c r="AF445" s="237">
        <f t="shared" si="53"/>
        <v>1</v>
      </c>
      <c r="AG445" s="289"/>
      <c r="AJ445" s="29"/>
      <c r="AK445" s="27"/>
    </row>
    <row r="446" spans="1:47">
      <c r="A446" s="289"/>
      <c r="B446" s="236">
        <f>+'Ark1'!C1723</f>
        <v>2023</v>
      </c>
      <c r="C446" s="289"/>
      <c r="D446" s="236">
        <f>+'Ark1'!M1723</f>
        <v>14</v>
      </c>
      <c r="E446" s="236" t="str">
        <f>VLOOKUP(D446,RNR!$D$16:$E$30,2)</f>
        <v>5</v>
      </c>
      <c r="F446" s="236">
        <f>+'Ark1'!D1723</f>
        <v>12</v>
      </c>
      <c r="G446" s="236" t="str">
        <f>VLOOKUP(F446,RNR!$D$2:$E$13,2)</f>
        <v>Des</v>
      </c>
      <c r="H446" s="236">
        <f>+'Ark1'!Q1723</f>
        <v>1</v>
      </c>
      <c r="I446" s="236">
        <f>+'Ark1'!R1723</f>
        <v>1</v>
      </c>
      <c r="J446" s="237">
        <f>+IF(I446=0,"",'Ark1'!AG1723)</f>
        <v>0.21449545491527436</v>
      </c>
      <c r="K446" s="237">
        <f>+IF(I446=0,"",'Ark1'!AH1723)</f>
        <v>0</v>
      </c>
      <c r="L446" s="237"/>
      <c r="M446" s="264"/>
      <c r="N446" s="237"/>
      <c r="O446" s="288">
        <f>+IF(I446=0,"",'Ark1'!U1723)</f>
        <v>29</v>
      </c>
      <c r="P446" s="237">
        <f>+IF(I446=0,"",'Ark1'!V1723)</f>
        <v>0</v>
      </c>
      <c r="Q446" s="237"/>
      <c r="R446" s="237"/>
      <c r="S446" s="237"/>
      <c r="T446" s="237"/>
      <c r="U446" s="238"/>
      <c r="V446" s="238">
        <f>+IF(I446=0,"",'Ark1'!S1723)</f>
        <v>8</v>
      </c>
      <c r="W446" s="238"/>
      <c r="X446" s="237">
        <f>+IF(I446=0,"",'Ark1'!W1723)</f>
        <v>100</v>
      </c>
      <c r="Y446" s="239">
        <f>+IF(I446=0,"",'Ark1'!X1723)</f>
        <v>100</v>
      </c>
      <c r="Z446" s="239">
        <f>+IF(I446=0,"",'Ark1'!Y1723)</f>
        <v>100</v>
      </c>
      <c r="AA446" s="239">
        <f>+IF(I446=0,"",'Ark1'!Z1723)</f>
        <v>0</v>
      </c>
      <c r="AB446" s="237">
        <f>+IF(I446=0,"",'Ark1'!Z1723)</f>
        <v>0</v>
      </c>
      <c r="AC446" s="237">
        <f>+IF(I446=0,"",'Ark1'!AB1723)</f>
        <v>0</v>
      </c>
      <c r="AD446" s="239">
        <f>+'Ark1'!AD1723</f>
        <v>0</v>
      </c>
      <c r="AE446" s="237">
        <f t="shared" si="52"/>
        <v>7.1428571428571425E-2</v>
      </c>
      <c r="AF446" s="237">
        <f t="shared" si="53"/>
        <v>1</v>
      </c>
      <c r="AG446" s="289"/>
      <c r="AJ446" s="29"/>
      <c r="AK446" s="27"/>
    </row>
    <row r="447" spans="1:47">
      <c r="A447" s="289"/>
      <c r="B447" s="289"/>
      <c r="C447" s="289"/>
      <c r="D447" s="289"/>
      <c r="E447" s="289"/>
      <c r="F447" s="289"/>
      <c r="G447" s="289"/>
      <c r="H447" s="289"/>
      <c r="I447" s="289"/>
      <c r="J447" s="289"/>
      <c r="K447" s="289"/>
      <c r="L447" s="289"/>
      <c r="M447" s="330"/>
      <c r="N447" s="289"/>
      <c r="O447" s="289"/>
      <c r="P447" s="289"/>
      <c r="Q447" s="289"/>
      <c r="R447" s="290"/>
      <c r="S447" s="290"/>
      <c r="T447" s="290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89"/>
      <c r="AF447" s="289"/>
      <c r="AG447" s="289"/>
      <c r="AJ447" s="29"/>
      <c r="AK447" s="27"/>
      <c r="AN447" s="27"/>
      <c r="AO447" s="27"/>
      <c r="AP447" s="27"/>
      <c r="AR447" s="27"/>
      <c r="AS447" s="241"/>
      <c r="AT447" s="27"/>
      <c r="AU447" s="27"/>
    </row>
    <row r="448" spans="1:47">
      <c r="A448" s="330" t="s">
        <v>654</v>
      </c>
      <c r="B448" s="330"/>
      <c r="C448" s="330" t="str">
        <f>+E454</f>
        <v>5+</v>
      </c>
      <c r="D448" s="330"/>
      <c r="E448" s="330"/>
      <c r="F448" s="330"/>
      <c r="G448" s="330"/>
      <c r="H448" s="330"/>
      <c r="I448" s="289"/>
      <c r="J448" s="289"/>
      <c r="K448" s="289"/>
      <c r="L448" s="289"/>
      <c r="M448" s="330"/>
      <c r="N448" s="289"/>
      <c r="O448" s="289"/>
      <c r="P448" s="289"/>
      <c r="Q448" s="289"/>
      <c r="R448" s="290"/>
      <c r="S448" s="290"/>
      <c r="T448" s="290"/>
      <c r="U448" s="289"/>
      <c r="V448" s="289"/>
      <c r="W448" s="289"/>
      <c r="X448" s="289"/>
      <c r="Y448" s="289"/>
      <c r="Z448" s="289"/>
      <c r="AA448" s="289"/>
      <c r="AB448" s="289"/>
      <c r="AC448" s="289"/>
      <c r="AD448" s="289"/>
      <c r="AE448" s="289"/>
      <c r="AF448" s="289"/>
      <c r="AG448" s="289"/>
      <c r="AJ448" s="29"/>
      <c r="AK448" s="27"/>
      <c r="AN448" s="27"/>
      <c r="AO448" s="27"/>
      <c r="AP448" s="27"/>
      <c r="AR448" s="27"/>
      <c r="AS448" s="241"/>
      <c r="AT448" s="27"/>
      <c r="AU448" s="27"/>
    </row>
    <row r="449" spans="1:47">
      <c r="A449" s="289"/>
      <c r="B449" s="289"/>
      <c r="C449" s="289"/>
      <c r="D449" s="289"/>
      <c r="E449" s="289"/>
      <c r="F449" s="289"/>
      <c r="G449" s="289"/>
      <c r="H449" s="289"/>
      <c r="I449" s="289"/>
      <c r="J449" s="289"/>
      <c r="K449" s="289"/>
      <c r="L449" s="289"/>
      <c r="M449" s="330"/>
      <c r="N449" s="289"/>
      <c r="O449" s="289"/>
      <c r="P449" s="289"/>
      <c r="Q449" s="289"/>
      <c r="R449" s="290"/>
      <c r="S449" s="290"/>
      <c r="T449" s="290"/>
      <c r="U449" s="289"/>
      <c r="V449" s="289"/>
      <c r="W449" s="289"/>
      <c r="X449" s="289"/>
      <c r="Y449" s="289"/>
      <c r="Z449" s="289"/>
      <c r="AA449" s="289"/>
      <c r="AB449" s="289"/>
      <c r="AC449" s="289"/>
      <c r="AD449" s="289"/>
      <c r="AE449" s="289"/>
      <c r="AF449" s="289"/>
      <c r="AG449" s="289"/>
      <c r="AJ449" s="29"/>
      <c r="AK449" s="27"/>
      <c r="AN449" s="27"/>
      <c r="AO449" s="27"/>
      <c r="AP449" s="27"/>
      <c r="AR449" s="27"/>
      <c r="AS449" s="241"/>
      <c r="AT449" s="27"/>
      <c r="AU449" s="27"/>
    </row>
    <row r="450" spans="1:47">
      <c r="A450" s="289"/>
      <c r="B450" s="236">
        <f>+'Ark1'!C1724</f>
        <v>2023</v>
      </c>
      <c r="C450" s="289"/>
      <c r="D450" s="236">
        <f>+'Ark1'!M1724</f>
        <v>15</v>
      </c>
      <c r="E450" s="236" t="str">
        <f>VLOOKUP(D450,RNR!$D$16:$E$30,2)</f>
        <v>5+</v>
      </c>
      <c r="F450" s="236">
        <f>+'Ark1'!D1724</f>
        <v>1</v>
      </c>
      <c r="G450" s="236" t="str">
        <f>VLOOKUP(F450,RNR!$D$2:$E$13,2)</f>
        <v>Jan</v>
      </c>
      <c r="H450" s="236">
        <f>+'Ark1'!Q1724</f>
        <v>0</v>
      </c>
      <c r="I450" s="236">
        <f>+'Ark1'!R1724</f>
        <v>0</v>
      </c>
      <c r="J450" s="237" t="str">
        <f>+IF(I450=0,"",'Ark1'!AG1724)</f>
        <v/>
      </c>
      <c r="K450" s="237" t="str">
        <f>+IF(I450=0,"",'Ark1'!AH1724)</f>
        <v/>
      </c>
      <c r="L450" s="237"/>
      <c r="M450" s="264"/>
      <c r="N450" s="237"/>
      <c r="O450" s="288" t="str">
        <f>+IF(I450=0,"",'Ark1'!U1724)</f>
        <v/>
      </c>
      <c r="P450" s="237" t="str">
        <f>+IF(I450=0,"",'Ark1'!V1724)</f>
        <v/>
      </c>
      <c r="Q450" s="237"/>
      <c r="R450" s="237"/>
      <c r="S450" s="237"/>
      <c r="T450" s="237"/>
      <c r="U450" s="238"/>
      <c r="V450" s="238" t="str">
        <f>+IF(I450=0,"",'Ark1'!S1724)</f>
        <v/>
      </c>
      <c r="W450" s="238"/>
      <c r="X450" s="237" t="str">
        <f>+IF(I450=0,"",'Ark1'!W1724)</f>
        <v/>
      </c>
      <c r="Y450" s="239" t="str">
        <f>+IF(I450=0,"",'Ark1'!X1724)</f>
        <v/>
      </c>
      <c r="Z450" s="239" t="str">
        <f>+IF(I450=0,"",'Ark1'!Y1724)</f>
        <v/>
      </c>
      <c r="AA450" s="239" t="str">
        <f>+IF(I450=0,"",'Ark1'!Z1724)</f>
        <v/>
      </c>
      <c r="AB450" s="237" t="str">
        <f>+IF(I450=0,"",'Ark1'!Z1724)</f>
        <v/>
      </c>
      <c r="AC450" s="237" t="str">
        <f>+IF(I450=0,"",'Ark1'!AB1724)</f>
        <v/>
      </c>
      <c r="AD450" s="239">
        <f>+'Ark1'!AD1724</f>
        <v>0</v>
      </c>
      <c r="AE450" s="237" t="str">
        <f t="shared" si="52"/>
        <v/>
      </c>
      <c r="AF450" s="237" t="str">
        <f t="shared" si="53"/>
        <v/>
      </c>
      <c r="AG450" s="289"/>
      <c r="AJ450" s="29"/>
      <c r="AK450" s="27"/>
    </row>
    <row r="451" spans="1:47">
      <c r="A451" s="289"/>
      <c r="B451" s="236">
        <f>+'Ark1'!C1725</f>
        <v>2023</v>
      </c>
      <c r="C451" s="289"/>
      <c r="D451" s="236">
        <f>+'Ark1'!M1725</f>
        <v>15</v>
      </c>
      <c r="E451" s="236" t="str">
        <f>VLOOKUP(D451,RNR!$D$16:$E$30,2)</f>
        <v>5+</v>
      </c>
      <c r="F451" s="236">
        <f>+'Ark1'!D1725</f>
        <v>2</v>
      </c>
      <c r="G451" s="236" t="str">
        <f>VLOOKUP(F451,RNR!$D$2:$E$13,2)</f>
        <v>Feb</v>
      </c>
      <c r="H451" s="236">
        <f>+'Ark1'!Q1725</f>
        <v>0</v>
      </c>
      <c r="I451" s="236">
        <f>+'Ark1'!R1725</f>
        <v>0</v>
      </c>
      <c r="J451" s="237" t="str">
        <f>+IF(I451=0,"",'Ark1'!AG1725)</f>
        <v/>
      </c>
      <c r="K451" s="237" t="str">
        <f>+IF(I451=0,"",'Ark1'!AH1725)</f>
        <v/>
      </c>
      <c r="L451" s="237"/>
      <c r="M451" s="264"/>
      <c r="N451" s="237"/>
      <c r="O451" s="288" t="str">
        <f>+IF(I451=0,"",'Ark1'!U1725)</f>
        <v/>
      </c>
      <c r="P451" s="237" t="str">
        <f>+IF(I451=0,"",'Ark1'!V1725)</f>
        <v/>
      </c>
      <c r="Q451" s="237"/>
      <c r="R451" s="237"/>
      <c r="S451" s="237"/>
      <c r="T451" s="237"/>
      <c r="U451" s="238"/>
      <c r="V451" s="238" t="str">
        <f>+IF(I451=0,"",'Ark1'!S1725)</f>
        <v/>
      </c>
      <c r="W451" s="238"/>
      <c r="X451" s="237" t="str">
        <f>+IF(I451=0,"",'Ark1'!W1725)</f>
        <v/>
      </c>
      <c r="Y451" s="239" t="str">
        <f>+IF(I451=0,"",'Ark1'!X1725)</f>
        <v/>
      </c>
      <c r="Z451" s="239" t="str">
        <f>+IF(I451=0,"",'Ark1'!Y1725)</f>
        <v/>
      </c>
      <c r="AA451" s="239" t="str">
        <f>+IF(I451=0,"",'Ark1'!Z1725)</f>
        <v/>
      </c>
      <c r="AB451" s="237" t="str">
        <f>+IF(I451=0,"",'Ark1'!Z1725)</f>
        <v/>
      </c>
      <c r="AC451" s="237" t="str">
        <f>+IF(I451=0,"",'Ark1'!AB1725)</f>
        <v/>
      </c>
      <c r="AD451" s="239">
        <f>+'Ark1'!AD1725</f>
        <v>0</v>
      </c>
      <c r="AE451" s="237" t="str">
        <f t="shared" si="52"/>
        <v/>
      </c>
      <c r="AF451" s="237" t="str">
        <f t="shared" si="53"/>
        <v/>
      </c>
      <c r="AG451" s="289"/>
      <c r="AJ451" s="29"/>
      <c r="AK451" s="27"/>
    </row>
    <row r="452" spans="1:47">
      <c r="A452" s="289"/>
      <c r="B452" s="236">
        <f>+'Ark1'!C1726</f>
        <v>2023</v>
      </c>
      <c r="C452" s="289"/>
      <c r="D452" s="236">
        <f>+'Ark1'!M1726</f>
        <v>15</v>
      </c>
      <c r="E452" s="236" t="str">
        <f>VLOOKUP(D452,RNR!$D$16:$E$30,2)</f>
        <v>5+</v>
      </c>
      <c r="F452" s="236">
        <f>+'Ark1'!D1726</f>
        <v>3</v>
      </c>
      <c r="G452" s="236" t="str">
        <f>VLOOKUP(F452,RNR!$D$2:$E$13,2)</f>
        <v>Mar</v>
      </c>
      <c r="H452" s="236">
        <f>+'Ark1'!Q1726</f>
        <v>0</v>
      </c>
      <c r="I452" s="236">
        <f>+'Ark1'!R1726</f>
        <v>0</v>
      </c>
      <c r="J452" s="237" t="str">
        <f>+IF(I452=0,"",'Ark1'!AG1726)</f>
        <v/>
      </c>
      <c r="K452" s="237" t="str">
        <f>+IF(I452=0,"",'Ark1'!AH1726)</f>
        <v/>
      </c>
      <c r="L452" s="237"/>
      <c r="M452" s="264"/>
      <c r="N452" s="237"/>
      <c r="O452" s="288" t="str">
        <f>+IF(I452=0,"",'Ark1'!U1726)</f>
        <v/>
      </c>
      <c r="P452" s="237" t="str">
        <f>+IF(I452=0,"",'Ark1'!V1726)</f>
        <v/>
      </c>
      <c r="Q452" s="237"/>
      <c r="R452" s="237"/>
      <c r="S452" s="237"/>
      <c r="T452" s="237"/>
      <c r="U452" s="238"/>
      <c r="V452" s="238" t="str">
        <f>+IF(I452=0,"",'Ark1'!S1726)</f>
        <v/>
      </c>
      <c r="W452" s="238"/>
      <c r="X452" s="237" t="str">
        <f>+IF(I452=0,"",'Ark1'!W1726)</f>
        <v/>
      </c>
      <c r="Y452" s="239" t="str">
        <f>+IF(I452=0,"",'Ark1'!X1726)</f>
        <v/>
      </c>
      <c r="Z452" s="239" t="str">
        <f>+IF(I452=0,"",'Ark1'!Y1726)</f>
        <v/>
      </c>
      <c r="AA452" s="239" t="str">
        <f>+IF(I452=0,"",'Ark1'!Z1726)</f>
        <v/>
      </c>
      <c r="AB452" s="237" t="str">
        <f>+IF(I452=0,"",'Ark1'!Z1726)</f>
        <v/>
      </c>
      <c r="AC452" s="237" t="str">
        <f>+IF(I452=0,"",'Ark1'!AB1726)</f>
        <v/>
      </c>
      <c r="AD452" s="239">
        <f>+'Ark1'!AD1726</f>
        <v>0</v>
      </c>
      <c r="AE452" s="237" t="str">
        <f t="shared" si="52"/>
        <v/>
      </c>
      <c r="AF452" s="237" t="str">
        <f t="shared" si="53"/>
        <v/>
      </c>
      <c r="AG452" s="289"/>
      <c r="AJ452" s="29"/>
      <c r="AK452" s="27"/>
    </row>
    <row r="453" spans="1:47">
      <c r="A453" s="289"/>
      <c r="B453" s="236">
        <f>+'Ark1'!C1727</f>
        <v>2023</v>
      </c>
      <c r="C453" s="289"/>
      <c r="D453" s="236">
        <f>+'Ark1'!M1727</f>
        <v>15</v>
      </c>
      <c r="E453" s="236" t="str">
        <f>VLOOKUP(D453,RNR!$D$16:$E$30,2)</f>
        <v>5+</v>
      </c>
      <c r="F453" s="236">
        <f>+'Ark1'!D1727</f>
        <v>4</v>
      </c>
      <c r="G453" s="236" t="str">
        <f>VLOOKUP(F453,RNR!$D$2:$E$13,2)</f>
        <v>Apr</v>
      </c>
      <c r="H453" s="236">
        <f>+'Ark1'!Q1727</f>
        <v>0</v>
      </c>
      <c r="I453" s="236">
        <f>+'Ark1'!R1727</f>
        <v>0</v>
      </c>
      <c r="J453" s="237" t="str">
        <f>+IF(I453=0,"",'Ark1'!AG1727)</f>
        <v/>
      </c>
      <c r="K453" s="237" t="str">
        <f>+IF(I453=0,"",'Ark1'!AH1727)</f>
        <v/>
      </c>
      <c r="L453" s="237"/>
      <c r="M453" s="264"/>
      <c r="N453" s="237"/>
      <c r="O453" s="288" t="str">
        <f>+IF(I453=0,"",'Ark1'!U1727)</f>
        <v/>
      </c>
      <c r="P453" s="237" t="str">
        <f>+IF(I453=0,"",'Ark1'!V1727)</f>
        <v/>
      </c>
      <c r="Q453" s="237"/>
      <c r="R453" s="237"/>
      <c r="S453" s="237"/>
      <c r="T453" s="237"/>
      <c r="U453" s="238"/>
      <c r="V453" s="238" t="str">
        <f>+IF(I453=0,"",'Ark1'!S1727)</f>
        <v/>
      </c>
      <c r="W453" s="238"/>
      <c r="X453" s="237" t="str">
        <f>+IF(I453=0,"",'Ark1'!W1727)</f>
        <v/>
      </c>
      <c r="Y453" s="239" t="str">
        <f>+IF(I453=0,"",'Ark1'!X1727)</f>
        <v/>
      </c>
      <c r="Z453" s="239" t="str">
        <f>+IF(I453=0,"",'Ark1'!Y1727)</f>
        <v/>
      </c>
      <c r="AA453" s="239" t="str">
        <f>+IF(I453=0,"",'Ark1'!Z1727)</f>
        <v/>
      </c>
      <c r="AB453" s="237" t="str">
        <f>+IF(I453=0,"",'Ark1'!Z1727)</f>
        <v/>
      </c>
      <c r="AC453" s="237" t="str">
        <f>+IF(I453=0,"",'Ark1'!AB1727)</f>
        <v/>
      </c>
      <c r="AD453" s="239">
        <f>+'Ark1'!AD1727</f>
        <v>0</v>
      </c>
      <c r="AE453" s="237" t="str">
        <f t="shared" si="52"/>
        <v/>
      </c>
      <c r="AF453" s="237" t="str">
        <f t="shared" si="53"/>
        <v/>
      </c>
      <c r="AG453" s="289"/>
      <c r="AJ453" s="29"/>
      <c r="AK453" s="27"/>
    </row>
    <row r="454" spans="1:47">
      <c r="A454" s="289"/>
      <c r="B454" s="236">
        <f>+'Ark1'!C1728</f>
        <v>2023</v>
      </c>
      <c r="C454" s="289"/>
      <c r="D454" s="236">
        <f>+'Ark1'!M1728</f>
        <v>15</v>
      </c>
      <c r="E454" s="236" t="str">
        <f>VLOOKUP(D454,RNR!$D$16:$E$30,2)</f>
        <v>5+</v>
      </c>
      <c r="F454" s="236">
        <f>+'Ark1'!D1728</f>
        <v>5</v>
      </c>
      <c r="G454" s="236" t="str">
        <f>VLOOKUP(F454,RNR!$D$2:$E$13,2)</f>
        <v>Mai</v>
      </c>
      <c r="H454" s="236">
        <f>+'Ark1'!Q1728</f>
        <v>1</v>
      </c>
      <c r="I454" s="236">
        <f>+'Ark1'!R1728</f>
        <v>1</v>
      </c>
      <c r="J454" s="237">
        <f>+IF(I454=0,"",'Ark1'!AG1728)</f>
        <v>0.1396719208485819</v>
      </c>
      <c r="K454" s="237">
        <f>+IF(I454=0,"",'Ark1'!AH1728)</f>
        <v>0</v>
      </c>
      <c r="L454" s="237"/>
      <c r="M454" s="264"/>
      <c r="N454" s="237"/>
      <c r="O454" s="288">
        <f>+IF(I454=0,"",'Ark1'!U1728)</f>
        <v>46.6</v>
      </c>
      <c r="P454" s="237">
        <f>+IF(I454=0,"",'Ark1'!V1728)</f>
        <v>0</v>
      </c>
      <c r="Q454" s="237"/>
      <c r="R454" s="237"/>
      <c r="S454" s="237"/>
      <c r="T454" s="237"/>
      <c r="U454" s="238"/>
      <c r="V454" s="238">
        <f>+IF(I454=0,"",'Ark1'!S1728)</f>
        <v>9</v>
      </c>
      <c r="W454" s="238"/>
      <c r="X454" s="237">
        <f>+IF(I454=0,"",'Ark1'!W1728)</f>
        <v>100</v>
      </c>
      <c r="Y454" s="239">
        <f>+IF(I454=0,"",'Ark1'!X1728)</f>
        <v>100</v>
      </c>
      <c r="Z454" s="239">
        <f>+IF(I454=0,"",'Ark1'!Y1728)</f>
        <v>100</v>
      </c>
      <c r="AA454" s="239">
        <f>+IF(I454=0,"",'Ark1'!Z1728)</f>
        <v>0</v>
      </c>
      <c r="AB454" s="237">
        <f>+IF(I454=0,"",'Ark1'!Z1728)</f>
        <v>0</v>
      </c>
      <c r="AC454" s="237">
        <f>+IF(I454=0,"",'Ark1'!AB1728)</f>
        <v>0</v>
      </c>
      <c r="AD454" s="239">
        <f>+'Ark1'!AD1728</f>
        <v>0</v>
      </c>
      <c r="AE454" s="237">
        <f t="shared" si="52"/>
        <v>6.6666666666666666E-2</v>
      </c>
      <c r="AF454" s="237">
        <f t="shared" si="53"/>
        <v>1</v>
      </c>
      <c r="AG454" s="289"/>
      <c r="AJ454" s="29"/>
      <c r="AK454" s="27"/>
    </row>
    <row r="455" spans="1:47">
      <c r="A455" s="289"/>
      <c r="B455" s="236">
        <f>+'Ark1'!C1729</f>
        <v>2023</v>
      </c>
      <c r="C455" s="289"/>
      <c r="D455" s="236">
        <f>+'Ark1'!M1729</f>
        <v>15</v>
      </c>
      <c r="E455" s="236" t="str">
        <f>VLOOKUP(D455,RNR!$D$16:$E$30,2)</f>
        <v>5+</v>
      </c>
      <c r="F455" s="236">
        <f>+'Ark1'!D1729</f>
        <v>6</v>
      </c>
      <c r="G455" s="236" t="str">
        <f>VLOOKUP(F455,RNR!$D$2:$E$13,2)</f>
        <v>Jun</v>
      </c>
      <c r="H455" s="236">
        <f>+'Ark1'!Q1729</f>
        <v>0</v>
      </c>
      <c r="I455" s="236">
        <f>+'Ark1'!R1729</f>
        <v>0</v>
      </c>
      <c r="J455" s="237" t="str">
        <f>+IF(I455=0,"",'Ark1'!AG1729)</f>
        <v/>
      </c>
      <c r="K455" s="237" t="str">
        <f>+IF(I455=0,"",'Ark1'!AH1729)</f>
        <v/>
      </c>
      <c r="L455" s="237"/>
      <c r="M455" s="264"/>
      <c r="N455" s="237"/>
      <c r="O455" s="288" t="str">
        <f>+IF(I455=0,"",'Ark1'!U1729)</f>
        <v/>
      </c>
      <c r="P455" s="237" t="str">
        <f>+IF(I455=0,"",'Ark1'!V1729)</f>
        <v/>
      </c>
      <c r="Q455" s="237"/>
      <c r="R455" s="237"/>
      <c r="S455" s="237"/>
      <c r="T455" s="237"/>
      <c r="U455" s="238"/>
      <c r="V455" s="238" t="str">
        <f>+IF(I455=0,"",'Ark1'!S1729)</f>
        <v/>
      </c>
      <c r="W455" s="238"/>
      <c r="X455" s="237" t="str">
        <f>+IF(I455=0,"",'Ark1'!W1729)</f>
        <v/>
      </c>
      <c r="Y455" s="239" t="str">
        <f>+IF(I455=0,"",'Ark1'!X1729)</f>
        <v/>
      </c>
      <c r="Z455" s="239" t="str">
        <f>+IF(I455=0,"",'Ark1'!Y1729)</f>
        <v/>
      </c>
      <c r="AA455" s="239" t="str">
        <f>+IF(I455=0,"",'Ark1'!Z1729)</f>
        <v/>
      </c>
      <c r="AB455" s="237" t="str">
        <f>+IF(I455=0,"",'Ark1'!Z1729)</f>
        <v/>
      </c>
      <c r="AC455" s="237" t="str">
        <f>+IF(I455=0,"",'Ark1'!AB1729)</f>
        <v/>
      </c>
      <c r="AD455" s="239">
        <f>+'Ark1'!AD1729</f>
        <v>0</v>
      </c>
      <c r="AE455" s="237" t="str">
        <f t="shared" si="52"/>
        <v/>
      </c>
      <c r="AF455" s="237" t="str">
        <f t="shared" si="53"/>
        <v/>
      </c>
      <c r="AG455" s="289"/>
      <c r="AJ455" s="29"/>
      <c r="AK455" s="27"/>
    </row>
    <row r="456" spans="1:47">
      <c r="A456" s="289"/>
      <c r="B456" s="236">
        <f>+'Ark1'!C1730</f>
        <v>2023</v>
      </c>
      <c r="C456" s="289"/>
      <c r="D456" s="236">
        <f>+'Ark1'!M1730</f>
        <v>15</v>
      </c>
      <c r="E456" s="236" t="str">
        <f>VLOOKUP(D456,RNR!$D$16:$E$30,2)</f>
        <v>5+</v>
      </c>
      <c r="F456" s="236">
        <f>+'Ark1'!D1730</f>
        <v>7</v>
      </c>
      <c r="G456" s="236" t="str">
        <f>VLOOKUP(F456,RNR!$D$2:$E$13,2)</f>
        <v>Jul</v>
      </c>
      <c r="H456" s="236">
        <f>+'Ark1'!Q1730</f>
        <v>0</v>
      </c>
      <c r="I456" s="236">
        <f>+'Ark1'!R1730</f>
        <v>0</v>
      </c>
      <c r="J456" s="237" t="str">
        <f>+IF(I456=0,"",'Ark1'!AG1730)</f>
        <v/>
      </c>
      <c r="K456" s="237" t="str">
        <f>+IF(I456=0,"",'Ark1'!AH1730)</f>
        <v/>
      </c>
      <c r="L456" s="237"/>
      <c r="M456" s="264"/>
      <c r="N456" s="237"/>
      <c r="O456" s="288" t="str">
        <f>+IF(I456=0,"",'Ark1'!U1730)</f>
        <v/>
      </c>
      <c r="P456" s="237" t="str">
        <f>+IF(I456=0,"",'Ark1'!V1730)</f>
        <v/>
      </c>
      <c r="Q456" s="237"/>
      <c r="R456" s="237"/>
      <c r="S456" s="237"/>
      <c r="T456" s="237"/>
      <c r="U456" s="238"/>
      <c r="V456" s="238" t="str">
        <f>+IF(I456=0,"",'Ark1'!S1730)</f>
        <v/>
      </c>
      <c r="W456" s="238"/>
      <c r="X456" s="237" t="str">
        <f>+IF(I456=0,"",'Ark1'!W1730)</f>
        <v/>
      </c>
      <c r="Y456" s="239" t="str">
        <f>+IF(I456=0,"",'Ark1'!X1730)</f>
        <v/>
      </c>
      <c r="Z456" s="239" t="str">
        <f>+IF(I456=0,"",'Ark1'!Y1730)</f>
        <v/>
      </c>
      <c r="AA456" s="239" t="str">
        <f>+IF(I456=0,"",'Ark1'!Z1730)</f>
        <v/>
      </c>
      <c r="AB456" s="237" t="str">
        <f>+IF(I456=0,"",'Ark1'!Z1730)</f>
        <v/>
      </c>
      <c r="AC456" s="237" t="str">
        <f>+IF(I456=0,"",'Ark1'!AB1730)</f>
        <v/>
      </c>
      <c r="AD456" s="239">
        <f>+'Ark1'!AD1730</f>
        <v>0</v>
      </c>
      <c r="AE456" s="237" t="str">
        <f t="shared" si="52"/>
        <v/>
      </c>
      <c r="AF456" s="237" t="str">
        <f t="shared" si="53"/>
        <v/>
      </c>
      <c r="AG456" s="289"/>
      <c r="AJ456" s="29"/>
      <c r="AK456" s="27"/>
    </row>
    <row r="457" spans="1:47">
      <c r="A457" s="289"/>
      <c r="B457" s="236">
        <f>+'Ark1'!C1731</f>
        <v>2023</v>
      </c>
      <c r="C457" s="289"/>
      <c r="D457" s="236">
        <f>+'Ark1'!M1731</f>
        <v>15</v>
      </c>
      <c r="E457" s="236" t="str">
        <f>VLOOKUP(D457,RNR!$D$16:$E$30,2)</f>
        <v>5+</v>
      </c>
      <c r="F457" s="236">
        <f>+'Ark1'!D1731</f>
        <v>8</v>
      </c>
      <c r="G457" s="236" t="str">
        <f>VLOOKUP(F457,RNR!$D$2:$E$13,2)</f>
        <v>Aug</v>
      </c>
      <c r="H457" s="236">
        <f>+'Ark1'!Q1731</f>
        <v>3</v>
      </c>
      <c r="I457" s="236">
        <f>+'Ark1'!R1731</f>
        <v>3</v>
      </c>
      <c r="J457" s="237">
        <f>+IF(I457=0,"",'Ark1'!AG1731)</f>
        <v>9.5432085482834716E-2</v>
      </c>
      <c r="K457" s="237">
        <f>+IF(I457=0,"",'Ark1'!AH1731)</f>
        <v>0</v>
      </c>
      <c r="L457" s="237"/>
      <c r="M457" s="264"/>
      <c r="N457" s="237"/>
      <c r="O457" s="288">
        <f>+IF(I457=0,"",'Ark1'!U1731)</f>
        <v>52.333333333333343</v>
      </c>
      <c r="P457" s="237">
        <f>+IF(I457=0,"",'Ark1'!V1731)</f>
        <v>0</v>
      </c>
      <c r="Q457" s="237"/>
      <c r="R457" s="237"/>
      <c r="S457" s="237"/>
      <c r="T457" s="237"/>
      <c r="U457" s="238"/>
      <c r="V457" s="238">
        <f>+IF(I457=0,"",'Ark1'!S1731)</f>
        <v>10.666666666666664</v>
      </c>
      <c r="W457" s="238"/>
      <c r="X457" s="237">
        <f>+IF(I457=0,"",'Ark1'!W1731)</f>
        <v>100</v>
      </c>
      <c r="Y457" s="239">
        <f>+IF(I457=0,"",'Ark1'!X1731)</f>
        <v>100</v>
      </c>
      <c r="Z457" s="239">
        <f>+IF(I457=0,"",'Ark1'!Y1731)</f>
        <v>100</v>
      </c>
      <c r="AA457" s="239">
        <f>+IF(I457=0,"",'Ark1'!Z1731)</f>
        <v>8.2269205795499385</v>
      </c>
      <c r="AB457" s="237">
        <f>+IF(I457=0,"",'Ark1'!Z1731)</f>
        <v>8.2269205795499385</v>
      </c>
      <c r="AC457" s="237">
        <f>+IF(I457=0,"",'Ark1'!AB1731)</f>
        <v>0</v>
      </c>
      <c r="AD457" s="239">
        <f>+'Ark1'!AD1731</f>
        <v>0</v>
      </c>
      <c r="AE457" s="237">
        <f t="shared" si="52"/>
        <v>0.2</v>
      </c>
      <c r="AF457" s="237">
        <f t="shared" si="53"/>
        <v>1</v>
      </c>
      <c r="AG457" s="289"/>
      <c r="AJ457" s="29"/>
      <c r="AK457" s="27"/>
    </row>
    <row r="458" spans="1:47">
      <c r="A458" s="289"/>
      <c r="B458" s="236">
        <f>+'Ark1'!C1732</f>
        <v>2023</v>
      </c>
      <c r="C458" s="289"/>
      <c r="D458" s="236">
        <f>+'Ark1'!M1732</f>
        <v>15</v>
      </c>
      <c r="E458" s="236" t="str">
        <f>VLOOKUP(D458,RNR!$D$16:$E$30,2)</f>
        <v>5+</v>
      </c>
      <c r="F458" s="236">
        <f>+'Ark1'!D1732</f>
        <v>9</v>
      </c>
      <c r="G458" s="236" t="str">
        <f>VLOOKUP(F458,RNR!$D$2:$E$13,2)</f>
        <v>Sep</v>
      </c>
      <c r="H458" s="236">
        <f>+'Ark1'!Q1732</f>
        <v>3</v>
      </c>
      <c r="I458" s="236">
        <f>+'Ark1'!R1732</f>
        <v>4</v>
      </c>
      <c r="J458" s="237">
        <f>+IF(I458=0,"",'Ark1'!AG1732)</f>
        <v>9.3273241779290431E-2</v>
      </c>
      <c r="K458" s="237">
        <f>+IF(I458=0,"",'Ark1'!AH1732)</f>
        <v>0</v>
      </c>
      <c r="L458" s="237"/>
      <c r="M458" s="264"/>
      <c r="N458" s="237"/>
      <c r="O458" s="288">
        <f>+IF(I458=0,"",'Ark1'!U1732)</f>
        <v>40.6</v>
      </c>
      <c r="P458" s="237">
        <f>+IF(I458=0,"",'Ark1'!V1732)</f>
        <v>0</v>
      </c>
      <c r="Q458" s="237"/>
      <c r="R458" s="237"/>
      <c r="S458" s="237"/>
      <c r="T458" s="237"/>
      <c r="U458" s="238"/>
      <c r="V458" s="238">
        <f>+IF(I458=0,"",'Ark1'!S1732)</f>
        <v>8.75</v>
      </c>
      <c r="W458" s="238"/>
      <c r="X458" s="237">
        <f>+IF(I458=0,"",'Ark1'!W1732)</f>
        <v>100</v>
      </c>
      <c r="Y458" s="239">
        <f>+IF(I458=0,"",'Ark1'!X1732)</f>
        <v>100</v>
      </c>
      <c r="Z458" s="239">
        <f>+IF(I458=0,"",'Ark1'!Y1732)</f>
        <v>100</v>
      </c>
      <c r="AA458" s="239">
        <f>+IF(I458=0,"",'Ark1'!Z1732)</f>
        <v>7.1017603451538482</v>
      </c>
      <c r="AB458" s="237">
        <f>+IF(I458=0,"",'Ark1'!Z1732)</f>
        <v>7.1017603451538482</v>
      </c>
      <c r="AC458" s="237">
        <f>+IF(I458=0,"",'Ark1'!AB1732)</f>
        <v>0</v>
      </c>
      <c r="AD458" s="239">
        <f>+'Ark1'!AD1732</f>
        <v>0</v>
      </c>
      <c r="AE458" s="237">
        <f t="shared" si="52"/>
        <v>0.26666666666666666</v>
      </c>
      <c r="AF458" s="237">
        <f t="shared" si="53"/>
        <v>1.3333333333333333</v>
      </c>
      <c r="AG458" s="289"/>
      <c r="AJ458" s="29"/>
      <c r="AK458" s="27"/>
    </row>
    <row r="459" spans="1:47">
      <c r="A459" s="289"/>
      <c r="B459" s="236">
        <f>+'Ark1'!C1733</f>
        <v>2023</v>
      </c>
      <c r="C459" s="289"/>
      <c r="D459" s="236">
        <f>+'Ark1'!M1733</f>
        <v>15</v>
      </c>
      <c r="E459" s="236" t="str">
        <f>VLOOKUP(D459,RNR!$D$16:$E$30,2)</f>
        <v>5+</v>
      </c>
      <c r="F459" s="236">
        <f>+'Ark1'!D1733</f>
        <v>10</v>
      </c>
      <c r="G459" s="236" t="str">
        <f>VLOOKUP(F459,RNR!$D$2:$E$13,2)</f>
        <v>Okt</v>
      </c>
      <c r="H459" s="236">
        <f>+'Ark1'!Q1733</f>
        <v>9</v>
      </c>
      <c r="I459" s="236">
        <f>+'Ark1'!R1733</f>
        <v>13</v>
      </c>
      <c r="J459" s="237">
        <f>+IF(I459=0,"",'Ark1'!AG1733)</f>
        <v>0.11828585301603564</v>
      </c>
      <c r="K459" s="237">
        <f>+IF(I459=0,"",'Ark1'!AH1733)</f>
        <v>0</v>
      </c>
      <c r="L459" s="237"/>
      <c r="M459" s="264"/>
      <c r="N459" s="237"/>
      <c r="O459" s="288">
        <f>+IF(I459=0,"",'Ark1'!U1733)</f>
        <v>44.861538461538473</v>
      </c>
      <c r="P459" s="237">
        <f>+IF(I459=0,"",'Ark1'!V1733)</f>
        <v>0</v>
      </c>
      <c r="Q459" s="237"/>
      <c r="R459" s="237"/>
      <c r="S459" s="237"/>
      <c r="T459" s="237"/>
      <c r="U459" s="238"/>
      <c r="V459" s="238">
        <f>+IF(I459=0,"",'Ark1'!S1733)</f>
        <v>10.230769230769228</v>
      </c>
      <c r="W459" s="238"/>
      <c r="X459" s="237">
        <f>+IF(I459=0,"",'Ark1'!W1733)</f>
        <v>100</v>
      </c>
      <c r="Y459" s="239">
        <f>+IF(I459=0,"",'Ark1'!X1733)</f>
        <v>100</v>
      </c>
      <c r="Z459" s="239">
        <f>+IF(I459=0,"",'Ark1'!Y1733)</f>
        <v>100</v>
      </c>
      <c r="AA459" s="239">
        <f>+IF(I459=0,"",'Ark1'!Z1733)</f>
        <v>11.711108366486828</v>
      </c>
      <c r="AB459" s="237">
        <f>+IF(I459=0,"",'Ark1'!Z1733)</f>
        <v>11.711108366486828</v>
      </c>
      <c r="AC459" s="237">
        <f>+IF(I459=0,"",'Ark1'!AB1733)</f>
        <v>0</v>
      </c>
      <c r="AD459" s="239">
        <f>+'Ark1'!AD1733</f>
        <v>0</v>
      </c>
      <c r="AE459" s="237">
        <f t="shared" si="52"/>
        <v>0.8666666666666667</v>
      </c>
      <c r="AF459" s="237">
        <f t="shared" si="53"/>
        <v>1.4444444444444444</v>
      </c>
      <c r="AG459" s="289"/>
      <c r="AJ459" s="29"/>
      <c r="AK459" s="27"/>
    </row>
    <row r="460" spans="1:47">
      <c r="A460" s="289"/>
      <c r="B460" s="236">
        <f>+'Ark1'!C1734</f>
        <v>2023</v>
      </c>
      <c r="C460" s="289"/>
      <c r="D460" s="236">
        <f>+'Ark1'!M1734</f>
        <v>15</v>
      </c>
      <c r="E460" s="236" t="str">
        <f>VLOOKUP(D460,RNR!$D$16:$E$30,2)</f>
        <v>5+</v>
      </c>
      <c r="F460" s="236">
        <f>+'Ark1'!D1734</f>
        <v>11</v>
      </c>
      <c r="G460" s="236" t="str">
        <f>VLOOKUP(F460,RNR!$D$2:$E$13,2)</f>
        <v>Nov</v>
      </c>
      <c r="H460" s="236">
        <f>+'Ark1'!Q1734</f>
        <v>1</v>
      </c>
      <c r="I460" s="236">
        <f>+'Ark1'!R1734</f>
        <v>1</v>
      </c>
      <c r="J460" s="237">
        <f>+IF(I460=0,"",'Ark1'!AG1734)</f>
        <v>2.7308433732840743E-2</v>
      </c>
      <c r="K460" s="237">
        <f>+IF(I460=0,"",'Ark1'!AH1734)</f>
        <v>0</v>
      </c>
      <c r="L460" s="237"/>
      <c r="M460" s="264"/>
      <c r="N460" s="237"/>
      <c r="O460" s="288">
        <f>+IF(I460=0,"",'Ark1'!U1734)</f>
        <v>62.7</v>
      </c>
      <c r="P460" s="237">
        <f>+IF(I460=0,"",'Ark1'!V1734)</f>
        <v>0</v>
      </c>
      <c r="Q460" s="237"/>
      <c r="R460" s="237"/>
      <c r="S460" s="237"/>
      <c r="T460" s="237"/>
      <c r="U460" s="238"/>
      <c r="V460" s="238">
        <f>+IF(I460=0,"",'Ark1'!S1734)</f>
        <v>13</v>
      </c>
      <c r="W460" s="238"/>
      <c r="X460" s="237">
        <f>+IF(I460=0,"",'Ark1'!W1734)</f>
        <v>100</v>
      </c>
      <c r="Y460" s="239">
        <f>+IF(I460=0,"",'Ark1'!X1734)</f>
        <v>100</v>
      </c>
      <c r="Z460" s="239">
        <f>+IF(I460=0,"",'Ark1'!Y1734)</f>
        <v>100</v>
      </c>
      <c r="AA460" s="239">
        <f>+IF(I460=0,"",'Ark1'!Z1734)</f>
        <v>0</v>
      </c>
      <c r="AB460" s="237">
        <f>+IF(I460=0,"",'Ark1'!Z1734)</f>
        <v>0</v>
      </c>
      <c r="AC460" s="237">
        <f>+IF(I460=0,"",'Ark1'!AB1734)</f>
        <v>0</v>
      </c>
      <c r="AD460" s="239">
        <f>+'Ark1'!AD1734</f>
        <v>0</v>
      </c>
      <c r="AE460" s="237">
        <f t="shared" si="52"/>
        <v>6.6666666666666666E-2</v>
      </c>
      <c r="AF460" s="237">
        <f t="shared" si="53"/>
        <v>1</v>
      </c>
      <c r="AG460" s="289"/>
      <c r="AJ460" s="29"/>
      <c r="AK460" s="27"/>
    </row>
    <row r="461" spans="1:47">
      <c r="A461" s="289"/>
      <c r="B461" s="236">
        <f>+'Ark1'!C1735</f>
        <v>2023</v>
      </c>
      <c r="C461" s="289"/>
      <c r="D461" s="236">
        <f>+'Ark1'!M1735</f>
        <v>15</v>
      </c>
      <c r="E461" s="236" t="str">
        <f>VLOOKUP(D461,RNR!$D$16:$E$30,2)</f>
        <v>5+</v>
      </c>
      <c r="F461" s="236">
        <f>+'Ark1'!D1735</f>
        <v>12</v>
      </c>
      <c r="G461" s="236" t="str">
        <f>VLOOKUP(F461,RNR!$D$2:$E$13,2)</f>
        <v>Des</v>
      </c>
      <c r="H461" s="236">
        <f>+'Ark1'!Q1735</f>
        <v>0</v>
      </c>
      <c r="I461" s="236">
        <f>+'Ark1'!R1735</f>
        <v>0</v>
      </c>
      <c r="J461" s="237" t="str">
        <f>+IF(I461=0,"",'Ark1'!AG1735)</f>
        <v/>
      </c>
      <c r="K461" s="237" t="str">
        <f>+IF(I461=0,"",'Ark1'!AH1735)</f>
        <v/>
      </c>
      <c r="L461" s="237"/>
      <c r="M461" s="264"/>
      <c r="N461" s="237"/>
      <c r="O461" s="288" t="str">
        <f>+IF(I461=0,"",'Ark1'!U1735)</f>
        <v/>
      </c>
      <c r="P461" s="237" t="str">
        <f>+IF(I461=0,"",'Ark1'!V1735)</f>
        <v/>
      </c>
      <c r="Q461" s="237"/>
      <c r="R461" s="237"/>
      <c r="S461" s="237"/>
      <c r="T461" s="237"/>
      <c r="U461" s="238"/>
      <c r="V461" s="238" t="str">
        <f>+IF(I461=0,"",'Ark1'!S1735)</f>
        <v/>
      </c>
      <c r="W461" s="238"/>
      <c r="X461" s="237" t="str">
        <f>+IF(I461=0,"",'Ark1'!W1735)</f>
        <v/>
      </c>
      <c r="Y461" s="239" t="str">
        <f>+IF(I461=0,"",'Ark1'!X1735)</f>
        <v/>
      </c>
      <c r="Z461" s="239" t="str">
        <f>+IF(I461=0,"",'Ark1'!Y1735)</f>
        <v/>
      </c>
      <c r="AA461" s="239" t="str">
        <f>+IF(I461=0,"",'Ark1'!Z1735)</f>
        <v/>
      </c>
      <c r="AB461" s="237" t="str">
        <f>+IF(I461=0,"",'Ark1'!Z1735)</f>
        <v/>
      </c>
      <c r="AC461" s="237" t="str">
        <f>+IF(I461=0,"",'Ark1'!AB1735)</f>
        <v/>
      </c>
      <c r="AD461" s="239">
        <f>+'Ark1'!AD1735</f>
        <v>0</v>
      </c>
      <c r="AE461" s="237" t="str">
        <f t="shared" si="52"/>
        <v/>
      </c>
      <c r="AF461" s="237" t="str">
        <f t="shared" si="53"/>
        <v/>
      </c>
      <c r="AG461" s="289"/>
      <c r="AJ461" s="29"/>
      <c r="AK461" s="27"/>
    </row>
    <row r="462" spans="1:47">
      <c r="A462" s="289"/>
      <c r="B462" s="289"/>
      <c r="C462" s="289"/>
      <c r="D462" s="289"/>
      <c r="E462" s="289"/>
      <c r="F462" s="289"/>
      <c r="G462" s="289"/>
      <c r="H462" s="289"/>
      <c r="I462" s="289"/>
      <c r="J462" s="290"/>
      <c r="K462" s="290"/>
      <c r="L462" s="290"/>
      <c r="M462" s="380"/>
      <c r="N462" s="290"/>
      <c r="O462" s="380"/>
      <c r="P462" s="290"/>
      <c r="Q462" s="290"/>
      <c r="R462" s="290"/>
      <c r="S462" s="290"/>
      <c r="T462" s="290"/>
      <c r="U462" s="379"/>
      <c r="V462" s="379"/>
      <c r="W462" s="379"/>
      <c r="X462" s="290"/>
      <c r="Y462" s="291"/>
      <c r="Z462" s="291"/>
      <c r="AA462" s="291"/>
      <c r="AB462" s="290"/>
      <c r="AC462" s="290"/>
      <c r="AD462" s="291"/>
      <c r="AE462" s="290"/>
      <c r="AF462" s="290"/>
      <c r="AG462" s="289"/>
      <c r="AJ462" s="29"/>
      <c r="AK462" s="27"/>
    </row>
    <row r="463" spans="1:47">
      <c r="A463" s="289"/>
      <c r="B463" s="289"/>
      <c r="C463" s="289"/>
      <c r="D463" s="289"/>
      <c r="E463" s="289"/>
      <c r="F463" s="289"/>
      <c r="G463" s="289"/>
      <c r="H463" s="289"/>
      <c r="I463" s="289"/>
      <c r="J463" s="290"/>
      <c r="K463" s="290"/>
      <c r="L463" s="290"/>
      <c r="M463" s="380"/>
      <c r="N463" s="290"/>
      <c r="O463" s="380"/>
      <c r="P463" s="290"/>
      <c r="Q463" s="290"/>
      <c r="R463" s="290"/>
      <c r="S463" s="290"/>
      <c r="T463" s="290"/>
      <c r="U463" s="379"/>
      <c r="V463" s="379"/>
      <c r="W463" s="379"/>
      <c r="X463" s="290"/>
      <c r="Y463" s="291"/>
      <c r="Z463" s="291"/>
      <c r="AA463" s="291"/>
      <c r="AB463" s="290"/>
      <c r="AC463" s="290"/>
      <c r="AD463" s="291"/>
      <c r="AE463" s="290"/>
      <c r="AF463" s="290"/>
      <c r="AG463" s="289"/>
      <c r="AJ463" s="29"/>
      <c r="AK463" s="27"/>
    </row>
    <row r="464" spans="1:47">
      <c r="A464" s="289"/>
      <c r="B464" s="289"/>
      <c r="C464" s="289"/>
      <c r="D464" s="289"/>
      <c r="E464" s="289"/>
      <c r="F464" s="289"/>
      <c r="G464" s="289"/>
      <c r="H464" s="289"/>
      <c r="I464" s="289"/>
      <c r="J464" s="290"/>
      <c r="K464" s="290"/>
      <c r="L464" s="290"/>
      <c r="M464" s="380"/>
      <c r="N464" s="290"/>
      <c r="O464" s="380"/>
      <c r="P464" s="290"/>
      <c r="Q464" s="290"/>
      <c r="R464" s="290"/>
      <c r="S464" s="290"/>
      <c r="T464" s="290"/>
      <c r="U464" s="379"/>
      <c r="V464" s="379"/>
      <c r="W464" s="379"/>
      <c r="X464" s="290"/>
      <c r="Y464" s="291"/>
      <c r="Z464" s="291"/>
      <c r="AA464" s="291"/>
      <c r="AB464" s="290"/>
      <c r="AC464" s="290"/>
      <c r="AD464" s="291"/>
      <c r="AE464" s="290"/>
      <c r="AF464" s="290"/>
      <c r="AG464" s="289"/>
      <c r="AJ464" s="29"/>
      <c r="AK464" s="27"/>
    </row>
    <row r="465" spans="1:37" ht="15">
      <c r="I465" s="241"/>
      <c r="J465" s="245"/>
      <c r="K465" s="245"/>
      <c r="L465" s="245"/>
      <c r="M465" s="497"/>
      <c r="N465" s="245"/>
      <c r="O465" s="241"/>
      <c r="R465" s="245"/>
      <c r="S465" s="245"/>
      <c r="T465" s="245"/>
      <c r="U465" s="241"/>
      <c r="V465" s="241"/>
      <c r="W465" s="241"/>
      <c r="AJ465" s="29"/>
      <c r="AK465" s="27"/>
    </row>
    <row r="466" spans="1:37" ht="15">
      <c r="A466" s="31"/>
      <c r="B466" s="31"/>
      <c r="C466" s="31"/>
      <c r="D466" s="31"/>
      <c r="E466" s="31"/>
      <c r="F466" s="31"/>
      <c r="G466" s="31"/>
      <c r="H466" s="31"/>
      <c r="I466" s="31"/>
      <c r="J466" s="160"/>
      <c r="K466" s="160"/>
      <c r="L466" s="160"/>
      <c r="M466" s="498"/>
      <c r="N466" s="160"/>
      <c r="O466" s="31"/>
      <c r="R466" s="160"/>
      <c r="S466" s="160"/>
      <c r="T466" s="160"/>
      <c r="U466" s="31"/>
      <c r="V466" s="31"/>
      <c r="W466" s="31"/>
      <c r="AJ466" s="29"/>
      <c r="AK466" s="27"/>
    </row>
    <row r="467" spans="1:37" ht="15">
      <c r="A467" s="35"/>
      <c r="B467" s="35"/>
      <c r="C467" s="35"/>
      <c r="D467" s="35"/>
      <c r="E467" s="35"/>
      <c r="F467" s="35"/>
      <c r="G467" s="35"/>
      <c r="H467" s="35"/>
      <c r="I467" s="35"/>
      <c r="J467" s="161"/>
      <c r="K467" s="161"/>
      <c r="L467" s="161"/>
      <c r="M467" s="499"/>
      <c r="N467" s="161"/>
      <c r="O467" s="35"/>
      <c r="R467" s="161"/>
      <c r="S467" s="161"/>
      <c r="T467" s="161"/>
      <c r="U467" s="35"/>
      <c r="V467" s="35"/>
      <c r="W467" s="35"/>
      <c r="AJ467" s="29"/>
      <c r="AK467" s="27"/>
    </row>
    <row r="468" spans="1:37" ht="15">
      <c r="A468" s="35"/>
      <c r="B468" s="35"/>
      <c r="C468" s="35"/>
      <c r="D468" s="35"/>
      <c r="E468" s="35"/>
      <c r="F468" s="35"/>
      <c r="G468" s="35"/>
      <c r="H468" s="35"/>
      <c r="I468" s="35"/>
      <c r="J468" s="161"/>
      <c r="K468" s="161"/>
      <c r="L468" s="161"/>
      <c r="M468" s="499"/>
      <c r="N468" s="161"/>
      <c r="O468" s="35"/>
      <c r="R468" s="161"/>
      <c r="S468" s="161"/>
      <c r="T468" s="161"/>
      <c r="U468" s="35"/>
      <c r="V468" s="35"/>
      <c r="W468" s="35"/>
      <c r="AJ468" s="29"/>
      <c r="AK468" s="27"/>
    </row>
    <row r="469" spans="1:37" ht="15">
      <c r="A469" s="35"/>
      <c r="B469" s="35"/>
      <c r="C469" s="35"/>
      <c r="D469" s="35"/>
      <c r="E469" s="35"/>
      <c r="F469" s="35"/>
      <c r="G469" s="35"/>
      <c r="H469" s="35"/>
      <c r="I469" s="35"/>
      <c r="J469" s="161"/>
      <c r="K469" s="161"/>
      <c r="L469" s="161"/>
      <c r="M469" s="499"/>
      <c r="N469" s="161"/>
      <c r="O469" s="35"/>
      <c r="R469" s="161"/>
      <c r="S469" s="161"/>
      <c r="T469" s="161"/>
      <c r="U469" s="35"/>
      <c r="V469" s="35"/>
      <c r="W469" s="35"/>
      <c r="AJ469" s="29"/>
      <c r="AK469" s="27"/>
    </row>
    <row r="470" spans="1:37" ht="15">
      <c r="A470" s="35"/>
      <c r="B470" s="35"/>
      <c r="C470" s="35"/>
      <c r="D470" s="35"/>
      <c r="E470" s="35"/>
      <c r="F470" s="35"/>
      <c r="G470" s="35"/>
      <c r="H470" s="35"/>
      <c r="I470" s="35"/>
      <c r="J470" s="161"/>
      <c r="K470" s="161"/>
      <c r="L470" s="161"/>
      <c r="M470" s="499"/>
      <c r="N470" s="161"/>
      <c r="O470" s="35"/>
      <c r="R470" s="161"/>
      <c r="S470" s="161"/>
      <c r="T470" s="161"/>
      <c r="U470" s="35"/>
      <c r="V470" s="35"/>
      <c r="W470" s="35"/>
      <c r="AJ470" s="29"/>
      <c r="AK470" s="27"/>
    </row>
    <row r="471" spans="1:37" ht="15">
      <c r="A471" s="35"/>
      <c r="B471" s="35"/>
      <c r="C471" s="35"/>
      <c r="D471" s="35"/>
      <c r="E471" s="35"/>
      <c r="F471" s="35"/>
      <c r="G471" s="35"/>
      <c r="H471" s="35"/>
      <c r="I471" s="35"/>
      <c r="J471" s="161"/>
      <c r="K471" s="161"/>
      <c r="L471" s="161"/>
      <c r="M471" s="499"/>
      <c r="N471" s="161"/>
      <c r="O471" s="35"/>
      <c r="R471" s="161"/>
      <c r="S471" s="161"/>
      <c r="T471" s="161"/>
      <c r="U471" s="35"/>
      <c r="V471" s="35"/>
      <c r="W471" s="35"/>
      <c r="AJ471" s="29"/>
      <c r="AK471" s="27"/>
    </row>
    <row r="472" spans="1:37" ht="15">
      <c r="A472" s="35"/>
      <c r="B472" s="35"/>
      <c r="C472" s="35"/>
      <c r="D472" s="35"/>
      <c r="E472" s="35"/>
      <c r="F472" s="35"/>
      <c r="G472" s="35"/>
      <c r="H472" s="35"/>
      <c r="I472" s="35"/>
      <c r="J472" s="161"/>
      <c r="K472" s="161"/>
      <c r="L472" s="161"/>
      <c r="M472" s="499"/>
      <c r="N472" s="161"/>
      <c r="O472" s="35"/>
      <c r="R472" s="161"/>
      <c r="S472" s="161"/>
      <c r="T472" s="161"/>
      <c r="U472" s="35"/>
      <c r="V472" s="35"/>
      <c r="W472" s="35"/>
      <c r="AJ472" s="29"/>
      <c r="AK472" s="27"/>
    </row>
    <row r="473" spans="1:37" ht="15">
      <c r="A473" s="35"/>
      <c r="B473" s="35"/>
      <c r="C473" s="35"/>
      <c r="D473" s="35"/>
      <c r="E473" s="35"/>
      <c r="F473" s="35"/>
      <c r="G473" s="35"/>
      <c r="H473" s="35"/>
      <c r="I473" s="35"/>
      <c r="J473" s="161"/>
      <c r="K473" s="161"/>
      <c r="L473" s="161"/>
      <c r="M473" s="499"/>
      <c r="N473" s="161"/>
      <c r="O473" s="35"/>
      <c r="R473" s="161"/>
      <c r="S473" s="161"/>
      <c r="T473" s="161"/>
      <c r="U473" s="35"/>
      <c r="V473" s="35"/>
      <c r="W473" s="35"/>
      <c r="AJ473" s="29"/>
      <c r="AK473" s="27"/>
    </row>
    <row r="474" spans="1:37" ht="15">
      <c r="A474" s="35"/>
      <c r="B474" s="35"/>
      <c r="C474" s="35"/>
      <c r="D474" s="35"/>
      <c r="E474" s="35"/>
      <c r="F474" s="35"/>
      <c r="G474" s="35"/>
      <c r="H474" s="35"/>
      <c r="I474" s="35"/>
      <c r="J474" s="161"/>
      <c r="K474" s="161"/>
      <c r="L474" s="161"/>
      <c r="M474" s="499"/>
      <c r="N474" s="161"/>
      <c r="O474" s="35"/>
      <c r="R474" s="161"/>
      <c r="S474" s="161"/>
      <c r="T474" s="161"/>
      <c r="U474" s="35"/>
      <c r="V474" s="35"/>
      <c r="W474" s="35"/>
      <c r="AJ474" s="29"/>
      <c r="AK474" s="27"/>
    </row>
    <row r="475" spans="1:37" ht="15">
      <c r="A475" s="35"/>
      <c r="B475" s="35"/>
      <c r="C475" s="35"/>
      <c r="D475" s="35"/>
      <c r="E475" s="35"/>
      <c r="F475" s="35"/>
      <c r="G475" s="35"/>
      <c r="H475" s="35"/>
      <c r="I475" s="35"/>
      <c r="J475" s="161"/>
      <c r="K475" s="161"/>
      <c r="L475" s="161"/>
      <c r="M475" s="499"/>
      <c r="N475" s="161"/>
      <c r="O475" s="35"/>
      <c r="R475" s="161"/>
      <c r="S475" s="161"/>
      <c r="T475" s="161"/>
      <c r="U475" s="35"/>
      <c r="V475" s="35"/>
      <c r="W475" s="35"/>
      <c r="AJ475" s="29"/>
      <c r="AK475" s="27"/>
    </row>
    <row r="476" spans="1:37" ht="15">
      <c r="A476" s="35"/>
      <c r="B476" s="35"/>
      <c r="C476" s="35"/>
      <c r="D476" s="35"/>
      <c r="E476" s="35"/>
      <c r="F476" s="35"/>
      <c r="G476" s="35"/>
      <c r="H476" s="35"/>
      <c r="I476" s="35"/>
      <c r="J476" s="161"/>
      <c r="K476" s="161"/>
      <c r="L476" s="161"/>
      <c r="M476" s="499"/>
      <c r="N476" s="161"/>
      <c r="O476" s="35"/>
      <c r="R476" s="161"/>
      <c r="S476" s="161"/>
      <c r="T476" s="161"/>
      <c r="U476" s="35"/>
      <c r="V476" s="35"/>
      <c r="W476" s="35"/>
      <c r="AJ476" s="29"/>
      <c r="AK476" s="27"/>
    </row>
    <row r="477" spans="1:37" ht="15">
      <c r="A477" s="35"/>
      <c r="B477" s="35"/>
      <c r="C477" s="35"/>
      <c r="D477" s="35"/>
      <c r="E477" s="35"/>
      <c r="F477" s="35"/>
      <c r="G477" s="35"/>
      <c r="H477" s="35"/>
      <c r="I477" s="35"/>
      <c r="J477" s="161"/>
      <c r="K477" s="161"/>
      <c r="L477" s="161"/>
      <c r="M477" s="499"/>
      <c r="N477" s="161"/>
      <c r="O477" s="35"/>
      <c r="R477" s="161"/>
      <c r="S477" s="161"/>
      <c r="T477" s="161"/>
      <c r="U477" s="35"/>
      <c r="V477" s="35"/>
      <c r="W477" s="35"/>
      <c r="AJ477" s="29"/>
      <c r="AK477" s="27"/>
    </row>
    <row r="478" spans="1:37" ht="15">
      <c r="A478" s="35"/>
      <c r="B478" s="35"/>
      <c r="C478" s="35"/>
      <c r="D478" s="35"/>
      <c r="E478" s="35"/>
      <c r="F478" s="35"/>
      <c r="G478" s="35"/>
      <c r="H478" s="35"/>
      <c r="I478" s="35"/>
      <c r="J478" s="161"/>
      <c r="K478" s="161"/>
      <c r="L478" s="161"/>
      <c r="M478" s="499"/>
      <c r="N478" s="161"/>
      <c r="O478" s="35"/>
      <c r="R478" s="161"/>
      <c r="S478" s="161"/>
      <c r="T478" s="161"/>
      <c r="U478" s="35"/>
      <c r="V478" s="35"/>
      <c r="W478" s="35"/>
      <c r="AJ478" s="29"/>
      <c r="AK478" s="27"/>
    </row>
    <row r="479" spans="1:37" ht="15">
      <c r="A479" s="35"/>
      <c r="B479" s="35"/>
      <c r="C479" s="35"/>
      <c r="D479" s="35"/>
      <c r="E479" s="35"/>
      <c r="F479" s="35"/>
      <c r="G479" s="35"/>
      <c r="H479" s="35"/>
      <c r="I479" s="35"/>
      <c r="J479" s="161"/>
      <c r="K479" s="161"/>
      <c r="L479" s="161"/>
      <c r="M479" s="499"/>
      <c r="N479" s="161"/>
      <c r="O479" s="35"/>
      <c r="R479" s="161"/>
      <c r="S479" s="161"/>
      <c r="T479" s="161"/>
      <c r="U479" s="35"/>
      <c r="V479" s="35"/>
      <c r="W479" s="35"/>
      <c r="AJ479" s="29"/>
      <c r="AK479" s="27"/>
    </row>
    <row r="480" spans="1:37" ht="15">
      <c r="A480" s="35"/>
      <c r="B480" s="35"/>
      <c r="C480" s="35"/>
      <c r="D480" s="35"/>
      <c r="E480" s="35"/>
      <c r="F480" s="35"/>
      <c r="G480" s="35"/>
      <c r="H480" s="35"/>
      <c r="I480" s="35"/>
      <c r="J480" s="161"/>
      <c r="K480" s="161"/>
      <c r="L480" s="161"/>
      <c r="M480" s="499"/>
      <c r="N480" s="161"/>
      <c r="O480" s="35"/>
      <c r="R480" s="161"/>
      <c r="S480" s="161"/>
      <c r="T480" s="161"/>
      <c r="U480" s="35"/>
      <c r="V480" s="35"/>
      <c r="W480" s="35"/>
    </row>
    <row r="481" spans="1:23" ht="15">
      <c r="A481" s="35"/>
      <c r="B481" s="35"/>
      <c r="C481" s="35"/>
      <c r="D481" s="35"/>
      <c r="E481" s="35"/>
      <c r="F481" s="35"/>
      <c r="G481" s="35"/>
      <c r="H481" s="35"/>
      <c r="I481" s="35"/>
      <c r="J481" s="161"/>
      <c r="K481" s="161"/>
      <c r="L481" s="161"/>
      <c r="M481" s="499"/>
      <c r="N481" s="161"/>
      <c r="O481" s="35"/>
      <c r="R481" s="161"/>
      <c r="S481" s="161"/>
      <c r="T481" s="161"/>
      <c r="U481" s="35"/>
      <c r="V481" s="35"/>
      <c r="W481" s="35"/>
    </row>
    <row r="482" spans="1:23" ht="15">
      <c r="A482" s="35"/>
      <c r="B482" s="35"/>
      <c r="C482" s="35"/>
      <c r="D482" s="35"/>
      <c r="E482" s="35"/>
      <c r="F482" s="35"/>
      <c r="G482" s="35"/>
      <c r="H482" s="35"/>
      <c r="I482" s="35"/>
      <c r="J482" s="161"/>
      <c r="K482" s="161"/>
      <c r="L482" s="161"/>
      <c r="M482" s="499"/>
      <c r="N482" s="161"/>
      <c r="O482" s="35"/>
      <c r="R482" s="161"/>
      <c r="S482" s="161"/>
      <c r="T482" s="161"/>
      <c r="U482" s="35"/>
      <c r="V482" s="35"/>
      <c r="W482" s="35"/>
    </row>
    <row r="483" spans="1:23" ht="15">
      <c r="A483" s="35"/>
      <c r="B483" s="35"/>
      <c r="C483" s="35"/>
      <c r="D483" s="35"/>
      <c r="E483" s="35"/>
      <c r="F483" s="35"/>
      <c r="G483" s="35"/>
      <c r="H483" s="35"/>
      <c r="I483" s="35"/>
      <c r="J483" s="161"/>
      <c r="K483" s="161"/>
      <c r="L483" s="161"/>
      <c r="M483" s="499"/>
      <c r="N483" s="161"/>
      <c r="O483" s="35"/>
      <c r="R483" s="161"/>
      <c r="S483" s="161"/>
      <c r="T483" s="161"/>
      <c r="U483" s="35"/>
      <c r="V483" s="35"/>
      <c r="W483" s="35"/>
    </row>
    <row r="484" spans="1:23" ht="15">
      <c r="A484" s="35"/>
      <c r="B484" s="35"/>
      <c r="C484" s="35"/>
      <c r="D484" s="35"/>
      <c r="E484" s="35"/>
      <c r="F484" s="35"/>
      <c r="G484" s="35"/>
      <c r="H484" s="35"/>
      <c r="I484" s="35"/>
      <c r="J484" s="161"/>
      <c r="K484" s="161"/>
      <c r="L484" s="161"/>
      <c r="M484" s="499"/>
      <c r="N484" s="161"/>
      <c r="O484" s="35"/>
      <c r="R484" s="161"/>
      <c r="S484" s="161"/>
      <c r="T484" s="161"/>
      <c r="U484" s="35"/>
      <c r="V484" s="35"/>
      <c r="W484" s="35"/>
    </row>
    <row r="485" spans="1:23" ht="15">
      <c r="A485" s="35"/>
      <c r="B485" s="35"/>
      <c r="C485" s="35"/>
      <c r="D485" s="35"/>
      <c r="E485" s="35"/>
      <c r="F485" s="35"/>
      <c r="G485" s="35"/>
      <c r="H485" s="35"/>
      <c r="I485" s="35"/>
      <c r="J485" s="161"/>
      <c r="K485" s="161"/>
      <c r="L485" s="161"/>
      <c r="M485" s="499"/>
      <c r="N485" s="161"/>
      <c r="O485" s="35"/>
      <c r="R485" s="161"/>
      <c r="S485" s="161"/>
      <c r="T485" s="161"/>
      <c r="U485" s="35"/>
      <c r="V485" s="35"/>
      <c r="W485" s="35"/>
    </row>
    <row r="486" spans="1:23" ht="15">
      <c r="A486" s="35"/>
      <c r="B486" s="35"/>
      <c r="C486" s="35"/>
      <c r="D486" s="35"/>
      <c r="E486" s="35"/>
      <c r="F486" s="35"/>
      <c r="G486" s="35"/>
      <c r="H486" s="35"/>
      <c r="I486" s="35"/>
      <c r="J486" s="161"/>
      <c r="K486" s="161"/>
      <c r="L486" s="161"/>
      <c r="M486" s="499"/>
      <c r="N486" s="161"/>
      <c r="O486" s="35"/>
      <c r="R486" s="161"/>
      <c r="S486" s="161"/>
      <c r="T486" s="161"/>
      <c r="U486" s="35"/>
      <c r="V486" s="35"/>
      <c r="W486" s="35"/>
    </row>
    <row r="487" spans="1:23" ht="15">
      <c r="A487" s="35"/>
      <c r="B487" s="35"/>
      <c r="C487" s="35"/>
      <c r="D487" s="35"/>
      <c r="E487" s="35"/>
      <c r="F487" s="35"/>
      <c r="G487" s="35"/>
      <c r="H487" s="35"/>
      <c r="I487" s="35"/>
      <c r="J487" s="161"/>
      <c r="K487" s="161"/>
      <c r="L487" s="161"/>
      <c r="M487" s="499"/>
      <c r="N487" s="161"/>
      <c r="O487" s="35"/>
      <c r="R487" s="161"/>
      <c r="S487" s="161"/>
      <c r="T487" s="161"/>
      <c r="U487" s="35"/>
      <c r="V487" s="35"/>
      <c r="W487" s="35"/>
    </row>
    <row r="488" spans="1:23" ht="15">
      <c r="A488" s="35"/>
      <c r="B488" s="35"/>
      <c r="C488" s="35"/>
      <c r="D488" s="35"/>
      <c r="E488" s="35"/>
      <c r="F488" s="35"/>
      <c r="G488" s="35"/>
      <c r="H488" s="35"/>
      <c r="I488" s="35"/>
      <c r="J488" s="161"/>
      <c r="K488" s="161"/>
      <c r="L488" s="161"/>
      <c r="M488" s="499"/>
      <c r="N488" s="161"/>
      <c r="O488" s="35"/>
      <c r="R488" s="161"/>
      <c r="S488" s="161"/>
      <c r="T488" s="161"/>
      <c r="U488" s="35"/>
      <c r="V488" s="35"/>
      <c r="W488" s="35"/>
    </row>
    <row r="489" spans="1:23" ht="15">
      <c r="A489" s="35"/>
      <c r="B489" s="35"/>
      <c r="C489" s="35"/>
      <c r="D489" s="35"/>
      <c r="E489" s="35"/>
      <c r="F489" s="35"/>
      <c r="G489" s="35"/>
      <c r="H489" s="35"/>
      <c r="I489" s="35"/>
      <c r="J489" s="161"/>
      <c r="K489" s="161"/>
      <c r="L489" s="161"/>
      <c r="M489" s="499"/>
      <c r="N489" s="161"/>
      <c r="O489" s="35"/>
      <c r="R489" s="161"/>
      <c r="S489" s="161"/>
      <c r="T489" s="161"/>
      <c r="U489" s="35"/>
      <c r="V489" s="35"/>
      <c r="W489" s="35"/>
    </row>
    <row r="490" spans="1:23" ht="15">
      <c r="A490" s="35"/>
      <c r="B490" s="35"/>
      <c r="C490" s="35"/>
      <c r="D490" s="35"/>
      <c r="E490" s="35"/>
      <c r="F490" s="35"/>
      <c r="G490" s="35"/>
      <c r="H490" s="35"/>
      <c r="I490" s="35"/>
      <c r="J490" s="161"/>
      <c r="K490" s="161"/>
      <c r="L490" s="161"/>
      <c r="M490" s="499"/>
      <c r="N490" s="161"/>
      <c r="O490" s="35"/>
      <c r="R490" s="161"/>
      <c r="S490" s="161"/>
      <c r="T490" s="161"/>
      <c r="U490" s="35"/>
      <c r="V490" s="35"/>
      <c r="W490" s="35"/>
    </row>
    <row r="491" spans="1:23" ht="15">
      <c r="A491" s="35"/>
      <c r="B491" s="35"/>
      <c r="C491" s="35"/>
      <c r="D491" s="35"/>
      <c r="E491" s="35"/>
      <c r="F491" s="35"/>
      <c r="G491" s="35"/>
      <c r="H491" s="35"/>
      <c r="I491" s="35"/>
      <c r="J491" s="161"/>
      <c r="K491" s="161"/>
      <c r="L491" s="161"/>
      <c r="M491" s="499"/>
      <c r="N491" s="161"/>
      <c r="O491" s="35"/>
      <c r="R491" s="161"/>
      <c r="S491" s="161"/>
      <c r="T491" s="161"/>
      <c r="U491" s="35"/>
      <c r="V491" s="35"/>
      <c r="W491" s="35"/>
    </row>
    <row r="492" spans="1:23" ht="15">
      <c r="A492" s="35"/>
      <c r="B492" s="35"/>
      <c r="C492" s="35"/>
      <c r="D492" s="35"/>
      <c r="E492" s="35"/>
      <c r="F492" s="35"/>
      <c r="G492" s="35"/>
      <c r="H492" s="35"/>
      <c r="I492" s="35"/>
      <c r="J492" s="161"/>
      <c r="K492" s="161"/>
      <c r="L492" s="161"/>
      <c r="M492" s="499"/>
      <c r="N492" s="161"/>
      <c r="O492" s="35"/>
      <c r="R492" s="161"/>
      <c r="S492" s="161"/>
      <c r="T492" s="161"/>
      <c r="U492" s="35"/>
      <c r="V492" s="35"/>
      <c r="W492" s="35"/>
    </row>
    <row r="493" spans="1:23" ht="15">
      <c r="A493" s="35"/>
      <c r="B493" s="35"/>
      <c r="C493" s="35"/>
      <c r="D493" s="35"/>
      <c r="E493" s="35"/>
      <c r="F493" s="35"/>
      <c r="G493" s="35"/>
      <c r="H493" s="35"/>
      <c r="I493" s="35"/>
      <c r="J493" s="161"/>
      <c r="K493" s="161"/>
      <c r="L493" s="161"/>
      <c r="M493" s="499"/>
      <c r="N493" s="161"/>
      <c r="O493" s="35"/>
      <c r="R493" s="161"/>
      <c r="S493" s="161"/>
      <c r="T493" s="161"/>
      <c r="U493" s="35"/>
      <c r="V493" s="35"/>
      <c r="W493" s="35"/>
    </row>
    <row r="494" spans="1:23" ht="15">
      <c r="A494" s="35"/>
      <c r="B494" s="35"/>
      <c r="C494" s="35"/>
      <c r="D494" s="35"/>
      <c r="E494" s="35"/>
      <c r="F494" s="35"/>
      <c r="G494" s="35"/>
      <c r="H494" s="35"/>
      <c r="I494" s="35"/>
      <c r="J494" s="161"/>
      <c r="K494" s="161"/>
      <c r="L494" s="161"/>
      <c r="M494" s="499"/>
      <c r="N494" s="161"/>
      <c r="O494" s="35"/>
      <c r="R494" s="161"/>
      <c r="S494" s="161"/>
      <c r="T494" s="161"/>
      <c r="U494" s="35"/>
      <c r="V494" s="35"/>
      <c r="W494" s="35"/>
    </row>
    <row r="495" spans="1:23" ht="15">
      <c r="A495" s="35"/>
      <c r="B495" s="35"/>
      <c r="C495" s="35"/>
      <c r="D495" s="35"/>
      <c r="E495" s="35"/>
      <c r="F495" s="35"/>
      <c r="G495" s="35"/>
      <c r="H495" s="35"/>
      <c r="I495" s="35"/>
      <c r="J495" s="161"/>
      <c r="K495" s="161"/>
      <c r="L495" s="161"/>
      <c r="M495" s="499"/>
      <c r="N495" s="161"/>
      <c r="O495" s="35"/>
      <c r="R495" s="161"/>
      <c r="S495" s="161"/>
      <c r="T495" s="161"/>
      <c r="U495" s="35"/>
      <c r="V495" s="35"/>
      <c r="W495" s="35"/>
    </row>
    <row r="496" spans="1:23" ht="15">
      <c r="A496" s="35"/>
      <c r="B496" s="35"/>
      <c r="C496" s="35"/>
      <c r="D496" s="35"/>
      <c r="E496" s="35"/>
      <c r="F496" s="35"/>
      <c r="G496" s="35"/>
      <c r="H496" s="35"/>
      <c r="I496" s="35"/>
      <c r="J496" s="161"/>
      <c r="K496" s="161"/>
      <c r="L496" s="161"/>
      <c r="M496" s="499"/>
      <c r="N496" s="161"/>
      <c r="O496" s="35"/>
      <c r="R496" s="161"/>
      <c r="S496" s="161"/>
      <c r="T496" s="161"/>
      <c r="U496" s="35"/>
      <c r="V496" s="35"/>
      <c r="W496" s="35"/>
    </row>
    <row r="497" spans="1:23" ht="15">
      <c r="A497" s="35"/>
      <c r="B497" s="35"/>
      <c r="C497" s="35"/>
      <c r="D497" s="35"/>
      <c r="E497" s="35"/>
      <c r="F497" s="35"/>
      <c r="G497" s="35"/>
      <c r="H497" s="35"/>
      <c r="I497" s="35"/>
      <c r="J497" s="161"/>
      <c r="K497" s="161"/>
      <c r="L497" s="161"/>
      <c r="M497" s="499"/>
      <c r="N497" s="161"/>
      <c r="O497" s="35"/>
      <c r="R497" s="161"/>
      <c r="S497" s="161"/>
      <c r="T497" s="161"/>
      <c r="U497" s="35"/>
      <c r="V497" s="35"/>
      <c r="W497" s="35"/>
    </row>
    <row r="498" spans="1:23" ht="15">
      <c r="A498" s="35"/>
      <c r="B498" s="35"/>
      <c r="C498" s="35"/>
      <c r="D498" s="35"/>
      <c r="E498" s="35"/>
      <c r="F498" s="35"/>
      <c r="G498" s="35"/>
      <c r="H498" s="35"/>
      <c r="I498" s="35"/>
      <c r="J498" s="161"/>
      <c r="K498" s="161"/>
      <c r="L498" s="161"/>
      <c r="M498" s="499"/>
      <c r="N498" s="161"/>
      <c r="O498" s="35"/>
      <c r="R498" s="161"/>
      <c r="S498" s="161"/>
      <c r="T498" s="161"/>
      <c r="U498" s="35"/>
      <c r="V498" s="35"/>
      <c r="W498" s="35"/>
    </row>
    <row r="499" spans="1:23" ht="15">
      <c r="A499" s="35"/>
      <c r="B499" s="35"/>
      <c r="C499" s="35"/>
      <c r="D499" s="35"/>
      <c r="E499" s="35"/>
      <c r="F499" s="35"/>
      <c r="G499" s="35"/>
      <c r="H499" s="35"/>
      <c r="I499" s="35"/>
      <c r="J499" s="161"/>
      <c r="K499" s="161"/>
      <c r="L499" s="161"/>
      <c r="M499" s="499"/>
      <c r="N499" s="161"/>
      <c r="O499" s="35"/>
      <c r="R499" s="161"/>
      <c r="S499" s="161"/>
      <c r="T499" s="161"/>
      <c r="U499" s="35"/>
      <c r="V499" s="35"/>
      <c r="W499" s="35"/>
    </row>
    <row r="500" spans="1:23" ht="15">
      <c r="A500" s="35"/>
      <c r="B500" s="35"/>
      <c r="C500" s="35"/>
      <c r="D500" s="35"/>
      <c r="E500" s="35"/>
      <c r="F500" s="35"/>
      <c r="G500" s="35"/>
      <c r="H500" s="35"/>
      <c r="I500" s="35"/>
      <c r="J500" s="161"/>
      <c r="K500" s="161"/>
      <c r="L500" s="161"/>
      <c r="M500" s="499"/>
      <c r="N500" s="161"/>
      <c r="O500" s="35"/>
      <c r="R500" s="161"/>
      <c r="S500" s="161"/>
      <c r="T500" s="161"/>
      <c r="U500" s="35"/>
      <c r="V500" s="35"/>
      <c r="W500" s="35"/>
    </row>
  </sheetData>
  <mergeCells count="1">
    <mergeCell ref="AB5:AD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topLeftCell="A33" workbookViewId="0">
      <selection activeCell="M47" sqref="M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Y23" sqref="Y23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641</v>
      </c>
    </row>
    <row r="19" spans="25:26" ht="15.6">
      <c r="Y19" s="305">
        <f>+År!B36</f>
        <v>43177</v>
      </c>
      <c r="Z19" s="3" t="s">
        <v>8</v>
      </c>
    </row>
    <row r="32" spans="25:26">
      <c r="Y32" s="3" t="s">
        <v>642</v>
      </c>
    </row>
    <row r="33" spans="25:26">
      <c r="Y33" s="3" t="s">
        <v>643</v>
      </c>
    </row>
    <row r="47" spans="25:26">
      <c r="Y47" s="3" t="s">
        <v>651</v>
      </c>
    </row>
    <row r="48" spans="25:26" ht="15.6">
      <c r="Y48" s="5">
        <f>+År!I36</f>
        <v>25.902841790768353</v>
      </c>
      <c r="Z48" s="3" t="s">
        <v>646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+År!P36</f>
        <v>7.2542094170507436</v>
      </c>
      <c r="Y83" s="3" t="s">
        <v>647</v>
      </c>
    </row>
    <row r="84" spans="16:25">
      <c r="P84"/>
    </row>
    <row r="85" spans="16:25">
      <c r="P85"/>
    </row>
    <row r="86" spans="16:25">
      <c r="P86"/>
    </row>
    <row r="87" spans="16:25">
      <c r="P87"/>
      <c r="Y87" s="3"/>
    </row>
    <row r="88" spans="16:25">
      <c r="P88"/>
    </row>
    <row r="89" spans="16:25">
      <c r="P89"/>
    </row>
    <row r="90" spans="16:25">
      <c r="P90"/>
    </row>
    <row r="91" spans="16:25">
      <c r="P91"/>
      <c r="X91" s="3" t="s">
        <v>581</v>
      </c>
      <c r="Y91" s="3" t="s">
        <v>0</v>
      </c>
    </row>
    <row r="92" spans="16:25">
      <c r="P92"/>
      <c r="X92">
        <f t="shared" ref="X92:X95" si="0">1+X93</f>
        <v>9</v>
      </c>
      <c r="Y92" s="3" t="s">
        <v>35</v>
      </c>
    </row>
    <row r="93" spans="16:25">
      <c r="P93"/>
      <c r="X93">
        <f t="shared" si="0"/>
        <v>8</v>
      </c>
      <c r="Y93" s="3" t="s">
        <v>34</v>
      </c>
    </row>
    <row r="94" spans="16:25">
      <c r="P94"/>
      <c r="X94">
        <f t="shared" si="0"/>
        <v>7</v>
      </c>
      <c r="Y94" s="3" t="s">
        <v>33</v>
      </c>
    </row>
    <row r="95" spans="16:25">
      <c r="P95"/>
      <c r="X95">
        <f t="shared" si="0"/>
        <v>6</v>
      </c>
      <c r="Y95" s="3" t="s">
        <v>32</v>
      </c>
    </row>
    <row r="96" spans="16:25">
      <c r="P96"/>
      <c r="X96">
        <f>1+X97</f>
        <v>5</v>
      </c>
      <c r="Y96" s="284" t="s">
        <v>401</v>
      </c>
    </row>
    <row r="97" spans="16:25">
      <c r="P97"/>
      <c r="X97">
        <v>4</v>
      </c>
      <c r="Y97" s="3" t="s">
        <v>31</v>
      </c>
    </row>
    <row r="98" spans="16:25">
      <c r="P98"/>
    </row>
    <row r="99" spans="16:25">
      <c r="P99"/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47" customFormat="1"/>
    <row r="113" s="547" customFormat="1"/>
    <row r="114" s="547" customFormat="1"/>
    <row r="115" s="547" customFormat="1"/>
    <row r="116" s="547" customFormat="1"/>
    <row r="117" s="547" customFormat="1"/>
    <row r="118" s="547" customFormat="1"/>
    <row r="119" s="547" customFormat="1"/>
    <row r="120" s="547" customFormat="1"/>
    <row r="121" s="547" customFormat="1"/>
    <row r="122" s="547" customFormat="1"/>
    <row r="123" s="547" customFormat="1"/>
    <row r="124" s="547" customFormat="1"/>
    <row r="125" s="547" customFormat="1"/>
    <row r="126" s="547" customFormat="1"/>
    <row r="127" s="547" customFormat="1"/>
    <row r="128" s="547" customFormat="1"/>
    <row r="129" s="547" customFormat="1"/>
    <row r="130" s="547" customFormat="1"/>
    <row r="131" s="547" customFormat="1"/>
    <row r="132" s="547" customFormat="1"/>
    <row r="133" s="547" customFormat="1"/>
    <row r="134" s="547" customFormat="1"/>
    <row r="135" s="547" customFormat="1"/>
    <row r="136" s="547" customFormat="1"/>
    <row r="137" s="547" customFormat="1"/>
    <row r="138" s="547" customFormat="1"/>
    <row r="139" s="547" customFormat="1"/>
    <row r="140" s="547" customFormat="1"/>
    <row r="141" s="547" customFormat="1"/>
    <row r="142" s="547" customFormat="1"/>
    <row r="143" s="547" customFormat="1"/>
    <row r="144" s="547" customFormat="1"/>
    <row r="145" spans="16:25" s="547" customFormat="1"/>
    <row r="146" spans="16:25" s="547" customFormat="1"/>
    <row r="147" spans="16:25" s="547" customFormat="1"/>
    <row r="148" spans="16:25">
      <c r="P148"/>
      <c r="X148" s="3" t="s">
        <v>581</v>
      </c>
      <c r="Y148" s="3" t="s">
        <v>564</v>
      </c>
    </row>
    <row r="149" spans="16:25" s="547" customFormat="1">
      <c r="X149" s="3"/>
      <c r="Y149" s="3"/>
    </row>
    <row r="150" spans="16:25" s="547" customFormat="1">
      <c r="X150" s="3"/>
      <c r="Y150" s="3"/>
    </row>
    <row r="151" spans="16:25" s="547" customFormat="1">
      <c r="X151" s="3"/>
      <c r="Y151" s="3"/>
    </row>
    <row r="152" spans="16:25" s="547" customFormat="1">
      <c r="X152" s="3"/>
      <c r="Y152" s="3"/>
    </row>
    <row r="153" spans="16:25" s="547" customFormat="1">
      <c r="X153" s="3"/>
      <c r="Y153" s="3"/>
    </row>
    <row r="154" spans="16:25" s="547" customFormat="1">
      <c r="X154" s="3"/>
      <c r="Y154" s="3"/>
    </row>
    <row r="155" spans="16:25" s="547" customFormat="1">
      <c r="X155" s="3"/>
      <c r="Y155" s="3"/>
    </row>
    <row r="156" spans="16:25" s="547" customFormat="1">
      <c r="X156" s="3"/>
      <c r="Y156" s="3"/>
    </row>
    <row r="157" spans="16:25" s="547" customFormat="1">
      <c r="X157" s="3"/>
      <c r="Y157" s="3"/>
    </row>
    <row r="158" spans="16:25" s="547" customFormat="1">
      <c r="X158" s="3"/>
      <c r="Y158" s="3"/>
    </row>
    <row r="159" spans="16:25" s="547" customFormat="1">
      <c r="X159" s="3"/>
      <c r="Y159" s="3"/>
    </row>
    <row r="160" spans="16:25" s="547" customFormat="1">
      <c r="X160" s="3"/>
      <c r="Y160" s="3"/>
    </row>
    <row r="161" spans="24:25" s="547" customFormat="1">
      <c r="X161" s="3"/>
      <c r="Y161" s="3"/>
    </row>
    <row r="162" spans="24:25" s="547" customFormat="1">
      <c r="X162" s="3"/>
      <c r="Y162" s="3"/>
    </row>
    <row r="163" spans="24:25" s="547" customFormat="1">
      <c r="X163" s="3"/>
      <c r="Y163" s="3"/>
    </row>
    <row r="164" spans="24:25" s="547" customFormat="1">
      <c r="X164" s="3"/>
      <c r="Y164" s="3"/>
    </row>
    <row r="165" spans="24:25" s="547" customFormat="1">
      <c r="X165" s="3"/>
      <c r="Y165" s="3"/>
    </row>
    <row r="166" spans="24:25" s="547" customFormat="1">
      <c r="X166" s="3"/>
      <c r="Y166" s="3"/>
    </row>
    <row r="167" spans="24:25" s="547" customFormat="1">
      <c r="X167" s="3"/>
      <c r="Y167" s="3"/>
    </row>
    <row r="168" spans="24:25" s="547" customFormat="1">
      <c r="X168" s="3"/>
      <c r="Y168" s="3"/>
    </row>
    <row r="169" spans="24:25" s="547" customFormat="1">
      <c r="X169" s="3"/>
      <c r="Y169" s="3"/>
    </row>
    <row r="170" spans="24:25" s="547" customFormat="1">
      <c r="X170" s="3"/>
      <c r="Y170" s="3"/>
    </row>
    <row r="171" spans="24:25" s="547" customFormat="1">
      <c r="X171" s="3"/>
      <c r="Y171" s="3"/>
    </row>
    <row r="172" spans="24:25" s="547" customFormat="1">
      <c r="X172" s="3"/>
      <c r="Y172" s="3"/>
    </row>
    <row r="173" spans="24:25" s="547" customFormat="1">
      <c r="X173" s="3"/>
      <c r="Y173" s="3"/>
    </row>
    <row r="174" spans="24:25" s="547" customFormat="1">
      <c r="X174" s="3"/>
      <c r="Y174" s="3"/>
    </row>
    <row r="175" spans="24:25" s="547" customFormat="1">
      <c r="X175" s="3"/>
      <c r="Y175" s="3"/>
    </row>
    <row r="176" spans="24:25" s="547" customFormat="1">
      <c r="X176" s="3"/>
      <c r="Y176" s="3"/>
    </row>
    <row r="177" spans="16:25" s="547" customFormat="1">
      <c r="X177" s="3"/>
      <c r="Y177" s="3"/>
    </row>
    <row r="178" spans="16:25" s="547" customFormat="1">
      <c r="X178" s="3"/>
      <c r="Y178" s="3"/>
    </row>
    <row r="179" spans="16:25" s="547" customFormat="1">
      <c r="X179" s="3"/>
      <c r="Y179" s="3"/>
    </row>
    <row r="180" spans="16:25" s="547" customFormat="1">
      <c r="X180" s="3"/>
      <c r="Y180" s="3"/>
    </row>
    <row r="181" spans="16:25" s="547" customFormat="1">
      <c r="X181" s="3"/>
      <c r="Y181" s="3"/>
    </row>
    <row r="182" spans="16:25" s="547" customFormat="1">
      <c r="X182" s="3"/>
      <c r="Y182" s="3"/>
    </row>
    <row r="183" spans="16:25" s="547" customFormat="1">
      <c r="X183" s="3"/>
      <c r="Y183" s="3"/>
    </row>
    <row r="184" spans="16:25" s="547" customFormat="1">
      <c r="X184" s="3"/>
      <c r="Y184" s="3"/>
    </row>
    <row r="185" spans="16:25" s="547" customFormat="1">
      <c r="X185" s="3"/>
      <c r="Y185" s="3"/>
    </row>
    <row r="186" spans="16:25">
      <c r="P186"/>
    </row>
    <row r="187" spans="16:25">
      <c r="P187"/>
    </row>
    <row r="188" spans="16:25">
      <c r="P188"/>
    </row>
    <row r="189" spans="16:25">
      <c r="P189"/>
    </row>
    <row r="190" spans="16:25">
      <c r="P190"/>
    </row>
    <row r="191" spans="16:25">
      <c r="P191"/>
    </row>
    <row r="192" spans="16:25">
      <c r="P192"/>
    </row>
    <row r="193" spans="16:25">
      <c r="P193"/>
      <c r="X193">
        <v>5</v>
      </c>
      <c r="Y193" s="284" t="s">
        <v>96</v>
      </c>
    </row>
    <row r="194" spans="16:25">
      <c r="P194"/>
      <c r="X194">
        <v>6</v>
      </c>
      <c r="Y194" s="3" t="s">
        <v>97</v>
      </c>
    </row>
    <row r="195" spans="16:25">
      <c r="P195"/>
      <c r="X195">
        <v>7</v>
      </c>
      <c r="Y195" s="3" t="s">
        <v>98</v>
      </c>
    </row>
    <row r="196" spans="16:25">
      <c r="P196"/>
      <c r="X196">
        <v>8</v>
      </c>
      <c r="Y196" s="284" t="s">
        <v>99</v>
      </c>
    </row>
    <row r="197" spans="16:25">
      <c r="P197"/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 ht="15.6">
      <c r="P207"/>
      <c r="X207" s="5">
        <f>+År!S36</f>
        <v>6.0603098872084686</v>
      </c>
      <c r="Y207" s="3" t="s">
        <v>648</v>
      </c>
    </row>
    <row r="208" spans="16:25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4"/>
      <c r="U265" s="4"/>
    </row>
    <row r="266" spans="16:21">
      <c r="P266"/>
      <c r="T266" s="22"/>
      <c r="U266" s="22"/>
    </row>
    <row r="267" spans="16:21">
      <c r="P267"/>
      <c r="T267" s="22"/>
      <c r="U267" s="22"/>
    </row>
    <row r="268" spans="16:21">
      <c r="P268"/>
      <c r="T268" s="22"/>
      <c r="U268" s="22"/>
    </row>
    <row r="269" spans="16:21">
      <c r="P269"/>
      <c r="T269" s="22"/>
      <c r="U269" s="22"/>
    </row>
    <row r="270" spans="16:21">
      <c r="P270"/>
      <c r="T270" s="22"/>
      <c r="U270" s="22"/>
    </row>
    <row r="271" spans="16:21">
      <c r="P271"/>
      <c r="T271" s="22"/>
      <c r="U271" s="22"/>
    </row>
    <row r="272" spans="16:21">
      <c r="P272"/>
      <c r="T272" s="22"/>
      <c r="U272" s="22"/>
    </row>
    <row r="273" spans="4:26">
      <c r="P273"/>
      <c r="T273" s="22"/>
      <c r="U273" s="22"/>
    </row>
    <row r="274" spans="4:26">
      <c r="P274"/>
      <c r="T274" s="22"/>
      <c r="U274" s="22"/>
    </row>
    <row r="275" spans="4:26">
      <c r="P275"/>
      <c r="T275" s="22"/>
      <c r="U275" s="22"/>
    </row>
    <row r="276" spans="4:26">
      <c r="P276"/>
      <c r="T276" s="22"/>
      <c r="U276" s="22"/>
    </row>
    <row r="277" spans="4:26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21"/>
      <c r="Y277" t="s">
        <v>645</v>
      </c>
    </row>
    <row r="278" spans="4:26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22"/>
      <c r="V278" s="4"/>
    </row>
    <row r="279" spans="4:26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2"/>
      <c r="U279" s="22"/>
      <c r="V279" s="4"/>
    </row>
    <row r="280" spans="4:26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6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4:26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4:26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4:26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V284" s="22"/>
    </row>
    <row r="285" spans="4:26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V285" s="22"/>
    </row>
    <row r="286" spans="4:26" ht="15.6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V286" s="22"/>
      <c r="Y286" s="305">
        <f>+År!AB36</f>
        <v>8141</v>
      </c>
      <c r="Z286" s="3" t="s">
        <v>655</v>
      </c>
    </row>
    <row r="287" spans="4:26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V287" s="22"/>
    </row>
    <row r="288" spans="4:26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V288" s="22"/>
    </row>
    <row r="289" spans="10:22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V289" s="22"/>
    </row>
    <row r="290" spans="10:22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V290" s="22"/>
    </row>
    <row r="291" spans="10:22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V291" s="22"/>
    </row>
    <row r="292" spans="10:22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V292" s="22"/>
    </row>
    <row r="293" spans="10:22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V293" s="22"/>
    </row>
    <row r="294" spans="10:22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V294" s="22"/>
    </row>
    <row r="295" spans="10:22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V295" s="22"/>
    </row>
    <row r="296" spans="10:22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V296" s="22"/>
    </row>
    <row r="297" spans="10:22"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V297" s="22"/>
    </row>
    <row r="298" spans="10:22">
      <c r="P298"/>
    </row>
    <row r="299" spans="10:22">
      <c r="P299"/>
    </row>
    <row r="300" spans="10:22">
      <c r="P300"/>
    </row>
    <row r="301" spans="10:22">
      <c r="P301"/>
    </row>
    <row r="302" spans="10:22">
      <c r="P302"/>
    </row>
    <row r="308" spans="25:25">
      <c r="Y308" s="3"/>
    </row>
    <row r="311" spans="25:25">
      <c r="Y311" s="3"/>
    </row>
    <row r="390" spans="1:18">
      <c r="A390" s="30"/>
      <c r="B390" s="30"/>
      <c r="C390" s="30"/>
      <c r="D390" s="30"/>
      <c r="E390" s="30"/>
      <c r="F390" s="30"/>
      <c r="G390" s="30"/>
      <c r="H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0"/>
      <c r="J391" s="30"/>
      <c r="K391" s="30"/>
      <c r="L391" s="30"/>
      <c r="M391" s="30"/>
      <c r="N391" s="30"/>
      <c r="O391" s="30"/>
      <c r="P391" s="270"/>
      <c r="Q391" s="30"/>
      <c r="R391" s="30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1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1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1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1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1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1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1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1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1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1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1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1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1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1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1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71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71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61"/>
  <sheetViews>
    <sheetView zoomScale="91" zoomScaleNormal="91" workbookViewId="0">
      <pane xSplit="7" ySplit="9" topLeftCell="H1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6328125" style="316" customWidth="1"/>
    <col min="6" max="6" width="0.90625" style="316" customWidth="1"/>
    <col min="7" max="7" width="7.08984375" style="316" customWidth="1"/>
    <col min="8" max="8" width="5.36328125" style="92" customWidth="1"/>
    <col min="9" max="9" width="5.36328125" customWidth="1"/>
    <col min="10" max="10" width="6.08984375" style="92" customWidth="1"/>
    <col min="11" max="11" width="1.453125" style="92" customWidth="1"/>
    <col min="12" max="12" width="7" style="92" customWidth="1"/>
    <col min="13" max="13" width="1.1796875" style="92" customWidth="1"/>
    <col min="14" max="14" width="6.08984375" style="92" customWidth="1"/>
    <col min="15" max="15" width="1.36328125" style="92" customWidth="1"/>
    <col min="16" max="16" width="7.54296875" customWidth="1"/>
    <col min="17" max="17" width="7.54296875" style="92" customWidth="1"/>
    <col min="18" max="18" width="2.08984375" style="92" customWidth="1"/>
    <col min="19" max="19" width="7.54296875" customWidth="1"/>
    <col min="20" max="20" width="0.81640625" style="554" customWidth="1"/>
    <col min="21" max="21" width="8.36328125" customWidth="1"/>
    <col min="22" max="22" width="8.6328125" style="11" customWidth="1"/>
    <col min="23" max="23" width="2.453125" style="555" customWidth="1"/>
    <col min="24" max="24" width="7.81640625" style="11" customWidth="1"/>
    <col min="25" max="25" width="6.81640625" style="11" customWidth="1"/>
    <col min="26" max="26" width="7.54296875" style="11" customWidth="1"/>
    <col min="27" max="27" width="7.453125" customWidth="1"/>
    <col min="28" max="28" width="5.6328125" customWidth="1"/>
    <col min="29" max="29" width="7.1796875" customWidth="1"/>
    <col min="30" max="30" width="2.54296875" customWidth="1"/>
    <col min="31" max="31" width="9.6328125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7"/>
      <c r="B1" s="47"/>
      <c r="C1" s="47"/>
      <c r="D1" s="47"/>
      <c r="E1" s="319"/>
      <c r="F1" s="319"/>
      <c r="G1" s="319"/>
      <c r="H1" s="89"/>
      <c r="I1" s="47"/>
      <c r="J1" s="89"/>
      <c r="K1" s="89"/>
      <c r="L1" s="89"/>
      <c r="M1" s="89"/>
      <c r="N1" s="89"/>
      <c r="O1" s="89"/>
      <c r="P1" s="47"/>
      <c r="Q1" s="89"/>
      <c r="R1" s="89"/>
      <c r="S1" s="47"/>
      <c r="T1" s="47"/>
      <c r="U1" s="47"/>
      <c r="V1" s="71"/>
      <c r="W1" s="71"/>
      <c r="X1" s="71"/>
      <c r="Y1" s="71"/>
      <c r="Z1" s="71"/>
      <c r="AA1" s="47"/>
      <c r="AB1" s="47"/>
      <c r="AC1" s="47"/>
      <c r="AD1" s="47"/>
      <c r="AE1" s="47"/>
      <c r="AF1" s="47"/>
    </row>
    <row r="2" spans="1:51" s="183" customFormat="1" ht="31.8">
      <c r="A2" s="182"/>
      <c r="B2" s="182"/>
      <c r="C2" s="140" t="s">
        <v>440</v>
      </c>
      <c r="D2" s="182"/>
      <c r="E2" s="324"/>
      <c r="F2" s="324"/>
      <c r="G2" s="324"/>
      <c r="H2" s="193"/>
      <c r="I2" s="182"/>
      <c r="J2" s="193"/>
      <c r="K2" s="193"/>
      <c r="L2" s="193"/>
      <c r="M2" s="193"/>
      <c r="N2" s="193"/>
      <c r="O2" s="193"/>
      <c r="P2" s="182"/>
      <c r="Q2" s="193"/>
      <c r="R2" s="193"/>
      <c r="S2" s="182"/>
      <c r="T2" s="182"/>
      <c r="U2" s="140" t="str">
        <f>+År!B2</f>
        <v>UNG SAU :</v>
      </c>
      <c r="V2" s="198"/>
      <c r="W2" s="198"/>
      <c r="X2" s="198"/>
      <c r="Y2" s="198"/>
      <c r="Z2" s="198"/>
      <c r="AA2" s="182"/>
      <c r="AB2" s="182"/>
      <c r="AC2" s="182"/>
      <c r="AD2" s="182"/>
      <c r="AE2" s="182"/>
      <c r="AF2" s="182"/>
    </row>
    <row r="3" spans="1:51">
      <c r="A3" s="47"/>
      <c r="B3" s="47"/>
      <c r="C3" s="47"/>
      <c r="D3" s="47"/>
      <c r="E3" s="319"/>
      <c r="F3" s="319"/>
      <c r="G3" s="319"/>
      <c r="H3" s="89"/>
      <c r="I3" s="47"/>
      <c r="J3" s="89"/>
      <c r="K3" s="89"/>
      <c r="L3" s="89"/>
      <c r="M3" s="89"/>
      <c r="N3" s="89"/>
      <c r="O3" s="89"/>
      <c r="P3" s="47"/>
      <c r="Q3" s="89"/>
      <c r="R3" s="89"/>
      <c r="S3" s="47"/>
      <c r="T3" s="47"/>
      <c r="U3" s="47"/>
      <c r="V3" s="71"/>
      <c r="W3" s="71"/>
      <c r="X3" s="71"/>
      <c r="Y3" s="71"/>
      <c r="Z3" s="71"/>
      <c r="AA3" s="47"/>
      <c r="AB3" s="47"/>
      <c r="AC3" s="47"/>
      <c r="AD3" s="47"/>
      <c r="AE3" s="47"/>
      <c r="AF3" s="47"/>
    </row>
    <row r="4" spans="1:51">
      <c r="A4" s="47"/>
      <c r="B4" s="47"/>
      <c r="C4" s="47"/>
      <c r="D4" s="47"/>
      <c r="E4" s="319"/>
      <c r="F4" s="319"/>
      <c r="G4" s="319"/>
      <c r="H4" s="89"/>
      <c r="I4" s="47"/>
      <c r="J4" s="89"/>
      <c r="K4" s="89"/>
      <c r="L4" s="89"/>
      <c r="M4" s="89"/>
      <c r="N4" s="89"/>
      <c r="O4" s="89"/>
      <c r="P4" s="47"/>
      <c r="Q4" s="89"/>
      <c r="R4" s="89"/>
      <c r="S4" s="47"/>
      <c r="T4" s="47"/>
      <c r="U4" s="47"/>
      <c r="V4" s="71"/>
      <c r="W4" s="71"/>
      <c r="X4" s="71"/>
      <c r="Y4" s="71"/>
      <c r="Z4" s="71"/>
      <c r="AA4" s="47"/>
      <c r="AB4" s="47"/>
      <c r="AC4" s="47"/>
      <c r="AD4" s="47"/>
      <c r="AE4" s="47"/>
      <c r="AF4" s="47"/>
    </row>
    <row r="5" spans="1:51" s="187" customFormat="1" ht="19.8">
      <c r="A5" s="185"/>
      <c r="B5" s="185"/>
      <c r="C5" s="185"/>
      <c r="D5" s="181" t="s">
        <v>5</v>
      </c>
      <c r="E5" s="348">
        <f>+År!Q2</f>
        <v>52</v>
      </c>
      <c r="F5" s="319"/>
      <c r="G5" s="346"/>
      <c r="H5" s="206"/>
      <c r="I5" s="185"/>
      <c r="J5" s="202"/>
      <c r="K5" s="202"/>
      <c r="L5" s="202"/>
      <c r="M5" s="202"/>
      <c r="N5" s="202"/>
      <c r="O5" s="202"/>
      <c r="P5" s="185"/>
      <c r="Q5" s="202"/>
      <c r="R5" s="202"/>
      <c r="S5" s="185"/>
      <c r="T5" s="185"/>
      <c r="U5" s="181" t="s">
        <v>425</v>
      </c>
      <c r="V5" s="204"/>
      <c r="W5" s="204"/>
      <c r="X5" s="202"/>
      <c r="Y5" s="567">
        <f>SUM(G10:G25)</f>
        <v>43177</v>
      </c>
      <c r="Z5" s="562"/>
      <c r="AA5" s="47"/>
      <c r="AB5" s="207"/>
      <c r="AC5" s="204"/>
      <c r="AD5" s="204"/>
      <c r="AE5" s="185"/>
      <c r="AF5" s="185"/>
      <c r="AG5"/>
      <c r="AH5"/>
      <c r="AY5" s="186"/>
    </row>
    <row r="6" spans="1:51" ht="18.75" customHeight="1">
      <c r="A6" s="47"/>
      <c r="B6" s="52"/>
      <c r="C6" s="52"/>
      <c r="D6" s="52"/>
      <c r="E6" s="326"/>
      <c r="F6" s="326"/>
      <c r="G6" s="326"/>
      <c r="H6" s="94"/>
      <c r="I6" s="52"/>
      <c r="J6" s="94"/>
      <c r="K6" s="94"/>
      <c r="L6" s="89"/>
      <c r="M6" s="89"/>
      <c r="N6" s="94"/>
      <c r="O6" s="94"/>
      <c r="P6" s="52"/>
      <c r="Q6" s="94"/>
      <c r="R6" s="94"/>
      <c r="S6" s="52"/>
      <c r="T6" s="52"/>
      <c r="U6" s="52"/>
      <c r="V6" s="200"/>
      <c r="W6" s="200"/>
      <c r="X6" s="71"/>
      <c r="Y6" s="71"/>
      <c r="Z6" s="71"/>
      <c r="AA6" s="47"/>
      <c r="AB6" s="47"/>
      <c r="AC6" s="47"/>
      <c r="AD6" s="47"/>
      <c r="AE6" s="47"/>
      <c r="AF6" s="47"/>
      <c r="AT6" s="5"/>
    </row>
    <row r="7" spans="1:51" ht="17.399999999999999">
      <c r="A7" s="48"/>
      <c r="B7" s="48"/>
      <c r="C7" s="48"/>
      <c r="D7" s="48"/>
      <c r="E7" s="326" t="s">
        <v>2</v>
      </c>
      <c r="F7" s="326"/>
      <c r="G7" s="347"/>
      <c r="H7" s="146"/>
      <c r="I7" s="47"/>
      <c r="J7" s="89"/>
      <c r="K7" s="89"/>
      <c r="L7" s="89"/>
      <c r="M7" s="89"/>
      <c r="N7" s="89"/>
      <c r="O7" s="89"/>
      <c r="P7" s="47"/>
      <c r="Q7" s="89"/>
      <c r="R7" s="89"/>
      <c r="S7" s="47"/>
      <c r="T7" s="47"/>
      <c r="U7" s="52" t="s">
        <v>22</v>
      </c>
      <c r="V7" s="200"/>
      <c r="W7" s="200"/>
      <c r="X7" s="71"/>
      <c r="Y7" s="71"/>
      <c r="Z7" s="71"/>
      <c r="AA7" s="52" t="s">
        <v>426</v>
      </c>
      <c r="AB7" s="47"/>
      <c r="AC7" s="47"/>
      <c r="AD7" s="47"/>
      <c r="AE7" s="52" t="s">
        <v>2</v>
      </c>
      <c r="AF7" s="47"/>
      <c r="AT7" s="4"/>
      <c r="AU7" s="4"/>
    </row>
    <row r="8" spans="1:51" ht="15.6">
      <c r="A8" s="47"/>
      <c r="B8" s="47"/>
      <c r="C8" s="47"/>
      <c r="D8" s="47"/>
      <c r="E8" s="326" t="s">
        <v>484</v>
      </c>
      <c r="F8" s="326"/>
      <c r="G8" s="326" t="s">
        <v>2</v>
      </c>
      <c r="H8" s="94" t="s">
        <v>2</v>
      </c>
      <c r="I8" s="110"/>
      <c r="J8" s="94" t="s">
        <v>1</v>
      </c>
      <c r="K8" s="94"/>
      <c r="L8" s="94" t="s">
        <v>22</v>
      </c>
      <c r="M8" s="94"/>
      <c r="N8" s="94" t="s">
        <v>2</v>
      </c>
      <c r="O8" s="94"/>
      <c r="P8" s="52" t="s">
        <v>22</v>
      </c>
      <c r="Q8" s="94" t="s">
        <v>22</v>
      </c>
      <c r="R8" s="94"/>
      <c r="S8" s="52" t="s">
        <v>22</v>
      </c>
      <c r="T8" s="47"/>
      <c r="U8" s="52" t="s">
        <v>486</v>
      </c>
      <c r="V8" s="72" t="s">
        <v>45</v>
      </c>
      <c r="W8" s="72"/>
      <c r="X8" s="72" t="s">
        <v>508</v>
      </c>
      <c r="Y8" s="72"/>
      <c r="Z8" s="72"/>
      <c r="AA8" s="52" t="s">
        <v>415</v>
      </c>
      <c r="AB8" s="52" t="s">
        <v>482</v>
      </c>
      <c r="AC8" s="52" t="s">
        <v>413</v>
      </c>
      <c r="AD8" s="47"/>
      <c r="AE8" s="52" t="s">
        <v>430</v>
      </c>
      <c r="AF8" s="47"/>
    </row>
    <row r="9" spans="1:51" ht="20.100000000000001" customHeight="1">
      <c r="A9" s="47"/>
      <c r="B9" s="52" t="s">
        <v>89</v>
      </c>
      <c r="C9" s="52" t="s">
        <v>441</v>
      </c>
      <c r="D9" s="48"/>
      <c r="E9" s="327" t="s">
        <v>485</v>
      </c>
      <c r="F9" s="327"/>
      <c r="G9" s="327" t="s">
        <v>8</v>
      </c>
      <c r="H9" s="95" t="s">
        <v>403</v>
      </c>
      <c r="I9" s="110" t="s">
        <v>487</v>
      </c>
      <c r="J9" s="95" t="s">
        <v>403</v>
      </c>
      <c r="K9" s="95"/>
      <c r="L9" s="95" t="s">
        <v>44</v>
      </c>
      <c r="M9" s="94"/>
      <c r="N9" s="95" t="s">
        <v>658</v>
      </c>
      <c r="O9" s="95"/>
      <c r="P9" s="53" t="s">
        <v>0</v>
      </c>
      <c r="Q9" s="95" t="s">
        <v>658</v>
      </c>
      <c r="R9" s="95"/>
      <c r="S9" s="53" t="s">
        <v>662</v>
      </c>
      <c r="T9" s="47"/>
      <c r="U9" s="53" t="s">
        <v>414</v>
      </c>
      <c r="V9" s="73" t="s">
        <v>4</v>
      </c>
      <c r="W9" s="73"/>
      <c r="X9" s="73" t="s">
        <v>531</v>
      </c>
      <c r="Y9" s="73" t="s">
        <v>539</v>
      </c>
      <c r="Z9" s="73" t="s">
        <v>536</v>
      </c>
      <c r="AA9" s="53" t="s">
        <v>44</v>
      </c>
      <c r="AB9" s="53" t="s">
        <v>483</v>
      </c>
      <c r="AC9" s="53" t="s">
        <v>414</v>
      </c>
      <c r="AD9" s="47"/>
      <c r="AE9" s="53" t="s">
        <v>68</v>
      </c>
      <c r="AF9" s="47"/>
      <c r="AG9" s="4"/>
      <c r="AH9" s="59"/>
      <c r="AI9" s="1"/>
      <c r="AJ9" s="5"/>
    </row>
    <row r="10" spans="1:51" ht="15.6">
      <c r="A10" s="47"/>
      <c r="B10" s="65">
        <f>+'Ark1'!C926</f>
        <v>2024</v>
      </c>
      <c r="C10" s="65">
        <f>+'Ark1'!N926</f>
        <v>409</v>
      </c>
      <c r="D10" s="65" t="s">
        <v>458</v>
      </c>
      <c r="E10" s="328">
        <f>+'Ark1'!Q926</f>
        <v>275</v>
      </c>
      <c r="F10" s="327"/>
      <c r="G10" s="328">
        <f>+'Ark1'!R926</f>
        <v>947</v>
      </c>
      <c r="H10" s="196">
        <f>+'Ark1'!AG926</f>
        <v>0.72207166085333696</v>
      </c>
      <c r="I10" s="111">
        <f t="shared" ref="I10:I25" si="0">+H10-H27</f>
        <v>0.22550982321370322</v>
      </c>
      <c r="J10" s="196">
        <f>+'Ark1'!AH926</f>
        <v>13.727560718057022</v>
      </c>
      <c r="K10" s="95"/>
      <c r="L10" s="250">
        <f>+'Ark1'!U926</f>
        <v>8.5276663146779228</v>
      </c>
      <c r="M10" s="94"/>
      <c r="N10" s="434">
        <f>+'Ark1'!AI926</f>
        <v>934</v>
      </c>
      <c r="O10" s="95"/>
      <c r="P10" s="66">
        <f>+'Ark1'!S926</f>
        <v>3.175290390707497</v>
      </c>
      <c r="Q10" s="121">
        <f>+IF(N10=0,"",'Ark1'!AJ926)</f>
        <v>87.853747323340514</v>
      </c>
      <c r="R10" s="95"/>
      <c r="S10" s="109">
        <f>+IF(N10=0,"",'Ark1'!AK926)</f>
        <v>12.620596548790179</v>
      </c>
      <c r="T10" s="47"/>
      <c r="U10" s="66">
        <f>+'Ark1'!T926</f>
        <v>3.7909186906018992</v>
      </c>
      <c r="V10" s="139">
        <f>+'Ark1'!W926</f>
        <v>0.21119324181626184</v>
      </c>
      <c r="W10" s="73"/>
      <c r="X10" s="139">
        <f>+'Ark1'!X926</f>
        <v>0</v>
      </c>
      <c r="Y10" s="139">
        <f>+'Ark1'!Y926</f>
        <v>0</v>
      </c>
      <c r="Z10" s="139">
        <f>+'Ark1'!Z926</f>
        <v>1.2011676572481185</v>
      </c>
      <c r="AA10" s="66">
        <f>+'Ark1'!Z926</f>
        <v>1.2011676572481185</v>
      </c>
      <c r="AB10" s="66">
        <f>+'Ark1'!AB926</f>
        <v>1.9088527989796156</v>
      </c>
      <c r="AC10" s="66">
        <f>+'Ark1'!AC926</f>
        <v>43.658360377252272</v>
      </c>
      <c r="AD10" s="47"/>
      <c r="AE10" s="66">
        <f t="shared" ref="AE10:AE59" si="1">+G10/E10</f>
        <v>3.4436363636363638</v>
      </c>
      <c r="AF10" s="47"/>
      <c r="AG10" s="4"/>
      <c r="AH10" s="59"/>
      <c r="AI10" s="1"/>
      <c r="AJ10" s="5"/>
    </row>
    <row r="11" spans="1:51" ht="15.6">
      <c r="A11" s="47"/>
      <c r="B11" s="65">
        <f>+'Ark1'!C927</f>
        <v>2024</v>
      </c>
      <c r="C11" s="65">
        <f>+'Ark1'!N927</f>
        <v>410</v>
      </c>
      <c r="D11" s="65" t="s">
        <v>459</v>
      </c>
      <c r="E11" s="328">
        <f>+'Ark1'!Q927</f>
        <v>1169</v>
      </c>
      <c r="F11" s="327"/>
      <c r="G11" s="328">
        <f>+'Ark1'!R927</f>
        <v>4555</v>
      </c>
      <c r="H11" s="196">
        <f>+'Ark1'!AG927</f>
        <v>5.2123421974290309</v>
      </c>
      <c r="I11" s="111">
        <f t="shared" si="0"/>
        <v>0.49651212345476292</v>
      </c>
      <c r="J11" s="196">
        <f>+'Ark1'!AH927</f>
        <v>14.599341383095499</v>
      </c>
      <c r="K11" s="95"/>
      <c r="L11" s="250">
        <f>+'Ark1'!U927</f>
        <v>12.798068057080172</v>
      </c>
      <c r="M11" s="94"/>
      <c r="N11" s="434">
        <f>+'Ark1'!AI927</f>
        <v>4457</v>
      </c>
      <c r="O11" s="95"/>
      <c r="P11" s="66">
        <f>+'Ark1'!S927</f>
        <v>5.0278814489571886</v>
      </c>
      <c r="Q11" s="121">
        <f>+IF(N11=0,"",'Ark1'!AJ927)</f>
        <v>94.310051604218756</v>
      </c>
      <c r="R11" s="95"/>
      <c r="S11" s="109">
        <f>+IF(N11=0,"",'Ark1'!AK927)</f>
        <v>15.312814858211013</v>
      </c>
      <c r="T11" s="47"/>
      <c r="U11" s="66">
        <f>+'Ark1'!T927</f>
        <v>5.3042810098792543</v>
      </c>
      <c r="V11" s="139">
        <f>+'Ark1'!W927</f>
        <v>1.0098792535675083</v>
      </c>
      <c r="W11" s="73"/>
      <c r="X11" s="139">
        <f>+'Ark1'!X927</f>
        <v>0</v>
      </c>
      <c r="Y11" s="139">
        <f>+'Ark1'!Y927</f>
        <v>0</v>
      </c>
      <c r="Z11" s="139">
        <f>+'Ark1'!Z927</f>
        <v>1.3648562968548739</v>
      </c>
      <c r="AA11" s="66">
        <f>+'Ark1'!Z927</f>
        <v>1.3648562968548739</v>
      </c>
      <c r="AB11" s="66">
        <f>+'Ark1'!AB927</f>
        <v>1.7530444911618277</v>
      </c>
      <c r="AC11" s="66">
        <f>+'Ark1'!AC927</f>
        <v>41.458630474122074</v>
      </c>
      <c r="AD11" s="47"/>
      <c r="AE11" s="66">
        <f t="shared" si="1"/>
        <v>3.8964927288280582</v>
      </c>
      <c r="AF11" s="47"/>
      <c r="AG11" s="4"/>
      <c r="AH11" s="59"/>
      <c r="AI11" s="1"/>
      <c r="AJ11" s="5"/>
    </row>
    <row r="12" spans="1:51" ht="15.6">
      <c r="A12" s="47"/>
      <c r="B12" s="65">
        <f>+'Ark1'!C928</f>
        <v>2024</v>
      </c>
      <c r="C12" s="65">
        <f>+'Ark1'!N928</f>
        <v>415</v>
      </c>
      <c r="D12" s="65" t="s">
        <v>460</v>
      </c>
      <c r="E12" s="328">
        <f>+'Ark1'!Q928</f>
        <v>2401</v>
      </c>
      <c r="F12" s="327"/>
      <c r="G12" s="328">
        <f>+'Ark1'!R928</f>
        <v>5896</v>
      </c>
      <c r="H12" s="196">
        <f>+'Ark1'!AG928</f>
        <v>9.2892658933643713</v>
      </c>
      <c r="I12" s="111">
        <f t="shared" si="0"/>
        <v>-0.25287844337978704</v>
      </c>
      <c r="J12" s="196">
        <f>+'Ark1'!AH928</f>
        <v>8.0902306648575291</v>
      </c>
      <c r="K12" s="95"/>
      <c r="L12" s="250">
        <f>+'Ark1'!U928</f>
        <v>17.620725915875141</v>
      </c>
      <c r="M12" s="94"/>
      <c r="N12" s="434">
        <f>+'Ark1'!AI928</f>
        <v>5812</v>
      </c>
      <c r="O12" s="95"/>
      <c r="P12" s="66">
        <f>+'Ark1'!S928</f>
        <v>6.0240841248303951</v>
      </c>
      <c r="Q12" s="121">
        <f>+IF(N12=0,"",'Ark1'!AJ928)</f>
        <v>101.18601169993087</v>
      </c>
      <c r="R12" s="95"/>
      <c r="S12" s="109">
        <f>+IF(N12=0,"",'Ark1'!AK928)</f>
        <v>17.129247760096376</v>
      </c>
      <c r="T12" s="47"/>
      <c r="U12" s="66">
        <f>+'Ark1'!T928</f>
        <v>5.7342265943012221</v>
      </c>
      <c r="V12" s="139">
        <f>+'Ark1'!W928</f>
        <v>4.6811397557666243</v>
      </c>
      <c r="W12" s="73"/>
      <c r="X12" s="139">
        <f>+'Ark1'!X928</f>
        <v>81.343283582089555</v>
      </c>
      <c r="Y12" s="139">
        <f>+'Ark1'!Y928</f>
        <v>0</v>
      </c>
      <c r="Z12" s="139">
        <f>+'Ark1'!Z928</f>
        <v>1.4531271718355556</v>
      </c>
      <c r="AA12" s="66">
        <f>+'Ark1'!Z928</f>
        <v>1.4531271718355556</v>
      </c>
      <c r="AB12" s="66">
        <f>+'Ark1'!AB928</f>
        <v>2.0699493088788481</v>
      </c>
      <c r="AC12" s="66">
        <f>+'Ark1'!AC928</f>
        <v>16.047965433769921</v>
      </c>
      <c r="AD12" s="47"/>
      <c r="AE12" s="66">
        <f t="shared" si="1"/>
        <v>2.4556434818825488</v>
      </c>
      <c r="AF12" s="47"/>
      <c r="AG12" s="4"/>
      <c r="AH12" s="59"/>
      <c r="AI12" s="1"/>
      <c r="AJ12" s="5"/>
    </row>
    <row r="13" spans="1:51" ht="15.6">
      <c r="A13" s="47"/>
      <c r="B13" s="65">
        <f>+'Ark1'!C929</f>
        <v>2024</v>
      </c>
      <c r="C13" s="65">
        <f>+'Ark1'!N929</f>
        <v>420</v>
      </c>
      <c r="D13" s="65" t="s">
        <v>461</v>
      </c>
      <c r="E13" s="328">
        <f>+'Ark1'!Q929</f>
        <v>3720</v>
      </c>
      <c r="F13" s="327"/>
      <c r="G13" s="328">
        <f>+'Ark1'!R929</f>
        <v>8239</v>
      </c>
      <c r="H13" s="196">
        <f>+'Ark1'!AG929</f>
        <v>16.671211821814548</v>
      </c>
      <c r="I13" s="111">
        <f t="shared" si="0"/>
        <v>0.1122905398854428</v>
      </c>
      <c r="J13" s="196">
        <f>+'Ark1'!AH929</f>
        <v>3.8354169195290697</v>
      </c>
      <c r="K13" s="95"/>
      <c r="L13" s="250">
        <f>+'Ark1'!U929</f>
        <v>22.630416312659513</v>
      </c>
      <c r="M13" s="94"/>
      <c r="N13" s="434">
        <f>+'Ark1'!AI929</f>
        <v>8095</v>
      </c>
      <c r="O13" s="95"/>
      <c r="P13" s="66">
        <f>+'Ark1'!S929</f>
        <v>6.7151353319577636</v>
      </c>
      <c r="Q13" s="121">
        <f>+IF(N13=0,"",'Ark1'!AJ929)</f>
        <v>107.16291537986432</v>
      </c>
      <c r="R13" s="95"/>
      <c r="S13" s="109">
        <f>+IF(N13=0,"",'Ark1'!AK929)</f>
        <v>18.518109715011409</v>
      </c>
      <c r="T13" s="47"/>
      <c r="U13" s="66">
        <f>+'Ark1'!T929</f>
        <v>5.5219079985435116</v>
      </c>
      <c r="V13" s="139">
        <f>+'Ark1'!W929</f>
        <v>5.9230489137031181</v>
      </c>
      <c r="W13" s="73"/>
      <c r="X13" s="139">
        <f>+'Ark1'!X929</f>
        <v>100</v>
      </c>
      <c r="Y13" s="139">
        <f>+'Ark1'!Y929</f>
        <v>42.711494113363273</v>
      </c>
      <c r="Z13" s="139">
        <f>+'Ark1'!Z929</f>
        <v>1.8000929724741077</v>
      </c>
      <c r="AA13" s="66">
        <f>+'Ark1'!Z929</f>
        <v>1.8000929724741077</v>
      </c>
      <c r="AB13" s="66">
        <f>+'Ark1'!AB929</f>
        <v>2.0522308267388274</v>
      </c>
      <c r="AC13" s="66">
        <f>+'Ark1'!AC929</f>
        <v>11.37440285125032</v>
      </c>
      <c r="AD13" s="47"/>
      <c r="AE13" s="66">
        <f t="shared" si="1"/>
        <v>2.2147849462365592</v>
      </c>
      <c r="AF13" s="47"/>
      <c r="AG13" s="4"/>
      <c r="AH13" s="59"/>
      <c r="AI13" s="1"/>
      <c r="AJ13" s="5"/>
      <c r="AL13" s="2"/>
      <c r="AM13" s="2"/>
      <c r="AN13" s="2"/>
    </row>
    <row r="14" spans="1:51" ht="15.6">
      <c r="A14" s="47"/>
      <c r="B14" s="65">
        <f>+'Ark1'!C930</f>
        <v>2024</v>
      </c>
      <c r="C14" s="65">
        <f>+'Ark1'!N930</f>
        <v>425</v>
      </c>
      <c r="D14" s="65" t="s">
        <v>462</v>
      </c>
      <c r="E14" s="328">
        <f>+'Ark1'!Q930</f>
        <v>3167</v>
      </c>
      <c r="F14" s="327"/>
      <c r="G14" s="328">
        <f>+'Ark1'!R930</f>
        <v>6011</v>
      </c>
      <c r="H14" s="196">
        <f>+'Ark1'!AG930</f>
        <v>14.272469682324941</v>
      </c>
      <c r="I14" s="111">
        <f t="shared" si="0"/>
        <v>0.31689360483072093</v>
      </c>
      <c r="J14" s="196">
        <f>+'Ark1'!AH930</f>
        <v>2.2126102146065554</v>
      </c>
      <c r="K14" s="95"/>
      <c r="L14" s="250">
        <f>+'Ark1'!U930</f>
        <v>26.555365163866281</v>
      </c>
      <c r="M14" s="94"/>
      <c r="N14" s="434">
        <f>+'Ark1'!AI930</f>
        <v>5890</v>
      </c>
      <c r="O14" s="95"/>
      <c r="P14" s="66">
        <f>+'Ark1'!S930</f>
        <v>7.3847945433372173</v>
      </c>
      <c r="Q14" s="121">
        <f>+IF(N14=0,"",'Ark1'!AJ930)</f>
        <v>110.27339558573858</v>
      </c>
      <c r="R14" s="95"/>
      <c r="S14" s="109">
        <f>+IF(N14=0,"",'Ark1'!AK930)</f>
        <v>19.938337139302529</v>
      </c>
      <c r="T14" s="47"/>
      <c r="U14" s="66">
        <f>+'Ark1'!T930</f>
        <v>5.6721011478955266</v>
      </c>
      <c r="V14" s="139">
        <f>+'Ark1'!W930</f>
        <v>6.3550158043586737</v>
      </c>
      <c r="W14" s="73"/>
      <c r="X14" s="139">
        <f>+'Ark1'!X930</f>
        <v>100</v>
      </c>
      <c r="Y14" s="139">
        <f>+'Ark1'!Y930</f>
        <v>100</v>
      </c>
      <c r="Z14" s="139">
        <f>+'Ark1'!Z930</f>
        <v>0.85444559251903296</v>
      </c>
      <c r="AA14" s="66">
        <f>+'Ark1'!Z930</f>
        <v>0.85444559251903296</v>
      </c>
      <c r="AB14" s="66">
        <f>+'Ark1'!AB930</f>
        <v>1.760143564384375</v>
      </c>
      <c r="AC14" s="66">
        <f>+'Ark1'!AC930</f>
        <v>14.544252031645549</v>
      </c>
      <c r="AD14" s="47"/>
      <c r="AE14" s="66">
        <f t="shared" si="1"/>
        <v>1.8980107357120304</v>
      </c>
      <c r="AF14" s="47"/>
      <c r="AG14" s="4"/>
      <c r="AH14" s="59"/>
      <c r="AI14" s="13"/>
      <c r="AJ14" s="5"/>
      <c r="AL14" s="2"/>
      <c r="AM14" s="2"/>
      <c r="AN14" s="4"/>
      <c r="AO14" s="4"/>
      <c r="AP14" s="4"/>
    </row>
    <row r="15" spans="1:51" ht="15.6">
      <c r="A15" s="47"/>
      <c r="B15" s="65">
        <f>+'Ark1'!C931</f>
        <v>2024</v>
      </c>
      <c r="C15" s="65">
        <f>+'Ark1'!N931</f>
        <v>428</v>
      </c>
      <c r="D15" s="65" t="s">
        <v>463</v>
      </c>
      <c r="E15" s="328">
        <f>+'Ark1'!Q931</f>
        <v>2404</v>
      </c>
      <c r="F15" s="327"/>
      <c r="G15" s="328">
        <f>+'Ark1'!R931</f>
        <v>3765</v>
      </c>
      <c r="H15" s="196">
        <f>+'Ark1'!AG931</f>
        <v>9.7837191648478434</v>
      </c>
      <c r="I15" s="111">
        <f t="shared" si="0"/>
        <v>-0.18902921408995077</v>
      </c>
      <c r="J15" s="196">
        <f>+'Ark1'!AH931</f>
        <v>1.8061088977423636</v>
      </c>
      <c r="K15" s="95"/>
      <c r="L15" s="250">
        <f>+'Ark1'!U931</f>
        <v>29.062895086321401</v>
      </c>
      <c r="M15" s="94"/>
      <c r="N15" s="434">
        <f>+'Ark1'!AI931</f>
        <v>3676</v>
      </c>
      <c r="O15" s="95"/>
      <c r="P15" s="66">
        <f>+'Ark1'!S931</f>
        <v>7.8172642762284195</v>
      </c>
      <c r="Q15" s="121">
        <f>+IF(N15=0,"",'Ark1'!AJ931)</f>
        <v>111.92415669205656</v>
      </c>
      <c r="R15" s="95"/>
      <c r="S15" s="109">
        <f>+IF(N15=0,"",'Ark1'!AK931)</f>
        <v>20.855270911217879</v>
      </c>
      <c r="T15" s="47"/>
      <c r="U15" s="66">
        <f>+'Ark1'!T931</f>
        <v>5.9859229747675986</v>
      </c>
      <c r="V15" s="139">
        <f>+'Ark1'!W931</f>
        <v>7.9946879150066383</v>
      </c>
      <c r="W15" s="73"/>
      <c r="X15" s="139">
        <f>+'Ark1'!X931</f>
        <v>100</v>
      </c>
      <c r="Y15" s="139">
        <f>+'Ark1'!Y931</f>
        <v>100</v>
      </c>
      <c r="Z15" s="139">
        <f>+'Ark1'!Z931</f>
        <v>0.57657376146274897</v>
      </c>
      <c r="AA15" s="66">
        <f>+'Ark1'!Z931</f>
        <v>0.57657376146274897</v>
      </c>
      <c r="AB15" s="66">
        <f>+'Ark1'!AB931</f>
        <v>1.7244629949329573</v>
      </c>
      <c r="AC15" s="66">
        <f>+'Ark1'!AC931</f>
        <v>9.4746088059012514</v>
      </c>
      <c r="AD15" s="47"/>
      <c r="AE15" s="66">
        <f t="shared" si="1"/>
        <v>1.5661397670549084</v>
      </c>
      <c r="AF15" s="47"/>
      <c r="AG15" s="4"/>
      <c r="AH15" s="59"/>
      <c r="AI15" s="1"/>
      <c r="AJ15" s="5"/>
    </row>
    <row r="16" spans="1:51" ht="15.6">
      <c r="A16" s="47"/>
      <c r="B16" s="65">
        <f>+'Ark1'!C932</f>
        <v>2024</v>
      </c>
      <c r="C16" s="65">
        <f>+'Ark1'!N932</f>
        <v>430</v>
      </c>
      <c r="D16" s="65" t="s">
        <v>464</v>
      </c>
      <c r="E16" s="328">
        <f>+'Ark1'!Q932</f>
        <v>2703</v>
      </c>
      <c r="F16" s="327"/>
      <c r="G16" s="328">
        <f>+'Ark1'!R932</f>
        <v>4925</v>
      </c>
      <c r="H16" s="196">
        <f>+'Ark1'!AG932</f>
        <v>13.872856661304803</v>
      </c>
      <c r="I16" s="111">
        <f t="shared" si="0"/>
        <v>-0.76569696273430132</v>
      </c>
      <c r="J16" s="196">
        <f>+'Ark1'!AH932</f>
        <v>1.6040609137055837</v>
      </c>
      <c r="K16" s="95"/>
      <c r="L16" s="250">
        <f>+'Ark1'!U932</f>
        <v>31.5035532994923</v>
      </c>
      <c r="M16" s="94"/>
      <c r="N16" s="434">
        <f>+'Ark1'!AI932</f>
        <v>4813</v>
      </c>
      <c r="O16" s="95"/>
      <c r="P16" s="66">
        <f>+'Ark1'!S932</f>
        <v>8.2142131979695421</v>
      </c>
      <c r="Q16" s="121">
        <f>+IF(N16=0,"",'Ark1'!AJ932)</f>
        <v>113.28375233741956</v>
      </c>
      <c r="R16" s="95"/>
      <c r="S16" s="109">
        <f>+IF(N16=0,"",'Ark1'!AK932)</f>
        <v>21.75008447678287</v>
      </c>
      <c r="T16" s="47"/>
      <c r="U16" s="66">
        <f>+'Ark1'!T932</f>
        <v>6.2643654822335</v>
      </c>
      <c r="V16" s="139">
        <f>+'Ark1'!W932</f>
        <v>9.2791878172588813</v>
      </c>
      <c r="W16" s="73"/>
      <c r="X16" s="139">
        <f>+'Ark1'!X932</f>
        <v>100</v>
      </c>
      <c r="Y16" s="139">
        <f>+'Ark1'!Y932</f>
        <v>100</v>
      </c>
      <c r="Z16" s="139">
        <f>+'Ark1'!Z932</f>
        <v>0.84973185585864497</v>
      </c>
      <c r="AA16" s="66">
        <f>+'Ark1'!Z932</f>
        <v>0.84973185585864497</v>
      </c>
      <c r="AB16" s="66">
        <f>+'Ark1'!AB932</f>
        <v>1.6640599939236111</v>
      </c>
      <c r="AC16" s="66">
        <f>+'Ark1'!AC932</f>
        <v>17.984426124089204</v>
      </c>
      <c r="AD16" s="47"/>
      <c r="AE16" s="66">
        <f t="shared" si="1"/>
        <v>1.8220495745467999</v>
      </c>
      <c r="AF16" s="47"/>
      <c r="AG16" s="4"/>
      <c r="AH16" s="59"/>
      <c r="AI16" s="1"/>
      <c r="AJ16" s="5"/>
    </row>
    <row r="17" spans="1:42" ht="15.6">
      <c r="A17" s="47"/>
      <c r="B17" s="65">
        <f>+'Ark1'!C933</f>
        <v>2024</v>
      </c>
      <c r="C17" s="65">
        <f>+'Ark1'!N933</f>
        <v>433</v>
      </c>
      <c r="D17" s="65" t="s">
        <v>465</v>
      </c>
      <c r="E17" s="328">
        <f>+'Ark1'!Q933</f>
        <v>1725</v>
      </c>
      <c r="F17" s="327"/>
      <c r="G17" s="328">
        <f>+'Ark1'!R933</f>
        <v>2508</v>
      </c>
      <c r="H17" s="196">
        <f>+'Ark1'!AG933</f>
        <v>7.6239687341012541</v>
      </c>
      <c r="I17" s="111">
        <f t="shared" si="0"/>
        <v>-0.1631437140599683</v>
      </c>
      <c r="J17" s="196">
        <f>+'Ark1'!AH933</f>
        <v>1.2360446570972887</v>
      </c>
      <c r="K17" s="95"/>
      <c r="L17" s="250">
        <f>+'Ark1'!U933</f>
        <v>33.99800637958532</v>
      </c>
      <c r="M17" s="94"/>
      <c r="N17" s="434">
        <f>+'Ark1'!AI933</f>
        <v>2438</v>
      </c>
      <c r="O17" s="95"/>
      <c r="P17" s="66">
        <f>+'Ark1'!S933</f>
        <v>8.6535087719298254</v>
      </c>
      <c r="Q17" s="121">
        <f>+IF(N17=0,"",'Ark1'!AJ933)</f>
        <v>114.37723543888404</v>
      </c>
      <c r="R17" s="95"/>
      <c r="S17" s="109">
        <f>+IF(N17=0,"",'Ark1'!AK933)</f>
        <v>22.839282688686986</v>
      </c>
      <c r="T17" s="47"/>
      <c r="U17" s="66">
        <f>+'Ark1'!T933</f>
        <v>6.760366826156301</v>
      </c>
      <c r="V17" s="139">
        <f>+'Ark1'!W933</f>
        <v>14.114832535885171</v>
      </c>
      <c r="W17" s="73"/>
      <c r="X17" s="139">
        <f>+'Ark1'!X933</f>
        <v>100</v>
      </c>
      <c r="Y17" s="139">
        <f>+'Ark1'!Y933</f>
        <v>100</v>
      </c>
      <c r="Z17" s="139">
        <f>+'Ark1'!Z933</f>
        <v>0.58070724626416403</v>
      </c>
      <c r="AA17" s="66">
        <f>+'Ark1'!Z933</f>
        <v>0.58070724626416403</v>
      </c>
      <c r="AB17" s="66">
        <f>+'Ark1'!AB933</f>
        <v>1.6989278519995525</v>
      </c>
      <c r="AC17" s="66">
        <f>+'Ark1'!AC933</f>
        <v>11.099680323292947</v>
      </c>
      <c r="AD17" s="47"/>
      <c r="AE17" s="66">
        <f t="shared" si="1"/>
        <v>1.4539130434782608</v>
      </c>
      <c r="AF17" s="47"/>
      <c r="AG17" s="4"/>
      <c r="AH17" s="59"/>
      <c r="AI17" s="1"/>
      <c r="AJ17" s="5"/>
      <c r="AL17" s="2"/>
      <c r="AM17" s="2"/>
      <c r="AN17" s="2"/>
    </row>
    <row r="18" spans="1:42" ht="15.6">
      <c r="A18" s="47"/>
      <c r="B18" s="65">
        <f>+'Ark1'!C934</f>
        <v>2024</v>
      </c>
      <c r="C18" s="65">
        <f>+'Ark1'!N934</f>
        <v>435</v>
      </c>
      <c r="D18" s="65" t="s">
        <v>466</v>
      </c>
      <c r="E18" s="328">
        <f>+'Ark1'!Q934</f>
        <v>1823</v>
      </c>
      <c r="F18" s="327"/>
      <c r="G18" s="328">
        <f>+'Ark1'!R934</f>
        <v>2768</v>
      </c>
      <c r="H18" s="196">
        <f>+'Ark1'!AG934</f>
        <v>9.0130694818612511</v>
      </c>
      <c r="I18" s="111">
        <f t="shared" si="0"/>
        <v>-5.1062426856610443E-2</v>
      </c>
      <c r="J18" s="196">
        <f>+'Ark1'!AH934</f>
        <v>0.86705202312138685</v>
      </c>
      <c r="K18" s="95"/>
      <c r="L18" s="250">
        <f>+'Ark1'!U934</f>
        <v>36.417196531791994</v>
      </c>
      <c r="M18" s="94"/>
      <c r="N18" s="434">
        <f>+'Ark1'!AI934</f>
        <v>2664</v>
      </c>
      <c r="O18" s="95"/>
      <c r="P18" s="66">
        <f>+'Ark1'!S934</f>
        <v>9.0321531791907521</v>
      </c>
      <c r="Q18" s="121">
        <f>+IF(N18=0,"",'Ark1'!AJ934)</f>
        <v>115.53078078078077</v>
      </c>
      <c r="R18" s="95"/>
      <c r="S18" s="109">
        <f>+IF(N18=0,"",'Ark1'!AK934)</f>
        <v>23.737097364944944</v>
      </c>
      <c r="T18" s="47"/>
      <c r="U18" s="66">
        <f>+'Ark1'!T934</f>
        <v>7.2124277456647388</v>
      </c>
      <c r="V18" s="139">
        <f>+'Ark1'!W934</f>
        <v>19.653179190751437</v>
      </c>
      <c r="W18" s="73"/>
      <c r="X18" s="139">
        <f>+'Ark1'!X934</f>
        <v>100</v>
      </c>
      <c r="Y18" s="139">
        <f>+'Ark1'!Y934</f>
        <v>100</v>
      </c>
      <c r="Z18" s="139">
        <f>+'Ark1'!Z934</f>
        <v>0.84116486227852638</v>
      </c>
      <c r="AA18" s="66">
        <f>+'Ark1'!Z934</f>
        <v>0.84116486227852638</v>
      </c>
      <c r="AB18" s="66">
        <f>+'Ark1'!AB934</f>
        <v>1.8040870112611744</v>
      </c>
      <c r="AC18" s="66">
        <f>+'Ark1'!AC934</f>
        <v>16.985706295807191</v>
      </c>
      <c r="AD18" s="47"/>
      <c r="AE18" s="66">
        <f t="shared" si="1"/>
        <v>1.5183763027975863</v>
      </c>
      <c r="AF18" s="47"/>
      <c r="AG18" s="4"/>
      <c r="AH18" s="59"/>
      <c r="AI18" s="1"/>
      <c r="AJ18" s="5"/>
      <c r="AL18" s="2"/>
      <c r="AM18" s="2"/>
      <c r="AN18" s="2"/>
    </row>
    <row r="19" spans="1:42" ht="15.6">
      <c r="A19" s="47"/>
      <c r="B19" s="65">
        <f>+'Ark1'!C935</f>
        <v>2024</v>
      </c>
      <c r="C19" s="65">
        <f>+'Ark1'!N935</f>
        <v>438</v>
      </c>
      <c r="D19" s="65" t="s">
        <v>467</v>
      </c>
      <c r="E19" s="328">
        <f>+'Ark1'!Q935</f>
        <v>929</v>
      </c>
      <c r="F19" s="327"/>
      <c r="G19" s="328">
        <f>+'Ark1'!R935</f>
        <v>1144</v>
      </c>
      <c r="H19" s="196">
        <f>+'Ark1'!AG935</f>
        <v>3.9916774483707553</v>
      </c>
      <c r="I19" s="111">
        <f t="shared" si="0"/>
        <v>-2.5376351187644808E-3</v>
      </c>
      <c r="J19" s="196">
        <f>+'Ark1'!AH935</f>
        <v>1.0489510489510487</v>
      </c>
      <c r="K19" s="95"/>
      <c r="L19" s="250">
        <f>+'Ark1'!U935</f>
        <v>39.023776223776224</v>
      </c>
      <c r="M19" s="94"/>
      <c r="N19" s="434">
        <f>+'Ark1'!AI935</f>
        <v>1103</v>
      </c>
      <c r="O19" s="95"/>
      <c r="P19" s="66">
        <f>+'Ark1'!S935</f>
        <v>9.4624125874125848</v>
      </c>
      <c r="Q19" s="121">
        <f>+IF(N19=0,"",'Ark1'!AJ935)</f>
        <v>116.50081595648228</v>
      </c>
      <c r="R19" s="95"/>
      <c r="S19" s="109">
        <f>+IF(N19=0,"",'Ark1'!AK935)</f>
        <v>24.796790384336276</v>
      </c>
      <c r="T19" s="47"/>
      <c r="U19" s="66">
        <f>+'Ark1'!T935</f>
        <v>7.7386363636363615</v>
      </c>
      <c r="V19" s="139">
        <f>+'Ark1'!W935</f>
        <v>29.54545454545455</v>
      </c>
      <c r="W19" s="73"/>
      <c r="X19" s="139">
        <f>+'Ark1'!X935</f>
        <v>100</v>
      </c>
      <c r="Y19" s="139">
        <f>+'Ark1'!Y935</f>
        <v>100</v>
      </c>
      <c r="Z19" s="139">
        <f>+'Ark1'!Z935</f>
        <v>0.58576744734694475</v>
      </c>
      <c r="AA19" s="66">
        <f>+'Ark1'!Z935</f>
        <v>0.58576744734694475</v>
      </c>
      <c r="AB19" s="66">
        <f>+'Ark1'!AB935</f>
        <v>1.6463703117564219</v>
      </c>
      <c r="AC19" s="66">
        <f>+'Ark1'!AC935</f>
        <v>14.267363471067789</v>
      </c>
      <c r="AD19" s="47"/>
      <c r="AE19" s="66">
        <f t="shared" si="1"/>
        <v>1.2314316469321851</v>
      </c>
      <c r="AF19" s="47"/>
      <c r="AG19" s="4"/>
      <c r="AH19" s="59"/>
      <c r="AI19" s="1"/>
      <c r="AJ19" s="5"/>
      <c r="AL19" s="2"/>
      <c r="AM19" s="2"/>
      <c r="AN19" s="2"/>
    </row>
    <row r="20" spans="1:42" ht="15.6">
      <c r="A20" s="47"/>
      <c r="B20" s="65">
        <f>+'Ark1'!C936</f>
        <v>2024</v>
      </c>
      <c r="C20" s="65">
        <f>+'Ark1'!N936</f>
        <v>440</v>
      </c>
      <c r="D20" s="65" t="s">
        <v>468</v>
      </c>
      <c r="E20" s="328">
        <f>+'Ark1'!Q936</f>
        <v>906</v>
      </c>
      <c r="F20" s="327"/>
      <c r="G20" s="328">
        <f>+'Ark1'!R936</f>
        <v>1190</v>
      </c>
      <c r="H20" s="196">
        <f>+'Ark1'!AG936</f>
        <v>4.4086097458259825</v>
      </c>
      <c r="I20" s="111">
        <f t="shared" si="0"/>
        <v>0.19897939221254557</v>
      </c>
      <c r="J20" s="196">
        <f>+'Ark1'!AH936</f>
        <v>1.4285714285714288</v>
      </c>
      <c r="K20" s="95"/>
      <c r="L20" s="250">
        <f>+'Ark1'!U936</f>
        <v>41.433781512605123</v>
      </c>
      <c r="M20" s="94"/>
      <c r="N20" s="434">
        <f>+'Ark1'!AI936</f>
        <v>1151</v>
      </c>
      <c r="O20" s="95"/>
      <c r="P20" s="66">
        <f>+'Ark1'!S936</f>
        <v>9.8453781512605048</v>
      </c>
      <c r="Q20" s="121">
        <f>+IF(N20=0,"",'Ark1'!AJ936)</f>
        <v>117.28166811468311</v>
      </c>
      <c r="R20" s="95"/>
      <c r="S20" s="109">
        <f>+IF(N20=0,"",'Ark1'!AK936)</f>
        <v>25.839168198253127</v>
      </c>
      <c r="T20" s="47"/>
      <c r="U20" s="66">
        <f>+'Ark1'!T936</f>
        <v>8.3394957983193283</v>
      </c>
      <c r="V20" s="139">
        <f>+'Ark1'!W936</f>
        <v>42.016806722689054</v>
      </c>
      <c r="W20" s="73"/>
      <c r="X20" s="139">
        <f>+'Ark1'!X936</f>
        <v>100</v>
      </c>
      <c r="Y20" s="139">
        <f>+'Ark1'!Y936</f>
        <v>100</v>
      </c>
      <c r="Z20" s="139">
        <f>+'Ark1'!Z936</f>
        <v>0.84755802616704579</v>
      </c>
      <c r="AA20" s="66">
        <f>+'Ark1'!Z936</f>
        <v>0.84755802616704579</v>
      </c>
      <c r="AB20" s="66">
        <f>+'Ark1'!AB936</f>
        <v>1.9709750386353224</v>
      </c>
      <c r="AC20" s="66">
        <f>+'Ark1'!AC936</f>
        <v>8.4106446969311701</v>
      </c>
      <c r="AD20" s="47"/>
      <c r="AE20" s="66">
        <f t="shared" si="1"/>
        <v>1.3134657836644592</v>
      </c>
      <c r="AF20" s="47"/>
      <c r="AG20" s="4"/>
      <c r="AH20" s="59"/>
      <c r="AI20" s="1"/>
      <c r="AJ20" s="5"/>
      <c r="AL20" s="2"/>
      <c r="AM20" s="2"/>
      <c r="AN20" s="2"/>
    </row>
    <row r="21" spans="1:42" ht="15.6">
      <c r="A21" s="47"/>
      <c r="B21" s="65">
        <f>+'Ark1'!C937</f>
        <v>2024</v>
      </c>
      <c r="C21" s="65">
        <f>+'Ark1'!N937</f>
        <v>443</v>
      </c>
      <c r="D21" s="65" t="s">
        <v>469</v>
      </c>
      <c r="E21" s="328">
        <f>+'Ark1'!Q937</f>
        <v>419</v>
      </c>
      <c r="F21" s="327"/>
      <c r="G21" s="328">
        <f>+'Ark1'!R937</f>
        <v>477</v>
      </c>
      <c r="H21" s="196">
        <f>+'Ark1'!AG937</f>
        <v>1.8729138855532881</v>
      </c>
      <c r="I21" s="111">
        <f t="shared" si="0"/>
        <v>4.6800659332188133E-2</v>
      </c>
      <c r="J21" s="196">
        <f>+'Ark1'!AH937</f>
        <v>0.20964360587002101</v>
      </c>
      <c r="K21" s="95"/>
      <c r="L21" s="250">
        <f>+'Ark1'!U937</f>
        <v>43.913626834381553</v>
      </c>
      <c r="M21" s="94"/>
      <c r="N21" s="434">
        <f>+'Ark1'!AI937</f>
        <v>463</v>
      </c>
      <c r="O21" s="95"/>
      <c r="P21" s="66">
        <f>+'Ark1'!S937</f>
        <v>10.109014675052412</v>
      </c>
      <c r="Q21" s="121">
        <f>+IF(N21=0,"",'Ark1'!AJ937)</f>
        <v>118.38444924406063</v>
      </c>
      <c r="R21" s="95"/>
      <c r="S21" s="109">
        <f>+IF(N21=0,"",'Ark1'!AK937)</f>
        <v>26.607779811056737</v>
      </c>
      <c r="T21" s="47"/>
      <c r="U21" s="66">
        <f>+'Ark1'!T937</f>
        <v>8.7085953878406723</v>
      </c>
      <c r="V21" s="139">
        <f>+'Ark1'!W937</f>
        <v>51.991614255765192</v>
      </c>
      <c r="W21" s="73"/>
      <c r="X21" s="139">
        <f>+'Ark1'!X937</f>
        <v>100</v>
      </c>
      <c r="Y21" s="139">
        <f>+'Ark1'!Y937</f>
        <v>100</v>
      </c>
      <c r="Z21" s="139">
        <f>+'Ark1'!Z937</f>
        <v>0.58345717567101651</v>
      </c>
      <c r="AA21" s="66">
        <f>+'Ark1'!Z937</f>
        <v>0.58345717567101651</v>
      </c>
      <c r="AB21" s="66">
        <f>+'Ark1'!AB937</f>
        <v>1.7747913090238785</v>
      </c>
      <c r="AC21" s="66">
        <f>+'Ark1'!AC937</f>
        <v>10.382009222232224</v>
      </c>
      <c r="AD21" s="47"/>
      <c r="AE21" s="66">
        <f t="shared" si="1"/>
        <v>1.1384248210023866</v>
      </c>
      <c r="AF21" s="47"/>
      <c r="AG21" s="4"/>
      <c r="AH21" s="59"/>
      <c r="AI21" s="1"/>
      <c r="AJ21" s="5"/>
      <c r="AL21" s="2"/>
      <c r="AM21" s="2"/>
      <c r="AN21" s="2"/>
    </row>
    <row r="22" spans="1:42" ht="15.6">
      <c r="A22" s="47"/>
      <c r="B22" s="65">
        <f>+'Ark1'!C938</f>
        <v>2024</v>
      </c>
      <c r="C22" s="65">
        <f>+'Ark1'!N938</f>
        <v>445</v>
      </c>
      <c r="D22" s="65" t="s">
        <v>470</v>
      </c>
      <c r="E22" s="328">
        <f>+'Ark1'!Q938</f>
        <v>473</v>
      </c>
      <c r="F22" s="327"/>
      <c r="G22" s="328">
        <f>+'Ark1'!R938</f>
        <v>562</v>
      </c>
      <c r="H22" s="196">
        <f>+'Ark1'!AG938</f>
        <v>2.3618414405489179</v>
      </c>
      <c r="I22" s="111">
        <f t="shared" si="0"/>
        <v>-3.0481744528110255E-3</v>
      </c>
      <c r="J22" s="196">
        <f>+'Ark1'!AH938</f>
        <v>1.4234875444839861</v>
      </c>
      <c r="K22" s="95"/>
      <c r="L22" s="250">
        <f>+'Ark1'!U938</f>
        <v>47.001779359430579</v>
      </c>
      <c r="M22" s="94"/>
      <c r="N22" s="434">
        <f>+'Ark1'!AI938</f>
        <v>544</v>
      </c>
      <c r="O22" s="95"/>
      <c r="P22" s="66">
        <f>+'Ark1'!S938</f>
        <v>10.596085409252671</v>
      </c>
      <c r="Q22" s="121">
        <f>+IF(N22=0,"",'Ark1'!AJ938)</f>
        <v>119.24191176470596</v>
      </c>
      <c r="R22" s="95"/>
      <c r="S22" s="109">
        <f>+IF(N22=0,"",'Ark1'!AK938)</f>
        <v>27.865682874502237</v>
      </c>
      <c r="T22" s="47"/>
      <c r="U22" s="66">
        <f>+'Ark1'!T938</f>
        <v>9.3540925266903923</v>
      </c>
      <c r="V22" s="139">
        <f>+'Ark1'!W938</f>
        <v>69.395017793594306</v>
      </c>
      <c r="W22" s="73"/>
      <c r="X22" s="139">
        <f>+'Ark1'!X938</f>
        <v>100</v>
      </c>
      <c r="Y22" s="139">
        <f>+'Ark1'!Y938</f>
        <v>100</v>
      </c>
      <c r="Z22" s="139">
        <f>+'Ark1'!Z938</f>
        <v>1.3506543956611017</v>
      </c>
      <c r="AA22" s="66">
        <f>+'Ark1'!Z938</f>
        <v>1.3506543956611017</v>
      </c>
      <c r="AB22" s="66">
        <f>+'Ark1'!AB938</f>
        <v>1.75274852141976</v>
      </c>
      <c r="AC22" s="66">
        <f>+'Ark1'!AC938</f>
        <v>18.35821282078312</v>
      </c>
      <c r="AD22" s="47"/>
      <c r="AE22" s="66">
        <f t="shared" si="1"/>
        <v>1.1881606765327695</v>
      </c>
      <c r="AF22" s="47"/>
      <c r="AG22" s="4"/>
      <c r="AH22" s="59"/>
      <c r="AI22" s="13"/>
      <c r="AJ22" s="5"/>
      <c r="AL22" s="2"/>
      <c r="AM22" s="2"/>
      <c r="AN22" s="4"/>
      <c r="AO22" s="4"/>
      <c r="AP22" s="4"/>
    </row>
    <row r="23" spans="1:42" ht="15.6">
      <c r="A23" s="47"/>
      <c r="B23" s="65">
        <f>+'Ark1'!C939</f>
        <v>2024</v>
      </c>
      <c r="C23" s="65">
        <f>+'Ark1'!N939</f>
        <v>450</v>
      </c>
      <c r="D23" s="65" t="s">
        <v>471</v>
      </c>
      <c r="E23" s="328">
        <f>+'Ark1'!Q939</f>
        <v>127</v>
      </c>
      <c r="F23" s="327"/>
      <c r="G23" s="328">
        <f>+'Ark1'!R939</f>
        <v>150</v>
      </c>
      <c r="H23" s="196">
        <f>+'Ark1'!AG939</f>
        <v>0.69723276052456651</v>
      </c>
      <c r="I23" s="111">
        <f t="shared" si="0"/>
        <v>4.4777779355927638E-2</v>
      </c>
      <c r="J23" s="196">
        <f>+'Ark1'!AH939</f>
        <v>3.3333333333333344</v>
      </c>
      <c r="K23" s="95"/>
      <c r="L23" s="250">
        <f>+'Ark1'!U939</f>
        <v>51.986000000000011</v>
      </c>
      <c r="M23" s="94"/>
      <c r="N23" s="434">
        <f>+'Ark1'!AI939</f>
        <v>144</v>
      </c>
      <c r="O23" s="95"/>
      <c r="P23" s="66">
        <f>+'Ark1'!S939</f>
        <v>11.3</v>
      </c>
      <c r="Q23" s="121">
        <f>+IF(N23=0,"",'Ark1'!AJ939)</f>
        <v>120.73333333333336</v>
      </c>
      <c r="R23" s="95"/>
      <c r="S23" s="109">
        <f>+IF(N23=0,"",'Ark1'!AK939)</f>
        <v>29.702785321896659</v>
      </c>
      <c r="T23" s="47"/>
      <c r="U23" s="66">
        <f>+'Ark1'!T939</f>
        <v>10.446666666666667</v>
      </c>
      <c r="V23" s="139">
        <f>+'Ark1'!W939</f>
        <v>86.666666666666686</v>
      </c>
      <c r="W23" s="73"/>
      <c r="X23" s="139">
        <f>+'Ark1'!X939</f>
        <v>100</v>
      </c>
      <c r="Y23" s="139">
        <f>+'Ark1'!Y939</f>
        <v>100</v>
      </c>
      <c r="Z23" s="139">
        <f>+'Ark1'!Z939</f>
        <v>1.317473845406846</v>
      </c>
      <c r="AA23" s="66">
        <f>+'Ark1'!Z939</f>
        <v>1.317473845406846</v>
      </c>
      <c r="AB23" s="66">
        <f>+'Ark1'!AB939</f>
        <v>2.0478823750943831</v>
      </c>
      <c r="AC23" s="66">
        <f>+'Ark1'!AC939</f>
        <v>13.293651093315738</v>
      </c>
      <c r="AD23" s="47"/>
      <c r="AE23" s="66">
        <f t="shared" si="1"/>
        <v>1.1811023622047243</v>
      </c>
      <c r="AF23" s="47"/>
      <c r="AG23" s="4"/>
      <c r="AH23" s="59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65">
        <f>+'Ark1'!C940</f>
        <v>2024</v>
      </c>
      <c r="C24" s="65">
        <f>+'Ark1'!N940</f>
        <v>455</v>
      </c>
      <c r="D24" s="65" t="s">
        <v>472</v>
      </c>
      <c r="E24" s="328">
        <f>+'Ark1'!Q940</f>
        <v>33</v>
      </c>
      <c r="F24" s="327"/>
      <c r="G24" s="328">
        <f>+'Ark1'!R940</f>
        <v>33</v>
      </c>
      <c r="H24" s="196">
        <f>+'Ark1'!AG940</f>
        <v>0.1679442278168857</v>
      </c>
      <c r="I24" s="111">
        <f t="shared" si="0"/>
        <v>1.1371590125204056E-2</v>
      </c>
      <c r="J24" s="196">
        <f>+'Ark1'!AH940</f>
        <v>0</v>
      </c>
      <c r="K24" s="95"/>
      <c r="L24" s="250">
        <f>+'Ark1'!U940</f>
        <v>56.9181818181818</v>
      </c>
      <c r="M24" s="94"/>
      <c r="N24" s="434">
        <f>+'Ark1'!AI940</f>
        <v>31</v>
      </c>
      <c r="O24" s="95"/>
      <c r="P24" s="66">
        <f>+'Ark1'!S940</f>
        <v>11.575757575757578</v>
      </c>
      <c r="Q24" s="121">
        <f>+IF(N24=0,"",'Ark1'!AJ940)</f>
        <v>121.9806451612903</v>
      </c>
      <c r="R24" s="95"/>
      <c r="S24" s="109">
        <f>+IF(N24=0,"",'Ark1'!AK940)</f>
        <v>30.096364931965631</v>
      </c>
      <c r="T24" s="47"/>
      <c r="U24" s="66">
        <f>+'Ark1'!T940</f>
        <v>11.454545454545457</v>
      </c>
      <c r="V24" s="139">
        <f>+'Ark1'!W940</f>
        <v>100</v>
      </c>
      <c r="W24" s="73"/>
      <c r="X24" s="139">
        <f>+'Ark1'!X940</f>
        <v>100</v>
      </c>
      <c r="Y24" s="139">
        <f>+'Ark1'!Y940</f>
        <v>100</v>
      </c>
      <c r="Z24" s="139">
        <f>+'Ark1'!Z940</f>
        <v>1.1595334865097795</v>
      </c>
      <c r="AA24" s="66">
        <f>+'Ark1'!Z940</f>
        <v>1.1595334865097795</v>
      </c>
      <c r="AB24" s="66">
        <f>+'Ark1'!AB940</f>
        <v>1.793775586296809</v>
      </c>
      <c r="AC24" s="66">
        <f>+'Ark1'!AC940</f>
        <v>27.11244302630455</v>
      </c>
      <c r="AD24" s="47"/>
      <c r="AE24" s="66">
        <f t="shared" si="1"/>
        <v>1</v>
      </c>
      <c r="AF24" s="47"/>
      <c r="AG24" s="4"/>
      <c r="AH24" s="59"/>
      <c r="AI24" s="13"/>
      <c r="AJ24" s="5"/>
      <c r="AL24" s="1"/>
      <c r="AM24" s="1"/>
      <c r="AN24" s="11"/>
      <c r="AO24" s="11"/>
      <c r="AP24" s="11"/>
    </row>
    <row r="25" spans="1:42" ht="15.6">
      <c r="A25" s="47"/>
      <c r="B25" s="65">
        <f>+'Ark1'!C941</f>
        <v>2024</v>
      </c>
      <c r="C25" s="65">
        <f>+'Ark1'!N941</f>
        <v>460</v>
      </c>
      <c r="D25" s="65" t="s">
        <v>473</v>
      </c>
      <c r="E25" s="328">
        <f>+'Ark1'!Q941</f>
        <v>6</v>
      </c>
      <c r="F25" s="327"/>
      <c r="G25" s="328">
        <f>+'Ark1'!R941</f>
        <v>7</v>
      </c>
      <c r="H25" s="196">
        <f>+'Ark1'!AG941</f>
        <v>3.88051934581954E-2</v>
      </c>
      <c r="I25" s="111">
        <f t="shared" si="0"/>
        <v>-2.5738941718342609E-2</v>
      </c>
      <c r="J25" s="196">
        <f>+'Ark1'!AH941</f>
        <v>0</v>
      </c>
      <c r="K25" s="95"/>
      <c r="L25" s="250">
        <f>+'Ark1'!U941</f>
        <v>62</v>
      </c>
      <c r="M25" s="94"/>
      <c r="N25" s="434">
        <f>+'Ark1'!AI941</f>
        <v>6</v>
      </c>
      <c r="O25" s="95"/>
      <c r="P25" s="66">
        <f>+'Ark1'!S941</f>
        <v>12.285714285714288</v>
      </c>
      <c r="Q25" s="121">
        <f>+IF(N25=0,"",'Ark1'!AJ941)</f>
        <v>124.81666666666663</v>
      </c>
      <c r="R25" s="95"/>
      <c r="S25" s="109">
        <f>+IF(N25=0,"",'Ark1'!AK941)</f>
        <v>31.874097596656856</v>
      </c>
      <c r="T25" s="47"/>
      <c r="U25" s="66">
        <f>+'Ark1'!T941</f>
        <v>10.714285714285712</v>
      </c>
      <c r="V25" s="139">
        <f>+'Ark1'!W941</f>
        <v>85.714285714285694</v>
      </c>
      <c r="W25" s="73"/>
      <c r="X25" s="139">
        <f>+'Ark1'!X941</f>
        <v>100</v>
      </c>
      <c r="Y25" s="139">
        <f>+'Ark1'!Y941</f>
        <v>100</v>
      </c>
      <c r="Z25" s="139">
        <f>+'Ark1'!Z941</f>
        <v>1.1464230084422671</v>
      </c>
      <c r="AA25" s="66">
        <f>+'Ark1'!Z941</f>
        <v>1.1464230084422671</v>
      </c>
      <c r="AB25" s="66">
        <f>+'Ark1'!AB941</f>
        <v>2.185294077254055</v>
      </c>
      <c r="AC25" s="66">
        <f>+'Ark1'!AC941</f>
        <v>42.450671332352279</v>
      </c>
      <c r="AD25" s="47"/>
      <c r="AE25" s="66">
        <f t="shared" si="1"/>
        <v>1.1666666666666667</v>
      </c>
      <c r="AF25" s="47"/>
      <c r="AG25" s="4"/>
      <c r="AH25" s="59"/>
      <c r="AI25" s="13"/>
      <c r="AJ25" s="5"/>
      <c r="AL25" s="1"/>
      <c r="AM25" s="1"/>
      <c r="AN25" s="11"/>
      <c r="AO25" s="11"/>
      <c r="AP25" s="11"/>
    </row>
    <row r="26" spans="1:42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94"/>
      <c r="N26" s="47"/>
      <c r="O26" s="47"/>
      <c r="P26" s="47"/>
      <c r="Q26" s="47"/>
      <c r="R26" s="95"/>
      <c r="S26" s="47"/>
      <c r="T26" s="47"/>
      <c r="U26" s="47"/>
      <c r="V26" s="47"/>
      <c r="W26" s="73"/>
      <c r="X26" s="47"/>
      <c r="Y26" s="47"/>
      <c r="Z26" s="47"/>
      <c r="AA26" s="47"/>
      <c r="AB26" s="47"/>
      <c r="AC26" s="47"/>
      <c r="AD26" s="47"/>
      <c r="AE26" s="47"/>
      <c r="AF26" s="47"/>
      <c r="AG26" s="4"/>
      <c r="AH26" s="59"/>
      <c r="AI26" s="13"/>
      <c r="AJ26" s="5"/>
      <c r="AL26" s="1"/>
      <c r="AM26" s="1"/>
      <c r="AN26" s="11"/>
      <c r="AO26" s="11"/>
      <c r="AP26" s="11"/>
    </row>
    <row r="27" spans="1:42" ht="15.6">
      <c r="A27" s="47"/>
      <c r="B27">
        <f>+'Ark1'!C942</f>
        <v>2023</v>
      </c>
      <c r="C27">
        <f>+'Ark1'!N942</f>
        <v>409</v>
      </c>
      <c r="D27" s="3" t="s">
        <v>458</v>
      </c>
      <c r="E27" s="316">
        <f>+'Ark1'!Q942</f>
        <v>270</v>
      </c>
      <c r="F27" s="327"/>
      <c r="G27" s="316">
        <f>+'Ark1'!R942</f>
        <v>710</v>
      </c>
      <c r="H27" s="197">
        <f>+'Ark1'!AG942</f>
        <v>0.49656183763963374</v>
      </c>
      <c r="I27" s="60">
        <f t="shared" ref="I27:I42" si="2">+H27-H44</f>
        <v>2.460893968852973E-2</v>
      </c>
      <c r="J27" s="197">
        <f>+'Ark1'!AH942</f>
        <v>11.126760563380278</v>
      </c>
      <c r="K27" s="95"/>
      <c r="L27" s="92">
        <f>+'Ark1'!U942</f>
        <v>8.9546478873239437</v>
      </c>
      <c r="M27" s="94"/>
      <c r="N27" s="434">
        <f>+'Ark1'!AI942</f>
        <v>84</v>
      </c>
      <c r="O27" s="95"/>
      <c r="P27" s="1">
        <f>+'Ark1'!S942</f>
        <v>4.1140845070422527</v>
      </c>
      <c r="Q27" s="121">
        <f>+IF(N27=0,"",'Ark1'!AJ942)</f>
        <v>89.6</v>
      </c>
      <c r="R27" s="95"/>
      <c r="S27" s="109">
        <f>+IF(N27=0,"",'Ark1'!AK942)</f>
        <v>12.703013792432859</v>
      </c>
      <c r="T27" s="47"/>
      <c r="U27" s="1">
        <f>+'Ark1'!T942</f>
        <v>3.9985915492957753</v>
      </c>
      <c r="V27" s="11">
        <f>+'Ark1'!W942</f>
        <v>0</v>
      </c>
      <c r="W27" s="73"/>
      <c r="X27" s="11">
        <f>+'Ark1'!X942</f>
        <v>0</v>
      </c>
      <c r="Y27" s="11">
        <f>+'Ark1'!Y942</f>
        <v>0</v>
      </c>
      <c r="Z27" s="11">
        <f>+'Ark1'!Z942</f>
        <v>0.94347250568022434</v>
      </c>
      <c r="AA27" s="1">
        <f>+'Ark1'!Z942</f>
        <v>0.94347250568022434</v>
      </c>
      <c r="AB27" s="1">
        <f>+'Ark1'!AB942</f>
        <v>1.4393849388478783</v>
      </c>
      <c r="AC27" s="1">
        <f>+'Ark1'!AC942</f>
        <v>35.235977839352906</v>
      </c>
      <c r="AD27" s="47"/>
      <c r="AE27" s="1">
        <f t="shared" si="1"/>
        <v>2.6296296296296298</v>
      </c>
      <c r="AF27" s="47"/>
      <c r="AG27" s="4"/>
      <c r="AH27" s="59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+'Ark1'!C943</f>
        <v>2023</v>
      </c>
      <c r="C28">
        <f>+'Ark1'!N943</f>
        <v>410</v>
      </c>
      <c r="D28" s="3" t="s">
        <v>459</v>
      </c>
      <c r="E28" s="316">
        <f>+'Ark1'!Q943</f>
        <v>1323</v>
      </c>
      <c r="F28" s="327"/>
      <c r="G28" s="316">
        <f>+'Ark1'!R943</f>
        <v>4697</v>
      </c>
      <c r="H28" s="197">
        <f>+'Ark1'!AG943</f>
        <v>4.715830073974268</v>
      </c>
      <c r="I28" s="60">
        <f t="shared" si="2"/>
        <v>0.44721016055031271</v>
      </c>
      <c r="J28" s="197">
        <f>+'Ark1'!AH943</f>
        <v>9.8147753885458808</v>
      </c>
      <c r="K28" s="95"/>
      <c r="L28" s="92">
        <f>+'Ark1'!U943</f>
        <v>12.85497125824997</v>
      </c>
      <c r="M28" s="94"/>
      <c r="N28" s="434">
        <f>+'Ark1'!AI943</f>
        <v>886</v>
      </c>
      <c r="O28" s="95"/>
      <c r="P28" s="1">
        <f>+'Ark1'!S943</f>
        <v>5.3280817543112642</v>
      </c>
      <c r="Q28" s="121">
        <f>+IF(N28=0,"",'Ark1'!AJ943)</f>
        <v>96.012641083521473</v>
      </c>
      <c r="R28" s="95"/>
      <c r="S28" s="109">
        <f>+IF(N28=0,"",'Ark1'!AK943)</f>
        <v>14.976589413381831</v>
      </c>
      <c r="T28" s="47"/>
      <c r="U28" s="1">
        <f>+'Ark1'!T943</f>
        <v>5.3449010006387052</v>
      </c>
      <c r="V28" s="11">
        <f>+'Ark1'!W943</f>
        <v>1.0857994464551839</v>
      </c>
      <c r="W28" s="73"/>
      <c r="X28" s="11">
        <f>+'Ark1'!X943</f>
        <v>0</v>
      </c>
      <c r="Y28" s="11">
        <f>+'Ark1'!Y943</f>
        <v>0</v>
      </c>
      <c r="Z28" s="11">
        <f>+'Ark1'!Z943</f>
        <v>1.4253421554063783</v>
      </c>
      <c r="AA28" s="1">
        <f>+'Ark1'!Z943</f>
        <v>1.4253421554063783</v>
      </c>
      <c r="AB28" s="1">
        <f>+'Ark1'!AB943</f>
        <v>1.7619243294661098</v>
      </c>
      <c r="AC28" s="1">
        <f>+'Ark1'!AC943</f>
        <v>25.681694682192425</v>
      </c>
      <c r="AD28" s="47"/>
      <c r="AE28" s="1">
        <f t="shared" si="1"/>
        <v>3.5502645502645502</v>
      </c>
      <c r="AF28" s="47"/>
      <c r="AG28" s="4"/>
      <c r="AH28" s="59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+'Ark1'!C944</f>
        <v>2023</v>
      </c>
      <c r="C29">
        <f>+'Ark1'!N944</f>
        <v>415</v>
      </c>
      <c r="D29" s="3" t="s">
        <v>460</v>
      </c>
      <c r="E29" s="316">
        <f>+'Ark1'!Q944</f>
        <v>2709</v>
      </c>
      <c r="F29" s="327"/>
      <c r="G29" s="316">
        <f>+'Ark1'!R944</f>
        <v>6944</v>
      </c>
      <c r="H29" s="197">
        <f>+'Ark1'!AG944</f>
        <v>9.5421443367441583</v>
      </c>
      <c r="I29" s="60">
        <f t="shared" si="2"/>
        <v>0.9216158423907963</v>
      </c>
      <c r="J29" s="197">
        <f>+'Ark1'!AH944</f>
        <v>5.4291474654377891</v>
      </c>
      <c r="K29" s="95"/>
      <c r="L29" s="92">
        <f>+'Ark1'!U944</f>
        <v>17.594210829493051</v>
      </c>
      <c r="M29" s="94"/>
      <c r="N29" s="434">
        <f>+'Ark1'!AI944</f>
        <v>1837</v>
      </c>
      <c r="O29" s="95"/>
      <c r="P29" s="1">
        <f>+'Ark1'!S944</f>
        <v>5.9815668202764991</v>
      </c>
      <c r="Q29" s="121">
        <f>+IF(N29=0,"",'Ark1'!AJ944)</f>
        <v>102.67229178007616</v>
      </c>
      <c r="R29" s="95"/>
      <c r="S29" s="109">
        <f>+IF(N29=0,"",'Ark1'!AK944)</f>
        <v>16.492634269541924</v>
      </c>
      <c r="T29" s="47"/>
      <c r="U29" s="1">
        <f>+'Ark1'!T944</f>
        <v>5.73991935483871</v>
      </c>
      <c r="V29" s="11">
        <f>+'Ark1'!W944</f>
        <v>5.0979262672811059</v>
      </c>
      <c r="W29" s="73"/>
      <c r="X29" s="11">
        <f>+'Ark1'!X944</f>
        <v>81.710829493087516</v>
      </c>
      <c r="Y29" s="11">
        <f>+'Ark1'!Y944</f>
        <v>0</v>
      </c>
      <c r="Z29" s="11">
        <f>+'Ark1'!Z944</f>
        <v>1.4827613148591381</v>
      </c>
      <c r="AA29" s="1">
        <f>+'Ark1'!Z944</f>
        <v>1.4827613148591381</v>
      </c>
      <c r="AB29" s="1">
        <f>+'Ark1'!AB944</f>
        <v>2.0183595092806756</v>
      </c>
      <c r="AC29" s="1">
        <f>+'Ark1'!AC944</f>
        <v>10.778802995614516</v>
      </c>
      <c r="AD29" s="47"/>
      <c r="AE29" s="1">
        <f t="shared" si="1"/>
        <v>2.5633074935400515</v>
      </c>
      <c r="AF29" s="47"/>
      <c r="AG29" s="4"/>
      <c r="AH29" s="59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+'Ark1'!C945</f>
        <v>2023</v>
      </c>
      <c r="C30">
        <f>+'Ark1'!N945</f>
        <v>420</v>
      </c>
      <c r="D30" s="3" t="s">
        <v>461</v>
      </c>
      <c r="E30" s="316">
        <f>+'Ark1'!Q945</f>
        <v>4093</v>
      </c>
      <c r="F30" s="327"/>
      <c r="G30" s="316">
        <f>+'Ark1'!R945</f>
        <v>9341</v>
      </c>
      <c r="H30" s="197">
        <f>+'Ark1'!AG945</f>
        <v>16.558921281929106</v>
      </c>
      <c r="I30" s="60">
        <f t="shared" si="2"/>
        <v>0.57617927187160767</v>
      </c>
      <c r="J30" s="197">
        <f>+'Ark1'!AH945</f>
        <v>3.7362166791564073</v>
      </c>
      <c r="K30" s="95"/>
      <c r="L30" s="92">
        <f>+'Ark1'!U945</f>
        <v>22.697195161117804</v>
      </c>
      <c r="M30" s="94"/>
      <c r="N30" s="434">
        <f>+'Ark1'!AI945</f>
        <v>3127</v>
      </c>
      <c r="O30" s="95"/>
      <c r="P30" s="1">
        <f>+'Ark1'!S945</f>
        <v>6.658923027513115</v>
      </c>
      <c r="Q30" s="121">
        <f>+IF(N30=0,"",'Ark1'!AJ945)</f>
        <v>108.2236008954269</v>
      </c>
      <c r="R30" s="95"/>
      <c r="S30" s="109">
        <f>+IF(N30=0,"",'Ark1'!AK945)</f>
        <v>18.096768367782303</v>
      </c>
      <c r="T30" s="47"/>
      <c r="U30" s="1">
        <f>+'Ark1'!T945</f>
        <v>5.659244192270636</v>
      </c>
      <c r="V30" s="11">
        <f>+'Ark1'!W945</f>
        <v>6.4982335938336364</v>
      </c>
      <c r="W30" s="73"/>
      <c r="X30" s="11">
        <f>+'Ark1'!X945</f>
        <v>100</v>
      </c>
      <c r="Y30" s="11">
        <f>+'Ark1'!Y945</f>
        <v>43.903222353067115</v>
      </c>
      <c r="Z30" s="11">
        <f>+'Ark1'!Z945</f>
        <v>1.4162879611980557</v>
      </c>
      <c r="AA30" s="1">
        <f>+'Ark1'!Z945</f>
        <v>1.4162879611980557</v>
      </c>
      <c r="AB30" s="1">
        <f>+'Ark1'!AB945</f>
        <v>1.8601798741866389</v>
      </c>
      <c r="AC30" s="1">
        <f>+'Ark1'!AC945</f>
        <v>14.997209531072137</v>
      </c>
      <c r="AD30" s="47"/>
      <c r="AE30" s="1">
        <f t="shared" si="1"/>
        <v>2.2821891033471782</v>
      </c>
      <c r="AF30" s="47"/>
      <c r="AG30" s="4"/>
      <c r="AH30" s="59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+'Ark1'!C946</f>
        <v>2023</v>
      </c>
      <c r="C31">
        <f>+'Ark1'!N946</f>
        <v>425</v>
      </c>
      <c r="D31" s="3" t="s">
        <v>462</v>
      </c>
      <c r="E31" s="316">
        <f>+'Ark1'!Q946</f>
        <v>3502</v>
      </c>
      <c r="F31" s="327"/>
      <c r="G31" s="316">
        <f>+'Ark1'!R946</f>
        <v>6731</v>
      </c>
      <c r="H31" s="197">
        <f>+'Ark1'!AG946</f>
        <v>13.95557607749422</v>
      </c>
      <c r="I31" s="60">
        <f t="shared" si="2"/>
        <v>2.0839187843582963E-2</v>
      </c>
      <c r="J31" s="197">
        <f>+'Ark1'!AH946</f>
        <v>2.7039072946070406</v>
      </c>
      <c r="K31" s="95"/>
      <c r="L31" s="92">
        <f>+'Ark1'!U946</f>
        <v>26.546159560243719</v>
      </c>
      <c r="M31" s="94"/>
      <c r="N31" s="434">
        <f>+'Ark1'!AI946</f>
        <v>2244</v>
      </c>
      <c r="O31" s="95"/>
      <c r="P31" s="1">
        <f>+'Ark1'!S946</f>
        <v>7.3237260436785023</v>
      </c>
      <c r="Q31" s="121">
        <f>+IF(N31=0,"",'Ark1'!AJ946)</f>
        <v>111.02535650623888</v>
      </c>
      <c r="R31" s="95"/>
      <c r="S31" s="109">
        <f>+IF(N31=0,"",'Ark1'!AK946)</f>
        <v>19.557783531098369</v>
      </c>
      <c r="T31" s="47"/>
      <c r="U31" s="1">
        <f>+'Ark1'!T946</f>
        <v>5.8472738077551636</v>
      </c>
      <c r="V31" s="11">
        <f>+'Ark1'!W946</f>
        <v>7.7551626801366815</v>
      </c>
      <c r="W31" s="73"/>
      <c r="X31" s="11">
        <f>+'Ark1'!X946</f>
        <v>100</v>
      </c>
      <c r="Y31" s="11">
        <f>+'Ark1'!Y946</f>
        <v>100</v>
      </c>
      <c r="Z31" s="11">
        <f>+'Ark1'!Z946</f>
        <v>1.2639621789920852</v>
      </c>
      <c r="AA31" s="1">
        <f>+'Ark1'!Z946</f>
        <v>1.2639621789920852</v>
      </c>
      <c r="AB31" s="1">
        <f>+'Ark1'!AB946</f>
        <v>1.8198054278770861</v>
      </c>
      <c r="AC31" s="1">
        <f>+'Ark1'!AC946</f>
        <v>9.8510144078498367</v>
      </c>
      <c r="AD31" s="47"/>
      <c r="AE31" s="1">
        <f t="shared" si="1"/>
        <v>1.9220445459737292</v>
      </c>
      <c r="AF31" s="47"/>
      <c r="AG31" s="4"/>
      <c r="AH31" s="59"/>
      <c r="AI31" s="5"/>
      <c r="AJ31" s="5"/>
      <c r="AL31" s="1"/>
      <c r="AM31" s="1"/>
      <c r="AN31" s="11"/>
      <c r="AO31" s="11"/>
      <c r="AP31" s="11"/>
    </row>
    <row r="32" spans="1:42" ht="15.6">
      <c r="A32" s="47"/>
      <c r="B32">
        <f>+'Ark1'!C947</f>
        <v>2023</v>
      </c>
      <c r="C32">
        <f>+'Ark1'!N947</f>
        <v>428</v>
      </c>
      <c r="D32" s="3" t="s">
        <v>463</v>
      </c>
      <c r="E32" s="316">
        <f>+'Ark1'!Q947</f>
        <v>2669</v>
      </c>
      <c r="F32" s="327"/>
      <c r="G32" s="316">
        <f>+'Ark1'!R947</f>
        <v>4398</v>
      </c>
      <c r="H32" s="197">
        <f>+'Ark1'!AG947</f>
        <v>9.9727483789377942</v>
      </c>
      <c r="I32" s="60">
        <f t="shared" si="2"/>
        <v>0.3287906397216922</v>
      </c>
      <c r="J32" s="197">
        <f>+'Ark1'!AH947</f>
        <v>2.3192360163710783</v>
      </c>
      <c r="K32" s="95"/>
      <c r="L32" s="92">
        <f>+'Ark1'!U947</f>
        <v>29.03308321964527</v>
      </c>
      <c r="M32" s="94"/>
      <c r="N32" s="434">
        <f>+'Ark1'!AI947</f>
        <v>1468</v>
      </c>
      <c r="O32" s="95"/>
      <c r="P32" s="1">
        <f>+'Ark1'!S947</f>
        <v>7.7414733969986349</v>
      </c>
      <c r="Q32" s="121">
        <f>+IF(N32=0,"",'Ark1'!AJ947)</f>
        <v>112.63208446866476</v>
      </c>
      <c r="R32" s="95"/>
      <c r="S32" s="109">
        <f>+IF(N32=0,"",'Ark1'!AK947)</f>
        <v>20.454499140458179</v>
      </c>
      <c r="T32" s="47"/>
      <c r="U32" s="1">
        <f>+'Ark1'!T947</f>
        <v>6.1534788540245593</v>
      </c>
      <c r="V32" s="11">
        <f>+'Ark1'!W947</f>
        <v>8.4811277853569802</v>
      </c>
      <c r="W32" s="73"/>
      <c r="X32" s="11">
        <f>+'Ark1'!X947</f>
        <v>100</v>
      </c>
      <c r="Y32" s="11">
        <f>+'Ark1'!Y947</f>
        <v>100</v>
      </c>
      <c r="Z32" s="11">
        <f>+'Ark1'!Z947</f>
        <v>1.3697817506691279</v>
      </c>
      <c r="AA32" s="1">
        <f>+'Ark1'!Z947</f>
        <v>1.3697817506691279</v>
      </c>
      <c r="AB32" s="1">
        <f>+'Ark1'!AB947</f>
        <v>1.8830882405926803</v>
      </c>
      <c r="AC32" s="1">
        <f>+'Ark1'!AC947</f>
        <v>9.0897140377694381</v>
      </c>
      <c r="AD32" s="47"/>
      <c r="AE32" s="1">
        <f t="shared" si="1"/>
        <v>1.6478081678531284</v>
      </c>
      <c r="AF32" s="47"/>
      <c r="AG32" s="4"/>
      <c r="AH32" s="59"/>
      <c r="AI32" s="5"/>
      <c r="AJ32" s="5"/>
      <c r="AL32" s="1"/>
      <c r="AM32" s="1"/>
      <c r="AN32" s="11"/>
      <c r="AO32" s="11"/>
      <c r="AP32" s="11"/>
    </row>
    <row r="33" spans="1:42" ht="15.6">
      <c r="A33" s="47"/>
      <c r="B33">
        <f>+'Ark1'!C948</f>
        <v>2023</v>
      </c>
      <c r="C33">
        <f>+'Ark1'!N948</f>
        <v>430</v>
      </c>
      <c r="D33" s="3" t="s">
        <v>464</v>
      </c>
      <c r="E33" s="316">
        <f>+'Ark1'!Q948</f>
        <v>3109</v>
      </c>
      <c r="F33" s="327"/>
      <c r="G33" s="316">
        <f>+'Ark1'!R948</f>
        <v>5951</v>
      </c>
      <c r="H33" s="197">
        <f>+'Ark1'!AG948</f>
        <v>14.638553624039105</v>
      </c>
      <c r="I33" s="60">
        <f t="shared" si="2"/>
        <v>0.33364673458970806</v>
      </c>
      <c r="J33" s="197">
        <f>+'Ark1'!AH948</f>
        <v>1.9156444295076451</v>
      </c>
      <c r="K33" s="95"/>
      <c r="L33" s="92">
        <f>+'Ark1'!U948</f>
        <v>31.495009242144089</v>
      </c>
      <c r="M33" s="94"/>
      <c r="N33" s="434">
        <f>+'Ark1'!AI948</f>
        <v>1943</v>
      </c>
      <c r="O33" s="95"/>
      <c r="P33" s="1">
        <f>+'Ark1'!S948</f>
        <v>8.0971265333557412</v>
      </c>
      <c r="Q33" s="121">
        <f>+IF(N33=0,"",'Ark1'!AJ948)</f>
        <v>114.05203293875456</v>
      </c>
      <c r="R33" s="95"/>
      <c r="S33" s="109">
        <f>+IF(N33=0,"",'Ark1'!AK948)</f>
        <v>21.331215227326844</v>
      </c>
      <c r="T33" s="47"/>
      <c r="U33" s="1">
        <f>+'Ark1'!T948</f>
        <v>6.4780709124516882</v>
      </c>
      <c r="V33" s="11">
        <f>+'Ark1'!W948</f>
        <v>11.309023693496895</v>
      </c>
      <c r="W33" s="73"/>
      <c r="X33" s="11">
        <f>+'Ark1'!X948</f>
        <v>100</v>
      </c>
      <c r="Y33" s="11">
        <f>+'Ark1'!Y948</f>
        <v>100</v>
      </c>
      <c r="Z33" s="11">
        <f>+'Ark1'!Z948</f>
        <v>0.85137525272893555</v>
      </c>
      <c r="AA33" s="1">
        <f>+'Ark1'!Z948</f>
        <v>0.85137525272893555</v>
      </c>
      <c r="AB33" s="1">
        <f>+'Ark1'!AB948</f>
        <v>1.7727984543134108</v>
      </c>
      <c r="AC33" s="1">
        <f>+'Ark1'!AC948</f>
        <v>11.952488948146655</v>
      </c>
      <c r="AD33" s="47"/>
      <c r="AE33" s="1">
        <f t="shared" si="1"/>
        <v>1.9141202959150851</v>
      </c>
      <c r="AF33" s="47"/>
      <c r="AG33" s="4"/>
      <c r="AH33" s="59"/>
      <c r="AI33" s="5"/>
      <c r="AJ33" s="5"/>
      <c r="AL33" s="1"/>
      <c r="AM33" s="1"/>
      <c r="AN33" s="11"/>
      <c r="AO33" s="11"/>
      <c r="AP33" s="11"/>
    </row>
    <row r="34" spans="1:42" ht="15.6">
      <c r="A34" s="47"/>
      <c r="B34">
        <f>+'Ark1'!C949</f>
        <v>2023</v>
      </c>
      <c r="C34">
        <f>+'Ark1'!N949</f>
        <v>433</v>
      </c>
      <c r="D34" s="3" t="s">
        <v>465</v>
      </c>
      <c r="E34" s="316">
        <f>+'Ark1'!Q949</f>
        <v>1912</v>
      </c>
      <c r="F34" s="327"/>
      <c r="G34" s="316">
        <f>+'Ark1'!R949</f>
        <v>2931</v>
      </c>
      <c r="H34" s="197">
        <f>+'Ark1'!AG949</f>
        <v>7.7871124481612224</v>
      </c>
      <c r="I34" s="60">
        <f t="shared" si="2"/>
        <v>-0.15114029146189623</v>
      </c>
      <c r="J34" s="197">
        <f>+'Ark1'!AH949</f>
        <v>1.6717843739338105</v>
      </c>
      <c r="K34" s="95"/>
      <c r="L34" s="92">
        <f>+'Ark1'!U949</f>
        <v>34.016854315933109</v>
      </c>
      <c r="M34" s="94"/>
      <c r="N34" s="434">
        <f>+'Ark1'!AI949</f>
        <v>935</v>
      </c>
      <c r="O34" s="95"/>
      <c r="P34" s="1">
        <f>+'Ark1'!S949</f>
        <v>8.4940293415216654</v>
      </c>
      <c r="Q34" s="121">
        <f>+IF(N34=0,"",'Ark1'!AJ949)</f>
        <v>115.24909090909102</v>
      </c>
      <c r="R34" s="95"/>
      <c r="S34" s="109">
        <f>+IF(N34=0,"",'Ark1'!AK949)</f>
        <v>22.331243614049654</v>
      </c>
      <c r="T34" s="47"/>
      <c r="U34" s="1">
        <f>+'Ark1'!T949</f>
        <v>6.9355168884339822</v>
      </c>
      <c r="V34" s="11">
        <f>+'Ark1'!W949</f>
        <v>15.694302285909243</v>
      </c>
      <c r="W34" s="73"/>
      <c r="X34" s="11">
        <f>+'Ark1'!X949</f>
        <v>100</v>
      </c>
      <c r="Y34" s="11">
        <f>+'Ark1'!Y949</f>
        <v>100</v>
      </c>
      <c r="Z34" s="11">
        <f>+'Ark1'!Z949</f>
        <v>0.57264117114073776</v>
      </c>
      <c r="AA34" s="1">
        <f>+'Ark1'!Z949</f>
        <v>0.57264117114073776</v>
      </c>
      <c r="AB34" s="1">
        <f>+'Ark1'!AB949</f>
        <v>1.7134159340495652</v>
      </c>
      <c r="AC34" s="1">
        <f>+'Ark1'!AC949</f>
        <v>6.2062010648399637</v>
      </c>
      <c r="AD34" s="47"/>
      <c r="AE34" s="1">
        <f t="shared" si="1"/>
        <v>1.5329497907949792</v>
      </c>
      <c r="AF34" s="47"/>
      <c r="AG34" s="4"/>
      <c r="AH34" s="59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7"/>
      <c r="B35">
        <f>+'Ark1'!C950</f>
        <v>2023</v>
      </c>
      <c r="C35">
        <f>+'Ark1'!N950</f>
        <v>435</v>
      </c>
      <c r="D35" s="3" t="s">
        <v>466</v>
      </c>
      <c r="E35" s="316">
        <f>+'Ark1'!Q950</f>
        <v>2038</v>
      </c>
      <c r="F35" s="327"/>
      <c r="G35" s="316">
        <f>+'Ark1'!R950</f>
        <v>3186</v>
      </c>
      <c r="H35" s="197">
        <f>+'Ark1'!AG950</f>
        <v>9.0641319087178616</v>
      </c>
      <c r="I35" s="60">
        <f t="shared" si="2"/>
        <v>-0.51075059068430129</v>
      </c>
      <c r="J35" s="197">
        <f>+'Ark1'!AH950</f>
        <v>1.8204645323289392</v>
      </c>
      <c r="K35" s="95"/>
      <c r="L35" s="92">
        <f>+'Ark1'!U950</f>
        <v>36.426208411801731</v>
      </c>
      <c r="M35" s="94"/>
      <c r="N35" s="434">
        <f>+'Ark1'!AI950</f>
        <v>1094</v>
      </c>
      <c r="O35" s="95"/>
      <c r="P35" s="1">
        <f>+'Ark1'!S950</f>
        <v>8.7840552416823598</v>
      </c>
      <c r="Q35" s="121">
        <f>+IF(N35=0,"",'Ark1'!AJ950)</f>
        <v>116.08628884826338</v>
      </c>
      <c r="R35" s="95"/>
      <c r="S35" s="109">
        <f>+IF(N35=0,"",'Ark1'!AK950)</f>
        <v>23.452976979925957</v>
      </c>
      <c r="T35" s="47"/>
      <c r="U35" s="1">
        <f>+'Ark1'!T950</f>
        <v>7.4243565599497794</v>
      </c>
      <c r="V35" s="11">
        <f>+'Ark1'!W950</f>
        <v>23.697426239799121</v>
      </c>
      <c r="W35" s="73"/>
      <c r="X35" s="11">
        <f>+'Ark1'!X950</f>
        <v>100</v>
      </c>
      <c r="Y35" s="11">
        <f>+'Ark1'!Y950</f>
        <v>100</v>
      </c>
      <c r="Z35" s="11">
        <f>+'Ark1'!Z950</f>
        <v>0.8546761440675773</v>
      </c>
      <c r="AA35" s="1">
        <f>+'Ark1'!Z950</f>
        <v>0.8546761440675773</v>
      </c>
      <c r="AB35" s="1">
        <f>+'Ark1'!AB950</f>
        <v>1.8684170844400512</v>
      </c>
      <c r="AC35" s="1">
        <f>+'Ark1'!AC950</f>
        <v>12.69948098942764</v>
      </c>
      <c r="AD35" s="47"/>
      <c r="AE35" s="1">
        <f t="shared" si="1"/>
        <v>1.5632973503434739</v>
      </c>
      <c r="AF35" s="47"/>
      <c r="AG35" s="4"/>
      <c r="AH35" s="59"/>
      <c r="AI35" s="5"/>
      <c r="AJ35" s="5"/>
      <c r="AL35" s="13"/>
      <c r="AM35" s="13"/>
      <c r="AN35" s="11"/>
      <c r="AO35" s="11"/>
      <c r="AP35" s="11"/>
    </row>
    <row r="36" spans="1:42" ht="16.5" customHeight="1">
      <c r="A36" s="47"/>
      <c r="B36">
        <f>+'Ark1'!C951</f>
        <v>2023</v>
      </c>
      <c r="C36">
        <f>+'Ark1'!N951</f>
        <v>438</v>
      </c>
      <c r="D36" s="3" t="s">
        <v>467</v>
      </c>
      <c r="E36" s="316">
        <f>+'Ark1'!Q951</f>
        <v>1033</v>
      </c>
      <c r="F36" s="327"/>
      <c r="G36" s="316">
        <f>+'Ark1'!R951</f>
        <v>1312</v>
      </c>
      <c r="H36" s="197">
        <f>+'Ark1'!AG951</f>
        <v>3.9942150834895198</v>
      </c>
      <c r="I36" s="60">
        <f t="shared" si="2"/>
        <v>-0.504826764609005</v>
      </c>
      <c r="J36" s="197">
        <f>+'Ark1'!AH951</f>
        <v>2.4390243902439024</v>
      </c>
      <c r="K36" s="95"/>
      <c r="L36" s="92">
        <f>+'Ark1'!U951</f>
        <v>38.979039634146311</v>
      </c>
      <c r="M36" s="94"/>
      <c r="N36" s="434">
        <f>+'Ark1'!AI951</f>
        <v>390</v>
      </c>
      <c r="O36" s="95"/>
      <c r="P36" s="1">
        <f>+'Ark1'!S951</f>
        <v>9.0891768292682968</v>
      </c>
      <c r="Q36" s="121">
        <f>+IF(N36=0,"",'Ark1'!AJ951)</f>
        <v>117.2782051282052</v>
      </c>
      <c r="R36" s="95"/>
      <c r="S36" s="109">
        <f>+IF(N36=0,"",'Ark1'!AK951)</f>
        <v>24.309979680817495</v>
      </c>
      <c r="T36" s="47"/>
      <c r="U36" s="1">
        <f>+'Ark1'!T951</f>
        <v>7.9573170731707314</v>
      </c>
      <c r="V36" s="11">
        <f>+'Ark1'!W951</f>
        <v>34.984756097560975</v>
      </c>
      <c r="W36" s="73"/>
      <c r="X36" s="11">
        <f>+'Ark1'!X951</f>
        <v>100</v>
      </c>
      <c r="Y36" s="11">
        <f>+'Ark1'!Y951</f>
        <v>100</v>
      </c>
      <c r="Z36" s="11">
        <f>+'Ark1'!Z951</f>
        <v>0.5714055132955681</v>
      </c>
      <c r="AA36" s="1">
        <f>+'Ark1'!Z951</f>
        <v>0.5714055132955681</v>
      </c>
      <c r="AB36" s="1">
        <f>+'Ark1'!AB951</f>
        <v>1.6021160160028669</v>
      </c>
      <c r="AC36" s="1">
        <f>+'Ark1'!AC951</f>
        <v>4.1519168727194877</v>
      </c>
      <c r="AD36" s="47"/>
      <c r="AE36" s="1">
        <f t="shared" si="1"/>
        <v>1.2700871248789933</v>
      </c>
      <c r="AF36" s="47"/>
      <c r="AG36" s="4"/>
      <c r="AH36" s="58"/>
      <c r="AI36" s="5"/>
      <c r="AJ36" s="5"/>
      <c r="AL36" s="13"/>
      <c r="AM36" s="13"/>
      <c r="AN36" s="11"/>
      <c r="AO36" s="11"/>
      <c r="AP36" s="11"/>
    </row>
    <row r="37" spans="1:42" ht="15.6">
      <c r="A37" s="47"/>
      <c r="B37">
        <f>+'Ark1'!C952</f>
        <v>2023</v>
      </c>
      <c r="C37">
        <f>+'Ark1'!N952</f>
        <v>440</v>
      </c>
      <c r="D37" s="3" t="s">
        <v>468</v>
      </c>
      <c r="E37" s="316">
        <f>+'Ark1'!Q952</f>
        <v>998</v>
      </c>
      <c r="F37" s="327"/>
      <c r="G37" s="316">
        <f>+'Ark1'!R952</f>
        <v>1301</v>
      </c>
      <c r="H37" s="197">
        <f>+'Ark1'!AG952</f>
        <v>4.209630353613437</v>
      </c>
      <c r="I37" s="60">
        <f t="shared" si="2"/>
        <v>-0.67682452501689738</v>
      </c>
      <c r="J37" s="197">
        <f>+'Ark1'!AH952</f>
        <v>2.1521906225980016</v>
      </c>
      <c r="K37" s="95"/>
      <c r="L37" s="92">
        <f>+'Ark1'!U952</f>
        <v>41.428593389700161</v>
      </c>
      <c r="M37" s="94"/>
      <c r="N37" s="434">
        <f>+'Ark1'!AI952</f>
        <v>416</v>
      </c>
      <c r="O37" s="95"/>
      <c r="P37" s="1">
        <f>+'Ark1'!S952</f>
        <v>9.2805534204458109</v>
      </c>
      <c r="Q37" s="121">
        <f>+IF(N37=0,"",'Ark1'!AJ952)</f>
        <v>118.3185096153846</v>
      </c>
      <c r="R37" s="95"/>
      <c r="S37" s="109">
        <f>+IF(N37=0,"",'Ark1'!AK952)</f>
        <v>25.162713897511139</v>
      </c>
      <c r="T37" s="47"/>
      <c r="U37" s="1">
        <f>+'Ark1'!T952</f>
        <v>8.4227517294388949</v>
      </c>
      <c r="V37" s="11">
        <f>+'Ark1'!W952</f>
        <v>44.888547271329749</v>
      </c>
      <c r="W37" s="73"/>
      <c r="X37" s="11">
        <f>+'Ark1'!X952</f>
        <v>100</v>
      </c>
      <c r="Y37" s="11">
        <f>+'Ark1'!Y952</f>
        <v>100</v>
      </c>
      <c r="Z37" s="11">
        <f>+'Ark1'!Z952</f>
        <v>0.85170910414710255</v>
      </c>
      <c r="AA37" s="1">
        <f>+'Ark1'!Z952</f>
        <v>0.85170910414710255</v>
      </c>
      <c r="AB37" s="1">
        <f>+'Ark1'!AB952</f>
        <v>1.7738138253972244</v>
      </c>
      <c r="AC37" s="1">
        <f>+'Ark1'!AC952</f>
        <v>4.7852345798705072</v>
      </c>
      <c r="AD37" s="47"/>
      <c r="AE37" s="1">
        <f t="shared" si="1"/>
        <v>1.3036072144288577</v>
      </c>
      <c r="AF37" s="47"/>
      <c r="AL37" s="13"/>
      <c r="AM37" s="13"/>
      <c r="AN37" s="11"/>
      <c r="AO37" s="11"/>
      <c r="AP37" s="11"/>
    </row>
    <row r="38" spans="1:42" ht="17.25" customHeight="1">
      <c r="A38" s="47"/>
      <c r="B38">
        <f>+'Ark1'!C953</f>
        <v>2023</v>
      </c>
      <c r="C38">
        <f>+'Ark1'!N953</f>
        <v>443</v>
      </c>
      <c r="D38" s="3" t="s">
        <v>469</v>
      </c>
      <c r="E38" s="316">
        <f>+'Ark1'!Q953</f>
        <v>451</v>
      </c>
      <c r="F38" s="327"/>
      <c r="G38" s="316">
        <f>+'Ark1'!R953</f>
        <v>532</v>
      </c>
      <c r="H38" s="197">
        <f>+'Ark1'!AG953</f>
        <v>1.8261132262210999</v>
      </c>
      <c r="I38" s="60">
        <f t="shared" si="2"/>
        <v>-0.17898728332879266</v>
      </c>
      <c r="J38" s="197">
        <f>+'Ark1'!AH953</f>
        <v>1.6917293233082704</v>
      </c>
      <c r="K38" s="95"/>
      <c r="L38" s="92">
        <f>+'Ark1'!U953</f>
        <v>43.949060150375942</v>
      </c>
      <c r="M38" s="94"/>
      <c r="N38" s="434">
        <f>+'Ark1'!AI953</f>
        <v>185</v>
      </c>
      <c r="O38" s="95"/>
      <c r="P38" s="1">
        <f>+'Ark1'!S953</f>
        <v>9.4868421052631557</v>
      </c>
      <c r="Q38" s="121">
        <f>+IF(N38=0,"",'Ark1'!AJ953)</f>
        <v>118.45189189189196</v>
      </c>
      <c r="R38" s="95"/>
      <c r="S38" s="109">
        <f>+IF(N38=0,"",'Ark1'!AK953)</f>
        <v>26.450099001266601</v>
      </c>
      <c r="T38" s="47"/>
      <c r="U38" s="1">
        <f>+'Ark1'!T953</f>
        <v>9.0507518796992485</v>
      </c>
      <c r="V38" s="11">
        <f>+'Ark1'!W953</f>
        <v>59.210526315789458</v>
      </c>
      <c r="W38" s="73"/>
      <c r="X38" s="11">
        <f>+'Ark1'!X953</f>
        <v>100</v>
      </c>
      <c r="Y38" s="11">
        <f>+'Ark1'!Y953</f>
        <v>100</v>
      </c>
      <c r="Z38" s="11">
        <f>+'Ark1'!Z953</f>
        <v>0.55904982842955275</v>
      </c>
      <c r="AA38" s="1">
        <f>+'Ark1'!Z953</f>
        <v>0.55904982842955275</v>
      </c>
      <c r="AB38" s="1">
        <f>+'Ark1'!AB953</f>
        <v>1.7747337506805749</v>
      </c>
      <c r="AC38" s="1">
        <f>+'Ark1'!AC953</f>
        <v>-2.3027673990708964E-3</v>
      </c>
      <c r="AD38" s="47"/>
      <c r="AE38" s="1">
        <f t="shared" si="1"/>
        <v>1.1796008869179602</v>
      </c>
      <c r="AF38" s="47"/>
      <c r="AG38" s="2"/>
      <c r="AH38" s="58"/>
      <c r="AJ38" s="5"/>
      <c r="AL38" s="13"/>
      <c r="AM38" s="13"/>
      <c r="AN38" s="11"/>
      <c r="AO38" s="11"/>
      <c r="AP38" s="11"/>
    </row>
    <row r="39" spans="1:42" ht="15.6">
      <c r="A39" s="47"/>
      <c r="B39">
        <f>+'Ark1'!C954</f>
        <v>2023</v>
      </c>
      <c r="C39">
        <f>+'Ark1'!N954</f>
        <v>445</v>
      </c>
      <c r="D39" s="3" t="s">
        <v>470</v>
      </c>
      <c r="E39" s="316">
        <f>+'Ark1'!Q954</f>
        <v>534</v>
      </c>
      <c r="F39" s="327"/>
      <c r="G39" s="316">
        <f>+'Ark1'!R954</f>
        <v>643</v>
      </c>
      <c r="H39" s="197">
        <f>+'Ark1'!AG954</f>
        <v>2.3648896150017289</v>
      </c>
      <c r="I39" s="60">
        <f t="shared" si="2"/>
        <v>-0.34791294862919298</v>
      </c>
      <c r="J39" s="197">
        <f>+'Ark1'!AH954</f>
        <v>2.0217729393468118</v>
      </c>
      <c r="K39" s="95"/>
      <c r="L39" s="92">
        <f>+'Ark1'!U954</f>
        <v>47.090513219284574</v>
      </c>
      <c r="M39" s="94"/>
      <c r="N39" s="434">
        <f>+'Ark1'!AI954</f>
        <v>215</v>
      </c>
      <c r="O39" s="95"/>
      <c r="P39" s="1">
        <f>+'Ark1'!S954</f>
        <v>9.8242612752721623</v>
      </c>
      <c r="Q39" s="121">
        <f>+IF(N39=0,"",'Ark1'!AJ954)</f>
        <v>119.91348837209298</v>
      </c>
      <c r="R39" s="95"/>
      <c r="S39" s="109">
        <f>+IF(N39=0,"",'Ark1'!AK954)</f>
        <v>27.476629764254319</v>
      </c>
      <c r="T39" s="47"/>
      <c r="U39" s="1">
        <f>+'Ark1'!T954</f>
        <v>9.5972006220839816</v>
      </c>
      <c r="V39" s="11">
        <f>+'Ark1'!W954</f>
        <v>72.161741835147751</v>
      </c>
      <c r="W39" s="73"/>
      <c r="X39" s="11">
        <f>+'Ark1'!X954</f>
        <v>100</v>
      </c>
      <c r="Y39" s="11">
        <f>+'Ark1'!Y954</f>
        <v>100</v>
      </c>
      <c r="Z39" s="11">
        <f>+'Ark1'!Z954</f>
        <v>1.3926111005983783</v>
      </c>
      <c r="AA39" s="1">
        <f>+'Ark1'!Z954</f>
        <v>1.3926111005983783</v>
      </c>
      <c r="AB39" s="1">
        <f>+'Ark1'!AB954</f>
        <v>1.7630539393428311</v>
      </c>
      <c r="AC39" s="1">
        <f>+'Ark1'!AC954</f>
        <v>13.42697886877602</v>
      </c>
      <c r="AD39" s="47"/>
      <c r="AE39" s="1">
        <f t="shared" si="1"/>
        <v>1.2041198501872659</v>
      </c>
      <c r="AF39" s="47"/>
      <c r="AG39" s="2"/>
      <c r="AH39" s="58"/>
      <c r="AL39" s="13"/>
      <c r="AM39" s="13"/>
      <c r="AN39" s="11"/>
      <c r="AO39" s="11"/>
      <c r="AP39" s="11"/>
    </row>
    <row r="40" spans="1:42" ht="15.6">
      <c r="A40" s="47"/>
      <c r="B40">
        <f>+'Ark1'!C955</f>
        <v>2023</v>
      </c>
      <c r="C40">
        <f>+'Ark1'!N955</f>
        <v>450</v>
      </c>
      <c r="D40" s="3" t="s">
        <v>471</v>
      </c>
      <c r="E40" s="316">
        <f>+'Ark1'!Q955</f>
        <v>140</v>
      </c>
      <c r="F40" s="327"/>
      <c r="G40" s="316">
        <f>+'Ark1'!R955</f>
        <v>160</v>
      </c>
      <c r="H40" s="197">
        <f>+'Ark1'!AG955</f>
        <v>0.65245498116863887</v>
      </c>
      <c r="I40" s="60">
        <f t="shared" si="2"/>
        <v>-0.18027919708893425</v>
      </c>
      <c r="J40" s="197">
        <f>+'Ark1'!AH955</f>
        <v>1.25</v>
      </c>
      <c r="K40" s="95"/>
      <c r="L40" s="92">
        <f>+'Ark1'!U955</f>
        <v>52.211249999999993</v>
      </c>
      <c r="M40" s="94"/>
      <c r="N40" s="434">
        <f>+'Ark1'!AI955</f>
        <v>48</v>
      </c>
      <c r="O40" s="95"/>
      <c r="P40" s="1">
        <f>+'Ark1'!S955</f>
        <v>10.175000000000001</v>
      </c>
      <c r="Q40" s="121">
        <f>+IF(N40=0,"",'Ark1'!AJ955)</f>
        <v>120.42291666666669</v>
      </c>
      <c r="R40" s="95"/>
      <c r="S40" s="109">
        <f>+IF(N40=0,"",'Ark1'!AK955)</f>
        <v>30.028040681066329</v>
      </c>
      <c r="T40" s="47"/>
      <c r="U40" s="1">
        <f>+'Ark1'!T955</f>
        <v>10.49375</v>
      </c>
      <c r="V40" s="11">
        <f>+'Ark1'!W955</f>
        <v>84.375</v>
      </c>
      <c r="W40" s="73"/>
      <c r="X40" s="11">
        <f>+'Ark1'!X955</f>
        <v>100</v>
      </c>
      <c r="Y40" s="11">
        <f>+'Ark1'!Y955</f>
        <v>100</v>
      </c>
      <c r="Z40" s="11">
        <f>+'Ark1'!Z955</f>
        <v>1.4690127424563717</v>
      </c>
      <c r="AA40" s="1">
        <f>+'Ark1'!Z955</f>
        <v>1.4690127424563717</v>
      </c>
      <c r="AB40" s="1">
        <f>+'Ark1'!AB955</f>
        <v>1.9332513901456236</v>
      </c>
      <c r="AC40" s="1">
        <f>+'Ark1'!AC955</f>
        <v>8.7017360547211151</v>
      </c>
      <c r="AD40" s="47"/>
      <c r="AE40" s="1">
        <f t="shared" si="1"/>
        <v>1.1428571428571428</v>
      </c>
      <c r="AF40" s="47"/>
      <c r="AG40" s="14"/>
      <c r="AH40" s="13"/>
      <c r="AL40" s="13"/>
      <c r="AM40" s="13"/>
      <c r="AN40" s="11"/>
      <c r="AO40" s="11"/>
      <c r="AP40" s="11"/>
    </row>
    <row r="41" spans="1:42" ht="21">
      <c r="A41" s="47"/>
      <c r="B41">
        <f>+'Ark1'!C956</f>
        <v>2023</v>
      </c>
      <c r="C41">
        <f>+'Ark1'!N956</f>
        <v>455</v>
      </c>
      <c r="D41" s="3" t="s">
        <v>472</v>
      </c>
      <c r="E41" s="316">
        <f>+'Ark1'!Q956</f>
        <v>26</v>
      </c>
      <c r="F41" s="327"/>
      <c r="G41" s="316">
        <f>+'Ark1'!R956</f>
        <v>35</v>
      </c>
      <c r="H41" s="197">
        <f>+'Ark1'!AG956</f>
        <v>0.15657263769168164</v>
      </c>
      <c r="I41" s="60">
        <f t="shared" si="2"/>
        <v>-9.8024396419891219E-2</v>
      </c>
      <c r="J41" s="197">
        <f>+'Ark1'!AH956</f>
        <v>5.7142857142857153</v>
      </c>
      <c r="K41" s="95"/>
      <c r="L41" s="92">
        <f>+'Ark1'!U956</f>
        <v>57.277142857142813</v>
      </c>
      <c r="M41" s="94"/>
      <c r="N41" s="434">
        <f>+'Ark1'!AI956</f>
        <v>10</v>
      </c>
      <c r="O41" s="95"/>
      <c r="P41" s="1">
        <f>+'Ark1'!S956</f>
        <v>10.685714285714282</v>
      </c>
      <c r="Q41" s="121">
        <f>+IF(N41=0,"",'Ark1'!AJ956)</f>
        <v>122.48000000000002</v>
      </c>
      <c r="R41" s="95"/>
      <c r="S41" s="109">
        <f>+IF(N41=0,"",'Ark1'!AK956)</f>
        <v>31.880644647490424</v>
      </c>
      <c r="T41" s="47"/>
      <c r="U41" s="1">
        <f>+'Ark1'!T956</f>
        <v>10.685714285714282</v>
      </c>
      <c r="V41" s="11">
        <f>+'Ark1'!W956</f>
        <v>85.714285714285694</v>
      </c>
      <c r="W41" s="73"/>
      <c r="X41" s="11">
        <f>+'Ark1'!X956</f>
        <v>100</v>
      </c>
      <c r="Y41" s="11">
        <f>+'Ark1'!Y956</f>
        <v>100</v>
      </c>
      <c r="Z41" s="11">
        <f>+'Ark1'!Z956</f>
        <v>1.3556412745661961</v>
      </c>
      <c r="AA41" s="1">
        <f>+'Ark1'!Z956</f>
        <v>1.3556412745661961</v>
      </c>
      <c r="AB41" s="1">
        <f>+'Ark1'!AB956</f>
        <v>1.9089477815417235</v>
      </c>
      <c r="AC41" s="1">
        <f>+'Ark1'!AC956</f>
        <v>8.0835033391139692</v>
      </c>
      <c r="AD41" s="47"/>
      <c r="AE41" s="1">
        <f t="shared" si="1"/>
        <v>1.3461538461538463</v>
      </c>
      <c r="AF41" s="47"/>
      <c r="AG41" s="2"/>
      <c r="AH41" s="5"/>
      <c r="AL41" s="57"/>
      <c r="AM41" s="57"/>
      <c r="AN41" s="11"/>
      <c r="AO41" s="11"/>
      <c r="AP41" s="11"/>
    </row>
    <row r="42" spans="1:42" ht="15.6">
      <c r="A42" s="47"/>
      <c r="B42">
        <f>+'Ark1'!C957</f>
        <v>2023</v>
      </c>
      <c r="C42">
        <f>+'Ark1'!N957</f>
        <v>460</v>
      </c>
      <c r="D42" s="3" t="s">
        <v>473</v>
      </c>
      <c r="E42" s="316">
        <f>+'Ark1'!Q957</f>
        <v>13</v>
      </c>
      <c r="F42" s="327"/>
      <c r="G42" s="316">
        <f>+'Ark1'!R957</f>
        <v>13</v>
      </c>
      <c r="H42" s="197">
        <f>+'Ark1'!AG957</f>
        <v>6.4544135176538009E-2</v>
      </c>
      <c r="I42" s="60">
        <f t="shared" si="2"/>
        <v>-4.1447794173401498E-3</v>
      </c>
      <c r="J42" s="197">
        <f>+'Ark1'!AH957</f>
        <v>0</v>
      </c>
      <c r="K42" s="95"/>
      <c r="L42" s="92">
        <f>+'Ark1'!U957</f>
        <v>63.569230769230785</v>
      </c>
      <c r="M42" s="94"/>
      <c r="N42" s="434">
        <f>+'Ark1'!AI957</f>
        <v>6</v>
      </c>
      <c r="O42" s="95"/>
      <c r="P42" s="1">
        <f>+'Ark1'!S957</f>
        <v>12.307692307692305</v>
      </c>
      <c r="Q42" s="121">
        <f>+IF(N42=0,"",'Ark1'!AJ957)</f>
        <v>124.55</v>
      </c>
      <c r="R42" s="95"/>
      <c r="S42" s="109">
        <f>+IF(N42=0,"",'Ark1'!AK957)</f>
        <v>33.024527790126655</v>
      </c>
      <c r="T42" s="47"/>
      <c r="U42" s="1">
        <f>+'Ark1'!T957</f>
        <v>12.846153846153843</v>
      </c>
      <c r="V42" s="11">
        <f>+'Ark1'!W957</f>
        <v>92.307692307692321</v>
      </c>
      <c r="W42" s="73"/>
      <c r="X42" s="11">
        <f>+'Ark1'!X957</f>
        <v>100</v>
      </c>
      <c r="Y42" s="11">
        <f>+'Ark1'!Y957</f>
        <v>100</v>
      </c>
      <c r="Z42" s="11">
        <f>+'Ark1'!Z957</f>
        <v>3.9522894271517592</v>
      </c>
      <c r="AA42" s="1">
        <f>+'Ark1'!Z957</f>
        <v>3.9522894271517592</v>
      </c>
      <c r="AB42" s="1">
        <f>+'Ark1'!AB957</f>
        <v>2.3153718374296002</v>
      </c>
      <c r="AC42" s="1">
        <f>+'Ark1'!AC957</f>
        <v>-20.407912558727435</v>
      </c>
      <c r="AD42" s="47"/>
      <c r="AE42" s="1">
        <f t="shared" si="1"/>
        <v>1</v>
      </c>
      <c r="AF42" s="47"/>
      <c r="AG42" s="4"/>
      <c r="AH42" s="4"/>
      <c r="AI42" s="4"/>
      <c r="AJ42" s="4"/>
    </row>
    <row r="43" spans="1:42" s="552" customFormat="1" ht="15.6">
      <c r="A43" s="47"/>
      <c r="B43" s="47"/>
      <c r="C43" s="47"/>
      <c r="D43" s="47"/>
      <c r="E43" s="319"/>
      <c r="F43" s="327"/>
      <c r="G43" s="319"/>
      <c r="H43" s="47"/>
      <c r="I43" s="47"/>
      <c r="J43" s="47"/>
      <c r="K43" s="47"/>
      <c r="L43" s="47"/>
      <c r="M43" s="94"/>
      <c r="N43" s="47"/>
      <c r="O43" s="47"/>
      <c r="P43" s="47"/>
      <c r="Q43" s="89"/>
      <c r="R43" s="89"/>
      <c r="S43" s="47"/>
      <c r="T43" s="47"/>
      <c r="U43" s="47"/>
      <c r="V43" s="71"/>
      <c r="W43" s="73"/>
      <c r="X43" s="47"/>
      <c r="Y43" s="47"/>
      <c r="Z43" s="47"/>
      <c r="AA43" s="47"/>
      <c r="AB43" s="47"/>
      <c r="AC43" s="47"/>
      <c r="AD43" s="47"/>
      <c r="AE43" s="47"/>
      <c r="AF43" s="47"/>
    </row>
    <row r="44" spans="1:42" ht="15.6">
      <c r="A44" s="47"/>
      <c r="B44" s="54">
        <f>+'Ark1'!C958</f>
        <v>2022</v>
      </c>
      <c r="C44" s="54">
        <f>+'Ark1'!N958</f>
        <v>409</v>
      </c>
      <c r="D44" s="55" t="s">
        <v>458</v>
      </c>
      <c r="E44" s="329">
        <f>+'Ark1'!Q958</f>
        <v>271</v>
      </c>
      <c r="F44" s="327"/>
      <c r="G44" s="329">
        <f>+'Ark1'!R958</f>
        <v>739</v>
      </c>
      <c r="H44" s="179">
        <f>+'Ark1'!AG958</f>
        <v>0.47195289795110401</v>
      </c>
      <c r="I44" s="47"/>
      <c r="J44" s="179">
        <f>+'Ark1'!AH958</f>
        <v>11.50202976995941</v>
      </c>
      <c r="K44" s="95"/>
      <c r="L44" s="157">
        <f>+'Ark1'!U958</f>
        <v>8.794533152909338</v>
      </c>
      <c r="M44" s="94"/>
      <c r="N44" s="434">
        <f>+'Ark1'!AI958</f>
        <v>63</v>
      </c>
      <c r="O44" s="95"/>
      <c r="P44" s="1">
        <f>+'Ark1'!S958</f>
        <v>3.9188092016238154</v>
      </c>
      <c r="Q44" s="121">
        <f>+IF(N44=0,"",'Ark1'!AJ958)</f>
        <v>89.339682539682556</v>
      </c>
      <c r="R44" s="95"/>
      <c r="S44" s="109">
        <f>+IF(N44=0,"",'Ark1'!AK958)</f>
        <v>12.640674699533657</v>
      </c>
      <c r="T44" s="47"/>
      <c r="U44" s="56">
        <f>+'Ark1'!T958</f>
        <v>3.8714479025710422</v>
      </c>
      <c r="V44" s="74">
        <f>+'Ark1'!W958</f>
        <v>0.13531799729364002</v>
      </c>
      <c r="W44" s="73"/>
      <c r="X44" s="74">
        <f>+'Ark1'!X958</f>
        <v>0</v>
      </c>
      <c r="Y44" s="74">
        <f>+'Ark1'!Y958</f>
        <v>0</v>
      </c>
      <c r="Z44" s="74">
        <f>+'Ark1'!Z958</f>
        <v>1.021346529508657</v>
      </c>
      <c r="AA44" s="56">
        <f>+'Ark1'!Z958</f>
        <v>1.021346529508657</v>
      </c>
      <c r="AB44" s="56">
        <f>+'Ark1'!AB958</f>
        <v>1.4107587526261525</v>
      </c>
      <c r="AC44" s="56">
        <f>+'Ark1'!AC958</f>
        <v>30.871660780705074</v>
      </c>
      <c r="AD44" s="47"/>
      <c r="AE44" s="56">
        <f t="shared" si="1"/>
        <v>2.7269372693726939</v>
      </c>
      <c r="AF44" s="47"/>
      <c r="AG44" s="4"/>
      <c r="AH44" s="16"/>
      <c r="AI44" s="1"/>
      <c r="AJ44" s="18"/>
      <c r="AL44" s="1"/>
      <c r="AM44" s="5"/>
    </row>
    <row r="45" spans="1:42" ht="15.6">
      <c r="A45" s="47"/>
      <c r="B45" s="54">
        <f>+'Ark1'!C959</f>
        <v>2022</v>
      </c>
      <c r="C45" s="54">
        <f>+'Ark1'!N959</f>
        <v>410</v>
      </c>
      <c r="D45" s="55" t="s">
        <v>459</v>
      </c>
      <c r="E45" s="329">
        <f>+'Ark1'!Q959</f>
        <v>1245</v>
      </c>
      <c r="F45" s="327"/>
      <c r="G45" s="329">
        <f>+'Ark1'!R959</f>
        <v>4571</v>
      </c>
      <c r="H45" s="179">
        <f>+'Ark1'!AG959</f>
        <v>4.2686199134239553</v>
      </c>
      <c r="I45" s="47"/>
      <c r="J45" s="179">
        <f>+'Ark1'!AH959</f>
        <v>10.697877926055568</v>
      </c>
      <c r="K45" s="95"/>
      <c r="L45" s="157">
        <f>+'Ark1'!U959</f>
        <v>12.859818420476977</v>
      </c>
      <c r="M45" s="94"/>
      <c r="N45" s="434">
        <f>+'Ark1'!AI959</f>
        <v>311</v>
      </c>
      <c r="O45" s="95"/>
      <c r="P45" s="1">
        <f>+'Ark1'!S959</f>
        <v>5.1019470575366439</v>
      </c>
      <c r="Q45" s="121">
        <f>+IF(N45=0,"",'Ark1'!AJ959)</f>
        <v>96.430546623794172</v>
      </c>
      <c r="R45" s="95"/>
      <c r="S45" s="109">
        <f>+IF(N45=0,"",'Ark1'!AK959)</f>
        <v>14.457762325013116</v>
      </c>
      <c r="T45" s="47"/>
      <c r="U45" s="56">
        <f>+'Ark1'!T959</f>
        <v>5.2854955152045484</v>
      </c>
      <c r="V45" s="74">
        <f>+'Ark1'!W959</f>
        <v>1.2907460074381971</v>
      </c>
      <c r="W45" s="73"/>
      <c r="X45" s="74">
        <f>+'Ark1'!X959</f>
        <v>0</v>
      </c>
      <c r="Y45" s="74">
        <f>+'Ark1'!Y959</f>
        <v>0</v>
      </c>
      <c r="Z45" s="74">
        <f>+'Ark1'!Z959</f>
        <v>1.4155107542981729</v>
      </c>
      <c r="AA45" s="56">
        <f>+'Ark1'!Z959</f>
        <v>1.4155107542981729</v>
      </c>
      <c r="AB45" s="56">
        <f>+'Ark1'!AB959</f>
        <v>1.6867084571813344</v>
      </c>
      <c r="AC45" s="56">
        <f>+'Ark1'!AC959</f>
        <v>21.338494347883746</v>
      </c>
      <c r="AD45" s="47"/>
      <c r="AE45" s="56">
        <f t="shared" si="1"/>
        <v>3.6714859437751004</v>
      </c>
      <c r="AF45" s="47"/>
      <c r="AG45" s="4"/>
      <c r="AH45" s="16"/>
      <c r="AI45" s="1"/>
      <c r="AJ45" s="18"/>
    </row>
    <row r="46" spans="1:42" ht="15.6">
      <c r="A46" s="47"/>
      <c r="B46" s="54">
        <f>+'Ark1'!C960</f>
        <v>2022</v>
      </c>
      <c r="C46" s="54">
        <f>+'Ark1'!N960</f>
        <v>415</v>
      </c>
      <c r="D46" s="55" t="s">
        <v>460</v>
      </c>
      <c r="E46" s="329">
        <f>+'Ark1'!Q960</f>
        <v>2681</v>
      </c>
      <c r="F46" s="327"/>
      <c r="G46" s="329">
        <f>+'Ark1'!R960</f>
        <v>6737</v>
      </c>
      <c r="H46" s="179">
        <f>+'Ark1'!AG960</f>
        <v>8.620528494353362</v>
      </c>
      <c r="I46" s="47"/>
      <c r="J46" s="179">
        <f>+'Ark1'!AH960</f>
        <v>6.7537479590322098</v>
      </c>
      <c r="K46" s="95"/>
      <c r="L46" s="157">
        <f>+'Ark1'!U960</f>
        <v>17.620811934095279</v>
      </c>
      <c r="M46" s="94"/>
      <c r="N46" s="434">
        <f>+'Ark1'!AI960</f>
        <v>435</v>
      </c>
      <c r="O46" s="95"/>
      <c r="P46" s="1">
        <f>+'Ark1'!S960</f>
        <v>5.7012023155707281</v>
      </c>
      <c r="Q46" s="121">
        <f>+IF(N46=0,"",'Ark1'!AJ960)</f>
        <v>102.25195402298851</v>
      </c>
      <c r="R46" s="95"/>
      <c r="S46" s="109">
        <f>+IF(N46=0,"",'Ark1'!AK960)</f>
        <v>16.790526853301586</v>
      </c>
      <c r="T46" s="47"/>
      <c r="U46" s="56">
        <f>+'Ark1'!T960</f>
        <v>5.6626094700905458</v>
      </c>
      <c r="V46" s="74">
        <f>+'Ark1'!W960</f>
        <v>5.6850230072732648</v>
      </c>
      <c r="W46" s="73"/>
      <c r="X46" s="74">
        <f>+'Ark1'!X960</f>
        <v>82.573845925486111</v>
      </c>
      <c r="Y46" s="74">
        <f>+'Ark1'!Y960</f>
        <v>0</v>
      </c>
      <c r="Z46" s="74">
        <f>+'Ark1'!Z960</f>
        <v>1.7967033315545005</v>
      </c>
      <c r="AA46" s="56">
        <f>+'Ark1'!Z960</f>
        <v>1.7967033315545005</v>
      </c>
      <c r="AB46" s="56">
        <f>+'Ark1'!AB960</f>
        <v>1.9500254553365981</v>
      </c>
      <c r="AC46" s="56">
        <f>+'Ark1'!AC960</f>
        <v>3.3657914063588525</v>
      </c>
      <c r="AD46" s="47"/>
      <c r="AE46" s="56">
        <f t="shared" si="1"/>
        <v>2.5128683327116748</v>
      </c>
      <c r="AF46" s="47"/>
      <c r="AG46" s="4"/>
      <c r="AH46" s="16"/>
      <c r="AI46" s="1"/>
      <c r="AJ46" s="18"/>
    </row>
    <row r="47" spans="1:42" ht="15.6">
      <c r="A47" s="47"/>
      <c r="B47" s="54">
        <f>+'Ark1'!C961</f>
        <v>2022</v>
      </c>
      <c r="C47" s="54">
        <f>+'Ark1'!N961</f>
        <v>420</v>
      </c>
      <c r="D47" s="55" t="s">
        <v>461</v>
      </c>
      <c r="E47" s="329">
        <f>+'Ark1'!Q961</f>
        <v>4163</v>
      </c>
      <c r="F47" s="327"/>
      <c r="G47" s="329">
        <f>+'Ark1'!R961</f>
        <v>9700</v>
      </c>
      <c r="H47" s="179">
        <f>+'Ark1'!AG961</f>
        <v>15.982742010057498</v>
      </c>
      <c r="I47" s="47"/>
      <c r="J47" s="179">
        <f>+'Ark1'!AH961</f>
        <v>3.4123711340206184</v>
      </c>
      <c r="K47" s="95"/>
      <c r="L47" s="157">
        <f>+'Ark1'!U961</f>
        <v>22.690189690721802</v>
      </c>
      <c r="M47" s="94"/>
      <c r="N47" s="434">
        <f>+'Ark1'!AI961</f>
        <v>654</v>
      </c>
      <c r="O47" s="95"/>
      <c r="P47" s="1">
        <f>+'Ark1'!S961</f>
        <v>6.3393814432989695</v>
      </c>
      <c r="Q47" s="121">
        <f>+IF(N47=0,"",'Ark1'!AJ961)</f>
        <v>107.76330275229358</v>
      </c>
      <c r="R47" s="95"/>
      <c r="S47" s="109">
        <f>+IF(N47=0,"",'Ark1'!AK961)</f>
        <v>18.206415131812264</v>
      </c>
      <c r="T47" s="47"/>
      <c r="U47" s="56">
        <f>+'Ark1'!T961</f>
        <v>5.5957731958762889</v>
      </c>
      <c r="V47" s="74">
        <f>+'Ark1'!W961</f>
        <v>6.5979381443298966</v>
      </c>
      <c r="W47" s="73"/>
      <c r="X47" s="74">
        <f>+'Ark1'!X961</f>
        <v>100</v>
      </c>
      <c r="Y47" s="74">
        <f>+'Ark1'!Y961</f>
        <v>43.608247422680421</v>
      </c>
      <c r="Z47" s="74">
        <f>+'Ark1'!Z961</f>
        <v>1.4893285227068565</v>
      </c>
      <c r="AA47" s="56">
        <f>+'Ark1'!Z961</f>
        <v>1.4893285227068565</v>
      </c>
      <c r="AB47" s="56">
        <f>+'Ark1'!AB961</f>
        <v>1.863596641820662</v>
      </c>
      <c r="AC47" s="56">
        <f>+'Ark1'!AC961</f>
        <v>16.412919677060998</v>
      </c>
      <c r="AD47" s="47"/>
      <c r="AE47" s="56">
        <f t="shared" si="1"/>
        <v>2.3300504443910643</v>
      </c>
      <c r="AF47" s="47"/>
      <c r="AG47" s="4"/>
      <c r="AH47" s="16"/>
      <c r="AI47" s="1"/>
      <c r="AJ47" s="18"/>
    </row>
    <row r="48" spans="1:42" ht="15.6">
      <c r="A48" s="47"/>
      <c r="B48" s="54">
        <f>+'Ark1'!C962</f>
        <v>2022</v>
      </c>
      <c r="C48" s="54">
        <f>+'Ark1'!N962</f>
        <v>425</v>
      </c>
      <c r="D48" s="55" t="s">
        <v>462</v>
      </c>
      <c r="E48" s="329">
        <f>+'Ark1'!Q962</f>
        <v>3655</v>
      </c>
      <c r="F48" s="327"/>
      <c r="G48" s="329">
        <f>+'Ark1'!R962</f>
        <v>7228</v>
      </c>
      <c r="H48" s="179">
        <f>+'Ark1'!AG962</f>
        <v>13.934736889650637</v>
      </c>
      <c r="I48" s="47"/>
      <c r="J48" s="179">
        <f>+'Ark1'!AH962</f>
        <v>2.2551189817376871</v>
      </c>
      <c r="K48" s="95"/>
      <c r="L48" s="157">
        <f>+'Ark1'!U962</f>
        <v>26.548451853901504</v>
      </c>
      <c r="M48" s="94"/>
      <c r="N48" s="434">
        <f>+'Ark1'!AI962</f>
        <v>408</v>
      </c>
      <c r="O48" s="95"/>
      <c r="P48" s="1">
        <f>+'Ark1'!S962</f>
        <v>7.0199225235196439</v>
      </c>
      <c r="Q48" s="121">
        <f>+IF(N48=0,"",'Ark1'!AJ962)</f>
        <v>111.48112745098038</v>
      </c>
      <c r="R48" s="95"/>
      <c r="S48" s="109">
        <f>+IF(N48=0,"",'Ark1'!AK962)</f>
        <v>19.346979469484666</v>
      </c>
      <c r="T48" s="47"/>
      <c r="U48" s="56">
        <f>+'Ark1'!T962</f>
        <v>5.8605423353624806</v>
      </c>
      <c r="V48" s="74">
        <f>+'Ark1'!W962</f>
        <v>7.4709463198671804</v>
      </c>
      <c r="W48" s="73"/>
      <c r="X48" s="74">
        <f>+'Ark1'!X962</f>
        <v>100</v>
      </c>
      <c r="Y48" s="74">
        <f>+'Ark1'!Y962</f>
        <v>100</v>
      </c>
      <c r="Z48" s="74">
        <f>+'Ark1'!Z962</f>
        <v>1.2231886971562071</v>
      </c>
      <c r="AA48" s="56">
        <f>+'Ark1'!Z962</f>
        <v>1.2231886971562071</v>
      </c>
      <c r="AB48" s="56">
        <f>+'Ark1'!AB962</f>
        <v>1.8541681411293451</v>
      </c>
      <c r="AC48" s="56">
        <f>+'Ark1'!AC962</f>
        <v>5.6464385208472754</v>
      </c>
      <c r="AD48" s="47"/>
      <c r="AE48" s="56">
        <f t="shared" si="1"/>
        <v>1.9775649794801642</v>
      </c>
      <c r="AF48" s="47"/>
      <c r="AG48" s="4"/>
      <c r="AH48" s="16"/>
      <c r="AI48" s="13"/>
      <c r="AJ48" s="18"/>
    </row>
    <row r="49" spans="1:36" ht="15.6">
      <c r="A49" s="47"/>
      <c r="B49" s="54">
        <f>+'Ark1'!C963</f>
        <v>2022</v>
      </c>
      <c r="C49" s="54">
        <f>+'Ark1'!N963</f>
        <v>428</v>
      </c>
      <c r="D49" s="55" t="s">
        <v>463</v>
      </c>
      <c r="E49" s="329">
        <f>+'Ark1'!Q963</f>
        <v>2785</v>
      </c>
      <c r="F49" s="327"/>
      <c r="G49" s="329">
        <f>+'Ark1'!R963</f>
        <v>4573</v>
      </c>
      <c r="H49" s="179">
        <f>+'Ark1'!AG963</f>
        <v>9.643957739216102</v>
      </c>
      <c r="I49" s="47"/>
      <c r="J49" s="179">
        <f>+'Ark1'!AH963</f>
        <v>1.9899409577957581</v>
      </c>
      <c r="K49" s="95"/>
      <c r="L49" s="157">
        <f>+'Ark1'!U963</f>
        <v>29.041073693417896</v>
      </c>
      <c r="M49" s="94"/>
      <c r="N49" s="434">
        <f>+'Ark1'!AI963</f>
        <v>269</v>
      </c>
      <c r="O49" s="95"/>
      <c r="P49" s="1">
        <f>+'Ark1'!S963</f>
        <v>7.5071069319921282</v>
      </c>
      <c r="Q49" s="121">
        <f>+IF(N49=0,"",'Ark1'!AJ963)</f>
        <v>113.66765799256515</v>
      </c>
      <c r="R49" s="95"/>
      <c r="S49" s="109">
        <f>+IF(N49=0,"",'Ark1'!AK963)</f>
        <v>20.071349329155527</v>
      </c>
      <c r="T49" s="47"/>
      <c r="U49" s="56">
        <f>+'Ark1'!T963</f>
        <v>6.1486988847583639</v>
      </c>
      <c r="V49" s="74">
        <f>+'Ark1'!W963</f>
        <v>8.965668051607258</v>
      </c>
      <c r="W49" s="73"/>
      <c r="X49" s="74">
        <f>+'Ark1'!X963</f>
        <v>100</v>
      </c>
      <c r="Y49" s="74">
        <f>+'Ark1'!Y963</f>
        <v>100</v>
      </c>
      <c r="Z49" s="74">
        <f>+'Ark1'!Z963</f>
        <v>1.0228677510207111</v>
      </c>
      <c r="AA49" s="56">
        <f>+'Ark1'!Z963</f>
        <v>1.0228677510207111</v>
      </c>
      <c r="AB49" s="56">
        <f>+'Ark1'!AB963</f>
        <v>1.7325484692207216</v>
      </c>
      <c r="AC49" s="56">
        <f>+'Ark1'!AC963</f>
        <v>5.0353426695927119</v>
      </c>
      <c r="AD49" s="47"/>
      <c r="AE49" s="56">
        <f t="shared" si="1"/>
        <v>1.6420107719928188</v>
      </c>
      <c r="AF49" s="47"/>
      <c r="AG49" s="4"/>
      <c r="AH49" s="16"/>
      <c r="AI49" s="13"/>
      <c r="AJ49" s="18"/>
    </row>
    <row r="50" spans="1:36" ht="15.6">
      <c r="A50" s="47"/>
      <c r="B50" s="54">
        <f>+'Ark1'!C964</f>
        <v>2022</v>
      </c>
      <c r="C50" s="54">
        <f>+'Ark1'!N964</f>
        <v>430</v>
      </c>
      <c r="D50" s="55" t="s">
        <v>464</v>
      </c>
      <c r="E50" s="329">
        <f>+'Ark1'!Q964</f>
        <v>3334</v>
      </c>
      <c r="F50" s="327"/>
      <c r="G50" s="329">
        <f>+'Ark1'!R964</f>
        <v>6256</v>
      </c>
      <c r="H50" s="179">
        <f>+'Ark1'!AG964</f>
        <v>14.304906889449397</v>
      </c>
      <c r="I50" s="47"/>
      <c r="J50" s="179">
        <f>+'Ark1'!AH964</f>
        <v>1.6624040920716112</v>
      </c>
      <c r="K50" s="95"/>
      <c r="L50" s="157">
        <f>+'Ark1'!U964</f>
        <v>31.488129795396237</v>
      </c>
      <c r="M50" s="94"/>
      <c r="N50" s="434">
        <f>+'Ark1'!AI964</f>
        <v>360</v>
      </c>
      <c r="O50" s="95"/>
      <c r="P50" s="1">
        <f>+'Ark1'!S964</f>
        <v>7.8695652173913055</v>
      </c>
      <c r="Q50" s="121">
        <f>+IF(N50=0,"",'Ark1'!AJ964)</f>
        <v>114.82805555555562</v>
      </c>
      <c r="R50" s="95"/>
      <c r="S50" s="109">
        <f>+IF(N50=0,"",'Ark1'!AK964)</f>
        <v>20.992096848283296</v>
      </c>
      <c r="T50" s="47"/>
      <c r="U50" s="56">
        <f>+'Ark1'!T964</f>
        <v>6.4688299232736579</v>
      </c>
      <c r="V50" s="74">
        <f>+'Ark1'!W964</f>
        <v>10.901534526854219</v>
      </c>
      <c r="W50" s="73"/>
      <c r="X50" s="74">
        <f>+'Ark1'!X964</f>
        <v>100</v>
      </c>
      <c r="Y50" s="74">
        <f>+'Ark1'!Y964</f>
        <v>100</v>
      </c>
      <c r="Z50" s="74">
        <f>+'Ark1'!Z964</f>
        <v>0.84151910184298973</v>
      </c>
      <c r="AA50" s="56">
        <f>+'Ark1'!Z964</f>
        <v>0.84151910184298973</v>
      </c>
      <c r="AB50" s="56">
        <f>+'Ark1'!AB964</f>
        <v>1.7215871124946522</v>
      </c>
      <c r="AC50" s="56">
        <f>+'Ark1'!AC964</f>
        <v>10.236178910215248</v>
      </c>
      <c r="AD50" s="47"/>
      <c r="AE50" s="56">
        <f t="shared" si="1"/>
        <v>1.8764247150569886</v>
      </c>
      <c r="AF50" s="47"/>
      <c r="AG50" s="4"/>
      <c r="AH50" s="16"/>
      <c r="AI50" s="13"/>
      <c r="AJ50" s="18"/>
    </row>
    <row r="51" spans="1:36" ht="15.6">
      <c r="A51" s="47"/>
      <c r="B51" s="54">
        <f>+'Ark1'!C965</f>
        <v>2022</v>
      </c>
      <c r="C51" s="54">
        <f>+'Ark1'!N965</f>
        <v>433</v>
      </c>
      <c r="D51" s="55" t="s">
        <v>465</v>
      </c>
      <c r="E51" s="329">
        <f>+'Ark1'!Q965</f>
        <v>2129</v>
      </c>
      <c r="F51" s="327"/>
      <c r="G51" s="329">
        <f>+'Ark1'!R965</f>
        <v>3213</v>
      </c>
      <c r="H51" s="179">
        <f>+'Ark1'!AG965</f>
        <v>7.9382527396231186</v>
      </c>
      <c r="I51" s="47"/>
      <c r="J51" s="179">
        <f>+'Ark1'!AH965</f>
        <v>1.8674136321195145</v>
      </c>
      <c r="K51" s="95"/>
      <c r="L51" s="157">
        <f>+'Ark1'!U965</f>
        <v>34.023012760659817</v>
      </c>
      <c r="M51" s="94"/>
      <c r="N51" s="434">
        <f>+'Ark1'!AI965</f>
        <v>185</v>
      </c>
      <c r="O51" s="95"/>
      <c r="P51" s="1">
        <f>+'Ark1'!S965</f>
        <v>8.2636165577342044</v>
      </c>
      <c r="Q51" s="121">
        <f>+IF(N51=0,"",'Ark1'!AJ965)</f>
        <v>115.98972972972972</v>
      </c>
      <c r="R51" s="95"/>
      <c r="S51" s="109">
        <f>+IF(N51=0,"",'Ark1'!AK965)</f>
        <v>21.913228286009751</v>
      </c>
      <c r="T51" s="47"/>
      <c r="U51" s="56">
        <f>+'Ark1'!T965</f>
        <v>7.0283224400871473</v>
      </c>
      <c r="V51" s="74">
        <f>+'Ark1'!W965</f>
        <v>17.802676626206036</v>
      </c>
      <c r="W51" s="73"/>
      <c r="X51" s="74">
        <f>+'Ark1'!X965</f>
        <v>100</v>
      </c>
      <c r="Y51" s="74">
        <f>+'Ark1'!Y965</f>
        <v>100</v>
      </c>
      <c r="Z51" s="74">
        <f>+'Ark1'!Z965</f>
        <v>0.57497161230757987</v>
      </c>
      <c r="AA51" s="56">
        <f>+'Ark1'!Z965</f>
        <v>0.57497161230757987</v>
      </c>
      <c r="AB51" s="56">
        <f>+'Ark1'!AB965</f>
        <v>1.7244351306293177</v>
      </c>
      <c r="AC51" s="56">
        <f>+'Ark1'!AC965</f>
        <v>4.8832548570593559</v>
      </c>
      <c r="AD51" s="47"/>
      <c r="AE51" s="56">
        <f t="shared" si="1"/>
        <v>1.5091592296852983</v>
      </c>
      <c r="AF51" s="47"/>
      <c r="AG51" s="4"/>
      <c r="AH51" s="16"/>
      <c r="AI51" s="13"/>
      <c r="AJ51" s="18"/>
    </row>
    <row r="52" spans="1:36" ht="15.6">
      <c r="A52" s="47"/>
      <c r="B52" s="54">
        <f>+'Ark1'!C966</f>
        <v>2022</v>
      </c>
      <c r="C52" s="54">
        <f>+'Ark1'!N966</f>
        <v>435</v>
      </c>
      <c r="D52" s="55" t="s">
        <v>466</v>
      </c>
      <c r="E52" s="329">
        <f>+'Ark1'!Q966</f>
        <v>2193</v>
      </c>
      <c r="F52" s="327"/>
      <c r="G52" s="329">
        <f>+'Ark1'!R966</f>
        <v>3617</v>
      </c>
      <c r="H52" s="179">
        <f>+'Ark1'!AG966</f>
        <v>9.5748824994021628</v>
      </c>
      <c r="I52" s="47"/>
      <c r="J52" s="179">
        <f>+'Ark1'!AH966</f>
        <v>1.6864805087088748</v>
      </c>
      <c r="K52" s="95"/>
      <c r="L52" s="157">
        <f>+'Ark1'!U966</f>
        <v>36.45385955211497</v>
      </c>
      <c r="M52" s="94"/>
      <c r="N52" s="434">
        <f>+'Ark1'!AI966</f>
        <v>216</v>
      </c>
      <c r="O52" s="95"/>
      <c r="P52" s="1">
        <f>+'Ark1'!S966</f>
        <v>8.589162289189936</v>
      </c>
      <c r="Q52" s="121">
        <f>+IF(N52=0,"",'Ark1'!AJ966)</f>
        <v>117.36620370370362</v>
      </c>
      <c r="R52" s="95"/>
      <c r="S52" s="109">
        <f>+IF(N52=0,"",'Ark1'!AK966)</f>
        <v>22.785495867687089</v>
      </c>
      <c r="T52" s="47"/>
      <c r="U52" s="56">
        <f>+'Ark1'!T966</f>
        <v>7.4379319878352224</v>
      </c>
      <c r="V52" s="74">
        <f>+'Ark1'!W966</f>
        <v>22.808957699751176</v>
      </c>
      <c r="W52" s="73"/>
      <c r="X52" s="74">
        <f>+'Ark1'!X966</f>
        <v>100</v>
      </c>
      <c r="Y52" s="74">
        <f>+'Ark1'!Y966</f>
        <v>100</v>
      </c>
      <c r="Z52" s="74">
        <f>+'Ark1'!Z966</f>
        <v>0.85241680527456898</v>
      </c>
      <c r="AA52" s="56">
        <f>+'Ark1'!Z966</f>
        <v>0.85241680527456898</v>
      </c>
      <c r="AB52" s="56">
        <f>+'Ark1'!AB966</f>
        <v>1.6942319269517798</v>
      </c>
      <c r="AC52" s="56">
        <f>+'Ark1'!AC966</f>
        <v>12.334045885520483</v>
      </c>
      <c r="AD52" s="47"/>
      <c r="AE52" s="56">
        <f t="shared" si="1"/>
        <v>1.6493388052895577</v>
      </c>
      <c r="AF52" s="47"/>
      <c r="AG52" s="4"/>
      <c r="AH52" s="16"/>
      <c r="AI52" s="13"/>
      <c r="AJ52" s="18"/>
    </row>
    <row r="53" spans="1:36" ht="15.6">
      <c r="A53" s="47"/>
      <c r="B53" s="54">
        <f>+'Ark1'!C967</f>
        <v>2022</v>
      </c>
      <c r="C53" s="54">
        <f>+'Ark1'!N967</f>
        <v>438</v>
      </c>
      <c r="D53" s="55" t="s">
        <v>467</v>
      </c>
      <c r="E53" s="329">
        <f>+'Ark1'!Q967</f>
        <v>1178</v>
      </c>
      <c r="F53" s="327"/>
      <c r="G53" s="329">
        <f>+'Ark1'!R967</f>
        <v>1588</v>
      </c>
      <c r="H53" s="179">
        <f>+'Ark1'!AG967</f>
        <v>4.4990418480985248</v>
      </c>
      <c r="I53" s="47"/>
      <c r="J53" s="179">
        <f>+'Ark1'!AH967</f>
        <v>1.574307304785894</v>
      </c>
      <c r="K53" s="95"/>
      <c r="L53" s="157">
        <f>+'Ark1'!U967</f>
        <v>39.014685138539072</v>
      </c>
      <c r="M53" s="94"/>
      <c r="N53" s="434">
        <f>+'Ark1'!AI967</f>
        <v>98</v>
      </c>
      <c r="O53" s="95"/>
      <c r="P53" s="1">
        <f>+'Ark1'!S967</f>
        <v>8.9118387909319878</v>
      </c>
      <c r="Q53" s="121">
        <f>+IF(N53=0,"",'Ark1'!AJ967)</f>
        <v>117.3795918367347</v>
      </c>
      <c r="R53" s="95"/>
      <c r="S53" s="109">
        <f>+IF(N53=0,"",'Ark1'!AK967)</f>
        <v>24.24432923723424</v>
      </c>
      <c r="T53" s="47"/>
      <c r="U53" s="56">
        <f>+'Ark1'!T967</f>
        <v>8.0453400503778312</v>
      </c>
      <c r="V53" s="74">
        <f>+'Ark1'!W967</f>
        <v>34.634760705289679</v>
      </c>
      <c r="W53" s="73"/>
      <c r="X53" s="74">
        <f>+'Ark1'!X967</f>
        <v>100</v>
      </c>
      <c r="Y53" s="74">
        <f>+'Ark1'!Y967</f>
        <v>100</v>
      </c>
      <c r="Z53" s="74">
        <f>+'Ark1'!Z967</f>
        <v>0.57258788913460013</v>
      </c>
      <c r="AA53" s="56">
        <f>+'Ark1'!Z967</f>
        <v>0.57258788913460013</v>
      </c>
      <c r="AB53" s="56">
        <f>+'Ark1'!AB967</f>
        <v>1.6954405289294388</v>
      </c>
      <c r="AC53" s="56">
        <f>+'Ark1'!AC967</f>
        <v>5.312672151479469</v>
      </c>
      <c r="AD53" s="47"/>
      <c r="AE53" s="56">
        <f t="shared" si="1"/>
        <v>1.3480475382003396</v>
      </c>
      <c r="AF53" s="47"/>
      <c r="AG53" s="4"/>
      <c r="AH53" s="16"/>
      <c r="AI53" s="5"/>
      <c r="AJ53" s="18"/>
    </row>
    <row r="54" spans="1:36" ht="15.6">
      <c r="A54" s="47"/>
      <c r="B54" s="54">
        <f>+'Ark1'!C968</f>
        <v>2022</v>
      </c>
      <c r="C54" s="54">
        <f>+'Ark1'!N968</f>
        <v>440</v>
      </c>
      <c r="D54" s="55" t="s">
        <v>468</v>
      </c>
      <c r="E54" s="329">
        <f>+'Ark1'!Q968</f>
        <v>1174</v>
      </c>
      <c r="F54" s="327"/>
      <c r="G54" s="329">
        <f>+'Ark1'!R968</f>
        <v>1625</v>
      </c>
      <c r="H54" s="179">
        <f>+'Ark1'!AG968</f>
        <v>4.8864548786303343</v>
      </c>
      <c r="I54" s="47"/>
      <c r="J54" s="179">
        <f>+'Ark1'!AH968</f>
        <v>1.6</v>
      </c>
      <c r="K54" s="95"/>
      <c r="L54" s="157">
        <f>+'Ark1'!U968</f>
        <v>41.40941538461535</v>
      </c>
      <c r="M54" s="94"/>
      <c r="N54" s="434">
        <f>+'Ark1'!AI968</f>
        <v>105</v>
      </c>
      <c r="O54" s="95"/>
      <c r="P54" s="1">
        <f>+'Ark1'!S968</f>
        <v>9.1544615384615362</v>
      </c>
      <c r="Q54" s="121">
        <f>+IF(N54=0,"",'Ark1'!AJ968)</f>
        <v>118.74095238095242</v>
      </c>
      <c r="R54" s="95"/>
      <c r="S54" s="109">
        <f>+IF(N54=0,"",'Ark1'!AK968)</f>
        <v>24.831948751589579</v>
      </c>
      <c r="T54" s="47"/>
      <c r="U54" s="56">
        <f>+'Ark1'!T968</f>
        <v>8.4763076923076941</v>
      </c>
      <c r="V54" s="74">
        <f>+'Ark1'!W968</f>
        <v>43.87692307692307</v>
      </c>
      <c r="W54" s="73"/>
      <c r="X54" s="74">
        <f>+'Ark1'!X968</f>
        <v>100</v>
      </c>
      <c r="Y54" s="74">
        <f>+'Ark1'!Y968</f>
        <v>100</v>
      </c>
      <c r="Z54" s="74">
        <f>+'Ark1'!Z968</f>
        <v>0.86009872228374562</v>
      </c>
      <c r="AA54" s="56">
        <f>+'Ark1'!Z968</f>
        <v>0.86009872228374562</v>
      </c>
      <c r="AB54" s="56">
        <f>+'Ark1'!AB968</f>
        <v>1.7299778293206027</v>
      </c>
      <c r="AC54" s="56">
        <f>+'Ark1'!AC968</f>
        <v>9.177530436498456</v>
      </c>
      <c r="AD54" s="47"/>
      <c r="AE54" s="56">
        <f t="shared" si="1"/>
        <v>1.3841567291311754</v>
      </c>
      <c r="AF54" s="47"/>
      <c r="AG54" s="4"/>
      <c r="AH54" s="16"/>
      <c r="AI54" s="5"/>
      <c r="AJ54" s="18"/>
    </row>
    <row r="55" spans="1:36" ht="15.6">
      <c r="A55" s="47"/>
      <c r="B55" s="54">
        <f>+'Ark1'!C969</f>
        <v>2022</v>
      </c>
      <c r="C55" s="54">
        <f>+'Ark1'!N969</f>
        <v>443</v>
      </c>
      <c r="D55" s="55" t="s">
        <v>469</v>
      </c>
      <c r="E55" s="329">
        <f>+'Ark1'!Q969</f>
        <v>555</v>
      </c>
      <c r="F55" s="327"/>
      <c r="G55" s="329">
        <f>+'Ark1'!R969</f>
        <v>628</v>
      </c>
      <c r="H55" s="179">
        <f>+'Ark1'!AG969</f>
        <v>2.0051005095498926</v>
      </c>
      <c r="I55" s="47"/>
      <c r="J55" s="179">
        <f>+'Ark1'!AH969</f>
        <v>0.47770700636942687</v>
      </c>
      <c r="K55" s="95"/>
      <c r="L55" s="157">
        <f>+'Ark1'!U969</f>
        <v>43.967834394904443</v>
      </c>
      <c r="M55" s="94"/>
      <c r="N55" s="434">
        <f>+'Ark1'!AI969</f>
        <v>43</v>
      </c>
      <c r="O55" s="95"/>
      <c r="P55" s="1">
        <f>+'Ark1'!S969</f>
        <v>9.3598726114649686</v>
      </c>
      <c r="Q55" s="121">
        <f>+IF(N55=0,"",'Ark1'!AJ969)</f>
        <v>119.23488372093024</v>
      </c>
      <c r="R55" s="95"/>
      <c r="S55" s="109">
        <f>+IF(N55=0,"",'Ark1'!AK969)</f>
        <v>26.114270031201421</v>
      </c>
      <c r="T55" s="47"/>
      <c r="U55" s="56">
        <f>+'Ark1'!T969</f>
        <v>9.1990445859872576</v>
      </c>
      <c r="V55" s="74">
        <f>+'Ark1'!W969</f>
        <v>62.101910828025488</v>
      </c>
      <c r="W55" s="73"/>
      <c r="X55" s="74">
        <f>+'Ark1'!X969</f>
        <v>100</v>
      </c>
      <c r="Y55" s="74">
        <f>+'Ark1'!Y969</f>
        <v>100</v>
      </c>
      <c r="Z55" s="74">
        <f>+'Ark1'!Z969</f>
        <v>0.58808532947280867</v>
      </c>
      <c r="AA55" s="56">
        <f>+'Ark1'!Z969</f>
        <v>0.58808532947280867</v>
      </c>
      <c r="AB55" s="56">
        <f>+'Ark1'!AB969</f>
        <v>2.0941682092081231</v>
      </c>
      <c r="AC55" s="56">
        <f>+'Ark1'!AC969</f>
        <v>1.6643184955905579</v>
      </c>
      <c r="AD55" s="47"/>
      <c r="AE55" s="56">
        <f t="shared" si="1"/>
        <v>1.1315315315315315</v>
      </c>
      <c r="AF55" s="47"/>
      <c r="AG55" s="4"/>
      <c r="AH55" s="16"/>
      <c r="AI55" s="5"/>
      <c r="AJ55" s="18"/>
    </row>
    <row r="56" spans="1:36" ht="15.6">
      <c r="A56" s="47"/>
      <c r="B56" s="54">
        <f>+'Ark1'!C970</f>
        <v>2022</v>
      </c>
      <c r="C56" s="54">
        <f>+'Ark1'!N970</f>
        <v>445</v>
      </c>
      <c r="D56" s="55" t="s">
        <v>470</v>
      </c>
      <c r="E56" s="329">
        <f>+'Ark1'!Q970</f>
        <v>657</v>
      </c>
      <c r="F56" s="327"/>
      <c r="G56" s="329">
        <f>+'Ark1'!R970</f>
        <v>795</v>
      </c>
      <c r="H56" s="179">
        <f>+'Ark1'!AG970</f>
        <v>2.7128025636309219</v>
      </c>
      <c r="I56" s="47"/>
      <c r="J56" s="179">
        <f>+'Ark1'!AH970</f>
        <v>1.0062893081761002</v>
      </c>
      <c r="K56" s="95"/>
      <c r="L56" s="157">
        <f>+'Ark1'!U970</f>
        <v>46.990452830188659</v>
      </c>
      <c r="M56" s="94"/>
      <c r="N56" s="434">
        <f>+'Ark1'!AI970</f>
        <v>37</v>
      </c>
      <c r="O56" s="95"/>
      <c r="P56" s="1">
        <f>+'Ark1'!S970</f>
        <v>9.5748427672955998</v>
      </c>
      <c r="Q56" s="121">
        <f>+IF(N56=0,"",'Ark1'!AJ970)</f>
        <v>119.89999999999998</v>
      </c>
      <c r="R56" s="95"/>
      <c r="S56" s="109">
        <f>+IF(N56=0,"",'Ark1'!AK970)</f>
        <v>27.89388313838306</v>
      </c>
      <c r="T56" s="47"/>
      <c r="U56" s="56">
        <f>+'Ark1'!T970</f>
        <v>9.4943396226415064</v>
      </c>
      <c r="V56" s="74">
        <f>+'Ark1'!W970</f>
        <v>69.811320754716988</v>
      </c>
      <c r="W56" s="73"/>
      <c r="X56" s="74">
        <f>+'Ark1'!X970</f>
        <v>100</v>
      </c>
      <c r="Y56" s="74">
        <f>+'Ark1'!Y970</f>
        <v>100</v>
      </c>
      <c r="Z56" s="74">
        <f>+'Ark1'!Z970</f>
        <v>3.57615714430053</v>
      </c>
      <c r="AA56" s="56">
        <f>+'Ark1'!Z970</f>
        <v>3.57615714430053</v>
      </c>
      <c r="AB56" s="56">
        <f>+'Ark1'!AB970</f>
        <v>1.9200119654704089</v>
      </c>
      <c r="AC56" s="56">
        <f>+'Ark1'!AC970</f>
        <v>32.960986490876273</v>
      </c>
      <c r="AD56" s="47"/>
      <c r="AE56" s="56">
        <f t="shared" si="1"/>
        <v>1.2100456621004567</v>
      </c>
      <c r="AF56" s="47"/>
      <c r="AG56" s="4"/>
      <c r="AH56" s="16"/>
      <c r="AI56" s="5"/>
      <c r="AJ56" s="18"/>
    </row>
    <row r="57" spans="1:36" ht="15.6">
      <c r="A57" s="47"/>
      <c r="B57" s="54">
        <f>+'Ark1'!C971</f>
        <v>2022</v>
      </c>
      <c r="C57" s="54">
        <f>+'Ark1'!N971</f>
        <v>450</v>
      </c>
      <c r="D57" s="55" t="s">
        <v>471</v>
      </c>
      <c r="E57" s="329">
        <f>+'Ark1'!Q971</f>
        <v>208</v>
      </c>
      <c r="F57" s="327"/>
      <c r="G57" s="329">
        <f>+'Ark1'!R971</f>
        <v>221</v>
      </c>
      <c r="H57" s="179">
        <f>+'Ark1'!AG971</f>
        <v>0.83273417825757312</v>
      </c>
      <c r="I57" s="47"/>
      <c r="J57" s="179">
        <f>+'Ark1'!AH971</f>
        <v>0.45248868778280527</v>
      </c>
      <c r="K57" s="95"/>
      <c r="L57" s="157">
        <f>+'Ark1'!U971</f>
        <v>51.888687782805427</v>
      </c>
      <c r="M57" s="94"/>
      <c r="N57" s="434">
        <f>+'Ark1'!AI971</f>
        <v>9</v>
      </c>
      <c r="O57" s="95"/>
      <c r="P57" s="1">
        <f>+'Ark1'!S971</f>
        <v>10.027149321266968</v>
      </c>
      <c r="Q57" s="121">
        <f>+IF(N57=0,"",'Ark1'!AJ971)</f>
        <v>121.97777777777777</v>
      </c>
      <c r="R57" s="95"/>
      <c r="S57" s="109">
        <f>+IF(N57=0,"",'Ark1'!AK971)</f>
        <v>28.967605045761495</v>
      </c>
      <c r="T57" s="47"/>
      <c r="U57" s="56">
        <f>+'Ark1'!T971</f>
        <v>10.610859728506789</v>
      </c>
      <c r="V57" s="74">
        <f>+'Ark1'!W971</f>
        <v>85.972850678733025</v>
      </c>
      <c r="W57" s="73"/>
      <c r="X57" s="74">
        <f>+'Ark1'!X971</f>
        <v>100</v>
      </c>
      <c r="Y57" s="74">
        <f>+'Ark1'!Y971</f>
        <v>100</v>
      </c>
      <c r="Z57" s="74">
        <f>+'Ark1'!Z971</f>
        <v>1.3892634844462359</v>
      </c>
      <c r="AA57" s="56">
        <f>+'Ark1'!Z971</f>
        <v>1.3892634844462359</v>
      </c>
      <c r="AB57" s="56">
        <f>+'Ark1'!AB971</f>
        <v>1.9824272528653124</v>
      </c>
      <c r="AC57" s="56">
        <f>+'Ark1'!AC971</f>
        <v>5.2329999035953128</v>
      </c>
      <c r="AD57" s="47"/>
      <c r="AE57" s="56">
        <f t="shared" si="1"/>
        <v>1.0625</v>
      </c>
      <c r="AF57" s="47"/>
      <c r="AG57" s="4"/>
      <c r="AH57" s="16"/>
      <c r="AI57" s="5"/>
      <c r="AJ57" s="18"/>
    </row>
    <row r="58" spans="1:36" ht="15.6">
      <c r="A58" s="47"/>
      <c r="B58" s="54">
        <f>+'Ark1'!C972</f>
        <v>2022</v>
      </c>
      <c r="C58" s="54">
        <f>+'Ark1'!N972</f>
        <v>455</v>
      </c>
      <c r="D58" s="55" t="s">
        <v>472</v>
      </c>
      <c r="E58" s="329">
        <f>+'Ark1'!Q972</f>
        <v>58</v>
      </c>
      <c r="F58" s="327"/>
      <c r="G58" s="329">
        <f>+'Ark1'!R972</f>
        <v>61</v>
      </c>
      <c r="H58" s="179">
        <f>+'Ark1'!AG972</f>
        <v>0.25459703411157286</v>
      </c>
      <c r="I58" s="47"/>
      <c r="J58" s="179">
        <f>+'Ark1'!AH972</f>
        <v>1.6393442622950822</v>
      </c>
      <c r="K58" s="95"/>
      <c r="L58" s="157">
        <f>+'Ark1'!U972</f>
        <v>57.475409836065587</v>
      </c>
      <c r="M58" s="94"/>
      <c r="N58" s="434">
        <f>+'Ark1'!AI972</f>
        <v>3</v>
      </c>
      <c r="O58" s="95"/>
      <c r="P58" s="1">
        <f>+'Ark1'!S972</f>
        <v>10.213114754098358</v>
      </c>
      <c r="Q58" s="121">
        <f>+IF(N58=0,"",'Ark1'!AJ972)</f>
        <v>124.1666666666667</v>
      </c>
      <c r="R58" s="95"/>
      <c r="S58" s="109">
        <f>+IF(N58=0,"",'Ark1'!AK972)</f>
        <v>30.572905086585383</v>
      </c>
      <c r="T58" s="47"/>
      <c r="U58" s="56">
        <f>+'Ark1'!T972</f>
        <v>11.081967213114751</v>
      </c>
      <c r="V58" s="74">
        <f>+'Ark1'!W972</f>
        <v>86.885245901639351</v>
      </c>
      <c r="W58" s="73"/>
      <c r="X58" s="74">
        <f>+'Ark1'!X972</f>
        <v>100</v>
      </c>
      <c r="Y58" s="74">
        <f>+'Ark1'!Y972</f>
        <v>100</v>
      </c>
      <c r="Z58" s="74">
        <f>+'Ark1'!Z972</f>
        <v>1.6022172892187283</v>
      </c>
      <c r="AA58" s="56">
        <f>+'Ark1'!Z972</f>
        <v>1.6022172892187283</v>
      </c>
      <c r="AB58" s="56">
        <f>+'Ark1'!AB972</f>
        <v>2.0187244955884718</v>
      </c>
      <c r="AC58" s="56">
        <f>+'Ark1'!AC972</f>
        <v>18.945297821601471</v>
      </c>
      <c r="AD58" s="47"/>
      <c r="AE58" s="56">
        <f t="shared" si="1"/>
        <v>1.0517241379310345</v>
      </c>
      <c r="AF58" s="47"/>
      <c r="AG58" s="4"/>
      <c r="AH58" s="16"/>
      <c r="AI58" s="5"/>
      <c r="AJ58" s="18"/>
    </row>
    <row r="59" spans="1:36" ht="15.6">
      <c r="A59" s="47"/>
      <c r="B59" s="54">
        <f>+'Ark1'!C973</f>
        <v>2022</v>
      </c>
      <c r="C59" s="54">
        <f>+'Ark1'!N973</f>
        <v>460</v>
      </c>
      <c r="D59" s="55" t="s">
        <v>473</v>
      </c>
      <c r="E59" s="329">
        <f>+'Ark1'!Q973</f>
        <v>14</v>
      </c>
      <c r="F59" s="327"/>
      <c r="G59" s="329">
        <f>+'Ark1'!R973</f>
        <v>15</v>
      </c>
      <c r="H59" s="179">
        <f>+'Ark1'!AG973</f>
        <v>6.8688914593878159E-2</v>
      </c>
      <c r="I59" s="47"/>
      <c r="J59" s="179">
        <f>+'Ark1'!AH973</f>
        <v>0</v>
      </c>
      <c r="K59" s="95"/>
      <c r="L59" s="157">
        <f>+'Ark1'!U973</f>
        <v>63.059999999999981</v>
      </c>
      <c r="M59" s="94"/>
      <c r="N59" s="434">
        <f>+'Ark1'!AI973</f>
        <v>0</v>
      </c>
      <c r="O59" s="95"/>
      <c r="P59" s="1">
        <f>+'Ark1'!S973</f>
        <v>10.933333333333335</v>
      </c>
      <c r="Q59" s="121" t="str">
        <f>+IF(N59=0,"",'Ark1'!AJ973)</f>
        <v/>
      </c>
      <c r="R59" s="95"/>
      <c r="S59" s="109" t="str">
        <f>+IF(N59=0,"",'Ark1'!AK973)</f>
        <v/>
      </c>
      <c r="T59" s="47"/>
      <c r="U59" s="56">
        <f>+'Ark1'!T973</f>
        <v>11.733333333333331</v>
      </c>
      <c r="V59" s="74">
        <f>+'Ark1'!W973</f>
        <v>93.333333333333314</v>
      </c>
      <c r="W59" s="73"/>
      <c r="X59" s="74">
        <f>+'Ark1'!X973</f>
        <v>100</v>
      </c>
      <c r="Y59" s="74">
        <f>+'Ark1'!Y973</f>
        <v>100</v>
      </c>
      <c r="Z59" s="74">
        <f>+'Ark1'!Z973</f>
        <v>2.1777052142109055</v>
      </c>
      <c r="AA59" s="56">
        <f>+'Ark1'!Z973</f>
        <v>2.1777052142109055</v>
      </c>
      <c r="AB59" s="56">
        <f>+'Ark1'!AB973</f>
        <v>2.0805982045769724</v>
      </c>
      <c r="AC59" s="56">
        <f>+'Ark1'!AC973</f>
        <v>41.932987741973825</v>
      </c>
      <c r="AD59" s="47"/>
      <c r="AE59" s="56">
        <f t="shared" si="1"/>
        <v>1.0714285714285714</v>
      </c>
      <c r="AF59" s="47"/>
      <c r="AG59" s="4"/>
      <c r="AH59" s="16"/>
      <c r="AI59" s="5"/>
      <c r="AJ59" s="18"/>
    </row>
    <row r="60" spans="1:36" ht="15.6">
      <c r="A60" s="47"/>
      <c r="B60" s="47"/>
      <c r="C60" s="47"/>
      <c r="D60" s="47"/>
      <c r="E60" s="319"/>
      <c r="F60" s="327"/>
      <c r="G60" s="319"/>
      <c r="H60" s="47"/>
      <c r="I60" s="47"/>
      <c r="J60" s="47"/>
      <c r="K60" s="47"/>
      <c r="L60" s="47"/>
      <c r="M60" s="47"/>
      <c r="N60" s="47"/>
      <c r="O60" s="47"/>
      <c r="P60" s="47"/>
      <c r="Q60" s="89"/>
      <c r="R60" s="89"/>
      <c r="S60" s="47"/>
      <c r="T60" s="47"/>
      <c r="U60" s="47"/>
      <c r="V60" s="71"/>
      <c r="W60" s="73"/>
      <c r="X60" s="47"/>
      <c r="Y60" s="47"/>
      <c r="Z60" s="47"/>
      <c r="AA60" s="47"/>
      <c r="AB60" s="47"/>
      <c r="AC60" s="47"/>
      <c r="AD60" s="47"/>
      <c r="AE60" s="47"/>
      <c r="AF60" s="47"/>
    </row>
    <row r="61" spans="1:36">
      <c r="A61" s="47"/>
      <c r="B61" s="47"/>
      <c r="C61" s="47"/>
      <c r="D61" s="47"/>
      <c r="E61" s="319"/>
      <c r="F61" s="319"/>
      <c r="G61" s="319"/>
      <c r="H61" s="47"/>
      <c r="I61" s="47"/>
      <c r="J61" s="47"/>
      <c r="K61" s="47"/>
      <c r="L61" s="47"/>
      <c r="M61" s="47"/>
      <c r="N61" s="47"/>
      <c r="O61" s="47"/>
      <c r="P61" s="47"/>
      <c r="Q61" s="89"/>
      <c r="R61" s="89"/>
      <c r="S61" s="47"/>
      <c r="T61" s="47"/>
      <c r="U61" s="47"/>
      <c r="V61" s="71"/>
      <c r="W61" s="71"/>
      <c r="X61" s="47"/>
      <c r="Y61" s="47"/>
      <c r="Z61" s="47"/>
      <c r="AA61" s="47"/>
      <c r="AB61" s="47"/>
      <c r="AC61" s="47"/>
      <c r="AD61" s="47"/>
      <c r="AE61" s="47"/>
      <c r="AF61" s="47"/>
    </row>
  </sheetData>
  <mergeCells count="1">
    <mergeCell ref="Y5:Z5"/>
  </mergeCells>
  <conditionalFormatting sqref="AH38:AH39">
    <cfRule type="cellIs" dxfId="27" priority="4" stopIfTrue="1" operator="lessThan">
      <formula>0</formula>
    </cfRule>
  </conditionalFormatting>
  <conditionalFormatting sqref="I10:I25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2:AL327"/>
  <sheetViews>
    <sheetView zoomScale="91" zoomScaleNormal="91" workbookViewId="0"/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5:38" s="183" customFormat="1" ht="31.8"/>
    <row r="5" spans="25:38" s="187" customFormat="1" ht="19.8">
      <c r="AL5" s="186"/>
    </row>
    <row r="6" spans="25:38" ht="18.75" customHeight="1">
      <c r="AG6" s="5"/>
    </row>
    <row r="7" spans="25:38">
      <c r="AG7" s="4"/>
      <c r="AH7" s="4"/>
    </row>
    <row r="8" spans="25:38">
      <c r="AG8" s="4"/>
      <c r="AH8" s="4"/>
    </row>
    <row r="10" spans="25:38" ht="20.100000000000001" customHeight="1"/>
    <row r="14" spans="25:38" ht="15.6">
      <c r="Y14" s="2"/>
      <c r="Z14" s="2"/>
      <c r="AA14" s="2"/>
    </row>
    <row r="15" spans="25:38" ht="15.6">
      <c r="Y15" s="2"/>
      <c r="Z15" s="2"/>
      <c r="AA15" s="4"/>
      <c r="AB15" s="4"/>
      <c r="AC15" s="4"/>
    </row>
    <row r="18" spans="25:29" ht="15.6">
      <c r="Y18" s="2"/>
      <c r="Z18" s="2"/>
      <c r="AA18" s="2"/>
    </row>
    <row r="19" spans="25:29" ht="15.6">
      <c r="Y19" s="2"/>
      <c r="Z19" s="2"/>
      <c r="AA19" s="2"/>
    </row>
    <row r="20" spans="25:29" ht="15.6">
      <c r="Y20" s="2"/>
      <c r="Z20" s="2"/>
      <c r="AA20" s="2"/>
    </row>
    <row r="21" spans="25:29" ht="15.6">
      <c r="Y21" s="2"/>
      <c r="Z21" s="2"/>
      <c r="AA21" s="2"/>
    </row>
    <row r="22" spans="25:29" ht="15.6">
      <c r="Y22" s="2"/>
      <c r="Z22" s="2"/>
      <c r="AA22" s="2"/>
    </row>
    <row r="23" spans="25:29" ht="15.6">
      <c r="Y23" s="2"/>
      <c r="Z23" s="2"/>
      <c r="AA23" s="4"/>
      <c r="AB23" s="4"/>
      <c r="AC23" s="4"/>
    </row>
    <row r="24" spans="25:29">
      <c r="Y24" s="1"/>
      <c r="Z24" s="1"/>
      <c r="AA24" s="11"/>
      <c r="AB24" s="11"/>
      <c r="AC24" s="11"/>
    </row>
    <row r="25" spans="25:29">
      <c r="Y25" s="1"/>
      <c r="Z25" s="1"/>
      <c r="AA25" s="11"/>
      <c r="AB25" s="11"/>
      <c r="AC25" s="11"/>
    </row>
    <row r="26" spans="25:29">
      <c r="Y26" s="1"/>
      <c r="Z26" s="1"/>
      <c r="AA26" s="11"/>
      <c r="AB26" s="11"/>
      <c r="AC26" s="11"/>
    </row>
    <row r="27" spans="25:29">
      <c r="Y27" s="1"/>
      <c r="Z27" s="1"/>
      <c r="AA27" s="11"/>
      <c r="AB27" s="11"/>
      <c r="AC27" s="11"/>
    </row>
    <row r="28" spans="25:29">
      <c r="Y28" s="1"/>
      <c r="Z28" s="1"/>
      <c r="AA28" s="11"/>
      <c r="AB28" s="11"/>
      <c r="AC28" s="11"/>
    </row>
    <row r="29" spans="25:29">
      <c r="Y29" s="1"/>
      <c r="Z29" s="1"/>
      <c r="AA29" s="11"/>
      <c r="AB29" s="11"/>
      <c r="AC29" s="11"/>
    </row>
    <row r="30" spans="25:29">
      <c r="Y30" s="1"/>
      <c r="Z30" s="1"/>
      <c r="AA30" s="11"/>
      <c r="AB30" s="11"/>
      <c r="AC30" s="11"/>
    </row>
    <row r="31" spans="25:29">
      <c r="Y31" s="1"/>
      <c r="Z31" s="1"/>
      <c r="AA31" s="11"/>
      <c r="AB31" s="11"/>
      <c r="AC31" s="11"/>
    </row>
    <row r="32" spans="25:29">
      <c r="Y32" s="1"/>
      <c r="Z32" s="1"/>
      <c r="AA32" s="11"/>
      <c r="AB32" s="11"/>
      <c r="AC32" s="11"/>
    </row>
    <row r="33" spans="25:29">
      <c r="Y33" s="1"/>
      <c r="Z33" s="1"/>
      <c r="AA33" s="11"/>
      <c r="AB33" s="11"/>
      <c r="AC33" s="11"/>
    </row>
    <row r="34" spans="25:29">
      <c r="Y34" s="1"/>
      <c r="Z34" s="1"/>
      <c r="AA34" s="11"/>
      <c r="AB34" s="11"/>
      <c r="AC34" s="11"/>
    </row>
    <row r="35" spans="25:29">
      <c r="Y35" s="13"/>
      <c r="Z35" s="13"/>
      <c r="AA35" s="11"/>
      <c r="AB35" s="11"/>
      <c r="AC35" s="11"/>
    </row>
    <row r="36" spans="25:29" ht="16.5" customHeight="1">
      <c r="Y36" s="13"/>
      <c r="Z36" s="13"/>
      <c r="AA36" s="11"/>
      <c r="AB36" s="11"/>
      <c r="AC36" s="11"/>
    </row>
    <row r="37" spans="25:29" ht="16.5" customHeight="1">
      <c r="Y37" s="13"/>
      <c r="Z37" s="13"/>
      <c r="AA37" s="11"/>
      <c r="AB37" s="11"/>
      <c r="AC37" s="11"/>
    </row>
    <row r="38" spans="25:29">
      <c r="Y38" s="13"/>
      <c r="Z38" s="13"/>
      <c r="AA38" s="11"/>
      <c r="AB38" s="11"/>
      <c r="AC38" s="11"/>
    </row>
    <row r="39" spans="25:29" ht="17.25" customHeight="1">
      <c r="Y39" s="13"/>
      <c r="Z39" s="13"/>
      <c r="AA39" s="11"/>
      <c r="AB39" s="11"/>
      <c r="AC39" s="11"/>
    </row>
    <row r="40" spans="25:29">
      <c r="Y40" s="13"/>
      <c r="Z40" s="13"/>
      <c r="AA40" s="11"/>
      <c r="AB40" s="11"/>
      <c r="AC40" s="11"/>
    </row>
    <row r="41" spans="25:29">
      <c r="Y41" s="13"/>
      <c r="Z41" s="13"/>
      <c r="AA41" s="11"/>
      <c r="AB41" s="11"/>
      <c r="AC41" s="11"/>
    </row>
    <row r="42" spans="25:29" ht="21">
      <c r="Y42" s="57"/>
      <c r="Z42" s="57"/>
      <c r="AA42" s="11"/>
      <c r="AB42" s="11"/>
      <c r="AC42" s="11"/>
    </row>
    <row r="44" spans="25:29" ht="15.6">
      <c r="Y44" s="1"/>
      <c r="Z44" s="5"/>
    </row>
    <row r="73" spans="16:17">
      <c r="P73">
        <v>1</v>
      </c>
      <c r="Q73" s="3" t="s">
        <v>28</v>
      </c>
    </row>
    <row r="74" spans="16:17">
      <c r="P74">
        <v>2</v>
      </c>
      <c r="Q74" s="3" t="s">
        <v>29</v>
      </c>
    </row>
    <row r="75" spans="16:17">
      <c r="P75">
        <v>3</v>
      </c>
      <c r="Q75" s="3" t="s">
        <v>30</v>
      </c>
    </row>
    <row r="76" spans="16:17">
      <c r="P76">
        <v>4</v>
      </c>
      <c r="Q76" s="3" t="s">
        <v>31</v>
      </c>
    </row>
    <row r="77" spans="16:17">
      <c r="P77">
        <v>5</v>
      </c>
      <c r="Q77" s="3" t="s">
        <v>401</v>
      </c>
    </row>
    <row r="78" spans="16:17">
      <c r="P78">
        <v>6</v>
      </c>
      <c r="Q78" s="3" t="s">
        <v>32</v>
      </c>
    </row>
    <row r="79" spans="16:17">
      <c r="P79">
        <v>7</v>
      </c>
      <c r="Q79" s="3" t="s">
        <v>33</v>
      </c>
    </row>
    <row r="80" spans="16:17">
      <c r="P80">
        <v>8</v>
      </c>
      <c r="Q80" s="3" t="s">
        <v>34</v>
      </c>
    </row>
    <row r="81" spans="16:17">
      <c r="P81">
        <v>9</v>
      </c>
      <c r="Q81" s="3" t="s">
        <v>35</v>
      </c>
    </row>
    <row r="82" spans="16:17">
      <c r="P82">
        <v>10</v>
      </c>
      <c r="Q82" s="3" t="s">
        <v>36</v>
      </c>
    </row>
    <row r="83" spans="16:17">
      <c r="P83">
        <v>11</v>
      </c>
      <c r="Q83" s="3" t="s">
        <v>37</v>
      </c>
    </row>
    <row r="84" spans="16:17">
      <c r="P84">
        <v>12</v>
      </c>
      <c r="Q84" s="3" t="s">
        <v>38</v>
      </c>
    </row>
    <row r="85" spans="16:17">
      <c r="P85">
        <v>13</v>
      </c>
      <c r="Q85" s="3" t="s">
        <v>39</v>
      </c>
    </row>
    <row r="86" spans="16:17">
      <c r="P86">
        <v>14</v>
      </c>
      <c r="Q86" s="3" t="s">
        <v>402</v>
      </c>
    </row>
    <row r="87" spans="16:17">
      <c r="P87">
        <v>15</v>
      </c>
      <c r="Q87" s="3" t="s">
        <v>40</v>
      </c>
    </row>
    <row r="108" spans="16:17">
      <c r="P108">
        <v>1</v>
      </c>
      <c r="Q108" s="3" t="s">
        <v>92</v>
      </c>
    </row>
    <row r="109" spans="16:17">
      <c r="P109">
        <v>2</v>
      </c>
      <c r="Q109" s="284" t="s">
        <v>93</v>
      </c>
    </row>
    <row r="110" spans="16:17">
      <c r="P110">
        <v>3</v>
      </c>
      <c r="Q110" s="3" t="s">
        <v>94</v>
      </c>
    </row>
    <row r="111" spans="16:17">
      <c r="P111">
        <v>4</v>
      </c>
      <c r="Q111" s="3" t="s">
        <v>95</v>
      </c>
    </row>
    <row r="112" spans="16:17">
      <c r="P112">
        <v>5</v>
      </c>
      <c r="Q112" s="284" t="s">
        <v>96</v>
      </c>
    </row>
    <row r="113" spans="16:17">
      <c r="P113">
        <v>6</v>
      </c>
      <c r="Q113" s="3" t="s">
        <v>97</v>
      </c>
    </row>
    <row r="114" spans="16:17">
      <c r="P114">
        <v>7</v>
      </c>
      <c r="Q114" s="3" t="s">
        <v>98</v>
      </c>
    </row>
    <row r="115" spans="16:17">
      <c r="P115">
        <v>8</v>
      </c>
      <c r="Q115" s="284" t="s">
        <v>99</v>
      </c>
    </row>
    <row r="116" spans="16:17">
      <c r="P116">
        <v>9</v>
      </c>
      <c r="Q116" s="3" t="s">
        <v>100</v>
      </c>
    </row>
    <row r="117" spans="16:17">
      <c r="P117">
        <v>10</v>
      </c>
      <c r="Q117" s="3" t="s">
        <v>101</v>
      </c>
    </row>
    <row r="118" spans="16:17">
      <c r="P118">
        <v>11</v>
      </c>
      <c r="Q118" s="284" t="s">
        <v>102</v>
      </c>
    </row>
    <row r="119" spans="16:17">
      <c r="P119">
        <v>12</v>
      </c>
      <c r="Q119" s="3" t="s">
        <v>103</v>
      </c>
    </row>
    <row r="120" spans="16:17">
      <c r="P120">
        <v>13</v>
      </c>
      <c r="Q120" s="3" t="s">
        <v>104</v>
      </c>
    </row>
    <row r="121" spans="16:17">
      <c r="P121">
        <v>14</v>
      </c>
      <c r="Q121" s="284" t="s">
        <v>105</v>
      </c>
    </row>
    <row r="122" spans="16:17">
      <c r="P122">
        <v>15</v>
      </c>
      <c r="Q122" s="3" t="s">
        <v>106</v>
      </c>
    </row>
    <row r="299" spans="24:28">
      <c r="X299" s="1"/>
      <c r="Y299" s="1"/>
      <c r="Z299" s="1"/>
      <c r="AA299" s="1"/>
      <c r="AB299" s="1"/>
    </row>
    <row r="300" spans="24:28">
      <c r="X300" s="1"/>
      <c r="Y300" s="1"/>
      <c r="Z300" s="1"/>
      <c r="AA300" s="1"/>
      <c r="AB300" s="1"/>
    </row>
    <row r="301" spans="24:28">
      <c r="X301" s="1"/>
      <c r="Y301" s="1"/>
      <c r="Z301" s="1"/>
      <c r="AA301" s="1"/>
      <c r="AB301" s="1"/>
    </row>
    <row r="302" spans="24:28">
      <c r="X302" s="1"/>
      <c r="Y302" s="1"/>
      <c r="Z302" s="1"/>
      <c r="AA302" s="1"/>
      <c r="AB302" s="1"/>
    </row>
    <row r="303" spans="24:28">
      <c r="X303" s="1"/>
      <c r="Y303" s="1"/>
      <c r="Z303" s="1"/>
      <c r="AA303" s="1"/>
      <c r="AB303" s="1"/>
    </row>
    <row r="304" spans="24:28">
      <c r="X304" s="1"/>
      <c r="Y304" s="1"/>
      <c r="Z304" s="1"/>
      <c r="AA304" s="1"/>
      <c r="AB304" s="1"/>
    </row>
    <row r="305" spans="24:28">
      <c r="X305" s="1"/>
      <c r="Y305" s="1"/>
      <c r="Z305" s="1"/>
      <c r="AA305" s="1"/>
      <c r="AB305" s="1"/>
    </row>
    <row r="306" spans="24:28">
      <c r="X306" s="1"/>
      <c r="Y306" s="1"/>
      <c r="Z306" s="1"/>
      <c r="AA306" s="1"/>
      <c r="AB306" s="1"/>
    </row>
    <row r="307" spans="24:28">
      <c r="X307" s="1"/>
      <c r="Y307" s="1"/>
      <c r="Z307" s="1"/>
      <c r="AA307" s="1"/>
      <c r="AB307" s="1"/>
    </row>
    <row r="308" spans="24:28">
      <c r="X308" s="1"/>
      <c r="Y308" s="1"/>
      <c r="Z308" s="1"/>
      <c r="AA308" s="1"/>
      <c r="AB308" s="1"/>
    </row>
    <row r="309" spans="24:28">
      <c r="X309" s="1"/>
      <c r="Y309" s="1"/>
      <c r="Z309" s="1"/>
      <c r="AA309" s="1"/>
      <c r="AB309" s="1"/>
    </row>
    <row r="310" spans="24:28">
      <c r="X310" s="1"/>
      <c r="Y310" s="1"/>
      <c r="Z310" s="1"/>
      <c r="AA310" s="1"/>
      <c r="AB310" s="1"/>
    </row>
    <row r="311" spans="24:28">
      <c r="X311" s="1"/>
      <c r="Y311" s="1"/>
      <c r="Z311" s="1"/>
      <c r="AA311" s="1"/>
      <c r="AB311" s="1"/>
    </row>
    <row r="312" spans="24:28">
      <c r="X312" s="1"/>
      <c r="Y312" s="1"/>
      <c r="Z312" s="1"/>
      <c r="AA312" s="1"/>
      <c r="AB312" s="1"/>
    </row>
    <row r="313" spans="24:28">
      <c r="X313" s="1"/>
      <c r="Y313" s="1"/>
      <c r="Z313" s="1"/>
      <c r="AA313" s="1"/>
      <c r="AB313" s="1"/>
    </row>
    <row r="314" spans="24:28">
      <c r="X314" s="1"/>
      <c r="Y314" s="1"/>
      <c r="Z314" s="1"/>
      <c r="AA314" s="1"/>
      <c r="AB314" s="1"/>
    </row>
    <row r="315" spans="24:28">
      <c r="X315" s="1"/>
      <c r="Y315" s="1"/>
      <c r="Z315" s="1"/>
      <c r="AA315" s="1"/>
      <c r="AB315" s="1"/>
    </row>
    <row r="316" spans="24:28">
      <c r="X316" s="1"/>
      <c r="Y316" s="1"/>
      <c r="Z316" s="1"/>
      <c r="AA316" s="1"/>
      <c r="AB316" s="1"/>
    </row>
    <row r="317" spans="24:28">
      <c r="X317" s="1"/>
      <c r="Y317" s="1"/>
      <c r="Z317" s="1"/>
      <c r="AA317" s="1"/>
      <c r="AB317" s="1"/>
    </row>
    <row r="318" spans="24:28">
      <c r="X318" s="1"/>
      <c r="Y318" s="1"/>
      <c r="Z318" s="1"/>
      <c r="AA318" s="1"/>
      <c r="AB318" s="1"/>
    </row>
    <row r="319" spans="24:28">
      <c r="X319" s="1"/>
      <c r="Y319" s="1"/>
      <c r="Z319" s="1"/>
      <c r="AA319" s="1"/>
      <c r="AB319" s="1"/>
    </row>
    <row r="320" spans="24:28">
      <c r="X320" s="1"/>
      <c r="Y320" s="1"/>
      <c r="Z320" s="1"/>
      <c r="AA320" s="1"/>
      <c r="AB320" s="1"/>
    </row>
    <row r="321" spans="23:28">
      <c r="X321" s="1"/>
      <c r="Y321" s="1"/>
      <c r="Z321" s="1"/>
      <c r="AA321" s="1"/>
      <c r="AB321" s="1"/>
    </row>
    <row r="322" spans="23:28">
      <c r="X322" s="1"/>
      <c r="Y322" s="1"/>
      <c r="Z322" s="1"/>
      <c r="AA322" s="1"/>
      <c r="AB322" s="1"/>
    </row>
    <row r="323" spans="23:28">
      <c r="X323" s="1"/>
      <c r="Y323" s="1"/>
      <c r="Z323" s="1"/>
      <c r="AA323" s="1"/>
      <c r="AB323" s="1"/>
    </row>
    <row r="324" spans="23:28">
      <c r="X324" s="1"/>
      <c r="Y324" s="1"/>
      <c r="Z324" s="1"/>
      <c r="AA324" s="1"/>
      <c r="AB324" s="1"/>
    </row>
    <row r="325" spans="23:28">
      <c r="X325" s="1"/>
      <c r="Y325" s="1"/>
      <c r="Z325" s="1"/>
      <c r="AA325" s="1"/>
      <c r="AB325" s="1"/>
    </row>
    <row r="326" spans="23:28">
      <c r="W326" s="1"/>
      <c r="X326" s="1"/>
      <c r="Y326" s="1"/>
      <c r="Z326" s="1"/>
      <c r="AA326" s="1"/>
      <c r="AB326" s="1"/>
    </row>
    <row r="327" spans="23:28">
      <c r="W327" s="1"/>
      <c r="X327" s="1"/>
      <c r="Y327" s="1"/>
      <c r="Z327" s="1"/>
      <c r="AA327" s="1"/>
      <c r="AB32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90" zoomScaleNormal="90" workbookViewId="0">
      <pane ySplit="10" topLeftCell="A11" activePane="bottomLeft" state="frozen"/>
      <selection pane="bottomLeft" activeCell="P32" sqref="P32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5.453125" style="471" customWidth="1"/>
    <col min="5" max="5" width="7" customWidth="1"/>
    <col min="6" max="6" width="6.54296875" style="316" customWidth="1"/>
    <col min="7" max="7" width="6.453125" style="92" customWidth="1"/>
    <col min="8" max="8" width="5" style="398" customWidth="1"/>
    <col min="9" max="9" width="5.36328125" style="92" customWidth="1"/>
    <col min="10" max="10" width="1" style="92" customWidth="1"/>
    <col min="11" max="11" width="6.81640625" style="92" customWidth="1"/>
    <col min="12" max="12" width="1.90625" style="92" customWidth="1"/>
    <col min="13" max="13" width="5.26953125" style="398" customWidth="1"/>
    <col min="14" max="14" width="1.453125" style="92" customWidth="1"/>
    <col min="15" max="15" width="6.81640625" customWidth="1"/>
    <col min="16" max="16" width="5" style="474" customWidth="1"/>
    <col min="17" max="17" width="7.08984375" customWidth="1"/>
    <col min="18" max="18" width="1" customWidth="1"/>
    <col min="19" max="19" width="7.08984375" style="398" customWidth="1"/>
    <col min="20" max="20" width="1.36328125" style="33" customWidth="1"/>
    <col min="21" max="21" width="7.08984375" style="33" customWidth="1"/>
    <col min="22" max="22" width="1.6328125" style="33" customWidth="1"/>
    <col min="23" max="23" width="6.08984375" style="11" customWidth="1"/>
    <col min="24" max="24" width="5.81640625" style="11" customWidth="1"/>
    <col min="25" max="25" width="6.08984375" style="11" customWidth="1"/>
    <col min="26" max="26" width="5.54296875" style="11" customWidth="1"/>
    <col min="27" max="27" width="6.90625" style="92" customWidth="1"/>
    <col min="28" max="28" width="5.81640625" customWidth="1"/>
    <col min="29" max="29" width="7" customWidth="1"/>
    <col min="30" max="30" width="6.36328125" style="11" customWidth="1"/>
    <col min="31" max="31" width="4.90625" style="11" customWidth="1"/>
    <col min="32" max="32" width="7.1796875" style="11" customWidth="1"/>
    <col min="33" max="33" width="6.1796875" style="11" customWidth="1"/>
    <col min="46" max="46" width="14" customWidth="1"/>
    <col min="47" max="47" width="12.54296875" customWidth="1"/>
    <col min="48" max="48" width="10.90625" customWidth="1"/>
  </cols>
  <sheetData>
    <row r="1" spans="1:57" ht="15.6">
      <c r="A1" s="47"/>
      <c r="B1" s="47"/>
      <c r="C1" s="47"/>
      <c r="D1" s="433"/>
      <c r="E1" s="47"/>
      <c r="F1" s="319"/>
      <c r="G1" s="89"/>
      <c r="H1" s="400"/>
      <c r="I1" s="89"/>
      <c r="J1" s="89"/>
      <c r="K1" s="89"/>
      <c r="L1" s="89"/>
      <c r="M1" s="400"/>
      <c r="N1" s="89"/>
      <c r="O1" s="47"/>
      <c r="P1" s="481"/>
      <c r="Q1" s="47"/>
      <c r="R1" s="47"/>
      <c r="S1" s="400"/>
      <c r="T1" s="402"/>
      <c r="U1" s="402"/>
      <c r="V1" s="402"/>
      <c r="W1" s="71"/>
      <c r="X1" s="71"/>
      <c r="Y1" s="71"/>
      <c r="Z1" s="71"/>
      <c r="AA1" s="89"/>
      <c r="AB1" s="47"/>
      <c r="AC1" s="47"/>
      <c r="AD1" s="71"/>
      <c r="AE1" s="71"/>
      <c r="AF1" s="71"/>
      <c r="AG1" s="71"/>
      <c r="AH1" s="47"/>
      <c r="AI1" s="4"/>
      <c r="AJ1" s="59"/>
      <c r="AK1" s="59"/>
      <c r="AL1" s="1"/>
      <c r="AM1" s="5"/>
    </row>
    <row r="2" spans="1:57" s="183" customFormat="1" ht="31.8">
      <c r="A2" s="182"/>
      <c r="B2" s="182"/>
      <c r="C2" s="140" t="s">
        <v>447</v>
      </c>
      <c r="D2" s="477"/>
      <c r="E2" s="182"/>
      <c r="F2" s="324"/>
      <c r="G2" s="193"/>
      <c r="H2" s="418"/>
      <c r="I2" s="193"/>
      <c r="J2" s="193"/>
      <c r="K2" s="193"/>
      <c r="L2" s="193"/>
      <c r="M2" s="418"/>
      <c r="N2" s="193"/>
      <c r="O2" s="140" t="str">
        <f>+År!B2</f>
        <v>UNG SAU :</v>
      </c>
      <c r="P2" s="482"/>
      <c r="Q2" s="182"/>
      <c r="R2" s="182"/>
      <c r="S2" s="418"/>
      <c r="T2" s="404"/>
      <c r="U2" s="404"/>
      <c r="V2" s="404"/>
      <c r="W2" s="198"/>
      <c r="X2" s="198"/>
      <c r="Y2" s="198"/>
      <c r="Z2" s="198"/>
      <c r="AA2" s="193"/>
      <c r="AB2" s="182"/>
      <c r="AC2" s="182"/>
      <c r="AD2" s="198"/>
      <c r="AE2" s="198"/>
      <c r="AF2" s="198"/>
      <c r="AG2" s="198"/>
      <c r="AH2" s="182"/>
      <c r="AI2" s="4"/>
      <c r="AJ2" s="59"/>
      <c r="AK2"/>
      <c r="AL2" s="1"/>
      <c r="AM2" s="5"/>
      <c r="AN2"/>
      <c r="AO2"/>
      <c r="AP2"/>
      <c r="AQ2"/>
      <c r="AR2"/>
      <c r="AS2"/>
      <c r="AT2"/>
    </row>
    <row r="3" spans="1:57" ht="15.6">
      <c r="A3" s="47"/>
      <c r="B3" s="47"/>
      <c r="C3" s="47"/>
      <c r="D3" s="433"/>
      <c r="E3" s="47"/>
      <c r="F3" s="319"/>
      <c r="G3" s="89"/>
      <c r="H3" s="400"/>
      <c r="I3" s="89"/>
      <c r="J3" s="89"/>
      <c r="K3" s="89"/>
      <c r="L3" s="89"/>
      <c r="M3" s="400"/>
      <c r="N3" s="89"/>
      <c r="O3" s="47"/>
      <c r="P3" s="481"/>
      <c r="Q3" s="47"/>
      <c r="R3" s="47"/>
      <c r="S3" s="400"/>
      <c r="T3" s="402"/>
      <c r="U3" s="402"/>
      <c r="V3" s="402"/>
      <c r="W3" s="71"/>
      <c r="X3" s="71"/>
      <c r="Y3" s="71"/>
      <c r="Z3" s="71"/>
      <c r="AA3" s="89"/>
      <c r="AB3" s="47"/>
      <c r="AC3" s="47"/>
      <c r="AD3" s="71"/>
      <c r="AE3" s="71"/>
      <c r="AF3" s="71"/>
      <c r="AG3" s="71"/>
      <c r="AH3" s="47"/>
      <c r="AI3" s="4"/>
      <c r="AJ3" s="59"/>
      <c r="AL3" s="1"/>
      <c r="AM3" s="5"/>
    </row>
    <row r="4" spans="1:57" ht="15.6">
      <c r="A4" s="47"/>
      <c r="B4" s="47"/>
      <c r="C4" s="47"/>
      <c r="D4" s="433"/>
      <c r="E4" s="47"/>
      <c r="F4" s="319"/>
      <c r="G4" s="89"/>
      <c r="H4" s="400"/>
      <c r="I4" s="89"/>
      <c r="J4" s="89"/>
      <c r="K4" s="89"/>
      <c r="L4" s="89"/>
      <c r="M4" s="400"/>
      <c r="N4" s="89"/>
      <c r="O4" s="47"/>
      <c r="P4" s="481"/>
      <c r="Q4" s="47"/>
      <c r="R4" s="47"/>
      <c r="S4" s="400"/>
      <c r="T4" s="402"/>
      <c r="U4" s="402"/>
      <c r="V4" s="402"/>
      <c r="W4" s="71"/>
      <c r="X4" s="71"/>
      <c r="Y4" s="71"/>
      <c r="Z4" s="71"/>
      <c r="AA4" s="89"/>
      <c r="AB4" s="47"/>
      <c r="AC4" s="47"/>
      <c r="AD4" s="71"/>
      <c r="AE4" s="71"/>
      <c r="AF4" s="71"/>
      <c r="AG4" s="71"/>
      <c r="AH4" s="47"/>
      <c r="AI4" s="4"/>
      <c r="AJ4" s="59"/>
      <c r="AL4" s="1"/>
      <c r="AM4" s="5"/>
      <c r="AU4" s="4"/>
      <c r="AV4" s="4"/>
      <c r="AW4" s="4"/>
      <c r="AX4" s="4"/>
    </row>
    <row r="5" spans="1:57" s="192" customFormat="1" ht="22.2">
      <c r="A5" s="188"/>
      <c r="B5" s="188"/>
      <c r="C5" s="188"/>
      <c r="D5" s="477"/>
      <c r="E5" s="189" t="s">
        <v>5</v>
      </c>
      <c r="F5" s="493"/>
      <c r="G5" s="190">
        <f>+År!Q2</f>
        <v>52</v>
      </c>
      <c r="H5" s="400"/>
      <c r="I5" s="188"/>
      <c r="J5" s="188"/>
      <c r="K5" s="188"/>
      <c r="L5" s="188"/>
      <c r="M5" s="404"/>
      <c r="N5" s="188"/>
      <c r="O5" s="194"/>
      <c r="P5" s="481"/>
      <c r="Q5" s="195"/>
      <c r="R5" s="195"/>
      <c r="S5" s="418"/>
      <c r="T5" s="418"/>
      <c r="U5" s="418"/>
      <c r="V5" s="418"/>
      <c r="W5" s="189" t="s">
        <v>425</v>
      </c>
      <c r="X5" s="195"/>
      <c r="Y5" s="199"/>
      <c r="Z5" s="199"/>
      <c r="AA5" s="199"/>
      <c r="AB5" s="585">
        <f>SUM(F11:F20)</f>
        <v>43177</v>
      </c>
      <c r="AC5" s="562"/>
      <c r="AD5" s="71"/>
      <c r="AE5" s="199"/>
      <c r="AF5" s="199"/>
      <c r="AG5" s="188"/>
      <c r="AH5" s="199"/>
      <c r="AI5" s="4"/>
      <c r="AJ5" s="4"/>
      <c r="AK5" s="59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191"/>
    </row>
    <row r="6" spans="1:57" ht="15.6">
      <c r="A6" s="48"/>
      <c r="B6" s="48"/>
      <c r="C6" s="48"/>
      <c r="D6" s="433"/>
      <c r="E6" s="48"/>
      <c r="F6" s="347"/>
      <c r="G6" s="146"/>
      <c r="H6" s="400"/>
      <c r="I6" s="89"/>
      <c r="J6" s="89"/>
      <c r="K6" s="89"/>
      <c r="L6" s="89"/>
      <c r="M6" s="400"/>
      <c r="N6" s="89"/>
      <c r="O6" s="47"/>
      <c r="P6" s="481"/>
      <c r="Q6" s="48"/>
      <c r="R6" s="48"/>
      <c r="S6" s="400"/>
      <c r="T6" s="402"/>
      <c r="U6" s="402"/>
      <c r="V6" s="402"/>
      <c r="W6" s="71"/>
      <c r="X6" s="71"/>
      <c r="Y6" s="71"/>
      <c r="Z6" s="71"/>
      <c r="AA6" s="89"/>
      <c r="AB6" s="47"/>
      <c r="AC6" s="47"/>
      <c r="AD6" s="71"/>
      <c r="AE6" s="71"/>
      <c r="AF6" s="71"/>
      <c r="AG6" s="71"/>
      <c r="AH6" s="47"/>
      <c r="AI6" s="4"/>
      <c r="AJ6" s="59"/>
      <c r="AL6" s="1"/>
      <c r="AM6" s="5"/>
      <c r="AU6" s="4"/>
      <c r="AV6" s="4"/>
      <c r="AW6" s="4"/>
      <c r="AX6" s="4"/>
    </row>
    <row r="7" spans="1:57" ht="15.6">
      <c r="A7" s="48"/>
      <c r="B7" s="48"/>
      <c r="C7" s="48"/>
      <c r="D7" s="433"/>
      <c r="E7" s="48"/>
      <c r="F7" s="347"/>
      <c r="G7" s="146"/>
      <c r="H7" s="400"/>
      <c r="I7" s="89"/>
      <c r="J7" s="89"/>
      <c r="K7" s="89"/>
      <c r="L7" s="89"/>
      <c r="M7" s="400"/>
      <c r="N7" s="89"/>
      <c r="O7" s="47"/>
      <c r="P7" s="481"/>
      <c r="Q7" s="48"/>
      <c r="R7" s="48"/>
      <c r="S7" s="400"/>
      <c r="T7" s="402"/>
      <c r="U7" s="402"/>
      <c r="V7" s="402"/>
      <c r="W7" s="71"/>
      <c r="X7" s="71"/>
      <c r="Y7" s="71"/>
      <c r="Z7" s="71"/>
      <c r="AA7" s="89"/>
      <c r="AB7" s="47"/>
      <c r="AC7" s="47"/>
      <c r="AD7" s="71"/>
      <c r="AE7" s="71"/>
      <c r="AF7" s="71"/>
      <c r="AG7" s="72" t="s">
        <v>2</v>
      </c>
      <c r="AH7" s="47"/>
      <c r="AI7" s="4"/>
      <c r="AJ7" s="59"/>
      <c r="AL7" s="1"/>
      <c r="AM7" s="5"/>
      <c r="AU7" s="4"/>
      <c r="AV7" s="4"/>
      <c r="AW7" s="4"/>
      <c r="AX7" s="4"/>
    </row>
    <row r="8" spans="1:57" ht="15.6">
      <c r="A8" s="47"/>
      <c r="B8" s="47"/>
      <c r="C8" s="47"/>
      <c r="D8" s="433"/>
      <c r="E8" s="52" t="s">
        <v>2</v>
      </c>
      <c r="F8" s="319"/>
      <c r="G8" s="89"/>
      <c r="H8" s="400"/>
      <c r="I8" s="89"/>
      <c r="J8" s="89"/>
      <c r="K8" s="89"/>
      <c r="L8" s="89"/>
      <c r="M8" s="400"/>
      <c r="N8" s="89"/>
      <c r="O8" s="47"/>
      <c r="P8" s="481"/>
      <c r="Q8" s="52" t="s">
        <v>22</v>
      </c>
      <c r="R8" s="52"/>
      <c r="S8" s="403"/>
      <c r="T8" s="405"/>
      <c r="U8" s="405"/>
      <c r="V8" s="405"/>
      <c r="W8" s="72" t="s">
        <v>532</v>
      </c>
      <c r="X8" s="72" t="s">
        <v>508</v>
      </c>
      <c r="Y8" s="71"/>
      <c r="Z8" s="71"/>
      <c r="AA8" s="94" t="s">
        <v>426</v>
      </c>
      <c r="AB8" s="47"/>
      <c r="AC8" s="47"/>
      <c r="AD8" s="72" t="s">
        <v>422</v>
      </c>
      <c r="AE8" s="201"/>
      <c r="AF8" s="201"/>
      <c r="AG8" s="72" t="s">
        <v>8</v>
      </c>
      <c r="AH8" s="47"/>
      <c r="AI8" s="4"/>
      <c r="AJ8" s="59"/>
      <c r="AL8" s="1"/>
      <c r="AM8" s="5"/>
    </row>
    <row r="9" spans="1:57" ht="15.6">
      <c r="A9" s="47"/>
      <c r="B9" s="47"/>
      <c r="C9" s="47"/>
      <c r="D9" s="433"/>
      <c r="E9" s="52" t="s">
        <v>484</v>
      </c>
      <c r="F9" s="326" t="s">
        <v>2</v>
      </c>
      <c r="G9" s="94" t="s">
        <v>2</v>
      </c>
      <c r="H9" s="403"/>
      <c r="I9" s="94" t="s">
        <v>1</v>
      </c>
      <c r="J9" s="94"/>
      <c r="K9" s="94" t="s">
        <v>22</v>
      </c>
      <c r="L9" s="94"/>
      <c r="M9" s="403" t="s">
        <v>2</v>
      </c>
      <c r="N9" s="94"/>
      <c r="O9" s="52" t="s">
        <v>22</v>
      </c>
      <c r="P9" s="483"/>
      <c r="Q9" s="52" t="s">
        <v>486</v>
      </c>
      <c r="R9" s="52"/>
      <c r="S9" s="403" t="s">
        <v>22</v>
      </c>
      <c r="T9" s="405"/>
      <c r="U9" s="405" t="s">
        <v>22</v>
      </c>
      <c r="V9" s="405"/>
      <c r="W9" s="72" t="s">
        <v>522</v>
      </c>
      <c r="X9" s="72" t="s">
        <v>533</v>
      </c>
      <c r="Y9" s="72" t="s">
        <v>533</v>
      </c>
      <c r="Z9" s="72" t="s">
        <v>533</v>
      </c>
      <c r="AA9" s="94" t="s">
        <v>415</v>
      </c>
      <c r="AB9" s="52" t="s">
        <v>482</v>
      </c>
      <c r="AC9" s="52" t="s">
        <v>413</v>
      </c>
      <c r="AD9" s="72" t="s">
        <v>1</v>
      </c>
      <c r="AE9" s="72" t="s">
        <v>1</v>
      </c>
      <c r="AF9" s="72" t="s">
        <v>0</v>
      </c>
      <c r="AG9" s="72" t="s">
        <v>69</v>
      </c>
      <c r="AH9" s="47"/>
      <c r="AI9" s="4"/>
      <c r="AJ9" s="59"/>
      <c r="AL9" s="1"/>
      <c r="AM9" s="5"/>
    </row>
    <row r="10" spans="1:57" ht="15.6">
      <c r="A10" s="47"/>
      <c r="B10" s="52" t="s">
        <v>89</v>
      </c>
      <c r="C10" s="52" t="s">
        <v>438</v>
      </c>
      <c r="D10" s="433"/>
      <c r="E10" s="53" t="s">
        <v>485</v>
      </c>
      <c r="F10" s="327" t="s">
        <v>8</v>
      </c>
      <c r="G10" s="95" t="s">
        <v>403</v>
      </c>
      <c r="H10" s="416" t="s">
        <v>487</v>
      </c>
      <c r="I10" s="95" t="s">
        <v>403</v>
      </c>
      <c r="J10" s="95"/>
      <c r="K10" s="95" t="s">
        <v>44</v>
      </c>
      <c r="L10" s="95"/>
      <c r="M10" s="472" t="s">
        <v>658</v>
      </c>
      <c r="N10" s="95"/>
      <c r="O10" s="53" t="s">
        <v>0</v>
      </c>
      <c r="P10" s="484" t="s">
        <v>487</v>
      </c>
      <c r="Q10" s="53" t="s">
        <v>414</v>
      </c>
      <c r="R10" s="53"/>
      <c r="S10" s="472" t="s">
        <v>658</v>
      </c>
      <c r="T10" s="473"/>
      <c r="U10" s="473" t="s">
        <v>662</v>
      </c>
      <c r="V10" s="473"/>
      <c r="W10" s="73" t="s">
        <v>489</v>
      </c>
      <c r="X10" s="73" t="s">
        <v>476</v>
      </c>
      <c r="Y10" s="73" t="s">
        <v>72</v>
      </c>
      <c r="Z10" s="73" t="s">
        <v>474</v>
      </c>
      <c r="AA10" s="95" t="s">
        <v>44</v>
      </c>
      <c r="AB10" s="53" t="s">
        <v>483</v>
      </c>
      <c r="AC10" s="53" t="s">
        <v>414</v>
      </c>
      <c r="AD10" s="73" t="s">
        <v>43</v>
      </c>
      <c r="AE10" s="73" t="s">
        <v>512</v>
      </c>
      <c r="AF10" s="73" t="s">
        <v>512</v>
      </c>
      <c r="AG10" s="73" t="s">
        <v>540</v>
      </c>
      <c r="AH10" s="47"/>
      <c r="AI10" s="4"/>
      <c r="AJ10" s="59"/>
      <c r="AL10" s="1"/>
      <c r="AM10" s="5"/>
    </row>
    <row r="11" spans="1:57" ht="15.6">
      <c r="A11" s="47"/>
      <c r="B11" s="65">
        <f>+'Ark1'!C413</f>
        <v>2024</v>
      </c>
      <c r="C11" s="65">
        <f>+'Ark1'!K413</f>
        <v>0</v>
      </c>
      <c r="D11" s="470" t="str">
        <f>VLOOKUP(C11,RNR!$H$7:$I$16,2)</f>
        <v>Ordinær</v>
      </c>
      <c r="E11" s="65">
        <f>+IF(F11=0,"",'Ark1'!Q413)</f>
        <v>7657</v>
      </c>
      <c r="F11" s="494">
        <f>+'Ark1'!R413</f>
        <v>39243</v>
      </c>
      <c r="G11" s="196">
        <f>+IF(F11=0,"",'Ark1'!AG413)</f>
        <v>94.124303585367429</v>
      </c>
      <c r="H11" s="480">
        <f t="shared" ref="H11:H20" si="0">+IF(F11=0,"",IF(F22=0,"",G11-G22))</f>
        <v>-1.4004874053753724E-2</v>
      </c>
      <c r="I11" s="196">
        <f>+IF(F11=0,"",'Ark1'!AH413)</f>
        <v>0</v>
      </c>
      <c r="J11" s="95"/>
      <c r="K11" s="274">
        <f>+IF(F11=0,"",'Ark1'!U413)</f>
        <v>26.824982799480281</v>
      </c>
      <c r="L11" s="274"/>
      <c r="M11" s="431">
        <f>+'Ark1'!AJ413</f>
        <v>108.86537559297304</v>
      </c>
      <c r="N11" s="95"/>
      <c r="O11" s="66">
        <f>+IF(F11=0,"",'Ark1'!S413)</f>
        <v>7.3959941900466317</v>
      </c>
      <c r="P11" s="485">
        <f t="shared" ref="P11:P20" si="1">+IF(F11=0,"",IF(F22=0,"",O11-O22))</f>
        <v>5.5642371722570694E-2</v>
      </c>
      <c r="Q11" s="66">
        <f>+IF(F11=0,"",'Ark1'!T413)</f>
        <v>6.0479830797849319</v>
      </c>
      <c r="R11" s="53"/>
      <c r="S11" s="121">
        <f>+IF(M11=0,"",'Ark1'!AJ413)</f>
        <v>108.86537559297304</v>
      </c>
      <c r="T11" s="473"/>
      <c r="U11" s="109">
        <f>+IF(M11=0,"",'Ark1'!AK413)</f>
        <v>20.130710129014663</v>
      </c>
      <c r="V11" s="473"/>
      <c r="W11" s="139">
        <f>+IF(F11=0,"",'Ark1'!W413)</f>
        <v>10.626098922100756</v>
      </c>
      <c r="X11" s="139">
        <f>+IF(F11=0,"",'Ark1'!X413)</f>
        <v>88.843870244374813</v>
      </c>
      <c r="Y11" s="139">
        <f>+IF(F11=0,"",'Ark1'!Y413)</f>
        <v>67.482098718242739</v>
      </c>
      <c r="Z11" s="139">
        <f>+IF(F11=0,"",'Ark1'!Z413)</f>
        <v>8.4185326175006434</v>
      </c>
      <c r="AA11" s="138">
        <f>+IF(F11=0,"",'Ark1'!AA413)</f>
        <v>1.7531174361010444</v>
      </c>
      <c r="AB11" s="66">
        <f>+IF(F11=0,"",'Ark1'!AB413)</f>
        <v>1.9853491351036676</v>
      </c>
      <c r="AC11" s="66">
        <f>+IF(F11=0,"",'Ark1'!AC413)</f>
        <v>81.943123347581434</v>
      </c>
      <c r="AD11" s="139">
        <f>+IF(F11=0,"",'Ark1'!AD413)</f>
        <v>46.815577204089955</v>
      </c>
      <c r="AE11" s="139">
        <f>+IF(F11=0,"",'Ark1'!AE413)</f>
        <v>65.322609099665002</v>
      </c>
      <c r="AF11" s="139">
        <f>+IF(F11=0,"",'Ark1'!AF413)</f>
        <v>90.888667577645506</v>
      </c>
      <c r="AG11" s="139">
        <f t="shared" ref="AG11:AG20" si="2">+IF(F11=0,"",F11/E11)</f>
        <v>5.1251142745200466</v>
      </c>
      <c r="AH11" s="47"/>
      <c r="AI11" s="4"/>
      <c r="AJ11" s="59"/>
      <c r="AL11" s="1"/>
      <c r="AM11" s="5"/>
      <c r="AO11" s="2"/>
      <c r="AP11" s="2"/>
      <c r="AQ11" s="2"/>
    </row>
    <row r="12" spans="1:57" ht="15.6">
      <c r="A12" s="47"/>
      <c r="B12" s="65">
        <f>+'Ark1'!C414</f>
        <v>2024</v>
      </c>
      <c r="C12" s="65">
        <f>+'Ark1'!K414</f>
        <v>2</v>
      </c>
      <c r="D12" s="470" t="str">
        <f>VLOOKUP(C12,RNR!$H$7:$I$16,2)</f>
        <v>Villsau</v>
      </c>
      <c r="E12" s="65">
        <f>+IF(F12=0,"",'Ark1'!Q414)</f>
        <v>377</v>
      </c>
      <c r="F12" s="494">
        <f>+'Ark1'!R414</f>
        <v>1828</v>
      </c>
      <c r="G12" s="196">
        <f>+IF(F12=0,"",'Ark1'!AG414)</f>
        <v>2.403516787716808</v>
      </c>
      <c r="H12" s="480">
        <f t="shared" si="0"/>
        <v>-0.18306756070530383</v>
      </c>
      <c r="I12" s="196">
        <f>+IF(F12=0,"",'Ark1'!AH414)</f>
        <v>0</v>
      </c>
      <c r="J12" s="95"/>
      <c r="K12" s="274">
        <f>+IF(F12=0,"",'Ark1'!U414)</f>
        <v>14.705196936542675</v>
      </c>
      <c r="L12" s="274"/>
      <c r="M12" s="431">
        <f>+'Ark1'!AJ414</f>
        <v>96.198486547085253</v>
      </c>
      <c r="N12" s="95"/>
      <c r="O12" s="66">
        <f>+IF(F12=0,"",'Ark1'!S414)</f>
        <v>5.4584245076586404</v>
      </c>
      <c r="P12" s="485">
        <f t="shared" si="1"/>
        <v>-0.38028516976071458</v>
      </c>
      <c r="Q12" s="66">
        <f>+IF(F12=0,"",'Ark1'!T414)</f>
        <v>5.8829321663019698</v>
      </c>
      <c r="R12" s="53"/>
      <c r="S12" s="121">
        <f>+IF(M12=0,"",'Ark1'!AJ414)</f>
        <v>96.198486547085253</v>
      </c>
      <c r="T12" s="473"/>
      <c r="U12" s="109">
        <f>+IF(M12=0,"",'Ark1'!AK414)</f>
        <v>16.118049637208653</v>
      </c>
      <c r="V12" s="473"/>
      <c r="W12" s="139">
        <f>+IF(F12=0,"",'Ark1'!W414)</f>
        <v>7.6586433260393854</v>
      </c>
      <c r="X12" s="139">
        <f>+IF(F12=0,"",'Ark1'!X414)</f>
        <v>33.369803063457347</v>
      </c>
      <c r="Y12" s="139">
        <f>+IF(F12=0,"",'Ark1'!Y414)</f>
        <v>4.7592997811816176</v>
      </c>
      <c r="Z12" s="139">
        <f>+IF(F12=0,"",'Ark1'!Z414)</f>
        <v>4.6025977721548239</v>
      </c>
      <c r="AA12" s="138">
        <f>+IF(F12=0,"",'Ark1'!AA414)</f>
        <v>1.6508469185416486</v>
      </c>
      <c r="AB12" s="66">
        <f>+IF(F12=0,"",'Ark1'!AB414)</f>
        <v>1.9025704545606388</v>
      </c>
      <c r="AC12" s="66">
        <f>+IF(F12=0,"",'Ark1'!AC414)</f>
        <v>79.430217547303641</v>
      </c>
      <c r="AD12" s="139">
        <f>+IF(F12=0,"",'Ark1'!AD414)</f>
        <v>64.077438328553114</v>
      </c>
      <c r="AE12" s="139">
        <f>+IF(F12=0,"",'Ark1'!AE414)</f>
        <v>82.576340623285517</v>
      </c>
      <c r="AF12" s="139">
        <f>+IF(F12=0,"",'Ark1'!AF414)</f>
        <v>4.2337355536512495</v>
      </c>
      <c r="AG12" s="139">
        <f t="shared" si="2"/>
        <v>4.8488063660477456</v>
      </c>
      <c r="AH12" s="47"/>
      <c r="AI12" s="4"/>
      <c r="AJ12" s="59"/>
      <c r="AL12" s="13"/>
      <c r="AM12" s="5"/>
      <c r="AO12" s="2"/>
      <c r="AP12" s="2"/>
      <c r="AQ12" s="4"/>
      <c r="AR12" s="4"/>
      <c r="AS12" s="4"/>
    </row>
    <row r="13" spans="1:57" ht="15.6">
      <c r="A13" s="47"/>
      <c r="B13" s="65">
        <f>+'Ark1'!C415</f>
        <v>2024</v>
      </c>
      <c r="C13" s="65">
        <f>+'Ark1'!K415</f>
        <v>4</v>
      </c>
      <c r="D13" s="470" t="str">
        <f>VLOOKUP(C13,RNR!$H$7:$I$16,2)</f>
        <v>Økologisk</v>
      </c>
      <c r="E13" s="65">
        <f>+IF(F13=0,"",'Ark1'!Q415)</f>
        <v>286</v>
      </c>
      <c r="F13" s="494">
        <f>+'Ark1'!R415</f>
        <v>2068</v>
      </c>
      <c r="G13" s="196">
        <f>+IF(F13=0,"",'Ark1'!AG415)</f>
        <v>3.3982351684136289</v>
      </c>
      <c r="H13" s="480">
        <f t="shared" si="0"/>
        <v>0.14525449307140903</v>
      </c>
      <c r="I13" s="196">
        <f>+IF(F13=0,"",'Ark1'!AH415)</f>
        <v>95.019342359767876</v>
      </c>
      <c r="J13" s="95"/>
      <c r="K13" s="274">
        <f>+IF(F13=0,"",'Ark1'!U415)</f>
        <v>18.378191489361679</v>
      </c>
      <c r="L13" s="274"/>
      <c r="M13" s="431">
        <f>+'Ark1'!AJ415</f>
        <v>100.15592720118045</v>
      </c>
      <c r="N13" s="95"/>
      <c r="O13" s="66">
        <f>+IF(F13=0,"",'Ark1'!S415)</f>
        <v>6.1547388781431343</v>
      </c>
      <c r="P13" s="485">
        <f t="shared" si="1"/>
        <v>-0.18946583836464015</v>
      </c>
      <c r="Q13" s="66">
        <f>+IF(F13=0,"",'Ark1'!T415)</f>
        <v>6.1286266924564785</v>
      </c>
      <c r="R13" s="53"/>
      <c r="S13" s="121">
        <f>+IF(M13=0,"",'Ark1'!AJ415)</f>
        <v>100.15592720118045</v>
      </c>
      <c r="T13" s="473"/>
      <c r="U13" s="109">
        <f>+IF(M13=0,"",'Ark1'!AK415)</f>
        <v>17.389389918895997</v>
      </c>
      <c r="V13" s="473"/>
      <c r="W13" s="139">
        <f>+IF(F13=0,"",'Ark1'!W415)</f>
        <v>7.7369439071566717</v>
      </c>
      <c r="X13" s="139">
        <f>+IF(F13=0,"",'Ark1'!X415)</f>
        <v>51.934235976789182</v>
      </c>
      <c r="Y13" s="139">
        <f>+IF(F13=0,"",'Ark1'!Y415)</f>
        <v>23.065764023210832</v>
      </c>
      <c r="Z13" s="139">
        <f>+IF(F13=0,"",'Ark1'!Z415)</f>
        <v>7.5575396415335954</v>
      </c>
      <c r="AA13" s="138">
        <f>+IF(F13=0,"",'Ark1'!AA415)</f>
        <v>1.6724649627833781</v>
      </c>
      <c r="AB13" s="66">
        <f>+IF(F13=0,"",'Ark1'!AB415)</f>
        <v>1.7345317067398811</v>
      </c>
      <c r="AC13" s="66">
        <f>+IF(F13=0,"",'Ark1'!AC415)</f>
        <v>74.30935461688</v>
      </c>
      <c r="AD13" s="139">
        <f>+IF(F13=0,"",'Ark1'!AD415)</f>
        <v>35.401554426881823</v>
      </c>
      <c r="AE13" s="139">
        <f>+IF(F13=0,"",'Ark1'!AE415)</f>
        <v>59.922468293530258</v>
      </c>
      <c r="AF13" s="139">
        <f>+IF(F13=0,"",'Ark1'!AF415)</f>
        <v>4.7895870486601648</v>
      </c>
      <c r="AG13" s="139">
        <f t="shared" si="2"/>
        <v>7.2307692307692308</v>
      </c>
      <c r="AH13" s="47"/>
      <c r="AI13" s="4"/>
      <c r="AJ13" s="59"/>
      <c r="AL13" s="13"/>
      <c r="AM13" s="5"/>
      <c r="AO13" s="1"/>
      <c r="AP13" s="1"/>
      <c r="AQ13" s="11"/>
      <c r="AR13" s="11"/>
      <c r="AS13" s="11"/>
    </row>
    <row r="14" spans="1:57" ht="15.6">
      <c r="A14" s="47"/>
      <c r="B14" s="65">
        <f>+'Ark1'!C416</f>
        <v>2024</v>
      </c>
      <c r="C14" s="65">
        <f>+'Ark1'!K416</f>
        <v>7</v>
      </c>
      <c r="D14" s="470" t="str">
        <f>VLOOKUP(C14,RNR!$H$7:$I$16,2)</f>
        <v>Nødslakt</v>
      </c>
      <c r="E14" s="65" t="str">
        <f>+IF(F14=0,"",'Ark1'!Q416)</f>
        <v/>
      </c>
      <c r="F14" s="494">
        <f>+'Ark1'!R416</f>
        <v>0</v>
      </c>
      <c r="G14" s="196" t="str">
        <f>+IF(F14=0,"",'Ark1'!AG416)</f>
        <v/>
      </c>
      <c r="H14" s="480" t="str">
        <f t="shared" si="0"/>
        <v/>
      </c>
      <c r="I14" s="196" t="str">
        <f>+IF(F14=0,"",'Ark1'!AH416)</f>
        <v/>
      </c>
      <c r="J14" s="95"/>
      <c r="K14" s="274" t="str">
        <f>+IF(F14=0,"",'Ark1'!U416)</f>
        <v/>
      </c>
      <c r="L14" s="274"/>
      <c r="M14" s="431">
        <f>+'Ark1'!AJ416</f>
        <v>0</v>
      </c>
      <c r="N14" s="95"/>
      <c r="O14" s="66" t="str">
        <f>+IF(F14=0,"",'Ark1'!S416)</f>
        <v/>
      </c>
      <c r="P14" s="485" t="str">
        <f t="shared" si="1"/>
        <v/>
      </c>
      <c r="Q14" s="66" t="str">
        <f>+IF(F14=0,"",'Ark1'!T416)</f>
        <v/>
      </c>
      <c r="R14" s="53"/>
      <c r="S14" s="121" t="str">
        <f>+IF(M14=0,"",'Ark1'!AJ416)</f>
        <v/>
      </c>
      <c r="T14" s="473"/>
      <c r="U14" s="109" t="str">
        <f>+IF(M14=0,"",'Ark1'!AK416)</f>
        <v/>
      </c>
      <c r="V14" s="473"/>
      <c r="W14" s="139" t="str">
        <f>+IF(F14=0,"",'Ark1'!W416)</f>
        <v/>
      </c>
      <c r="X14" s="139" t="str">
        <f>+IF(F14=0,"",'Ark1'!X416)</f>
        <v/>
      </c>
      <c r="Y14" s="139" t="str">
        <f>+IF(F14=0,"",'Ark1'!Y416)</f>
        <v/>
      </c>
      <c r="Z14" s="139" t="str">
        <f>+IF(F14=0,"",'Ark1'!Z416)</f>
        <v/>
      </c>
      <c r="AA14" s="138" t="str">
        <f>+IF(F14=0,"",'Ark1'!AA416)</f>
        <v/>
      </c>
      <c r="AB14" s="66" t="str">
        <f>+IF(F14=0,"",'Ark1'!AB416)</f>
        <v/>
      </c>
      <c r="AC14" s="66" t="str">
        <f>+IF(F14=0,"",'Ark1'!AC416)</f>
        <v/>
      </c>
      <c r="AD14" s="139" t="str">
        <f>+IF(F14=0,"",'Ark1'!AD416)</f>
        <v/>
      </c>
      <c r="AE14" s="139" t="str">
        <f>+IF(F14=0,"",'Ark1'!AE416)</f>
        <v/>
      </c>
      <c r="AF14" s="139" t="str">
        <f>+IF(F14=0,"",'Ark1'!AF416)</f>
        <v/>
      </c>
      <c r="AG14" s="139" t="str">
        <f t="shared" si="2"/>
        <v/>
      </c>
      <c r="AH14" s="47"/>
      <c r="AI14" s="4"/>
      <c r="AJ14" s="59"/>
      <c r="AL14" s="13"/>
      <c r="AM14" s="5"/>
      <c r="AO14" s="1"/>
      <c r="AP14" s="1"/>
      <c r="AQ14" s="11"/>
      <c r="AR14" s="11"/>
      <c r="AS14" s="11"/>
    </row>
    <row r="15" spans="1:57" ht="15.6">
      <c r="A15" s="47"/>
      <c r="B15" s="65">
        <f>+'Ark1'!C417</f>
        <v>2024</v>
      </c>
      <c r="C15" s="65">
        <f>+'Ark1'!K417</f>
        <v>9</v>
      </c>
      <c r="D15" s="470" t="str">
        <f>VLOOKUP(C15,RNR!$H$7:$I$16,2)</f>
        <v>Spesial</v>
      </c>
      <c r="E15" s="65">
        <f>+IF(F15=0,"",'Ark1'!Q417)</f>
        <v>3</v>
      </c>
      <c r="F15" s="494">
        <f>+'Ark1'!R417</f>
        <v>8</v>
      </c>
      <c r="G15" s="196">
        <f>+IF(F15=0,"",'Ark1'!AG417)</f>
        <v>2.2451576215098724E-2</v>
      </c>
      <c r="H15" s="480" t="str">
        <f t="shared" si="0"/>
        <v/>
      </c>
      <c r="I15" s="196">
        <f>+IF(F15=0,"",'Ark1'!AH417)</f>
        <v>0</v>
      </c>
      <c r="J15" s="95"/>
      <c r="K15" s="274">
        <f>+IF(F15=0,"",'Ark1'!U417)</f>
        <v>31.387499999999999</v>
      </c>
      <c r="L15" s="274"/>
      <c r="M15" s="431">
        <f>+'Ark1'!AJ417</f>
        <v>111</v>
      </c>
      <c r="N15" s="95"/>
      <c r="O15" s="66">
        <f>+IF(F15=0,"",'Ark1'!S417)</f>
        <v>8.625</v>
      </c>
      <c r="P15" s="485" t="str">
        <f t="shared" si="1"/>
        <v/>
      </c>
      <c r="Q15" s="66">
        <f>+IF(F15=0,"",'Ark1'!T417)</f>
        <v>7.375</v>
      </c>
      <c r="R15" s="53"/>
      <c r="S15" s="121">
        <f>+IF(M15=0,"",'Ark1'!AJ417)</f>
        <v>111</v>
      </c>
      <c r="T15" s="473"/>
      <c r="U15" s="109">
        <f>+IF(M15=0,"",'Ark1'!AK417)</f>
        <v>22.855465086348016</v>
      </c>
      <c r="V15" s="473"/>
      <c r="W15" s="139">
        <f>+IF(F15=0,"",'Ark1'!W417)</f>
        <v>37.5</v>
      </c>
      <c r="X15" s="139">
        <f>+IF(F15=0,"",'Ark1'!X417)</f>
        <v>100</v>
      </c>
      <c r="Y15" s="139">
        <f>+IF(F15=0,"",'Ark1'!Y417)</f>
        <v>87.5</v>
      </c>
      <c r="Z15" s="139">
        <f>+IF(F15=0,"",'Ark1'!Z417)</f>
        <v>6.5146829354927052</v>
      </c>
      <c r="AA15" s="138">
        <f>+IF(F15=0,"",'Ark1'!AA417)</f>
        <v>1.2183492931011202</v>
      </c>
      <c r="AB15" s="66">
        <f>+IF(F15=0,"",'Ark1'!AB417)</f>
        <v>1.7984368212422699</v>
      </c>
      <c r="AC15" s="66">
        <f>+IF(F15=0,"",'Ark1'!AC417)</f>
        <v>69.550228956052422</v>
      </c>
      <c r="AD15" s="139">
        <f>+IF(F15=0,"",'Ark1'!AD417)</f>
        <v>3.7741398777227264</v>
      </c>
      <c r="AE15" s="139">
        <f>+IF(F15=0,"",'Ark1'!AE417)</f>
        <v>46.351776232727133</v>
      </c>
      <c r="AF15" s="139">
        <f>+IF(F15=0,"",'Ark1'!AF417)</f>
        <v>1.852838316696389E-2</v>
      </c>
      <c r="AG15" s="139">
        <f t="shared" si="2"/>
        <v>2.6666666666666665</v>
      </c>
      <c r="AH15" s="47"/>
      <c r="AI15" s="4"/>
      <c r="AJ15" s="59"/>
      <c r="AL15" s="13"/>
      <c r="AM15" s="5"/>
      <c r="AO15" s="1"/>
      <c r="AP15" s="1"/>
      <c r="AQ15" s="11"/>
      <c r="AR15" s="11"/>
      <c r="AS15" s="11"/>
    </row>
    <row r="16" spans="1:57" ht="15.6">
      <c r="A16" s="47"/>
      <c r="B16" s="65">
        <f>+'Ark1'!C418</f>
        <v>2024</v>
      </c>
      <c r="C16" s="65">
        <f>+'Ark1'!K418</f>
        <v>10</v>
      </c>
      <c r="D16" s="470" t="str">
        <f>VLOOKUP(C16,RNR!$H$7:$I$16,2)</f>
        <v>Gult fett Ordinær</v>
      </c>
      <c r="E16" s="65">
        <f>+IF(F16=0,"",'Ark1'!Q418)</f>
        <v>15</v>
      </c>
      <c r="F16" s="494">
        <f>+'Ark1'!R418</f>
        <v>20</v>
      </c>
      <c r="G16" s="196">
        <f>+IF(F16=0,"",'Ark1'!AG418)</f>
        <v>3.813459679705139E-2</v>
      </c>
      <c r="H16" s="480">
        <f t="shared" si="0"/>
        <v>2.2521851610955136E-2</v>
      </c>
      <c r="I16" s="196">
        <f>+IF(F16=0,"",'Ark1'!AH418)</f>
        <v>0</v>
      </c>
      <c r="J16" s="95"/>
      <c r="K16" s="274">
        <f>+IF(F16=0,"",'Ark1'!U418)</f>
        <v>21.325000000000003</v>
      </c>
      <c r="L16" s="274"/>
      <c r="M16" s="431">
        <f>+'Ark1'!AJ418</f>
        <v>102.745</v>
      </c>
      <c r="N16" s="95"/>
      <c r="O16" s="66">
        <f>+IF(F16=0,"",'Ark1'!S418)</f>
        <v>6.95</v>
      </c>
      <c r="P16" s="485">
        <f t="shared" si="1"/>
        <v>0.1722222222222225</v>
      </c>
      <c r="Q16" s="66">
        <f>+IF(F16=0,"",'Ark1'!T418)</f>
        <v>25.15</v>
      </c>
      <c r="R16" s="53"/>
      <c r="S16" s="121">
        <f>+IF(M16=0,"",'Ark1'!AJ418)</f>
        <v>102.745</v>
      </c>
      <c r="T16" s="473"/>
      <c r="U16" s="109">
        <f>+IF(M16=0,"",'Ark1'!AK418)</f>
        <v>18.858479696975941</v>
      </c>
      <c r="V16" s="473"/>
      <c r="W16" s="139">
        <f>+IF(F16=0,"",'Ark1'!W418)</f>
        <v>65</v>
      </c>
      <c r="X16" s="139">
        <f>+IF(F16=0,"",'Ark1'!X418)</f>
        <v>70</v>
      </c>
      <c r="Y16" s="139">
        <f>+IF(F16=0,"",'Ark1'!Y418)</f>
        <v>30</v>
      </c>
      <c r="Z16" s="139">
        <f>+IF(F16=0,"",'Ark1'!Z418)</f>
        <v>8.0998070964683979</v>
      </c>
      <c r="AA16" s="138">
        <f>+IF(F16=0,"",'Ark1'!AA418)</f>
        <v>2.2907422377910609</v>
      </c>
      <c r="AB16" s="66">
        <f>+IF(F16=0,"",'Ark1'!AB418)</f>
        <v>15.840691272794883</v>
      </c>
      <c r="AC16" s="66">
        <f>+IF(F16=0,"",'Ark1'!AC418)</f>
        <v>78.477969667241737</v>
      </c>
      <c r="AD16" s="139">
        <f>+IF(F16=0,"",'Ark1'!AD418)</f>
        <v>33.90805237567551</v>
      </c>
      <c r="AE16" s="139">
        <f>+IF(F16=0,"",'Ark1'!AE418)</f>
        <v>54.44796306123137</v>
      </c>
      <c r="AF16" s="139">
        <f>+IF(F16=0,"",'Ark1'!AF418)</f>
        <v>4.6320957917409721E-2</v>
      </c>
      <c r="AG16" s="139">
        <f t="shared" si="2"/>
        <v>1.3333333333333333</v>
      </c>
      <c r="AH16" s="47"/>
      <c r="AI16" s="4"/>
      <c r="AJ16" s="59"/>
      <c r="AL16" s="13"/>
      <c r="AM16" s="5"/>
      <c r="AO16" s="1"/>
      <c r="AP16" s="1"/>
      <c r="AQ16" s="11"/>
      <c r="AR16" s="11"/>
      <c r="AS16" s="11"/>
    </row>
    <row r="17" spans="1:47" ht="15.6">
      <c r="A17" s="47"/>
      <c r="B17" s="65">
        <f>+'Ark1'!C419</f>
        <v>2024</v>
      </c>
      <c r="C17" s="65">
        <f>+'Ark1'!K419</f>
        <v>12</v>
      </c>
      <c r="D17" s="470" t="str">
        <f>VLOOKUP(C17,RNR!$H$7:$I$16,2)</f>
        <v>Gult fett Villsau</v>
      </c>
      <c r="E17" s="65">
        <f>+IF(F17=0,"",'Ark1'!Q419)</f>
        <v>6</v>
      </c>
      <c r="F17" s="494">
        <f>+'Ark1'!R419</f>
        <v>9</v>
      </c>
      <c r="G17" s="196">
        <f>+IF(F17=0,"",'Ark1'!AG419)</f>
        <v>1.2195917944004238E-2</v>
      </c>
      <c r="H17" s="480">
        <f t="shared" si="0"/>
        <v>7.3691663056813326E-3</v>
      </c>
      <c r="I17" s="196">
        <f>+IF(F17=0,"",'Ark1'!AH419)</f>
        <v>0</v>
      </c>
      <c r="J17" s="95"/>
      <c r="K17" s="274">
        <f>+IF(F17=0,"",'Ark1'!U419)</f>
        <v>15.155555555555557</v>
      </c>
      <c r="L17" s="274"/>
      <c r="M17" s="431">
        <f>+'Ark1'!AJ419</f>
        <v>95.733333333333306</v>
      </c>
      <c r="N17" s="95"/>
      <c r="O17" s="66">
        <f>+IF(F17=0,"",'Ark1'!S419)</f>
        <v>6.1111111111111116</v>
      </c>
      <c r="P17" s="485">
        <f t="shared" si="1"/>
        <v>1.1111111111111116</v>
      </c>
      <c r="Q17" s="66">
        <f>+IF(F17=0,"",'Ark1'!T419)</f>
        <v>33.333333333333343</v>
      </c>
      <c r="R17" s="53"/>
      <c r="S17" s="121">
        <f>+IF(M17=0,"",'Ark1'!AJ419)</f>
        <v>95.733333333333306</v>
      </c>
      <c r="T17" s="473"/>
      <c r="U17" s="109">
        <f>+IF(M17=0,"",'Ark1'!AK419)</f>
        <v>16.884524871310887</v>
      </c>
      <c r="V17" s="473"/>
      <c r="W17" s="139">
        <f>+IF(F17=0,"",'Ark1'!W419)</f>
        <v>88.8888888888889</v>
      </c>
      <c r="X17" s="139">
        <f>+IF(F17=0,"",'Ark1'!X419)</f>
        <v>44.44444444444445</v>
      </c>
      <c r="Y17" s="139">
        <f>+IF(F17=0,"",'Ark1'!Y419)</f>
        <v>0</v>
      </c>
      <c r="Z17" s="139">
        <f>+IF(F17=0,"",'Ark1'!Z419)</f>
        <v>3.8597959390825278</v>
      </c>
      <c r="AA17" s="138">
        <f>+IF(F17=0,"",'Ark1'!AA419)</f>
        <v>0.87488976377909189</v>
      </c>
      <c r="AB17" s="66">
        <f>+IF(F17=0,"",'Ark1'!AB419)</f>
        <v>9.0798923145841446</v>
      </c>
      <c r="AC17" s="66">
        <f>+IF(F17=0,"",'Ark1'!AC419)</f>
        <v>92.275551928292245</v>
      </c>
      <c r="AD17" s="139">
        <f>+IF(F17=0,"",'Ark1'!AD419)</f>
        <v>21.886246786106796</v>
      </c>
      <c r="AE17" s="139">
        <f>+IF(F17=0,"",'Ark1'!AE419)</f>
        <v>19.115517477537797</v>
      </c>
      <c r="AF17" s="139">
        <f>+IF(F17=0,"",'Ark1'!AF419)</f>
        <v>2.0844431062834377E-2</v>
      </c>
      <c r="AG17" s="139">
        <f t="shared" si="2"/>
        <v>1.5</v>
      </c>
      <c r="AH17" s="47"/>
      <c r="AI17" s="4"/>
      <c r="AJ17" s="59"/>
      <c r="AL17" s="13"/>
      <c r="AM17" s="5"/>
      <c r="AO17" s="1"/>
      <c r="AP17" s="1"/>
      <c r="AQ17" s="11"/>
      <c r="AR17" s="11"/>
      <c r="AS17" s="11"/>
    </row>
    <row r="18" spans="1:47" ht="15.6">
      <c r="A18" s="47"/>
      <c r="B18" s="65">
        <f>+'Ark1'!C420</f>
        <v>2024</v>
      </c>
      <c r="C18" s="65">
        <f>+'Ark1'!K420</f>
        <v>14</v>
      </c>
      <c r="D18" s="470" t="str">
        <f>VLOOKUP(C18,RNR!$H$7:$I$16,2)</f>
        <v>Gult fett Økologisk</v>
      </c>
      <c r="E18" s="65">
        <f>+IF(F18=0,"",'Ark1'!Q420)</f>
        <v>1</v>
      </c>
      <c r="F18" s="494">
        <f>+'Ark1'!R420</f>
        <v>1</v>
      </c>
      <c r="G18" s="196">
        <f>+IF(F18=0,"",'Ark1'!AG420)</f>
        <v>1.1623675459828083E-3</v>
      </c>
      <c r="H18" s="480" t="str">
        <f t="shared" si="0"/>
        <v/>
      </c>
      <c r="I18" s="196">
        <f>+IF(F18=0,"",'Ark1'!AH420)</f>
        <v>100</v>
      </c>
      <c r="J18" s="95"/>
      <c r="K18" s="274">
        <f>+IF(F18=0,"",'Ark1'!U420)</f>
        <v>13</v>
      </c>
      <c r="L18" s="274"/>
      <c r="M18" s="431">
        <f>+'Ark1'!AJ420</f>
        <v>94.6</v>
      </c>
      <c r="N18" s="95"/>
      <c r="O18" s="66">
        <f>+IF(F18=0,"",'Ark1'!S420)</f>
        <v>5</v>
      </c>
      <c r="P18" s="485" t="str">
        <f t="shared" si="1"/>
        <v/>
      </c>
      <c r="Q18" s="66">
        <f>+IF(F18=0,"",'Ark1'!T420)</f>
        <v>35</v>
      </c>
      <c r="R18" s="53"/>
      <c r="S18" s="121">
        <f>+IF(M18=0,"",'Ark1'!AJ420)</f>
        <v>94.6</v>
      </c>
      <c r="T18" s="473"/>
      <c r="U18" s="109">
        <f>+IF(M18=0,"",'Ark1'!AK420)</f>
        <v>15.355711465217702</v>
      </c>
      <c r="V18" s="473"/>
      <c r="W18" s="139">
        <f>+IF(F18=0,"",'Ark1'!W420)</f>
        <v>100</v>
      </c>
      <c r="X18" s="139">
        <f>+IF(F18=0,"",'Ark1'!X420)</f>
        <v>0</v>
      </c>
      <c r="Y18" s="139">
        <f>+IF(F18=0,"",'Ark1'!Y420)</f>
        <v>0</v>
      </c>
      <c r="Z18" s="139">
        <f>+IF(F18=0,"",'Ark1'!Z420)</f>
        <v>0</v>
      </c>
      <c r="AA18" s="138">
        <f>+IF(F18=0,"",'Ark1'!AA420)</f>
        <v>0</v>
      </c>
      <c r="AB18" s="66">
        <f>+IF(F18=0,"",'Ark1'!AB420)</f>
        <v>0</v>
      </c>
      <c r="AC18" s="66">
        <f>+IF(F18=0,"",'Ark1'!AC420)</f>
        <v>0</v>
      </c>
      <c r="AD18" s="139">
        <f>+IF(F18=0,"",'Ark1'!AD420)</f>
        <v>0</v>
      </c>
      <c r="AE18" s="139">
        <f>+IF(F18=0,"",'Ark1'!AE420)</f>
        <v>0</v>
      </c>
      <c r="AF18" s="139">
        <f>+IF(F18=0,"",'Ark1'!AF420)</f>
        <v>2.3160478958704862E-3</v>
      </c>
      <c r="AG18" s="139">
        <f t="shared" si="2"/>
        <v>1</v>
      </c>
      <c r="AH18" s="47"/>
      <c r="AI18" s="4"/>
      <c r="AJ18" s="59"/>
      <c r="AL18" s="13"/>
      <c r="AM18" s="5"/>
      <c r="AO18" s="1"/>
      <c r="AP18" s="1"/>
      <c r="AQ18" s="11"/>
      <c r="AR18" s="11"/>
      <c r="AS18" s="11"/>
    </row>
    <row r="19" spans="1:47" ht="15.6">
      <c r="A19" s="47"/>
      <c r="B19" s="65">
        <f>+'Ark1'!C421</f>
        <v>2024</v>
      </c>
      <c r="C19" s="65">
        <f>+'Ark1'!K421</f>
        <v>19</v>
      </c>
      <c r="D19" s="470" t="str">
        <f>VLOOKUP(C19,RNR!$H$7:$I$16,2)</f>
        <v>Gult fett Spesial</v>
      </c>
      <c r="E19" s="65" t="str">
        <f>+IF(F19=0,"",'Ark1'!Q421)</f>
        <v/>
      </c>
      <c r="F19" s="494">
        <f>+'Ark1'!R421</f>
        <v>0</v>
      </c>
      <c r="G19" s="196" t="str">
        <f>+IF(F19=0,"",'Ark1'!AG421)</f>
        <v/>
      </c>
      <c r="H19" s="480" t="str">
        <f t="shared" si="0"/>
        <v/>
      </c>
      <c r="I19" s="196" t="str">
        <f>+IF(F19=0,"",'Ark1'!AH421)</f>
        <v/>
      </c>
      <c r="J19" s="95"/>
      <c r="K19" s="274" t="str">
        <f>+IF(F19=0,"",'Ark1'!U421)</f>
        <v/>
      </c>
      <c r="L19" s="274"/>
      <c r="M19" s="431">
        <f>+'Ark1'!AJ421</f>
        <v>0</v>
      </c>
      <c r="N19" s="95"/>
      <c r="O19" s="66" t="str">
        <f>+IF(F19=0,"",'Ark1'!S421)</f>
        <v/>
      </c>
      <c r="P19" s="485" t="str">
        <f t="shared" si="1"/>
        <v/>
      </c>
      <c r="Q19" s="66" t="str">
        <f>+IF(F19=0,"",'Ark1'!T421)</f>
        <v/>
      </c>
      <c r="R19" s="53"/>
      <c r="S19" s="121" t="str">
        <f>+IF(M19=0,"",'Ark1'!AJ421)</f>
        <v/>
      </c>
      <c r="T19" s="473"/>
      <c r="U19" s="109" t="str">
        <f>+IF(M19=0,"",'Ark1'!AK421)</f>
        <v/>
      </c>
      <c r="V19" s="473"/>
      <c r="W19" s="139" t="str">
        <f>+IF(F19=0,"",'Ark1'!W421)</f>
        <v/>
      </c>
      <c r="X19" s="139" t="str">
        <f>+IF(F19=0,"",'Ark1'!X421)</f>
        <v/>
      </c>
      <c r="Y19" s="139" t="str">
        <f>+IF(F19=0,"",'Ark1'!Y421)</f>
        <v/>
      </c>
      <c r="Z19" s="139" t="str">
        <f>+IF(F19=0,"",'Ark1'!Z421)</f>
        <v/>
      </c>
      <c r="AA19" s="138" t="str">
        <f>+IF(F19=0,"",'Ark1'!AA421)</f>
        <v/>
      </c>
      <c r="AB19" s="66" t="str">
        <f>+IF(F19=0,"",'Ark1'!AB421)</f>
        <v/>
      </c>
      <c r="AC19" s="66" t="str">
        <f>+IF(F19=0,"",'Ark1'!AC421)</f>
        <v/>
      </c>
      <c r="AD19" s="139" t="str">
        <f>+IF(F19=0,"",'Ark1'!AD421)</f>
        <v/>
      </c>
      <c r="AE19" s="139" t="str">
        <f>+IF(F19=0,"",'Ark1'!AE421)</f>
        <v/>
      </c>
      <c r="AF19" s="139" t="str">
        <f>+IF(F19=0,"",'Ark1'!AF421)</f>
        <v/>
      </c>
      <c r="AG19" s="139" t="str">
        <f t="shared" si="2"/>
        <v/>
      </c>
      <c r="AH19" s="47"/>
      <c r="AI19" s="4"/>
      <c r="AJ19" s="59"/>
      <c r="AL19" s="13"/>
      <c r="AM19" s="5"/>
      <c r="AO19" s="1"/>
      <c r="AP19" s="1"/>
      <c r="AQ19" s="11"/>
      <c r="AR19" s="11"/>
      <c r="AS19" s="11"/>
    </row>
    <row r="20" spans="1:47" ht="15.6">
      <c r="A20" s="47"/>
      <c r="B20" s="65">
        <f>+'Ark1'!C422</f>
        <v>2024</v>
      </c>
      <c r="C20" s="65">
        <f>+'Ark1'!K422</f>
        <v>25</v>
      </c>
      <c r="D20" s="470" t="str">
        <f>VLOOKUP(C20,RNR!$H$7:$I$16,2)</f>
        <v>Lyngenlam</v>
      </c>
      <c r="E20" s="65" t="str">
        <f>+IF(F20=0,"",'Ark1'!Q422)</f>
        <v/>
      </c>
      <c r="F20" s="494">
        <f>+'Ark1'!R422</f>
        <v>0</v>
      </c>
      <c r="G20" s="196" t="str">
        <f>+IF(F20=0,"",'Ark1'!AG422)</f>
        <v/>
      </c>
      <c r="H20" s="480" t="str">
        <f t="shared" si="0"/>
        <v/>
      </c>
      <c r="I20" s="196" t="str">
        <f>+IF(F20=0,"",'Ark1'!AH422)</f>
        <v/>
      </c>
      <c r="J20" s="95"/>
      <c r="K20" s="274" t="str">
        <f>+IF(F20=0,"",'Ark1'!U422)</f>
        <v/>
      </c>
      <c r="L20" s="274"/>
      <c r="M20" s="431">
        <f>+'Ark1'!AJ422</f>
        <v>0</v>
      </c>
      <c r="N20" s="95"/>
      <c r="O20" s="66" t="str">
        <f>+IF(F20=0,"",'Ark1'!S422)</f>
        <v/>
      </c>
      <c r="P20" s="485" t="str">
        <f t="shared" si="1"/>
        <v/>
      </c>
      <c r="Q20" s="66" t="str">
        <f>+IF(F20=0,"",'Ark1'!T422)</f>
        <v/>
      </c>
      <c r="R20" s="53"/>
      <c r="S20" s="121" t="str">
        <f>+IF(M20=0,"",'Ark1'!AJ422)</f>
        <v/>
      </c>
      <c r="T20" s="473"/>
      <c r="U20" s="109" t="str">
        <f>+IF(M20=0,"",'Ark1'!AK422)</f>
        <v/>
      </c>
      <c r="V20" s="473"/>
      <c r="W20" s="139" t="str">
        <f>+IF(F20=0,"",'Ark1'!W422)</f>
        <v/>
      </c>
      <c r="X20" s="139" t="str">
        <f>+IF(F20=0,"",'Ark1'!X422)</f>
        <v/>
      </c>
      <c r="Y20" s="139" t="str">
        <f>+IF(F20=0,"",'Ark1'!Y422)</f>
        <v/>
      </c>
      <c r="Z20" s="139" t="str">
        <f>+IF(F20=0,"",'Ark1'!Z422)</f>
        <v/>
      </c>
      <c r="AA20" s="138" t="str">
        <f>+IF(F20=0,"",'Ark1'!AA422)</f>
        <v/>
      </c>
      <c r="AB20" s="66" t="str">
        <f>+IF(F20=0,"",'Ark1'!AB422)</f>
        <v/>
      </c>
      <c r="AC20" s="66" t="str">
        <f>+IF(F20=0,"",'Ark1'!AC422)</f>
        <v/>
      </c>
      <c r="AD20" s="139" t="str">
        <f>+IF(F20=0,"",'Ark1'!AD422)</f>
        <v/>
      </c>
      <c r="AE20" s="139" t="str">
        <f>+IF(F20=0,"",'Ark1'!AE422)</f>
        <v/>
      </c>
      <c r="AF20" s="139" t="str">
        <f>+IF(F20=0,"",'Ark1'!AF422)</f>
        <v/>
      </c>
      <c r="AG20" s="139" t="str">
        <f t="shared" si="2"/>
        <v/>
      </c>
      <c r="AH20" s="47"/>
      <c r="AI20" s="4"/>
      <c r="AJ20" s="59"/>
      <c r="AL20" s="13"/>
      <c r="AM20" s="5"/>
      <c r="AO20" s="1"/>
      <c r="AP20" s="1"/>
      <c r="AQ20" s="11"/>
      <c r="AR20" s="11"/>
      <c r="AS20" s="11"/>
    </row>
    <row r="21" spans="1:47" ht="15.6">
      <c r="A21" s="47"/>
      <c r="B21" s="47"/>
      <c r="C21" s="47"/>
      <c r="D21" s="47"/>
      <c r="E21" s="47"/>
      <c r="F21" s="319"/>
      <c r="G21" s="47"/>
      <c r="H21" s="402"/>
      <c r="I21" s="47"/>
      <c r="J21" s="47"/>
      <c r="K21" s="47"/>
      <c r="L21" s="47"/>
      <c r="M21" s="47"/>
      <c r="N21" s="47"/>
      <c r="O21" s="47"/>
      <c r="P21" s="402"/>
      <c r="Q21" s="47"/>
      <c r="R21" s="47"/>
      <c r="S21" s="47"/>
      <c r="T21" s="473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"/>
      <c r="AJ21" s="59"/>
      <c r="AL21" s="13"/>
      <c r="AM21" s="5"/>
      <c r="AO21" s="1"/>
      <c r="AP21" s="1"/>
      <c r="AQ21" s="11"/>
      <c r="AR21" s="11"/>
      <c r="AS21" s="11"/>
    </row>
    <row r="22" spans="1:47" ht="14.7" customHeight="1">
      <c r="A22" s="47"/>
      <c r="B22">
        <f>+'Ark1'!C423</f>
        <v>2023</v>
      </c>
      <c r="C22">
        <f>+'Ark1'!K423</f>
        <v>0</v>
      </c>
      <c r="D22" s="470" t="str">
        <f>VLOOKUP(C22,RNR!$H$7:$I$16,2)</f>
        <v>Ordinær</v>
      </c>
      <c r="E22">
        <f>+IF(F22=0,"",'Ark1'!Q423)</f>
        <v>8111</v>
      </c>
      <c r="F22" s="316">
        <f>+'Ark1'!R423</f>
        <v>44739</v>
      </c>
      <c r="G22" s="197">
        <f>+IF(F22=0,"",'Ark1'!AG423)</f>
        <v>94.138308459421182</v>
      </c>
      <c r="H22" s="402"/>
      <c r="I22" s="197">
        <f>+IF(F22=0,"",'Ark1'!AH423)</f>
        <v>0</v>
      </c>
      <c r="J22" s="95"/>
      <c r="K22" s="92">
        <f>+IF(F22=0,"",'Ark1'!U423)</f>
        <v>26.940995551979281</v>
      </c>
      <c r="L22" s="47"/>
      <c r="M22" s="431">
        <f>+'Ark1'!AJ423</f>
        <v>110.67592127002406</v>
      </c>
      <c r="N22" s="95"/>
      <c r="O22" s="1">
        <f>+IF(F22=0,"",'Ark1'!S423)</f>
        <v>7.340351818324061</v>
      </c>
      <c r="P22" s="402"/>
      <c r="Q22" s="1">
        <f>+IF(F22=0,"",'Ark1'!T423)</f>
        <v>6.2017032119627187</v>
      </c>
      <c r="R22" s="53"/>
      <c r="S22" s="121">
        <f>+IF(M22=0,"",'Ark1'!AJ423)</f>
        <v>110.67592127002406</v>
      </c>
      <c r="T22" s="473"/>
      <c r="U22" s="109">
        <f>+IF(M22=0,"",'Ark1'!AK423)</f>
        <v>19.992891122367485</v>
      </c>
      <c r="V22" s="473"/>
      <c r="W22" s="11">
        <f>+IF(F22=0,"",'Ark1'!W423)</f>
        <v>11.875544826661301</v>
      </c>
      <c r="X22" s="11">
        <f>+IF(F22=0,"",'Ark1'!X423)</f>
        <v>89.595207760566851</v>
      </c>
      <c r="Y22" s="11">
        <f>+IF(F22=0,"",'Ark1'!Y423)</f>
        <v>68.010013634636422</v>
      </c>
      <c r="Z22" s="11">
        <f>+IF(F22=0,"",'Ark1'!Z423)</f>
        <v>8.2816922281570857</v>
      </c>
      <c r="AA22" s="92">
        <f>+IF(F22=0,"",'Ark1'!AA423)</f>
        <v>1.7269553340800663</v>
      </c>
      <c r="AB22" s="1">
        <f>+IF(F22=0,"",'Ark1'!AB423)</f>
        <v>2.0327886822458594</v>
      </c>
      <c r="AC22" s="1">
        <f>+IF(F22=0,"",'Ark1'!AC423)</f>
        <v>70.084644908320683</v>
      </c>
      <c r="AD22" s="11">
        <f>+IF(F22=0,"",'Ark1'!AD423)</f>
        <v>46.671541448959722</v>
      </c>
      <c r="AE22" s="11">
        <f>+IF(F22=0,"",'Ark1'!AE423)</f>
        <v>51.873034035571891</v>
      </c>
      <c r="AF22" s="11">
        <f>+IF(F22=0,"",'Ark1'!AF423)</f>
        <v>91.518870819269694</v>
      </c>
      <c r="AG22" s="11">
        <f>+IF(F22=0,"",F22/E22)</f>
        <v>5.5158426827764764</v>
      </c>
      <c r="AH22" s="47"/>
      <c r="AI22" s="4"/>
      <c r="AJ22" s="59"/>
      <c r="AL22" s="5"/>
      <c r="AM22" s="5"/>
      <c r="AO22" s="1"/>
      <c r="AP22" s="1"/>
      <c r="AQ22" s="11"/>
      <c r="AR22" s="11"/>
      <c r="AS22" s="11"/>
    </row>
    <row r="23" spans="1:47" ht="15.6">
      <c r="A23" s="47"/>
      <c r="B23">
        <f>+'Ark1'!C424</f>
        <v>2023</v>
      </c>
      <c r="C23">
        <f>+'Ark1'!K424</f>
        <v>2</v>
      </c>
      <c r="D23" s="470" t="str">
        <f>VLOOKUP(C23,RNR!$H$7:$I$16,2)</f>
        <v>Villsau</v>
      </c>
      <c r="E23">
        <f>+IF(F23=0,"",'Ark1'!Q424)</f>
        <v>457</v>
      </c>
      <c r="F23" s="316">
        <f>+'Ark1'!R424</f>
        <v>2139</v>
      </c>
      <c r="G23" s="197">
        <f>+IF(F23=0,"",'Ark1'!AG424)</f>
        <v>2.5865843484221118</v>
      </c>
      <c r="H23" s="402"/>
      <c r="I23" s="197">
        <f>+IF(F23=0,"",'Ark1'!AH424)</f>
        <v>0</v>
      </c>
      <c r="J23" s="95"/>
      <c r="K23" s="92">
        <f>+IF(F23=0,"",'Ark1'!U424)</f>
        <v>15.482795698924742</v>
      </c>
      <c r="L23" s="47"/>
      <c r="M23" s="431">
        <f>+'Ark1'!AJ424</f>
        <v>97.891280653951057</v>
      </c>
      <c r="N23" s="95"/>
      <c r="O23" s="1">
        <f>+IF(F23=0,"",'Ark1'!S424)</f>
        <v>5.838709677419355</v>
      </c>
      <c r="P23" s="402"/>
      <c r="Q23" s="1">
        <f>+IF(F23=0,"",'Ark1'!T424)</f>
        <v>6.3856942496493678</v>
      </c>
      <c r="R23" s="53"/>
      <c r="S23" s="121">
        <f>+IF(M23=0,"",'Ark1'!AJ424)</f>
        <v>97.891280653951057</v>
      </c>
      <c r="T23" s="473"/>
      <c r="U23" s="109">
        <f>+IF(M23=0,"",'Ark1'!AK424)</f>
        <v>16.448377652490009</v>
      </c>
      <c r="V23" s="473"/>
      <c r="W23" s="11">
        <f>+IF(F23=0,"",'Ark1'!W424)</f>
        <v>10.285179990649841</v>
      </c>
      <c r="X23" s="11">
        <f>+IF(F23=0,"",'Ark1'!X424)</f>
        <v>39.551192145862551</v>
      </c>
      <c r="Y23" s="11">
        <f>+IF(F23=0,"",'Ark1'!Y424)</f>
        <v>5.6100981767180942</v>
      </c>
      <c r="Z23" s="11">
        <f>+IF(F23=0,"",'Ark1'!Z424)</f>
        <v>4.5006096351747553</v>
      </c>
      <c r="AA23" s="92">
        <f>+IF(F23=0,"",'Ark1'!AA424)</f>
        <v>1.3735215331116228</v>
      </c>
      <c r="AB23" s="1">
        <f>+IF(F23=0,"",'Ark1'!AB424)</f>
        <v>1.8454551332719304</v>
      </c>
      <c r="AC23" s="1">
        <f>+IF(F23=0,"",'Ark1'!AC424)</f>
        <v>58.125870693771368</v>
      </c>
      <c r="AD23" s="11">
        <f>+IF(F23=0,"",'Ark1'!AD424)</f>
        <v>59.133689023699048</v>
      </c>
      <c r="AE23" s="11">
        <f>+IF(F23=0,"",'Ark1'!AE424)</f>
        <v>65.236887656264017</v>
      </c>
      <c r="AF23" s="11">
        <f>+IF(F23=0,"",'Ark1'!AF424)</f>
        <v>4.3755753298557849</v>
      </c>
      <c r="AG23" s="11">
        <f t="shared" ref="AG23:AG33" si="3">+IF(F23=0,"",F23/E23)</f>
        <v>4.6805251641137859</v>
      </c>
      <c r="AH23" s="47"/>
      <c r="AI23" s="4"/>
      <c r="AJ23" s="59"/>
      <c r="AL23" s="5"/>
      <c r="AM23" s="5"/>
      <c r="AO23" s="1"/>
      <c r="AP23" s="1"/>
      <c r="AQ23" s="11"/>
      <c r="AR23" s="11"/>
      <c r="AS23" s="11"/>
    </row>
    <row r="24" spans="1:47" ht="15.6">
      <c r="A24" s="47"/>
      <c r="B24">
        <f>+'Ark1'!C425</f>
        <v>2023</v>
      </c>
      <c r="C24">
        <f>+'Ark1'!K425</f>
        <v>4</v>
      </c>
      <c r="D24" s="470" t="str">
        <f>VLOOKUP(C24,RNR!$H$7:$I$16,2)</f>
        <v>Økologisk</v>
      </c>
      <c r="E24">
        <f>+IF(F24=0,"",'Ark1'!Q425)</f>
        <v>308</v>
      </c>
      <c r="F24" s="316">
        <f>+'Ark1'!R425</f>
        <v>1993</v>
      </c>
      <c r="G24" s="197">
        <f>+IF(F24=0,"",'Ark1'!AG425)</f>
        <v>3.2529806753422199</v>
      </c>
      <c r="H24" s="402"/>
      <c r="I24" s="197">
        <f>+IF(F24=0,"",'Ark1'!AH425)</f>
        <v>93.176116407425994</v>
      </c>
      <c r="J24" s="95"/>
      <c r="K24" s="92">
        <f>+IF(F24=0,"",'Ark1'!U425)</f>
        <v>20.898143502257923</v>
      </c>
      <c r="L24" s="47"/>
      <c r="M24" s="431">
        <f>+'Ark1'!AJ425</f>
        <v>107.0380000000001</v>
      </c>
      <c r="N24" s="95"/>
      <c r="O24" s="1">
        <f>+IF(F24=0,"",'Ark1'!S425)</f>
        <v>6.3442047165077744</v>
      </c>
      <c r="P24" s="402"/>
      <c r="Q24" s="1">
        <f>+IF(F24=0,"",'Ark1'!T425)</f>
        <v>6.3723030607124942</v>
      </c>
      <c r="R24" s="53"/>
      <c r="S24" s="121">
        <f>+IF(M24=0,"",'Ark1'!AJ425)</f>
        <v>107.0380000000001</v>
      </c>
      <c r="T24" s="473"/>
      <c r="U24" s="109">
        <f>+IF(M24=0,"",'Ark1'!AK425)</f>
        <v>19.117665677118495</v>
      </c>
      <c r="V24" s="473"/>
      <c r="W24" s="11">
        <f>+IF(F24=0,"",'Ark1'!W425)</f>
        <v>12.543903662819872</v>
      </c>
      <c r="X24" s="11">
        <f>+IF(F24=0,"",'Ark1'!X425)</f>
        <v>63.672854992473646</v>
      </c>
      <c r="Y24" s="11">
        <f>+IF(F24=0,"",'Ark1'!Y425)</f>
        <v>37.280481685900654</v>
      </c>
      <c r="Z24" s="11">
        <f>+IF(F24=0,"",'Ark1'!Z425)</f>
        <v>8.6989627773882816</v>
      </c>
      <c r="AA24" s="92">
        <f>+IF(F24=0,"",'Ark1'!AA425)</f>
        <v>1.8533645466387392</v>
      </c>
      <c r="AB24" s="1">
        <f>+IF(F24=0,"",'Ark1'!AB425)</f>
        <v>1.9868800890301137</v>
      </c>
      <c r="AC24" s="1">
        <f>+IF(F24=0,"",'Ark1'!AC425)</f>
        <v>60.475131115452093</v>
      </c>
      <c r="AD24" s="11">
        <f>+IF(F24=0,"",'Ark1'!AD425)</f>
        <v>40.844307870980074</v>
      </c>
      <c r="AE24" s="11">
        <f>+IF(F24=0,"",'Ark1'!AE425)</f>
        <v>50.096408001875091</v>
      </c>
      <c r="AF24" s="11">
        <f>+IF(F24=0,"",'Ark1'!AF425)</f>
        <v>4.0769152091643663</v>
      </c>
      <c r="AG24" s="11">
        <f t="shared" si="3"/>
        <v>6.470779220779221</v>
      </c>
      <c r="AH24" s="47"/>
      <c r="AI24" s="4"/>
      <c r="AJ24" s="59"/>
      <c r="AL24" s="5"/>
      <c r="AM24" s="5"/>
      <c r="AO24" s="1"/>
      <c r="AP24" s="1"/>
      <c r="AQ24" s="11"/>
      <c r="AR24" s="11"/>
      <c r="AS24" s="11"/>
    </row>
    <row r="25" spans="1:47" ht="15.6">
      <c r="A25" s="47"/>
      <c r="B25">
        <f>+'Ark1'!C426</f>
        <v>2023</v>
      </c>
      <c r="C25">
        <f>+'Ark1'!K426</f>
        <v>7</v>
      </c>
      <c r="D25" s="470" t="str">
        <f>VLOOKUP(C25,RNR!$H$7:$I$16,2)</f>
        <v>Nødslakt</v>
      </c>
      <c r="E25">
        <f>+IF(F25=0,"",'Ark1'!Q426)</f>
        <v>1</v>
      </c>
      <c r="F25" s="316">
        <f>+'Ark1'!R426</f>
        <v>1</v>
      </c>
      <c r="G25" s="197">
        <f>+IF(F25=0,"",'Ark1'!AG426)</f>
        <v>1.6870199900934429E-3</v>
      </c>
      <c r="H25" s="402"/>
      <c r="I25" s="197">
        <f>+IF(F25=0,"",'Ark1'!AH426)</f>
        <v>0</v>
      </c>
      <c r="J25" s="95"/>
      <c r="K25" s="92">
        <f>+IF(F25=0,"",'Ark1'!U426)</f>
        <v>21.6</v>
      </c>
      <c r="L25" s="47"/>
      <c r="M25" s="431">
        <f>+'Ark1'!AJ426</f>
        <v>0</v>
      </c>
      <c r="N25" s="95"/>
      <c r="O25" s="1">
        <f>+IF(F25=0,"",'Ark1'!S426)</f>
        <v>6</v>
      </c>
      <c r="P25" s="402"/>
      <c r="Q25" s="1">
        <f>+IF(F25=0,"",'Ark1'!T426)</f>
        <v>9</v>
      </c>
      <c r="R25" s="53"/>
      <c r="S25" s="121" t="str">
        <f>+IF(M25=0,"",'Ark1'!AJ426)</f>
        <v/>
      </c>
      <c r="T25" s="473"/>
      <c r="U25" s="109" t="str">
        <f>+IF(M25=0,"",'Ark1'!AK426)</f>
        <v/>
      </c>
      <c r="V25" s="473"/>
      <c r="W25" s="11">
        <f>+IF(F25=0,"",'Ark1'!W426)</f>
        <v>100</v>
      </c>
      <c r="X25" s="11">
        <f>+IF(F25=0,"",'Ark1'!X426)</f>
        <v>100</v>
      </c>
      <c r="Y25" s="11">
        <f>+IF(F25=0,"",'Ark1'!Y426)</f>
        <v>0</v>
      </c>
      <c r="Z25" s="11">
        <f>+IF(F25=0,"",'Ark1'!Z426)</f>
        <v>0</v>
      </c>
      <c r="AA25" s="92">
        <f>+IF(F25=0,"",'Ark1'!AA426)</f>
        <v>0</v>
      </c>
      <c r="AB25" s="1">
        <f>+IF(F25=0,"",'Ark1'!AB426)</f>
        <v>0</v>
      </c>
      <c r="AC25" s="1">
        <f>+IF(F25=0,"",'Ark1'!AC426)</f>
        <v>0</v>
      </c>
      <c r="AD25" s="11">
        <f>+IF(F25=0,"",'Ark1'!AD426)</f>
        <v>0</v>
      </c>
      <c r="AE25" s="11">
        <f>+IF(F25=0,"",'Ark1'!AE426)</f>
        <v>0</v>
      </c>
      <c r="AF25" s="11">
        <f>+IF(F25=0,"",'Ark1'!AF426)</f>
        <v>2.0456172650097169E-3</v>
      </c>
      <c r="AG25" s="11">
        <f t="shared" si="3"/>
        <v>1</v>
      </c>
      <c r="AH25" s="47"/>
      <c r="AI25" s="4"/>
      <c r="AJ25" s="59"/>
      <c r="AL25" s="5"/>
      <c r="AM25" s="5"/>
      <c r="AO25" s="1"/>
      <c r="AP25" s="1"/>
      <c r="AQ25" s="11"/>
      <c r="AR25" s="11"/>
      <c r="AS25" s="11"/>
    </row>
    <row r="26" spans="1:47" ht="15.6">
      <c r="A26" s="47"/>
      <c r="B26">
        <f>+'Ark1'!C427</f>
        <v>2023</v>
      </c>
      <c r="C26">
        <f>+'Ark1'!K427</f>
        <v>9</v>
      </c>
      <c r="D26" s="470" t="str">
        <f>VLOOKUP(C26,RNR!$H$7:$I$16,2)</f>
        <v>Spesial</v>
      </c>
      <c r="E26" t="str">
        <f>+IF(F26=0,"",'Ark1'!Q427)</f>
        <v/>
      </c>
      <c r="F26" s="316">
        <f>+'Ark1'!R427</f>
        <v>0</v>
      </c>
      <c r="G26" s="197" t="str">
        <f>+IF(F26=0,"",'Ark1'!AG427)</f>
        <v/>
      </c>
      <c r="H26" s="402"/>
      <c r="I26" s="197" t="str">
        <f>+IF(F26=0,"",'Ark1'!AH427)</f>
        <v/>
      </c>
      <c r="J26" s="95"/>
      <c r="K26" s="92" t="str">
        <f>+IF(F26=0,"",'Ark1'!U427)</f>
        <v/>
      </c>
      <c r="L26" s="47"/>
      <c r="M26" s="431">
        <f>+'Ark1'!AJ427</f>
        <v>0</v>
      </c>
      <c r="N26" s="95"/>
      <c r="O26" s="1" t="str">
        <f>+IF(F26=0,"",'Ark1'!S427)</f>
        <v/>
      </c>
      <c r="P26" s="402"/>
      <c r="Q26" s="1" t="str">
        <f>+IF(F26=0,"",'Ark1'!T427)</f>
        <v/>
      </c>
      <c r="R26" s="53"/>
      <c r="S26" s="121" t="str">
        <f>+IF(M26=0,"",'Ark1'!AJ427)</f>
        <v/>
      </c>
      <c r="T26" s="473"/>
      <c r="U26" s="109" t="str">
        <f>+IF(M26=0,"",'Ark1'!AK427)</f>
        <v/>
      </c>
      <c r="V26" s="473"/>
      <c r="W26" s="11" t="str">
        <f>+IF(F26=0,"",'Ark1'!W427)</f>
        <v/>
      </c>
      <c r="X26" s="11" t="str">
        <f>+IF(F26=0,"",'Ark1'!X427)</f>
        <v/>
      </c>
      <c r="Y26" s="11" t="str">
        <f>+IF(F26=0,"",'Ark1'!Y427)</f>
        <v/>
      </c>
      <c r="Z26" s="11" t="str">
        <f>+IF(F26=0,"",'Ark1'!Z427)</f>
        <v/>
      </c>
      <c r="AA26" s="92" t="str">
        <f>+IF(F26=0,"",'Ark1'!AA427)</f>
        <v/>
      </c>
      <c r="AB26" s="1" t="str">
        <f>+IF(F26=0,"",'Ark1'!AB427)</f>
        <v/>
      </c>
      <c r="AC26" s="1" t="str">
        <f>+IF(F26=0,"",'Ark1'!AC427)</f>
        <v/>
      </c>
      <c r="AD26" s="11" t="str">
        <f>+IF(F26=0,"",'Ark1'!AD427)</f>
        <v/>
      </c>
      <c r="AE26" s="11" t="str">
        <f>+IF(F26=0,"",'Ark1'!AE427)</f>
        <v/>
      </c>
      <c r="AF26" s="11" t="str">
        <f>+IF(F26=0,"",'Ark1'!AF427)</f>
        <v/>
      </c>
      <c r="AG26" s="11" t="str">
        <f t="shared" si="3"/>
        <v/>
      </c>
      <c r="AH26" s="47"/>
      <c r="AI26" s="4"/>
      <c r="AJ26" s="59"/>
      <c r="AL26" s="5"/>
      <c r="AM26" s="5"/>
      <c r="AO26" s="1"/>
      <c r="AP26" s="1"/>
      <c r="AQ26" s="11"/>
      <c r="AR26" s="11"/>
      <c r="AS26" s="11"/>
    </row>
    <row r="27" spans="1:47" ht="15.6">
      <c r="A27" s="47"/>
      <c r="B27">
        <f>+'Ark1'!C428</f>
        <v>2023</v>
      </c>
      <c r="C27">
        <f>+'Ark1'!K428</f>
        <v>10</v>
      </c>
      <c r="D27" s="470" t="str">
        <f>VLOOKUP(C27,RNR!$H$7:$I$16,2)</f>
        <v>Gult fett Ordinær</v>
      </c>
      <c r="E27">
        <f>+IF(F27=0,"",'Ark1'!Q428)</f>
        <v>8</v>
      </c>
      <c r="F27" s="316">
        <f>+'Ark1'!R428</f>
        <v>9</v>
      </c>
      <c r="G27" s="197">
        <f>+IF(F27=0,"",'Ark1'!AG428)</f>
        <v>1.5612745186096252E-2</v>
      </c>
      <c r="H27" s="402"/>
      <c r="I27" s="197">
        <f>+IF(F27=0,"",'Ark1'!AH428)</f>
        <v>0</v>
      </c>
      <c r="J27" s="95"/>
      <c r="K27" s="92">
        <f>+IF(F27=0,"",'Ark1'!U428)</f>
        <v>22.211111111111112</v>
      </c>
      <c r="L27" s="47"/>
      <c r="M27" s="431">
        <f>+'Ark1'!AJ428</f>
        <v>0</v>
      </c>
      <c r="N27" s="95"/>
      <c r="O27" s="1">
        <f>+IF(F27=0,"",'Ark1'!S428)</f>
        <v>6.7777777777777777</v>
      </c>
      <c r="P27" s="402"/>
      <c r="Q27" s="1">
        <f>+IF(F27=0,"",'Ark1'!T428)</f>
        <v>27.111111111111111</v>
      </c>
      <c r="R27" s="53"/>
      <c r="S27" s="121" t="str">
        <f>+IF(M27=0,"",'Ark1'!AJ428)</f>
        <v/>
      </c>
      <c r="T27" s="473"/>
      <c r="U27" s="109" t="str">
        <f>+IF(M27=0,"",'Ark1'!AK428)</f>
        <v/>
      </c>
      <c r="V27" s="473"/>
      <c r="W27" s="11">
        <f>+IF(F27=0,"",'Ark1'!W428)</f>
        <v>66.666666666666686</v>
      </c>
      <c r="X27" s="11">
        <f>+IF(F27=0,"",'Ark1'!X428)</f>
        <v>77.777777777777771</v>
      </c>
      <c r="Y27" s="11">
        <f>+IF(F27=0,"",'Ark1'!Y428)</f>
        <v>44.44444444444445</v>
      </c>
      <c r="Z27" s="11">
        <f>+IF(F27=0,"",'Ark1'!Z428)</f>
        <v>9.3621512775221625</v>
      </c>
      <c r="AA27" s="92">
        <f>+IF(F27=0,"",'Ark1'!AA428)</f>
        <v>1.1331154474650622</v>
      </c>
      <c r="AB27" s="1">
        <f>+IF(F27=0,"",'Ark1'!AB428)</f>
        <v>14.502447643564201</v>
      </c>
      <c r="AC27" s="1">
        <f>+IF(F27=0,"",'Ark1'!AC428)</f>
        <v>62.657089539707343</v>
      </c>
      <c r="AD27" s="11">
        <f>+IF(F27=0,"",'Ark1'!AD428)</f>
        <v>80.549548893387595</v>
      </c>
      <c r="AE27" s="11">
        <f>+IF(F27=0,"",'Ark1'!AE428)</f>
        <v>67.765095107600317</v>
      </c>
      <c r="AF27" s="11">
        <f>+IF(F27=0,"",'Ark1'!AF428)</f>
        <v>1.8410555385087447E-2</v>
      </c>
      <c r="AG27" s="11">
        <f t="shared" si="3"/>
        <v>1.125</v>
      </c>
      <c r="AH27" s="47"/>
      <c r="AI27" s="4"/>
      <c r="AJ27" s="59"/>
      <c r="AL27" s="13"/>
      <c r="AM27" s="5"/>
      <c r="AO27" s="1"/>
      <c r="AP27" s="1"/>
      <c r="AQ27" s="11"/>
      <c r="AR27" s="11"/>
      <c r="AS27" s="11"/>
    </row>
    <row r="28" spans="1:47" ht="15.6">
      <c r="A28" s="47"/>
      <c r="B28">
        <f>+'Ark1'!C429</f>
        <v>2023</v>
      </c>
      <c r="C28">
        <f>+'Ark1'!K429</f>
        <v>12</v>
      </c>
      <c r="D28" s="470" t="str">
        <f>VLOOKUP(C28,RNR!$H$7:$I$16,2)</f>
        <v>Gult fett Villsau</v>
      </c>
      <c r="E28">
        <f>+IF(F28=0,"",'Ark1'!Q429)</f>
        <v>2</v>
      </c>
      <c r="F28" s="316">
        <f>+'Ark1'!R429</f>
        <v>4</v>
      </c>
      <c r="G28" s="197">
        <f>+IF(F28=0,"",'Ark1'!AG429)</f>
        <v>4.8267516383229056E-3</v>
      </c>
      <c r="H28" s="402"/>
      <c r="I28" s="197">
        <f>+IF(F28=0,"",'Ark1'!AH429)</f>
        <v>0</v>
      </c>
      <c r="J28" s="95"/>
      <c r="K28" s="92">
        <f>+IF(F28=0,"",'Ark1'!U429)</f>
        <v>15.45</v>
      </c>
      <c r="L28" s="47"/>
      <c r="M28" s="431">
        <f>+'Ark1'!AJ429</f>
        <v>0</v>
      </c>
      <c r="N28" s="95"/>
      <c r="O28" s="1">
        <f>+IF(F28=0,"",'Ark1'!S429)</f>
        <v>5</v>
      </c>
      <c r="P28" s="402"/>
      <c r="Q28" s="1">
        <f>+IF(F28=0,"",'Ark1'!T429)</f>
        <v>38.25</v>
      </c>
      <c r="R28" s="53"/>
      <c r="S28" s="121" t="str">
        <f>+IF(M28=0,"",'Ark1'!AJ429)</f>
        <v/>
      </c>
      <c r="T28" s="473"/>
      <c r="U28" s="109" t="str">
        <f>+IF(M28=0,"",'Ark1'!AK429)</f>
        <v/>
      </c>
      <c r="V28" s="473"/>
      <c r="W28" s="11">
        <f>+IF(F28=0,"",'Ark1'!W429)</f>
        <v>100</v>
      </c>
      <c r="X28" s="11">
        <f>+IF(F28=0,"",'Ark1'!X429)</f>
        <v>25</v>
      </c>
      <c r="Y28" s="11">
        <f>+IF(F28=0,"",'Ark1'!Y429)</f>
        <v>0</v>
      </c>
      <c r="Z28" s="11">
        <f>+IF(F28=0,"",'Ark1'!Z429)</f>
        <v>1.4671400751121222</v>
      </c>
      <c r="AA28" s="92">
        <f>+IF(F28=0,"",'Ark1'!AA429)</f>
        <v>0.70710678118654757</v>
      </c>
      <c r="AB28" s="1">
        <f>+IF(F28=0,"",'Ark1'!AB429)</f>
        <v>1.0897247358851685</v>
      </c>
      <c r="AC28" s="1">
        <f>+IF(F28=0,"",'Ark1'!AC429)</f>
        <v>81.933657761018978</v>
      </c>
      <c r="AD28" s="11">
        <f>+IF(F28=0,"",'Ark1'!AD429)</f>
        <v>64.893278543297413</v>
      </c>
      <c r="AE28" s="11">
        <f>+IF(F28=0,"",'Ark1'!AE429)</f>
        <v>64.888568452305023</v>
      </c>
      <c r="AF28" s="11">
        <f>+IF(F28=0,"",'Ark1'!AF429)</f>
        <v>8.1824690600388675E-3</v>
      </c>
      <c r="AG28" s="11">
        <f t="shared" si="3"/>
        <v>2</v>
      </c>
      <c r="AH28" s="47"/>
      <c r="AI28" s="4"/>
      <c r="AJ28" s="59"/>
      <c r="AL28" s="13"/>
      <c r="AM28" s="5"/>
      <c r="AO28" s="1"/>
      <c r="AP28" s="1"/>
      <c r="AQ28" s="11"/>
      <c r="AR28" s="11"/>
      <c r="AS28" s="11"/>
    </row>
    <row r="29" spans="1:47" ht="15.6">
      <c r="A29" s="47"/>
      <c r="B29">
        <f>+'Ark1'!C430</f>
        <v>2023</v>
      </c>
      <c r="C29">
        <f>+'Ark1'!K430</f>
        <v>14</v>
      </c>
      <c r="D29" s="470" t="str">
        <f>VLOOKUP(C29,RNR!$H$7:$I$16,2)</f>
        <v>Gult fett Økologisk</v>
      </c>
      <c r="E29" t="str">
        <f>+IF(F29=0,"",'Ark1'!Q430)</f>
        <v/>
      </c>
      <c r="F29" s="316">
        <f>+'Ark1'!R430</f>
        <v>0</v>
      </c>
      <c r="G29" s="197" t="str">
        <f>+IF(F29=0,"",'Ark1'!AG430)</f>
        <v/>
      </c>
      <c r="H29" s="402"/>
      <c r="I29" s="197" t="str">
        <f>+IF(F29=0,"",'Ark1'!AH430)</f>
        <v/>
      </c>
      <c r="J29" s="95"/>
      <c r="K29" s="92" t="str">
        <f>+IF(F29=0,"",'Ark1'!U430)</f>
        <v/>
      </c>
      <c r="L29" s="47"/>
      <c r="M29" s="431">
        <f>+'Ark1'!AJ430</f>
        <v>0</v>
      </c>
      <c r="N29" s="95"/>
      <c r="O29" s="1" t="str">
        <f>+IF(F29=0,"",'Ark1'!S430)</f>
        <v/>
      </c>
      <c r="P29" s="402"/>
      <c r="Q29" s="1" t="str">
        <f>+IF(F29=0,"",'Ark1'!T430)</f>
        <v/>
      </c>
      <c r="R29" s="53"/>
      <c r="S29" s="121" t="str">
        <f>+IF(M29=0,"",'Ark1'!AJ430)</f>
        <v/>
      </c>
      <c r="T29" s="473"/>
      <c r="U29" s="109" t="str">
        <f>+IF(M29=0,"",'Ark1'!AK430)</f>
        <v/>
      </c>
      <c r="V29" s="473"/>
      <c r="W29" s="11" t="str">
        <f>+IF(F29=0,"",'Ark1'!W430)</f>
        <v/>
      </c>
      <c r="X29" s="11" t="str">
        <f>+IF(F29=0,"",'Ark1'!X430)</f>
        <v/>
      </c>
      <c r="Y29" s="11" t="str">
        <f>+IF(F29=0,"",'Ark1'!Y430)</f>
        <v/>
      </c>
      <c r="Z29" s="11" t="str">
        <f>+IF(F29=0,"",'Ark1'!Z430)</f>
        <v/>
      </c>
      <c r="AA29" s="92" t="str">
        <f>+IF(F29=0,"",'Ark1'!AA430)</f>
        <v/>
      </c>
      <c r="AB29" s="1" t="str">
        <f>+IF(F29=0,"",'Ark1'!AB430)</f>
        <v/>
      </c>
      <c r="AC29" s="1" t="str">
        <f>+IF(F29=0,"",'Ark1'!AC430)</f>
        <v/>
      </c>
      <c r="AD29" s="11" t="str">
        <f>+IF(F29=0,"",'Ark1'!AD430)</f>
        <v/>
      </c>
      <c r="AE29" s="11" t="str">
        <f>+IF(F29=0,"",'Ark1'!AE430)</f>
        <v/>
      </c>
      <c r="AF29" s="11" t="str">
        <f>+IF(F29=0,"",'Ark1'!AF430)</f>
        <v/>
      </c>
      <c r="AG29" s="11" t="str">
        <f t="shared" si="3"/>
        <v/>
      </c>
      <c r="AH29" s="47"/>
      <c r="AI29" s="4"/>
      <c r="AJ29" s="59"/>
      <c r="AL29" s="13"/>
      <c r="AM29" s="5"/>
      <c r="AO29" s="1"/>
      <c r="AP29" s="1"/>
      <c r="AQ29" s="11"/>
      <c r="AR29" s="11"/>
      <c r="AS29" s="11"/>
    </row>
    <row r="30" spans="1:47" ht="15.6">
      <c r="A30" s="47"/>
      <c r="B30">
        <f>+'Ark1'!C431</f>
        <v>2023</v>
      </c>
      <c r="C30">
        <f>+'Ark1'!K431</f>
        <v>19</v>
      </c>
      <c r="D30" s="470" t="str">
        <f>VLOOKUP(C30,RNR!$H$7:$I$16,2)</f>
        <v>Gult fett Spesial</v>
      </c>
      <c r="E30" t="str">
        <f>+IF(F30=0,"",'Ark1'!Q431)</f>
        <v/>
      </c>
      <c r="F30" s="316">
        <f>+'Ark1'!R431</f>
        <v>0</v>
      </c>
      <c r="G30" s="197" t="str">
        <f>+IF(F30=0,"",'Ark1'!AG431)</f>
        <v/>
      </c>
      <c r="H30" s="402"/>
      <c r="I30" s="197" t="str">
        <f>+IF(F30=0,"",'Ark1'!AH431)</f>
        <v/>
      </c>
      <c r="J30" s="95"/>
      <c r="K30" s="92" t="str">
        <f>+IF(F30=0,"",'Ark1'!U431)</f>
        <v/>
      </c>
      <c r="L30" s="47"/>
      <c r="M30" s="431">
        <f>+'Ark1'!AJ431</f>
        <v>0</v>
      </c>
      <c r="N30" s="95"/>
      <c r="O30" s="1" t="str">
        <f>+IF(F30=0,"",'Ark1'!S431)</f>
        <v/>
      </c>
      <c r="P30" s="402"/>
      <c r="Q30" s="1" t="str">
        <f>+IF(F30=0,"",'Ark1'!T431)</f>
        <v/>
      </c>
      <c r="R30" s="53"/>
      <c r="S30" s="121" t="str">
        <f>+IF(M30=0,"",'Ark1'!AJ431)</f>
        <v/>
      </c>
      <c r="T30" s="473"/>
      <c r="U30" s="109" t="str">
        <f>+IF(M30=0,"",'Ark1'!AK431)</f>
        <v/>
      </c>
      <c r="V30" s="473"/>
      <c r="W30" s="11" t="str">
        <f>+IF(F30=0,"",'Ark1'!W431)</f>
        <v/>
      </c>
      <c r="X30" s="11" t="str">
        <f>+IF(F30=0,"",'Ark1'!X431)</f>
        <v/>
      </c>
      <c r="Y30" s="11" t="str">
        <f>+IF(F30=0,"",'Ark1'!Y431)</f>
        <v/>
      </c>
      <c r="Z30" s="11" t="str">
        <f>+IF(F30=0,"",'Ark1'!Z431)</f>
        <v/>
      </c>
      <c r="AA30" s="92" t="str">
        <f>+IF(F30=0,"",'Ark1'!AA431)</f>
        <v/>
      </c>
      <c r="AB30" s="1" t="str">
        <f>+IF(F30=0,"",'Ark1'!AB431)</f>
        <v/>
      </c>
      <c r="AC30" s="1" t="str">
        <f>+IF(F30=0,"",'Ark1'!AC431)</f>
        <v/>
      </c>
      <c r="AD30" s="11" t="str">
        <f>+IF(F30=0,"",'Ark1'!AD431)</f>
        <v/>
      </c>
      <c r="AE30" s="11" t="str">
        <f>+IF(F30=0,"",'Ark1'!AE431)</f>
        <v/>
      </c>
      <c r="AF30" s="11" t="str">
        <f>+IF(F30=0,"",'Ark1'!AF431)</f>
        <v/>
      </c>
      <c r="AG30" s="11" t="str">
        <f t="shared" si="3"/>
        <v/>
      </c>
      <c r="AH30" s="47"/>
      <c r="AI30" s="4"/>
      <c r="AJ30" s="59"/>
      <c r="AL30" s="13"/>
      <c r="AM30" s="5"/>
      <c r="AO30" s="1"/>
      <c r="AP30" s="1"/>
      <c r="AQ30" s="11"/>
      <c r="AR30" s="11"/>
      <c r="AS30" s="11"/>
    </row>
    <row r="31" spans="1:47" ht="15.6">
      <c r="A31" s="47"/>
      <c r="B31">
        <f>+'Ark1'!C432</f>
        <v>2023</v>
      </c>
      <c r="C31">
        <f>+'Ark1'!K432</f>
        <v>25</v>
      </c>
      <c r="D31" s="470" t="str">
        <f>VLOOKUP(C31,RNR!$H$7:$I$16,2)</f>
        <v>Lyngenlam</v>
      </c>
      <c r="E31" t="str">
        <f>+IF(F31=0,"",'Ark1'!Q432)</f>
        <v/>
      </c>
      <c r="F31" s="316">
        <f>+'Ark1'!R432</f>
        <v>0</v>
      </c>
      <c r="G31" s="197" t="str">
        <f>+IF(F31=0,"",'Ark1'!AG432)</f>
        <v/>
      </c>
      <c r="H31" s="402"/>
      <c r="I31" s="197" t="str">
        <f>+IF(F31=0,"",'Ark1'!AH432)</f>
        <v/>
      </c>
      <c r="J31" s="95"/>
      <c r="K31" s="92" t="str">
        <f>+IF(F31=0,"",'Ark1'!U432)</f>
        <v/>
      </c>
      <c r="L31" s="47"/>
      <c r="M31" s="431">
        <f>+'Ark1'!AJ432</f>
        <v>0</v>
      </c>
      <c r="N31" s="95"/>
      <c r="O31" s="1" t="str">
        <f>+IF(F31=0,"",'Ark1'!S432)</f>
        <v/>
      </c>
      <c r="P31" s="402"/>
      <c r="Q31" s="1" t="str">
        <f>+IF(F31=0,"",'Ark1'!T432)</f>
        <v/>
      </c>
      <c r="R31" s="53"/>
      <c r="S31" s="121" t="str">
        <f>+IF(M31=0,"",'Ark1'!AJ432)</f>
        <v/>
      </c>
      <c r="T31" s="473"/>
      <c r="U31" s="109" t="str">
        <f>+IF(M31=0,"",'Ark1'!AK432)</f>
        <v/>
      </c>
      <c r="V31" s="473"/>
      <c r="W31" s="11" t="str">
        <f>+IF(F31=0,"",'Ark1'!W432)</f>
        <v/>
      </c>
      <c r="X31" s="11" t="str">
        <f>+IF(F31=0,"",'Ark1'!X432)</f>
        <v/>
      </c>
      <c r="Y31" s="11" t="str">
        <f>+IF(F31=0,"",'Ark1'!Y432)</f>
        <v/>
      </c>
      <c r="Z31" s="11" t="str">
        <f>+IF(F31=0,"",'Ark1'!Z432)</f>
        <v/>
      </c>
      <c r="AA31" s="92" t="str">
        <f>+IF(F31=0,"",'Ark1'!AA432)</f>
        <v/>
      </c>
      <c r="AB31" s="1" t="str">
        <f>+IF(F31=0,"",'Ark1'!AB432)</f>
        <v/>
      </c>
      <c r="AC31" s="1" t="str">
        <f>+IF(F31=0,"",'Ark1'!AC432)</f>
        <v/>
      </c>
      <c r="AD31" s="11" t="str">
        <f>+IF(F31=0,"",'Ark1'!AD432)</f>
        <v/>
      </c>
      <c r="AE31" s="11" t="str">
        <f>+IF(F31=0,"",'Ark1'!AE432)</f>
        <v/>
      </c>
      <c r="AF31" s="11" t="str">
        <f>+IF(F31=0,"",'Ark1'!AF432)</f>
        <v/>
      </c>
      <c r="AG31" s="11" t="str">
        <f t="shared" si="3"/>
        <v/>
      </c>
      <c r="AH31" s="47"/>
      <c r="AI31" s="4"/>
      <c r="AJ31" s="59"/>
      <c r="AL31" s="13"/>
      <c r="AM31" s="5"/>
      <c r="AO31" s="1"/>
      <c r="AP31" s="1"/>
      <c r="AQ31" s="11"/>
      <c r="AR31" s="11"/>
      <c r="AS31" s="11"/>
    </row>
    <row r="32" spans="1:47" s="552" customFormat="1">
      <c r="A32" s="47"/>
      <c r="B32" s="47"/>
      <c r="C32" s="47"/>
      <c r="D32" s="433"/>
      <c r="E32" s="47"/>
      <c r="F32" s="319"/>
      <c r="G32" s="47"/>
      <c r="H32" s="402"/>
      <c r="I32" s="47"/>
      <c r="J32" s="47"/>
      <c r="K32" s="47"/>
      <c r="L32" s="47"/>
      <c r="M32" s="402"/>
      <c r="N32" s="47"/>
      <c r="O32" s="47"/>
      <c r="P32" s="402"/>
      <c r="Q32" s="47"/>
      <c r="R32" s="47"/>
      <c r="S32" s="400"/>
      <c r="T32" s="402"/>
      <c r="U32" s="402"/>
      <c r="V32" s="402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1"/>
      <c r="AJ32" s="1"/>
      <c r="AK32" s="1"/>
      <c r="AL32" s="1"/>
      <c r="AM32" s="1"/>
      <c r="AN32" s="1"/>
      <c r="AO32" s="1"/>
      <c r="AP32" s="1"/>
      <c r="AQ32" s="1"/>
      <c r="AR32" s="1"/>
      <c r="AT32" s="13"/>
      <c r="AU32" s="13"/>
    </row>
    <row r="33" spans="1:47" ht="15.6">
      <c r="A33" s="47"/>
      <c r="B33" s="54">
        <f>+'Ark1'!C433</f>
        <v>2022</v>
      </c>
      <c r="C33" s="54">
        <f>+'Ark1'!K433</f>
        <v>0</v>
      </c>
      <c r="D33" s="470" t="str">
        <f>VLOOKUP(C33,RNR!$H$7:$I$16,2)</f>
        <v>Ordinær</v>
      </c>
      <c r="E33" s="54">
        <f>+IF(F33=0,"",'Ark1'!Q433)</f>
        <v>8463</v>
      </c>
      <c r="F33" s="329">
        <f>+'Ark1'!R433</f>
        <v>47249</v>
      </c>
      <c r="G33" s="179">
        <f>+IF(F33=0,"",'Ark1'!AG433)</f>
        <v>94.451003178396391</v>
      </c>
      <c r="H33" s="402"/>
      <c r="I33" s="179">
        <f>+IF(F33=0,"",'Ark1'!AH433)</f>
        <v>0</v>
      </c>
      <c r="J33" s="95"/>
      <c r="K33" s="157">
        <f>+IF(F33=0,"",'Ark1'!U433)</f>
        <v>27.527864716713658</v>
      </c>
      <c r="L33" s="47"/>
      <c r="M33" s="431">
        <f>+'Ark1'!AJ433</f>
        <v>110.47387198321115</v>
      </c>
      <c r="N33" s="95"/>
      <c r="O33" s="1">
        <f>+IF(F33=0,"",'Ark1'!S433)</f>
        <v>7.161103938707698</v>
      </c>
      <c r="P33" s="402"/>
      <c r="Q33" s="1">
        <f>+IF(F33=0,"",'Ark1'!T433)</f>
        <v>6.2460157886939411</v>
      </c>
      <c r="R33" s="53"/>
      <c r="S33" s="121">
        <f>+IF(M33=0,"",'Ark1'!AJ433)</f>
        <v>110.47387198321115</v>
      </c>
      <c r="T33" s="473"/>
      <c r="U33" s="109">
        <f>+IF(M33=0,"",'Ark1'!AK433)</f>
        <v>19.734040929031178</v>
      </c>
      <c r="V33" s="473"/>
      <c r="W33" s="74">
        <f>+IF(F33=0,"",'Ark1'!W433)</f>
        <v>12.819318927384703</v>
      </c>
      <c r="X33" s="74">
        <f>+IF(F33=0,"",'Ark1'!X433)</f>
        <v>90.969121039598718</v>
      </c>
      <c r="Y33" s="74">
        <f>+IF(F33=0,"",'Ark1'!Y433)</f>
        <v>70.357044593536401</v>
      </c>
      <c r="Z33" s="74">
        <f>+IF(F33=0,"",'Ark1'!Z433)</f>
        <v>8.3903181418128199</v>
      </c>
      <c r="AA33" s="157">
        <f>+IF(F33=0,"",'Ark1'!AA433)</f>
        <v>1.7789530331124923</v>
      </c>
      <c r="AB33" s="56">
        <f>+IF(F33=0,"",'Ark1'!AB433)</f>
        <v>2.0764776047417328</v>
      </c>
      <c r="AC33" s="56">
        <f>+IF(F33=0,"",'Ark1'!AC433)</f>
        <v>69.719851964537213</v>
      </c>
      <c r="AD33" s="74">
        <f>+IF(F33=0,"",'Ark1'!AD433)</f>
        <v>51.317479125262786</v>
      </c>
      <c r="AE33" s="74">
        <f>+IF(F33=0,"",'Ark1'!AE433)</f>
        <v>53.862510570272683</v>
      </c>
      <c r="AF33" s="74">
        <f>+IF(F33=0,"",'Ark1'!AF433)</f>
        <v>91.626427754183865</v>
      </c>
      <c r="AG33" s="74">
        <f t="shared" si="3"/>
        <v>5.5830083894600024</v>
      </c>
      <c r="AH33" s="47"/>
      <c r="AI33" s="4"/>
      <c r="AJ33" s="59"/>
      <c r="AL33" s="5"/>
      <c r="AM33" s="5"/>
      <c r="AO33" s="1"/>
      <c r="AP33" s="1"/>
      <c r="AQ33" s="11"/>
      <c r="AR33" s="11"/>
      <c r="AS33" s="11"/>
    </row>
    <row r="34" spans="1:47" ht="15.6">
      <c r="A34" s="47"/>
      <c r="B34" s="54">
        <f>+'Ark1'!C434</f>
        <v>2022</v>
      </c>
      <c r="C34" s="54">
        <f>+'Ark1'!K434</f>
        <v>2</v>
      </c>
      <c r="D34" s="470" t="str">
        <f>VLOOKUP(C34,RNR!$H$7:$I$16,2)</f>
        <v>Villsau</v>
      </c>
      <c r="E34" s="54">
        <f>+IF(F34=0,"",'Ark1'!Q434)</f>
        <v>451</v>
      </c>
      <c r="F34" s="329">
        <f>+'Ark1'!R434</f>
        <v>2235</v>
      </c>
      <c r="G34" s="179">
        <f>+IF(F34=0,"",'Ark1'!AG434)</f>
        <v>2.4690545873904939</v>
      </c>
      <c r="H34" s="402"/>
      <c r="I34" s="179">
        <f>+IF(F34=0,"",'Ark1'!AH434)</f>
        <v>0</v>
      </c>
      <c r="J34" s="95"/>
      <c r="K34" s="157">
        <f>+IF(F34=0,"",'Ark1'!U434)</f>
        <v>15.21289038031318</v>
      </c>
      <c r="L34" s="47"/>
      <c r="M34" s="431">
        <f>+'Ark1'!AJ434</f>
        <v>99.132524271844645</v>
      </c>
      <c r="N34" s="95"/>
      <c r="O34" s="1">
        <f>+IF(F34=0,"",'Ark1'!S434)</f>
        <v>5.5194630872483215</v>
      </c>
      <c r="P34" s="402"/>
      <c r="Q34" s="1">
        <f>+IF(F34=0,"",'Ark1'!T434)</f>
        <v>6.3109619686800897</v>
      </c>
      <c r="R34" s="53"/>
      <c r="S34" s="121">
        <f>+IF(M34=0,"",'Ark1'!AJ434)</f>
        <v>99.132524271844645</v>
      </c>
      <c r="T34" s="473"/>
      <c r="U34" s="109">
        <f>+IF(M34=0,"",'Ark1'!AK434)</f>
        <v>14.389419528831199</v>
      </c>
      <c r="V34" s="473"/>
      <c r="W34" s="74">
        <f>+IF(F34=0,"",'Ark1'!W434)</f>
        <v>10.335570469798657</v>
      </c>
      <c r="X34" s="74">
        <f>+IF(F34=0,"",'Ark1'!X434)</f>
        <v>36.510067114093943</v>
      </c>
      <c r="Y34" s="74">
        <f>+IF(F34=0,"",'Ark1'!Y434)</f>
        <v>4.3400447427293054</v>
      </c>
      <c r="Z34" s="74">
        <f>+IF(F34=0,"",'Ark1'!Z434)</f>
        <v>4.4315002448100884</v>
      </c>
      <c r="AA34" s="157">
        <f>+IF(F34=0,"",'Ark1'!AA434)</f>
        <v>1.3905889109765539</v>
      </c>
      <c r="AB34" s="56">
        <f>+IF(F34=0,"",'Ark1'!AB434)</f>
        <v>1.7934608329093824</v>
      </c>
      <c r="AC34" s="56">
        <f>+IF(F34=0,"",'Ark1'!AC434)</f>
        <v>55.683005976778659</v>
      </c>
      <c r="AD34" s="74">
        <f>+IF(F34=0,"",'Ark1'!AD434)</f>
        <v>58.261659548080019</v>
      </c>
      <c r="AE34" s="74">
        <f>+IF(F34=0,"",'Ark1'!AE434)</f>
        <v>62.629410388147186</v>
      </c>
      <c r="AF34" s="74">
        <f>+IF(F34=0,"",'Ark1'!AF434)</f>
        <v>4.3341671999534599</v>
      </c>
      <c r="AG34" s="74">
        <f t="shared" ref="AG34:AG42" si="4">+IF(F34=0,"",F34/E34)</f>
        <v>4.9556541019955658</v>
      </c>
      <c r="AH34" s="47"/>
      <c r="AI34" s="4"/>
      <c r="AJ34" s="59"/>
      <c r="AL34" s="5"/>
      <c r="AM34" s="5"/>
      <c r="AO34" s="13"/>
      <c r="AP34" s="13"/>
      <c r="AQ34" s="11"/>
      <c r="AR34" s="11"/>
      <c r="AS34" s="11"/>
    </row>
    <row r="35" spans="1:47" ht="16.5" customHeight="1">
      <c r="A35" s="47"/>
      <c r="B35" s="54">
        <f>+'Ark1'!C435</f>
        <v>2022</v>
      </c>
      <c r="C35" s="54">
        <f>+'Ark1'!K435</f>
        <v>4</v>
      </c>
      <c r="D35" s="470" t="str">
        <f>VLOOKUP(C35,RNR!$H$7:$I$16,2)</f>
        <v>Økologisk</v>
      </c>
      <c r="E35" s="54">
        <f>+IF(F35=0,"",'Ark1'!Q435)</f>
        <v>308</v>
      </c>
      <c r="F35" s="329">
        <f>+'Ark1'!R435</f>
        <v>2077</v>
      </c>
      <c r="G35" s="179">
        <f>+IF(F35=0,"",'Ark1'!AG435)</f>
        <v>3.0679385577332141</v>
      </c>
      <c r="H35" s="402"/>
      <c r="I35" s="179">
        <f>+IF(F35=0,"",'Ark1'!AH435)</f>
        <v>91.622532498796389</v>
      </c>
      <c r="J35" s="95"/>
      <c r="K35" s="157">
        <f>+IF(F35=0,"",'Ark1'!U435)</f>
        <v>20.34083293211366</v>
      </c>
      <c r="L35" s="47"/>
      <c r="M35" s="431">
        <f>+'Ark1'!AJ435</f>
        <v>102.98217054263571</v>
      </c>
      <c r="N35" s="95"/>
      <c r="O35" s="1">
        <f>+IF(F35=0,"",'Ark1'!S435)</f>
        <v>6.1766971593644699</v>
      </c>
      <c r="P35" s="402"/>
      <c r="Q35" s="1">
        <f>+IF(F35=0,"",'Ark1'!T435)</f>
        <v>6.5291285507944155</v>
      </c>
      <c r="R35" s="53"/>
      <c r="S35" s="121">
        <f>+IF(M35=0,"",'Ark1'!AJ435)</f>
        <v>102.98217054263571</v>
      </c>
      <c r="T35" s="473"/>
      <c r="U35" s="109">
        <f>+IF(M35=0,"",'Ark1'!AK435)</f>
        <v>18.579787292733471</v>
      </c>
      <c r="V35" s="473"/>
      <c r="W35" s="74">
        <f>+IF(F35=0,"",'Ark1'!W435)</f>
        <v>13.673567645642752</v>
      </c>
      <c r="X35" s="74">
        <f>+IF(F35=0,"",'Ark1'!X435)</f>
        <v>61.675493500240741</v>
      </c>
      <c r="Y35" s="74">
        <f>+IF(F35=0,"",'Ark1'!Y435)</f>
        <v>33.991333654309102</v>
      </c>
      <c r="Z35" s="74">
        <f>+IF(F35=0,"",'Ark1'!Z435)</f>
        <v>8.2465374318170532</v>
      </c>
      <c r="AA35" s="157">
        <f>+IF(F35=0,"",'Ark1'!AA435)</f>
        <v>1.8051645993837224</v>
      </c>
      <c r="AB35" s="56">
        <f>+IF(F35=0,"",'Ark1'!AB435)</f>
        <v>2.0047473414548422</v>
      </c>
      <c r="AC35" s="56">
        <f>+IF(F35=0,"",'Ark1'!AC435)</f>
        <v>61.730897794538031</v>
      </c>
      <c r="AD35" s="74">
        <f>+IF(F35=0,"",'Ark1'!AD435)</f>
        <v>38.17558536128179</v>
      </c>
      <c r="AE35" s="74">
        <f>+IF(F35=0,"",'Ark1'!AE435)</f>
        <v>52.429114896768418</v>
      </c>
      <c r="AF35" s="74">
        <f>+IF(F35=0,"",'Ark1'!AF435)</f>
        <v>4.02776969767487</v>
      </c>
      <c r="AG35" s="74">
        <f t="shared" si="4"/>
        <v>6.7435064935064934</v>
      </c>
      <c r="AH35" s="47"/>
      <c r="AI35" s="4"/>
      <c r="AJ35" s="59"/>
      <c r="AL35" s="5"/>
      <c r="AM35" s="5"/>
      <c r="AO35" s="13"/>
      <c r="AP35" s="13"/>
      <c r="AQ35" s="11"/>
      <c r="AR35" s="11"/>
      <c r="AS35" s="11"/>
    </row>
    <row r="36" spans="1:47" ht="16.5" customHeight="1">
      <c r="A36" s="47"/>
      <c r="B36" s="54">
        <f>+'Ark1'!C436</f>
        <v>2022</v>
      </c>
      <c r="C36" s="54">
        <f>+'Ark1'!K436</f>
        <v>7</v>
      </c>
      <c r="D36" s="470" t="str">
        <f>VLOOKUP(C36,RNR!$H$7:$I$16,2)</f>
        <v>Nødslakt</v>
      </c>
      <c r="E36" s="54" t="str">
        <f>+IF(F36=0,"",'Ark1'!Q436)</f>
        <v/>
      </c>
      <c r="F36" s="329">
        <f>+'Ark1'!R436</f>
        <v>0</v>
      </c>
      <c r="G36" s="179" t="str">
        <f>+IF(F36=0,"",'Ark1'!AG436)</f>
        <v/>
      </c>
      <c r="H36" s="402"/>
      <c r="I36" s="179" t="str">
        <f>+IF(F36=0,"",'Ark1'!AH436)</f>
        <v/>
      </c>
      <c r="J36" s="95"/>
      <c r="K36" s="157" t="str">
        <f>+IF(F36=0,"",'Ark1'!U436)</f>
        <v/>
      </c>
      <c r="L36" s="47"/>
      <c r="M36" s="431">
        <f>+'Ark1'!AJ436</f>
        <v>0</v>
      </c>
      <c r="N36" s="95"/>
      <c r="O36" s="1" t="str">
        <f>+IF(F36=0,"",'Ark1'!S436)</f>
        <v/>
      </c>
      <c r="P36" s="402"/>
      <c r="Q36" s="1" t="str">
        <f>+IF(F36=0,"",'Ark1'!T436)</f>
        <v/>
      </c>
      <c r="R36" s="53"/>
      <c r="S36" s="121" t="str">
        <f>+IF(M36=0,"",'Ark1'!AJ436)</f>
        <v/>
      </c>
      <c r="T36" s="473"/>
      <c r="U36" s="109" t="str">
        <f>+IF(M36=0,"",'Ark1'!AK436)</f>
        <v/>
      </c>
      <c r="V36" s="473"/>
      <c r="W36" s="74" t="str">
        <f>+IF(F36=0,"",'Ark1'!W436)</f>
        <v/>
      </c>
      <c r="X36" s="74" t="str">
        <f>+IF(F36=0,"",'Ark1'!X436)</f>
        <v/>
      </c>
      <c r="Y36" s="74" t="str">
        <f>+IF(F36=0,"",'Ark1'!Y436)</f>
        <v/>
      </c>
      <c r="Z36" s="74" t="str">
        <f>+IF(F36=0,"",'Ark1'!Z436)</f>
        <v/>
      </c>
      <c r="AA36" s="157" t="str">
        <f>+IF(F36=0,"",'Ark1'!AA436)</f>
        <v/>
      </c>
      <c r="AB36" s="56" t="str">
        <f>+IF(F36=0,"",'Ark1'!AB436)</f>
        <v/>
      </c>
      <c r="AC36" s="56" t="str">
        <f>+IF(F36=0,"",'Ark1'!AC436)</f>
        <v/>
      </c>
      <c r="AD36" s="74" t="str">
        <f>+IF(F36=0,"",'Ark1'!AD436)</f>
        <v/>
      </c>
      <c r="AE36" s="74" t="str">
        <f>+IF(F36=0,"",'Ark1'!AE436)</f>
        <v/>
      </c>
      <c r="AF36" s="74" t="str">
        <f>+IF(F36=0,"",'Ark1'!AF436)</f>
        <v/>
      </c>
      <c r="AG36" s="74" t="str">
        <f t="shared" si="4"/>
        <v/>
      </c>
      <c r="AH36" s="47"/>
      <c r="AI36" s="4"/>
      <c r="AJ36" s="58"/>
      <c r="AL36" s="5"/>
      <c r="AM36" s="5"/>
      <c r="AO36" s="13"/>
      <c r="AP36" s="13"/>
      <c r="AQ36" s="11"/>
      <c r="AR36" s="11"/>
      <c r="AS36" s="11"/>
    </row>
    <row r="37" spans="1:47" ht="17.25" customHeight="1">
      <c r="A37" s="47"/>
      <c r="B37" s="54">
        <f>+'Ark1'!C437</f>
        <v>2022</v>
      </c>
      <c r="C37" s="54">
        <f>+'Ark1'!K437</f>
        <v>9</v>
      </c>
      <c r="D37" s="470" t="str">
        <f>VLOOKUP(C37,RNR!$H$7:$I$16,2)</f>
        <v>Spesial</v>
      </c>
      <c r="E37" s="54" t="str">
        <f>+IF(F37=0,"",'Ark1'!Q437)</f>
        <v/>
      </c>
      <c r="F37" s="329">
        <f>+'Ark1'!R437</f>
        <v>0</v>
      </c>
      <c r="G37" s="179" t="str">
        <f>+IF(F37=0,"",'Ark1'!AG437)</f>
        <v/>
      </c>
      <c r="H37" s="402"/>
      <c r="I37" s="179" t="str">
        <f>+IF(F37=0,"",'Ark1'!AH437)</f>
        <v/>
      </c>
      <c r="J37" s="95"/>
      <c r="K37" s="157" t="str">
        <f>+IF(F37=0,"",'Ark1'!U437)</f>
        <v/>
      </c>
      <c r="L37" s="47"/>
      <c r="M37" s="431">
        <f>+'Ark1'!AJ437</f>
        <v>0</v>
      </c>
      <c r="N37" s="95"/>
      <c r="O37" s="1" t="str">
        <f>+IF(F37=0,"",'Ark1'!S437)</f>
        <v/>
      </c>
      <c r="P37" s="402"/>
      <c r="Q37" s="1" t="str">
        <f>+IF(F37=0,"",'Ark1'!T437)</f>
        <v/>
      </c>
      <c r="R37" s="53"/>
      <c r="S37" s="121" t="str">
        <f>+IF(M37=0,"",'Ark1'!AJ437)</f>
        <v/>
      </c>
      <c r="T37" s="473"/>
      <c r="U37" s="109" t="str">
        <f>+IF(M37=0,"",'Ark1'!AK437)</f>
        <v/>
      </c>
      <c r="V37" s="473"/>
      <c r="W37" s="74" t="str">
        <f>+IF(F37=0,"",'Ark1'!W437)</f>
        <v/>
      </c>
      <c r="X37" s="74" t="str">
        <f>+IF(F37=0,"",'Ark1'!X437)</f>
        <v/>
      </c>
      <c r="Y37" s="74" t="str">
        <f>+IF(F37=0,"",'Ark1'!Y437)</f>
        <v/>
      </c>
      <c r="Z37" s="74" t="str">
        <f>+IF(F37=0,"",'Ark1'!Z437)</f>
        <v/>
      </c>
      <c r="AA37" s="157" t="str">
        <f>+IF(F37=0,"",'Ark1'!AA437)</f>
        <v/>
      </c>
      <c r="AB37" s="56" t="str">
        <f>+IF(F37=0,"",'Ark1'!AB437)</f>
        <v/>
      </c>
      <c r="AC37" s="56" t="str">
        <f>+IF(F37=0,"",'Ark1'!AC437)</f>
        <v/>
      </c>
      <c r="AD37" s="74" t="str">
        <f>+IF(F37=0,"",'Ark1'!AD437)</f>
        <v/>
      </c>
      <c r="AE37" s="74" t="str">
        <f>+IF(F37=0,"",'Ark1'!AE437)</f>
        <v/>
      </c>
      <c r="AF37" s="74" t="str">
        <f>+IF(F37=0,"",'Ark1'!AF437)</f>
        <v/>
      </c>
      <c r="AG37" s="74" t="str">
        <f t="shared" si="4"/>
        <v/>
      </c>
      <c r="AH37" s="47"/>
      <c r="AI37" s="2"/>
      <c r="AJ37" s="58"/>
      <c r="AM37" s="5"/>
      <c r="AO37" s="13"/>
      <c r="AP37" s="13"/>
      <c r="AQ37" s="11"/>
      <c r="AR37" s="11"/>
      <c r="AS37" s="11"/>
    </row>
    <row r="38" spans="1:47" ht="15.6">
      <c r="A38" s="47"/>
      <c r="B38" s="55">
        <f>+'Ark1'!C438</f>
        <v>2022</v>
      </c>
      <c r="C38" s="55">
        <f>+'Ark1'!K438</f>
        <v>10</v>
      </c>
      <c r="D38" s="470" t="str">
        <f>VLOOKUP(C38,RNR!$H$7:$I$16,2)</f>
        <v>Gult fett Ordinær</v>
      </c>
      <c r="E38" s="55">
        <f>+IF(F38=0,"",'Ark1'!Q438)</f>
        <v>5</v>
      </c>
      <c r="F38" s="344">
        <f>+'Ark1'!R438</f>
        <v>5</v>
      </c>
      <c r="G38" s="179">
        <f>+IF(F38=0,"",'Ark1'!AG438)</f>
        <v>1.0863581375667768E-2</v>
      </c>
      <c r="H38" s="402"/>
      <c r="I38" s="179">
        <f>+IF(F38=0,"",'Ark1'!AH438)</f>
        <v>0</v>
      </c>
      <c r="J38" s="95"/>
      <c r="K38" s="173">
        <f>+IF(F38=0,"",'Ark1'!U438)</f>
        <v>29.92</v>
      </c>
      <c r="L38" s="47"/>
      <c r="M38" s="431">
        <f>+'Ark1'!AJ438</f>
        <v>118.6</v>
      </c>
      <c r="N38" s="95"/>
      <c r="O38" s="1">
        <f>+IF(F38=0,"",'Ark1'!S438)</f>
        <v>6.8</v>
      </c>
      <c r="P38" s="402"/>
      <c r="Q38" s="1">
        <f>+IF(F38=0,"",'Ark1'!T438)</f>
        <v>26.4</v>
      </c>
      <c r="R38" s="53"/>
      <c r="S38" s="121">
        <f>+IF(M38=0,"",'Ark1'!AJ438)</f>
        <v>118.6</v>
      </c>
      <c r="T38" s="473"/>
      <c r="U38" s="109">
        <f>+IF(M38=0,"",'Ark1'!AK438)</f>
        <v>19.604198922651641</v>
      </c>
      <c r="V38" s="473"/>
      <c r="W38" s="171">
        <f>+IF(F38=0,"",'Ark1'!W438)</f>
        <v>80</v>
      </c>
      <c r="X38" s="171">
        <f>+IF(F38=0,"",'Ark1'!X438)</f>
        <v>80</v>
      </c>
      <c r="Y38" s="171">
        <f>+IF(F38=0,"",'Ark1'!Y438)</f>
        <v>80</v>
      </c>
      <c r="Z38" s="171">
        <f>+IF(F38=0,"",'Ark1'!Z438)</f>
        <v>10.440574696825845</v>
      </c>
      <c r="AA38" s="173">
        <f>+IF(F38=0,"",'Ark1'!AA438)</f>
        <v>2.4000000000000004</v>
      </c>
      <c r="AB38" s="86">
        <f>+IF(F38=0,"",'Ark1'!AB438)</f>
        <v>15.525462956060277</v>
      </c>
      <c r="AC38" s="86">
        <f>+IF(F38=0,"",'Ark1'!AC438)</f>
        <v>91.565840747314823</v>
      </c>
      <c r="AD38" s="171">
        <f>+IF(F38=0,"",'Ark1'!AD438)</f>
        <v>-0.60952002781361048</v>
      </c>
      <c r="AE38" s="171">
        <f>+IF(F38=0,"",'Ark1'!AE438)</f>
        <v>-0.85880423476376766</v>
      </c>
      <c r="AF38" s="171">
        <f>+IF(F38=0,"",'Ark1'!AF438)</f>
        <v>9.6961234898287653E-3</v>
      </c>
      <c r="AG38" s="171">
        <f t="shared" si="4"/>
        <v>1</v>
      </c>
      <c r="AH38" s="47"/>
      <c r="AI38" s="4"/>
      <c r="AJ38" s="59"/>
      <c r="AL38" s="13"/>
      <c r="AM38" s="5"/>
      <c r="AO38" s="1"/>
      <c r="AP38" s="1"/>
      <c r="AQ38" s="11"/>
      <c r="AR38" s="11"/>
      <c r="AS38" s="11"/>
    </row>
    <row r="39" spans="1:47" ht="15.6">
      <c r="A39" s="47"/>
      <c r="B39" s="55">
        <f>+'Ark1'!C439</f>
        <v>2022</v>
      </c>
      <c r="C39" s="55">
        <f>+'Ark1'!K439</f>
        <v>12</v>
      </c>
      <c r="D39" s="470" t="str">
        <f>VLOOKUP(C39,RNR!$H$7:$I$16,2)</f>
        <v>Gult fett Villsau</v>
      </c>
      <c r="E39" s="55">
        <f>+IF(F39=0,"",'Ark1'!Q439)</f>
        <v>1</v>
      </c>
      <c r="F39" s="344">
        <f>+'Ark1'!R439</f>
        <v>1</v>
      </c>
      <c r="G39" s="179">
        <f>+IF(F39=0,"",'Ark1'!AG439)</f>
        <v>1.1400951042645987E-3</v>
      </c>
      <c r="H39" s="402"/>
      <c r="I39" s="179">
        <f>+IF(F39=0,"",'Ark1'!AH439)</f>
        <v>0</v>
      </c>
      <c r="J39" s="95"/>
      <c r="K39" s="173">
        <f>+IF(F39=0,"",'Ark1'!U439)</f>
        <v>15.7</v>
      </c>
      <c r="L39" s="47"/>
      <c r="M39" s="431">
        <f>+'Ark1'!AJ439</f>
        <v>0</v>
      </c>
      <c r="N39" s="95"/>
      <c r="O39" s="1">
        <f>+IF(F39=0,"",'Ark1'!S439)</f>
        <v>5</v>
      </c>
      <c r="P39" s="402"/>
      <c r="Q39" s="1">
        <f>+IF(F39=0,"",'Ark1'!T439)</f>
        <v>37</v>
      </c>
      <c r="R39" s="53"/>
      <c r="S39" s="121" t="str">
        <f>+IF(M39=0,"",'Ark1'!AJ439)</f>
        <v/>
      </c>
      <c r="T39" s="473"/>
      <c r="U39" s="109" t="str">
        <f>+IF(M39=0,"",'Ark1'!AK439)</f>
        <v/>
      </c>
      <c r="V39" s="473"/>
      <c r="W39" s="171">
        <f>+IF(F39=0,"",'Ark1'!W439)</f>
        <v>100</v>
      </c>
      <c r="X39" s="171">
        <f>+IF(F39=0,"",'Ark1'!X439)</f>
        <v>0</v>
      </c>
      <c r="Y39" s="171">
        <f>+IF(F39=0,"",'Ark1'!Y439)</f>
        <v>0</v>
      </c>
      <c r="Z39" s="171">
        <f>+IF(F39=0,"",'Ark1'!Z439)</f>
        <v>0</v>
      </c>
      <c r="AA39" s="173">
        <f>+IF(F39=0,"",'Ark1'!AA439)</f>
        <v>0</v>
      </c>
      <c r="AB39" s="86">
        <f>+IF(F39=0,"",'Ark1'!AB439)</f>
        <v>0</v>
      </c>
      <c r="AC39" s="86">
        <f>+IF(F39=0,"",'Ark1'!AC439)</f>
        <v>0</v>
      </c>
      <c r="AD39" s="171">
        <f>+IF(F39=0,"",'Ark1'!AD439)</f>
        <v>0</v>
      </c>
      <c r="AE39" s="171">
        <f>+IF(F39=0,"",'Ark1'!AE439)</f>
        <v>0</v>
      </c>
      <c r="AF39" s="171">
        <f>+IF(F39=0,"",'Ark1'!AF439)</f>
        <v>1.9392246979657527E-3</v>
      </c>
      <c r="AG39" s="171">
        <f t="shared" si="4"/>
        <v>1</v>
      </c>
      <c r="AH39" s="47"/>
      <c r="AI39" s="4"/>
      <c r="AJ39" s="59"/>
      <c r="AL39" s="13"/>
      <c r="AM39" s="5"/>
      <c r="AO39" s="1"/>
      <c r="AP39" s="1"/>
      <c r="AQ39" s="11"/>
      <c r="AR39" s="11"/>
      <c r="AS39" s="11"/>
    </row>
    <row r="40" spans="1:47" ht="15.6">
      <c r="A40" s="47"/>
      <c r="B40" s="55">
        <f>+'Ark1'!C440</f>
        <v>2022</v>
      </c>
      <c r="C40" s="55">
        <f>+'Ark1'!K440</f>
        <v>14</v>
      </c>
      <c r="D40" s="470" t="str">
        <f>VLOOKUP(C40,RNR!$H$7:$I$16,2)</f>
        <v>Gult fett Økologisk</v>
      </c>
      <c r="E40" s="55" t="str">
        <f>+IF(F40=0,"",'Ark1'!Q440)</f>
        <v/>
      </c>
      <c r="F40" s="344">
        <f>+'Ark1'!R440</f>
        <v>0</v>
      </c>
      <c r="G40" s="179" t="str">
        <f>+IF(F40=0,"",'Ark1'!AG440)</f>
        <v/>
      </c>
      <c r="H40" s="402"/>
      <c r="I40" s="179" t="str">
        <f>+IF(F40=0,"",'Ark1'!AH440)</f>
        <v/>
      </c>
      <c r="J40" s="95"/>
      <c r="K40" s="173" t="str">
        <f>+IF(F40=0,"",'Ark1'!U440)</f>
        <v/>
      </c>
      <c r="L40" s="47"/>
      <c r="M40" s="431">
        <f>+'Ark1'!AJ440</f>
        <v>0</v>
      </c>
      <c r="N40" s="95"/>
      <c r="O40" s="1" t="str">
        <f>+IF(F40=0,"",'Ark1'!S440)</f>
        <v/>
      </c>
      <c r="P40" s="402"/>
      <c r="Q40" s="1" t="str">
        <f>+IF(F40=0,"",'Ark1'!T440)</f>
        <v/>
      </c>
      <c r="R40" s="53"/>
      <c r="S40" s="121" t="str">
        <f>+IF(M40=0,"",'Ark1'!AJ440)</f>
        <v/>
      </c>
      <c r="T40" s="473"/>
      <c r="U40" s="109" t="str">
        <f>+IF(M40=0,"",'Ark1'!AK440)</f>
        <v/>
      </c>
      <c r="V40" s="473"/>
      <c r="W40" s="171" t="str">
        <f>+IF(F40=0,"",'Ark1'!W440)</f>
        <v/>
      </c>
      <c r="X40" s="171" t="str">
        <f>+IF(F40=0,"",'Ark1'!X440)</f>
        <v/>
      </c>
      <c r="Y40" s="171" t="str">
        <f>+IF(F40=0,"",'Ark1'!Y440)</f>
        <v/>
      </c>
      <c r="Z40" s="171" t="str">
        <f>+IF(F40=0,"",'Ark1'!Z440)</f>
        <v/>
      </c>
      <c r="AA40" s="173" t="str">
        <f>+IF(F40=0,"",'Ark1'!AA440)</f>
        <v/>
      </c>
      <c r="AB40" s="86" t="str">
        <f>+IF(F40=0,"",'Ark1'!AB440)</f>
        <v/>
      </c>
      <c r="AC40" s="86" t="str">
        <f>+IF(F40=0,"",'Ark1'!AC440)</f>
        <v/>
      </c>
      <c r="AD40" s="171" t="str">
        <f>+IF(F40=0,"",'Ark1'!AD440)</f>
        <v/>
      </c>
      <c r="AE40" s="171" t="str">
        <f>+IF(F40=0,"",'Ark1'!AE440)</f>
        <v/>
      </c>
      <c r="AF40" s="171" t="str">
        <f>+IF(F40=0,"",'Ark1'!AF440)</f>
        <v/>
      </c>
      <c r="AG40" s="171" t="str">
        <f t="shared" si="4"/>
        <v/>
      </c>
      <c r="AH40" s="47"/>
      <c r="AI40" s="4"/>
      <c r="AJ40" s="59"/>
      <c r="AL40" s="13"/>
      <c r="AM40" s="5"/>
      <c r="AO40" s="1"/>
      <c r="AP40" s="1"/>
      <c r="AQ40" s="11"/>
      <c r="AR40" s="11"/>
      <c r="AS40" s="11"/>
    </row>
    <row r="41" spans="1:47" ht="15.6">
      <c r="A41" s="47"/>
      <c r="B41" s="55">
        <f>+'Ark1'!C441</f>
        <v>2022</v>
      </c>
      <c r="C41" s="55">
        <f>+'Ark1'!K441</f>
        <v>19</v>
      </c>
      <c r="D41" s="470" t="str">
        <f>VLOOKUP(C41,RNR!$H$7:$I$16,2)</f>
        <v>Gult fett Spesial</v>
      </c>
      <c r="E41" s="55" t="str">
        <f>+IF(F41=0,"",'Ark1'!Q441)</f>
        <v/>
      </c>
      <c r="F41" s="344">
        <f>+'Ark1'!R441</f>
        <v>0</v>
      </c>
      <c r="G41" s="179" t="str">
        <f>+IF(F41=0,"",'Ark1'!AG441)</f>
        <v/>
      </c>
      <c r="H41" s="402"/>
      <c r="I41" s="179" t="str">
        <f>+IF(F41=0,"",'Ark1'!AH441)</f>
        <v/>
      </c>
      <c r="J41" s="95"/>
      <c r="K41" s="173" t="str">
        <f>+IF(F41=0,"",'Ark1'!U441)</f>
        <v/>
      </c>
      <c r="L41" s="47"/>
      <c r="M41" s="431">
        <f>+'Ark1'!AJ441</f>
        <v>0</v>
      </c>
      <c r="N41" s="95"/>
      <c r="O41" s="1" t="str">
        <f>+IF(F41=0,"",'Ark1'!S441)</f>
        <v/>
      </c>
      <c r="P41" s="402"/>
      <c r="Q41" s="1" t="str">
        <f>+IF(F41=0,"",'Ark1'!T441)</f>
        <v/>
      </c>
      <c r="R41" s="53"/>
      <c r="S41" s="121" t="str">
        <f>+IF(M41=0,"",'Ark1'!AJ441)</f>
        <v/>
      </c>
      <c r="T41" s="473"/>
      <c r="U41" s="109" t="str">
        <f>+IF(M41=0,"",'Ark1'!AK441)</f>
        <v/>
      </c>
      <c r="V41" s="473"/>
      <c r="W41" s="171" t="str">
        <f>+IF(F41=0,"",'Ark1'!W441)</f>
        <v/>
      </c>
      <c r="X41" s="171" t="str">
        <f>+IF(F41=0,"",'Ark1'!X441)</f>
        <v/>
      </c>
      <c r="Y41" s="171" t="str">
        <f>+IF(F41=0,"",'Ark1'!Y441)</f>
        <v/>
      </c>
      <c r="Z41" s="171" t="str">
        <f>+IF(F41=0,"",'Ark1'!Z441)</f>
        <v/>
      </c>
      <c r="AA41" s="173" t="str">
        <f>+IF(F41=0,"",'Ark1'!AA441)</f>
        <v/>
      </c>
      <c r="AB41" s="86" t="str">
        <f>+IF(F41=0,"",'Ark1'!AB441)</f>
        <v/>
      </c>
      <c r="AC41" s="86" t="str">
        <f>+IF(F41=0,"",'Ark1'!AC441)</f>
        <v/>
      </c>
      <c r="AD41" s="171" t="str">
        <f>+IF(F41=0,"",'Ark1'!AD441)</f>
        <v/>
      </c>
      <c r="AE41" s="171" t="str">
        <f>+IF(F41=0,"",'Ark1'!AE441)</f>
        <v/>
      </c>
      <c r="AF41" s="171" t="str">
        <f>+IF(F41=0,"",'Ark1'!AF441)</f>
        <v/>
      </c>
      <c r="AG41" s="171" t="str">
        <f t="shared" si="4"/>
        <v/>
      </c>
      <c r="AH41" s="47"/>
      <c r="AI41" s="4"/>
      <c r="AJ41" s="59"/>
      <c r="AL41" s="13"/>
      <c r="AM41" s="5"/>
      <c r="AO41" s="1"/>
      <c r="AP41" s="1"/>
      <c r="AQ41" s="11"/>
      <c r="AR41" s="11"/>
      <c r="AS41" s="11"/>
    </row>
    <row r="42" spans="1:47" ht="15.6">
      <c r="A42" s="47"/>
      <c r="B42" s="55">
        <f>+'Ark1'!C442</f>
        <v>2022</v>
      </c>
      <c r="C42" s="55">
        <f>+'Ark1'!K442</f>
        <v>25</v>
      </c>
      <c r="D42" s="470" t="str">
        <f>VLOOKUP(C42,RNR!$H$7:$I$16,2)</f>
        <v>Lyngenlam</v>
      </c>
      <c r="E42" s="55" t="str">
        <f>+IF(F42=0,"",'Ark1'!Q442)</f>
        <v/>
      </c>
      <c r="F42" s="344">
        <f>+'Ark1'!R442</f>
        <v>0</v>
      </c>
      <c r="G42" s="179" t="str">
        <f>+IF(F42=0,"",'Ark1'!AG442)</f>
        <v/>
      </c>
      <c r="H42" s="402"/>
      <c r="I42" s="179" t="str">
        <f>+IF(F42=0,"",'Ark1'!AH442)</f>
        <v/>
      </c>
      <c r="J42" s="95"/>
      <c r="K42" s="173" t="str">
        <f>+IF(F42=0,"",'Ark1'!U442)</f>
        <v/>
      </c>
      <c r="L42" s="47"/>
      <c r="M42" s="431">
        <f>+'Ark1'!AJ442</f>
        <v>0</v>
      </c>
      <c r="N42" s="95"/>
      <c r="O42" s="1" t="str">
        <f>+IF(F42=0,"",'Ark1'!S442)</f>
        <v/>
      </c>
      <c r="P42" s="402"/>
      <c r="Q42" s="1" t="str">
        <f>+IF(F42=0,"",'Ark1'!T442)</f>
        <v/>
      </c>
      <c r="R42" s="53"/>
      <c r="S42" s="121" t="str">
        <f>+IF(M42=0,"",'Ark1'!AJ442)</f>
        <v/>
      </c>
      <c r="T42" s="473"/>
      <c r="U42" s="109" t="str">
        <f>+IF(M42=0,"",'Ark1'!AK442)</f>
        <v/>
      </c>
      <c r="V42" s="473"/>
      <c r="W42" s="171" t="str">
        <f>+IF(F42=0,"",'Ark1'!W442)</f>
        <v/>
      </c>
      <c r="X42" s="171" t="str">
        <f>+IF(F42=0,"",'Ark1'!X442)</f>
        <v/>
      </c>
      <c r="Y42" s="171" t="str">
        <f>+IF(F42=0,"",'Ark1'!Y442)</f>
        <v/>
      </c>
      <c r="Z42" s="171" t="str">
        <f>+IF(F42=0,"",'Ark1'!Z442)</f>
        <v/>
      </c>
      <c r="AA42" s="173" t="str">
        <f>+IF(F42=0,"",'Ark1'!AA442)</f>
        <v/>
      </c>
      <c r="AB42" s="86" t="str">
        <f>+IF(F42=0,"",'Ark1'!AB442)</f>
        <v/>
      </c>
      <c r="AC42" s="86" t="str">
        <f>+IF(F42=0,"",'Ark1'!AC442)</f>
        <v/>
      </c>
      <c r="AD42" s="171" t="str">
        <f>+IF(F42=0,"",'Ark1'!AD442)</f>
        <v/>
      </c>
      <c r="AE42" s="171" t="str">
        <f>+IF(F42=0,"",'Ark1'!AE442)</f>
        <v/>
      </c>
      <c r="AF42" s="171" t="str">
        <f>+IF(F42=0,"",'Ark1'!AF442)</f>
        <v/>
      </c>
      <c r="AG42" s="171" t="str">
        <f t="shared" si="4"/>
        <v/>
      </c>
      <c r="AH42" s="47"/>
      <c r="AI42" s="4"/>
      <c r="AJ42" s="59"/>
      <c r="AL42" s="13"/>
      <c r="AM42" s="5"/>
      <c r="AO42" s="1"/>
      <c r="AP42" s="1"/>
      <c r="AQ42" s="11"/>
      <c r="AR42" s="11"/>
      <c r="AS42" s="11"/>
    </row>
    <row r="43" spans="1:47" ht="15.6">
      <c r="A43" s="47"/>
      <c r="B43" s="47"/>
      <c r="C43" s="47"/>
      <c r="D43" s="47"/>
      <c r="E43" s="47"/>
      <c r="F43" s="319"/>
      <c r="G43" s="47"/>
      <c r="H43" s="402"/>
      <c r="I43" s="47"/>
      <c r="J43" s="47"/>
      <c r="K43" s="47"/>
      <c r="L43" s="47"/>
      <c r="M43" s="402"/>
      <c r="N43" s="47"/>
      <c r="O43" s="47"/>
      <c r="P43" s="402"/>
      <c r="Q43" s="47"/>
      <c r="R43" s="47"/>
      <c r="S43" s="400"/>
      <c r="T43" s="402"/>
      <c r="U43" s="402"/>
      <c r="V43" s="402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"/>
      <c r="AJ43" s="59"/>
      <c r="AL43" s="13"/>
      <c r="AM43" s="5"/>
      <c r="AO43" s="1"/>
      <c r="AP43" s="1"/>
      <c r="AQ43" s="11"/>
      <c r="AR43" s="11"/>
      <c r="AS43" s="11"/>
    </row>
    <row r="44" spans="1:47">
      <c r="A44" s="47"/>
      <c r="B44" s="47"/>
      <c r="C44" s="47"/>
      <c r="D44" s="433"/>
      <c r="E44" s="47"/>
      <c r="F44" s="319"/>
      <c r="G44" s="47"/>
      <c r="H44" s="402"/>
      <c r="I44" s="47"/>
      <c r="J44" s="47"/>
      <c r="K44" s="47"/>
      <c r="L44" s="47"/>
      <c r="M44" s="402"/>
      <c r="N44" s="47"/>
      <c r="O44" s="47"/>
      <c r="P44" s="402"/>
      <c r="Q44" s="47"/>
      <c r="R44" s="47"/>
      <c r="S44" s="400"/>
      <c r="T44" s="402"/>
      <c r="U44" s="402"/>
      <c r="V44" s="402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1"/>
      <c r="AJ44" s="1"/>
      <c r="AK44" s="1"/>
      <c r="AL44" s="1"/>
      <c r="AM44" s="1"/>
      <c r="AN44" s="1"/>
      <c r="AO44" s="1"/>
      <c r="AP44" s="1"/>
      <c r="AQ44" s="1"/>
      <c r="AR44" s="1"/>
      <c r="AT44" s="13"/>
      <c r="AU44" s="13"/>
    </row>
    <row r="45" spans="1:47">
      <c r="A45" s="47"/>
      <c r="B45" s="47"/>
      <c r="C45" s="47"/>
      <c r="D45" s="433"/>
      <c r="E45" s="47"/>
      <c r="F45" s="319"/>
      <c r="G45" s="47"/>
      <c r="H45" s="402"/>
      <c r="I45" s="47"/>
      <c r="J45" s="47"/>
      <c r="K45" s="47"/>
      <c r="L45" s="47"/>
      <c r="M45" s="402"/>
      <c r="N45" s="47"/>
      <c r="O45" s="47"/>
      <c r="P45" s="402"/>
      <c r="Q45" s="47"/>
      <c r="R45" s="47"/>
      <c r="S45" s="400"/>
      <c r="T45" s="402"/>
      <c r="U45" s="402"/>
      <c r="V45" s="402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1"/>
      <c r="AJ45" s="1"/>
      <c r="AK45" s="1"/>
      <c r="AL45" s="1"/>
      <c r="AM45" s="1"/>
      <c r="AN45" s="1"/>
      <c r="AO45" s="1"/>
      <c r="AP45" s="1"/>
      <c r="AQ45" s="1"/>
      <c r="AR45" s="1"/>
      <c r="AT45" s="13"/>
      <c r="AU45" s="13"/>
    </row>
    <row r="46" spans="1:47">
      <c r="Y46" s="16"/>
      <c r="AB46" s="60"/>
      <c r="AC46" s="60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7">
      <c r="Y47" s="16"/>
      <c r="AB47" s="60"/>
      <c r="AC47" s="60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7">
      <c r="Y48" s="16"/>
      <c r="AB48" s="60"/>
      <c r="AC48" s="60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25:45">
      <c r="Y49" s="16"/>
      <c r="AB49" s="60"/>
      <c r="AC49" s="60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25:45">
      <c r="Y50" s="16"/>
      <c r="AB50" s="60"/>
      <c r="AC50" s="60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25:45">
      <c r="Y51" s="16"/>
      <c r="AB51" s="60"/>
      <c r="AC51" s="60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25:45">
      <c r="Y52" s="16"/>
      <c r="AB52" s="60"/>
      <c r="AC52" s="60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25:45">
      <c r="Y53" s="16"/>
      <c r="AB53" s="60"/>
      <c r="AC53" s="60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25:45">
      <c r="Y54" s="16"/>
      <c r="AB54" s="60"/>
      <c r="AC54" s="60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25:45">
      <c r="Y55" s="16"/>
      <c r="AB55" s="60"/>
      <c r="AC55" s="60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25:45">
      <c r="Y56" s="16"/>
      <c r="AB56" s="60"/>
      <c r="AC56" s="60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25:45">
      <c r="Y57" s="16"/>
      <c r="AB57" s="60"/>
      <c r="AC57" s="60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4"/>
    </row>
    <row r="58" spans="25:45">
      <c r="Y58" s="16"/>
      <c r="AB58" s="60"/>
      <c r="AC58" s="60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4"/>
    </row>
    <row r="59" spans="25:45">
      <c r="Y59" s="16"/>
      <c r="AB59" s="60"/>
      <c r="AC59" s="60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4"/>
    </row>
    <row r="60" spans="25:45">
      <c r="Y60" s="16"/>
      <c r="AB60" s="60"/>
      <c r="AC60" s="60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4"/>
    </row>
    <row r="61" spans="25:45">
      <c r="Y61" s="16"/>
      <c r="AB61" s="60"/>
      <c r="AC61" s="60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4"/>
    </row>
    <row r="62" spans="25:45">
      <c r="Y62" s="16"/>
      <c r="AB62" s="60"/>
      <c r="AC62" s="60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4"/>
    </row>
    <row r="63" spans="25:45">
      <c r="Y63" s="16"/>
      <c r="AB63" s="60"/>
      <c r="AC63" s="60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4"/>
    </row>
    <row r="64" spans="25:45">
      <c r="Y64" s="16"/>
      <c r="AB64" s="60"/>
      <c r="AC64" s="60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4"/>
    </row>
    <row r="65" spans="7:45">
      <c r="Y65" s="16"/>
      <c r="AB65" s="60"/>
      <c r="AC65" s="60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4"/>
    </row>
    <row r="66" spans="7:45">
      <c r="Y66" s="16"/>
      <c r="AB66" s="60"/>
      <c r="AC66" s="60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4"/>
    </row>
    <row r="67" spans="7:45">
      <c r="G67" s="159"/>
      <c r="I67" s="159"/>
      <c r="J67" s="159"/>
      <c r="K67" s="159"/>
      <c r="L67" s="159"/>
      <c r="N67" s="159"/>
      <c r="O67" s="14"/>
      <c r="Q67" s="14"/>
      <c r="R67" s="14"/>
      <c r="Y67" s="16"/>
      <c r="AB67" s="60"/>
      <c r="AC67" s="60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4"/>
    </row>
    <row r="68" spans="7:45">
      <c r="G68" s="159"/>
      <c r="I68" s="159"/>
      <c r="J68" s="159"/>
      <c r="K68" s="159"/>
      <c r="L68" s="159"/>
      <c r="N68" s="159"/>
      <c r="O68" s="14"/>
      <c r="Q68" s="14"/>
      <c r="R68" s="14"/>
      <c r="Y68" s="16"/>
      <c r="AB68" s="60"/>
      <c r="AC68" s="60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4"/>
    </row>
    <row r="69" spans="7:45">
      <c r="G69" s="159"/>
      <c r="I69" s="159"/>
      <c r="J69" s="159"/>
      <c r="K69" s="159"/>
      <c r="L69" s="159"/>
      <c r="N69" s="159"/>
      <c r="O69" s="14"/>
      <c r="Q69" s="14"/>
      <c r="R69" s="14"/>
      <c r="Y69" s="16"/>
      <c r="AB69" s="60"/>
      <c r="AC69" s="60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4"/>
    </row>
    <row r="70" spans="7:45">
      <c r="G70" s="159"/>
      <c r="I70" s="159"/>
      <c r="J70" s="159"/>
      <c r="K70" s="159"/>
      <c r="L70" s="159"/>
      <c r="N70" s="159"/>
      <c r="O70" s="14"/>
      <c r="Q70" s="14"/>
      <c r="R70" s="14"/>
      <c r="Y70" s="16"/>
      <c r="AB70" s="60"/>
      <c r="AC70" s="60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4"/>
    </row>
    <row r="71" spans="7:45">
      <c r="G71" s="159"/>
      <c r="I71" s="159"/>
      <c r="J71" s="159"/>
      <c r="K71" s="159"/>
      <c r="L71" s="159"/>
      <c r="N71" s="159"/>
      <c r="O71" s="14"/>
      <c r="Q71" s="14"/>
      <c r="R71" s="14"/>
      <c r="Y71" s="16"/>
      <c r="AB71" s="60"/>
      <c r="AC71" s="60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4"/>
    </row>
    <row r="72" spans="7:45">
      <c r="G72" s="159"/>
      <c r="I72" s="159"/>
      <c r="J72" s="159"/>
      <c r="K72" s="159"/>
      <c r="L72" s="159"/>
      <c r="N72" s="159"/>
      <c r="O72" s="14"/>
      <c r="Q72" s="14"/>
      <c r="R72" s="14"/>
      <c r="Y72" s="16"/>
      <c r="AB72" s="60"/>
      <c r="AC72" s="60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4"/>
    </row>
    <row r="73" spans="7:45">
      <c r="G73" s="159"/>
      <c r="I73" s="159"/>
      <c r="J73" s="159"/>
      <c r="K73" s="159"/>
      <c r="L73" s="159"/>
      <c r="N73" s="159"/>
      <c r="O73" s="14"/>
      <c r="Q73" s="14"/>
      <c r="R73" s="14"/>
      <c r="Y73" s="16"/>
      <c r="AB73" s="60"/>
      <c r="AC73" s="60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4"/>
    </row>
    <row r="74" spans="7:45">
      <c r="G74" s="159"/>
      <c r="I74" s="159"/>
      <c r="J74" s="159"/>
      <c r="K74" s="159"/>
      <c r="L74" s="159"/>
      <c r="N74" s="159"/>
      <c r="O74" s="14"/>
      <c r="Q74" s="14"/>
      <c r="R74" s="14"/>
      <c r="Y74" s="16"/>
      <c r="AB74" s="60"/>
      <c r="AC74" s="60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4"/>
    </row>
    <row r="75" spans="7:45">
      <c r="G75" s="159"/>
      <c r="I75" s="159"/>
      <c r="J75" s="159"/>
      <c r="K75" s="159"/>
      <c r="L75" s="159"/>
      <c r="N75" s="159"/>
      <c r="O75" s="14"/>
      <c r="Q75" s="14"/>
      <c r="R75" s="14"/>
      <c r="Y75" s="16"/>
      <c r="AB75" s="60"/>
      <c r="AC75" s="60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4"/>
    </row>
    <row r="76" spans="7:45">
      <c r="G76" s="159"/>
      <c r="I76" s="159"/>
      <c r="J76" s="159"/>
      <c r="K76" s="159"/>
      <c r="L76" s="159"/>
      <c r="N76" s="159"/>
      <c r="O76" s="14"/>
      <c r="Q76" s="14"/>
      <c r="R76" s="14"/>
      <c r="Y76" s="16"/>
      <c r="AB76" s="60"/>
      <c r="AC76" s="60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4"/>
    </row>
    <row r="77" spans="7:45">
      <c r="G77" s="159"/>
      <c r="I77" s="159"/>
      <c r="J77" s="159"/>
      <c r="K77" s="159"/>
      <c r="L77" s="159"/>
      <c r="N77" s="159"/>
      <c r="O77" s="14"/>
      <c r="Q77" s="14"/>
      <c r="R77" s="14"/>
      <c r="Y77" s="16"/>
      <c r="AB77" s="60"/>
      <c r="AC77" s="60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4"/>
    </row>
    <row r="78" spans="7:45">
      <c r="G78" s="159"/>
      <c r="I78" s="159"/>
      <c r="J78" s="159"/>
      <c r="K78" s="159"/>
      <c r="L78" s="159"/>
      <c r="N78" s="159"/>
      <c r="O78" s="14"/>
      <c r="Q78" s="14"/>
      <c r="R78" s="14"/>
      <c r="Y78" s="16"/>
      <c r="AB78" s="60"/>
      <c r="AC78" s="60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4"/>
    </row>
    <row r="79" spans="7:45">
      <c r="G79" s="159"/>
      <c r="I79" s="159"/>
      <c r="J79" s="159"/>
      <c r="K79" s="159"/>
      <c r="L79" s="159"/>
      <c r="N79" s="159"/>
      <c r="O79" s="14"/>
      <c r="Q79" s="14"/>
      <c r="R79" s="14"/>
      <c r="Y79" s="16"/>
      <c r="AB79" s="60"/>
      <c r="AC79" s="60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4"/>
    </row>
    <row r="80" spans="7:45">
      <c r="G80" s="159"/>
      <c r="I80" s="159"/>
      <c r="J80" s="159"/>
      <c r="K80" s="159"/>
      <c r="L80" s="159"/>
      <c r="N80" s="159"/>
      <c r="O80" s="14"/>
      <c r="Q80" s="14"/>
      <c r="R80" s="14"/>
      <c r="Y80" s="16"/>
      <c r="AB80" s="60"/>
      <c r="AC80" s="60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4"/>
    </row>
    <row r="81" spans="7:45">
      <c r="G81" s="159"/>
      <c r="I81" s="159"/>
      <c r="J81" s="159"/>
      <c r="K81" s="159"/>
      <c r="L81" s="159"/>
      <c r="N81" s="159"/>
      <c r="O81" s="14"/>
      <c r="Q81" s="14"/>
      <c r="R81" s="14"/>
      <c r="Y81" s="16"/>
      <c r="AB81" s="60"/>
      <c r="AC81" s="60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4"/>
    </row>
    <row r="82" spans="7:45">
      <c r="G82" s="159"/>
      <c r="I82" s="159"/>
      <c r="J82" s="159"/>
      <c r="K82" s="159"/>
      <c r="L82" s="159"/>
      <c r="N82" s="159"/>
      <c r="O82" s="14"/>
      <c r="Q82" s="14"/>
      <c r="R82" s="14"/>
      <c r="Y82" s="16"/>
      <c r="AB82" s="60"/>
      <c r="AC82" s="60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4"/>
    </row>
    <row r="83" spans="7:45">
      <c r="G83" s="159"/>
      <c r="I83" s="159"/>
      <c r="J83" s="159"/>
      <c r="K83" s="159"/>
      <c r="L83" s="159"/>
      <c r="N83" s="159"/>
      <c r="O83" s="14"/>
      <c r="Q83" s="14"/>
      <c r="R83" s="14"/>
      <c r="Y83" s="16"/>
      <c r="AB83" s="60"/>
      <c r="AC83" s="60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4"/>
    </row>
    <row r="84" spans="7:45">
      <c r="G84" s="159"/>
      <c r="I84" s="159"/>
      <c r="J84" s="159"/>
      <c r="K84" s="159"/>
      <c r="L84" s="159"/>
      <c r="N84" s="159"/>
      <c r="O84" s="14"/>
      <c r="Q84" s="14"/>
      <c r="R84" s="14"/>
      <c r="Y84" s="16"/>
      <c r="AB84" s="60"/>
      <c r="AC84" s="60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4"/>
    </row>
    <row r="85" spans="7:45">
      <c r="G85" s="159"/>
      <c r="I85" s="159"/>
      <c r="J85" s="159"/>
      <c r="K85" s="159"/>
      <c r="L85" s="159"/>
      <c r="N85" s="159"/>
      <c r="O85" s="14"/>
      <c r="Q85" s="14"/>
      <c r="R85" s="14"/>
      <c r="Y85" s="16"/>
      <c r="AB85" s="60"/>
      <c r="AC85" s="60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4"/>
    </row>
    <row r="86" spans="7:45">
      <c r="G86" s="159"/>
      <c r="I86" s="159"/>
      <c r="J86" s="159"/>
      <c r="K86" s="159"/>
      <c r="L86" s="159"/>
      <c r="N86" s="159"/>
      <c r="O86" s="14"/>
      <c r="Q86" s="14"/>
      <c r="R86" s="14"/>
      <c r="Y86" s="16"/>
      <c r="AB86" s="60"/>
      <c r="AC86" s="60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4"/>
    </row>
    <row r="87" spans="7:45">
      <c r="G87" s="159"/>
      <c r="I87" s="159"/>
      <c r="J87" s="159"/>
      <c r="K87" s="159"/>
      <c r="L87" s="159"/>
      <c r="N87" s="159"/>
      <c r="O87" s="14"/>
      <c r="Q87" s="14"/>
      <c r="R87" s="14"/>
      <c r="Y87" s="16"/>
      <c r="AB87" s="60"/>
      <c r="AC87" s="60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4"/>
    </row>
    <row r="88" spans="7:45">
      <c r="G88" s="159"/>
      <c r="I88" s="159"/>
      <c r="J88" s="159"/>
      <c r="K88" s="159"/>
      <c r="L88" s="159"/>
      <c r="N88" s="159"/>
      <c r="O88" s="14"/>
      <c r="Q88" s="14"/>
      <c r="R88" s="14"/>
      <c r="Y88" s="16"/>
      <c r="AB88" s="60"/>
      <c r="AC88" s="60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4"/>
    </row>
    <row r="89" spans="7:45">
      <c r="G89" s="159"/>
      <c r="I89" s="159"/>
      <c r="J89" s="159"/>
      <c r="K89" s="159"/>
      <c r="L89" s="159"/>
      <c r="N89" s="159"/>
      <c r="O89" s="14"/>
      <c r="Q89" s="14"/>
      <c r="R89" s="14"/>
      <c r="Y89" s="16"/>
      <c r="AB89" s="60"/>
      <c r="AC89" s="60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4"/>
    </row>
    <row r="90" spans="7:45">
      <c r="G90" s="159"/>
      <c r="I90" s="159"/>
      <c r="J90" s="159"/>
      <c r="K90" s="159"/>
      <c r="L90" s="159"/>
      <c r="N90" s="159"/>
      <c r="O90" s="14"/>
      <c r="Q90" s="14"/>
      <c r="R90" s="14"/>
      <c r="Y90" s="16"/>
      <c r="AB90" s="60"/>
      <c r="AC90" s="60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4"/>
    </row>
    <row r="91" spans="7:45">
      <c r="G91" s="159"/>
      <c r="I91" s="159"/>
      <c r="J91" s="159"/>
      <c r="K91" s="159"/>
      <c r="L91" s="159"/>
      <c r="N91" s="159"/>
      <c r="O91" s="14"/>
      <c r="Q91" s="14"/>
      <c r="R91" s="14"/>
      <c r="Y91" s="16"/>
      <c r="AB91" s="60"/>
      <c r="AC91" s="60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4"/>
    </row>
    <row r="92" spans="7:45">
      <c r="G92" s="159"/>
      <c r="I92" s="159"/>
      <c r="J92" s="159"/>
      <c r="K92" s="159"/>
      <c r="L92" s="159"/>
      <c r="N92" s="159"/>
      <c r="O92" s="14"/>
      <c r="Q92" s="14"/>
      <c r="R92" s="14"/>
      <c r="Y92" s="16"/>
      <c r="AB92" s="60"/>
      <c r="AC92" s="60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4"/>
    </row>
    <row r="93" spans="7:45">
      <c r="G93" s="159"/>
      <c r="I93" s="159"/>
      <c r="J93" s="159"/>
      <c r="K93" s="159"/>
      <c r="L93" s="159"/>
      <c r="N93" s="159"/>
      <c r="O93" s="14"/>
      <c r="Q93" s="14"/>
      <c r="R93" s="14"/>
      <c r="W93" s="75"/>
      <c r="X93" s="75"/>
      <c r="Y93" s="75"/>
      <c r="Z93" s="75"/>
      <c r="AA93" s="159"/>
      <c r="AB93" s="14"/>
      <c r="AC93" s="14"/>
      <c r="AD93" s="75"/>
      <c r="AE93" s="75"/>
      <c r="AF93" s="75"/>
      <c r="AG93" s="75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</row>
    <row r="94" spans="7:45">
      <c r="G94" s="159"/>
      <c r="I94" s="159"/>
      <c r="J94" s="159"/>
      <c r="K94" s="159"/>
      <c r="L94" s="159"/>
      <c r="N94" s="159"/>
      <c r="O94" s="14"/>
      <c r="Q94" s="14"/>
      <c r="R94" s="14"/>
      <c r="W94" s="75"/>
      <c r="X94" s="75"/>
      <c r="Y94" s="75"/>
      <c r="Z94" s="75"/>
      <c r="AA94" s="159"/>
      <c r="AB94" s="14"/>
      <c r="AC94" s="14"/>
      <c r="AD94" s="75"/>
      <c r="AE94" s="75"/>
      <c r="AF94" s="75"/>
      <c r="AG94" s="75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</row>
    <row r="95" spans="7:45">
      <c r="G95" s="159"/>
      <c r="I95" s="159"/>
      <c r="J95" s="159"/>
      <c r="K95" s="159"/>
      <c r="L95" s="159"/>
      <c r="N95" s="159"/>
      <c r="O95" s="14"/>
      <c r="Q95" s="14"/>
      <c r="R95" s="14"/>
      <c r="W95" s="75"/>
      <c r="X95" s="75"/>
      <c r="Y95" s="75"/>
      <c r="Z95" s="75"/>
      <c r="AA95" s="159"/>
      <c r="AB95" s="14"/>
      <c r="AC95" s="14"/>
      <c r="AD95" s="75"/>
      <c r="AE95" s="75"/>
      <c r="AF95" s="75"/>
      <c r="AG95" s="75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</row>
    <row r="96" spans="7:45">
      <c r="G96" s="159"/>
      <c r="I96" s="159"/>
      <c r="J96" s="159"/>
      <c r="K96" s="159"/>
      <c r="L96" s="159"/>
      <c r="N96" s="159"/>
      <c r="O96" s="14"/>
      <c r="Q96" s="14"/>
      <c r="R96" s="14"/>
      <c r="W96" s="75"/>
      <c r="X96" s="75"/>
      <c r="Y96" s="75"/>
      <c r="Z96" s="75"/>
      <c r="AA96" s="159"/>
      <c r="AB96" s="14"/>
      <c r="AC96" s="14"/>
      <c r="AD96" s="75"/>
      <c r="AE96" s="75"/>
      <c r="AF96" s="75"/>
      <c r="AG96" s="75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</row>
    <row r="97" spans="7:45">
      <c r="G97" s="159"/>
      <c r="I97" s="159"/>
      <c r="J97" s="159"/>
      <c r="K97" s="159"/>
      <c r="L97" s="159"/>
      <c r="N97" s="159"/>
      <c r="O97" s="14"/>
      <c r="Q97" s="14"/>
      <c r="R97" s="14"/>
      <c r="W97" s="75"/>
      <c r="X97" s="75"/>
      <c r="Y97" s="75"/>
      <c r="Z97" s="75"/>
      <c r="AA97" s="159"/>
      <c r="AB97" s="14"/>
      <c r="AC97" s="14"/>
      <c r="AD97" s="75"/>
      <c r="AE97" s="75"/>
      <c r="AF97" s="75"/>
      <c r="AG97" s="75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</row>
    <row r="98" spans="7:45">
      <c r="G98" s="159"/>
      <c r="I98" s="159"/>
      <c r="J98" s="159"/>
      <c r="K98" s="159"/>
      <c r="L98" s="159"/>
      <c r="N98" s="159"/>
      <c r="O98" s="14"/>
      <c r="Q98" s="14"/>
      <c r="R98" s="14"/>
      <c r="W98" s="75"/>
      <c r="X98" s="75"/>
      <c r="Y98" s="75"/>
      <c r="Z98" s="75"/>
      <c r="AA98" s="159"/>
      <c r="AB98" s="14"/>
      <c r="AC98" s="14"/>
      <c r="AD98" s="75"/>
      <c r="AE98" s="75"/>
      <c r="AF98" s="75"/>
      <c r="AG98" s="75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</row>
    <row r="99" spans="7:45">
      <c r="G99" s="159"/>
      <c r="I99" s="159"/>
      <c r="J99" s="159"/>
      <c r="K99" s="159"/>
      <c r="L99" s="159"/>
      <c r="N99" s="159"/>
      <c r="O99" s="14"/>
      <c r="Q99" s="14"/>
      <c r="R99" s="14"/>
      <c r="W99" s="75"/>
      <c r="X99" s="75"/>
      <c r="Y99" s="75"/>
      <c r="Z99" s="75"/>
      <c r="AA99" s="159"/>
      <c r="AB99" s="14"/>
      <c r="AC99" s="14"/>
      <c r="AD99" s="75"/>
      <c r="AE99" s="75"/>
      <c r="AF99" s="75"/>
      <c r="AG99" s="75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</row>
    <row r="100" spans="7:45">
      <c r="G100" s="159"/>
      <c r="I100" s="159"/>
      <c r="J100" s="159"/>
      <c r="K100" s="159"/>
      <c r="L100" s="159"/>
      <c r="N100" s="159"/>
      <c r="O100" s="14"/>
      <c r="Q100" s="14"/>
      <c r="R100" s="14"/>
      <c r="W100" s="75"/>
      <c r="X100" s="75"/>
      <c r="Y100" s="75"/>
      <c r="Z100" s="75"/>
      <c r="AA100" s="159"/>
      <c r="AB100" s="14"/>
      <c r="AC100" s="14"/>
      <c r="AD100" s="75"/>
      <c r="AE100" s="75"/>
      <c r="AF100" s="75"/>
      <c r="AG100" s="75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</row>
    <row r="101" spans="7:45">
      <c r="G101" s="159"/>
      <c r="I101" s="159"/>
      <c r="J101" s="159"/>
      <c r="K101" s="159"/>
      <c r="L101" s="159"/>
      <c r="N101" s="159"/>
      <c r="O101" s="14"/>
      <c r="Q101" s="14"/>
      <c r="R101" s="14"/>
      <c r="W101" s="75"/>
      <c r="X101" s="75"/>
      <c r="Y101" s="75"/>
      <c r="Z101" s="75"/>
      <c r="AA101" s="159"/>
      <c r="AB101" s="14"/>
      <c r="AC101" s="14"/>
      <c r="AD101" s="75"/>
      <c r="AE101" s="75"/>
      <c r="AF101" s="75"/>
      <c r="AG101" s="75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</row>
    <row r="102" spans="7:45">
      <c r="G102" s="159"/>
      <c r="I102" s="159"/>
      <c r="J102" s="159"/>
      <c r="K102" s="159"/>
      <c r="L102" s="159"/>
      <c r="N102" s="159"/>
      <c r="O102" s="14"/>
      <c r="Q102" s="14"/>
      <c r="R102" s="14"/>
      <c r="W102" s="75"/>
      <c r="X102" s="75"/>
      <c r="Y102" s="75"/>
      <c r="Z102" s="75"/>
      <c r="AA102" s="159"/>
      <c r="AB102" s="14"/>
      <c r="AC102" s="14"/>
      <c r="AD102" s="75"/>
      <c r="AE102" s="75"/>
      <c r="AF102" s="75"/>
      <c r="AG102" s="75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</row>
    <row r="103" spans="7:45">
      <c r="G103" s="159"/>
      <c r="I103" s="159"/>
      <c r="J103" s="159"/>
      <c r="K103" s="159"/>
      <c r="L103" s="159"/>
      <c r="N103" s="159"/>
      <c r="O103" s="14"/>
      <c r="Q103" s="14"/>
      <c r="R103" s="14"/>
      <c r="W103" s="75"/>
      <c r="X103" s="75"/>
      <c r="Y103" s="75"/>
      <c r="Z103" s="75"/>
      <c r="AA103" s="159"/>
      <c r="AB103" s="14"/>
      <c r="AC103" s="14"/>
      <c r="AD103" s="75"/>
      <c r="AE103" s="75"/>
      <c r="AF103" s="75"/>
      <c r="AG103" s="75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</row>
    <row r="104" spans="7:45">
      <c r="G104" s="159"/>
      <c r="I104" s="159"/>
      <c r="J104" s="159"/>
      <c r="K104" s="159"/>
      <c r="L104" s="159"/>
      <c r="N104" s="159"/>
      <c r="O104" s="14"/>
      <c r="Q104" s="14"/>
      <c r="R104" s="14"/>
      <c r="W104" s="75"/>
      <c r="X104" s="75"/>
      <c r="Y104" s="75"/>
      <c r="Z104" s="75"/>
      <c r="AA104" s="159"/>
      <c r="AB104" s="14"/>
      <c r="AC104" s="14"/>
      <c r="AD104" s="75"/>
      <c r="AE104" s="75"/>
      <c r="AF104" s="75"/>
      <c r="AG104" s="75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</row>
    <row r="105" spans="7:45">
      <c r="G105" s="159"/>
      <c r="I105" s="159"/>
      <c r="J105" s="159"/>
      <c r="K105" s="159"/>
      <c r="L105" s="159"/>
      <c r="N105" s="159"/>
      <c r="O105" s="14"/>
      <c r="Q105" s="14"/>
      <c r="R105" s="14"/>
      <c r="W105" s="75"/>
      <c r="X105" s="75"/>
      <c r="Y105" s="75"/>
      <c r="Z105" s="75"/>
      <c r="AA105" s="159"/>
      <c r="AB105" s="14"/>
      <c r="AC105" s="14"/>
      <c r="AD105" s="75"/>
      <c r="AE105" s="75"/>
      <c r="AF105" s="75"/>
      <c r="AG105" s="75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</row>
    <row r="106" spans="7:45">
      <c r="G106" s="159"/>
      <c r="I106" s="159"/>
      <c r="J106" s="159"/>
      <c r="K106" s="159"/>
      <c r="L106" s="159"/>
      <c r="N106" s="159"/>
      <c r="O106" s="14"/>
      <c r="Q106" s="14"/>
      <c r="R106" s="14"/>
      <c r="W106" s="75"/>
      <c r="X106" s="75"/>
      <c r="Y106" s="75"/>
      <c r="Z106" s="75"/>
      <c r="AA106" s="159"/>
      <c r="AB106" s="14"/>
      <c r="AC106" s="14"/>
      <c r="AD106" s="75"/>
      <c r="AE106" s="75"/>
      <c r="AF106" s="75"/>
      <c r="AG106" s="75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</row>
    <row r="107" spans="7:45">
      <c r="G107" s="159"/>
      <c r="I107" s="159"/>
      <c r="J107" s="159"/>
      <c r="K107" s="159"/>
      <c r="L107" s="159"/>
      <c r="N107" s="159"/>
      <c r="O107" s="14"/>
      <c r="Q107" s="14"/>
      <c r="R107" s="14"/>
      <c r="W107" s="75"/>
      <c r="X107" s="75"/>
      <c r="Y107" s="75"/>
      <c r="Z107" s="75"/>
      <c r="AA107" s="159"/>
      <c r="AB107" s="14"/>
      <c r="AC107" s="14"/>
      <c r="AD107" s="75"/>
      <c r="AE107" s="75"/>
      <c r="AF107" s="75"/>
      <c r="AG107" s="75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</row>
    <row r="108" spans="7:45">
      <c r="G108" s="159"/>
      <c r="I108" s="159"/>
      <c r="J108" s="159"/>
      <c r="K108" s="159"/>
      <c r="L108" s="159"/>
      <c r="N108" s="159"/>
      <c r="O108" s="14"/>
      <c r="Q108" s="14"/>
      <c r="R108" s="14"/>
      <c r="W108" s="75"/>
      <c r="X108" s="75"/>
      <c r="Y108" s="75"/>
      <c r="Z108" s="75"/>
      <c r="AA108" s="159"/>
      <c r="AB108" s="14"/>
      <c r="AC108" s="14"/>
      <c r="AD108" s="75"/>
      <c r="AE108" s="75"/>
      <c r="AF108" s="75"/>
      <c r="AG108" s="75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</row>
    <row r="109" spans="7:45">
      <c r="G109" s="159"/>
      <c r="I109" s="159"/>
      <c r="J109" s="159"/>
      <c r="K109" s="159"/>
      <c r="L109" s="159"/>
      <c r="N109" s="159"/>
      <c r="O109" s="14"/>
      <c r="Q109" s="14"/>
      <c r="R109" s="14"/>
      <c r="W109" s="75"/>
      <c r="X109" s="75"/>
      <c r="Y109" s="75"/>
      <c r="Z109" s="75"/>
      <c r="AA109" s="159"/>
      <c r="AB109" s="14"/>
      <c r="AC109" s="14"/>
      <c r="AD109" s="75"/>
      <c r="AE109" s="75"/>
      <c r="AF109" s="75"/>
      <c r="AG109" s="75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</row>
    <row r="110" spans="7:45">
      <c r="G110" s="159"/>
      <c r="I110" s="159"/>
      <c r="J110" s="159"/>
      <c r="K110" s="159"/>
      <c r="L110" s="159"/>
      <c r="N110" s="159"/>
      <c r="O110" s="14"/>
      <c r="Q110" s="14"/>
      <c r="R110" s="14"/>
      <c r="W110" s="75"/>
      <c r="X110" s="75"/>
      <c r="Y110" s="75"/>
      <c r="Z110" s="75"/>
      <c r="AA110" s="159"/>
      <c r="AB110" s="14"/>
      <c r="AC110" s="14"/>
      <c r="AD110" s="75"/>
      <c r="AE110" s="75"/>
      <c r="AF110" s="75"/>
      <c r="AG110" s="75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</row>
    <row r="111" spans="7:45">
      <c r="G111" s="159"/>
      <c r="I111" s="159"/>
      <c r="J111" s="159"/>
      <c r="K111" s="159"/>
      <c r="L111" s="159"/>
      <c r="N111" s="159"/>
      <c r="O111" s="14"/>
      <c r="Q111" s="14"/>
      <c r="R111" s="14"/>
      <c r="W111" s="75"/>
      <c r="X111" s="75"/>
      <c r="Y111" s="75"/>
      <c r="Z111" s="75"/>
      <c r="AA111" s="159"/>
      <c r="AB111" s="14"/>
      <c r="AC111" s="14"/>
      <c r="AD111" s="75"/>
      <c r="AE111" s="75"/>
      <c r="AF111" s="75"/>
      <c r="AG111" s="75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</row>
    <row r="112" spans="7:45">
      <c r="G112" s="159"/>
      <c r="I112" s="159"/>
      <c r="J112" s="159"/>
      <c r="K112" s="159"/>
      <c r="L112" s="159"/>
      <c r="N112" s="159"/>
      <c r="O112" s="14"/>
      <c r="Q112" s="14"/>
      <c r="R112" s="14"/>
      <c r="W112" s="75"/>
      <c r="X112" s="75"/>
      <c r="Y112" s="75"/>
      <c r="Z112" s="75"/>
      <c r="AA112" s="159"/>
      <c r="AB112" s="14"/>
      <c r="AC112" s="14"/>
      <c r="AD112" s="75"/>
      <c r="AE112" s="75"/>
      <c r="AF112" s="75"/>
      <c r="AG112" s="75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</row>
    <row r="113" spans="7:45">
      <c r="G113" s="159"/>
      <c r="I113" s="159"/>
      <c r="J113" s="159"/>
      <c r="K113" s="159"/>
      <c r="L113" s="159"/>
      <c r="N113" s="159"/>
      <c r="O113" s="14"/>
      <c r="Q113" s="14"/>
      <c r="R113" s="14"/>
      <c r="W113" s="75"/>
      <c r="X113" s="75"/>
      <c r="Y113" s="75"/>
      <c r="Z113" s="75"/>
      <c r="AA113" s="159"/>
      <c r="AB113" s="14"/>
      <c r="AC113" s="14"/>
      <c r="AD113" s="75"/>
      <c r="AE113" s="75"/>
      <c r="AF113" s="75"/>
      <c r="AG113" s="75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</row>
    <row r="114" spans="7:45">
      <c r="G114" s="159"/>
      <c r="I114" s="159"/>
      <c r="J114" s="159"/>
      <c r="K114" s="159"/>
      <c r="L114" s="159"/>
      <c r="N114" s="159"/>
      <c r="O114" s="14"/>
      <c r="Q114" s="14"/>
      <c r="R114" s="14"/>
      <c r="W114" s="75"/>
      <c r="X114" s="75"/>
      <c r="Y114" s="75"/>
      <c r="Z114" s="75"/>
      <c r="AA114" s="159"/>
      <c r="AB114" s="14"/>
      <c r="AC114" s="14"/>
      <c r="AD114" s="75"/>
      <c r="AE114" s="75"/>
      <c r="AF114" s="75"/>
      <c r="AG114" s="75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</row>
    <row r="115" spans="7:45">
      <c r="G115" s="159"/>
      <c r="I115" s="159"/>
      <c r="J115" s="159"/>
      <c r="K115" s="159"/>
      <c r="L115" s="159"/>
      <c r="N115" s="159"/>
      <c r="O115" s="14"/>
      <c r="Q115" s="14"/>
      <c r="R115" s="14"/>
      <c r="W115" s="75"/>
      <c r="X115" s="75"/>
      <c r="Y115" s="75"/>
      <c r="Z115" s="75"/>
      <c r="AA115" s="159"/>
      <c r="AB115" s="14"/>
      <c r="AC115" s="14"/>
      <c r="AD115" s="75"/>
      <c r="AE115" s="75"/>
      <c r="AF115" s="75"/>
      <c r="AG115" s="75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</row>
    <row r="116" spans="7:45">
      <c r="G116" s="159"/>
      <c r="I116" s="159"/>
      <c r="J116" s="159"/>
      <c r="K116" s="159"/>
      <c r="L116" s="159"/>
      <c r="N116" s="159"/>
      <c r="O116" s="14"/>
      <c r="Q116" s="14"/>
      <c r="R116" s="14"/>
      <c r="W116" s="75"/>
      <c r="X116" s="75"/>
      <c r="Y116" s="75"/>
      <c r="Z116" s="75"/>
      <c r="AA116" s="159"/>
      <c r="AB116" s="14"/>
      <c r="AC116" s="14"/>
      <c r="AD116" s="75"/>
      <c r="AE116" s="75"/>
      <c r="AF116" s="75"/>
      <c r="AG116" s="75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</row>
    <row r="117" spans="7:45">
      <c r="G117" s="159"/>
      <c r="I117" s="159"/>
      <c r="J117" s="159"/>
      <c r="K117" s="159"/>
      <c r="L117" s="159"/>
      <c r="N117" s="159"/>
      <c r="O117" s="14"/>
      <c r="Q117" s="14"/>
      <c r="R117" s="14"/>
      <c r="W117" s="75"/>
      <c r="X117" s="75"/>
      <c r="Y117" s="75"/>
      <c r="Z117" s="75"/>
      <c r="AA117" s="159"/>
      <c r="AB117" s="14"/>
      <c r="AC117" s="14"/>
      <c r="AD117" s="75"/>
      <c r="AE117" s="75"/>
      <c r="AF117" s="75"/>
      <c r="AG117" s="75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</row>
    <row r="118" spans="7:45">
      <c r="G118" s="159"/>
      <c r="I118" s="159"/>
      <c r="J118" s="159"/>
      <c r="K118" s="159"/>
      <c r="L118" s="159"/>
      <c r="N118" s="159"/>
      <c r="O118" s="14"/>
      <c r="Q118" s="14"/>
      <c r="R118" s="14"/>
      <c r="W118" s="75"/>
      <c r="X118" s="75"/>
      <c r="Y118" s="75"/>
      <c r="Z118" s="75"/>
      <c r="AA118" s="159"/>
      <c r="AB118" s="14"/>
      <c r="AC118" s="14"/>
      <c r="AD118" s="75"/>
      <c r="AE118" s="75"/>
      <c r="AF118" s="75"/>
      <c r="AG118" s="75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</row>
    <row r="119" spans="7:45">
      <c r="G119" s="159"/>
      <c r="I119" s="159"/>
      <c r="J119" s="159"/>
      <c r="K119" s="159"/>
      <c r="L119" s="159"/>
      <c r="N119" s="159"/>
      <c r="O119" s="14"/>
      <c r="Q119" s="14"/>
      <c r="R119" s="14"/>
      <c r="W119" s="75"/>
      <c r="X119" s="75"/>
      <c r="Y119" s="75"/>
      <c r="Z119" s="75"/>
      <c r="AA119" s="159"/>
      <c r="AB119" s="14"/>
      <c r="AC119" s="14"/>
      <c r="AD119" s="75"/>
      <c r="AE119" s="75"/>
      <c r="AF119" s="75"/>
      <c r="AG119" s="75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</row>
    <row r="120" spans="7:45">
      <c r="G120" s="159"/>
      <c r="I120" s="159"/>
      <c r="J120" s="159"/>
      <c r="K120" s="159"/>
      <c r="L120" s="159"/>
      <c r="N120" s="159"/>
      <c r="O120" s="14"/>
      <c r="Q120" s="14"/>
      <c r="R120" s="14"/>
      <c r="W120" s="75"/>
      <c r="X120" s="75"/>
      <c r="Y120" s="75"/>
      <c r="Z120" s="75"/>
      <c r="AA120" s="159"/>
      <c r="AB120" s="14"/>
      <c r="AC120" s="14"/>
      <c r="AD120" s="75"/>
      <c r="AE120" s="75"/>
      <c r="AF120" s="75"/>
      <c r="AG120" s="75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</row>
    <row r="121" spans="7:45">
      <c r="G121" s="159"/>
      <c r="I121" s="159"/>
      <c r="J121" s="159"/>
      <c r="K121" s="159"/>
      <c r="L121" s="159"/>
      <c r="N121" s="159"/>
      <c r="O121" s="14"/>
      <c r="Q121" s="14"/>
      <c r="R121" s="14"/>
      <c r="W121" s="75"/>
      <c r="X121" s="75"/>
      <c r="Y121" s="75"/>
      <c r="Z121" s="75"/>
      <c r="AA121" s="159"/>
      <c r="AB121" s="14"/>
      <c r="AC121" s="14"/>
      <c r="AD121" s="75"/>
      <c r="AE121" s="75"/>
      <c r="AF121" s="75"/>
      <c r="AG121" s="75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</row>
    <row r="122" spans="7:45">
      <c r="G122" s="159"/>
      <c r="I122" s="159"/>
      <c r="J122" s="159"/>
      <c r="K122" s="159"/>
      <c r="L122" s="159"/>
      <c r="N122" s="159"/>
      <c r="O122" s="14"/>
      <c r="Q122" s="14"/>
      <c r="R122" s="14"/>
      <c r="W122" s="75"/>
      <c r="X122" s="75"/>
      <c r="Y122" s="75"/>
      <c r="Z122" s="75"/>
      <c r="AA122" s="159"/>
      <c r="AB122" s="14"/>
      <c r="AC122" s="14"/>
      <c r="AD122" s="75"/>
      <c r="AE122" s="75"/>
      <c r="AF122" s="75"/>
      <c r="AG122" s="75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</row>
    <row r="123" spans="7:45">
      <c r="G123" s="159"/>
      <c r="I123" s="159"/>
      <c r="J123" s="159"/>
      <c r="K123" s="159"/>
      <c r="L123" s="159"/>
      <c r="N123" s="159"/>
      <c r="O123" s="14"/>
      <c r="Q123" s="14"/>
      <c r="R123" s="14"/>
      <c r="W123" s="75"/>
      <c r="X123" s="75"/>
      <c r="Y123" s="75"/>
      <c r="Z123" s="75"/>
      <c r="AA123" s="159"/>
      <c r="AB123" s="14"/>
      <c r="AC123" s="14"/>
      <c r="AD123" s="75"/>
      <c r="AE123" s="75"/>
      <c r="AF123" s="75"/>
      <c r="AG123" s="75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</row>
    <row r="124" spans="7:45">
      <c r="G124" s="159"/>
      <c r="I124" s="159"/>
      <c r="J124" s="159"/>
      <c r="K124" s="159"/>
      <c r="L124" s="159"/>
      <c r="N124" s="159"/>
      <c r="O124" s="14"/>
      <c r="Q124" s="14"/>
      <c r="R124" s="14"/>
      <c r="W124" s="75"/>
      <c r="X124" s="75"/>
      <c r="Y124" s="75"/>
      <c r="Z124" s="75"/>
      <c r="AA124" s="159"/>
      <c r="AB124" s="14"/>
      <c r="AC124" s="14"/>
      <c r="AD124" s="75"/>
      <c r="AE124" s="75"/>
      <c r="AF124" s="75"/>
      <c r="AG124" s="75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</row>
    <row r="125" spans="7:45">
      <c r="G125" s="159"/>
      <c r="I125" s="159"/>
      <c r="J125" s="159"/>
      <c r="K125" s="159"/>
      <c r="L125" s="159"/>
      <c r="N125" s="159"/>
      <c r="O125" s="14"/>
      <c r="Q125" s="14"/>
      <c r="R125" s="14"/>
      <c r="W125" s="75"/>
      <c r="X125" s="75"/>
      <c r="Y125" s="75"/>
      <c r="Z125" s="75"/>
      <c r="AA125" s="159"/>
      <c r="AB125" s="14"/>
      <c r="AC125" s="14"/>
      <c r="AD125" s="75"/>
      <c r="AE125" s="75"/>
      <c r="AF125" s="75"/>
      <c r="AG125" s="75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</row>
    <row r="126" spans="7:45">
      <c r="G126" s="159"/>
      <c r="I126" s="159"/>
      <c r="J126" s="159"/>
      <c r="K126" s="159"/>
      <c r="L126" s="159"/>
      <c r="N126" s="159"/>
      <c r="O126" s="14"/>
      <c r="Q126" s="14"/>
      <c r="R126" s="14"/>
      <c r="W126" s="75"/>
      <c r="X126" s="75"/>
      <c r="Y126" s="75"/>
      <c r="Z126" s="75"/>
      <c r="AA126" s="159"/>
      <c r="AB126" s="14"/>
      <c r="AC126" s="14"/>
      <c r="AD126" s="75"/>
      <c r="AE126" s="75"/>
      <c r="AF126" s="75"/>
      <c r="AG126" s="75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</row>
    <row r="127" spans="7:45">
      <c r="G127" s="159"/>
      <c r="I127" s="159"/>
      <c r="J127" s="159"/>
      <c r="K127" s="159"/>
      <c r="L127" s="159"/>
      <c r="N127" s="159"/>
      <c r="O127" s="14"/>
      <c r="Q127" s="14"/>
      <c r="R127" s="14"/>
      <c r="W127" s="75"/>
      <c r="X127" s="75"/>
      <c r="Y127" s="75"/>
      <c r="Z127" s="75"/>
      <c r="AA127" s="159"/>
      <c r="AB127" s="14"/>
      <c r="AC127" s="14"/>
      <c r="AD127" s="75"/>
      <c r="AE127" s="75"/>
      <c r="AF127" s="75"/>
      <c r="AG127" s="75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</row>
    <row r="128" spans="7:45">
      <c r="G128" s="159"/>
      <c r="I128" s="159"/>
      <c r="J128" s="159"/>
      <c r="K128" s="159"/>
      <c r="L128" s="159"/>
      <c r="N128" s="159"/>
      <c r="O128" s="14"/>
      <c r="Q128" s="14"/>
      <c r="R128" s="14"/>
      <c r="W128" s="75"/>
      <c r="X128" s="75"/>
      <c r="Y128" s="75"/>
      <c r="Z128" s="75"/>
      <c r="AA128" s="159"/>
      <c r="AB128" s="14"/>
      <c r="AC128" s="14"/>
      <c r="AD128" s="75"/>
      <c r="AE128" s="75"/>
      <c r="AF128" s="75"/>
      <c r="AG128" s="75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</row>
    <row r="129" spans="7:45">
      <c r="G129" s="159"/>
      <c r="I129" s="159"/>
      <c r="J129" s="159"/>
      <c r="K129" s="159"/>
      <c r="L129" s="159"/>
      <c r="N129" s="159"/>
      <c r="O129" s="14"/>
      <c r="Q129" s="14"/>
      <c r="R129" s="14"/>
      <c r="W129" s="75"/>
      <c r="X129" s="75"/>
      <c r="Y129" s="75"/>
      <c r="Z129" s="75"/>
      <c r="AA129" s="159"/>
      <c r="AB129" s="14"/>
      <c r="AC129" s="14"/>
      <c r="AD129" s="75"/>
      <c r="AE129" s="75"/>
      <c r="AF129" s="75"/>
      <c r="AG129" s="75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</row>
    <row r="130" spans="7:45">
      <c r="G130" s="159"/>
      <c r="I130" s="159"/>
      <c r="J130" s="159"/>
      <c r="K130" s="159"/>
      <c r="L130" s="159"/>
      <c r="N130" s="159"/>
      <c r="O130" s="14"/>
      <c r="Q130" s="14"/>
      <c r="R130" s="14"/>
      <c r="W130" s="75"/>
      <c r="X130" s="75"/>
      <c r="Y130" s="75"/>
      <c r="Z130" s="75"/>
      <c r="AA130" s="159"/>
      <c r="AB130" s="14"/>
      <c r="AC130" s="14"/>
      <c r="AD130" s="75"/>
      <c r="AE130" s="75"/>
      <c r="AF130" s="75"/>
      <c r="AG130" s="75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spans="7:45">
      <c r="G131" s="159"/>
      <c r="I131" s="159"/>
      <c r="J131" s="159"/>
      <c r="K131" s="159"/>
      <c r="L131" s="159"/>
      <c r="N131" s="159"/>
      <c r="O131" s="14"/>
      <c r="Q131" s="14"/>
      <c r="R131" s="14"/>
      <c r="W131" s="75"/>
      <c r="X131" s="75"/>
      <c r="Y131" s="75"/>
      <c r="Z131" s="75"/>
      <c r="AA131" s="159"/>
      <c r="AB131" s="14"/>
      <c r="AC131" s="14"/>
      <c r="AD131" s="75"/>
      <c r="AE131" s="75"/>
      <c r="AF131" s="75"/>
      <c r="AG131" s="75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spans="7:45">
      <c r="G132" s="159"/>
      <c r="I132" s="159"/>
      <c r="J132" s="159"/>
      <c r="K132" s="159"/>
      <c r="L132" s="159"/>
      <c r="N132" s="159"/>
      <c r="O132" s="14"/>
      <c r="Q132" s="14"/>
      <c r="R132" s="14"/>
      <c r="W132" s="75"/>
      <c r="X132" s="75"/>
      <c r="Y132" s="75"/>
      <c r="Z132" s="75"/>
      <c r="AA132" s="159"/>
      <c r="AB132" s="14"/>
      <c r="AC132" s="14"/>
      <c r="AD132" s="75"/>
      <c r="AE132" s="75"/>
      <c r="AF132" s="75"/>
      <c r="AG132" s="75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spans="7:45">
      <c r="G133" s="159"/>
      <c r="I133" s="159"/>
      <c r="J133" s="159"/>
      <c r="K133" s="159"/>
      <c r="L133" s="159"/>
      <c r="N133" s="159"/>
      <c r="O133" s="14"/>
      <c r="Q133" s="14"/>
      <c r="R133" s="14"/>
      <c r="W133" s="75"/>
      <c r="X133" s="75"/>
      <c r="Y133" s="75"/>
      <c r="Z133" s="75"/>
      <c r="AA133" s="159"/>
      <c r="AB133" s="14"/>
      <c r="AC133" s="14"/>
      <c r="AD133" s="75"/>
      <c r="AE133" s="75"/>
      <c r="AF133" s="75"/>
      <c r="AG133" s="75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spans="7:45">
      <c r="G134" s="159"/>
      <c r="I134" s="159"/>
      <c r="J134" s="159"/>
      <c r="K134" s="159"/>
      <c r="L134" s="159"/>
      <c r="N134" s="159"/>
      <c r="O134" s="14"/>
      <c r="Q134" s="14"/>
      <c r="R134" s="14"/>
      <c r="W134" s="75"/>
      <c r="X134" s="75"/>
      <c r="Y134" s="75"/>
      <c r="Z134" s="75"/>
      <c r="AA134" s="159"/>
      <c r="AB134" s="14"/>
      <c r="AC134" s="14"/>
      <c r="AD134" s="75"/>
      <c r="AE134" s="75"/>
      <c r="AF134" s="75"/>
      <c r="AG134" s="75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spans="7:45">
      <c r="G135" s="159"/>
      <c r="I135" s="159"/>
      <c r="J135" s="159"/>
      <c r="K135" s="159"/>
      <c r="L135" s="159"/>
      <c r="N135" s="159"/>
      <c r="O135" s="14"/>
      <c r="Q135" s="14"/>
      <c r="R135" s="14"/>
      <c r="W135" s="75"/>
      <c r="X135" s="75"/>
      <c r="Y135" s="75"/>
      <c r="Z135" s="75"/>
      <c r="AA135" s="159"/>
      <c r="AB135" s="14"/>
      <c r="AC135" s="14"/>
      <c r="AD135" s="75"/>
      <c r="AE135" s="75"/>
      <c r="AF135" s="75"/>
      <c r="AG135" s="75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spans="7:45">
      <c r="G136" s="159"/>
      <c r="I136" s="159"/>
      <c r="J136" s="159"/>
      <c r="K136" s="159"/>
      <c r="L136" s="159"/>
      <c r="N136" s="159"/>
      <c r="O136" s="14"/>
      <c r="Q136" s="14"/>
      <c r="R136" s="14"/>
      <c r="W136" s="75"/>
      <c r="X136" s="75"/>
      <c r="Y136" s="75"/>
      <c r="Z136" s="75"/>
      <c r="AA136" s="159"/>
      <c r="AB136" s="14"/>
      <c r="AC136" s="14"/>
      <c r="AD136" s="75"/>
      <c r="AE136" s="75"/>
      <c r="AF136" s="75"/>
      <c r="AG136" s="75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spans="7:45">
      <c r="G137" s="159"/>
      <c r="I137" s="159"/>
      <c r="J137" s="159"/>
      <c r="K137" s="159"/>
      <c r="L137" s="159"/>
      <c r="N137" s="159"/>
      <c r="O137" s="14"/>
      <c r="Q137" s="14"/>
      <c r="R137" s="14"/>
      <c r="W137" s="75"/>
      <c r="X137" s="75"/>
      <c r="Y137" s="75"/>
      <c r="Z137" s="75"/>
      <c r="AA137" s="159"/>
      <c r="AB137" s="14"/>
      <c r="AC137" s="14"/>
      <c r="AD137" s="75"/>
      <c r="AE137" s="75"/>
      <c r="AF137" s="75"/>
      <c r="AG137" s="75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spans="7:45">
      <c r="G138" s="159"/>
      <c r="I138" s="159"/>
      <c r="J138" s="159"/>
      <c r="K138" s="159"/>
      <c r="L138" s="159"/>
      <c r="N138" s="159"/>
      <c r="O138" s="14"/>
      <c r="Q138" s="14"/>
      <c r="R138" s="14"/>
      <c r="W138" s="75"/>
      <c r="X138" s="75"/>
      <c r="Y138" s="75"/>
      <c r="Z138" s="75"/>
      <c r="AA138" s="159"/>
      <c r="AB138" s="14"/>
      <c r="AC138" s="14"/>
      <c r="AD138" s="75"/>
      <c r="AE138" s="75"/>
      <c r="AF138" s="75"/>
      <c r="AG138" s="75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spans="7:45">
      <c r="G139" s="159"/>
      <c r="I139" s="159"/>
      <c r="J139" s="159"/>
      <c r="K139" s="159"/>
      <c r="L139" s="159"/>
      <c r="N139" s="159"/>
      <c r="O139" s="14"/>
      <c r="Q139" s="14"/>
      <c r="R139" s="14"/>
      <c r="W139" s="75"/>
      <c r="X139" s="75"/>
      <c r="Y139" s="75"/>
      <c r="Z139" s="75"/>
      <c r="AA139" s="159"/>
      <c r="AB139" s="14"/>
      <c r="AC139" s="14"/>
      <c r="AD139" s="75"/>
      <c r="AE139" s="75"/>
      <c r="AF139" s="75"/>
      <c r="AG139" s="75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spans="7:45">
      <c r="G140" s="159"/>
      <c r="I140" s="159"/>
      <c r="J140" s="159"/>
      <c r="K140" s="159"/>
      <c r="L140" s="159"/>
      <c r="N140" s="159"/>
      <c r="O140" s="14"/>
      <c r="Q140" s="14"/>
      <c r="R140" s="14"/>
      <c r="W140" s="75"/>
      <c r="X140" s="75"/>
      <c r="Y140" s="75"/>
      <c r="Z140" s="75"/>
      <c r="AA140" s="159"/>
      <c r="AB140" s="14"/>
      <c r="AC140" s="14"/>
      <c r="AD140" s="75"/>
      <c r="AE140" s="75"/>
      <c r="AF140" s="75"/>
      <c r="AG140" s="75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spans="7:45">
      <c r="G141" s="159"/>
      <c r="I141" s="159"/>
      <c r="J141" s="159"/>
      <c r="K141" s="159"/>
      <c r="L141" s="159"/>
      <c r="N141" s="159"/>
      <c r="O141" s="14"/>
      <c r="Q141" s="14"/>
      <c r="R141" s="14"/>
      <c r="W141" s="75"/>
      <c r="X141" s="75"/>
      <c r="Y141" s="75"/>
      <c r="Z141" s="75"/>
      <c r="AA141" s="159"/>
      <c r="AB141" s="14"/>
      <c r="AC141" s="14"/>
      <c r="AD141" s="75"/>
      <c r="AE141" s="75"/>
      <c r="AF141" s="75"/>
      <c r="AG141" s="75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spans="7:45">
      <c r="G142" s="159"/>
      <c r="I142" s="159"/>
      <c r="J142" s="159"/>
      <c r="K142" s="159"/>
      <c r="L142" s="159"/>
      <c r="N142" s="159"/>
      <c r="O142" s="14"/>
      <c r="Q142" s="14"/>
      <c r="R142" s="14"/>
      <c r="W142" s="75"/>
      <c r="X142" s="75"/>
      <c r="Y142" s="75"/>
      <c r="Z142" s="75"/>
      <c r="AA142" s="159"/>
      <c r="AB142" s="14"/>
      <c r="AC142" s="14"/>
      <c r="AD142" s="75"/>
      <c r="AE142" s="75"/>
      <c r="AF142" s="75"/>
      <c r="AG142" s="75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spans="7:45">
      <c r="G143" s="159"/>
      <c r="I143" s="159"/>
      <c r="J143" s="159"/>
      <c r="K143" s="159"/>
      <c r="L143" s="159"/>
      <c r="N143" s="159"/>
      <c r="O143" s="14"/>
      <c r="Q143" s="14"/>
      <c r="R143" s="14"/>
      <c r="W143" s="75"/>
      <c r="X143" s="75"/>
      <c r="Y143" s="75"/>
      <c r="Z143" s="75"/>
      <c r="AA143" s="159"/>
      <c r="AB143" s="14"/>
      <c r="AC143" s="14"/>
      <c r="AD143" s="75"/>
      <c r="AE143" s="75"/>
      <c r="AF143" s="75"/>
      <c r="AG143" s="75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spans="7:45">
      <c r="G144" s="159"/>
      <c r="I144" s="159"/>
      <c r="J144" s="159"/>
      <c r="K144" s="159"/>
      <c r="L144" s="159"/>
      <c r="N144" s="159"/>
      <c r="O144" s="14"/>
      <c r="Q144" s="14"/>
      <c r="R144" s="14"/>
      <c r="W144" s="75"/>
      <c r="X144" s="75"/>
      <c r="Y144" s="75"/>
      <c r="Z144" s="75"/>
      <c r="AA144" s="159"/>
      <c r="AB144" s="14"/>
      <c r="AC144" s="14"/>
      <c r="AD144" s="75"/>
      <c r="AE144" s="75"/>
      <c r="AF144" s="75"/>
      <c r="AG144" s="75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spans="7:45">
      <c r="G145" s="159"/>
      <c r="I145" s="159"/>
      <c r="J145" s="159"/>
      <c r="K145" s="159"/>
      <c r="L145" s="159"/>
      <c r="N145" s="159"/>
      <c r="O145" s="14"/>
      <c r="Q145" s="14"/>
      <c r="R145" s="14"/>
      <c r="W145" s="75"/>
      <c r="X145" s="75"/>
      <c r="Y145" s="75"/>
      <c r="Z145" s="75"/>
      <c r="AA145" s="159"/>
      <c r="AB145" s="14"/>
      <c r="AC145" s="14"/>
      <c r="AD145" s="75"/>
      <c r="AE145" s="75"/>
      <c r="AF145" s="75"/>
      <c r="AG145" s="75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spans="7:45">
      <c r="G146" s="159"/>
      <c r="I146" s="159"/>
      <c r="J146" s="159"/>
      <c r="K146" s="159"/>
      <c r="L146" s="159"/>
      <c r="N146" s="159"/>
      <c r="O146" s="14"/>
      <c r="Q146" s="14"/>
      <c r="R146" s="14"/>
      <c r="W146" s="75"/>
      <c r="X146" s="75"/>
      <c r="Y146" s="75"/>
      <c r="Z146" s="75"/>
      <c r="AA146" s="159"/>
      <c r="AB146" s="14"/>
      <c r="AC146" s="14"/>
      <c r="AD146" s="75"/>
      <c r="AE146" s="75"/>
      <c r="AF146" s="75"/>
      <c r="AG146" s="75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spans="7:45">
      <c r="G147" s="159"/>
      <c r="I147" s="159"/>
      <c r="J147" s="159"/>
      <c r="K147" s="159"/>
      <c r="L147" s="159"/>
      <c r="N147" s="159"/>
      <c r="O147" s="14"/>
      <c r="Q147" s="14"/>
      <c r="R147" s="14"/>
      <c r="W147" s="75"/>
      <c r="X147" s="75"/>
      <c r="Y147" s="75"/>
      <c r="Z147" s="75"/>
      <c r="AA147" s="159"/>
      <c r="AB147" s="14"/>
      <c r="AC147" s="14"/>
      <c r="AD147" s="75"/>
      <c r="AE147" s="75"/>
      <c r="AF147" s="75"/>
      <c r="AG147" s="75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spans="7:45">
      <c r="G148" s="159"/>
      <c r="I148" s="159"/>
      <c r="J148" s="159"/>
      <c r="K148" s="159"/>
      <c r="L148" s="159"/>
      <c r="N148" s="159"/>
      <c r="O148" s="14"/>
      <c r="Q148" s="14"/>
      <c r="R148" s="14"/>
      <c r="W148" s="75"/>
      <c r="X148" s="75"/>
      <c r="Y148" s="75"/>
      <c r="Z148" s="75"/>
      <c r="AA148" s="159"/>
      <c r="AB148" s="14"/>
      <c r="AC148" s="14"/>
      <c r="AD148" s="75"/>
      <c r="AE148" s="75"/>
      <c r="AF148" s="75"/>
      <c r="AG148" s="75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spans="7:45">
      <c r="G149" s="159"/>
      <c r="I149" s="159"/>
      <c r="J149" s="159"/>
      <c r="K149" s="159"/>
      <c r="L149" s="159"/>
      <c r="N149" s="159"/>
      <c r="O149" s="14"/>
      <c r="Q149" s="14"/>
      <c r="R149" s="14"/>
      <c r="W149" s="75"/>
      <c r="X149" s="75"/>
      <c r="Y149" s="75"/>
      <c r="Z149" s="75"/>
      <c r="AA149" s="159"/>
      <c r="AB149" s="14"/>
      <c r="AC149" s="14"/>
      <c r="AD149" s="75"/>
      <c r="AE149" s="75"/>
      <c r="AF149" s="75"/>
      <c r="AG149" s="75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spans="7:45">
      <c r="G150" s="159"/>
      <c r="I150" s="159"/>
      <c r="J150" s="159"/>
      <c r="K150" s="159"/>
      <c r="L150" s="159"/>
      <c r="N150" s="159"/>
      <c r="O150" s="14"/>
      <c r="Q150" s="14"/>
      <c r="R150" s="14"/>
      <c r="W150" s="75"/>
      <c r="X150" s="75"/>
      <c r="Y150" s="75"/>
      <c r="Z150" s="75"/>
      <c r="AA150" s="159"/>
      <c r="AB150" s="14"/>
      <c r="AC150" s="14"/>
      <c r="AD150" s="75"/>
      <c r="AE150" s="75"/>
      <c r="AF150" s="75"/>
      <c r="AG150" s="75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spans="7:45">
      <c r="G151" s="159"/>
      <c r="I151" s="159"/>
      <c r="J151" s="159"/>
      <c r="K151" s="159"/>
      <c r="L151" s="159"/>
      <c r="N151" s="159"/>
      <c r="O151" s="14"/>
      <c r="Q151" s="14"/>
      <c r="R151" s="14"/>
      <c r="W151" s="75"/>
      <c r="X151" s="75"/>
      <c r="Y151" s="75"/>
      <c r="Z151" s="75"/>
      <c r="AA151" s="159"/>
      <c r="AB151" s="14"/>
      <c r="AC151" s="14"/>
      <c r="AD151" s="75"/>
      <c r="AE151" s="75"/>
      <c r="AF151" s="75"/>
      <c r="AG151" s="75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spans="7:45">
      <c r="G152" s="159"/>
      <c r="I152" s="159"/>
      <c r="J152" s="159"/>
      <c r="K152" s="159"/>
      <c r="L152" s="159"/>
      <c r="N152" s="159"/>
      <c r="O152" s="14"/>
      <c r="Q152" s="14"/>
      <c r="R152" s="14"/>
      <c r="W152" s="75"/>
      <c r="X152" s="75"/>
      <c r="Y152" s="75"/>
      <c r="Z152" s="75"/>
      <c r="AA152" s="159"/>
      <c r="AB152" s="14"/>
      <c r="AC152" s="14"/>
      <c r="AD152" s="75"/>
      <c r="AE152" s="75"/>
      <c r="AF152" s="75"/>
      <c r="AG152" s="75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spans="7:45">
      <c r="G153" s="159"/>
      <c r="I153" s="159"/>
      <c r="J153" s="159"/>
      <c r="K153" s="159"/>
      <c r="L153" s="159"/>
      <c r="N153" s="159"/>
      <c r="O153" s="14"/>
      <c r="Q153" s="14"/>
      <c r="R153" s="14"/>
      <c r="W153" s="75"/>
      <c r="X153" s="75"/>
      <c r="Y153" s="75"/>
      <c r="Z153" s="75"/>
      <c r="AA153" s="159"/>
      <c r="AB153" s="14"/>
      <c r="AC153" s="14"/>
      <c r="AD153" s="75"/>
      <c r="AE153" s="75"/>
      <c r="AF153" s="75"/>
      <c r="AG153" s="75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spans="7:45">
      <c r="G154" s="159"/>
      <c r="I154" s="159"/>
      <c r="J154" s="159"/>
      <c r="K154" s="159"/>
      <c r="L154" s="159"/>
      <c r="N154" s="159"/>
      <c r="O154" s="14"/>
      <c r="Q154" s="14"/>
      <c r="R154" s="14"/>
      <c r="W154" s="75"/>
      <c r="X154" s="75"/>
      <c r="Y154" s="75"/>
      <c r="Z154" s="75"/>
      <c r="AA154" s="159"/>
      <c r="AB154" s="14"/>
      <c r="AC154" s="14"/>
      <c r="AD154" s="75"/>
      <c r="AE154" s="75"/>
      <c r="AF154" s="75"/>
      <c r="AG154" s="75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spans="7:45">
      <c r="G155" s="159"/>
      <c r="I155" s="159"/>
      <c r="J155" s="159"/>
      <c r="K155" s="159"/>
      <c r="L155" s="159"/>
      <c r="N155" s="159"/>
      <c r="O155" s="14"/>
      <c r="Q155" s="14"/>
      <c r="R155" s="14"/>
      <c r="W155" s="75"/>
      <c r="X155" s="75"/>
      <c r="Y155" s="75"/>
      <c r="Z155" s="75"/>
      <c r="AA155" s="159"/>
      <c r="AB155" s="14"/>
      <c r="AC155" s="14"/>
      <c r="AD155" s="75"/>
      <c r="AE155" s="75"/>
      <c r="AF155" s="75"/>
      <c r="AG155" s="75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</row>
    <row r="156" spans="7:45">
      <c r="G156" s="159"/>
      <c r="I156" s="159"/>
      <c r="J156" s="159"/>
      <c r="K156" s="159"/>
      <c r="L156" s="159"/>
      <c r="N156" s="159"/>
      <c r="O156" s="14"/>
      <c r="Q156" s="14"/>
      <c r="R156" s="14"/>
      <c r="W156" s="75"/>
      <c r="X156" s="75"/>
      <c r="Y156" s="75"/>
      <c r="Z156" s="75"/>
      <c r="AA156" s="159"/>
      <c r="AB156" s="14"/>
      <c r="AC156" s="14"/>
      <c r="AD156" s="75"/>
      <c r="AE156" s="75"/>
      <c r="AF156" s="75"/>
      <c r="AG156" s="75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</row>
    <row r="157" spans="7:45">
      <c r="G157" s="159"/>
      <c r="I157" s="159"/>
      <c r="J157" s="159"/>
      <c r="K157" s="159"/>
      <c r="L157" s="159"/>
      <c r="N157" s="159"/>
      <c r="O157" s="14"/>
      <c r="Q157" s="14"/>
      <c r="R157" s="14"/>
      <c r="W157" s="75"/>
      <c r="X157" s="75"/>
      <c r="Y157" s="75"/>
      <c r="Z157" s="75"/>
      <c r="AA157" s="159"/>
      <c r="AB157" s="14"/>
      <c r="AC157" s="14"/>
      <c r="AD157" s="75"/>
      <c r="AE157" s="75"/>
      <c r="AF157" s="75"/>
      <c r="AG157" s="75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</row>
    <row r="158" spans="7:45">
      <c r="G158" s="159"/>
      <c r="I158" s="159"/>
      <c r="J158" s="159"/>
      <c r="K158" s="159"/>
      <c r="L158" s="159"/>
      <c r="N158" s="159"/>
      <c r="O158" s="14"/>
      <c r="Q158" s="14"/>
      <c r="R158" s="14"/>
      <c r="W158" s="75"/>
      <c r="X158" s="75"/>
      <c r="Y158" s="75"/>
      <c r="Z158" s="75"/>
      <c r="AA158" s="159"/>
      <c r="AB158" s="14"/>
      <c r="AC158" s="14"/>
      <c r="AD158" s="75"/>
      <c r="AE158" s="75"/>
      <c r="AF158" s="75"/>
      <c r="AG158" s="75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</row>
    <row r="159" spans="7:45">
      <c r="G159" s="159"/>
      <c r="I159" s="159"/>
      <c r="J159" s="159"/>
      <c r="K159" s="159"/>
      <c r="L159" s="159"/>
      <c r="N159" s="159"/>
      <c r="O159" s="14"/>
      <c r="Q159" s="14"/>
      <c r="R159" s="14"/>
      <c r="W159" s="75"/>
      <c r="X159" s="75"/>
      <c r="Y159" s="75"/>
      <c r="Z159" s="75"/>
      <c r="AA159" s="159"/>
      <c r="AB159" s="14"/>
      <c r="AC159" s="14"/>
      <c r="AD159" s="75"/>
      <c r="AE159" s="75"/>
      <c r="AF159" s="75"/>
      <c r="AG159" s="75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</row>
    <row r="160" spans="7:45">
      <c r="G160" s="159"/>
      <c r="I160" s="159"/>
      <c r="J160" s="159"/>
      <c r="K160" s="159"/>
      <c r="L160" s="159"/>
      <c r="N160" s="159"/>
      <c r="O160" s="14"/>
      <c r="Q160" s="14"/>
      <c r="R160" s="14"/>
      <c r="W160" s="75"/>
      <c r="X160" s="75"/>
      <c r="Y160" s="75"/>
      <c r="Z160" s="75"/>
      <c r="AA160" s="159"/>
      <c r="AB160" s="14"/>
      <c r="AC160" s="14"/>
      <c r="AD160" s="75"/>
      <c r="AE160" s="75"/>
      <c r="AF160" s="75"/>
      <c r="AG160" s="75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</row>
    <row r="161" spans="1:45">
      <c r="G161" s="159"/>
      <c r="I161" s="159"/>
      <c r="J161" s="159"/>
      <c r="K161" s="159"/>
      <c r="L161" s="159"/>
      <c r="N161" s="159"/>
      <c r="O161" s="14"/>
      <c r="Q161" s="14"/>
      <c r="R161" s="14"/>
      <c r="W161" s="75"/>
      <c r="X161" s="75"/>
      <c r="Y161" s="75"/>
      <c r="Z161" s="75"/>
      <c r="AA161" s="159"/>
      <c r="AB161" s="14"/>
      <c r="AC161" s="14"/>
      <c r="AD161" s="75"/>
      <c r="AE161" s="75"/>
      <c r="AF161" s="75"/>
      <c r="AG161" s="75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</row>
    <row r="162" spans="1:45">
      <c r="G162" s="159"/>
      <c r="I162" s="159"/>
      <c r="J162" s="159"/>
      <c r="K162" s="159"/>
      <c r="L162" s="159"/>
      <c r="N162" s="159"/>
      <c r="O162" s="14"/>
      <c r="Q162" s="14"/>
      <c r="R162" s="14"/>
      <c r="W162" s="75"/>
      <c r="X162" s="75"/>
      <c r="Y162" s="75"/>
      <c r="Z162" s="75"/>
      <c r="AA162" s="159"/>
      <c r="AB162" s="14"/>
      <c r="AC162" s="14"/>
      <c r="AD162" s="75"/>
      <c r="AE162" s="75"/>
      <c r="AF162" s="75"/>
      <c r="AG162" s="75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</row>
    <row r="163" spans="1:45">
      <c r="G163" s="159"/>
      <c r="I163" s="159"/>
      <c r="J163" s="159"/>
      <c r="K163" s="159"/>
      <c r="L163" s="159"/>
      <c r="N163" s="159"/>
      <c r="O163" s="14"/>
      <c r="Q163" s="14"/>
      <c r="R163" s="14"/>
      <c r="W163" s="76"/>
      <c r="X163" s="76"/>
      <c r="Y163" s="76"/>
      <c r="Z163" s="76"/>
      <c r="AA163" s="160"/>
      <c r="AB163" s="31"/>
      <c r="AC163" s="31"/>
      <c r="AD163" s="76"/>
      <c r="AE163" s="76"/>
    </row>
    <row r="164" spans="1:45">
      <c r="G164" s="159"/>
      <c r="I164" s="159"/>
      <c r="J164" s="159"/>
      <c r="K164" s="159"/>
      <c r="L164" s="159"/>
      <c r="N164" s="159"/>
      <c r="O164" s="14"/>
      <c r="Q164" s="14"/>
      <c r="R164" s="14"/>
      <c r="W164" s="77"/>
      <c r="X164" s="77"/>
      <c r="Y164" s="77"/>
      <c r="Z164" s="77"/>
      <c r="AA164" s="161"/>
      <c r="AB164" s="35"/>
      <c r="AC164" s="35"/>
      <c r="AD164" s="77"/>
      <c r="AE164" s="77"/>
    </row>
    <row r="165" spans="1:45">
      <c r="G165" s="159"/>
      <c r="I165" s="159"/>
      <c r="J165" s="159"/>
      <c r="K165" s="159"/>
      <c r="L165" s="159"/>
      <c r="N165" s="159"/>
      <c r="O165" s="14"/>
      <c r="Q165" s="14"/>
      <c r="R165" s="14"/>
      <c r="W165" s="77"/>
      <c r="X165" s="77"/>
      <c r="Y165" s="77"/>
      <c r="Z165" s="77"/>
      <c r="AA165" s="161"/>
      <c r="AB165" s="35"/>
      <c r="AC165" s="35"/>
      <c r="AD165" s="77"/>
      <c r="AE165" s="77"/>
    </row>
    <row r="166" spans="1:45">
      <c r="G166" s="159"/>
      <c r="I166" s="159"/>
      <c r="J166" s="159"/>
      <c r="K166" s="159"/>
      <c r="L166" s="159"/>
      <c r="N166" s="159"/>
      <c r="O166" s="14"/>
      <c r="Q166" s="14"/>
      <c r="R166" s="14"/>
      <c r="W166" s="77"/>
      <c r="X166" s="77"/>
      <c r="Y166" s="77"/>
      <c r="Z166" s="77"/>
      <c r="AA166" s="161"/>
      <c r="AB166" s="35"/>
      <c r="AC166" s="35"/>
      <c r="AD166" s="77"/>
      <c r="AE166" s="77"/>
    </row>
    <row r="167" spans="1:45">
      <c r="G167" s="159"/>
      <c r="I167" s="159"/>
      <c r="J167" s="159"/>
      <c r="K167" s="159"/>
      <c r="L167" s="159"/>
      <c r="N167" s="159"/>
      <c r="O167" s="14"/>
      <c r="Q167" s="14"/>
      <c r="R167" s="14"/>
      <c r="W167" s="77"/>
      <c r="X167" s="77"/>
      <c r="Y167" s="77"/>
      <c r="Z167" s="77"/>
      <c r="AA167" s="161"/>
      <c r="AB167" s="35"/>
      <c r="AC167" s="35"/>
      <c r="AD167" s="77"/>
      <c r="AE167" s="77"/>
    </row>
    <row r="168" spans="1:45">
      <c r="G168" s="159"/>
      <c r="I168" s="159"/>
      <c r="J168" s="159"/>
      <c r="K168" s="159"/>
      <c r="L168" s="159"/>
      <c r="N168" s="159"/>
      <c r="O168" s="14"/>
      <c r="Q168" s="14"/>
      <c r="R168" s="14"/>
      <c r="W168" s="77"/>
      <c r="X168" s="77"/>
      <c r="Y168" s="77"/>
      <c r="Z168" s="77"/>
      <c r="AA168" s="161"/>
      <c r="AB168" s="35"/>
      <c r="AC168" s="35"/>
      <c r="AD168" s="77"/>
      <c r="AE168" s="77"/>
    </row>
    <row r="169" spans="1:45">
      <c r="G169" s="159"/>
      <c r="I169" s="159"/>
      <c r="J169" s="159"/>
      <c r="K169" s="159"/>
      <c r="L169" s="159"/>
      <c r="N169" s="159"/>
      <c r="O169" s="14"/>
      <c r="Q169" s="14"/>
      <c r="R169" s="14"/>
      <c r="W169" s="77"/>
      <c r="X169" s="77"/>
      <c r="Y169" s="77"/>
      <c r="Z169" s="77"/>
      <c r="AA169" s="161"/>
      <c r="AB169" s="35"/>
      <c r="AC169" s="35"/>
      <c r="AD169" s="77"/>
      <c r="AE169" s="77"/>
    </row>
    <row r="170" spans="1:45">
      <c r="G170" s="159"/>
      <c r="I170" s="159"/>
      <c r="J170" s="159"/>
      <c r="K170" s="159"/>
      <c r="L170" s="159"/>
      <c r="N170" s="159"/>
      <c r="O170" s="14"/>
      <c r="Q170" s="14"/>
      <c r="R170" s="14"/>
      <c r="W170" s="77"/>
      <c r="X170" s="77"/>
      <c r="Y170" s="77"/>
      <c r="Z170" s="77"/>
      <c r="AA170" s="161"/>
      <c r="AB170" s="35"/>
      <c r="AC170" s="35"/>
      <c r="AD170" s="77"/>
      <c r="AE170" s="77"/>
    </row>
    <row r="171" spans="1:45">
      <c r="G171" s="159"/>
      <c r="I171" s="159"/>
      <c r="J171" s="159"/>
      <c r="K171" s="159"/>
      <c r="L171" s="159"/>
      <c r="N171" s="159"/>
      <c r="O171" s="14"/>
      <c r="Q171" s="14"/>
      <c r="R171" s="14"/>
      <c r="W171" s="77"/>
      <c r="X171" s="77"/>
      <c r="Y171" s="77"/>
      <c r="Z171" s="77"/>
      <c r="AA171" s="161"/>
      <c r="AB171" s="35"/>
      <c r="AC171" s="35"/>
      <c r="AD171" s="77"/>
      <c r="AE171" s="77"/>
    </row>
    <row r="172" spans="1:45">
      <c r="G172" s="159"/>
      <c r="I172" s="159"/>
      <c r="J172" s="159"/>
      <c r="K172" s="159"/>
      <c r="L172" s="159"/>
      <c r="N172" s="159"/>
      <c r="O172" s="14"/>
      <c r="Q172" s="14"/>
      <c r="R172" s="14"/>
      <c r="W172" s="77"/>
      <c r="X172" s="77"/>
      <c r="Y172" s="77"/>
      <c r="Z172" s="77"/>
      <c r="AA172" s="161"/>
      <c r="AB172" s="35"/>
      <c r="AC172" s="35"/>
      <c r="AD172" s="77"/>
      <c r="AE172" s="77"/>
    </row>
    <row r="173" spans="1:45">
      <c r="A173" s="31"/>
      <c r="B173" s="31"/>
      <c r="C173" s="31"/>
      <c r="D173" s="478"/>
      <c r="E173" s="31"/>
      <c r="F173" s="342"/>
      <c r="G173" s="160"/>
      <c r="H173" s="160"/>
      <c r="I173" s="160"/>
      <c r="J173" s="160"/>
      <c r="K173" s="160"/>
      <c r="L173" s="160"/>
      <c r="M173" s="160"/>
      <c r="N173" s="160"/>
      <c r="O173" s="31"/>
      <c r="P173" s="281"/>
      <c r="Q173" s="31"/>
      <c r="R173" s="31"/>
      <c r="S173" s="160"/>
      <c r="T173" s="31"/>
      <c r="U173" s="31"/>
      <c r="V173" s="31"/>
      <c r="W173" s="77"/>
      <c r="X173" s="77"/>
      <c r="Y173" s="77"/>
      <c r="Z173" s="77"/>
      <c r="AA173" s="161"/>
      <c r="AB173" s="35"/>
      <c r="AC173" s="35"/>
      <c r="AD173" s="77"/>
      <c r="AE173" s="77"/>
    </row>
    <row r="174" spans="1:45">
      <c r="A174" s="35"/>
      <c r="B174" s="35"/>
      <c r="C174" s="35"/>
      <c r="D174" s="479"/>
      <c r="E174" s="35"/>
      <c r="F174" s="343"/>
      <c r="G174" s="161"/>
      <c r="H174" s="161"/>
      <c r="I174" s="161"/>
      <c r="J174" s="161"/>
      <c r="K174" s="161"/>
      <c r="L174" s="161"/>
      <c r="M174" s="161"/>
      <c r="N174" s="161"/>
      <c r="O174" s="35"/>
      <c r="P174" s="282"/>
      <c r="Q174" s="35"/>
      <c r="R174" s="35"/>
      <c r="S174" s="161"/>
      <c r="T174" s="35"/>
      <c r="U174" s="35"/>
      <c r="V174" s="35"/>
      <c r="W174" s="77"/>
      <c r="X174" s="77"/>
      <c r="Y174" s="77"/>
      <c r="Z174" s="77"/>
      <c r="AA174" s="161"/>
      <c r="AB174" s="35"/>
      <c r="AC174" s="35"/>
      <c r="AD174" s="77"/>
      <c r="AE174" s="77"/>
    </row>
    <row r="175" spans="1:45">
      <c r="A175" s="35"/>
      <c r="B175" s="35"/>
      <c r="C175" s="35"/>
      <c r="D175" s="479"/>
      <c r="E175" s="35"/>
      <c r="F175" s="343"/>
      <c r="G175" s="161"/>
      <c r="H175" s="161"/>
      <c r="I175" s="161"/>
      <c r="J175" s="161"/>
      <c r="K175" s="161"/>
      <c r="L175" s="161"/>
      <c r="M175" s="161"/>
      <c r="N175" s="161"/>
      <c r="O175" s="35"/>
      <c r="P175" s="282"/>
      <c r="Q175" s="35"/>
      <c r="R175" s="35"/>
      <c r="S175" s="161"/>
      <c r="T175" s="35"/>
      <c r="U175" s="35"/>
      <c r="V175" s="35"/>
      <c r="W175" s="77"/>
      <c r="X175" s="77"/>
      <c r="Y175" s="77"/>
      <c r="Z175" s="77"/>
      <c r="AA175" s="161"/>
      <c r="AB175" s="35"/>
      <c r="AC175" s="35"/>
      <c r="AD175" s="77"/>
      <c r="AE175" s="77"/>
    </row>
    <row r="176" spans="1:45">
      <c r="A176" s="35"/>
      <c r="B176" s="35"/>
      <c r="C176" s="35"/>
      <c r="D176" s="479"/>
      <c r="E176" s="35"/>
      <c r="F176" s="343"/>
      <c r="G176" s="161"/>
      <c r="H176" s="161"/>
      <c r="I176" s="161"/>
      <c r="J176" s="161"/>
      <c r="K176" s="161"/>
      <c r="L176" s="161"/>
      <c r="M176" s="161"/>
      <c r="N176" s="161"/>
      <c r="O176" s="35"/>
      <c r="P176" s="282"/>
      <c r="Q176" s="35"/>
      <c r="R176" s="35"/>
      <c r="S176" s="161"/>
      <c r="T176" s="35"/>
      <c r="U176" s="35"/>
      <c r="V176" s="35"/>
      <c r="W176" s="77"/>
      <c r="X176" s="77"/>
      <c r="Y176" s="77"/>
      <c r="Z176" s="77"/>
      <c r="AA176" s="161"/>
      <c r="AB176" s="35"/>
      <c r="AC176" s="35"/>
      <c r="AD176" s="77"/>
      <c r="AE176" s="77"/>
    </row>
    <row r="177" spans="1:31">
      <c r="A177" s="35"/>
      <c r="B177" s="35"/>
      <c r="C177" s="35"/>
      <c r="D177" s="479"/>
      <c r="E177" s="35"/>
      <c r="F177" s="343"/>
      <c r="G177" s="161"/>
      <c r="H177" s="161"/>
      <c r="I177" s="161"/>
      <c r="J177" s="161"/>
      <c r="K177" s="161"/>
      <c r="L177" s="161"/>
      <c r="M177" s="161"/>
      <c r="N177" s="161"/>
      <c r="O177" s="35"/>
      <c r="P177" s="282"/>
      <c r="Q177" s="35"/>
      <c r="R177" s="35"/>
      <c r="S177" s="161"/>
      <c r="T177" s="35"/>
      <c r="U177" s="35"/>
      <c r="V177" s="35"/>
      <c r="W177" s="77"/>
      <c r="X177" s="77"/>
      <c r="Y177" s="77"/>
      <c r="Z177" s="77"/>
      <c r="AA177" s="161"/>
      <c r="AB177" s="35"/>
      <c r="AC177" s="35"/>
      <c r="AD177" s="77"/>
      <c r="AE177" s="77"/>
    </row>
    <row r="178" spans="1:31">
      <c r="A178" s="35"/>
      <c r="B178" s="35"/>
      <c r="C178" s="35"/>
      <c r="D178" s="479"/>
      <c r="E178" s="35"/>
      <c r="F178" s="343"/>
      <c r="G178" s="161"/>
      <c r="H178" s="161"/>
      <c r="I178" s="161"/>
      <c r="J178" s="161"/>
      <c r="K178" s="161"/>
      <c r="L178" s="161"/>
      <c r="M178" s="161"/>
      <c r="N178" s="161"/>
      <c r="O178" s="35"/>
      <c r="P178" s="282"/>
      <c r="Q178" s="35"/>
      <c r="R178" s="35"/>
      <c r="S178" s="161"/>
      <c r="T178" s="35"/>
      <c r="U178" s="35"/>
      <c r="V178" s="35"/>
      <c r="W178" s="77"/>
      <c r="X178" s="77"/>
      <c r="Y178" s="77"/>
      <c r="Z178" s="77"/>
      <c r="AA178" s="161"/>
      <c r="AB178" s="35"/>
      <c r="AC178" s="35"/>
      <c r="AD178" s="77"/>
      <c r="AE178" s="77"/>
    </row>
    <row r="179" spans="1:31">
      <c r="A179" s="35"/>
      <c r="B179" s="35"/>
      <c r="C179" s="35"/>
      <c r="D179" s="479"/>
      <c r="E179" s="35"/>
      <c r="F179" s="343"/>
      <c r="G179" s="161"/>
      <c r="H179" s="161"/>
      <c r="I179" s="161"/>
      <c r="J179" s="161"/>
      <c r="K179" s="161"/>
      <c r="L179" s="161"/>
      <c r="M179" s="161"/>
      <c r="N179" s="161"/>
      <c r="O179" s="35"/>
      <c r="P179" s="282"/>
      <c r="Q179" s="35"/>
      <c r="R179" s="35"/>
      <c r="S179" s="161"/>
      <c r="T179" s="35"/>
      <c r="U179" s="35"/>
      <c r="V179" s="35"/>
      <c r="W179" s="77"/>
      <c r="X179" s="77"/>
      <c r="Y179" s="77"/>
      <c r="Z179" s="77"/>
      <c r="AA179" s="161"/>
      <c r="AB179" s="35"/>
      <c r="AC179" s="35"/>
      <c r="AD179" s="77"/>
      <c r="AE179" s="77"/>
    </row>
    <row r="180" spans="1:31">
      <c r="A180" s="35"/>
      <c r="B180" s="35"/>
      <c r="C180" s="35"/>
      <c r="D180" s="479"/>
      <c r="E180" s="35"/>
      <c r="F180" s="343"/>
      <c r="G180" s="161"/>
      <c r="H180" s="161"/>
      <c r="I180" s="161"/>
      <c r="J180" s="161"/>
      <c r="K180" s="161"/>
      <c r="L180" s="161"/>
      <c r="M180" s="161"/>
      <c r="N180" s="161"/>
      <c r="O180" s="35"/>
      <c r="P180" s="282"/>
      <c r="Q180" s="35"/>
      <c r="R180" s="35"/>
      <c r="S180" s="161"/>
      <c r="T180" s="35"/>
      <c r="U180" s="35"/>
      <c r="V180" s="35"/>
      <c r="W180" s="77"/>
      <c r="X180" s="77"/>
      <c r="Y180" s="77"/>
      <c r="Z180" s="77"/>
      <c r="AA180" s="161"/>
      <c r="AB180" s="35"/>
      <c r="AC180" s="35"/>
      <c r="AD180" s="77"/>
      <c r="AE180" s="77"/>
    </row>
    <row r="181" spans="1:31">
      <c r="A181" s="35"/>
      <c r="B181" s="35"/>
      <c r="C181" s="35"/>
      <c r="D181" s="479"/>
      <c r="E181" s="35"/>
      <c r="F181" s="343"/>
      <c r="G181" s="161"/>
      <c r="H181" s="161"/>
      <c r="I181" s="161"/>
      <c r="J181" s="161"/>
      <c r="K181" s="161"/>
      <c r="L181" s="161"/>
      <c r="M181" s="161"/>
      <c r="N181" s="161"/>
      <c r="O181" s="35"/>
      <c r="P181" s="282"/>
      <c r="Q181" s="35"/>
      <c r="R181" s="35"/>
      <c r="S181" s="161"/>
      <c r="T181" s="35"/>
      <c r="U181" s="35"/>
      <c r="V181" s="35"/>
      <c r="W181" s="77"/>
      <c r="X181" s="77"/>
      <c r="Y181" s="77"/>
      <c r="Z181" s="77"/>
      <c r="AA181" s="161"/>
      <c r="AB181" s="35"/>
      <c r="AC181" s="35"/>
      <c r="AD181" s="77"/>
      <c r="AE181" s="77"/>
    </row>
    <row r="182" spans="1:31">
      <c r="A182" s="35"/>
      <c r="B182" s="35"/>
      <c r="C182" s="35"/>
      <c r="D182" s="479"/>
      <c r="E182" s="35"/>
      <c r="F182" s="343"/>
      <c r="G182" s="161"/>
      <c r="H182" s="161"/>
      <c r="I182" s="161"/>
      <c r="J182" s="161"/>
      <c r="K182" s="161"/>
      <c r="L182" s="161"/>
      <c r="M182" s="161"/>
      <c r="N182" s="161"/>
      <c r="O182" s="35"/>
      <c r="P182" s="282"/>
      <c r="Q182" s="35"/>
      <c r="R182" s="35"/>
      <c r="S182" s="161"/>
      <c r="T182" s="35"/>
      <c r="U182" s="35"/>
      <c r="V182" s="35"/>
      <c r="W182" s="77"/>
      <c r="X182" s="77"/>
      <c r="Y182" s="77"/>
      <c r="Z182" s="77"/>
      <c r="AA182" s="161"/>
      <c r="AB182" s="35"/>
      <c r="AC182" s="35"/>
      <c r="AD182" s="77"/>
      <c r="AE182" s="77"/>
    </row>
    <row r="183" spans="1:31">
      <c r="A183" s="35"/>
      <c r="B183" s="35"/>
      <c r="C183" s="35"/>
      <c r="D183" s="479"/>
      <c r="E183" s="35"/>
      <c r="F183" s="343"/>
      <c r="G183" s="161"/>
      <c r="H183" s="161"/>
      <c r="I183" s="161"/>
      <c r="J183" s="161"/>
      <c r="K183" s="161"/>
      <c r="L183" s="161"/>
      <c r="M183" s="161"/>
      <c r="N183" s="161"/>
      <c r="O183" s="35"/>
      <c r="P183" s="282"/>
      <c r="Q183" s="35"/>
      <c r="R183" s="35"/>
      <c r="S183" s="161"/>
      <c r="T183" s="35"/>
      <c r="U183" s="35"/>
      <c r="V183" s="35"/>
      <c r="W183" s="77"/>
      <c r="X183" s="77"/>
      <c r="Y183" s="77"/>
      <c r="Z183" s="77"/>
      <c r="AA183" s="161"/>
      <c r="AB183" s="35"/>
      <c r="AC183" s="35"/>
      <c r="AD183" s="77"/>
      <c r="AE183" s="77"/>
    </row>
    <row r="184" spans="1:31">
      <c r="A184" s="35"/>
      <c r="B184" s="35"/>
      <c r="C184" s="35"/>
      <c r="D184" s="479"/>
      <c r="E184" s="35"/>
      <c r="F184" s="343"/>
      <c r="G184" s="161"/>
      <c r="H184" s="161"/>
      <c r="I184" s="161"/>
      <c r="J184" s="161"/>
      <c r="K184" s="161"/>
      <c r="L184" s="161"/>
      <c r="M184" s="161"/>
      <c r="N184" s="161"/>
      <c r="O184" s="35"/>
      <c r="P184" s="282"/>
      <c r="Q184" s="35"/>
      <c r="R184" s="35"/>
      <c r="S184" s="161"/>
      <c r="T184" s="35"/>
      <c r="U184" s="35"/>
      <c r="V184" s="35"/>
      <c r="W184" s="77"/>
      <c r="X184" s="77"/>
      <c r="Y184" s="77"/>
      <c r="Z184" s="77"/>
      <c r="AA184" s="161"/>
      <c r="AB184" s="35"/>
      <c r="AC184" s="35"/>
      <c r="AD184" s="77"/>
      <c r="AE184" s="77"/>
    </row>
    <row r="185" spans="1:31">
      <c r="A185" s="35"/>
      <c r="B185" s="35"/>
      <c r="C185" s="35"/>
      <c r="D185" s="479"/>
      <c r="E185" s="35"/>
      <c r="F185" s="343"/>
      <c r="G185" s="161"/>
      <c r="H185" s="161"/>
      <c r="I185" s="161"/>
      <c r="J185" s="161"/>
      <c r="K185" s="161"/>
      <c r="L185" s="161"/>
      <c r="M185" s="161"/>
      <c r="N185" s="161"/>
      <c r="O185" s="35"/>
      <c r="P185" s="282"/>
      <c r="Q185" s="35"/>
      <c r="R185" s="35"/>
      <c r="S185" s="161"/>
      <c r="T185" s="35"/>
      <c r="U185" s="35"/>
      <c r="V185" s="35"/>
      <c r="W185" s="77"/>
      <c r="X185" s="77"/>
      <c r="Y185" s="77"/>
      <c r="Z185" s="77"/>
      <c r="AA185" s="161"/>
      <c r="AB185" s="35"/>
      <c r="AC185" s="35"/>
      <c r="AD185" s="77"/>
      <c r="AE185" s="77"/>
    </row>
    <row r="186" spans="1:31">
      <c r="A186" s="35"/>
      <c r="B186" s="35"/>
      <c r="C186" s="35"/>
      <c r="D186" s="479"/>
      <c r="E186" s="35"/>
      <c r="F186" s="343"/>
      <c r="G186" s="161"/>
      <c r="H186" s="161"/>
      <c r="I186" s="161"/>
      <c r="J186" s="161"/>
      <c r="K186" s="161"/>
      <c r="L186" s="161"/>
      <c r="M186" s="161"/>
      <c r="N186" s="161"/>
      <c r="O186" s="35"/>
      <c r="P186" s="282"/>
      <c r="Q186" s="35"/>
      <c r="R186" s="35"/>
      <c r="S186" s="161"/>
      <c r="T186" s="35"/>
      <c r="U186" s="35"/>
      <c r="V186" s="35"/>
      <c r="W186" s="77"/>
      <c r="X186" s="77"/>
      <c r="Y186" s="77"/>
      <c r="Z186" s="77"/>
      <c r="AA186" s="161"/>
      <c r="AB186" s="35"/>
      <c r="AC186" s="35"/>
      <c r="AD186" s="77"/>
      <c r="AE186" s="77"/>
    </row>
    <row r="187" spans="1:31">
      <c r="A187" s="35"/>
      <c r="B187" s="35"/>
      <c r="C187" s="35"/>
      <c r="D187" s="479"/>
      <c r="E187" s="35"/>
      <c r="F187" s="343"/>
      <c r="G187" s="161"/>
      <c r="H187" s="161"/>
      <c r="I187" s="161"/>
      <c r="J187" s="161"/>
      <c r="K187" s="161"/>
      <c r="L187" s="161"/>
      <c r="M187" s="161"/>
      <c r="N187" s="161"/>
      <c r="O187" s="35"/>
      <c r="P187" s="282"/>
      <c r="Q187" s="35"/>
      <c r="R187" s="35"/>
      <c r="S187" s="161"/>
      <c r="T187" s="35"/>
      <c r="U187" s="35"/>
      <c r="V187" s="35"/>
      <c r="W187" s="77"/>
      <c r="X187" s="77"/>
      <c r="Y187" s="77"/>
      <c r="Z187" s="77"/>
      <c r="AA187" s="161"/>
      <c r="AB187" s="35"/>
      <c r="AC187" s="35"/>
      <c r="AD187" s="77"/>
      <c r="AE187" s="77"/>
    </row>
    <row r="188" spans="1:31">
      <c r="A188" s="35"/>
      <c r="B188" s="35"/>
      <c r="C188" s="35"/>
      <c r="D188" s="479"/>
      <c r="E188" s="35"/>
      <c r="F188" s="343"/>
      <c r="G188" s="161"/>
      <c r="H188" s="161"/>
      <c r="I188" s="161"/>
      <c r="J188" s="161"/>
      <c r="K188" s="161"/>
      <c r="L188" s="161"/>
      <c r="M188" s="161"/>
      <c r="N188" s="161"/>
      <c r="O188" s="35"/>
      <c r="P188" s="282"/>
      <c r="Q188" s="35"/>
      <c r="R188" s="35"/>
      <c r="S188" s="161"/>
      <c r="T188" s="35"/>
      <c r="U188" s="35"/>
      <c r="V188" s="35"/>
      <c r="W188" s="77"/>
      <c r="X188" s="77"/>
      <c r="Y188" s="77"/>
      <c r="Z188" s="77"/>
      <c r="AA188" s="161"/>
      <c r="AB188" s="35"/>
      <c r="AC188" s="35"/>
      <c r="AD188" s="77"/>
      <c r="AE188" s="77"/>
    </row>
    <row r="189" spans="1:31">
      <c r="A189" s="35"/>
      <c r="B189" s="35"/>
      <c r="C189" s="35"/>
      <c r="D189" s="479"/>
      <c r="E189" s="35"/>
      <c r="F189" s="343"/>
      <c r="G189" s="161"/>
      <c r="H189" s="161"/>
      <c r="I189" s="161"/>
      <c r="J189" s="161"/>
      <c r="K189" s="161"/>
      <c r="L189" s="161"/>
      <c r="M189" s="161"/>
      <c r="N189" s="161"/>
      <c r="O189" s="35"/>
      <c r="P189" s="282"/>
      <c r="Q189" s="35"/>
      <c r="R189" s="35"/>
      <c r="S189" s="161"/>
      <c r="T189" s="35"/>
      <c r="U189" s="35"/>
      <c r="V189" s="35"/>
      <c r="W189" s="77"/>
      <c r="X189" s="77"/>
      <c r="Y189" s="77"/>
      <c r="Z189" s="77"/>
      <c r="AA189" s="161"/>
      <c r="AB189" s="35"/>
      <c r="AC189" s="35"/>
      <c r="AD189" s="77"/>
      <c r="AE189" s="77"/>
    </row>
    <row r="190" spans="1:31">
      <c r="A190" s="35"/>
      <c r="B190" s="35"/>
      <c r="C190" s="35"/>
      <c r="D190" s="479"/>
      <c r="E190" s="35"/>
      <c r="F190" s="343"/>
      <c r="G190" s="161"/>
      <c r="H190" s="161"/>
      <c r="I190" s="161"/>
      <c r="J190" s="161"/>
      <c r="K190" s="161"/>
      <c r="L190" s="161"/>
      <c r="M190" s="161"/>
      <c r="N190" s="161"/>
      <c r="O190" s="35"/>
      <c r="P190" s="282"/>
      <c r="Q190" s="35"/>
      <c r="R190" s="35"/>
      <c r="S190" s="161"/>
      <c r="T190" s="35"/>
      <c r="U190" s="35"/>
      <c r="V190" s="35"/>
      <c r="W190" s="77"/>
      <c r="X190" s="77"/>
      <c r="Y190" s="77"/>
      <c r="Z190" s="77"/>
      <c r="AA190" s="161"/>
      <c r="AB190" s="35"/>
      <c r="AC190" s="35"/>
      <c r="AD190" s="77"/>
      <c r="AE190" s="77"/>
    </row>
    <row r="191" spans="1:31">
      <c r="A191" s="35"/>
      <c r="B191" s="35"/>
      <c r="C191" s="35"/>
      <c r="D191" s="479"/>
      <c r="E191" s="35"/>
      <c r="F191" s="343"/>
      <c r="G191" s="161"/>
      <c r="H191" s="161"/>
      <c r="I191" s="161"/>
      <c r="J191" s="161"/>
      <c r="K191" s="161"/>
      <c r="L191" s="161"/>
      <c r="M191" s="161"/>
      <c r="N191" s="161"/>
      <c r="O191" s="35"/>
      <c r="P191" s="282"/>
      <c r="Q191" s="35"/>
      <c r="R191" s="35"/>
      <c r="S191" s="161"/>
      <c r="T191" s="35"/>
      <c r="U191" s="35"/>
      <c r="V191" s="35"/>
      <c r="W191" s="77"/>
      <c r="X191" s="77"/>
      <c r="Y191" s="77"/>
      <c r="Z191" s="77"/>
      <c r="AA191" s="161"/>
      <c r="AB191" s="35"/>
      <c r="AC191" s="35"/>
      <c r="AD191" s="77"/>
      <c r="AE191" s="77"/>
    </row>
    <row r="192" spans="1:31">
      <c r="A192" s="35"/>
      <c r="B192" s="35"/>
      <c r="C192" s="35"/>
      <c r="D192" s="479"/>
      <c r="E192" s="35"/>
      <c r="F192" s="343"/>
      <c r="G192" s="161"/>
      <c r="H192" s="161"/>
      <c r="I192" s="161"/>
      <c r="J192" s="161"/>
      <c r="K192" s="161"/>
      <c r="L192" s="161"/>
      <c r="M192" s="161"/>
      <c r="N192" s="161"/>
      <c r="O192" s="35"/>
      <c r="P192" s="282"/>
      <c r="Q192" s="35"/>
      <c r="R192" s="35"/>
      <c r="S192" s="161"/>
      <c r="T192" s="35"/>
      <c r="U192" s="35"/>
      <c r="V192" s="35"/>
      <c r="W192" s="77"/>
      <c r="X192" s="77"/>
      <c r="Y192" s="77"/>
      <c r="Z192" s="77"/>
      <c r="AA192" s="161"/>
      <c r="AB192" s="35"/>
      <c r="AC192" s="35"/>
      <c r="AD192" s="77"/>
      <c r="AE192" s="77"/>
    </row>
    <row r="193" spans="1:31">
      <c r="A193" s="35"/>
      <c r="B193" s="35"/>
      <c r="C193" s="35"/>
      <c r="D193" s="479"/>
      <c r="E193" s="35"/>
      <c r="F193" s="343"/>
      <c r="G193" s="161"/>
      <c r="H193" s="161"/>
      <c r="I193" s="161"/>
      <c r="J193" s="161"/>
      <c r="K193" s="161"/>
      <c r="L193" s="161"/>
      <c r="M193" s="161"/>
      <c r="N193" s="161"/>
      <c r="O193" s="35"/>
      <c r="P193" s="282"/>
      <c r="Q193" s="35"/>
      <c r="R193" s="35"/>
      <c r="S193" s="161"/>
      <c r="T193" s="35"/>
      <c r="U193" s="35"/>
      <c r="V193" s="35"/>
      <c r="W193" s="77"/>
      <c r="X193" s="77"/>
      <c r="Y193" s="77"/>
      <c r="Z193" s="77"/>
      <c r="AA193" s="161"/>
      <c r="AB193" s="35"/>
      <c r="AC193" s="35"/>
      <c r="AD193" s="77"/>
      <c r="AE193" s="77"/>
    </row>
    <row r="194" spans="1:31">
      <c r="A194" s="35"/>
      <c r="B194" s="35"/>
      <c r="C194" s="35"/>
      <c r="D194" s="479"/>
      <c r="E194" s="35"/>
      <c r="F194" s="343"/>
      <c r="G194" s="161"/>
      <c r="H194" s="161"/>
      <c r="I194" s="161"/>
      <c r="J194" s="161"/>
      <c r="K194" s="161"/>
      <c r="L194" s="161"/>
      <c r="M194" s="161"/>
      <c r="N194" s="161"/>
      <c r="O194" s="35"/>
      <c r="P194" s="282"/>
      <c r="Q194" s="35"/>
      <c r="R194" s="35"/>
      <c r="S194" s="161"/>
      <c r="T194" s="35"/>
      <c r="U194" s="35"/>
      <c r="V194" s="35"/>
      <c r="W194" s="77"/>
      <c r="X194" s="77"/>
      <c r="Y194" s="77"/>
      <c r="Z194" s="77"/>
      <c r="AA194" s="161"/>
      <c r="AB194" s="35"/>
      <c r="AC194" s="35"/>
      <c r="AD194" s="77"/>
      <c r="AE194" s="77"/>
    </row>
    <row r="195" spans="1:31">
      <c r="A195" s="35"/>
      <c r="B195" s="35"/>
      <c r="C195" s="35"/>
      <c r="D195" s="479"/>
      <c r="E195" s="35"/>
      <c r="F195" s="343"/>
      <c r="G195" s="161"/>
      <c r="H195" s="161"/>
      <c r="I195" s="161"/>
      <c r="J195" s="161"/>
      <c r="K195" s="161"/>
      <c r="L195" s="161"/>
      <c r="M195" s="161"/>
      <c r="N195" s="161"/>
      <c r="O195" s="35"/>
      <c r="P195" s="282"/>
      <c r="Q195" s="35"/>
      <c r="R195" s="35"/>
      <c r="S195" s="161"/>
      <c r="T195" s="35"/>
      <c r="U195" s="35"/>
      <c r="V195" s="35"/>
      <c r="W195" s="77"/>
      <c r="X195" s="77"/>
      <c r="Y195" s="77"/>
      <c r="Z195" s="77"/>
      <c r="AA195" s="161"/>
      <c r="AB195" s="35"/>
      <c r="AC195" s="35"/>
      <c r="AD195" s="77"/>
      <c r="AE195" s="77"/>
    </row>
    <row r="196" spans="1:31">
      <c r="A196" s="35"/>
      <c r="B196" s="35"/>
      <c r="C196" s="35"/>
      <c r="D196" s="479"/>
      <c r="E196" s="35"/>
      <c r="F196" s="343"/>
      <c r="G196" s="161"/>
      <c r="H196" s="161"/>
      <c r="I196" s="161"/>
      <c r="J196" s="161"/>
      <c r="K196" s="161"/>
      <c r="L196" s="161"/>
      <c r="M196" s="161"/>
      <c r="N196" s="161"/>
      <c r="O196" s="35"/>
      <c r="P196" s="282"/>
      <c r="Q196" s="35"/>
      <c r="R196" s="35"/>
      <c r="S196" s="161"/>
      <c r="T196" s="35"/>
      <c r="U196" s="35"/>
      <c r="V196" s="35"/>
      <c r="W196" s="77"/>
      <c r="X196" s="77"/>
      <c r="Y196" s="77"/>
      <c r="Z196" s="77"/>
      <c r="AA196" s="161"/>
      <c r="AB196" s="35"/>
      <c r="AC196" s="35"/>
      <c r="AD196" s="77"/>
      <c r="AE196" s="77"/>
    </row>
    <row r="197" spans="1:31">
      <c r="A197" s="35"/>
      <c r="B197" s="35"/>
      <c r="C197" s="35"/>
      <c r="D197" s="479"/>
      <c r="E197" s="35"/>
      <c r="F197" s="343"/>
      <c r="G197" s="161"/>
      <c r="H197" s="161"/>
      <c r="I197" s="161"/>
      <c r="J197" s="161"/>
      <c r="K197" s="161"/>
      <c r="L197" s="161"/>
      <c r="M197" s="161"/>
      <c r="N197" s="161"/>
      <c r="O197" s="35"/>
      <c r="P197" s="282"/>
      <c r="Q197" s="35"/>
      <c r="R197" s="35"/>
      <c r="S197" s="161"/>
      <c r="T197" s="35"/>
      <c r="U197" s="35"/>
      <c r="V197" s="35"/>
      <c r="W197" s="77"/>
      <c r="X197" s="77"/>
      <c r="Y197" s="77"/>
      <c r="Z197" s="77"/>
      <c r="AA197" s="161"/>
      <c r="AB197" s="35"/>
      <c r="AC197" s="35"/>
      <c r="AD197" s="77"/>
      <c r="AE197" s="77"/>
    </row>
    <row r="198" spans="1:31">
      <c r="A198" s="35"/>
      <c r="B198" s="35"/>
      <c r="C198" s="35"/>
      <c r="D198" s="479"/>
      <c r="E198" s="35"/>
      <c r="F198" s="343"/>
      <c r="G198" s="161"/>
      <c r="H198" s="161"/>
      <c r="I198" s="161"/>
      <c r="J198" s="161"/>
      <c r="K198" s="161"/>
      <c r="L198" s="161"/>
      <c r="M198" s="161"/>
      <c r="N198" s="161"/>
      <c r="O198" s="35"/>
      <c r="P198" s="282"/>
      <c r="Q198" s="35"/>
      <c r="R198" s="35"/>
      <c r="S198" s="161"/>
      <c r="T198" s="35"/>
      <c r="U198" s="35"/>
      <c r="V198" s="35"/>
      <c r="W198" s="77"/>
      <c r="X198" s="77"/>
      <c r="Y198" s="77"/>
      <c r="Z198" s="77"/>
      <c r="AA198" s="161"/>
    </row>
    <row r="199" spans="1:31">
      <c r="A199" s="35"/>
      <c r="B199" s="35"/>
      <c r="C199" s="35"/>
      <c r="D199" s="479"/>
      <c r="E199" s="35"/>
      <c r="F199" s="343"/>
      <c r="G199" s="161"/>
      <c r="H199" s="161"/>
      <c r="I199" s="161"/>
      <c r="J199" s="161"/>
      <c r="K199" s="161"/>
      <c r="L199" s="161"/>
      <c r="M199" s="161"/>
      <c r="N199" s="161"/>
      <c r="O199" s="35"/>
      <c r="P199" s="282"/>
      <c r="Q199" s="35"/>
      <c r="R199" s="35"/>
      <c r="S199" s="161"/>
      <c r="T199" s="35"/>
      <c r="U199" s="35"/>
      <c r="V199" s="35"/>
      <c r="W199" s="77"/>
      <c r="X199" s="77"/>
      <c r="Y199" s="77"/>
      <c r="Z199" s="77"/>
      <c r="AA199" s="161"/>
    </row>
    <row r="200" spans="1:31">
      <c r="A200" s="35"/>
      <c r="B200" s="35"/>
      <c r="C200" s="35"/>
      <c r="D200" s="479"/>
      <c r="E200" s="35"/>
      <c r="F200" s="343"/>
      <c r="G200" s="161"/>
      <c r="H200" s="161"/>
      <c r="I200" s="161"/>
      <c r="J200" s="161"/>
      <c r="K200" s="161"/>
      <c r="L200" s="161"/>
      <c r="M200" s="161"/>
      <c r="N200" s="161"/>
      <c r="O200" s="35"/>
      <c r="P200" s="282"/>
      <c r="Q200" s="35"/>
      <c r="R200" s="35"/>
      <c r="S200" s="161"/>
      <c r="T200" s="35"/>
      <c r="U200" s="35"/>
      <c r="V200" s="35"/>
      <c r="W200" s="77"/>
      <c r="X200" s="77"/>
      <c r="Y200" s="77"/>
      <c r="Z200" s="77"/>
      <c r="AA200" s="161"/>
    </row>
    <row r="201" spans="1:31">
      <c r="A201" s="35"/>
      <c r="B201" s="35"/>
      <c r="C201" s="35"/>
      <c r="D201" s="479"/>
      <c r="E201" s="35"/>
      <c r="F201" s="343"/>
      <c r="G201" s="161"/>
      <c r="H201" s="161"/>
      <c r="I201" s="161"/>
      <c r="J201" s="161"/>
      <c r="K201" s="161"/>
      <c r="L201" s="161"/>
      <c r="M201" s="161"/>
      <c r="N201" s="161"/>
      <c r="O201" s="35"/>
      <c r="P201" s="282"/>
      <c r="Q201" s="35"/>
      <c r="R201" s="35"/>
      <c r="S201" s="161"/>
      <c r="T201" s="35"/>
      <c r="U201" s="35"/>
      <c r="V201" s="35"/>
      <c r="W201" s="77"/>
      <c r="X201" s="77"/>
      <c r="Y201" s="77"/>
      <c r="Z201" s="77"/>
      <c r="AA201" s="161"/>
    </row>
    <row r="202" spans="1:31">
      <c r="A202" s="35"/>
      <c r="B202" s="35"/>
      <c r="C202" s="35"/>
      <c r="D202" s="479"/>
      <c r="E202" s="35"/>
      <c r="F202" s="343"/>
      <c r="G202" s="161"/>
      <c r="H202" s="161"/>
      <c r="I202" s="161"/>
      <c r="J202" s="161"/>
      <c r="K202" s="161"/>
      <c r="L202" s="161"/>
      <c r="M202" s="161"/>
      <c r="N202" s="161"/>
      <c r="O202" s="35"/>
      <c r="P202" s="282"/>
      <c r="Q202" s="35"/>
      <c r="R202" s="35"/>
      <c r="S202" s="161"/>
      <c r="T202" s="35"/>
      <c r="U202" s="35"/>
      <c r="V202" s="35"/>
      <c r="W202" s="77"/>
      <c r="X202" s="77"/>
      <c r="Y202" s="77"/>
      <c r="Z202" s="77"/>
      <c r="AA202" s="161"/>
    </row>
    <row r="203" spans="1:31">
      <c r="A203" s="35"/>
      <c r="B203" s="35"/>
      <c r="C203" s="35"/>
      <c r="D203" s="479"/>
      <c r="E203" s="35"/>
      <c r="F203" s="343"/>
      <c r="G203" s="161"/>
      <c r="H203" s="161"/>
      <c r="I203" s="161"/>
      <c r="J203" s="161"/>
      <c r="K203" s="161"/>
      <c r="L203" s="161"/>
      <c r="M203" s="161"/>
      <c r="N203" s="161"/>
      <c r="O203" s="35"/>
      <c r="P203" s="282"/>
      <c r="Q203" s="35"/>
      <c r="R203" s="35"/>
      <c r="S203" s="161"/>
      <c r="T203" s="35"/>
      <c r="U203" s="35"/>
      <c r="V203" s="35"/>
      <c r="W203" s="77"/>
      <c r="X203" s="77"/>
      <c r="Y203" s="77"/>
      <c r="Z203" s="77"/>
      <c r="AA203" s="161"/>
    </row>
    <row r="204" spans="1:31">
      <c r="A204" s="35"/>
      <c r="B204" s="35"/>
      <c r="C204" s="35"/>
      <c r="D204" s="479"/>
      <c r="E204" s="35"/>
      <c r="F204" s="343"/>
      <c r="G204" s="161"/>
      <c r="H204" s="161"/>
      <c r="I204" s="161"/>
      <c r="J204" s="161"/>
      <c r="K204" s="161"/>
      <c r="L204" s="161"/>
      <c r="M204" s="161"/>
      <c r="N204" s="161"/>
      <c r="O204" s="35"/>
      <c r="P204" s="282"/>
      <c r="Q204" s="35"/>
      <c r="R204" s="35"/>
      <c r="S204" s="161"/>
      <c r="T204" s="35"/>
      <c r="U204" s="35"/>
      <c r="V204" s="35"/>
      <c r="W204" s="77"/>
      <c r="X204" s="77"/>
      <c r="Y204" s="77"/>
      <c r="Z204" s="77"/>
      <c r="AA204" s="161"/>
    </row>
    <row r="205" spans="1:31">
      <c r="A205" s="35"/>
      <c r="B205" s="35"/>
      <c r="C205" s="35"/>
      <c r="D205" s="479"/>
      <c r="E205" s="35"/>
      <c r="F205" s="343"/>
      <c r="G205" s="161"/>
      <c r="H205" s="161"/>
      <c r="I205" s="161"/>
      <c r="J205" s="161"/>
      <c r="K205" s="161"/>
      <c r="L205" s="161"/>
      <c r="M205" s="161"/>
      <c r="N205" s="161"/>
      <c r="O205" s="35"/>
      <c r="P205" s="282"/>
      <c r="Q205" s="35"/>
      <c r="R205" s="35"/>
      <c r="S205" s="161"/>
      <c r="T205" s="35"/>
      <c r="U205" s="35"/>
      <c r="V205" s="35"/>
      <c r="W205" s="77"/>
      <c r="X205" s="77"/>
      <c r="Y205" s="77"/>
      <c r="Z205" s="77"/>
      <c r="AA205" s="161"/>
    </row>
    <row r="206" spans="1:31">
      <c r="A206" s="35"/>
      <c r="B206" s="35"/>
      <c r="C206" s="35"/>
      <c r="D206" s="479"/>
      <c r="E206" s="35"/>
      <c r="F206" s="343"/>
      <c r="G206" s="161"/>
      <c r="H206" s="161"/>
      <c r="I206" s="161"/>
      <c r="J206" s="161"/>
      <c r="K206" s="161"/>
      <c r="L206" s="161"/>
      <c r="M206" s="161"/>
      <c r="N206" s="161"/>
      <c r="O206" s="35"/>
      <c r="P206" s="282"/>
      <c r="Q206" s="35"/>
      <c r="R206" s="35"/>
      <c r="S206" s="161"/>
      <c r="T206" s="35"/>
      <c r="U206" s="35"/>
      <c r="V206" s="35"/>
      <c r="W206" s="77"/>
      <c r="X206" s="77"/>
      <c r="Y206" s="77"/>
      <c r="Z206" s="77"/>
      <c r="AA206" s="161"/>
    </row>
    <row r="207" spans="1:31">
      <c r="A207" s="35"/>
      <c r="B207" s="35"/>
      <c r="C207" s="35"/>
      <c r="D207" s="479"/>
      <c r="E207" s="35"/>
      <c r="F207" s="343"/>
      <c r="G207" s="161"/>
      <c r="H207" s="161"/>
      <c r="I207" s="161"/>
      <c r="J207" s="161"/>
      <c r="K207" s="161"/>
      <c r="L207" s="161"/>
      <c r="M207" s="161"/>
      <c r="N207" s="161"/>
      <c r="O207" s="35"/>
      <c r="P207" s="282"/>
      <c r="Q207" s="35"/>
      <c r="R207" s="35"/>
      <c r="S207" s="161"/>
      <c r="T207" s="35"/>
      <c r="U207" s="35"/>
      <c r="V207" s="35"/>
      <c r="W207" s="77"/>
      <c r="X207" s="77"/>
      <c r="Y207" s="77"/>
      <c r="Z207" s="77"/>
      <c r="AA207" s="161"/>
    </row>
    <row r="208" spans="1:31">
      <c r="W208" s="77"/>
      <c r="X208" s="77"/>
      <c r="Y208" s="77"/>
      <c r="Z208" s="77"/>
      <c r="AA208" s="161"/>
    </row>
    <row r="209" spans="23:27">
      <c r="W209" s="77"/>
      <c r="X209" s="77"/>
      <c r="Y209" s="77"/>
      <c r="Z209" s="77"/>
      <c r="AA209" s="161"/>
    </row>
    <row r="210" spans="23:27">
      <c r="W210" s="77"/>
      <c r="X210" s="77"/>
      <c r="Y210" s="77"/>
      <c r="Z210" s="77"/>
      <c r="AA210" s="161"/>
    </row>
    <row r="211" spans="23:27">
      <c r="W211" s="77"/>
      <c r="X211" s="77"/>
      <c r="Y211" s="77"/>
      <c r="Z211" s="77"/>
      <c r="AA211" s="161"/>
    </row>
    <row r="212" spans="23:27">
      <c r="W212" s="77"/>
      <c r="X212" s="77"/>
      <c r="Y212" s="77"/>
      <c r="Z212" s="77"/>
      <c r="AA212" s="161"/>
    </row>
    <row r="213" spans="23:27">
      <c r="W213" s="77"/>
      <c r="X213" s="77"/>
      <c r="Y213" s="77"/>
      <c r="Z213" s="77"/>
      <c r="AA213" s="161"/>
    </row>
    <row r="214" spans="23:27">
      <c r="W214" s="77"/>
      <c r="X214" s="77"/>
      <c r="Y214" s="77"/>
      <c r="Z214" s="77"/>
      <c r="AA214" s="161"/>
    </row>
    <row r="215" spans="23:27">
      <c r="W215" s="77"/>
      <c r="X215" s="77"/>
      <c r="Y215" s="77"/>
      <c r="Z215" s="77"/>
      <c r="AA215" s="161"/>
    </row>
    <row r="216" spans="23:27">
      <c r="W216" s="77"/>
      <c r="X216" s="77"/>
      <c r="Y216" s="77"/>
      <c r="Z216" s="77"/>
      <c r="AA216" s="161"/>
    </row>
    <row r="217" spans="23:27">
      <c r="W217" s="77"/>
      <c r="X217" s="77"/>
      <c r="Y217" s="77"/>
      <c r="Z217" s="77"/>
      <c r="AA217" s="161"/>
    </row>
    <row r="218" spans="23:27">
      <c r="W218" s="77"/>
      <c r="X218" s="77"/>
      <c r="Y218" s="77"/>
      <c r="Z218" s="77"/>
      <c r="AA218" s="161"/>
    </row>
    <row r="219" spans="23:27">
      <c r="W219" s="77"/>
      <c r="X219" s="77"/>
      <c r="Y219" s="77"/>
      <c r="Z219" s="77"/>
      <c r="AA219" s="161"/>
    </row>
    <row r="220" spans="23:27">
      <c r="W220" s="77"/>
      <c r="X220" s="77"/>
      <c r="Y220" s="77"/>
      <c r="Z220" s="77"/>
      <c r="AA220" s="161"/>
    </row>
  </sheetData>
  <mergeCells count="1">
    <mergeCell ref="AB5:AC5"/>
  </mergeCells>
  <conditionalFormatting sqref="AJ37">
    <cfRule type="cellIs" dxfId="24" priority="6" stopIfTrue="1" operator="lessThan">
      <formula>0</formula>
    </cfRule>
  </conditionalFormatting>
  <conditionalFormatting sqref="H11:H20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P11:P20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Z15" sqref="Z15"/>
    </sheetView>
  </sheetViews>
  <sheetFormatPr baseColWidth="10" defaultRowHeight="15"/>
  <cols>
    <col min="1" max="1" width="6.36328125" customWidth="1"/>
    <col min="2" max="2" width="2.6328125" customWidth="1"/>
    <col min="3" max="3" width="17.36328125" customWidth="1"/>
    <col min="4" max="4" width="7" customWidth="1"/>
    <col min="5" max="5" width="8" style="11" customWidth="1"/>
    <col min="6" max="6" width="6.453125" style="92" customWidth="1"/>
    <col min="7" max="7" width="5" style="92" customWidth="1"/>
    <col min="8" max="8" width="5.36328125" style="92" customWidth="1"/>
    <col min="9" max="9" width="6.81640625" customWidth="1"/>
    <col min="10" max="10" width="5" style="1" customWidth="1"/>
    <col min="11" max="11" width="7.08984375" customWidth="1"/>
    <col min="12" max="12" width="6.81640625" style="92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2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9"/>
      <c r="AD1" s="1"/>
      <c r="AE1" s="5"/>
    </row>
    <row r="2" spans="1:48" s="183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9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59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9"/>
      <c r="AD4" s="1"/>
      <c r="AE4" s="5"/>
      <c r="AM4" s="4"/>
      <c r="AN4" s="4"/>
      <c r="AO4" s="4"/>
      <c r="AP4" s="4"/>
    </row>
    <row r="5" spans="1:48" s="192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59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191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59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59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59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59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59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59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59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59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59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59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59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59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59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59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59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59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59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59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59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59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59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59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59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59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59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59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59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59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58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58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58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7"/>
      <c r="AH38" s="57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1" t="s">
        <v>401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1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0"/>
      <c r="T141" s="60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0"/>
      <c r="T142" s="60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0"/>
      <c r="T143" s="60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0"/>
      <c r="T146" s="60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0"/>
      <c r="T147" s="60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0"/>
      <c r="T148" s="60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0"/>
      <c r="T149" s="60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0"/>
      <c r="T150" s="60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0"/>
      <c r="T151" s="60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0"/>
      <c r="T152" s="60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0"/>
      <c r="T153" s="60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0"/>
      <c r="T154" s="60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0"/>
      <c r="T155" s="60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0"/>
      <c r="T156" s="60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0"/>
      <c r="T157" s="60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0"/>
      <c r="T158" s="60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0"/>
      <c r="T159" s="60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0"/>
      <c r="T160" s="60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0"/>
      <c r="T161" s="60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0"/>
      <c r="T162" s="60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0"/>
      <c r="T163" s="60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0"/>
      <c r="T164" s="60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0"/>
      <c r="T165" s="60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0"/>
      <c r="T166" s="60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0"/>
      <c r="T167" s="60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0"/>
      <c r="T168" s="60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0"/>
      <c r="T169" s="60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5"/>
      <c r="P170" s="16"/>
      <c r="S170" s="60"/>
      <c r="T170" s="60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5"/>
      <c r="P171" s="16"/>
      <c r="S171" s="60"/>
      <c r="T171" s="60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5"/>
      <c r="P172" s="16"/>
      <c r="S172" s="60"/>
      <c r="T172" s="60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5"/>
      <c r="P173" s="16"/>
      <c r="S173" s="60"/>
      <c r="T173" s="60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5"/>
      <c r="P174" s="16"/>
      <c r="S174" s="60"/>
      <c r="T174" s="60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5"/>
      <c r="P175" s="16"/>
      <c r="S175" s="60"/>
      <c r="T175" s="60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5"/>
      <c r="P176" s="16"/>
      <c r="S176" s="60"/>
      <c r="T176" s="60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5"/>
      <c r="P177" s="16"/>
      <c r="S177" s="60"/>
      <c r="T177" s="60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5"/>
      <c r="P178" s="16"/>
      <c r="S178" s="60"/>
      <c r="T178" s="60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5"/>
      <c r="P179" s="16"/>
      <c r="S179" s="60"/>
      <c r="T179" s="60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5"/>
      <c r="P180" s="16"/>
      <c r="S180" s="60"/>
      <c r="T180" s="60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59"/>
      <c r="G181" s="159"/>
      <c r="H181" s="159"/>
      <c r="I181" s="14"/>
      <c r="J181" s="280"/>
      <c r="K181" s="14"/>
      <c r="L181" s="159"/>
      <c r="M181" s="75"/>
      <c r="P181" s="16"/>
      <c r="S181" s="60"/>
      <c r="T181" s="60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59"/>
      <c r="G182" s="159"/>
      <c r="H182" s="159"/>
      <c r="I182" s="14"/>
      <c r="J182" s="280"/>
      <c r="K182" s="14"/>
      <c r="L182" s="159"/>
      <c r="M182" s="75"/>
      <c r="P182" s="16"/>
      <c r="S182" s="60"/>
      <c r="T182" s="60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59"/>
      <c r="G183" s="159"/>
      <c r="H183" s="159"/>
      <c r="I183" s="14"/>
      <c r="J183" s="280"/>
      <c r="K183" s="14"/>
      <c r="L183" s="159"/>
      <c r="M183" s="75"/>
      <c r="P183" s="16"/>
      <c r="S183" s="60"/>
      <c r="T183" s="60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59"/>
      <c r="G184" s="159"/>
      <c r="H184" s="159"/>
      <c r="I184" s="14"/>
      <c r="J184" s="280"/>
      <c r="K184" s="14"/>
      <c r="L184" s="159"/>
      <c r="M184" s="75"/>
      <c r="P184" s="16"/>
      <c r="S184" s="60"/>
      <c r="T184" s="60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59"/>
      <c r="G185" s="159"/>
      <c r="H185" s="159"/>
      <c r="I185" s="14"/>
      <c r="J185" s="280"/>
      <c r="K185" s="14"/>
      <c r="L185" s="159"/>
      <c r="M185" s="75"/>
      <c r="P185" s="16"/>
      <c r="S185" s="60"/>
      <c r="T185" s="60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59"/>
      <c r="G186" s="159"/>
      <c r="H186" s="159"/>
      <c r="I186" s="14"/>
      <c r="J186" s="280"/>
      <c r="K186" s="14"/>
      <c r="L186" s="159"/>
      <c r="M186" s="75"/>
      <c r="P186" s="16"/>
      <c r="S186" s="60"/>
      <c r="T186" s="60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59"/>
      <c r="G187" s="159"/>
      <c r="H187" s="159"/>
      <c r="I187" s="14"/>
      <c r="J187" s="280"/>
      <c r="K187" s="14"/>
      <c r="L187" s="159"/>
      <c r="M187" s="75"/>
      <c r="P187" s="16"/>
      <c r="S187" s="60"/>
      <c r="T187" s="60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59"/>
      <c r="G188" s="159"/>
      <c r="H188" s="159"/>
      <c r="I188" s="14"/>
      <c r="J188" s="280"/>
      <c r="K188" s="14"/>
      <c r="L188" s="159"/>
      <c r="M188" s="75"/>
      <c r="P188" s="16"/>
      <c r="S188" s="60"/>
      <c r="T188" s="60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59"/>
      <c r="G189" s="159"/>
      <c r="H189" s="159"/>
      <c r="I189" s="14"/>
      <c r="J189" s="280"/>
      <c r="K189" s="14"/>
      <c r="L189" s="159"/>
      <c r="M189" s="75"/>
      <c r="P189" s="16"/>
      <c r="S189" s="60"/>
      <c r="T189" s="60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59"/>
      <c r="G190" s="159"/>
      <c r="H190" s="159"/>
      <c r="I190" s="14"/>
      <c r="J190" s="280"/>
      <c r="K190" s="14"/>
      <c r="L190" s="159"/>
      <c r="M190" s="75"/>
      <c r="P190" s="16"/>
      <c r="S190" s="60"/>
      <c r="T190" s="60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59"/>
      <c r="G191" s="159"/>
      <c r="H191" s="159"/>
      <c r="I191" s="14"/>
      <c r="J191" s="280"/>
      <c r="K191" s="14"/>
      <c r="L191" s="159"/>
      <c r="M191" s="75"/>
      <c r="P191" s="16"/>
      <c r="S191" s="60"/>
      <c r="T191" s="60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59"/>
      <c r="G192" s="159"/>
      <c r="H192" s="159"/>
      <c r="I192" s="14"/>
      <c r="J192" s="280"/>
      <c r="K192" s="14"/>
      <c r="L192" s="159"/>
      <c r="M192" s="75"/>
      <c r="P192" s="16"/>
      <c r="S192" s="60"/>
      <c r="T192" s="60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59"/>
      <c r="G193" s="159"/>
      <c r="H193" s="159"/>
      <c r="I193" s="14"/>
      <c r="J193" s="280"/>
      <c r="K193" s="14"/>
      <c r="L193" s="159"/>
      <c r="M193" s="75"/>
      <c r="P193" s="16"/>
      <c r="S193" s="60"/>
      <c r="T193" s="60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59"/>
      <c r="G194" s="159"/>
      <c r="H194" s="159"/>
      <c r="I194" s="14"/>
      <c r="J194" s="280"/>
      <c r="K194" s="14"/>
      <c r="L194" s="159"/>
      <c r="M194" s="75"/>
      <c r="P194" s="16"/>
      <c r="S194" s="60"/>
      <c r="T194" s="60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59"/>
      <c r="G195" s="159"/>
      <c r="H195" s="159"/>
      <c r="I195" s="14"/>
      <c r="J195" s="280"/>
      <c r="K195" s="14"/>
      <c r="L195" s="159"/>
      <c r="M195" s="75"/>
      <c r="P195" s="16"/>
      <c r="S195" s="60"/>
      <c r="T195" s="60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59"/>
      <c r="G196" s="159"/>
      <c r="H196" s="159"/>
      <c r="I196" s="14"/>
      <c r="J196" s="280"/>
      <c r="K196" s="14"/>
      <c r="L196" s="159"/>
      <c r="M196" s="75"/>
      <c r="P196" s="16"/>
      <c r="S196" s="60"/>
      <c r="T196" s="60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59"/>
      <c r="G197" s="159"/>
      <c r="H197" s="159"/>
      <c r="I197" s="14"/>
      <c r="J197" s="280"/>
      <c r="K197" s="14"/>
      <c r="L197" s="159"/>
      <c r="M197" s="75"/>
      <c r="P197" s="16"/>
      <c r="S197" s="60"/>
      <c r="T197" s="60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59"/>
      <c r="G198" s="159"/>
      <c r="H198" s="159"/>
      <c r="I198" s="14"/>
      <c r="J198" s="280"/>
      <c r="K198" s="14"/>
      <c r="L198" s="159"/>
      <c r="M198" s="75"/>
      <c r="P198" s="16"/>
      <c r="S198" s="60"/>
      <c r="T198" s="60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59"/>
      <c r="G199" s="159"/>
      <c r="H199" s="159"/>
      <c r="I199" s="14"/>
      <c r="J199" s="280"/>
      <c r="K199" s="14"/>
      <c r="L199" s="159"/>
      <c r="M199" s="75"/>
      <c r="P199" s="16"/>
      <c r="S199" s="60"/>
      <c r="T199" s="60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59"/>
      <c r="G200" s="159"/>
      <c r="H200" s="159"/>
      <c r="I200" s="14"/>
      <c r="J200" s="280"/>
      <c r="K200" s="14"/>
      <c r="L200" s="159"/>
      <c r="M200" s="75"/>
      <c r="P200" s="16"/>
      <c r="S200" s="60"/>
      <c r="T200" s="60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59"/>
      <c r="G201" s="159"/>
      <c r="H201" s="159"/>
      <c r="I201" s="14"/>
      <c r="J201" s="280"/>
      <c r="K201" s="14"/>
      <c r="L201" s="159"/>
      <c r="M201" s="75"/>
      <c r="P201" s="16"/>
      <c r="S201" s="60"/>
      <c r="T201" s="60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59"/>
      <c r="G202" s="159"/>
      <c r="H202" s="159"/>
      <c r="I202" s="14"/>
      <c r="J202" s="280"/>
      <c r="K202" s="14"/>
      <c r="L202" s="159"/>
      <c r="M202" s="75"/>
      <c r="P202" s="16"/>
      <c r="S202" s="60"/>
      <c r="T202" s="60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59"/>
      <c r="G203" s="159"/>
      <c r="H203" s="159"/>
      <c r="I203" s="14"/>
      <c r="J203" s="280"/>
      <c r="K203" s="14"/>
      <c r="L203" s="159"/>
      <c r="M203" s="75"/>
      <c r="P203" s="16"/>
      <c r="S203" s="60"/>
      <c r="T203" s="60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59"/>
      <c r="G204" s="159"/>
      <c r="H204" s="159"/>
      <c r="I204" s="14"/>
      <c r="J204" s="280"/>
      <c r="K204" s="14"/>
      <c r="L204" s="159"/>
      <c r="M204" s="75"/>
      <c r="P204" s="16"/>
      <c r="S204" s="60"/>
      <c r="T204" s="60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59"/>
      <c r="G205" s="159"/>
      <c r="H205" s="159"/>
      <c r="I205" s="14"/>
      <c r="J205" s="280"/>
      <c r="K205" s="14"/>
      <c r="L205" s="159"/>
      <c r="M205" s="75"/>
      <c r="P205" s="16"/>
      <c r="S205" s="60"/>
      <c r="T205" s="60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59"/>
      <c r="G206" s="159"/>
      <c r="H206" s="159"/>
      <c r="I206" s="14"/>
      <c r="J206" s="280"/>
      <c r="K206" s="14"/>
      <c r="L206" s="159"/>
      <c r="M206" s="75"/>
      <c r="P206" s="16"/>
      <c r="S206" s="60"/>
      <c r="T206" s="60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59"/>
      <c r="G207" s="159"/>
      <c r="H207" s="159"/>
      <c r="I207" s="14"/>
      <c r="J207" s="280"/>
      <c r="K207" s="14"/>
      <c r="L207" s="159"/>
      <c r="M207" s="75"/>
      <c r="N207" s="75"/>
      <c r="O207" s="75"/>
      <c r="P207" s="75"/>
      <c r="Q207" s="75"/>
      <c r="R207" s="159"/>
      <c r="S207" s="14"/>
      <c r="T207" s="14"/>
      <c r="U207" s="75"/>
      <c r="V207" s="75"/>
      <c r="W207" s="75"/>
      <c r="X207" s="14"/>
      <c r="Y207" s="75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59"/>
      <c r="G208" s="159"/>
      <c r="H208" s="159"/>
      <c r="I208" s="14"/>
      <c r="J208" s="280"/>
      <c r="K208" s="14"/>
      <c r="L208" s="159"/>
      <c r="M208" s="75"/>
      <c r="N208" s="75"/>
      <c r="O208" s="75"/>
      <c r="P208" s="75"/>
      <c r="Q208" s="75"/>
      <c r="R208" s="159"/>
      <c r="S208" s="14"/>
      <c r="T208" s="14"/>
      <c r="U208" s="75"/>
      <c r="V208" s="75"/>
      <c r="W208" s="75"/>
      <c r="X208" s="14"/>
      <c r="Y208" s="75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59"/>
      <c r="G209" s="159"/>
      <c r="H209" s="159"/>
      <c r="I209" s="14"/>
      <c r="J209" s="280"/>
      <c r="K209" s="14"/>
      <c r="L209" s="159"/>
      <c r="M209" s="75"/>
      <c r="N209" s="75"/>
      <c r="O209" s="75"/>
      <c r="P209" s="75"/>
      <c r="Q209" s="75"/>
      <c r="R209" s="159"/>
      <c r="S209" s="14"/>
      <c r="T209" s="14"/>
      <c r="U209" s="75"/>
      <c r="V209" s="75"/>
      <c r="W209" s="75"/>
      <c r="X209" s="14"/>
      <c r="Y209" s="75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59"/>
      <c r="G210" s="159"/>
      <c r="H210" s="159"/>
      <c r="I210" s="14"/>
      <c r="J210" s="280"/>
      <c r="K210" s="14"/>
      <c r="L210" s="159"/>
      <c r="M210" s="75"/>
      <c r="N210" s="75"/>
      <c r="O210" s="75"/>
      <c r="P210" s="75"/>
      <c r="Q210" s="75"/>
      <c r="R210" s="159"/>
      <c r="S210" s="14"/>
      <c r="T210" s="14"/>
      <c r="U210" s="75"/>
      <c r="V210" s="75"/>
      <c r="W210" s="75"/>
      <c r="X210" s="14"/>
      <c r="Y210" s="75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59"/>
      <c r="G211" s="159"/>
      <c r="H211" s="159"/>
      <c r="I211" s="14"/>
      <c r="J211" s="280"/>
      <c r="K211" s="14"/>
      <c r="L211" s="159"/>
      <c r="M211" s="75"/>
      <c r="N211" s="75"/>
      <c r="O211" s="75"/>
      <c r="P211" s="75"/>
      <c r="Q211" s="75"/>
      <c r="R211" s="159"/>
      <c r="S211" s="14"/>
      <c r="T211" s="14"/>
      <c r="U211" s="75"/>
      <c r="V211" s="75"/>
      <c r="W211" s="75"/>
      <c r="X211" s="14"/>
      <c r="Y211" s="75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59"/>
      <c r="G212" s="159"/>
      <c r="H212" s="159"/>
      <c r="I212" s="14"/>
      <c r="J212" s="280"/>
      <c r="K212" s="14"/>
      <c r="L212" s="159"/>
      <c r="M212" s="75"/>
      <c r="N212" s="75"/>
      <c r="O212" s="75"/>
      <c r="P212" s="75"/>
      <c r="Q212" s="75"/>
      <c r="R212" s="159"/>
      <c r="S212" s="14"/>
      <c r="T212" s="14"/>
      <c r="U212" s="75"/>
      <c r="V212" s="75"/>
      <c r="W212" s="75"/>
      <c r="X212" s="14"/>
      <c r="Y212" s="75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59"/>
      <c r="G213" s="159"/>
      <c r="H213" s="159"/>
      <c r="I213" s="14"/>
      <c r="J213" s="280"/>
      <c r="K213" s="14"/>
      <c r="L213" s="159"/>
      <c r="M213" s="75"/>
      <c r="N213" s="75"/>
      <c r="O213" s="75"/>
      <c r="P213" s="75"/>
      <c r="Q213" s="75"/>
      <c r="R213" s="159"/>
      <c r="S213" s="14"/>
      <c r="T213" s="14"/>
      <c r="U213" s="75"/>
      <c r="V213" s="75"/>
      <c r="W213" s="75"/>
      <c r="X213" s="14"/>
      <c r="Y213" s="75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59"/>
      <c r="G214" s="159"/>
      <c r="H214" s="159"/>
      <c r="I214" s="14"/>
      <c r="J214" s="280"/>
      <c r="K214" s="14"/>
      <c r="L214" s="159"/>
      <c r="M214" s="75"/>
      <c r="N214" s="75"/>
      <c r="O214" s="75"/>
      <c r="P214" s="75"/>
      <c r="Q214" s="75"/>
      <c r="R214" s="159"/>
      <c r="S214" s="14"/>
      <c r="T214" s="14"/>
      <c r="U214" s="75"/>
      <c r="V214" s="75"/>
      <c r="W214" s="75"/>
      <c r="X214" s="14"/>
      <c r="Y214" s="75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59"/>
      <c r="G215" s="159"/>
      <c r="H215" s="159"/>
      <c r="I215" s="14"/>
      <c r="J215" s="280"/>
      <c r="K215" s="14"/>
      <c r="L215" s="159"/>
      <c r="M215" s="75"/>
      <c r="N215" s="75"/>
      <c r="O215" s="75"/>
      <c r="P215" s="75"/>
      <c r="Q215" s="75"/>
      <c r="R215" s="159"/>
      <c r="S215" s="14"/>
      <c r="T215" s="14"/>
      <c r="U215" s="75"/>
      <c r="V215" s="75"/>
      <c r="W215" s="75"/>
      <c r="X215" s="14"/>
      <c r="Y215" s="75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59"/>
      <c r="G216" s="159"/>
      <c r="H216" s="159"/>
      <c r="I216" s="14"/>
      <c r="J216" s="280"/>
      <c r="K216" s="14"/>
      <c r="L216" s="159"/>
      <c r="M216" s="75"/>
      <c r="N216" s="75"/>
      <c r="O216" s="75"/>
      <c r="P216" s="75"/>
      <c r="Q216" s="75"/>
      <c r="R216" s="159"/>
      <c r="S216" s="14"/>
      <c r="T216" s="14"/>
      <c r="U216" s="75"/>
      <c r="V216" s="75"/>
      <c r="W216" s="75"/>
      <c r="X216" s="14"/>
      <c r="Y216" s="75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59"/>
      <c r="G217" s="159"/>
      <c r="H217" s="159"/>
      <c r="I217" s="14"/>
      <c r="J217" s="280"/>
      <c r="K217" s="14"/>
      <c r="L217" s="159"/>
      <c r="M217" s="75"/>
      <c r="N217" s="75"/>
      <c r="O217" s="75"/>
      <c r="P217" s="75"/>
      <c r="Q217" s="75"/>
      <c r="R217" s="159"/>
      <c r="S217" s="14"/>
      <c r="T217" s="14"/>
      <c r="U217" s="75"/>
      <c r="V217" s="75"/>
      <c r="W217" s="75"/>
      <c r="X217" s="14"/>
      <c r="Y217" s="75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59"/>
      <c r="G218" s="159"/>
      <c r="H218" s="159"/>
      <c r="I218" s="14"/>
      <c r="J218" s="280"/>
      <c r="K218" s="14"/>
      <c r="L218" s="159"/>
      <c r="M218" s="75"/>
      <c r="N218" s="75"/>
      <c r="O218" s="75"/>
      <c r="P218" s="75"/>
      <c r="Q218" s="75"/>
      <c r="R218" s="159"/>
      <c r="S218" s="14"/>
      <c r="T218" s="14"/>
      <c r="U218" s="75"/>
      <c r="V218" s="75"/>
      <c r="W218" s="75"/>
      <c r="X218" s="14"/>
      <c r="Y218" s="75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59"/>
      <c r="G219" s="159"/>
      <c r="H219" s="159"/>
      <c r="I219" s="14"/>
      <c r="J219" s="280"/>
      <c r="K219" s="14"/>
      <c r="L219" s="159"/>
      <c r="M219" s="75"/>
      <c r="N219" s="75"/>
      <c r="O219" s="75"/>
      <c r="P219" s="75"/>
      <c r="Q219" s="75"/>
      <c r="R219" s="159"/>
      <c r="S219" s="14"/>
      <c r="T219" s="14"/>
      <c r="U219" s="75"/>
      <c r="V219" s="75"/>
      <c r="W219" s="75"/>
      <c r="X219" s="14"/>
      <c r="Y219" s="75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59"/>
      <c r="G220" s="159"/>
      <c r="H220" s="159"/>
      <c r="I220" s="14"/>
      <c r="J220" s="280"/>
      <c r="K220" s="14"/>
      <c r="L220" s="159"/>
      <c r="M220" s="75"/>
      <c r="N220" s="75"/>
      <c r="O220" s="75"/>
      <c r="P220" s="75"/>
      <c r="Q220" s="75"/>
      <c r="R220" s="159"/>
      <c r="S220" s="14"/>
      <c r="T220" s="14"/>
      <c r="U220" s="75"/>
      <c r="V220" s="75"/>
      <c r="W220" s="75"/>
      <c r="X220" s="14"/>
      <c r="Y220" s="75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59"/>
      <c r="G221" s="159"/>
      <c r="H221" s="159"/>
      <c r="I221" s="14"/>
      <c r="J221" s="280"/>
      <c r="K221" s="14"/>
      <c r="L221" s="159"/>
      <c r="M221" s="75"/>
      <c r="N221" s="75"/>
      <c r="O221" s="75"/>
      <c r="P221" s="75"/>
      <c r="Q221" s="75"/>
      <c r="R221" s="159"/>
      <c r="S221" s="14"/>
      <c r="T221" s="14"/>
      <c r="U221" s="75"/>
      <c r="V221" s="75"/>
      <c r="W221" s="75"/>
      <c r="X221" s="14"/>
      <c r="Y221" s="75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59"/>
      <c r="G222" s="159"/>
      <c r="H222" s="159"/>
      <c r="I222" s="14"/>
      <c r="J222" s="280"/>
      <c r="K222" s="14"/>
      <c r="L222" s="159"/>
      <c r="M222" s="75"/>
      <c r="N222" s="75"/>
      <c r="O222" s="75"/>
      <c r="P222" s="75"/>
      <c r="Q222" s="75"/>
      <c r="R222" s="159"/>
      <c r="S222" s="14"/>
      <c r="T222" s="14"/>
      <c r="U222" s="75"/>
      <c r="V222" s="75"/>
      <c r="W222" s="75"/>
      <c r="X222" s="14"/>
      <c r="Y222" s="75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59"/>
      <c r="G223" s="159"/>
      <c r="H223" s="159"/>
      <c r="I223" s="14"/>
      <c r="J223" s="280"/>
      <c r="K223" s="14"/>
      <c r="L223" s="159"/>
      <c r="M223" s="75"/>
      <c r="N223" s="75"/>
      <c r="O223" s="75"/>
      <c r="P223" s="75"/>
      <c r="Q223" s="75"/>
      <c r="R223" s="159"/>
      <c r="S223" s="14"/>
      <c r="T223" s="14"/>
      <c r="U223" s="75"/>
      <c r="V223" s="75"/>
      <c r="W223" s="75"/>
      <c r="X223" s="14"/>
      <c r="Y223" s="75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59"/>
      <c r="G224" s="159"/>
      <c r="H224" s="159"/>
      <c r="I224" s="14"/>
      <c r="J224" s="280"/>
      <c r="K224" s="14"/>
      <c r="L224" s="159"/>
      <c r="M224" s="75"/>
      <c r="N224" s="75"/>
      <c r="O224" s="75"/>
      <c r="P224" s="75"/>
      <c r="Q224" s="75"/>
      <c r="R224" s="159"/>
      <c r="S224" s="14"/>
      <c r="T224" s="14"/>
      <c r="U224" s="75"/>
      <c r="V224" s="75"/>
      <c r="W224" s="75"/>
      <c r="X224" s="14"/>
      <c r="Y224" s="75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59"/>
      <c r="G225" s="159"/>
      <c r="H225" s="159"/>
      <c r="I225" s="14"/>
      <c r="J225" s="280"/>
      <c r="K225" s="14"/>
      <c r="L225" s="159"/>
      <c r="M225" s="75"/>
      <c r="N225" s="75"/>
      <c r="O225" s="75"/>
      <c r="P225" s="75"/>
      <c r="Q225" s="75"/>
      <c r="R225" s="159"/>
      <c r="S225" s="14"/>
      <c r="T225" s="14"/>
      <c r="U225" s="75"/>
      <c r="V225" s="75"/>
      <c r="W225" s="75"/>
      <c r="X225" s="14"/>
      <c r="Y225" s="75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59"/>
      <c r="G226" s="159"/>
      <c r="H226" s="159"/>
      <c r="I226" s="14"/>
      <c r="J226" s="280"/>
      <c r="K226" s="14"/>
      <c r="L226" s="159"/>
      <c r="M226" s="75"/>
      <c r="N226" s="75"/>
      <c r="O226" s="75"/>
      <c r="P226" s="75"/>
      <c r="Q226" s="75"/>
      <c r="R226" s="159"/>
      <c r="S226" s="14"/>
      <c r="T226" s="14"/>
      <c r="U226" s="75"/>
      <c r="V226" s="75"/>
      <c r="W226" s="75"/>
      <c r="X226" s="14"/>
      <c r="Y226" s="75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59"/>
      <c r="G227" s="159"/>
      <c r="H227" s="159"/>
      <c r="I227" s="14"/>
      <c r="J227" s="280"/>
      <c r="K227" s="14"/>
      <c r="L227" s="159"/>
      <c r="M227" s="75"/>
      <c r="N227" s="75"/>
      <c r="O227" s="75"/>
      <c r="P227" s="75"/>
      <c r="Q227" s="75"/>
      <c r="R227" s="159"/>
      <c r="S227" s="14"/>
      <c r="T227" s="14"/>
      <c r="U227" s="75"/>
      <c r="V227" s="75"/>
      <c r="W227" s="75"/>
      <c r="X227" s="14"/>
      <c r="Y227" s="75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59"/>
      <c r="G228" s="159"/>
      <c r="H228" s="159"/>
      <c r="I228" s="14"/>
      <c r="J228" s="280"/>
      <c r="K228" s="14"/>
      <c r="L228" s="159"/>
      <c r="M228" s="75"/>
      <c r="N228" s="75"/>
      <c r="O228" s="75"/>
      <c r="P228" s="75"/>
      <c r="Q228" s="75"/>
      <c r="R228" s="159"/>
      <c r="S228" s="14"/>
      <c r="T228" s="14"/>
      <c r="U228" s="75"/>
      <c r="V228" s="75"/>
      <c r="W228" s="75"/>
      <c r="X228" s="14"/>
      <c r="Y228" s="75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59"/>
      <c r="G229" s="159"/>
      <c r="H229" s="159"/>
      <c r="I229" s="14"/>
      <c r="J229" s="280"/>
      <c r="K229" s="14"/>
      <c r="L229" s="159"/>
      <c r="M229" s="75"/>
      <c r="N229" s="75"/>
      <c r="O229" s="75"/>
      <c r="P229" s="75"/>
      <c r="Q229" s="75"/>
      <c r="R229" s="159"/>
      <c r="S229" s="14"/>
      <c r="T229" s="14"/>
      <c r="U229" s="75"/>
      <c r="V229" s="75"/>
      <c r="W229" s="75"/>
      <c r="X229" s="14"/>
      <c r="Y229" s="75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59"/>
      <c r="G230" s="159"/>
      <c r="H230" s="159"/>
      <c r="I230" s="14"/>
      <c r="J230" s="280"/>
      <c r="K230" s="14"/>
      <c r="L230" s="159"/>
      <c r="M230" s="75"/>
      <c r="N230" s="75"/>
      <c r="O230" s="75"/>
      <c r="P230" s="75"/>
      <c r="Q230" s="75"/>
      <c r="R230" s="159"/>
      <c r="S230" s="14"/>
      <c r="T230" s="14"/>
      <c r="U230" s="75"/>
      <c r="V230" s="75"/>
      <c r="W230" s="75"/>
      <c r="X230" s="14"/>
      <c r="Y230" s="75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59"/>
      <c r="G231" s="159"/>
      <c r="H231" s="159"/>
      <c r="I231" s="14"/>
      <c r="J231" s="280"/>
      <c r="K231" s="14"/>
      <c r="L231" s="159"/>
      <c r="M231" s="75"/>
      <c r="N231" s="75"/>
      <c r="O231" s="75"/>
      <c r="P231" s="75"/>
      <c r="Q231" s="75"/>
      <c r="R231" s="159"/>
      <c r="S231" s="14"/>
      <c r="T231" s="14"/>
      <c r="U231" s="75"/>
      <c r="V231" s="75"/>
      <c r="W231" s="75"/>
      <c r="X231" s="14"/>
      <c r="Y231" s="75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59"/>
      <c r="G232" s="159"/>
      <c r="H232" s="159"/>
      <c r="I232" s="14"/>
      <c r="J232" s="280"/>
      <c r="K232" s="14"/>
      <c r="L232" s="159"/>
      <c r="M232" s="75"/>
      <c r="N232" s="75"/>
      <c r="O232" s="75"/>
      <c r="P232" s="75"/>
      <c r="Q232" s="75"/>
      <c r="R232" s="159"/>
      <c r="S232" s="14"/>
      <c r="T232" s="14"/>
      <c r="U232" s="75"/>
      <c r="V232" s="75"/>
      <c r="W232" s="75"/>
      <c r="X232" s="14"/>
      <c r="Y232" s="75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59"/>
      <c r="G233" s="159"/>
      <c r="H233" s="159"/>
      <c r="I233" s="14"/>
      <c r="J233" s="280"/>
      <c r="K233" s="14"/>
      <c r="L233" s="159"/>
      <c r="M233" s="75"/>
      <c r="N233" s="75"/>
      <c r="O233" s="75"/>
      <c r="P233" s="75"/>
      <c r="Q233" s="75"/>
      <c r="R233" s="159"/>
      <c r="S233" s="14"/>
      <c r="T233" s="14"/>
      <c r="U233" s="75"/>
      <c r="V233" s="75"/>
      <c r="W233" s="75"/>
      <c r="X233" s="14"/>
      <c r="Y233" s="75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59"/>
      <c r="G234" s="159"/>
      <c r="H234" s="159"/>
      <c r="I234" s="14"/>
      <c r="J234" s="280"/>
      <c r="K234" s="14"/>
      <c r="L234" s="159"/>
      <c r="M234" s="75"/>
      <c r="N234" s="75"/>
      <c r="O234" s="75"/>
      <c r="P234" s="75"/>
      <c r="Q234" s="75"/>
      <c r="R234" s="159"/>
      <c r="S234" s="14"/>
      <c r="T234" s="14"/>
      <c r="U234" s="75"/>
      <c r="V234" s="75"/>
      <c r="W234" s="75"/>
      <c r="X234" s="14"/>
      <c r="Y234" s="75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59"/>
      <c r="G235" s="159"/>
      <c r="H235" s="159"/>
      <c r="I235" s="14"/>
      <c r="J235" s="280"/>
      <c r="K235" s="14"/>
      <c r="L235" s="159"/>
      <c r="M235" s="75"/>
      <c r="N235" s="75"/>
      <c r="O235" s="75"/>
      <c r="P235" s="75"/>
      <c r="Q235" s="75"/>
      <c r="R235" s="159"/>
      <c r="S235" s="14"/>
      <c r="T235" s="14"/>
      <c r="U235" s="75"/>
      <c r="V235" s="75"/>
      <c r="W235" s="75"/>
      <c r="X235" s="14"/>
      <c r="Y235" s="75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59"/>
      <c r="G236" s="159"/>
      <c r="H236" s="159"/>
      <c r="I236" s="14"/>
      <c r="J236" s="280"/>
      <c r="K236" s="14"/>
      <c r="L236" s="159"/>
      <c r="M236" s="75"/>
      <c r="N236" s="75"/>
      <c r="O236" s="75"/>
      <c r="P236" s="75"/>
      <c r="Q236" s="75"/>
      <c r="R236" s="159"/>
      <c r="S236" s="14"/>
      <c r="T236" s="14"/>
      <c r="U236" s="75"/>
      <c r="V236" s="75"/>
      <c r="W236" s="75"/>
      <c r="X236" s="14"/>
      <c r="Y236" s="75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59"/>
      <c r="G237" s="159"/>
      <c r="H237" s="159"/>
      <c r="I237" s="14"/>
      <c r="J237" s="280"/>
      <c r="K237" s="14"/>
      <c r="L237" s="159"/>
      <c r="M237" s="75"/>
      <c r="N237" s="75"/>
      <c r="O237" s="75"/>
      <c r="P237" s="75"/>
      <c r="Q237" s="75"/>
      <c r="R237" s="159"/>
      <c r="S237" s="14"/>
      <c r="T237" s="14"/>
      <c r="U237" s="75"/>
      <c r="V237" s="75"/>
      <c r="W237" s="75"/>
      <c r="X237" s="14"/>
      <c r="Y237" s="75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59"/>
      <c r="G238" s="159"/>
      <c r="H238" s="159"/>
      <c r="I238" s="14"/>
      <c r="J238" s="280"/>
      <c r="K238" s="14"/>
      <c r="L238" s="159"/>
      <c r="M238" s="75"/>
      <c r="N238" s="75"/>
      <c r="O238" s="75"/>
      <c r="P238" s="75"/>
      <c r="Q238" s="75"/>
      <c r="R238" s="159"/>
      <c r="S238" s="14"/>
      <c r="T238" s="14"/>
      <c r="U238" s="75"/>
      <c r="V238" s="75"/>
      <c r="W238" s="75"/>
      <c r="X238" s="14"/>
      <c r="Y238" s="75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59"/>
      <c r="G239" s="159"/>
      <c r="H239" s="159"/>
      <c r="I239" s="14"/>
      <c r="J239" s="280"/>
      <c r="K239" s="14"/>
      <c r="L239" s="159"/>
      <c r="M239" s="75"/>
      <c r="N239" s="75"/>
      <c r="O239" s="75"/>
      <c r="P239" s="75"/>
      <c r="Q239" s="75"/>
      <c r="R239" s="159"/>
      <c r="S239" s="14"/>
      <c r="T239" s="14"/>
      <c r="U239" s="75"/>
      <c r="V239" s="75"/>
      <c r="W239" s="75"/>
      <c r="X239" s="14"/>
      <c r="Y239" s="75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59"/>
      <c r="G240" s="159"/>
      <c r="H240" s="159"/>
      <c r="I240" s="14"/>
      <c r="J240" s="280"/>
      <c r="K240" s="14"/>
      <c r="L240" s="159"/>
      <c r="M240" s="75"/>
      <c r="N240" s="75"/>
      <c r="O240" s="75"/>
      <c r="P240" s="75"/>
      <c r="Q240" s="75"/>
      <c r="R240" s="159"/>
      <c r="S240" s="14"/>
      <c r="T240" s="14"/>
      <c r="U240" s="75"/>
      <c r="V240" s="75"/>
      <c r="W240" s="75"/>
      <c r="X240" s="14"/>
      <c r="Y240" s="75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59"/>
      <c r="G241" s="159"/>
      <c r="H241" s="159"/>
      <c r="I241" s="14"/>
      <c r="J241" s="280"/>
      <c r="K241" s="14"/>
      <c r="L241" s="159"/>
      <c r="M241" s="75"/>
      <c r="N241" s="75"/>
      <c r="O241" s="75"/>
      <c r="P241" s="75"/>
      <c r="Q241" s="75"/>
      <c r="R241" s="159"/>
      <c r="S241" s="14"/>
      <c r="T241" s="14"/>
      <c r="U241" s="75"/>
      <c r="V241" s="75"/>
      <c r="W241" s="75"/>
      <c r="X241" s="14"/>
      <c r="Y241" s="75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59"/>
      <c r="G242" s="159"/>
      <c r="H242" s="159"/>
      <c r="I242" s="14"/>
      <c r="J242" s="280"/>
      <c r="K242" s="14"/>
      <c r="L242" s="159"/>
      <c r="M242" s="75"/>
      <c r="N242" s="75"/>
      <c r="O242" s="75"/>
      <c r="P242" s="75"/>
      <c r="Q242" s="75"/>
      <c r="R242" s="159"/>
      <c r="S242" s="14"/>
      <c r="T242" s="14"/>
      <c r="U242" s="75"/>
      <c r="V242" s="75"/>
      <c r="W242" s="75"/>
      <c r="X242" s="14"/>
      <c r="Y242" s="75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59"/>
      <c r="G243" s="159"/>
      <c r="H243" s="159"/>
      <c r="I243" s="14"/>
      <c r="J243" s="280"/>
      <c r="K243" s="14"/>
      <c r="L243" s="159"/>
      <c r="M243" s="75"/>
      <c r="N243" s="75"/>
      <c r="O243" s="75"/>
      <c r="P243" s="75"/>
      <c r="Q243" s="75"/>
      <c r="R243" s="159"/>
      <c r="S243" s="14"/>
      <c r="T243" s="14"/>
      <c r="U243" s="75"/>
      <c r="V243" s="75"/>
      <c r="W243" s="75"/>
      <c r="X243" s="14"/>
      <c r="Y243" s="75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59"/>
      <c r="G244" s="159"/>
      <c r="H244" s="159"/>
      <c r="I244" s="14"/>
      <c r="J244" s="280"/>
      <c r="K244" s="14"/>
      <c r="L244" s="159"/>
      <c r="M244" s="75"/>
      <c r="N244" s="75"/>
      <c r="O244" s="75"/>
      <c r="P244" s="75"/>
      <c r="Q244" s="75"/>
      <c r="R244" s="159"/>
      <c r="S244" s="14"/>
      <c r="T244" s="14"/>
      <c r="U244" s="75"/>
      <c r="V244" s="75"/>
      <c r="W244" s="75"/>
      <c r="X244" s="14"/>
      <c r="Y244" s="75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59"/>
      <c r="G245" s="159"/>
      <c r="H245" s="159"/>
      <c r="I245" s="14"/>
      <c r="J245" s="280"/>
      <c r="K245" s="14"/>
      <c r="L245" s="159"/>
      <c r="M245" s="75"/>
      <c r="N245" s="75"/>
      <c r="O245" s="75"/>
      <c r="P245" s="75"/>
      <c r="Q245" s="75"/>
      <c r="R245" s="159"/>
      <c r="S245" s="14"/>
      <c r="T245" s="14"/>
      <c r="U245" s="75"/>
      <c r="V245" s="75"/>
      <c r="W245" s="75"/>
      <c r="X245" s="14"/>
      <c r="Y245" s="75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59"/>
      <c r="G246" s="159"/>
      <c r="H246" s="159"/>
      <c r="I246" s="14"/>
      <c r="J246" s="280"/>
      <c r="K246" s="14"/>
      <c r="L246" s="159"/>
      <c r="M246" s="75"/>
      <c r="N246" s="75"/>
      <c r="O246" s="75"/>
      <c r="P246" s="75"/>
      <c r="Q246" s="75"/>
      <c r="R246" s="159"/>
      <c r="S246" s="14"/>
      <c r="T246" s="14"/>
      <c r="U246" s="75"/>
      <c r="V246" s="75"/>
      <c r="W246" s="75"/>
      <c r="X246" s="14"/>
      <c r="Y246" s="75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59"/>
      <c r="G247" s="159"/>
      <c r="H247" s="159"/>
      <c r="I247" s="14"/>
      <c r="J247" s="280"/>
      <c r="K247" s="14"/>
      <c r="L247" s="159"/>
      <c r="M247" s="75"/>
      <c r="N247" s="75"/>
      <c r="O247" s="75"/>
      <c r="P247" s="75"/>
      <c r="Q247" s="75"/>
      <c r="R247" s="159"/>
      <c r="S247" s="14"/>
      <c r="T247" s="14"/>
      <c r="U247" s="75"/>
      <c r="V247" s="75"/>
      <c r="W247" s="75"/>
      <c r="X247" s="14"/>
      <c r="Y247" s="75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59"/>
      <c r="G248" s="159"/>
      <c r="H248" s="159"/>
      <c r="I248" s="14"/>
      <c r="J248" s="280"/>
      <c r="K248" s="14"/>
      <c r="L248" s="159"/>
      <c r="M248" s="75"/>
      <c r="N248" s="75"/>
      <c r="O248" s="75"/>
      <c r="P248" s="75"/>
      <c r="Q248" s="75"/>
      <c r="R248" s="159"/>
      <c r="S248" s="14"/>
      <c r="T248" s="14"/>
      <c r="U248" s="75"/>
      <c r="V248" s="75"/>
      <c r="W248" s="75"/>
      <c r="X248" s="14"/>
      <c r="Y248" s="75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59"/>
      <c r="G249" s="159"/>
      <c r="H249" s="159"/>
      <c r="I249" s="14"/>
      <c r="J249" s="280"/>
      <c r="K249" s="14"/>
      <c r="L249" s="159"/>
      <c r="M249" s="75"/>
      <c r="N249" s="75"/>
      <c r="O249" s="75"/>
      <c r="P249" s="75"/>
      <c r="Q249" s="75"/>
      <c r="R249" s="159"/>
      <c r="S249" s="14"/>
      <c r="T249" s="14"/>
      <c r="U249" s="75"/>
      <c r="V249" s="75"/>
      <c r="W249" s="75"/>
      <c r="X249" s="14"/>
      <c r="Y249" s="75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59"/>
      <c r="G250" s="159"/>
      <c r="H250" s="159"/>
      <c r="I250" s="14"/>
      <c r="J250" s="280"/>
      <c r="K250" s="14"/>
      <c r="L250" s="159"/>
      <c r="M250" s="75"/>
      <c r="N250" s="75"/>
      <c r="O250" s="75"/>
      <c r="P250" s="75"/>
      <c r="Q250" s="75"/>
      <c r="R250" s="159"/>
      <c r="S250" s="14"/>
      <c r="T250" s="14"/>
      <c r="U250" s="75"/>
      <c r="V250" s="75"/>
      <c r="W250" s="75"/>
      <c r="X250" s="14"/>
      <c r="Y250" s="75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59"/>
      <c r="G251" s="159"/>
      <c r="H251" s="159"/>
      <c r="I251" s="14"/>
      <c r="J251" s="280"/>
      <c r="K251" s="14"/>
      <c r="L251" s="159"/>
      <c r="M251" s="75"/>
      <c r="N251" s="75"/>
      <c r="O251" s="75"/>
      <c r="P251" s="75"/>
      <c r="Q251" s="75"/>
      <c r="R251" s="159"/>
      <c r="S251" s="14"/>
      <c r="T251" s="14"/>
      <c r="U251" s="75"/>
      <c r="V251" s="75"/>
      <c r="W251" s="75"/>
      <c r="X251" s="14"/>
      <c r="Y251" s="75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59"/>
      <c r="G252" s="159"/>
      <c r="H252" s="159"/>
      <c r="I252" s="14"/>
      <c r="J252" s="280"/>
      <c r="K252" s="14"/>
      <c r="L252" s="159"/>
      <c r="M252" s="75"/>
      <c r="N252" s="75"/>
      <c r="O252" s="75"/>
      <c r="P252" s="75"/>
      <c r="Q252" s="75"/>
      <c r="R252" s="159"/>
      <c r="S252" s="14"/>
      <c r="T252" s="14"/>
      <c r="U252" s="75"/>
      <c r="V252" s="75"/>
      <c r="W252" s="75"/>
      <c r="X252" s="14"/>
      <c r="Y252" s="75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59"/>
      <c r="G253" s="159"/>
      <c r="H253" s="159"/>
      <c r="I253" s="14"/>
      <c r="J253" s="280"/>
      <c r="K253" s="14"/>
      <c r="L253" s="159"/>
      <c r="M253" s="75"/>
      <c r="N253" s="75"/>
      <c r="O253" s="75"/>
      <c r="P253" s="75"/>
      <c r="Q253" s="75"/>
      <c r="R253" s="159"/>
      <c r="S253" s="14"/>
      <c r="T253" s="14"/>
      <c r="U253" s="75"/>
      <c r="V253" s="75"/>
      <c r="W253" s="75"/>
      <c r="X253" s="14"/>
      <c r="Y253" s="75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59"/>
      <c r="G254" s="159"/>
      <c r="H254" s="159"/>
      <c r="I254" s="14"/>
      <c r="J254" s="280"/>
      <c r="K254" s="14"/>
      <c r="L254" s="159"/>
      <c r="M254" s="75"/>
      <c r="N254" s="75"/>
      <c r="O254" s="75"/>
      <c r="P254" s="75"/>
      <c r="Q254" s="75"/>
      <c r="R254" s="159"/>
      <c r="S254" s="14"/>
      <c r="T254" s="14"/>
      <c r="U254" s="75"/>
      <c r="V254" s="75"/>
      <c r="W254" s="75"/>
      <c r="X254" s="14"/>
      <c r="Y254" s="75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59"/>
      <c r="G255" s="159"/>
      <c r="H255" s="159"/>
      <c r="I255" s="14"/>
      <c r="J255" s="280"/>
      <c r="K255" s="14"/>
      <c r="L255" s="159"/>
      <c r="M255" s="75"/>
      <c r="N255" s="75"/>
      <c r="O255" s="75"/>
      <c r="P255" s="75"/>
      <c r="Q255" s="75"/>
      <c r="R255" s="159"/>
      <c r="S255" s="14"/>
      <c r="T255" s="14"/>
      <c r="U255" s="75"/>
      <c r="V255" s="75"/>
      <c r="W255" s="75"/>
      <c r="X255" s="14"/>
      <c r="Y255" s="75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59"/>
      <c r="G256" s="159"/>
      <c r="H256" s="159"/>
      <c r="I256" s="14"/>
      <c r="J256" s="280"/>
      <c r="K256" s="14"/>
      <c r="L256" s="159"/>
      <c r="M256" s="75"/>
      <c r="N256" s="75"/>
      <c r="O256" s="75"/>
      <c r="P256" s="75"/>
      <c r="Q256" s="75"/>
      <c r="R256" s="159"/>
      <c r="S256" s="14"/>
      <c r="T256" s="14"/>
      <c r="U256" s="75"/>
      <c r="V256" s="75"/>
      <c r="W256" s="75"/>
      <c r="X256" s="14"/>
      <c r="Y256" s="75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59"/>
      <c r="G257" s="159"/>
      <c r="H257" s="159"/>
      <c r="I257" s="14"/>
      <c r="J257" s="280"/>
      <c r="K257" s="14"/>
      <c r="L257" s="159"/>
      <c r="M257" s="75"/>
      <c r="N257" s="75"/>
      <c r="O257" s="75"/>
      <c r="P257" s="75"/>
      <c r="Q257" s="75"/>
      <c r="R257" s="159"/>
      <c r="S257" s="14"/>
      <c r="T257" s="14"/>
      <c r="U257" s="75"/>
      <c r="V257" s="75"/>
      <c r="W257" s="75"/>
      <c r="X257" s="14"/>
      <c r="Y257" s="75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59"/>
      <c r="G258" s="159"/>
      <c r="H258" s="159"/>
      <c r="I258" s="14"/>
      <c r="J258" s="280"/>
      <c r="K258" s="14"/>
      <c r="L258" s="159"/>
      <c r="M258" s="75"/>
      <c r="N258" s="75"/>
      <c r="O258" s="75"/>
      <c r="P258" s="75"/>
      <c r="Q258" s="75"/>
      <c r="R258" s="159"/>
      <c r="S258" s="14"/>
      <c r="T258" s="14"/>
      <c r="U258" s="75"/>
      <c r="V258" s="75"/>
      <c r="W258" s="75"/>
      <c r="X258" s="14"/>
      <c r="Y258" s="75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59"/>
      <c r="G259" s="159"/>
      <c r="H259" s="159"/>
      <c r="I259" s="14"/>
      <c r="J259" s="280"/>
      <c r="K259" s="14"/>
      <c r="L259" s="159"/>
      <c r="M259" s="75"/>
      <c r="N259" s="75"/>
      <c r="O259" s="75"/>
      <c r="P259" s="75"/>
      <c r="Q259" s="75"/>
      <c r="R259" s="159"/>
      <c r="S259" s="14"/>
      <c r="T259" s="14"/>
      <c r="U259" s="75"/>
      <c r="V259" s="75"/>
      <c r="W259" s="75"/>
      <c r="X259" s="14"/>
      <c r="Y259" s="75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59"/>
      <c r="G260" s="159"/>
      <c r="H260" s="159"/>
      <c r="I260" s="14"/>
      <c r="J260" s="280"/>
      <c r="K260" s="14"/>
      <c r="L260" s="159"/>
      <c r="M260" s="75"/>
      <c r="N260" s="75"/>
      <c r="O260" s="75"/>
      <c r="P260" s="75"/>
      <c r="Q260" s="75"/>
      <c r="R260" s="159"/>
      <c r="S260" s="14"/>
      <c r="T260" s="14"/>
      <c r="U260" s="75"/>
      <c r="V260" s="75"/>
      <c r="W260" s="75"/>
      <c r="X260" s="14"/>
      <c r="Y260" s="75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59"/>
      <c r="G261" s="159"/>
      <c r="H261" s="159"/>
      <c r="I261" s="14"/>
      <c r="J261" s="280"/>
      <c r="K261" s="14"/>
      <c r="L261" s="159"/>
      <c r="M261" s="75"/>
      <c r="N261" s="75"/>
      <c r="O261" s="75"/>
      <c r="P261" s="75"/>
      <c r="Q261" s="75"/>
      <c r="R261" s="159"/>
      <c r="S261" s="14"/>
      <c r="T261" s="14"/>
      <c r="U261" s="75"/>
      <c r="V261" s="75"/>
      <c r="W261" s="75"/>
      <c r="X261" s="14"/>
      <c r="Y261" s="75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59"/>
      <c r="G262" s="159"/>
      <c r="H262" s="159"/>
      <c r="I262" s="14"/>
      <c r="J262" s="280"/>
      <c r="K262" s="14"/>
      <c r="L262" s="159"/>
      <c r="M262" s="75"/>
      <c r="N262" s="75"/>
      <c r="O262" s="75"/>
      <c r="P262" s="75"/>
      <c r="Q262" s="75"/>
      <c r="R262" s="159"/>
      <c r="S262" s="14"/>
      <c r="T262" s="14"/>
      <c r="U262" s="75"/>
      <c r="V262" s="75"/>
      <c r="W262" s="75"/>
      <c r="X262" s="14"/>
      <c r="Y262" s="75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59"/>
      <c r="G263" s="159"/>
      <c r="H263" s="159"/>
      <c r="I263" s="14"/>
      <c r="J263" s="280"/>
      <c r="K263" s="14"/>
      <c r="L263" s="159"/>
      <c r="M263" s="75"/>
      <c r="N263" s="75"/>
      <c r="O263" s="75"/>
      <c r="P263" s="75"/>
      <c r="Q263" s="75"/>
      <c r="R263" s="159"/>
      <c r="S263" s="14"/>
      <c r="T263" s="14"/>
      <c r="U263" s="75"/>
      <c r="V263" s="75"/>
      <c r="W263" s="75"/>
      <c r="X263" s="14"/>
      <c r="Y263" s="75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59"/>
      <c r="G264" s="159"/>
      <c r="H264" s="159"/>
      <c r="I264" s="14"/>
      <c r="J264" s="280"/>
      <c r="K264" s="14"/>
      <c r="L264" s="159"/>
      <c r="M264" s="75"/>
      <c r="N264" s="75"/>
      <c r="O264" s="75"/>
      <c r="P264" s="75"/>
      <c r="Q264" s="75"/>
      <c r="R264" s="159"/>
      <c r="S264" s="14"/>
      <c r="T264" s="14"/>
      <c r="U264" s="75"/>
      <c r="V264" s="75"/>
      <c r="W264" s="75"/>
      <c r="X264" s="14"/>
      <c r="Y264" s="75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59"/>
      <c r="G265" s="159"/>
      <c r="H265" s="159"/>
      <c r="I265" s="14"/>
      <c r="J265" s="280"/>
      <c r="K265" s="14"/>
      <c r="L265" s="159"/>
      <c r="M265" s="75"/>
      <c r="N265" s="75"/>
      <c r="O265" s="75"/>
      <c r="P265" s="75"/>
      <c r="Q265" s="75"/>
      <c r="R265" s="159"/>
      <c r="S265" s="14"/>
      <c r="T265" s="14"/>
      <c r="U265" s="75"/>
      <c r="V265" s="75"/>
      <c r="W265" s="75"/>
      <c r="X265" s="14"/>
      <c r="Y265" s="75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59"/>
      <c r="G266" s="159"/>
      <c r="H266" s="159"/>
      <c r="I266" s="14"/>
      <c r="J266" s="280"/>
      <c r="K266" s="14"/>
      <c r="L266" s="159"/>
      <c r="M266" s="75"/>
      <c r="N266" s="75"/>
      <c r="O266" s="75"/>
      <c r="P266" s="75"/>
      <c r="Q266" s="75"/>
      <c r="R266" s="159"/>
      <c r="S266" s="14"/>
      <c r="T266" s="14"/>
      <c r="U266" s="75"/>
      <c r="V266" s="75"/>
      <c r="W266" s="75"/>
      <c r="X266" s="14"/>
      <c r="Y266" s="75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59"/>
      <c r="G267" s="159"/>
      <c r="H267" s="159"/>
      <c r="I267" s="14"/>
      <c r="J267" s="280"/>
      <c r="K267" s="14"/>
      <c r="L267" s="159"/>
      <c r="M267" s="75"/>
      <c r="N267" s="75"/>
      <c r="O267" s="75"/>
      <c r="P267" s="75"/>
      <c r="Q267" s="75"/>
      <c r="R267" s="159"/>
      <c r="S267" s="14"/>
      <c r="T267" s="14"/>
      <c r="U267" s="75"/>
      <c r="V267" s="75"/>
      <c r="W267" s="75"/>
      <c r="X267" s="14"/>
      <c r="Y267" s="75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59"/>
      <c r="G268" s="159"/>
      <c r="H268" s="159"/>
      <c r="I268" s="14"/>
      <c r="J268" s="280"/>
      <c r="K268" s="14"/>
      <c r="L268" s="159"/>
      <c r="M268" s="75"/>
      <c r="N268" s="75"/>
      <c r="O268" s="75"/>
      <c r="P268" s="75"/>
      <c r="Q268" s="75"/>
      <c r="R268" s="159"/>
      <c r="S268" s="14"/>
      <c r="T268" s="14"/>
      <c r="U268" s="75"/>
      <c r="V268" s="75"/>
      <c r="W268" s="75"/>
      <c r="X268" s="14"/>
      <c r="Y268" s="75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59"/>
      <c r="G269" s="159"/>
      <c r="H269" s="159"/>
      <c r="I269" s="14"/>
      <c r="J269" s="280"/>
      <c r="K269" s="14"/>
      <c r="L269" s="159"/>
      <c r="M269" s="75"/>
      <c r="N269" s="75"/>
      <c r="O269" s="75"/>
      <c r="P269" s="75"/>
      <c r="Q269" s="75"/>
      <c r="R269" s="159"/>
      <c r="S269" s="14"/>
      <c r="T269" s="14"/>
      <c r="U269" s="75"/>
      <c r="V269" s="75"/>
      <c r="W269" s="75"/>
      <c r="X269" s="14"/>
      <c r="Y269" s="75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59"/>
      <c r="G270" s="159"/>
      <c r="H270" s="159"/>
      <c r="I270" s="14"/>
      <c r="J270" s="280"/>
      <c r="K270" s="14"/>
      <c r="L270" s="159"/>
      <c r="M270" s="75"/>
      <c r="N270" s="75"/>
      <c r="O270" s="75"/>
      <c r="P270" s="75"/>
      <c r="Q270" s="75"/>
      <c r="R270" s="159"/>
      <c r="S270" s="14"/>
      <c r="T270" s="14"/>
      <c r="U270" s="75"/>
      <c r="V270" s="75"/>
      <c r="W270" s="75"/>
      <c r="X270" s="14"/>
      <c r="Y270" s="75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59"/>
      <c r="G271" s="159"/>
      <c r="H271" s="159"/>
      <c r="I271" s="14"/>
      <c r="J271" s="280"/>
      <c r="K271" s="14"/>
      <c r="L271" s="159"/>
      <c r="M271" s="75"/>
      <c r="N271" s="75"/>
      <c r="O271" s="75"/>
      <c r="P271" s="75"/>
      <c r="Q271" s="75"/>
      <c r="R271" s="159"/>
      <c r="S271" s="14"/>
      <c r="T271" s="14"/>
      <c r="U271" s="75"/>
      <c r="V271" s="75"/>
      <c r="W271" s="75"/>
      <c r="X271" s="14"/>
      <c r="Y271" s="75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59"/>
      <c r="G272" s="159"/>
      <c r="H272" s="159"/>
      <c r="I272" s="14"/>
      <c r="J272" s="280"/>
      <c r="K272" s="14"/>
      <c r="L272" s="159"/>
      <c r="M272" s="75"/>
      <c r="N272" s="75"/>
      <c r="O272" s="75"/>
      <c r="P272" s="75"/>
      <c r="Q272" s="75"/>
      <c r="R272" s="159"/>
      <c r="S272" s="14"/>
      <c r="T272" s="14"/>
      <c r="U272" s="75"/>
      <c r="V272" s="75"/>
      <c r="W272" s="75"/>
      <c r="X272" s="14"/>
      <c r="Y272" s="75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59"/>
      <c r="G273" s="159"/>
      <c r="H273" s="159"/>
      <c r="I273" s="14"/>
      <c r="J273" s="280"/>
      <c r="K273" s="14"/>
      <c r="L273" s="159"/>
      <c r="M273" s="75"/>
      <c r="N273" s="75"/>
      <c r="O273" s="75"/>
      <c r="P273" s="75"/>
      <c r="Q273" s="75"/>
      <c r="R273" s="159"/>
      <c r="S273" s="14"/>
      <c r="T273" s="14"/>
      <c r="U273" s="75"/>
      <c r="V273" s="75"/>
      <c r="W273" s="75"/>
      <c r="X273" s="14"/>
      <c r="Y273" s="75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59"/>
      <c r="G274" s="159"/>
      <c r="H274" s="159"/>
      <c r="I274" s="14"/>
      <c r="J274" s="280"/>
      <c r="K274" s="14"/>
      <c r="L274" s="159"/>
      <c r="M274" s="75"/>
      <c r="N274" s="75"/>
      <c r="O274" s="75"/>
      <c r="P274" s="75"/>
      <c r="Q274" s="75"/>
      <c r="R274" s="159"/>
      <c r="S274" s="14"/>
      <c r="T274" s="14"/>
      <c r="U274" s="75"/>
      <c r="V274" s="75"/>
      <c r="W274" s="75"/>
      <c r="X274" s="14"/>
      <c r="Y274" s="75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59"/>
      <c r="G275" s="159"/>
      <c r="H275" s="159"/>
      <c r="I275" s="14"/>
      <c r="J275" s="280"/>
      <c r="K275" s="14"/>
      <c r="L275" s="159"/>
      <c r="M275" s="75"/>
      <c r="N275" s="75"/>
      <c r="O275" s="75"/>
      <c r="P275" s="75"/>
      <c r="Q275" s="75"/>
      <c r="R275" s="159"/>
      <c r="S275" s="14"/>
      <c r="T275" s="14"/>
      <c r="U275" s="75"/>
      <c r="V275" s="75"/>
      <c r="W275" s="75"/>
      <c r="X275" s="14"/>
      <c r="Y275" s="75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59"/>
      <c r="G276" s="159"/>
      <c r="H276" s="159"/>
      <c r="I276" s="14"/>
      <c r="J276" s="280"/>
      <c r="K276" s="14"/>
      <c r="L276" s="159"/>
      <c r="M276" s="76"/>
      <c r="N276" s="75"/>
      <c r="O276" s="75"/>
      <c r="P276" s="75"/>
      <c r="Q276" s="75"/>
      <c r="R276" s="159"/>
      <c r="S276" s="14"/>
      <c r="T276" s="14"/>
      <c r="U276" s="75"/>
      <c r="V276" s="75"/>
      <c r="W276" s="75"/>
      <c r="X276" s="14"/>
      <c r="Y276" s="75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59"/>
      <c r="G277" s="159"/>
      <c r="H277" s="159"/>
      <c r="I277" s="14"/>
      <c r="J277" s="280"/>
      <c r="K277" s="14"/>
      <c r="L277" s="159"/>
      <c r="M277" s="77"/>
      <c r="N277" s="76"/>
      <c r="O277" s="76"/>
      <c r="P277" s="76"/>
      <c r="Q277" s="76"/>
      <c r="R277" s="160"/>
      <c r="S277" s="31"/>
      <c r="T277" s="31"/>
      <c r="U277" s="76"/>
      <c r="V277" s="76"/>
    </row>
    <row r="278" spans="1:52">
      <c r="F278" s="159"/>
      <c r="G278" s="159"/>
      <c r="H278" s="159"/>
      <c r="I278" s="14"/>
      <c r="J278" s="280"/>
      <c r="K278" s="14"/>
      <c r="L278" s="159"/>
      <c r="M278" s="77"/>
      <c r="N278" s="77"/>
      <c r="O278" s="77"/>
      <c r="P278" s="77"/>
      <c r="Q278" s="77"/>
      <c r="R278" s="161"/>
      <c r="S278" s="35"/>
      <c r="T278" s="35"/>
      <c r="U278" s="77"/>
      <c r="V278" s="77"/>
    </row>
    <row r="279" spans="1:52">
      <c r="F279" s="159"/>
      <c r="G279" s="159"/>
      <c r="H279" s="159"/>
      <c r="I279" s="14"/>
      <c r="J279" s="280"/>
      <c r="K279" s="14"/>
      <c r="L279" s="159"/>
      <c r="M279" s="77"/>
      <c r="N279" s="77"/>
      <c r="O279" s="77"/>
      <c r="P279" s="77"/>
      <c r="Q279" s="77"/>
      <c r="R279" s="161"/>
      <c r="S279" s="35"/>
      <c r="T279" s="35"/>
      <c r="U279" s="77"/>
      <c r="V279" s="77"/>
    </row>
    <row r="280" spans="1:52">
      <c r="F280" s="159"/>
      <c r="G280" s="159"/>
      <c r="H280" s="159"/>
      <c r="I280" s="14"/>
      <c r="J280" s="280"/>
      <c r="K280" s="14"/>
      <c r="L280" s="159"/>
      <c r="M280" s="77"/>
      <c r="N280" s="77"/>
      <c r="O280" s="77"/>
      <c r="P280" s="77"/>
      <c r="Q280" s="77"/>
      <c r="R280" s="161"/>
      <c r="S280" s="35"/>
      <c r="T280" s="35"/>
      <c r="U280" s="77"/>
      <c r="V280" s="77"/>
    </row>
    <row r="281" spans="1:52">
      <c r="F281" s="159"/>
      <c r="G281" s="159"/>
      <c r="H281" s="159"/>
      <c r="I281" s="14"/>
      <c r="J281" s="280"/>
      <c r="K281" s="14"/>
      <c r="L281" s="159"/>
      <c r="M281" s="77"/>
      <c r="N281" s="77"/>
      <c r="O281" s="77"/>
      <c r="P281" s="77"/>
      <c r="Q281" s="77"/>
      <c r="R281" s="161"/>
      <c r="S281" s="35"/>
      <c r="T281" s="35"/>
      <c r="U281" s="77"/>
      <c r="V281" s="77"/>
    </row>
    <row r="282" spans="1:52">
      <c r="F282" s="159"/>
      <c r="G282" s="159"/>
      <c r="H282" s="159"/>
      <c r="I282" s="14"/>
      <c r="J282" s="280"/>
      <c r="K282" s="14"/>
      <c r="L282" s="159"/>
      <c r="M282" s="77"/>
      <c r="N282" s="77"/>
      <c r="O282" s="77"/>
      <c r="P282" s="77"/>
      <c r="Q282" s="77"/>
      <c r="R282" s="161"/>
      <c r="S282" s="35"/>
      <c r="T282" s="35"/>
      <c r="U282" s="77"/>
      <c r="V282" s="77"/>
    </row>
    <row r="283" spans="1:52">
      <c r="F283" s="159"/>
      <c r="G283" s="159"/>
      <c r="H283" s="159"/>
      <c r="I283" s="14"/>
      <c r="J283" s="280"/>
      <c r="K283" s="14"/>
      <c r="L283" s="159"/>
      <c r="M283" s="77"/>
      <c r="N283" s="77"/>
      <c r="O283" s="77"/>
      <c r="P283" s="77"/>
      <c r="Q283" s="77"/>
      <c r="R283" s="161"/>
      <c r="S283" s="35"/>
      <c r="T283" s="35"/>
      <c r="U283" s="77"/>
      <c r="V283" s="77"/>
    </row>
    <row r="284" spans="1:52" s="11" customFormat="1">
      <c r="A284"/>
      <c r="B284"/>
      <c r="C284"/>
      <c r="D284"/>
      <c r="F284" s="159"/>
      <c r="G284" s="159"/>
      <c r="H284" s="159"/>
      <c r="I284" s="14"/>
      <c r="J284" s="280"/>
      <c r="K284" s="14"/>
      <c r="L284" s="159"/>
      <c r="M284" s="77"/>
      <c r="N284" s="77"/>
      <c r="O284" s="77"/>
      <c r="P284" s="77"/>
      <c r="Q284" s="77"/>
      <c r="R284" s="161"/>
      <c r="S284" s="35"/>
      <c r="T284" s="35"/>
      <c r="U284" s="77"/>
      <c r="V284" s="77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59"/>
      <c r="G285" s="159"/>
      <c r="H285" s="159"/>
      <c r="I285" s="14"/>
      <c r="J285" s="280"/>
      <c r="K285" s="14"/>
      <c r="L285" s="159"/>
      <c r="M285" s="77"/>
      <c r="N285" s="77"/>
      <c r="O285" s="77"/>
      <c r="P285" s="77"/>
      <c r="Q285" s="77"/>
      <c r="R285" s="161"/>
      <c r="S285" s="35"/>
      <c r="T285" s="35"/>
      <c r="U285" s="77"/>
      <c r="V285" s="77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59"/>
      <c r="G286" s="159"/>
      <c r="H286" s="159"/>
      <c r="I286" s="14"/>
      <c r="J286" s="280"/>
      <c r="K286" s="14"/>
      <c r="L286" s="159"/>
      <c r="M286" s="77"/>
      <c r="N286" s="77"/>
      <c r="O286" s="77"/>
      <c r="P286" s="77"/>
      <c r="Q286" s="77"/>
      <c r="R286" s="161"/>
      <c r="S286" s="35"/>
      <c r="T286" s="35"/>
      <c r="U286" s="77"/>
      <c r="V286" s="77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1"/>
      <c r="B287" s="31"/>
      <c r="C287" s="31"/>
      <c r="D287" s="31"/>
      <c r="E287" s="76"/>
      <c r="F287" s="160"/>
      <c r="G287" s="160"/>
      <c r="H287" s="160"/>
      <c r="I287" s="31"/>
      <c r="J287" s="281"/>
      <c r="K287" s="31"/>
      <c r="L287" s="160"/>
      <c r="M287" s="77"/>
      <c r="N287" s="77"/>
      <c r="O287" s="77"/>
      <c r="P287" s="77"/>
      <c r="Q287" s="77"/>
      <c r="R287" s="161"/>
      <c r="S287" s="35"/>
      <c r="T287" s="35"/>
      <c r="U287" s="77"/>
      <c r="V287" s="77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5"/>
      <c r="B288" s="35"/>
      <c r="C288" s="35"/>
      <c r="D288" s="35"/>
      <c r="E288" s="77"/>
      <c r="F288" s="161"/>
      <c r="G288" s="161"/>
      <c r="H288" s="161"/>
      <c r="I288" s="35"/>
      <c r="J288" s="282"/>
      <c r="K288" s="35"/>
      <c r="L288" s="161"/>
      <c r="M288" s="77"/>
      <c r="N288" s="77"/>
      <c r="O288" s="77"/>
      <c r="P288" s="77"/>
      <c r="Q288" s="77"/>
      <c r="R288" s="161"/>
      <c r="S288" s="35"/>
      <c r="T288" s="35"/>
      <c r="U288" s="77"/>
      <c r="V288" s="77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5"/>
      <c r="B289" s="35"/>
      <c r="C289" s="35"/>
      <c r="D289" s="35"/>
      <c r="E289" s="77"/>
      <c r="F289" s="161"/>
      <c r="G289" s="161"/>
      <c r="H289" s="161"/>
      <c r="I289" s="35"/>
      <c r="J289" s="282"/>
      <c r="K289" s="35"/>
      <c r="L289" s="161"/>
      <c r="M289" s="77"/>
      <c r="N289" s="77"/>
      <c r="O289" s="77"/>
      <c r="P289" s="77"/>
      <c r="Q289" s="77"/>
      <c r="R289" s="161"/>
      <c r="S289" s="35"/>
      <c r="T289" s="35"/>
      <c r="U289" s="77"/>
      <c r="V289" s="77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5"/>
      <c r="B290" s="35"/>
      <c r="C290" s="35"/>
      <c r="D290" s="35"/>
      <c r="E290" s="77"/>
      <c r="F290" s="161"/>
      <c r="G290" s="161"/>
      <c r="H290" s="161"/>
      <c r="I290" s="35"/>
      <c r="J290" s="282"/>
      <c r="K290" s="35"/>
      <c r="L290" s="161"/>
      <c r="M290" s="77"/>
      <c r="N290" s="77"/>
      <c r="O290" s="77"/>
      <c r="P290" s="77"/>
      <c r="Q290" s="77"/>
      <c r="R290" s="161"/>
      <c r="S290" s="35"/>
      <c r="T290" s="35"/>
      <c r="U290" s="77"/>
      <c r="V290" s="77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5"/>
      <c r="B291" s="35"/>
      <c r="C291" s="35"/>
      <c r="D291" s="35"/>
      <c r="E291" s="77"/>
      <c r="F291" s="161"/>
      <c r="G291" s="161"/>
      <c r="H291" s="161"/>
      <c r="I291" s="35"/>
      <c r="J291" s="282"/>
      <c r="K291" s="35"/>
      <c r="L291" s="161"/>
      <c r="M291" s="77"/>
      <c r="N291" s="77"/>
      <c r="O291" s="77"/>
      <c r="P291" s="77"/>
      <c r="Q291" s="77"/>
      <c r="R291" s="161"/>
      <c r="S291" s="35"/>
      <c r="T291" s="35"/>
      <c r="U291" s="77"/>
      <c r="V291" s="77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5"/>
      <c r="B292" s="35"/>
      <c r="C292" s="35"/>
      <c r="D292" s="35"/>
      <c r="E292" s="77"/>
      <c r="F292" s="161"/>
      <c r="G292" s="161"/>
      <c r="H292" s="161"/>
      <c r="I292" s="35"/>
      <c r="J292" s="282"/>
      <c r="K292" s="35"/>
      <c r="L292" s="161"/>
      <c r="M292" s="77"/>
      <c r="N292" s="77"/>
      <c r="O292" s="77"/>
      <c r="P292" s="77"/>
      <c r="Q292" s="77"/>
      <c r="R292" s="161"/>
      <c r="S292" s="35"/>
      <c r="T292" s="35"/>
      <c r="U292" s="77"/>
      <c r="V292" s="77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5"/>
      <c r="B293" s="35"/>
      <c r="C293" s="35"/>
      <c r="D293" s="35"/>
      <c r="E293" s="77"/>
      <c r="F293" s="161"/>
      <c r="G293" s="161"/>
      <c r="H293" s="161"/>
      <c r="I293" s="35"/>
      <c r="J293" s="282"/>
      <c r="K293" s="35"/>
      <c r="L293" s="161"/>
      <c r="M293" s="77"/>
      <c r="N293" s="77"/>
      <c r="O293" s="77"/>
      <c r="P293" s="77"/>
      <c r="Q293" s="77"/>
      <c r="R293" s="161"/>
      <c r="S293" s="35"/>
      <c r="T293" s="35"/>
      <c r="U293" s="77"/>
      <c r="V293" s="77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5"/>
      <c r="B294" s="35"/>
      <c r="C294" s="35"/>
      <c r="D294" s="35"/>
      <c r="E294" s="77"/>
      <c r="F294" s="161"/>
      <c r="G294" s="161"/>
      <c r="H294" s="161"/>
      <c r="I294" s="35"/>
      <c r="J294" s="282"/>
      <c r="K294" s="35"/>
      <c r="L294" s="161"/>
      <c r="M294" s="77"/>
      <c r="N294" s="77"/>
      <c r="O294" s="77"/>
      <c r="P294" s="77"/>
      <c r="Q294" s="77"/>
      <c r="R294" s="161"/>
      <c r="S294" s="35"/>
      <c r="T294" s="35"/>
      <c r="U294" s="77"/>
      <c r="V294" s="77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5"/>
      <c r="B295" s="35"/>
      <c r="C295" s="35"/>
      <c r="D295" s="35"/>
      <c r="E295" s="77"/>
      <c r="F295" s="161"/>
      <c r="G295" s="161"/>
      <c r="H295" s="161"/>
      <c r="I295" s="35"/>
      <c r="J295" s="282"/>
      <c r="K295" s="35"/>
      <c r="L295" s="161"/>
      <c r="M295" s="77"/>
      <c r="N295" s="77"/>
      <c r="O295" s="77"/>
      <c r="P295" s="77"/>
      <c r="Q295" s="77"/>
      <c r="R295" s="161"/>
      <c r="S295" s="35"/>
      <c r="T295" s="35"/>
      <c r="U295" s="77"/>
      <c r="V295" s="77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5"/>
      <c r="B296" s="35"/>
      <c r="C296" s="35"/>
      <c r="D296" s="35"/>
      <c r="E296" s="77"/>
      <c r="F296" s="161"/>
      <c r="G296" s="161"/>
      <c r="H296" s="161"/>
      <c r="I296" s="35"/>
      <c r="J296" s="282"/>
      <c r="K296" s="35"/>
      <c r="L296" s="161"/>
      <c r="M296" s="77"/>
      <c r="N296" s="77"/>
      <c r="O296" s="77"/>
      <c r="P296" s="77"/>
      <c r="Q296" s="77"/>
      <c r="R296" s="161"/>
      <c r="S296" s="35"/>
      <c r="T296" s="35"/>
      <c r="U296" s="77"/>
      <c r="V296" s="77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5"/>
      <c r="B297" s="35"/>
      <c r="C297" s="35"/>
      <c r="D297" s="35"/>
      <c r="E297" s="77"/>
      <c r="F297" s="161"/>
      <c r="G297" s="161"/>
      <c r="H297" s="161"/>
      <c r="I297" s="35"/>
      <c r="J297" s="282"/>
      <c r="K297" s="35"/>
      <c r="L297" s="161"/>
      <c r="M297" s="77"/>
      <c r="N297" s="77"/>
      <c r="O297" s="77"/>
      <c r="P297" s="77"/>
      <c r="Q297" s="77"/>
      <c r="R297" s="161"/>
      <c r="S297" s="35"/>
      <c r="T297" s="35"/>
      <c r="U297" s="77"/>
      <c r="V297" s="77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5"/>
      <c r="B298" s="35"/>
      <c r="C298" s="35"/>
      <c r="D298" s="35"/>
      <c r="E298" s="77"/>
      <c r="F298" s="161"/>
      <c r="G298" s="161"/>
      <c r="H298" s="161"/>
      <c r="I298" s="35"/>
      <c r="J298" s="282"/>
      <c r="K298" s="35"/>
      <c r="L298" s="161"/>
      <c r="M298" s="77"/>
      <c r="N298" s="77"/>
      <c r="O298" s="77"/>
      <c r="P298" s="77"/>
      <c r="Q298" s="77"/>
      <c r="R298" s="161"/>
      <c r="S298" s="35"/>
      <c r="T298" s="35"/>
      <c r="U298" s="77"/>
      <c r="V298" s="77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5"/>
      <c r="B299" s="35"/>
      <c r="C299" s="35"/>
      <c r="D299" s="35"/>
      <c r="E299" s="77"/>
      <c r="F299" s="161"/>
      <c r="G299" s="161"/>
      <c r="H299" s="161"/>
      <c r="I299" s="35"/>
      <c r="J299" s="282"/>
      <c r="K299" s="35"/>
      <c r="L299" s="161"/>
      <c r="M299" s="77"/>
      <c r="N299" s="77"/>
      <c r="O299" s="77"/>
      <c r="P299" s="77"/>
      <c r="Q299" s="77"/>
      <c r="R299" s="161"/>
      <c r="S299" s="35"/>
      <c r="T299" s="35"/>
      <c r="U299" s="77"/>
      <c r="V299" s="77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5"/>
      <c r="B300" s="35"/>
      <c r="C300" s="35"/>
      <c r="D300" s="35"/>
      <c r="E300" s="77"/>
      <c r="F300" s="161"/>
      <c r="G300" s="161"/>
      <c r="H300" s="161"/>
      <c r="I300" s="35"/>
      <c r="J300" s="282"/>
      <c r="K300" s="35"/>
      <c r="L300" s="161"/>
      <c r="M300" s="77"/>
      <c r="N300" s="77"/>
      <c r="O300" s="77"/>
      <c r="P300" s="77"/>
      <c r="Q300" s="77"/>
      <c r="R300" s="161"/>
      <c r="S300" s="35"/>
      <c r="T300" s="35"/>
      <c r="U300" s="77"/>
      <c r="V300" s="77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5"/>
      <c r="B301" s="35"/>
      <c r="C301" s="35"/>
      <c r="D301" s="35"/>
      <c r="E301" s="77"/>
      <c r="F301" s="161"/>
      <c r="G301" s="161"/>
      <c r="H301" s="161"/>
      <c r="I301" s="35"/>
      <c r="J301" s="282"/>
      <c r="K301" s="35"/>
      <c r="L301" s="161"/>
      <c r="M301" s="77"/>
      <c r="N301" s="77"/>
      <c r="O301" s="77"/>
      <c r="P301" s="77"/>
      <c r="Q301" s="77"/>
      <c r="R301" s="161"/>
      <c r="S301" s="35"/>
      <c r="T301" s="35"/>
      <c r="U301" s="77"/>
      <c r="V301" s="77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5"/>
      <c r="B302" s="35"/>
      <c r="C302" s="35"/>
      <c r="D302" s="35"/>
      <c r="E302" s="77"/>
      <c r="F302" s="161"/>
      <c r="G302" s="161"/>
      <c r="H302" s="161"/>
      <c r="I302" s="35"/>
      <c r="J302" s="282"/>
      <c r="K302" s="35"/>
      <c r="L302" s="161"/>
      <c r="M302" s="77"/>
      <c r="N302" s="77"/>
      <c r="O302" s="77"/>
      <c r="P302" s="77"/>
      <c r="Q302" s="77"/>
      <c r="R302" s="161"/>
      <c r="S302" s="35"/>
      <c r="T302" s="35"/>
      <c r="U302" s="77"/>
      <c r="V302" s="77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5"/>
      <c r="B303" s="35"/>
      <c r="C303" s="35"/>
      <c r="D303" s="35"/>
      <c r="E303" s="77"/>
      <c r="F303" s="161"/>
      <c r="G303" s="161"/>
      <c r="H303" s="161"/>
      <c r="I303" s="35"/>
      <c r="J303" s="282"/>
      <c r="K303" s="35"/>
      <c r="L303" s="161"/>
      <c r="M303" s="77"/>
      <c r="N303" s="77"/>
      <c r="O303" s="77"/>
      <c r="P303" s="77"/>
      <c r="Q303" s="77"/>
      <c r="R303" s="161"/>
      <c r="S303" s="35"/>
      <c r="T303" s="35"/>
      <c r="U303" s="77"/>
      <c r="V303" s="77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5"/>
      <c r="B304" s="35"/>
      <c r="C304" s="35"/>
      <c r="D304" s="35"/>
      <c r="E304" s="77"/>
      <c r="F304" s="161"/>
      <c r="G304" s="161"/>
      <c r="H304" s="161"/>
      <c r="I304" s="35"/>
      <c r="J304" s="282"/>
      <c r="K304" s="35"/>
      <c r="L304" s="161"/>
      <c r="M304" s="77"/>
      <c r="N304" s="77"/>
      <c r="O304" s="77"/>
      <c r="P304" s="77"/>
      <c r="Q304" s="77"/>
      <c r="R304" s="161"/>
      <c r="S304" s="35"/>
      <c r="T304" s="35"/>
      <c r="U304" s="77"/>
      <c r="V304" s="77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5"/>
      <c r="B305" s="35"/>
      <c r="C305" s="35"/>
      <c r="D305" s="35"/>
      <c r="E305" s="77"/>
      <c r="F305" s="161"/>
      <c r="G305" s="161"/>
      <c r="H305" s="161"/>
      <c r="I305" s="35"/>
      <c r="J305" s="282"/>
      <c r="K305" s="35"/>
      <c r="L305" s="161"/>
      <c r="M305" s="77"/>
      <c r="N305" s="77"/>
      <c r="O305" s="77"/>
      <c r="P305" s="77"/>
      <c r="Q305" s="77"/>
      <c r="R305" s="161"/>
      <c r="S305" s="35"/>
      <c r="T305" s="35"/>
      <c r="U305" s="77"/>
      <c r="V305" s="77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5"/>
      <c r="B306" s="35"/>
      <c r="C306" s="35"/>
      <c r="D306" s="35"/>
      <c r="E306" s="77"/>
      <c r="F306" s="161"/>
      <c r="G306" s="161"/>
      <c r="H306" s="161"/>
      <c r="I306" s="35"/>
      <c r="J306" s="282"/>
      <c r="K306" s="35"/>
      <c r="L306" s="161"/>
      <c r="M306" s="77"/>
      <c r="N306" s="77"/>
      <c r="O306" s="77"/>
      <c r="P306" s="77"/>
      <c r="Q306" s="77"/>
      <c r="R306" s="161"/>
      <c r="S306" s="35"/>
      <c r="T306" s="35"/>
      <c r="U306" s="77"/>
      <c r="V306" s="77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5"/>
      <c r="B307" s="35"/>
      <c r="C307" s="35"/>
      <c r="D307" s="35"/>
      <c r="E307" s="77"/>
      <c r="F307" s="161"/>
      <c r="G307" s="161"/>
      <c r="H307" s="161"/>
      <c r="I307" s="35"/>
      <c r="J307" s="282"/>
      <c r="K307" s="35"/>
      <c r="L307" s="161"/>
      <c r="M307" s="77"/>
      <c r="N307" s="77"/>
      <c r="O307" s="77"/>
      <c r="P307" s="77"/>
      <c r="Q307" s="77"/>
      <c r="R307" s="161"/>
      <c r="S307" s="35"/>
      <c r="T307" s="35"/>
      <c r="U307" s="77"/>
      <c r="V307" s="77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5"/>
      <c r="B308" s="35"/>
      <c r="C308" s="35"/>
      <c r="D308" s="35"/>
      <c r="E308" s="77"/>
      <c r="F308" s="161"/>
      <c r="G308" s="161"/>
      <c r="H308" s="161"/>
      <c r="I308" s="35"/>
      <c r="J308" s="282"/>
      <c r="K308" s="35"/>
      <c r="L308" s="161"/>
      <c r="M308" s="77"/>
      <c r="N308" s="77"/>
      <c r="O308" s="77"/>
      <c r="P308" s="77"/>
      <c r="Q308" s="77"/>
      <c r="R308" s="161"/>
      <c r="S308" s="35"/>
      <c r="T308" s="35"/>
      <c r="U308" s="77"/>
      <c r="V308" s="77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5"/>
      <c r="B309" s="35"/>
      <c r="C309" s="35"/>
      <c r="D309" s="35"/>
      <c r="E309" s="77"/>
      <c r="F309" s="161"/>
      <c r="G309" s="161"/>
      <c r="H309" s="161"/>
      <c r="I309" s="35"/>
      <c r="J309" s="282"/>
      <c r="K309" s="35"/>
      <c r="L309" s="161"/>
      <c r="M309" s="77"/>
      <c r="N309" s="77"/>
      <c r="O309" s="77"/>
      <c r="P309" s="77"/>
      <c r="Q309" s="77"/>
      <c r="R309" s="161"/>
      <c r="S309" s="35"/>
      <c r="T309" s="35"/>
      <c r="U309" s="77"/>
      <c r="V309" s="77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5"/>
      <c r="B310" s="35"/>
      <c r="C310" s="35"/>
      <c r="D310" s="35"/>
      <c r="E310" s="77"/>
      <c r="F310" s="161"/>
      <c r="G310" s="161"/>
      <c r="H310" s="161"/>
      <c r="I310" s="35"/>
      <c r="J310" s="282"/>
      <c r="K310" s="35"/>
      <c r="L310" s="161"/>
      <c r="M310" s="77"/>
      <c r="N310" s="77"/>
      <c r="O310" s="77"/>
      <c r="P310" s="77"/>
      <c r="Q310" s="77"/>
      <c r="R310" s="161"/>
      <c r="S310" s="35"/>
      <c r="T310" s="35"/>
      <c r="U310" s="77"/>
      <c r="V310" s="77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5"/>
      <c r="B311" s="35"/>
      <c r="C311" s="35"/>
      <c r="D311" s="35"/>
      <c r="E311" s="77"/>
      <c r="F311" s="161"/>
      <c r="G311" s="161"/>
      <c r="H311" s="161"/>
      <c r="I311" s="35"/>
      <c r="J311" s="282"/>
      <c r="K311" s="35"/>
      <c r="L311" s="161"/>
      <c r="M311" s="77"/>
      <c r="N311" s="77"/>
      <c r="O311" s="77"/>
      <c r="P311" s="77"/>
      <c r="Q311" s="77"/>
      <c r="R311" s="161"/>
      <c r="S311" s="35"/>
      <c r="T311" s="35"/>
      <c r="U311" s="77"/>
      <c r="V311" s="77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5"/>
      <c r="B312" s="35"/>
      <c r="C312" s="35"/>
      <c r="D312" s="35"/>
      <c r="E312" s="77"/>
      <c r="F312" s="161"/>
      <c r="G312" s="161"/>
      <c r="H312" s="161"/>
      <c r="I312" s="35"/>
      <c r="J312" s="282"/>
      <c r="K312" s="35"/>
      <c r="L312" s="161"/>
      <c r="M312" s="77"/>
      <c r="N312" s="77"/>
      <c r="O312" s="77"/>
      <c r="P312" s="77"/>
      <c r="Q312" s="77"/>
      <c r="R312" s="161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5"/>
      <c r="B313" s="35"/>
      <c r="C313" s="35"/>
      <c r="D313" s="35"/>
      <c r="E313" s="77"/>
      <c r="F313" s="161"/>
      <c r="G313" s="161"/>
      <c r="H313" s="161"/>
      <c r="I313" s="35"/>
      <c r="J313" s="282"/>
      <c r="K313" s="35"/>
      <c r="L313" s="161"/>
      <c r="M313" s="77"/>
      <c r="N313" s="77"/>
      <c r="O313" s="77"/>
      <c r="P313" s="77"/>
      <c r="Q313" s="77"/>
      <c r="R313" s="161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5"/>
      <c r="B314" s="35"/>
      <c r="C314" s="35"/>
      <c r="D314" s="35"/>
      <c r="E314" s="77"/>
      <c r="F314" s="161"/>
      <c r="G314" s="161"/>
      <c r="H314" s="161"/>
      <c r="I314" s="35"/>
      <c r="J314" s="282"/>
      <c r="K314" s="35"/>
      <c r="L314" s="161"/>
      <c r="M314" s="77"/>
      <c r="N314" s="77"/>
      <c r="O314" s="77"/>
      <c r="P314" s="77"/>
      <c r="Q314" s="77"/>
      <c r="R314" s="161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5"/>
      <c r="B315" s="35"/>
      <c r="C315" s="35"/>
      <c r="D315" s="35"/>
      <c r="E315" s="77"/>
      <c r="F315" s="161"/>
      <c r="G315" s="161"/>
      <c r="H315" s="161"/>
      <c r="I315" s="35"/>
      <c r="J315" s="282"/>
      <c r="K315" s="35"/>
      <c r="L315" s="161"/>
      <c r="M315" s="77"/>
      <c r="N315" s="77"/>
      <c r="O315" s="77"/>
      <c r="P315" s="77"/>
      <c r="Q315" s="77"/>
      <c r="R315" s="161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5"/>
      <c r="B316" s="35"/>
      <c r="C316" s="35"/>
      <c r="D316" s="35"/>
      <c r="E316" s="77"/>
      <c r="F316" s="161"/>
      <c r="G316" s="161"/>
      <c r="H316" s="161"/>
      <c r="I316" s="35"/>
      <c r="J316" s="282"/>
      <c r="K316" s="35"/>
      <c r="L316" s="161"/>
      <c r="M316" s="77"/>
      <c r="N316" s="77"/>
      <c r="O316" s="77"/>
      <c r="P316" s="77"/>
      <c r="Q316" s="77"/>
      <c r="R316" s="161"/>
    </row>
    <row r="317" spans="1:52">
      <c r="A317" s="35"/>
      <c r="B317" s="35"/>
      <c r="C317" s="35"/>
      <c r="D317" s="35"/>
      <c r="E317" s="77"/>
      <c r="F317" s="161"/>
      <c r="G317" s="161"/>
      <c r="H317" s="161"/>
      <c r="I317" s="35"/>
      <c r="J317" s="282"/>
      <c r="K317" s="35"/>
      <c r="L317" s="161"/>
      <c r="M317" s="77"/>
      <c r="N317" s="77"/>
      <c r="O317" s="77"/>
      <c r="P317" s="77"/>
      <c r="Q317" s="77"/>
      <c r="R317" s="161"/>
    </row>
    <row r="318" spans="1:52">
      <c r="A318" s="35"/>
      <c r="B318" s="35"/>
      <c r="C318" s="35"/>
      <c r="D318" s="35"/>
      <c r="E318" s="77"/>
      <c r="F318" s="161"/>
      <c r="G318" s="161"/>
      <c r="H318" s="161"/>
      <c r="I318" s="35"/>
      <c r="J318" s="282"/>
      <c r="K318" s="35"/>
      <c r="L318" s="161"/>
      <c r="M318" s="77"/>
      <c r="N318" s="77"/>
      <c r="O318" s="77"/>
      <c r="P318" s="77"/>
      <c r="Q318" s="77"/>
      <c r="R318" s="161"/>
    </row>
    <row r="319" spans="1:52">
      <c r="A319" s="35"/>
      <c r="B319" s="35"/>
      <c r="C319" s="35"/>
      <c r="D319" s="35"/>
      <c r="E319" s="77"/>
      <c r="F319" s="161"/>
      <c r="G319" s="161"/>
      <c r="H319" s="161"/>
      <c r="I319" s="35"/>
      <c r="J319" s="282"/>
      <c r="K319" s="35"/>
      <c r="L319" s="161"/>
      <c r="M319" s="77"/>
      <c r="N319" s="77"/>
      <c r="O319" s="77"/>
      <c r="P319" s="77"/>
      <c r="Q319" s="77"/>
      <c r="R319" s="161"/>
    </row>
    <row r="320" spans="1:52">
      <c r="A320" s="35"/>
      <c r="B320" s="35"/>
      <c r="C320" s="35"/>
      <c r="D320" s="35"/>
      <c r="E320" s="77"/>
      <c r="F320" s="161"/>
      <c r="G320" s="161"/>
      <c r="H320" s="161"/>
      <c r="I320" s="35"/>
      <c r="J320" s="282"/>
      <c r="K320" s="35"/>
      <c r="L320" s="161"/>
      <c r="M320" s="77"/>
      <c r="N320" s="77"/>
      <c r="O320" s="77"/>
      <c r="P320" s="77"/>
      <c r="Q320" s="77"/>
      <c r="R320" s="161"/>
    </row>
    <row r="321" spans="1:18">
      <c r="A321" s="35"/>
      <c r="B321" s="35"/>
      <c r="C321" s="35"/>
      <c r="D321" s="35"/>
      <c r="E321" s="77"/>
      <c r="F321" s="161"/>
      <c r="G321" s="161"/>
      <c r="H321" s="161"/>
      <c r="I321" s="35"/>
      <c r="J321" s="282"/>
      <c r="K321" s="35"/>
      <c r="L321" s="161"/>
      <c r="M321" s="77"/>
      <c r="N321" s="77"/>
      <c r="O321" s="77"/>
      <c r="P321" s="77"/>
      <c r="Q321" s="77"/>
      <c r="R321" s="161"/>
    </row>
    <row r="322" spans="1:18">
      <c r="M322" s="77"/>
      <c r="N322" s="77"/>
      <c r="O322" s="77"/>
      <c r="P322" s="77"/>
      <c r="Q322" s="77"/>
      <c r="R322" s="161"/>
    </row>
    <row r="323" spans="1:18">
      <c r="M323" s="77"/>
      <c r="N323" s="77"/>
      <c r="O323" s="77"/>
      <c r="P323" s="77"/>
      <c r="Q323" s="77"/>
      <c r="R323" s="161"/>
    </row>
    <row r="324" spans="1:18">
      <c r="M324" s="77"/>
      <c r="N324" s="77"/>
      <c r="O324" s="77"/>
      <c r="P324" s="77"/>
      <c r="Q324" s="77"/>
      <c r="R324" s="161"/>
    </row>
    <row r="325" spans="1:18">
      <c r="M325" s="77"/>
      <c r="N325" s="77"/>
      <c r="O325" s="77"/>
      <c r="P325" s="77"/>
      <c r="Q325" s="77"/>
      <c r="R325" s="161"/>
    </row>
    <row r="326" spans="1:18">
      <c r="M326" s="77"/>
      <c r="N326" s="77"/>
      <c r="O326" s="77"/>
      <c r="P326" s="77"/>
      <c r="Q326" s="77"/>
      <c r="R326" s="161"/>
    </row>
    <row r="327" spans="1:18">
      <c r="M327" s="77"/>
      <c r="N327" s="77"/>
      <c r="O327" s="77"/>
      <c r="P327" s="77"/>
      <c r="Q327" s="77"/>
      <c r="R327" s="161"/>
    </row>
    <row r="328" spans="1:18">
      <c r="M328" s="77"/>
      <c r="N328" s="77"/>
      <c r="O328" s="77"/>
      <c r="P328" s="77"/>
      <c r="Q328" s="77"/>
      <c r="R328" s="161"/>
    </row>
    <row r="329" spans="1:18">
      <c r="M329" s="77"/>
      <c r="N329" s="77"/>
      <c r="O329" s="77"/>
      <c r="P329" s="77"/>
      <c r="Q329" s="77"/>
      <c r="R329" s="161"/>
    </row>
    <row r="330" spans="1:18">
      <c r="M330" s="77"/>
      <c r="N330" s="77"/>
      <c r="O330" s="77"/>
      <c r="P330" s="77"/>
      <c r="Q330" s="77"/>
      <c r="R330" s="161"/>
    </row>
    <row r="331" spans="1:18">
      <c r="M331" s="77"/>
      <c r="N331" s="77"/>
      <c r="O331" s="77"/>
      <c r="P331" s="77"/>
      <c r="Q331" s="77"/>
      <c r="R331" s="161"/>
    </row>
    <row r="332" spans="1:18">
      <c r="M332" s="77"/>
      <c r="N332" s="77"/>
      <c r="O332" s="77"/>
      <c r="P332" s="77"/>
      <c r="Q332" s="77"/>
      <c r="R332" s="161"/>
    </row>
    <row r="333" spans="1:18">
      <c r="M333" s="77"/>
      <c r="N333" s="77"/>
      <c r="O333" s="77"/>
      <c r="P333" s="77"/>
      <c r="Q333" s="77"/>
      <c r="R333" s="161"/>
    </row>
    <row r="334" spans="1:18">
      <c r="N334" s="77"/>
      <c r="O334" s="77"/>
      <c r="P334" s="77"/>
      <c r="Q334" s="77"/>
      <c r="R334" s="161"/>
    </row>
  </sheetData>
  <conditionalFormatting sqref="AB104 AB35:AB36">
    <cfRule type="cellIs" dxfId="19" priority="6" stopIfTrue="1" operator="lessThan">
      <formula>0</formula>
    </cfRule>
  </conditionalFormatting>
  <conditionalFormatting sqref="AB81">
    <cfRule type="cellIs" dxfId="18" priority="7" stopIfTrue="1" operator="greaterThan">
      <formula>0</formula>
    </cfRule>
  </conditionalFormatting>
  <conditionalFormatting sqref="AB58">
    <cfRule type="cellIs" dxfId="17" priority="8" stopIfTrue="1" operator="greaterThan">
      <formula>0</formula>
    </cfRule>
    <cfRule type="cellIs" dxfId="16" priority="9" stopIfTrue="1" operator="lessThan">
      <formula>0</formula>
    </cfRule>
  </conditionalFormatting>
  <conditionalFormatting sqref="AB81">
    <cfRule type="cellIs" dxfId="1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60"/>
  <sheetViews>
    <sheetView zoomScale="83" zoomScaleNormal="83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0" sqref="A40:XFD40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style="33" customWidth="1"/>
    <col min="5" max="5" width="6.81640625" customWidth="1"/>
    <col min="6" max="6" width="5" style="11" customWidth="1"/>
    <col min="7" max="7" width="7.453125" style="316" customWidth="1"/>
    <col min="8" max="8" width="4.54296875" style="11" customWidth="1"/>
    <col min="9" max="9" width="6.08984375" style="92" customWidth="1"/>
    <col min="10" max="10" width="5.36328125" style="92" customWidth="1"/>
    <col min="11" max="11" width="6.08984375" style="92" customWidth="1"/>
    <col min="12" max="12" width="1.90625" style="92" customWidth="1"/>
    <col min="13" max="13" width="6.08984375" style="92" customWidth="1"/>
    <col min="14" max="14" width="1.26953125" style="92" customWidth="1"/>
    <col min="15" max="15" width="7" customWidth="1"/>
    <col min="16" max="16" width="6.08984375" style="92" customWidth="1"/>
    <col min="17" max="17" width="1.6328125" style="92" customWidth="1"/>
    <col min="18" max="18" width="6.08984375" style="92" customWidth="1"/>
    <col min="19" max="19" width="1.7265625" style="92" customWidth="1"/>
    <col min="20" max="20" width="7.6328125" style="92" customWidth="1"/>
    <col min="21" max="21" width="0.90625" style="92" customWidth="1"/>
    <col min="22" max="22" width="7.453125" customWidth="1"/>
    <col min="23" max="23" width="7.1796875" style="92" customWidth="1"/>
    <col min="24" max="24" width="4.26953125" style="92" customWidth="1"/>
    <col min="25" max="25" width="6.08984375" style="92" customWidth="1"/>
    <col min="26" max="26" width="5.6328125" style="11" customWidth="1"/>
    <col min="27" max="27" width="5.81640625" style="11" customWidth="1"/>
    <col min="28" max="28" width="6.6328125" style="11" customWidth="1"/>
    <col min="29" max="29" width="6.08984375" style="92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7.08984375" style="92" customWidth="1"/>
    <col min="36" max="36" width="7.0898437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59">
      <c r="A1" s="47"/>
      <c r="B1" s="47"/>
      <c r="C1" s="47"/>
      <c r="D1" s="402"/>
      <c r="E1" s="47"/>
      <c r="F1" s="71"/>
      <c r="G1" s="319"/>
      <c r="H1" s="71"/>
      <c r="I1" s="89"/>
      <c r="J1" s="89"/>
      <c r="K1" s="89"/>
      <c r="L1" s="89"/>
      <c r="M1" s="89"/>
      <c r="N1" s="89"/>
      <c r="O1" s="47"/>
      <c r="P1" s="89"/>
      <c r="Q1" s="89"/>
      <c r="R1" s="89"/>
      <c r="S1" s="89"/>
      <c r="T1" s="89"/>
      <c r="U1" s="89"/>
      <c r="V1" s="47"/>
      <c r="W1" s="89"/>
      <c r="X1" s="89"/>
      <c r="Y1" s="89"/>
      <c r="Z1" s="71"/>
      <c r="AA1" s="71"/>
      <c r="AB1" s="71"/>
      <c r="AC1" s="89"/>
      <c r="AD1" s="47"/>
      <c r="AE1" s="47"/>
      <c r="AF1" s="71"/>
      <c r="AG1" s="71"/>
      <c r="AH1" s="71"/>
      <c r="AI1" s="89"/>
      <c r="AJ1" s="71"/>
      <c r="AK1" s="47"/>
      <c r="AL1" s="4"/>
      <c r="AM1" s="4"/>
      <c r="AN1" s="4"/>
      <c r="AO1" s="4"/>
      <c r="AP1" s="4"/>
    </row>
    <row r="2" spans="1:59" s="183" customFormat="1" ht="31.8">
      <c r="A2" s="182"/>
      <c r="B2" s="182"/>
      <c r="C2" s="182"/>
      <c r="D2" s="189" t="s">
        <v>442</v>
      </c>
      <c r="E2" s="182"/>
      <c r="F2" s="182"/>
      <c r="G2" s="324"/>
      <c r="H2" s="182"/>
      <c r="I2" s="198"/>
      <c r="J2" s="193"/>
      <c r="K2" s="193"/>
      <c r="L2" s="193"/>
      <c r="M2" s="193"/>
      <c r="N2" s="193"/>
      <c r="O2" s="172" t="str">
        <f>+År!B2</f>
        <v>UNG SAU :</v>
      </c>
      <c r="P2" s="193"/>
      <c r="Q2" s="193"/>
      <c r="R2" s="193"/>
      <c r="S2" s="193"/>
      <c r="T2" s="193"/>
      <c r="U2" s="193"/>
      <c r="V2" s="182"/>
      <c r="W2" s="193"/>
      <c r="X2" s="193"/>
      <c r="Y2" s="193"/>
      <c r="Z2" s="198"/>
      <c r="AA2" s="198"/>
      <c r="AB2" s="198"/>
      <c r="AC2" s="193"/>
      <c r="AD2" s="182"/>
      <c r="AE2" s="182"/>
      <c r="AF2" s="198"/>
      <c r="AG2" s="198"/>
      <c r="AH2" s="198"/>
      <c r="AI2" s="193"/>
      <c r="AJ2" s="198"/>
      <c r="AK2" s="182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9">
      <c r="A3" s="47"/>
      <c r="B3" s="47"/>
      <c r="C3" s="47"/>
      <c r="D3" s="402"/>
      <c r="E3" s="47"/>
      <c r="F3" s="71"/>
      <c r="G3" s="319"/>
      <c r="H3" s="71"/>
      <c r="I3" s="89"/>
      <c r="J3" s="89"/>
      <c r="K3" s="89"/>
      <c r="L3" s="89"/>
      <c r="M3" s="89"/>
      <c r="N3" s="89"/>
      <c r="O3" s="47"/>
      <c r="P3" s="89"/>
      <c r="Q3" s="89"/>
      <c r="R3" s="89"/>
      <c r="S3" s="89"/>
      <c r="T3" s="89"/>
      <c r="U3" s="89"/>
      <c r="V3" s="47"/>
      <c r="W3" s="89"/>
      <c r="X3" s="89"/>
      <c r="Y3" s="89"/>
      <c r="Z3" s="71"/>
      <c r="AA3" s="71"/>
      <c r="AB3" s="71"/>
      <c r="AC3" s="89"/>
      <c r="AD3" s="47"/>
      <c r="AE3" s="47"/>
      <c r="AF3" s="71"/>
      <c r="AG3" s="71"/>
      <c r="AH3" s="71"/>
      <c r="AI3" s="89"/>
      <c r="AJ3" s="71"/>
      <c r="AK3" s="47"/>
      <c r="AL3" s="4"/>
      <c r="AM3" s="4"/>
      <c r="AO3" s="4"/>
      <c r="AP3" s="4"/>
    </row>
    <row r="4" spans="1:59">
      <c r="A4" s="47"/>
      <c r="B4" s="47"/>
      <c r="C4" s="47"/>
      <c r="D4" s="402"/>
      <c r="E4" s="47"/>
      <c r="F4" s="71"/>
      <c r="G4" s="319"/>
      <c r="H4" s="71"/>
      <c r="I4" s="89"/>
      <c r="J4" s="89"/>
      <c r="K4" s="89"/>
      <c r="L4" s="89"/>
      <c r="M4" s="89"/>
      <c r="N4" s="89"/>
      <c r="O4" s="47"/>
      <c r="P4" s="89"/>
      <c r="Q4" s="89"/>
      <c r="R4" s="89"/>
      <c r="S4" s="89"/>
      <c r="T4" s="89"/>
      <c r="U4" s="89"/>
      <c r="V4" s="47"/>
      <c r="W4" s="89"/>
      <c r="X4" s="89"/>
      <c r="Y4" s="89"/>
      <c r="Z4" s="71"/>
      <c r="AA4" s="71"/>
      <c r="AB4" s="71"/>
      <c r="AC4" s="89"/>
      <c r="AD4" s="47"/>
      <c r="AE4" s="47"/>
      <c r="AF4" s="71"/>
      <c r="AG4" s="71"/>
      <c r="AH4" s="71"/>
      <c r="AI4" s="89"/>
      <c r="AJ4" s="71"/>
      <c r="AK4" s="47"/>
      <c r="AL4" s="4"/>
      <c r="AM4" s="4"/>
      <c r="AO4" s="4"/>
      <c r="AP4" s="4"/>
    </row>
    <row r="5" spans="1:59" s="184" customFormat="1" ht="19.8">
      <c r="A5" s="181"/>
      <c r="B5" s="181"/>
      <c r="C5" s="181"/>
      <c r="D5" s="412"/>
      <c r="E5" s="181" t="s">
        <v>5</v>
      </c>
      <c r="F5" s="181"/>
      <c r="G5" s="184">
        <f>+År!Q2</f>
        <v>52</v>
      </c>
      <c r="H5" s="325"/>
      <c r="I5" s="181"/>
      <c r="J5" s="207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181" t="s">
        <v>425</v>
      </c>
      <c r="W5" s="206"/>
      <c r="X5" s="206"/>
      <c r="Y5" s="206"/>
      <c r="Z5" s="206"/>
      <c r="AA5" s="567">
        <f>SUM(G11:G24)</f>
        <v>43177</v>
      </c>
      <c r="AB5" s="569"/>
      <c r="AC5" s="562"/>
      <c r="AD5" s="206"/>
      <c r="AE5" s="181"/>
      <c r="AF5" s="181"/>
      <c r="AG5" s="207"/>
      <c r="AH5" s="207"/>
      <c r="AI5" s="207"/>
      <c r="AJ5" s="206"/>
      <c r="AK5" s="207"/>
      <c r="AL5" s="181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86"/>
      <c r="BG5" s="186"/>
    </row>
    <row r="6" spans="1:59" ht="18" customHeight="1">
      <c r="A6" s="52"/>
      <c r="B6" s="52"/>
      <c r="C6" s="52"/>
      <c r="D6" s="405"/>
      <c r="E6" s="52"/>
      <c r="F6" s="72"/>
      <c r="G6" s="326"/>
      <c r="H6" s="72"/>
      <c r="I6" s="94"/>
      <c r="J6" s="94"/>
      <c r="K6" s="94"/>
      <c r="L6" s="94"/>
      <c r="M6" s="94"/>
      <c r="N6" s="94"/>
      <c r="O6" s="52"/>
      <c r="P6" s="94"/>
      <c r="Q6" s="94"/>
      <c r="R6" s="94"/>
      <c r="S6" s="94"/>
      <c r="T6" s="94"/>
      <c r="U6" s="94"/>
      <c r="V6" s="85"/>
      <c r="W6" s="203"/>
      <c r="X6" s="94"/>
      <c r="Y6" s="89"/>
      <c r="Z6" s="71"/>
      <c r="AA6" s="71"/>
      <c r="AB6" s="71"/>
      <c r="AC6" s="89"/>
      <c r="AD6" s="47"/>
      <c r="AE6" s="47"/>
      <c r="AF6" s="71"/>
      <c r="AG6" s="71"/>
      <c r="AH6" s="71"/>
      <c r="AI6" s="89"/>
      <c r="AJ6" s="71"/>
      <c r="AK6" s="47"/>
      <c r="AL6" s="4"/>
      <c r="AM6" s="4"/>
      <c r="AO6" s="4"/>
      <c r="AP6" s="4"/>
    </row>
    <row r="7" spans="1:59" ht="18" customHeight="1">
      <c r="A7" s="52"/>
      <c r="B7" s="52"/>
      <c r="C7" s="52"/>
      <c r="D7" s="405"/>
      <c r="E7" s="52"/>
      <c r="F7" s="72"/>
      <c r="G7" s="326"/>
      <c r="H7" s="72"/>
      <c r="I7" s="94"/>
      <c r="J7" s="94"/>
      <c r="K7" s="94"/>
      <c r="L7" s="94"/>
      <c r="M7" s="94"/>
      <c r="N7" s="94"/>
      <c r="O7" s="52"/>
      <c r="P7" s="94"/>
      <c r="Q7" s="94"/>
      <c r="R7" s="94"/>
      <c r="S7" s="94"/>
      <c r="T7" s="94"/>
      <c r="U7" s="94"/>
      <c r="V7" s="85"/>
      <c r="W7" s="203"/>
      <c r="X7" s="94"/>
      <c r="Y7" s="89"/>
      <c r="Z7" s="71"/>
      <c r="AA7" s="71"/>
      <c r="AB7" s="71"/>
      <c r="AC7" s="89"/>
      <c r="AD7" s="47"/>
      <c r="AE7" s="47"/>
      <c r="AF7" s="71"/>
      <c r="AG7" s="71"/>
      <c r="AH7" s="71"/>
      <c r="AI7" s="94" t="s">
        <v>80</v>
      </c>
      <c r="AJ7" s="72" t="s">
        <v>2</v>
      </c>
      <c r="AK7" s="47"/>
      <c r="AL7" s="4"/>
      <c r="AM7" s="4"/>
      <c r="AO7" s="4"/>
      <c r="AP7" s="4"/>
    </row>
    <row r="8" spans="1:59" ht="15.6">
      <c r="A8" s="47"/>
      <c r="B8" s="47"/>
      <c r="C8" s="47"/>
      <c r="D8" s="402"/>
      <c r="E8" s="52" t="s">
        <v>2</v>
      </c>
      <c r="F8" s="71"/>
      <c r="G8" s="319"/>
      <c r="H8" s="71"/>
      <c r="I8" s="89"/>
      <c r="J8" s="89"/>
      <c r="K8" s="89"/>
      <c r="L8" s="89"/>
      <c r="M8" s="89"/>
      <c r="N8" s="89"/>
      <c r="O8" s="47"/>
      <c r="P8" s="89"/>
      <c r="Q8" s="89"/>
      <c r="R8" s="89"/>
      <c r="S8" s="89"/>
      <c r="T8" s="89"/>
      <c r="U8" s="89"/>
      <c r="V8" s="52" t="s">
        <v>22</v>
      </c>
      <c r="W8" s="89"/>
      <c r="X8" s="89"/>
      <c r="Y8" s="146" t="s">
        <v>403</v>
      </c>
      <c r="Z8" s="72" t="s">
        <v>508</v>
      </c>
      <c r="AA8" s="71"/>
      <c r="AB8" s="71"/>
      <c r="AC8" s="94" t="s">
        <v>426</v>
      </c>
      <c r="AD8" s="47"/>
      <c r="AE8" s="47"/>
      <c r="AF8" s="72" t="s">
        <v>422</v>
      </c>
      <c r="AG8" s="201"/>
      <c r="AH8" s="201"/>
      <c r="AI8" s="94" t="s">
        <v>43</v>
      </c>
      <c r="AJ8" s="72" t="s">
        <v>8</v>
      </c>
      <c r="AK8" s="47"/>
      <c r="AL8" s="4"/>
      <c r="AM8" s="4"/>
      <c r="AO8" s="4"/>
      <c r="AP8" s="4"/>
    </row>
    <row r="9" spans="1:59" ht="15.6">
      <c r="A9" s="47"/>
      <c r="B9" s="47"/>
      <c r="C9" s="47"/>
      <c r="D9" s="402"/>
      <c r="E9" s="52" t="s">
        <v>484</v>
      </c>
      <c r="F9" s="175"/>
      <c r="G9" s="326" t="s">
        <v>2</v>
      </c>
      <c r="H9" s="175"/>
      <c r="I9" s="94" t="s">
        <v>2</v>
      </c>
      <c r="J9" s="178"/>
      <c r="K9" s="94" t="s">
        <v>1</v>
      </c>
      <c r="L9" s="94"/>
      <c r="M9" s="94" t="s">
        <v>2</v>
      </c>
      <c r="N9" s="94"/>
      <c r="O9" s="52" t="s">
        <v>22</v>
      </c>
      <c r="P9" s="178"/>
      <c r="Q9" s="178"/>
      <c r="R9" s="178" t="s">
        <v>22</v>
      </c>
      <c r="S9" s="178"/>
      <c r="T9" s="178" t="s">
        <v>22</v>
      </c>
      <c r="U9" s="178"/>
      <c r="V9" s="52" t="s">
        <v>486</v>
      </c>
      <c r="W9" s="94" t="s">
        <v>22</v>
      </c>
      <c r="X9" s="178"/>
      <c r="Y9" s="94" t="s">
        <v>488</v>
      </c>
      <c r="Z9" s="72" t="s">
        <v>533</v>
      </c>
      <c r="AA9" s="72" t="s">
        <v>533</v>
      </c>
      <c r="AB9" s="72" t="s">
        <v>533</v>
      </c>
      <c r="AC9" s="94"/>
      <c r="AD9" s="52" t="s">
        <v>482</v>
      </c>
      <c r="AE9" s="52" t="s">
        <v>413</v>
      </c>
      <c r="AF9" s="72" t="s">
        <v>1</v>
      </c>
      <c r="AG9" s="72" t="s">
        <v>1</v>
      </c>
      <c r="AH9" s="72" t="s">
        <v>0</v>
      </c>
      <c r="AI9" s="94" t="s">
        <v>558</v>
      </c>
      <c r="AJ9" s="72" t="s">
        <v>69</v>
      </c>
      <c r="AK9" s="47"/>
      <c r="AL9" s="4"/>
      <c r="AM9" s="59"/>
      <c r="AO9" s="1"/>
      <c r="AP9" s="5"/>
    </row>
    <row r="10" spans="1:59" ht="15.6">
      <c r="A10" s="47"/>
      <c r="B10" s="52" t="s">
        <v>89</v>
      </c>
      <c r="C10" s="52" t="s">
        <v>113</v>
      </c>
      <c r="D10" s="402"/>
      <c r="E10" s="53" t="s">
        <v>485</v>
      </c>
      <c r="F10" s="175" t="s">
        <v>487</v>
      </c>
      <c r="G10" s="327" t="s">
        <v>8</v>
      </c>
      <c r="H10" s="175" t="s">
        <v>487</v>
      </c>
      <c r="I10" s="95" t="s">
        <v>403</v>
      </c>
      <c r="J10" s="178" t="s">
        <v>487</v>
      </c>
      <c r="K10" s="95" t="s">
        <v>403</v>
      </c>
      <c r="L10" s="95"/>
      <c r="M10" s="95" t="s">
        <v>658</v>
      </c>
      <c r="N10" s="94"/>
      <c r="O10" s="53" t="s">
        <v>0</v>
      </c>
      <c r="P10" s="178" t="s">
        <v>487</v>
      </c>
      <c r="Q10" s="178"/>
      <c r="R10" s="178" t="s">
        <v>658</v>
      </c>
      <c r="S10" s="178"/>
      <c r="T10" s="178" t="s">
        <v>662</v>
      </c>
      <c r="U10" s="178"/>
      <c r="V10" s="53" t="s">
        <v>414</v>
      </c>
      <c r="W10" s="95" t="s">
        <v>44</v>
      </c>
      <c r="X10" s="178" t="s">
        <v>487</v>
      </c>
      <c r="Y10" s="95" t="s">
        <v>489</v>
      </c>
      <c r="Z10" s="73" t="s">
        <v>476</v>
      </c>
      <c r="AA10" s="73" t="s">
        <v>666</v>
      </c>
      <c r="AB10" s="73" t="s">
        <v>667</v>
      </c>
      <c r="AC10" s="95" t="s">
        <v>1</v>
      </c>
      <c r="AD10" s="53" t="s">
        <v>483</v>
      </c>
      <c r="AE10" s="53" t="s">
        <v>517</v>
      </c>
      <c r="AF10" s="73" t="s">
        <v>43</v>
      </c>
      <c r="AG10" s="73" t="s">
        <v>509</v>
      </c>
      <c r="AH10" s="73" t="s">
        <v>509</v>
      </c>
      <c r="AI10" s="95" t="s">
        <v>44</v>
      </c>
      <c r="AJ10" s="73" t="s">
        <v>540</v>
      </c>
      <c r="AK10" s="47"/>
      <c r="AL10" s="4"/>
      <c r="AM10" s="59"/>
      <c r="AO10" s="1"/>
      <c r="AP10" s="5"/>
    </row>
    <row r="11" spans="1:59" ht="15.6">
      <c r="A11" s="47"/>
      <c r="B11" s="65">
        <f>+'Ark1'!C974</f>
        <v>2024</v>
      </c>
      <c r="C11" s="65">
        <f>+'Ark1'!O974</f>
        <v>1</v>
      </c>
      <c r="D11" s="64" t="str">
        <f>VLOOKUP(C11,RNR!$H$18:$I$31,2)</f>
        <v>Østfold</v>
      </c>
      <c r="E11" s="65">
        <f>+'Ark1'!Q974</f>
        <v>56</v>
      </c>
      <c r="F11" s="208">
        <f t="shared" ref="F11:F16" si="0">+E11-E26</f>
        <v>-13</v>
      </c>
      <c r="G11" s="328">
        <f>+'Ark1'!R974</f>
        <v>223</v>
      </c>
      <c r="H11" s="208">
        <f t="shared" ref="H11:H16" si="1">+G11-G26</f>
        <v>-66</v>
      </c>
      <c r="I11" s="196">
        <f>+'Ark1'!AG974</f>
        <v>0.53180997615358316</v>
      </c>
      <c r="J11" s="213">
        <f t="shared" ref="J11:J16" si="2">+I11-I26</f>
        <v>-6.027936842509185E-2</v>
      </c>
      <c r="K11" s="196">
        <f>+'Ark1'!AH974</f>
        <v>13.452914798206278</v>
      </c>
      <c r="L11" s="95"/>
      <c r="M11" s="434">
        <f>+'Ark1'!AI974</f>
        <v>223</v>
      </c>
      <c r="N11" s="94"/>
      <c r="O11" s="98">
        <f>+'Ark1'!S974</f>
        <v>7.6053811659192796</v>
      </c>
      <c r="P11" s="111">
        <f t="shared" ref="P11:P16" si="3">+O11-O26</f>
        <v>0.84067528356634025</v>
      </c>
      <c r="Q11" s="178"/>
      <c r="R11" s="121">
        <f>+IF(M11=0,"",'Ark1'!AJ974)</f>
        <v>108.18161434977576</v>
      </c>
      <c r="S11" s="178"/>
      <c r="T11" s="109">
        <f>+IF(M11=0,"",'Ark1'!AK974)</f>
        <v>20.374592967744498</v>
      </c>
      <c r="U11" s="178"/>
      <c r="V11" s="66">
        <f>+'Ark1'!T974</f>
        <v>6.9147982062780269</v>
      </c>
      <c r="W11" s="138">
        <f>+'Ark1'!U974</f>
        <v>26.671748878923776</v>
      </c>
      <c r="X11" s="213">
        <f t="shared" ref="X11:X16" si="4">+W11-W26</f>
        <v>0.44026098965041527</v>
      </c>
      <c r="Y11" s="138">
        <f>+'Ark1'!W974</f>
        <v>23.766816143497753</v>
      </c>
      <c r="Z11" s="275">
        <f>+'Ark1'!X974</f>
        <v>87.443946188340803</v>
      </c>
      <c r="AA11" s="275">
        <f>+'Ark1'!Y974</f>
        <v>57.847533632287004</v>
      </c>
      <c r="AB11" s="275">
        <f>+'Ark1'!Z974</f>
        <v>9.5097759513806643</v>
      </c>
      <c r="AC11" s="138">
        <f>+'Ark1'!Z974</f>
        <v>9.5097759513806643</v>
      </c>
      <c r="AD11" s="66">
        <f>+'Ark1'!AB974</f>
        <v>2.3094475160164296</v>
      </c>
      <c r="AE11" s="66">
        <f>+'Ark1'!AC974</f>
        <v>83.432302314902941</v>
      </c>
      <c r="AF11" s="275">
        <f>+'Ark1'!AD974</f>
        <v>57.521309692802141</v>
      </c>
      <c r="AG11" s="275">
        <f>+'Ark1'!AE974</f>
        <v>76.098506506645506</v>
      </c>
      <c r="AH11" s="275">
        <f>+'Ark1'!AF974</f>
        <v>0.51647868077911852</v>
      </c>
      <c r="AI11" s="66">
        <f t="shared" ref="AI11:AI26" si="5">+W11/O11</f>
        <v>3.5069575471698138</v>
      </c>
      <c r="AJ11" s="139">
        <f t="shared" ref="AJ11:AJ26" si="6">+G11/E11</f>
        <v>3.9821428571428572</v>
      </c>
      <c r="AK11" s="47"/>
      <c r="AL11" s="4"/>
      <c r="AM11" s="59"/>
      <c r="AO11" s="1"/>
      <c r="AP11">
        <v>1</v>
      </c>
      <c r="AQ11" t="s">
        <v>614</v>
      </c>
    </row>
    <row r="12" spans="1:59" ht="15.6">
      <c r="A12" s="47"/>
      <c r="B12" s="65">
        <f>+'Ark1'!C975</f>
        <v>2024</v>
      </c>
      <c r="C12" s="65">
        <f>+'Ark1'!O975</f>
        <v>2</v>
      </c>
      <c r="D12" s="64" t="str">
        <f>VLOOKUP(C12,RNR!$H$18:$I$31,2)</f>
        <v>Akershus</v>
      </c>
      <c r="E12" s="65">
        <f>+'Ark1'!Q975</f>
        <v>151</v>
      </c>
      <c r="F12" s="208">
        <f t="shared" si="0"/>
        <v>-12</v>
      </c>
      <c r="G12" s="328">
        <f>+'Ark1'!R975</f>
        <v>812</v>
      </c>
      <c r="H12" s="208">
        <f t="shared" si="1"/>
        <v>-71</v>
      </c>
      <c r="I12" s="196">
        <f>+'Ark1'!AG975</f>
        <v>1.8253372877673339</v>
      </c>
      <c r="J12" s="213">
        <f t="shared" si="2"/>
        <v>2.8746911372868889E-2</v>
      </c>
      <c r="K12" s="196">
        <f>+'Ark1'!AH975</f>
        <v>3.5714285714285721</v>
      </c>
      <c r="L12" s="95"/>
      <c r="M12" s="434">
        <f>+'Ark1'!AI975</f>
        <v>812</v>
      </c>
      <c r="N12" s="94"/>
      <c r="O12" s="98">
        <f>+'Ark1'!S975</f>
        <v>7.1157635467980276</v>
      </c>
      <c r="P12" s="111">
        <f t="shared" si="3"/>
        <v>0.29130148564287595</v>
      </c>
      <c r="Q12" s="178"/>
      <c r="R12" s="121">
        <f>+IF(M12=0,"",'Ark1'!AJ975)</f>
        <v>107.53768472906388</v>
      </c>
      <c r="S12" s="178"/>
      <c r="T12" s="109">
        <f>+IF(M12=0,"",'Ark1'!AK975)</f>
        <v>19.546455651208753</v>
      </c>
      <c r="U12" s="178"/>
      <c r="V12" s="66">
        <f>+'Ark1'!T975</f>
        <v>6.2770935960591121</v>
      </c>
      <c r="W12" s="138">
        <f>+'Ark1'!U975</f>
        <v>25.141256157635471</v>
      </c>
      <c r="X12" s="213">
        <f t="shared" si="4"/>
        <v>-0.90959321948796656</v>
      </c>
      <c r="Y12" s="138">
        <f>+'Ark1'!W975</f>
        <v>13.793103448275859</v>
      </c>
      <c r="Z12" s="275">
        <f>+'Ark1'!X975</f>
        <v>86.083743842364512</v>
      </c>
      <c r="AA12" s="275">
        <f>+'Ark1'!Y975</f>
        <v>55.665024630541879</v>
      </c>
      <c r="AB12" s="275">
        <f>+'Ark1'!Z975</f>
        <v>8.4766782286179652</v>
      </c>
      <c r="AC12" s="138">
        <f>+'Ark1'!Z975</f>
        <v>8.4766782286179652</v>
      </c>
      <c r="AD12" s="66">
        <f>+'Ark1'!AB975</f>
        <v>2.0590584260960698</v>
      </c>
      <c r="AE12" s="66">
        <f>+'Ark1'!AC975</f>
        <v>84.094872585015324</v>
      </c>
      <c r="AF12" s="275">
        <f>+'Ark1'!AD975</f>
        <v>50.875654217316992</v>
      </c>
      <c r="AG12" s="275">
        <f>+'Ark1'!AE975</f>
        <v>72.067507361388934</v>
      </c>
      <c r="AH12" s="275">
        <f>+'Ark1'!AF975</f>
        <v>1.8806308914468353</v>
      </c>
      <c r="AI12" s="66">
        <f t="shared" si="5"/>
        <v>3.5331775700934593</v>
      </c>
      <c r="AJ12" s="139">
        <f t="shared" si="6"/>
        <v>5.3774834437086092</v>
      </c>
      <c r="AK12" s="47"/>
      <c r="AL12" s="4"/>
      <c r="AM12" s="59"/>
      <c r="AO12" s="1"/>
      <c r="AP12">
        <v>4</v>
      </c>
      <c r="AQ12" t="s">
        <v>615</v>
      </c>
    </row>
    <row r="13" spans="1:59" ht="15.6">
      <c r="A13" s="47"/>
      <c r="B13" s="65">
        <f>+'Ark1'!C976</f>
        <v>2024</v>
      </c>
      <c r="C13" s="65">
        <f>+'Ark1'!O976</f>
        <v>3</v>
      </c>
      <c r="D13" s="64" t="str">
        <f>VLOOKUP(C13,RNR!$H$18:$I$31,2)</f>
        <v>Buskerud</v>
      </c>
      <c r="E13" s="65">
        <f>+'Ark1'!Q976</f>
        <v>326</v>
      </c>
      <c r="F13" s="208">
        <f t="shared" si="0"/>
        <v>-29</v>
      </c>
      <c r="G13" s="328">
        <f>+'Ark1'!R976</f>
        <v>2062</v>
      </c>
      <c r="H13" s="208">
        <f t="shared" si="1"/>
        <v>-350</v>
      </c>
      <c r="I13" s="196">
        <f>+'Ark1'!AG976</f>
        <v>5.2757538177067964</v>
      </c>
      <c r="J13" s="213">
        <f t="shared" si="2"/>
        <v>-9.4147964926612815E-2</v>
      </c>
      <c r="K13" s="196">
        <f>+'Ark1'!AH976</f>
        <v>6.7895247332686717</v>
      </c>
      <c r="L13" s="95"/>
      <c r="M13" s="434">
        <f>+'Ark1'!AI976</f>
        <v>2060</v>
      </c>
      <c r="N13" s="94"/>
      <c r="O13" s="98">
        <f>+'Ark1'!S976</f>
        <v>7.5087293889427746</v>
      </c>
      <c r="P13" s="111">
        <f t="shared" si="3"/>
        <v>0.28816554151325668</v>
      </c>
      <c r="Q13" s="178"/>
      <c r="R13" s="121">
        <f>+IF(M13=0,"",'Ark1'!AJ976)</f>
        <v>111.20014563106764</v>
      </c>
      <c r="S13" s="178"/>
      <c r="T13" s="109">
        <f>+IF(M13=0,"",'Ark1'!AK976)</f>
        <v>20.453660630849587</v>
      </c>
      <c r="U13" s="178"/>
      <c r="V13" s="66">
        <f>+'Ark1'!T976</f>
        <v>5.6440349175557722</v>
      </c>
      <c r="W13" s="138">
        <f>+'Ark1'!U976</f>
        <v>28.61513094083416</v>
      </c>
      <c r="X13" s="213">
        <f t="shared" si="4"/>
        <v>0.11003143834658502</v>
      </c>
      <c r="Y13" s="138">
        <f>+'Ark1'!W976</f>
        <v>7.7594568380213396</v>
      </c>
      <c r="Z13" s="275">
        <f>+'Ark1'!X976</f>
        <v>96.653734238603278</v>
      </c>
      <c r="AA13" s="275">
        <f>+'Ark1'!Y976</f>
        <v>77.497575169738113</v>
      </c>
      <c r="AB13" s="275">
        <f>+'Ark1'!Z976</f>
        <v>7.3148894800970368</v>
      </c>
      <c r="AC13" s="138">
        <f>+'Ark1'!Z976</f>
        <v>7.3148894800970368</v>
      </c>
      <c r="AD13" s="66">
        <f>+'Ark1'!AB976</f>
        <v>1.9347656080372164</v>
      </c>
      <c r="AE13" s="66">
        <f>+'Ark1'!AC976</f>
        <v>80.042743245543221</v>
      </c>
      <c r="AF13" s="275">
        <f>+'Ark1'!AD976</f>
        <v>54.976514524171805</v>
      </c>
      <c r="AG13" s="275">
        <f>+'Ark1'!AE976</f>
        <v>68.780972886197389</v>
      </c>
      <c r="AH13" s="275">
        <f>+'Ark1'!AF976</f>
        <v>4.7756907612849426</v>
      </c>
      <c r="AI13" s="66">
        <f t="shared" si="5"/>
        <v>3.8109151973131841</v>
      </c>
      <c r="AJ13" s="139">
        <f t="shared" si="6"/>
        <v>6.3251533742331292</v>
      </c>
      <c r="AK13" s="47"/>
      <c r="AL13" s="4"/>
      <c r="AM13" s="59"/>
      <c r="AO13" s="1"/>
      <c r="AP13">
        <v>8</v>
      </c>
      <c r="AQ13" t="s">
        <v>616</v>
      </c>
    </row>
    <row r="14" spans="1:59" ht="15.6">
      <c r="A14" s="47"/>
      <c r="B14" s="65">
        <f>+'Ark1'!C977</f>
        <v>2024</v>
      </c>
      <c r="C14" s="65">
        <f>+'Ark1'!O977</f>
        <v>4</v>
      </c>
      <c r="D14" s="64" t="str">
        <f>VLOOKUP(C14,RNR!$H$18:$I$31,2)</f>
        <v>Innlandet</v>
      </c>
      <c r="E14" s="65">
        <f>+'Ark1'!Q977</f>
        <v>1202</v>
      </c>
      <c r="F14" s="208">
        <f t="shared" si="0"/>
        <v>-97</v>
      </c>
      <c r="G14" s="328">
        <f>+'Ark1'!R977</f>
        <v>7161</v>
      </c>
      <c r="H14" s="208">
        <f t="shared" si="1"/>
        <v>-1527</v>
      </c>
      <c r="I14" s="196">
        <f>+'Ark1'!AG977</f>
        <v>18.148947565599975</v>
      </c>
      <c r="J14" s="213">
        <f t="shared" si="2"/>
        <v>-0.89434496007358533</v>
      </c>
      <c r="K14" s="196">
        <f>+'Ark1'!AH977</f>
        <v>2.8208350788995951</v>
      </c>
      <c r="L14" s="95"/>
      <c r="M14" s="434">
        <f>+'Ark1'!AI977</f>
        <v>7143</v>
      </c>
      <c r="N14" s="94"/>
      <c r="O14" s="98">
        <f>+'Ark1'!S977</f>
        <v>7.5828794861052948</v>
      </c>
      <c r="P14" s="111">
        <f t="shared" si="3"/>
        <v>0.34680674209056228</v>
      </c>
      <c r="Q14" s="178"/>
      <c r="R14" s="121">
        <f>+IF(M14=0,"",'Ark1'!AJ977)</f>
        <v>110.9706705865886</v>
      </c>
      <c r="S14" s="178"/>
      <c r="T14" s="109">
        <f>+IF(M14=0,"",'Ark1'!AK977)</f>
        <v>20.413476884220358</v>
      </c>
      <c r="U14" s="178"/>
      <c r="V14" s="66">
        <f>+'Ark1'!T977</f>
        <v>6.0647954196341312</v>
      </c>
      <c r="W14" s="138">
        <f>+'Ark1'!U977</f>
        <v>28.345077503141976</v>
      </c>
      <c r="X14" s="213">
        <f t="shared" si="4"/>
        <v>0.2806783318712327</v>
      </c>
      <c r="Y14" s="138">
        <f>+'Ark1'!W977</f>
        <v>10.515291160452453</v>
      </c>
      <c r="Z14" s="275">
        <f>+'Ark1'!X977</f>
        <v>96.327328585393104</v>
      </c>
      <c r="AA14" s="275">
        <f>+'Ark1'!Y977</f>
        <v>76.302192431224682</v>
      </c>
      <c r="AB14" s="275">
        <f>+'Ark1'!Z977</f>
        <v>7.2340649120527356</v>
      </c>
      <c r="AC14" s="138">
        <f>+'Ark1'!Z977</f>
        <v>7.2340649120527356</v>
      </c>
      <c r="AD14" s="66">
        <f>+'Ark1'!AB977</f>
        <v>1.9577985424204152</v>
      </c>
      <c r="AE14" s="66">
        <f>+'Ark1'!AC977</f>
        <v>79.728348786388239</v>
      </c>
      <c r="AF14" s="275">
        <f>+'Ark1'!AD977</f>
        <v>50.378257514683078</v>
      </c>
      <c r="AG14" s="275">
        <f>+'Ark1'!AE977</f>
        <v>66.411150172075509</v>
      </c>
      <c r="AH14" s="275">
        <f>+'Ark1'!AF977</f>
        <v>16.585218982328559</v>
      </c>
      <c r="AI14" s="66">
        <f t="shared" si="5"/>
        <v>3.7380361319312652</v>
      </c>
      <c r="AJ14" s="139">
        <f t="shared" si="6"/>
        <v>5.9575707154742092</v>
      </c>
      <c r="AK14" s="47"/>
      <c r="AL14" s="4"/>
      <c r="AM14" s="59"/>
      <c r="AO14" s="1"/>
      <c r="AP14">
        <v>9</v>
      </c>
      <c r="AQ14" t="s">
        <v>617</v>
      </c>
    </row>
    <row r="15" spans="1:59" ht="15.6">
      <c r="A15" s="47"/>
      <c r="B15" s="65">
        <f>+'Ark1'!C978</f>
        <v>2024</v>
      </c>
      <c r="C15" s="65">
        <f>+'Ark1'!O978</f>
        <v>7</v>
      </c>
      <c r="D15" s="64" t="str">
        <f>VLOOKUP(C15,RNR!$H$18:$I$31,2)</f>
        <v>Vestfold</v>
      </c>
      <c r="E15" s="65">
        <f>+'Ark1'!Q978</f>
        <v>60</v>
      </c>
      <c r="F15" s="208">
        <f t="shared" si="0"/>
        <v>-8</v>
      </c>
      <c r="G15" s="328">
        <f>+'Ark1'!R978</f>
        <v>258</v>
      </c>
      <c r="H15" s="208">
        <f t="shared" si="1"/>
        <v>-27</v>
      </c>
      <c r="I15" s="196">
        <f>+'Ark1'!AG978</f>
        <v>0.59951341506267475</v>
      </c>
      <c r="J15" s="213">
        <f t="shared" si="2"/>
        <v>1.5179676271790288E-2</v>
      </c>
      <c r="K15" s="196">
        <f>+'Ark1'!AH978</f>
        <v>17.829457364341089</v>
      </c>
      <c r="L15" s="95"/>
      <c r="M15" s="434">
        <f>+'Ark1'!AI978</f>
        <v>257</v>
      </c>
      <c r="N15" s="94"/>
      <c r="O15" s="98">
        <f>+'Ark1'!S978</f>
        <v>7.5310077519379854</v>
      </c>
      <c r="P15" s="111">
        <f t="shared" si="3"/>
        <v>0.56258669930640792</v>
      </c>
      <c r="Q15" s="178"/>
      <c r="R15" s="121">
        <f>+IF(M15=0,"",'Ark1'!AJ978)</f>
        <v>107.69377431906607</v>
      </c>
      <c r="S15" s="178"/>
      <c r="T15" s="109">
        <f>+IF(M15=0,"",'Ark1'!AK978)</f>
        <v>20.218472346359842</v>
      </c>
      <c r="U15" s="178"/>
      <c r="V15" s="66">
        <f>+'Ark1'!T978</f>
        <v>6.713178294573642</v>
      </c>
      <c r="W15" s="138">
        <f>+'Ark1'!U978</f>
        <v>25.98837209302328</v>
      </c>
      <c r="X15" s="213">
        <f t="shared" si="4"/>
        <v>-0.26285597715216724</v>
      </c>
      <c r="Y15" s="138">
        <f>+'Ark1'!W978</f>
        <v>22.868217054263567</v>
      </c>
      <c r="Z15" s="275">
        <f>+'Ark1'!X978</f>
        <v>89.534883720930196</v>
      </c>
      <c r="AA15" s="275">
        <f>+'Ark1'!Y978</f>
        <v>58.13953488372092</v>
      </c>
      <c r="AB15" s="275">
        <f>+'Ark1'!Z978</f>
        <v>8.528898689384981</v>
      </c>
      <c r="AC15" s="138">
        <f>+'Ark1'!Z978</f>
        <v>8.528898689384981</v>
      </c>
      <c r="AD15" s="66">
        <f>+'Ark1'!AB978</f>
        <v>2.137497625728269</v>
      </c>
      <c r="AE15" s="66">
        <f>+'Ark1'!AC978</f>
        <v>81.025346455077184</v>
      </c>
      <c r="AF15" s="275">
        <f>+'Ark1'!AD978</f>
        <v>28.430919468957299</v>
      </c>
      <c r="AG15" s="275">
        <f>+'Ark1'!AE978</f>
        <v>58.784754102304923</v>
      </c>
      <c r="AH15" s="275">
        <f>+'Ark1'!AF978</f>
        <v>0.59754035713458542</v>
      </c>
      <c r="AI15" s="66">
        <f t="shared" si="5"/>
        <v>3.4508492022645423</v>
      </c>
      <c r="AJ15" s="139">
        <f t="shared" si="6"/>
        <v>4.3</v>
      </c>
      <c r="AK15" s="47"/>
      <c r="AL15" s="4"/>
      <c r="AM15" s="59"/>
      <c r="AO15" s="1"/>
      <c r="AP15" s="2">
        <v>11</v>
      </c>
      <c r="AQ15" s="2" t="s">
        <v>111</v>
      </c>
    </row>
    <row r="16" spans="1:59" ht="15.6">
      <c r="A16" s="47"/>
      <c r="B16" s="65">
        <f>+'Ark1'!C979</f>
        <v>2024</v>
      </c>
      <c r="C16" s="65">
        <f>+'Ark1'!O979</f>
        <v>8</v>
      </c>
      <c r="D16" s="64" t="str">
        <f>VLOOKUP(C16,RNR!$H$18:$I$31,2)</f>
        <v>Telemark</v>
      </c>
      <c r="E16" s="65">
        <f>+'Ark1'!Q979</f>
        <v>184</v>
      </c>
      <c r="F16" s="208">
        <f t="shared" si="0"/>
        <v>-26</v>
      </c>
      <c r="G16" s="328">
        <f>+'Ark1'!R979</f>
        <v>826</v>
      </c>
      <c r="H16" s="208">
        <f t="shared" si="1"/>
        <v>-410</v>
      </c>
      <c r="I16" s="196">
        <f>+'Ark1'!AG979</f>
        <v>2.0596705850374697</v>
      </c>
      <c r="J16" s="213">
        <f t="shared" si="2"/>
        <v>-0.68772738188475691</v>
      </c>
      <c r="K16" s="196">
        <f>+'Ark1'!AH979</f>
        <v>5.2058111380145284</v>
      </c>
      <c r="L16" s="95"/>
      <c r="M16" s="434">
        <f>+'Ark1'!AI979</f>
        <v>799</v>
      </c>
      <c r="N16" s="94"/>
      <c r="O16" s="98">
        <f>+'Ark1'!S979</f>
        <v>7.5665859564164659</v>
      </c>
      <c r="P16" s="111">
        <f t="shared" si="3"/>
        <v>5.9063447659841728E-3</v>
      </c>
      <c r="Q16" s="178"/>
      <c r="R16" s="121">
        <f>+IF(M16=0,"",'Ark1'!AJ979)</f>
        <v>109.89524405506876</v>
      </c>
      <c r="S16" s="178"/>
      <c r="T16" s="109">
        <f>+IF(M16=0,"",'Ark1'!AK979)</f>
        <v>20.397592963206264</v>
      </c>
      <c r="U16" s="178"/>
      <c r="V16" s="66">
        <f>+'Ark1'!T979</f>
        <v>5.9588377723970964</v>
      </c>
      <c r="W16" s="138">
        <f>+'Ark1'!U979</f>
        <v>27.888014527845044</v>
      </c>
      <c r="X16" s="213">
        <f t="shared" si="4"/>
        <v>-0.57209874076340483</v>
      </c>
      <c r="Y16" s="138">
        <f>+'Ark1'!W979</f>
        <v>8.9588377723970947</v>
      </c>
      <c r="Z16" s="275">
        <f>+'Ark1'!X979</f>
        <v>93.341404358353515</v>
      </c>
      <c r="AA16" s="275">
        <f>+'Ark1'!Y979</f>
        <v>72.760290556900742</v>
      </c>
      <c r="AB16" s="275">
        <f>+'Ark1'!Z979</f>
        <v>7.7483694562025276</v>
      </c>
      <c r="AC16" s="138">
        <f>+'Ark1'!Z979</f>
        <v>7.7483694562025276</v>
      </c>
      <c r="AD16" s="66">
        <f>+'Ark1'!AB979</f>
        <v>1.9486757421429413</v>
      </c>
      <c r="AE16" s="66">
        <f>+'Ark1'!AC979</f>
        <v>77.681050863996219</v>
      </c>
      <c r="AF16" s="275">
        <f>+'Ark1'!AD979</f>
        <v>38.193232906760791</v>
      </c>
      <c r="AG16" s="275">
        <f>+'Ark1'!AE979</f>
        <v>63.140355682951999</v>
      </c>
      <c r="AH16" s="275">
        <f>+'Ark1'!AF979</f>
        <v>1.9130555619890215</v>
      </c>
      <c r="AI16" s="66">
        <f t="shared" si="5"/>
        <v>3.6856800000000005</v>
      </c>
      <c r="AJ16" s="139">
        <f t="shared" si="6"/>
        <v>4.4891304347826084</v>
      </c>
      <c r="AK16" s="47"/>
      <c r="AL16" s="4"/>
      <c r="AM16" s="59"/>
      <c r="AO16" s="1"/>
      <c r="AP16" s="2">
        <v>14</v>
      </c>
      <c r="AQ16" s="4" t="s">
        <v>618</v>
      </c>
      <c r="AR16" s="4"/>
    </row>
    <row r="17" spans="1:48" s="520" customFormat="1" ht="15.6">
      <c r="A17" s="47"/>
      <c r="B17" s="65">
        <f>+'Ark1'!C980</f>
        <v>2024</v>
      </c>
      <c r="C17" s="65">
        <f>+'Ark1'!O980</f>
        <v>9</v>
      </c>
      <c r="D17" s="64" t="str">
        <f>VLOOKUP(C17,RNR!$H$18:$I$31,2)</f>
        <v>Agder</v>
      </c>
      <c r="E17" s="65">
        <f>+'Ark1'!Q980</f>
        <v>427</v>
      </c>
      <c r="F17" s="208">
        <f t="shared" ref="F17:F20" si="7">+E17-E36</f>
        <v>-329</v>
      </c>
      <c r="G17" s="328">
        <f>+'Ark1'!R980</f>
        <v>1915</v>
      </c>
      <c r="H17" s="208">
        <f t="shared" ref="H17:H20" si="8">+G17-G36</f>
        <v>-2697</v>
      </c>
      <c r="I17" s="196">
        <f>+'Ark1'!AG980</f>
        <v>4.1663812905319828</v>
      </c>
      <c r="J17" s="213">
        <f t="shared" ref="J17:J20" si="9">+I17-I36</f>
        <v>-4.9003358201151359</v>
      </c>
      <c r="K17" s="196">
        <f>+'Ark1'!AH980</f>
        <v>10.339425587467362</v>
      </c>
      <c r="L17" s="95"/>
      <c r="M17" s="434">
        <f>+'Ark1'!AI980</f>
        <v>1903</v>
      </c>
      <c r="N17" s="94"/>
      <c r="O17" s="98">
        <f>+'Ark1'!S980</f>
        <v>6.9556135770234988</v>
      </c>
      <c r="P17" s="111">
        <f t="shared" ref="P17:P20" si="10">+O17-O36</f>
        <v>-0.16841070745178044</v>
      </c>
      <c r="Q17" s="178"/>
      <c r="R17" s="121">
        <f>+IF(M17=0,"",'Ark1'!AJ980)</f>
        <v>106.64408828166064</v>
      </c>
      <c r="S17" s="178"/>
      <c r="T17" s="109">
        <f>+IF(M17=0,"",'Ark1'!AK980)</f>
        <v>19.250054871826094</v>
      </c>
      <c r="U17" s="178"/>
      <c r="V17" s="66">
        <f>+'Ark1'!T980</f>
        <v>5.8</v>
      </c>
      <c r="W17" s="138">
        <f>+'Ark1'!U980</f>
        <v>24.33268929503916</v>
      </c>
      <c r="X17" s="213">
        <f t="shared" ref="X17:X20" si="11">+W17-W36</f>
        <v>-0.83795250895047246</v>
      </c>
      <c r="Y17" s="138">
        <f>+'Ark1'!W980</f>
        <v>9.0339425587467357</v>
      </c>
      <c r="Z17" s="275">
        <f>+'Ark1'!X980</f>
        <v>80.731070496083504</v>
      </c>
      <c r="AA17" s="275">
        <f>+'Ark1'!Y980</f>
        <v>54.673629242819842</v>
      </c>
      <c r="AB17" s="275">
        <f>+'Ark1'!Z980</f>
        <v>8.509101060728252</v>
      </c>
      <c r="AC17" s="138">
        <f>+'Ark1'!Z980</f>
        <v>8.509101060728252</v>
      </c>
      <c r="AD17" s="66">
        <f>+'Ark1'!AB980</f>
        <v>1.9992687958390356</v>
      </c>
      <c r="AE17" s="66">
        <f>+'Ark1'!AC980</f>
        <v>83.157988215336502</v>
      </c>
      <c r="AF17" s="275">
        <f>+'Ark1'!AD980</f>
        <v>43.610243819630426</v>
      </c>
      <c r="AG17" s="275">
        <f>+'Ark1'!AE980</f>
        <v>66.279109304011627</v>
      </c>
      <c r="AH17" s="275">
        <f>+'Ark1'!AF980</f>
        <v>4.4352317205919807</v>
      </c>
      <c r="AI17" s="66">
        <f t="shared" ref="AI17:AI24" si="12">+W17/O17</f>
        <v>3.4982807807807799</v>
      </c>
      <c r="AJ17" s="139">
        <f t="shared" ref="AJ17:AJ24" si="13">+G17/E17</f>
        <v>4.4847775175644031</v>
      </c>
      <c r="AK17" s="47"/>
      <c r="AL17" s="4"/>
      <c r="AM17" s="59"/>
      <c r="AO17" s="1"/>
      <c r="AP17" s="2"/>
      <c r="AQ17" s="4"/>
      <c r="AR17" s="4"/>
    </row>
    <row r="18" spans="1:48" s="520" customFormat="1" ht="15.6">
      <c r="A18" s="47"/>
      <c r="B18" s="65">
        <f>+'Ark1'!C981</f>
        <v>2024</v>
      </c>
      <c r="C18" s="65">
        <f>+'Ark1'!O981</f>
        <v>11</v>
      </c>
      <c r="D18" s="64" t="str">
        <f>VLOOKUP(C18,RNR!$H$18:$I$31,2)</f>
        <v>Rogaland</v>
      </c>
      <c r="E18" s="65">
        <f>+'Ark1'!Q981</f>
        <v>1629</v>
      </c>
      <c r="F18" s="208">
        <f t="shared" si="7"/>
        <v>1084</v>
      </c>
      <c r="G18" s="328">
        <f>+'Ark1'!R981</f>
        <v>8446</v>
      </c>
      <c r="H18" s="208">
        <f t="shared" si="8"/>
        <v>4204</v>
      </c>
      <c r="I18" s="196">
        <f>+'Ark1'!AG981</f>
        <v>20.147254085498368</v>
      </c>
      <c r="J18" s="213">
        <f t="shared" si="9"/>
        <v>11.621070676121553</v>
      </c>
      <c r="K18" s="196">
        <f>+'Ark1'!AH981</f>
        <v>1.9891072697134735</v>
      </c>
      <c r="L18" s="95"/>
      <c r="M18" s="434">
        <f>+'Ark1'!AI981</f>
        <v>8328</v>
      </c>
      <c r="N18" s="94"/>
      <c r="O18" s="98">
        <f>+'Ark1'!S981</f>
        <v>7.3292682926829276</v>
      </c>
      <c r="P18" s="111">
        <f t="shared" si="10"/>
        <v>0.28212072078288042</v>
      </c>
      <c r="Q18" s="178"/>
      <c r="R18" s="121">
        <f>+IF(M18=0,"",'Ark1'!AJ981)</f>
        <v>108.49433237271802</v>
      </c>
      <c r="S18" s="178"/>
      <c r="T18" s="109">
        <f>+IF(M18=0,"",'Ark1'!AK981)</f>
        <v>20.047712088796295</v>
      </c>
      <c r="U18" s="178"/>
      <c r="V18" s="66">
        <f>+'Ark1'!T981</f>
        <v>6.1887283921382892</v>
      </c>
      <c r="W18" s="138">
        <f>+'Ark1'!U981</f>
        <v>26.678699976320111</v>
      </c>
      <c r="X18" s="213">
        <f t="shared" si="11"/>
        <v>0.94409365854541605</v>
      </c>
      <c r="Y18" s="138">
        <f>+'Ark1'!W981</f>
        <v>14.29078853895335</v>
      </c>
      <c r="Z18" s="275">
        <f>+'Ark1'!X981</f>
        <v>84.158181387639132</v>
      </c>
      <c r="AA18" s="275">
        <f>+'Ark1'!Y981</f>
        <v>64.752545583708269</v>
      </c>
      <c r="AB18" s="275">
        <f>+'Ark1'!Z981</f>
        <v>9.3752716473440163</v>
      </c>
      <c r="AC18" s="138">
        <f>+'Ark1'!Z981</f>
        <v>9.3752716473440163</v>
      </c>
      <c r="AD18" s="66">
        <f>+'Ark1'!AB981</f>
        <v>2.3068319636703847</v>
      </c>
      <c r="AE18" s="66">
        <f>+'Ark1'!AC981</f>
        <v>83.190738862874881</v>
      </c>
      <c r="AF18" s="275">
        <f>+'Ark1'!AD981</f>
        <v>47.999753276140247</v>
      </c>
      <c r="AG18" s="275">
        <f>+'Ark1'!AE981</f>
        <v>66.027598608717611</v>
      </c>
      <c r="AH18" s="275">
        <f>+'Ark1'!AF981</f>
        <v>19.561340528522127</v>
      </c>
      <c r="AI18" s="66">
        <f t="shared" si="12"/>
        <v>3.6400222929421777</v>
      </c>
      <c r="AJ18" s="139">
        <f t="shared" si="13"/>
        <v>5.1847759361571519</v>
      </c>
      <c r="AK18" s="47"/>
      <c r="AL18" s="4"/>
      <c r="AM18" s="59"/>
      <c r="AO18" s="1"/>
      <c r="AP18" s="2"/>
      <c r="AQ18" s="4"/>
      <c r="AR18" s="4"/>
    </row>
    <row r="19" spans="1:48" s="520" customFormat="1" ht="15.6">
      <c r="A19" s="47"/>
      <c r="B19" s="65">
        <f>+'Ark1'!C982</f>
        <v>2024</v>
      </c>
      <c r="C19" s="65">
        <f>+'Ark1'!O982</f>
        <v>14</v>
      </c>
      <c r="D19" s="64" t="str">
        <f>VLOOKUP(C19,RNR!$H$18:$I$31,2)</f>
        <v>Vestland</v>
      </c>
      <c r="E19" s="65">
        <f>+'Ark1'!Q982</f>
        <v>2021</v>
      </c>
      <c r="F19" s="208">
        <f t="shared" si="7"/>
        <v>1723</v>
      </c>
      <c r="G19" s="328">
        <f>+'Ark1'!R982</f>
        <v>8933</v>
      </c>
      <c r="H19" s="208">
        <f t="shared" si="8"/>
        <v>6707</v>
      </c>
      <c r="I19" s="196">
        <f>+'Ark1'!AG982</f>
        <v>19.069784076816404</v>
      </c>
      <c r="J19" s="213">
        <f t="shared" si="9"/>
        <v>14.338934838763683</v>
      </c>
      <c r="K19" s="196">
        <f>+'Ark1'!AH982</f>
        <v>5.082279189521997</v>
      </c>
      <c r="L19" s="95"/>
      <c r="M19" s="434">
        <f>+'Ark1'!AI982</f>
        <v>8747</v>
      </c>
      <c r="N19" s="94"/>
      <c r="O19" s="98">
        <f>+'Ark1'!S982</f>
        <v>7.0167916713310188</v>
      </c>
      <c r="P19" s="111">
        <f t="shared" si="10"/>
        <v>-0.53891362965730139</v>
      </c>
      <c r="Q19" s="178"/>
      <c r="R19" s="121">
        <f>+IF(M19=0,"",'Ark1'!AJ982)</f>
        <v>105.45111466788606</v>
      </c>
      <c r="S19" s="178"/>
      <c r="T19" s="109">
        <f>+IF(M19=0,"",'Ark1'!AK982)</f>
        <v>19.364929783757287</v>
      </c>
      <c r="U19" s="178"/>
      <c r="V19" s="66">
        <f>+'Ark1'!T982</f>
        <v>6.090675025187509</v>
      </c>
      <c r="W19" s="138">
        <f>+'Ark1'!U982</f>
        <v>23.875271465353183</v>
      </c>
      <c r="X19" s="213">
        <f t="shared" si="11"/>
        <v>-3.3359145184742474</v>
      </c>
      <c r="Y19" s="138">
        <f>+'Ark1'!W982</f>
        <v>8.8548080152244495</v>
      </c>
      <c r="Z19" s="275">
        <f>+'Ark1'!X982</f>
        <v>77.006604724056899</v>
      </c>
      <c r="AA19" s="275">
        <f>+'Ark1'!Y982</f>
        <v>52.479570133213919</v>
      </c>
      <c r="AB19" s="275">
        <f>+'Ark1'!Z982</f>
        <v>8.8722355773759496</v>
      </c>
      <c r="AC19" s="138">
        <f>+'Ark1'!Z982</f>
        <v>8.8722355773759496</v>
      </c>
      <c r="AD19" s="66">
        <f>+'Ark1'!AB982</f>
        <v>2.0141265689177819</v>
      </c>
      <c r="AE19" s="66">
        <f>+'Ark1'!AC982</f>
        <v>83.588575763894255</v>
      </c>
      <c r="AF19" s="275">
        <f>+'Ark1'!AD982</f>
        <v>34.445903287025395</v>
      </c>
      <c r="AG19" s="275">
        <f>+'Ark1'!AE982</f>
        <v>56.242519776271664</v>
      </c>
      <c r="AH19" s="275">
        <f>+'Ark1'!AF982</f>
        <v>20.689255853811058</v>
      </c>
      <c r="AI19" s="66">
        <f t="shared" si="12"/>
        <v>3.4025908967629745</v>
      </c>
      <c r="AJ19" s="139">
        <f t="shared" si="13"/>
        <v>4.420089064819396</v>
      </c>
      <c r="AK19" s="47"/>
      <c r="AL19" s="4"/>
      <c r="AM19" s="59"/>
      <c r="AO19" s="1"/>
      <c r="AP19" s="2"/>
      <c r="AQ19" s="4"/>
      <c r="AR19" s="4"/>
    </row>
    <row r="20" spans="1:48" s="520" customFormat="1" ht="15.6">
      <c r="A20" s="47"/>
      <c r="B20" s="65">
        <f>+'Ark1'!C983</f>
        <v>2024</v>
      </c>
      <c r="C20" s="65">
        <f>+'Ark1'!O983</f>
        <v>15</v>
      </c>
      <c r="D20" s="64" t="str">
        <f>VLOOKUP(C20,RNR!$H$18:$I$31,2)</f>
        <v>Møre og Romsdal</v>
      </c>
      <c r="E20" s="65">
        <f>+'Ark1'!Q983</f>
        <v>530</v>
      </c>
      <c r="F20" s="208">
        <f t="shared" si="7"/>
        <v>450</v>
      </c>
      <c r="G20" s="328">
        <f>+'Ark1'!R983</f>
        <v>2615</v>
      </c>
      <c r="H20" s="208">
        <f t="shared" si="8"/>
        <v>1997</v>
      </c>
      <c r="I20" s="196">
        <f>+'Ark1'!AG983</f>
        <v>5.5580660707595753</v>
      </c>
      <c r="J20" s="213">
        <f t="shared" si="9"/>
        <v>4.3229799913456084</v>
      </c>
      <c r="K20" s="196">
        <f>+'Ark1'!AH983</f>
        <v>2.9827915869980877</v>
      </c>
      <c r="L20" s="95"/>
      <c r="M20" s="434">
        <f>+'Ark1'!AI983</f>
        <v>2542</v>
      </c>
      <c r="N20" s="94"/>
      <c r="O20" s="98">
        <f>+'Ark1'!S983</f>
        <v>7.0554493307839374</v>
      </c>
      <c r="P20" s="111">
        <f t="shared" si="10"/>
        <v>-0.6419616724523074</v>
      </c>
      <c r="Q20" s="178"/>
      <c r="R20" s="121">
        <f>+IF(M20=0,"",'Ark1'!AJ983)</f>
        <v>105.37297403619188</v>
      </c>
      <c r="S20" s="178"/>
      <c r="T20" s="109">
        <f>+IF(M20=0,"",'Ark1'!AK983)</f>
        <v>19.453080447776173</v>
      </c>
      <c r="U20" s="178"/>
      <c r="V20" s="66">
        <f>+'Ark1'!T983</f>
        <v>6.2581261950286802</v>
      </c>
      <c r="W20" s="138">
        <f>+'Ark1'!U983</f>
        <v>23.771242829827923</v>
      </c>
      <c r="X20" s="213">
        <f t="shared" si="11"/>
        <v>-1.8171066847351796</v>
      </c>
      <c r="Y20" s="138">
        <f>+'Ark1'!W983</f>
        <v>9.7514340344168264</v>
      </c>
      <c r="Z20" s="275">
        <f>+'Ark1'!X983</f>
        <v>75.143403441682594</v>
      </c>
      <c r="AA20" s="275">
        <f>+'Ark1'!Y983</f>
        <v>49.48374760994264</v>
      </c>
      <c r="AB20" s="275">
        <f>+'Ark1'!Z983</f>
        <v>8.9858383900451066</v>
      </c>
      <c r="AC20" s="138">
        <f>+'Ark1'!Z983</f>
        <v>8.9858383900451066</v>
      </c>
      <c r="AD20" s="66">
        <f>+'Ark1'!AB983</f>
        <v>2.5236748841673919</v>
      </c>
      <c r="AE20" s="66">
        <f>+'Ark1'!AC983</f>
        <v>82.277955447123773</v>
      </c>
      <c r="AF20" s="275">
        <f>+'Ark1'!AD983</f>
        <v>22.853338893507313</v>
      </c>
      <c r="AG20" s="275">
        <f>+'Ark1'!AE983</f>
        <v>44.41524353637157</v>
      </c>
      <c r="AH20" s="275">
        <f>+'Ark1'!AF983</f>
        <v>6.0564652477013228</v>
      </c>
      <c r="AI20" s="66">
        <f t="shared" si="12"/>
        <v>3.3692032520325221</v>
      </c>
      <c r="AJ20" s="139">
        <f t="shared" si="13"/>
        <v>4.9339622641509431</v>
      </c>
      <c r="AK20" s="47"/>
      <c r="AL20" s="4"/>
      <c r="AM20" s="59"/>
      <c r="AO20" s="1"/>
      <c r="AP20" s="2"/>
      <c r="AQ20" s="4"/>
      <c r="AR20" s="4"/>
    </row>
    <row r="21" spans="1:48" ht="15.6">
      <c r="A21" s="47"/>
      <c r="B21" s="65">
        <f>+'Ark1'!C984</f>
        <v>2024</v>
      </c>
      <c r="C21" s="65">
        <f>+'Ark1'!O984</f>
        <v>16</v>
      </c>
      <c r="D21" s="64" t="str">
        <f>VLOOKUP(C21,RNR!$H$18:$I$31,2)</f>
        <v>Trøndelag</v>
      </c>
      <c r="E21" s="65">
        <f>+'Ark1'!Q984</f>
        <v>684</v>
      </c>
      <c r="F21" s="208" t="e">
        <f>+E21-#REF!</f>
        <v>#REF!</v>
      </c>
      <c r="G21" s="328">
        <f>+'Ark1'!R984</f>
        <v>4168</v>
      </c>
      <c r="H21" s="208" t="e">
        <f>+G21-#REF!</f>
        <v>#REF!</v>
      </c>
      <c r="I21" s="196">
        <f>+'Ark1'!AG984</f>
        <v>9.1029920234762525</v>
      </c>
      <c r="J21" s="213" t="e">
        <f>+I21-#REF!</f>
        <v>#REF!</v>
      </c>
      <c r="K21" s="196">
        <f>+'Ark1'!AH984</f>
        <v>8.8291746641074855</v>
      </c>
      <c r="L21" s="95"/>
      <c r="M21" s="434">
        <f>+'Ark1'!AI984</f>
        <v>4113</v>
      </c>
      <c r="N21" s="94"/>
      <c r="O21" s="98">
        <f>+'Ark1'!S984</f>
        <v>6.9863243761996179</v>
      </c>
      <c r="P21" s="111" t="e">
        <f>+O21-#REF!</f>
        <v>#REF!</v>
      </c>
      <c r="Q21" s="178"/>
      <c r="R21" s="121">
        <f>+IF(M21=0,"",'Ark1'!AJ984)</f>
        <v>106.75672258691976</v>
      </c>
      <c r="S21" s="178"/>
      <c r="T21" s="109">
        <f>+IF(M21=0,"",'Ark1'!AK984)</f>
        <v>19.175846256616179</v>
      </c>
      <c r="U21" s="178"/>
      <c r="V21" s="66">
        <f>+'Ark1'!T984</f>
        <v>6</v>
      </c>
      <c r="W21" s="138">
        <f>+'Ark1'!U984</f>
        <v>24.426223608445312</v>
      </c>
      <c r="X21" s="213" t="e">
        <f>+W21-#REF!</f>
        <v>#REF!</v>
      </c>
      <c r="Y21" s="138">
        <f>+'Ark1'!W984</f>
        <v>7.6055662188099804</v>
      </c>
      <c r="Z21" s="275">
        <f>+'Ark1'!X984</f>
        <v>80.710172744721703</v>
      </c>
      <c r="AA21" s="275">
        <f>+'Ark1'!Y984</f>
        <v>57.62955854126681</v>
      </c>
      <c r="AB21" s="275">
        <f>+'Ark1'!Z984</f>
        <v>8.5666253005608439</v>
      </c>
      <c r="AC21" s="138">
        <f>+'Ark1'!Z984</f>
        <v>8.5666253005608439</v>
      </c>
      <c r="AD21" s="66">
        <f>+'Ark1'!AB984</f>
        <v>1.8668488851743672</v>
      </c>
      <c r="AE21" s="66">
        <f>+'Ark1'!AC984</f>
        <v>83.252769480666686</v>
      </c>
      <c r="AF21" s="275">
        <f>+'Ark1'!AD984</f>
        <v>44.386545826768305</v>
      </c>
      <c r="AG21" s="275">
        <f>+'Ark1'!AE984</f>
        <v>61.583865512248217</v>
      </c>
      <c r="AH21" s="275">
        <f>+'Ark1'!AF984</f>
        <v>9.6532876299881902</v>
      </c>
      <c r="AI21" s="66">
        <f t="shared" si="12"/>
        <v>3.4962910814245007</v>
      </c>
      <c r="AJ21" s="139">
        <f t="shared" si="13"/>
        <v>6.0935672514619883</v>
      </c>
      <c r="AK21" s="47"/>
      <c r="AL21" s="4"/>
      <c r="AM21" s="59"/>
      <c r="AO21" s="1"/>
      <c r="AP21">
        <v>15</v>
      </c>
      <c r="AQ21" t="s">
        <v>609</v>
      </c>
      <c r="AS21" s="2"/>
      <c r="AT21" s="2"/>
    </row>
    <row r="22" spans="1:48" ht="15.6">
      <c r="A22" s="47"/>
      <c r="B22" s="65">
        <f>+'Ark1'!C985</f>
        <v>2024</v>
      </c>
      <c r="C22" s="65">
        <f>+'Ark1'!O985</f>
        <v>18</v>
      </c>
      <c r="D22" s="64" t="str">
        <f>VLOOKUP(C22,RNR!$H$18:$I$31,2)</f>
        <v>Nordland</v>
      </c>
      <c r="E22" s="65">
        <f>+'Ark1'!Q985</f>
        <v>517</v>
      </c>
      <c r="F22" s="208">
        <f>+E22-E41</f>
        <v>439</v>
      </c>
      <c r="G22" s="328">
        <f>+'Ark1'!R985</f>
        <v>3235</v>
      </c>
      <c r="H22" s="208">
        <f>+G22-G41</f>
        <v>2927</v>
      </c>
      <c r="I22" s="196">
        <f>+'Ark1'!AG985</f>
        <v>7.488526091127822</v>
      </c>
      <c r="J22" s="213">
        <f>+I22-I41</f>
        <v>6.8875289508784778</v>
      </c>
      <c r="K22" s="196">
        <f>+'Ark1'!AH985</f>
        <v>2.6893353941267382</v>
      </c>
      <c r="L22" s="95"/>
      <c r="M22" s="434">
        <f>+'Ark1'!AI985</f>
        <v>2951</v>
      </c>
      <c r="N22" s="94"/>
      <c r="O22" s="98">
        <f>+'Ark1'!S985</f>
        <v>7.2584234930448241</v>
      </c>
      <c r="P22" s="111">
        <f>+O22-O41</f>
        <v>0.77141050603183814</v>
      </c>
      <c r="Q22" s="178"/>
      <c r="R22" s="121">
        <f>+IF(M22=0,"",'Ark1'!AJ985)</f>
        <v>107.84117248390382</v>
      </c>
      <c r="S22" s="178"/>
      <c r="T22" s="109">
        <f>+IF(M22=0,"",'Ark1'!AK985)</f>
        <v>19.843982173602225</v>
      </c>
      <c r="U22" s="178"/>
      <c r="V22" s="66">
        <f>+'Ark1'!T985</f>
        <v>5.8967542503863983</v>
      </c>
      <c r="W22" s="138">
        <f>+'Ark1'!U985</f>
        <v>25.889397217928881</v>
      </c>
      <c r="X22" s="213">
        <f>+W22-W41</f>
        <v>-0.98138200285033861</v>
      </c>
      <c r="Y22" s="138">
        <f>+'Ark1'!W985</f>
        <v>9.1190108191653785</v>
      </c>
      <c r="Z22" s="275">
        <f>+'Ark1'!X985</f>
        <v>84.698608964451282</v>
      </c>
      <c r="AA22" s="275">
        <f>+'Ark1'!Y985</f>
        <v>63.276661514683155</v>
      </c>
      <c r="AB22" s="275">
        <f>+'Ark1'!Z985</f>
        <v>8.874575572925222</v>
      </c>
      <c r="AC22" s="138">
        <f>+'Ark1'!Z985</f>
        <v>8.874575572925222</v>
      </c>
      <c r="AD22" s="66">
        <f>+'Ark1'!AB985</f>
        <v>1.9877146570484296</v>
      </c>
      <c r="AE22" s="66">
        <f>+'Ark1'!AC985</f>
        <v>80.59065199889649</v>
      </c>
      <c r="AF22" s="275">
        <f>+'Ark1'!AD985</f>
        <v>43.244567253587306</v>
      </c>
      <c r="AG22" s="275">
        <f>+'Ark1'!AE985</f>
        <v>55.901100265944947</v>
      </c>
      <c r="AH22" s="275">
        <f>+'Ark1'!AF985</f>
        <v>7.4924149431410259</v>
      </c>
      <c r="AI22" s="66">
        <f t="shared" si="12"/>
        <v>3.5668072058259832</v>
      </c>
      <c r="AJ22" s="139">
        <f t="shared" si="13"/>
        <v>6.2572533849129597</v>
      </c>
      <c r="AK22" s="47"/>
      <c r="AL22" s="4"/>
      <c r="AM22" s="59"/>
      <c r="AO22" s="13"/>
      <c r="AP22">
        <v>16</v>
      </c>
      <c r="AQ22" t="s">
        <v>582</v>
      </c>
      <c r="AS22" s="2"/>
      <c r="AT22" s="4"/>
      <c r="AU22" s="4"/>
      <c r="AV22" s="4"/>
    </row>
    <row r="23" spans="1:48" ht="15.6">
      <c r="A23" s="47"/>
      <c r="B23" s="65">
        <f>+'Ark1'!C986</f>
        <v>2024</v>
      </c>
      <c r="C23" s="65">
        <f>+'Ark1'!O986</f>
        <v>55</v>
      </c>
      <c r="D23" s="64" t="str">
        <f>VLOOKUP(C23,RNR!$H$18:$I$31,2)</f>
        <v>Troms</v>
      </c>
      <c r="E23" s="65">
        <f>+'Ark1'!Q986</f>
        <v>275</v>
      </c>
      <c r="F23" s="208">
        <f>+E23-E52</f>
        <v>-302</v>
      </c>
      <c r="G23" s="328">
        <f>+'Ark1'!R986</f>
        <v>1867</v>
      </c>
      <c r="H23" s="208">
        <f>+G23-G52</f>
        <v>-2585</v>
      </c>
      <c r="I23" s="196">
        <f>+'Ark1'!AG986</f>
        <v>4.6317217256329881</v>
      </c>
      <c r="J23" s="213">
        <f>+I23-I52</f>
        <v>-3.8545500406524686</v>
      </c>
      <c r="K23" s="196">
        <f>+'Ark1'!AH986</f>
        <v>5.4097482592394224</v>
      </c>
      <c r="L23" s="95"/>
      <c r="M23" s="434">
        <f>+'Ark1'!AI986</f>
        <v>1688</v>
      </c>
      <c r="N23" s="94"/>
      <c r="O23" s="98">
        <f>+'Ark1'!S986</f>
        <v>7.6641671130155329</v>
      </c>
      <c r="P23" s="111">
        <f>+O23-O52</f>
        <v>0.75468822712155248</v>
      </c>
      <c r="Q23" s="178"/>
      <c r="R23" s="121">
        <f>+IF(M23=0,"",'Ark1'!AJ986)</f>
        <v>108.63572274881538</v>
      </c>
      <c r="S23" s="178"/>
      <c r="T23" s="109">
        <f>+IF(M23=0,"",'Ark1'!AK986)</f>
        <v>20.861551205696927</v>
      </c>
      <c r="U23" s="178"/>
      <c r="V23" s="66">
        <f>+'Ark1'!T986</f>
        <v>5.8789501874665238</v>
      </c>
      <c r="W23" s="138">
        <f>+'Ark1'!U986</f>
        <v>27.74584895554371</v>
      </c>
      <c r="X23" s="213">
        <f>+W23-W52</f>
        <v>1.4963902852831303</v>
      </c>
      <c r="Y23" s="138">
        <f>+'Ark1'!W986</f>
        <v>8.0342795929298347</v>
      </c>
      <c r="Z23" s="275">
        <f>+'Ark1'!X986</f>
        <v>90.037493304767011</v>
      </c>
      <c r="AA23" s="275">
        <f>+'Ark1'!Y986</f>
        <v>72.790573111944283</v>
      </c>
      <c r="AB23" s="275">
        <f>+'Ark1'!Z986</f>
        <v>8.5995744631769551</v>
      </c>
      <c r="AC23" s="138">
        <f>+'Ark1'!Z986</f>
        <v>8.5995744631769551</v>
      </c>
      <c r="AD23" s="66">
        <f>+'Ark1'!AB986</f>
        <v>1.9099495281243848</v>
      </c>
      <c r="AE23" s="66">
        <f>+'Ark1'!AC986</f>
        <v>82.091408263051505</v>
      </c>
      <c r="AF23" s="275">
        <f>+'Ark1'!AD986</f>
        <v>45.18296248836311</v>
      </c>
      <c r="AG23" s="275">
        <f>+'Ark1'!AE986</f>
        <v>59.213896124869358</v>
      </c>
      <c r="AH23" s="275">
        <f>+'Ark1'!AF986</f>
        <v>4.3240614215901996</v>
      </c>
      <c r="AI23" s="66">
        <f t="shared" si="12"/>
        <v>3.6202040673701941</v>
      </c>
      <c r="AJ23" s="139">
        <f t="shared" si="13"/>
        <v>6.7890909090909091</v>
      </c>
      <c r="AK23" s="47"/>
      <c r="AL23" s="4"/>
      <c r="AM23" s="59"/>
      <c r="AO23" s="1"/>
      <c r="AP23">
        <v>18</v>
      </c>
      <c r="AQ23" t="s">
        <v>112</v>
      </c>
    </row>
    <row r="24" spans="1:48" ht="15.6">
      <c r="A24" s="47"/>
      <c r="B24" s="65">
        <f>+'Ark1'!C987</f>
        <v>2024</v>
      </c>
      <c r="C24" s="65">
        <f>+'Ark1'!O987</f>
        <v>56</v>
      </c>
      <c r="D24" s="64" t="str">
        <f>VLOOKUP(C24,RNR!$H$18:$I$31,2)</f>
        <v>Finnmark</v>
      </c>
      <c r="E24" s="65">
        <f>+'Ark1'!Q987</f>
        <v>79</v>
      </c>
      <c r="F24" s="208">
        <f>+E24-E53</f>
        <v>-222</v>
      </c>
      <c r="G24" s="328">
        <f>+'Ark1'!R987</f>
        <v>656</v>
      </c>
      <c r="H24" s="208">
        <f>+G24-G53</f>
        <v>-1935</v>
      </c>
      <c r="I24" s="196">
        <f>+'Ark1'!AG987</f>
        <v>1.3942419888287529</v>
      </c>
      <c r="J24" s="213">
        <f>+I24-I53</f>
        <v>-3.8436315929238027</v>
      </c>
      <c r="K24" s="196">
        <f>+'Ark1'!AH987</f>
        <v>3.3536585365853644</v>
      </c>
      <c r="L24" s="95"/>
      <c r="M24" s="434">
        <f>+'Ark1'!AI987</f>
        <v>655</v>
      </c>
      <c r="N24" s="94"/>
      <c r="O24" s="98">
        <f>+'Ark1'!S987</f>
        <v>6.8612804878048781</v>
      </c>
      <c r="P24" s="111">
        <f>+O24-O53</f>
        <v>-0.53161800698477979</v>
      </c>
      <c r="Q24" s="178"/>
      <c r="R24" s="121">
        <f>+IF(M24=0,"",'Ark1'!AJ987)</f>
        <v>106.51664122137409</v>
      </c>
      <c r="S24" s="178"/>
      <c r="T24" s="109">
        <f>+IF(M24=0,"",'Ark1'!AK987)</f>
        <v>18.691878849682279</v>
      </c>
      <c r="U24" s="178"/>
      <c r="V24" s="66">
        <f>+'Ark1'!T987</f>
        <v>6.2423780487804885</v>
      </c>
      <c r="W24" s="138">
        <f>+'Ark1'!U987</f>
        <v>23.77027439024388</v>
      </c>
      <c r="X24" s="213">
        <f>+W24-W53</f>
        <v>-4.0682474160085285</v>
      </c>
      <c r="Y24" s="138">
        <f>+'Ark1'!W987</f>
        <v>14.634146341463419</v>
      </c>
      <c r="Z24" s="275">
        <f>+'Ark1'!X987</f>
        <v>76.981707317073187</v>
      </c>
      <c r="AA24" s="275">
        <f>+'Ark1'!Y987</f>
        <v>54.725609756097569</v>
      </c>
      <c r="AB24" s="275">
        <f>+'Ark1'!Z987</f>
        <v>9.3040568084810378</v>
      </c>
      <c r="AC24" s="138">
        <f>+'Ark1'!Z987</f>
        <v>9.3040568084810378</v>
      </c>
      <c r="AD24" s="66">
        <f>+'Ark1'!AB987</f>
        <v>2.2246066692089355</v>
      </c>
      <c r="AE24" s="66">
        <f>+'Ark1'!AC987</f>
        <v>87.294550890830507</v>
      </c>
      <c r="AF24" s="275">
        <f>+'Ark1'!AD987</f>
        <v>47.043895709305055</v>
      </c>
      <c r="AG24" s="275">
        <f>+'Ark1'!AE987</f>
        <v>67.937694136909727</v>
      </c>
      <c r="AH24" s="275">
        <f>+'Ark1'!AF987</f>
        <v>1.5193274196910396</v>
      </c>
      <c r="AI24" s="66">
        <f t="shared" si="12"/>
        <v>3.4644079093534739</v>
      </c>
      <c r="AJ24" s="139">
        <f t="shared" si="13"/>
        <v>8.3037974683544302</v>
      </c>
      <c r="AK24" s="47"/>
      <c r="AL24" s="4"/>
      <c r="AM24" s="59"/>
      <c r="AO24" s="1"/>
      <c r="AP24" s="2">
        <v>54</v>
      </c>
      <c r="AQ24" s="2" t="s">
        <v>619</v>
      </c>
    </row>
    <row r="25" spans="1:48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"/>
      <c r="AM25" s="59"/>
      <c r="AO25" s="1"/>
      <c r="AP25" s="2"/>
      <c r="AQ25" s="2"/>
    </row>
    <row r="26" spans="1:48" ht="15.6">
      <c r="A26" s="47"/>
      <c r="B26" s="2">
        <f>+'Ark1'!C988</f>
        <v>2023</v>
      </c>
      <c r="C26" s="2">
        <f>+'Ark1'!O988</f>
        <v>1</v>
      </c>
      <c r="D26" s="64" t="str">
        <f>VLOOKUP(C26,RNR!$H$18:$I$31,2)</f>
        <v>Østfold</v>
      </c>
      <c r="E26" s="2">
        <f>+'Ark1'!Q988</f>
        <v>69</v>
      </c>
      <c r="F26" s="294">
        <f t="shared" ref="F26:F39" si="14">+E26-E41</f>
        <v>-9</v>
      </c>
      <c r="G26" s="305">
        <f>+'Ark1'!R988</f>
        <v>289</v>
      </c>
      <c r="H26" s="294">
        <f t="shared" ref="H26:H39" si="15">+G26-G41</f>
        <v>-19</v>
      </c>
      <c r="I26" s="147">
        <f>+'Ark1'!AG988</f>
        <v>0.59208934457867501</v>
      </c>
      <c r="J26" s="295">
        <f t="shared" ref="J26:J39" si="16">+I26-I41</f>
        <v>-8.9077956706695716E-3</v>
      </c>
      <c r="K26" s="147">
        <f>+'Ark1'!AH988</f>
        <v>13.148788927335643</v>
      </c>
      <c r="L26" s="95"/>
      <c r="M26" s="434">
        <f>+'Ark1'!AI988</f>
        <v>267</v>
      </c>
      <c r="N26" s="94"/>
      <c r="O26" s="5">
        <f>+'Ark1'!S988</f>
        <v>6.7647058823529393</v>
      </c>
      <c r="P26" s="296">
        <f t="shared" ref="P26:P39" si="17">+O26-O41</f>
        <v>0.27769289533995334</v>
      </c>
      <c r="Q26" s="178"/>
      <c r="R26" s="121">
        <f>+IF(M26=0,"",'Ark1'!AJ988)</f>
        <v>108.86067415730332</v>
      </c>
      <c r="S26" s="178"/>
      <c r="T26" s="109">
        <f>+IF(M26=0,"",'Ark1'!AK988)</f>
        <v>20.131752068385065</v>
      </c>
      <c r="U26" s="178"/>
      <c r="V26" s="5">
        <f>+'Ark1'!T988</f>
        <v>6.9688581314878899</v>
      </c>
      <c r="W26" s="58">
        <f>+'Ark1'!U988</f>
        <v>26.23148788927336</v>
      </c>
      <c r="X26" s="295">
        <f t="shared" ref="X26:X39" si="18">+W26-W41</f>
        <v>-0.63929133150585926</v>
      </c>
      <c r="Y26" s="58">
        <f>+'Ark1'!W988</f>
        <v>22.837370242214529</v>
      </c>
      <c r="Z26" s="18">
        <f>+'Ark1'!X988</f>
        <v>88.235294117647058</v>
      </c>
      <c r="AA26" s="18">
        <f>+'Ark1'!Y988</f>
        <v>60.553633217993088</v>
      </c>
      <c r="AB26" s="18">
        <f>+'Ark1'!Z988</f>
        <v>9.107387673912525</v>
      </c>
      <c r="AC26" s="58">
        <f>+'Ark1'!Z988</f>
        <v>9.107387673912525</v>
      </c>
      <c r="AD26" s="5">
        <f>+'Ark1'!AB988</f>
        <v>2.3870467363966377</v>
      </c>
      <c r="AE26" s="5">
        <f>+'Ark1'!AC988</f>
        <v>70.575166462315352</v>
      </c>
      <c r="AF26" s="18">
        <f>+'Ark1'!AD988</f>
        <v>53.345457127729802</v>
      </c>
      <c r="AG26" s="18">
        <f>+'Ark1'!AE988</f>
        <v>64.983179791459349</v>
      </c>
      <c r="AH26" s="18">
        <f>+'Ark1'!AF988</f>
        <v>0.59118338958780814</v>
      </c>
      <c r="AI26" s="58">
        <f t="shared" si="5"/>
        <v>3.8776982097186719</v>
      </c>
      <c r="AJ26" s="18">
        <f t="shared" si="6"/>
        <v>4.1884057971014492</v>
      </c>
      <c r="AK26" s="47"/>
      <c r="AL26" s="4"/>
      <c r="AM26" s="59"/>
      <c r="AO26" s="1"/>
      <c r="AP26" s="5"/>
      <c r="AR26" s="2"/>
      <c r="AS26" s="2"/>
      <c r="AT26" s="2"/>
    </row>
    <row r="27" spans="1:48" ht="15.6">
      <c r="A27" s="47"/>
      <c r="B27" s="2">
        <f>+'Ark1'!C989</f>
        <v>2023</v>
      </c>
      <c r="C27" s="2">
        <f>+'Ark1'!O989</f>
        <v>2</v>
      </c>
      <c r="D27" s="64" t="str">
        <f>VLOOKUP(C27,RNR!$H$18:$I$31,2)</f>
        <v>Akershus</v>
      </c>
      <c r="E27" s="2">
        <f>+'Ark1'!Q989</f>
        <v>163</v>
      </c>
      <c r="F27" s="294">
        <f t="shared" si="14"/>
        <v>0</v>
      </c>
      <c r="G27" s="526">
        <f>+'Ark1'!R989</f>
        <v>883</v>
      </c>
      <c r="H27" s="294">
        <f t="shared" si="15"/>
        <v>-130</v>
      </c>
      <c r="I27" s="147">
        <f>+'Ark1'!AG989</f>
        <v>1.7965903763944651</v>
      </c>
      <c r="J27" s="295">
        <f t="shared" si="16"/>
        <v>-0.10882079817871615</v>
      </c>
      <c r="K27" s="147">
        <f>+'Ark1'!AH989</f>
        <v>10.30577576443941</v>
      </c>
      <c r="L27" s="95"/>
      <c r="M27" s="434">
        <f>+'Ark1'!AI989</f>
        <v>494</v>
      </c>
      <c r="N27" s="94"/>
      <c r="O27" s="5">
        <f>+'Ark1'!S989</f>
        <v>6.8244620611551516</v>
      </c>
      <c r="P27" s="296">
        <f t="shared" si="17"/>
        <v>0.32001981041477556</v>
      </c>
      <c r="Q27" s="178"/>
      <c r="R27" s="121">
        <f>+IF(M27=0,"",'Ark1'!AJ989)</f>
        <v>108.31578947368423</v>
      </c>
      <c r="S27" s="178"/>
      <c r="T27" s="109">
        <f>+IF(M27=0,"",'Ark1'!AK989)</f>
        <v>19.167716754674679</v>
      </c>
      <c r="U27" s="178"/>
      <c r="V27" s="5">
        <f>+'Ark1'!T989</f>
        <v>6.727066817667045</v>
      </c>
      <c r="W27" s="58">
        <f>+'Ark1'!U989</f>
        <v>26.050849377123438</v>
      </c>
      <c r="X27" s="295">
        <f t="shared" si="18"/>
        <v>0.14857889341167763</v>
      </c>
      <c r="Y27" s="58">
        <f>+'Ark1'!W989</f>
        <v>20.385050962627403</v>
      </c>
      <c r="Z27" s="528">
        <f>+'Ark1'!X989</f>
        <v>88.108720271800692</v>
      </c>
      <c r="AA27" s="528">
        <f>+'Ark1'!Y989</f>
        <v>57.757644394110976</v>
      </c>
      <c r="AB27" s="528">
        <f>+'Ark1'!Z989</f>
        <v>8.8756354541279396</v>
      </c>
      <c r="AC27" s="58">
        <f>+'Ark1'!Z989</f>
        <v>8.8756354541279396</v>
      </c>
      <c r="AD27" s="5">
        <f>+'Ark1'!AB989</f>
        <v>2.4937573481149262</v>
      </c>
      <c r="AE27" s="5">
        <f>+'Ark1'!AC989</f>
        <v>74.041999879581695</v>
      </c>
      <c r="AF27" s="528">
        <f>+'Ark1'!AD989</f>
        <v>48.521464785240781</v>
      </c>
      <c r="AG27" s="528">
        <f>+'Ark1'!AE989</f>
        <v>47.558307087278081</v>
      </c>
      <c r="AH27" s="528">
        <f>+'Ark1'!AF989</f>
        <v>1.8062800450035796</v>
      </c>
      <c r="AI27" s="58">
        <f t="shared" ref="AI27:AI39" si="19">+W27/O27</f>
        <v>3.8172751410554264</v>
      </c>
      <c r="AJ27" s="528">
        <f t="shared" ref="AJ27:AJ39" si="20">+G27/E27</f>
        <v>5.4171779141104297</v>
      </c>
      <c r="AK27" s="47"/>
      <c r="AL27" s="4"/>
      <c r="AM27" s="59"/>
      <c r="AO27" s="1"/>
      <c r="AP27" s="5"/>
      <c r="AR27" s="2"/>
      <c r="AS27" s="2"/>
      <c r="AT27" s="2"/>
    </row>
    <row r="28" spans="1:48" ht="15.6">
      <c r="A28" s="47"/>
      <c r="B28" s="2">
        <f>+'Ark1'!C990</f>
        <v>2023</v>
      </c>
      <c r="C28" s="2">
        <f>+'Ark1'!O990</f>
        <v>3</v>
      </c>
      <c r="D28" s="64" t="str">
        <f>VLOOKUP(C28,RNR!$H$18:$I$31,2)</f>
        <v>Buskerud</v>
      </c>
      <c r="E28" s="2">
        <f>+'Ark1'!Q990</f>
        <v>355</v>
      </c>
      <c r="F28" s="294">
        <f t="shared" si="14"/>
        <v>-26</v>
      </c>
      <c r="G28" s="526">
        <f>+'Ark1'!R990</f>
        <v>2412</v>
      </c>
      <c r="H28" s="294">
        <f t="shared" si="15"/>
        <v>-165</v>
      </c>
      <c r="I28" s="147">
        <f>+'Ark1'!AG990</f>
        <v>5.3699017826334092</v>
      </c>
      <c r="J28" s="295">
        <f t="shared" si="16"/>
        <v>2.6250612812324547E-2</v>
      </c>
      <c r="K28" s="147">
        <f>+'Ark1'!AH990</f>
        <v>4.8922056384742971</v>
      </c>
      <c r="L28" s="95"/>
      <c r="M28" s="434">
        <f>+'Ark1'!AI990</f>
        <v>2101</v>
      </c>
      <c r="N28" s="94"/>
      <c r="O28" s="5">
        <f>+'Ark1'!S990</f>
        <v>7.220563847429518</v>
      </c>
      <c r="P28" s="296">
        <f t="shared" si="17"/>
        <v>0.31990416562897561</v>
      </c>
      <c r="Q28" s="178"/>
      <c r="R28" s="121">
        <f>+IF(M28=0,"",'Ark1'!AJ990)</f>
        <v>111.69942884340819</v>
      </c>
      <c r="S28" s="178"/>
      <c r="T28" s="109">
        <f>+IF(M28=0,"",'Ark1'!AK990)</f>
        <v>20.117350881391527</v>
      </c>
      <c r="U28" s="178"/>
      <c r="V28" s="5">
        <f>+'Ark1'!T990</f>
        <v>5.8432835820895512</v>
      </c>
      <c r="W28" s="58">
        <f>+'Ark1'!U990</f>
        <v>28.505099502487575</v>
      </c>
      <c r="X28" s="295">
        <f t="shared" si="18"/>
        <v>-4.9906318234150149E-2</v>
      </c>
      <c r="Y28" s="58">
        <f>+'Ark1'!W990</f>
        <v>10.406301824212278</v>
      </c>
      <c r="Z28" s="528">
        <f>+'Ark1'!X990</f>
        <v>94.983416252072942</v>
      </c>
      <c r="AA28" s="528">
        <f>+'Ark1'!Y990</f>
        <v>77.943615257048108</v>
      </c>
      <c r="AB28" s="528">
        <f>+'Ark1'!Z990</f>
        <v>7.3372051989199827</v>
      </c>
      <c r="AC28" s="58">
        <f>+'Ark1'!Z990</f>
        <v>7.3372051989199827</v>
      </c>
      <c r="AD28" s="5">
        <f>+'Ark1'!AB990</f>
        <v>2.1001817415266451</v>
      </c>
      <c r="AE28" s="5">
        <f>+'Ark1'!AC990</f>
        <v>65.646481517648866</v>
      </c>
      <c r="AF28" s="528">
        <f>+'Ark1'!AD990</f>
        <v>49.500408137509083</v>
      </c>
      <c r="AG28" s="528">
        <f>+'Ark1'!AE990</f>
        <v>50.347473538102406</v>
      </c>
      <c r="AH28" s="528">
        <f>+'Ark1'!AF990</f>
        <v>4.9340288432034365</v>
      </c>
      <c r="AI28" s="58">
        <f t="shared" si="19"/>
        <v>3.9477664216812149</v>
      </c>
      <c r="AJ28" s="528">
        <f t="shared" si="20"/>
        <v>6.7943661971830984</v>
      </c>
      <c r="AK28" s="47"/>
      <c r="AL28" s="4"/>
      <c r="AM28" s="59"/>
      <c r="AO28" s="1"/>
      <c r="AP28" s="5"/>
      <c r="AR28" s="2"/>
      <c r="AS28" s="2"/>
      <c r="AT28" s="2"/>
    </row>
    <row r="29" spans="1:48" ht="15.6">
      <c r="A29" s="47"/>
      <c r="B29" s="2">
        <f>+'Ark1'!C991</f>
        <v>2023</v>
      </c>
      <c r="C29" s="2">
        <f>+'Ark1'!O991</f>
        <v>4</v>
      </c>
      <c r="D29" s="64" t="str">
        <f>VLOOKUP(C29,RNR!$H$18:$I$31,2)</f>
        <v>Innlandet</v>
      </c>
      <c r="E29" s="2">
        <f>+'Ark1'!Q991</f>
        <v>1299</v>
      </c>
      <c r="F29" s="294">
        <f t="shared" si="14"/>
        <v>-27</v>
      </c>
      <c r="G29" s="526">
        <f>+'Ark1'!R991</f>
        <v>8688</v>
      </c>
      <c r="H29" s="294">
        <f t="shared" si="15"/>
        <v>-402</v>
      </c>
      <c r="I29" s="147">
        <f>+'Ark1'!AG991</f>
        <v>19.043292525673561</v>
      </c>
      <c r="J29" s="295">
        <f t="shared" si="16"/>
        <v>0.13797335750145834</v>
      </c>
      <c r="K29" s="147">
        <f>+'Ark1'!AH991</f>
        <v>3.0732044198895028</v>
      </c>
      <c r="L29" s="95"/>
      <c r="M29" s="434">
        <f>+'Ark1'!AI991</f>
        <v>4081</v>
      </c>
      <c r="N29" s="94"/>
      <c r="O29" s="5">
        <f>+'Ark1'!S991</f>
        <v>7.2360727440147325</v>
      </c>
      <c r="P29" s="296">
        <f t="shared" si="17"/>
        <v>0.13596273301363304</v>
      </c>
      <c r="Q29" s="178"/>
      <c r="R29" s="121">
        <f>+IF(M29=0,"",'Ark1'!AJ991)</f>
        <v>110.39652046067125</v>
      </c>
      <c r="S29" s="178"/>
      <c r="T29" s="109">
        <f>+IF(M29=0,"",'Ark1'!AK991)</f>
        <v>19.858589779438471</v>
      </c>
      <c r="U29" s="178"/>
      <c r="V29" s="5">
        <f>+'Ark1'!T991</f>
        <v>6.1190147329650095</v>
      </c>
      <c r="W29" s="58">
        <f>+'Ark1'!U991</f>
        <v>28.064399171270743</v>
      </c>
      <c r="X29" s="295">
        <f t="shared" si="18"/>
        <v>-0.57597596624298575</v>
      </c>
      <c r="Y29" s="58">
        <f>+'Ark1'!W991</f>
        <v>12.269797421731123</v>
      </c>
      <c r="Z29" s="528">
        <f>+'Ark1'!X991</f>
        <v>95.154235727440167</v>
      </c>
      <c r="AA29" s="528">
        <f>+'Ark1'!Y991</f>
        <v>75.414364640883988</v>
      </c>
      <c r="AB29" s="528">
        <f>+'Ark1'!Z991</f>
        <v>7.432950278737632</v>
      </c>
      <c r="AC29" s="58">
        <f>+'Ark1'!Z991</f>
        <v>7.432950278737632</v>
      </c>
      <c r="AD29" s="5">
        <f>+'Ark1'!AB991</f>
        <v>2.0901345365785451</v>
      </c>
      <c r="AE29" s="5">
        <f>+'Ark1'!AC991</f>
        <v>70.498495788431512</v>
      </c>
      <c r="AF29" s="528">
        <f>+'Ark1'!AD991</f>
        <v>54.80620849927449</v>
      </c>
      <c r="AG29" s="528">
        <f>+'Ark1'!AE991</f>
        <v>52.877661292883118</v>
      </c>
      <c r="AH29" s="528">
        <f>+'Ark1'!AF991</f>
        <v>17.772322798404421</v>
      </c>
      <c r="AI29" s="58">
        <f t="shared" si="19"/>
        <v>3.8784020233190741</v>
      </c>
      <c r="AJ29" s="528">
        <f t="shared" si="20"/>
        <v>6.6882217090069283</v>
      </c>
      <c r="AK29" s="47"/>
      <c r="AL29" s="4"/>
      <c r="AM29" s="59"/>
      <c r="AO29" s="1"/>
      <c r="AP29" s="5"/>
      <c r="AR29" s="2"/>
      <c r="AS29" s="2"/>
      <c r="AT29" s="2"/>
    </row>
    <row r="30" spans="1:48" ht="15.6">
      <c r="A30" s="47"/>
      <c r="B30" s="2">
        <f>+'Ark1'!C992</f>
        <v>2023</v>
      </c>
      <c r="C30" s="2">
        <f>+'Ark1'!O992</f>
        <v>7</v>
      </c>
      <c r="D30" s="64" t="str">
        <f>VLOOKUP(C30,RNR!$H$18:$I$31,2)</f>
        <v>Vestfold</v>
      </c>
      <c r="E30" s="2">
        <f>+'Ark1'!Q992</f>
        <v>68</v>
      </c>
      <c r="F30" s="294">
        <f t="shared" si="14"/>
        <v>1</v>
      </c>
      <c r="G30" s="526">
        <f>+'Ark1'!R992</f>
        <v>285</v>
      </c>
      <c r="H30" s="294">
        <f t="shared" si="15"/>
        <v>-14</v>
      </c>
      <c r="I30" s="147">
        <f>+'Ark1'!AG992</f>
        <v>0.58433373879088446</v>
      </c>
      <c r="J30" s="295">
        <f t="shared" si="16"/>
        <v>2.1896503023355218E-2</v>
      </c>
      <c r="K30" s="147">
        <f>+'Ark1'!AH992</f>
        <v>9.1228070175438596</v>
      </c>
      <c r="L30" s="95"/>
      <c r="M30" s="434">
        <f>+'Ark1'!AI992</f>
        <v>251</v>
      </c>
      <c r="N30" s="94"/>
      <c r="O30" s="5">
        <f>+'Ark1'!S992</f>
        <v>6.9684210526315775</v>
      </c>
      <c r="P30" s="296">
        <f t="shared" si="17"/>
        <v>0.32293610279880269</v>
      </c>
      <c r="Q30" s="178"/>
      <c r="R30" s="121">
        <f>+IF(M30=0,"",'Ark1'!AJ992)</f>
        <v>108.40358565737056</v>
      </c>
      <c r="S30" s="178"/>
      <c r="T30" s="109">
        <f>+IF(M30=0,"",'Ark1'!AK992)</f>
        <v>19.968938455773145</v>
      </c>
      <c r="U30" s="178"/>
      <c r="V30" s="5">
        <f>+'Ark1'!T992</f>
        <v>7.0035087719298241</v>
      </c>
      <c r="W30" s="58">
        <f>+'Ark1'!U992</f>
        <v>26.251228070175447</v>
      </c>
      <c r="X30" s="295">
        <f t="shared" si="18"/>
        <v>0.34754914040954787</v>
      </c>
      <c r="Y30" s="58">
        <f>+'Ark1'!W992</f>
        <v>24.210526315789473</v>
      </c>
      <c r="Z30" s="528">
        <f>+'Ark1'!X992</f>
        <v>89.824561403508767</v>
      </c>
      <c r="AA30" s="528">
        <f>+'Ark1'!Y992</f>
        <v>57.192982456140349</v>
      </c>
      <c r="AB30" s="528">
        <f>+'Ark1'!Z992</f>
        <v>8.9544092971152498</v>
      </c>
      <c r="AC30" s="58">
        <f>+'Ark1'!Z992</f>
        <v>8.9544092971152498</v>
      </c>
      <c r="AD30" s="5">
        <f>+'Ark1'!AB992</f>
        <v>2.4257366334446404</v>
      </c>
      <c r="AE30" s="5">
        <f>+'Ark1'!AC992</f>
        <v>65.655227127178222</v>
      </c>
      <c r="AF30" s="528">
        <f>+'Ark1'!AD992</f>
        <v>27.142393223338313</v>
      </c>
      <c r="AG30" s="528">
        <f>+'Ark1'!AE992</f>
        <v>50.633723022827489</v>
      </c>
      <c r="AH30" s="528">
        <f>+'Ark1'!AF992</f>
        <v>0.58300092052776908</v>
      </c>
      <c r="AI30" s="58">
        <f t="shared" si="19"/>
        <v>3.7671701913393778</v>
      </c>
      <c r="AJ30" s="528">
        <f t="shared" si="20"/>
        <v>4.1911764705882355</v>
      </c>
      <c r="AK30" s="47"/>
      <c r="AL30" s="4"/>
      <c r="AM30" s="59"/>
      <c r="AO30" s="1"/>
      <c r="AP30" s="5"/>
      <c r="AR30" s="2"/>
      <c r="AS30" s="2"/>
      <c r="AT30" s="2"/>
    </row>
    <row r="31" spans="1:48" ht="15.6">
      <c r="A31" s="47"/>
      <c r="B31" s="2">
        <f>+'Ark1'!C993</f>
        <v>2023</v>
      </c>
      <c r="C31" s="2">
        <f>+'Ark1'!O993</f>
        <v>8</v>
      </c>
      <c r="D31" s="64" t="str">
        <f>VLOOKUP(C31,RNR!$H$18:$I$31,2)</f>
        <v>Telemark</v>
      </c>
      <c r="E31" s="2">
        <f>+'Ark1'!Q993</f>
        <v>210</v>
      </c>
      <c r="F31" s="294">
        <f t="shared" si="14"/>
        <v>-5</v>
      </c>
      <c r="G31" s="526">
        <f>+'Ark1'!R993</f>
        <v>1236</v>
      </c>
      <c r="H31" s="294">
        <f t="shared" si="15"/>
        <v>-7</v>
      </c>
      <c r="I31" s="147">
        <f>+'Ark1'!AG993</f>
        <v>2.7473979669222266</v>
      </c>
      <c r="J31" s="295">
        <f t="shared" si="16"/>
        <v>0.25330558392666358</v>
      </c>
      <c r="K31" s="147">
        <f>+'Ark1'!AH993</f>
        <v>8.0097087378640772</v>
      </c>
      <c r="L31" s="95"/>
      <c r="M31" s="434">
        <f>+'Ark1'!AI993</f>
        <v>258</v>
      </c>
      <c r="N31" s="94"/>
      <c r="O31" s="5">
        <f>+'Ark1'!S993</f>
        <v>7.5606796116504817</v>
      </c>
      <c r="P31" s="296">
        <f t="shared" si="17"/>
        <v>0.65480672347670765</v>
      </c>
      <c r="Q31" s="178"/>
      <c r="R31" s="121">
        <f>+IF(M31=0,"",'Ark1'!AJ993)</f>
        <v>108.43875968992248</v>
      </c>
      <c r="S31" s="178"/>
      <c r="T31" s="109">
        <f>+IF(M31=0,"",'Ark1'!AK993)</f>
        <v>20.274719032578886</v>
      </c>
      <c r="U31" s="178"/>
      <c r="V31" s="5">
        <f>+'Ark1'!T993</f>
        <v>6.5663430420711988</v>
      </c>
      <c r="W31" s="58">
        <f>+'Ark1'!U993</f>
        <v>28.460113268608449</v>
      </c>
      <c r="X31" s="295">
        <f t="shared" si="18"/>
        <v>0.82889846571223202</v>
      </c>
      <c r="Y31" s="58">
        <f>+'Ark1'!W993</f>
        <v>14.724919093851137</v>
      </c>
      <c r="Z31" s="528">
        <f>+'Ark1'!X993</f>
        <v>94.741100323624607</v>
      </c>
      <c r="AA31" s="528">
        <f>+'Ark1'!Y993</f>
        <v>75.728155339805852</v>
      </c>
      <c r="AB31" s="528">
        <f>+'Ark1'!Z993</f>
        <v>7.8908576192800064</v>
      </c>
      <c r="AC31" s="58">
        <f>+'Ark1'!Z993</f>
        <v>7.8908576192800064</v>
      </c>
      <c r="AD31" s="5">
        <f>+'Ark1'!AB993</f>
        <v>2.0051632120397613</v>
      </c>
      <c r="AE31" s="5">
        <f>+'Ark1'!AC993</f>
        <v>67.222364264222733</v>
      </c>
      <c r="AF31" s="528">
        <f>+'Ark1'!AD993</f>
        <v>37.082297150310325</v>
      </c>
      <c r="AG31" s="528">
        <f>+'Ark1'!AE993</f>
        <v>41.556736803627857</v>
      </c>
      <c r="AH31" s="528">
        <f>+'Ark1'!AF993</f>
        <v>2.5283829395520097</v>
      </c>
      <c r="AI31" s="58">
        <f t="shared" si="19"/>
        <v>3.7642268592830455</v>
      </c>
      <c r="AJ31" s="528">
        <f t="shared" si="20"/>
        <v>5.8857142857142861</v>
      </c>
      <c r="AK31" s="47"/>
      <c r="AL31" s="4"/>
      <c r="AM31" s="59"/>
      <c r="AO31" s="13"/>
      <c r="AP31" s="5"/>
      <c r="AR31" s="2"/>
      <c r="AS31" s="2"/>
      <c r="AT31" s="4"/>
      <c r="AU31" s="4"/>
      <c r="AV31" s="4"/>
    </row>
    <row r="32" spans="1:48" s="523" customFormat="1" ht="15.6">
      <c r="A32" s="47"/>
      <c r="B32" s="2">
        <f>+'Ark1'!C994</f>
        <v>2023</v>
      </c>
      <c r="C32" s="2">
        <f>+'Ark1'!O994</f>
        <v>9</v>
      </c>
      <c r="D32" s="64" t="str">
        <f>VLOOKUP(C32,RNR!$H$18:$I$31,2)</f>
        <v>Agder</v>
      </c>
      <c r="E32" s="2">
        <f>+'Ark1'!Q994</f>
        <v>444</v>
      </c>
      <c r="F32" s="294">
        <f t="shared" si="14"/>
        <v>23</v>
      </c>
      <c r="G32" s="526">
        <f>+'Ark1'!R994</f>
        <v>2021</v>
      </c>
      <c r="H32" s="294">
        <f t="shared" si="15"/>
        <v>103</v>
      </c>
      <c r="I32" s="147">
        <f>+'Ark1'!AG994</f>
        <v>3.8988125409941943</v>
      </c>
      <c r="J32" s="295">
        <f t="shared" si="16"/>
        <v>0.31675063760613797</v>
      </c>
      <c r="K32" s="147">
        <f>+'Ark1'!AH994</f>
        <v>11.083621969322119</v>
      </c>
      <c r="L32" s="95"/>
      <c r="M32" s="434">
        <f>+'Ark1'!AI994</f>
        <v>1264</v>
      </c>
      <c r="N32" s="94"/>
      <c r="O32" s="5">
        <f>+'Ark1'!S994</f>
        <v>7.2746165264720446</v>
      </c>
      <c r="P32" s="296">
        <f t="shared" si="17"/>
        <v>0.10986157339592051</v>
      </c>
      <c r="Q32" s="178"/>
      <c r="R32" s="121">
        <f>+IF(M32=0,"",'Ark1'!AJ994)</f>
        <v>108.14295886075941</v>
      </c>
      <c r="S32" s="178"/>
      <c r="T32" s="109">
        <f>+IF(M32=0,"",'Ark1'!AK994)</f>
        <v>19.285293218698076</v>
      </c>
      <c r="U32" s="178"/>
      <c r="V32" s="5">
        <f>+'Ark1'!T994</f>
        <v>6.1182582879762499</v>
      </c>
      <c r="W32" s="58">
        <f>+'Ark1'!U994</f>
        <v>24.700148441365659</v>
      </c>
      <c r="X32" s="295">
        <f t="shared" si="18"/>
        <v>-1.0181987953392522</v>
      </c>
      <c r="Y32" s="58">
        <f>+'Ark1'!W994</f>
        <v>11.380504700643241</v>
      </c>
      <c r="Z32" s="528">
        <f>+'Ark1'!X994</f>
        <v>83.720930232558146</v>
      </c>
      <c r="AA32" s="528">
        <f>+'Ark1'!Y994</f>
        <v>57.100445324096974</v>
      </c>
      <c r="AB32" s="528">
        <f>+'Ark1'!Z994</f>
        <v>8.1829510420319824</v>
      </c>
      <c r="AC32" s="58">
        <f>+'Ark1'!Z994</f>
        <v>8.1829510420319824</v>
      </c>
      <c r="AD32" s="5">
        <f>+'Ark1'!AB994</f>
        <v>2.0463138640177099</v>
      </c>
      <c r="AE32" s="5">
        <f>+'Ark1'!AC994</f>
        <v>66.310203468319884</v>
      </c>
      <c r="AF32" s="528">
        <f>+'Ark1'!AD994</f>
        <v>46.397777840458119</v>
      </c>
      <c r="AG32" s="528">
        <f>+'Ark1'!AE994</f>
        <v>57.808395942744689</v>
      </c>
      <c r="AH32" s="528">
        <f>+'Ark1'!AF994</f>
        <v>4.1341924925846394</v>
      </c>
      <c r="AI32" s="58">
        <f t="shared" si="19"/>
        <v>3.395388382532988</v>
      </c>
      <c r="AJ32" s="528">
        <f t="shared" si="20"/>
        <v>4.551801801801802</v>
      </c>
      <c r="AK32" s="47"/>
      <c r="AL32" s="4"/>
      <c r="AM32" s="59"/>
      <c r="AO32" s="13"/>
      <c r="AP32" s="5"/>
      <c r="AR32" s="2"/>
      <c r="AS32" s="2"/>
      <c r="AT32" s="4"/>
      <c r="AU32" s="4"/>
      <c r="AV32" s="4"/>
    </row>
    <row r="33" spans="1:48" s="523" customFormat="1" ht="15.6">
      <c r="A33" s="47"/>
      <c r="B33" s="2">
        <f>+'Ark1'!C995</f>
        <v>2023</v>
      </c>
      <c r="C33" s="2">
        <f>+'Ark1'!O995</f>
        <v>11</v>
      </c>
      <c r="D33" s="64" t="str">
        <f>VLOOKUP(C33,RNR!$H$18:$I$31,2)</f>
        <v>Rogaland</v>
      </c>
      <c r="E33" s="2">
        <f>+'Ark1'!Q995</f>
        <v>1693</v>
      </c>
      <c r="F33" s="294">
        <f t="shared" si="14"/>
        <v>-36</v>
      </c>
      <c r="G33" s="526">
        <f>+'Ark1'!R995</f>
        <v>9301</v>
      </c>
      <c r="H33" s="294">
        <f t="shared" si="15"/>
        <v>143</v>
      </c>
      <c r="I33" s="147">
        <f>+'Ark1'!AG995</f>
        <v>19.458424407680177</v>
      </c>
      <c r="J33" s="295">
        <f t="shared" si="16"/>
        <v>1.0469741057691735</v>
      </c>
      <c r="K33" s="147">
        <f>+'Ark1'!AH995</f>
        <v>1.0751532093323299</v>
      </c>
      <c r="L33" s="95"/>
      <c r="M33" s="434">
        <f>+'Ark1'!AI995</f>
        <v>4583</v>
      </c>
      <c r="N33" s="94"/>
      <c r="O33" s="5">
        <f>+'Ark1'!S995</f>
        <v>7.5290828943124399</v>
      </c>
      <c r="P33" s="296">
        <f t="shared" si="17"/>
        <v>0.17387433349130088</v>
      </c>
      <c r="Q33" s="178"/>
      <c r="R33" s="121">
        <f>+IF(M33=0,"",'Ark1'!AJ995)</f>
        <v>111.01926685577143</v>
      </c>
      <c r="S33" s="178"/>
      <c r="T33" s="109">
        <f>+IF(M33=0,"",'Ark1'!AK995)</f>
        <v>20.168746125749564</v>
      </c>
      <c r="U33" s="178"/>
      <c r="V33" s="5">
        <f>+'Ark1'!T995</f>
        <v>6.286098269003336</v>
      </c>
      <c r="W33" s="58">
        <f>+'Ark1'!U995</f>
        <v>26.78622728738836</v>
      </c>
      <c r="X33" s="295">
        <f t="shared" si="18"/>
        <v>-0.8988622518123357</v>
      </c>
      <c r="Y33" s="58">
        <f>+'Ark1'!W995</f>
        <v>13.589936565960649</v>
      </c>
      <c r="Z33" s="528">
        <f>+'Ark1'!X995</f>
        <v>85.195140307493858</v>
      </c>
      <c r="AA33" s="528">
        <f>+'Ark1'!Y995</f>
        <v>65.358563595312319</v>
      </c>
      <c r="AB33" s="528">
        <f>+'Ark1'!Z995</f>
        <v>9.1218103177092971</v>
      </c>
      <c r="AC33" s="58">
        <f>+'Ark1'!Z995</f>
        <v>9.1218103177092971</v>
      </c>
      <c r="AD33" s="5">
        <f>+'Ark1'!AB995</f>
        <v>2.1773751471841796</v>
      </c>
      <c r="AE33" s="5">
        <f>+'Ark1'!AC995</f>
        <v>70.913256223643486</v>
      </c>
      <c r="AF33" s="528">
        <f>+'Ark1'!AD995</f>
        <v>50.473421174251939</v>
      </c>
      <c r="AG33" s="528">
        <f>+'Ark1'!AE995</f>
        <v>56.505132606511317</v>
      </c>
      <c r="AH33" s="528">
        <f>+'Ark1'!AF995</f>
        <v>19.026286181855376</v>
      </c>
      <c r="AI33" s="58">
        <f t="shared" si="19"/>
        <v>3.5577012052321804</v>
      </c>
      <c r="AJ33" s="528">
        <f t="shared" si="20"/>
        <v>5.4937979917306556</v>
      </c>
      <c r="AK33" s="47"/>
      <c r="AL33" s="4"/>
      <c r="AM33" s="59"/>
      <c r="AO33" s="13"/>
      <c r="AP33" s="5"/>
      <c r="AR33" s="2"/>
      <c r="AS33" s="2"/>
      <c r="AT33" s="4"/>
      <c r="AU33" s="4"/>
      <c r="AV33" s="4"/>
    </row>
    <row r="34" spans="1:48" s="523" customFormat="1" ht="15.6">
      <c r="A34" s="47"/>
      <c r="B34" s="2">
        <f>+'Ark1'!C996</f>
        <v>2023</v>
      </c>
      <c r="C34" s="2">
        <f>+'Ark1'!O996</f>
        <v>14</v>
      </c>
      <c r="D34" s="64" t="str">
        <f>VLOOKUP(C34,RNR!$H$18:$I$31,2)</f>
        <v>Vestland</v>
      </c>
      <c r="E34" s="2">
        <f>+'Ark1'!Q996</f>
        <v>2104</v>
      </c>
      <c r="F34" s="294">
        <f t="shared" si="14"/>
        <v>-107</v>
      </c>
      <c r="G34" s="526">
        <f>+'Ark1'!R996</f>
        <v>9185</v>
      </c>
      <c r="H34" s="294">
        <f t="shared" si="15"/>
        <v>-656</v>
      </c>
      <c r="I34" s="147">
        <f>+'Ark1'!AG996</f>
        <v>17.669636498740037</v>
      </c>
      <c r="J34" s="295">
        <f t="shared" si="16"/>
        <v>-0.22465722359853402</v>
      </c>
      <c r="K34" s="147">
        <f>+'Ark1'!AH996</f>
        <v>3.7887860642351674</v>
      </c>
      <c r="L34" s="95"/>
      <c r="M34" s="434">
        <f>+'Ark1'!AI996</f>
        <v>40</v>
      </c>
      <c r="N34" s="94"/>
      <c r="O34" s="5">
        <f>+'Ark1'!S996</f>
        <v>7.0570495372890605</v>
      </c>
      <c r="P34" s="296">
        <f t="shared" si="17"/>
        <v>8.2148612586284919E-2</v>
      </c>
      <c r="Q34" s="178"/>
      <c r="R34" s="121">
        <f>+IF(M34=0,"",'Ark1'!AJ996)</f>
        <v>106.03500000000003</v>
      </c>
      <c r="S34" s="178"/>
      <c r="T34" s="109">
        <f>+IF(M34=0,"",'Ark1'!AK996)</f>
        <v>19.877183885706366</v>
      </c>
      <c r="U34" s="178"/>
      <c r="V34" s="5">
        <f>+'Ark1'!T996</f>
        <v>6.3019052803483948</v>
      </c>
      <c r="W34" s="58">
        <f>+'Ark1'!U996</f>
        <v>24.630996189439401</v>
      </c>
      <c r="X34" s="295">
        <f t="shared" si="18"/>
        <v>-0.40897942279503141</v>
      </c>
      <c r="Y34" s="58">
        <f>+'Ark1'!W996</f>
        <v>10.91997822536745</v>
      </c>
      <c r="Z34" s="528">
        <f>+'Ark1'!X996</f>
        <v>80.511703864997259</v>
      </c>
      <c r="AA34" s="528">
        <f>+'Ark1'!Y996</f>
        <v>55.231355470876416</v>
      </c>
      <c r="AB34" s="528">
        <f>+'Ark1'!Z996</f>
        <v>8.8646051418329606</v>
      </c>
      <c r="AC34" s="58">
        <f>+'Ark1'!Z996</f>
        <v>8.8646051418329606</v>
      </c>
      <c r="AD34" s="5">
        <f>+'Ark1'!AB996</f>
        <v>2.1095685435960547</v>
      </c>
      <c r="AE34" s="5">
        <f>+'Ark1'!AC996</f>
        <v>72.844661484807858</v>
      </c>
      <c r="AF34" s="528">
        <f>+'Ark1'!AD996</f>
        <v>32.770918735141457</v>
      </c>
      <c r="AG34" s="528">
        <f>+'Ark1'!AE996</f>
        <v>43.059358584373626</v>
      </c>
      <c r="AH34" s="528">
        <f>+'Ark1'!AF996</f>
        <v>18.788994579114252</v>
      </c>
      <c r="AI34" s="58">
        <f t="shared" si="19"/>
        <v>3.4902682855335754</v>
      </c>
      <c r="AJ34" s="528">
        <f t="shared" si="20"/>
        <v>4.3654942965779471</v>
      </c>
      <c r="AK34" s="47"/>
      <c r="AL34" s="4"/>
      <c r="AM34" s="59"/>
      <c r="AO34" s="13"/>
      <c r="AP34" s="5"/>
      <c r="AR34" s="2"/>
      <c r="AS34" s="2"/>
      <c r="AT34" s="4"/>
      <c r="AU34" s="4"/>
      <c r="AV34" s="4"/>
    </row>
    <row r="35" spans="1:48" s="523" customFormat="1" ht="15.6">
      <c r="A35" s="47"/>
      <c r="B35" s="2">
        <f>+'Ark1'!C997</f>
        <v>2023</v>
      </c>
      <c r="C35" s="2">
        <f>+'Ark1'!O997</f>
        <v>15</v>
      </c>
      <c r="D35" s="64" t="str">
        <f>VLOOKUP(C35,RNR!$H$18:$I$31,2)</f>
        <v>Møre og Romsdal</v>
      </c>
      <c r="E35" s="2">
        <f>+'Ark1'!Q997</f>
        <v>566</v>
      </c>
      <c r="F35" s="294">
        <f t="shared" si="14"/>
        <v>-30</v>
      </c>
      <c r="G35" s="526">
        <f>+'Ark1'!R997</f>
        <v>2887</v>
      </c>
      <c r="H35" s="294">
        <f t="shared" si="15"/>
        <v>-256</v>
      </c>
      <c r="I35" s="147">
        <f>+'Ark1'!AG997</f>
        <v>5.2806849801017606</v>
      </c>
      <c r="J35" s="295">
        <f t="shared" si="16"/>
        <v>-8.0158388186508667E-2</v>
      </c>
      <c r="K35" s="147">
        <f>+'Ark1'!AH997</f>
        <v>4.3643921025285763</v>
      </c>
      <c r="L35" s="95"/>
      <c r="M35" s="434">
        <f>+'Ark1'!AI997</f>
        <v>164</v>
      </c>
      <c r="N35" s="94"/>
      <c r="O35" s="5">
        <f>+'Ark1'!S997</f>
        <v>6.9795635607897486</v>
      </c>
      <c r="P35" s="296">
        <f t="shared" si="17"/>
        <v>0.21691640838758364</v>
      </c>
      <c r="Q35" s="178"/>
      <c r="R35" s="121">
        <f>+IF(M35=0,"",'Ark1'!AJ997)</f>
        <v>101.39024390243902</v>
      </c>
      <c r="S35" s="178"/>
      <c r="T35" s="109">
        <f>+IF(M35=0,"",'Ark1'!AK997)</f>
        <v>17.883351585143803</v>
      </c>
      <c r="U35" s="178"/>
      <c r="V35" s="5">
        <f>+'Ark1'!T997</f>
        <v>6.3855213023900239</v>
      </c>
      <c r="W35" s="58">
        <f>+'Ark1'!U997</f>
        <v>23.419466574298607</v>
      </c>
      <c r="X35" s="295">
        <f t="shared" si="18"/>
        <v>-6.8602149850296001E-2</v>
      </c>
      <c r="Y35" s="58">
        <f>+'Ark1'!W997</f>
        <v>11.776931070315204</v>
      </c>
      <c r="Z35" s="528">
        <f>+'Ark1'!X997</f>
        <v>75.372358850017307</v>
      </c>
      <c r="AA35" s="528">
        <f>+'Ark1'!Y997</f>
        <v>49.186006234845848</v>
      </c>
      <c r="AB35" s="528">
        <f>+'Ark1'!Z997</f>
        <v>9.1063402810540488</v>
      </c>
      <c r="AC35" s="58">
        <f>+'Ark1'!Z997</f>
        <v>9.1063402810540488</v>
      </c>
      <c r="AD35" s="5">
        <f>+'Ark1'!AB997</f>
        <v>2.0141442000221375</v>
      </c>
      <c r="AE35" s="5">
        <f>+'Ark1'!AC997</f>
        <v>74.7015655237837</v>
      </c>
      <c r="AF35" s="528">
        <f>+'Ark1'!AD997</f>
        <v>37.335296161019194</v>
      </c>
      <c r="AG35" s="528">
        <f>+'Ark1'!AE997</f>
        <v>47.990242262743358</v>
      </c>
      <c r="AH35" s="528">
        <f>+'Ark1'!AF997</f>
        <v>5.905697044083051</v>
      </c>
      <c r="AI35" s="58">
        <f t="shared" si="19"/>
        <v>3.3554342431761817</v>
      </c>
      <c r="AJ35" s="528">
        <f t="shared" si="20"/>
        <v>5.1007067137809186</v>
      </c>
      <c r="AK35" s="47"/>
      <c r="AL35" s="4"/>
      <c r="AM35" s="59"/>
      <c r="AO35" s="13"/>
      <c r="AP35" s="5"/>
      <c r="AR35" s="2"/>
      <c r="AS35" s="2"/>
      <c r="AT35" s="4"/>
      <c r="AU35" s="4"/>
      <c r="AV35" s="4"/>
    </row>
    <row r="36" spans="1:48" ht="15.6">
      <c r="A36" s="47"/>
      <c r="B36" s="2">
        <f>+'Ark1'!C998</f>
        <v>2023</v>
      </c>
      <c r="C36" s="2">
        <f>+'Ark1'!O998</f>
        <v>16</v>
      </c>
      <c r="D36" s="64" t="str">
        <f>VLOOKUP(C36,RNR!$H$18:$I$31,2)</f>
        <v>Trøndelag</v>
      </c>
      <c r="E36" s="2">
        <f>+'Ark1'!Q998</f>
        <v>756</v>
      </c>
      <c r="F36" s="294">
        <f t="shared" si="14"/>
        <v>-24</v>
      </c>
      <c r="G36" s="526">
        <f>+'Ark1'!R998</f>
        <v>4612</v>
      </c>
      <c r="H36" s="294">
        <f t="shared" si="15"/>
        <v>-512</v>
      </c>
      <c r="I36" s="147">
        <f>+'Ark1'!AG998</f>
        <v>9.0667171106471187</v>
      </c>
      <c r="J36" s="295">
        <f t="shared" si="16"/>
        <v>-0.67173563215663279</v>
      </c>
      <c r="K36" s="147">
        <f>+'Ark1'!AH998</f>
        <v>4.5750216825672156</v>
      </c>
      <c r="L36" s="95"/>
      <c r="M36" s="434">
        <f>+'Ark1'!AI998</f>
        <v>785</v>
      </c>
      <c r="N36" s="94"/>
      <c r="O36" s="5">
        <f>+'Ark1'!S998</f>
        <v>7.1240242844752792</v>
      </c>
      <c r="P36" s="296">
        <f t="shared" si="17"/>
        <v>0.23233810180549153</v>
      </c>
      <c r="Q36" s="178"/>
      <c r="R36" s="121">
        <f>+IF(M36=0,"",'Ark1'!AJ998)</f>
        <v>110.20764331210212</v>
      </c>
      <c r="S36" s="178"/>
      <c r="T36" s="109">
        <f>+IF(M36=0,"",'Ark1'!AK998)</f>
        <v>19.20169114122632</v>
      </c>
      <c r="U36" s="178"/>
      <c r="V36" s="5">
        <f>+'Ark1'!T998</f>
        <v>6.1127493495229839</v>
      </c>
      <c r="W36" s="58">
        <f>+'Ark1'!U998</f>
        <v>25.170641803989632</v>
      </c>
      <c r="X36" s="295">
        <f t="shared" si="18"/>
        <v>-1.0015088595544128</v>
      </c>
      <c r="Y36" s="58">
        <f>+'Ark1'!W998</f>
        <v>10.342584562012144</v>
      </c>
      <c r="Z36" s="528">
        <f>+'Ark1'!X998</f>
        <v>85.516045099739827</v>
      </c>
      <c r="AA36" s="528">
        <f>+'Ark1'!Y998</f>
        <v>60.277536860364265</v>
      </c>
      <c r="AB36" s="528">
        <f>+'Ark1'!Z998</f>
        <v>7.8629705807059391</v>
      </c>
      <c r="AC36" s="58">
        <f>+'Ark1'!Z998</f>
        <v>7.8629705807059391</v>
      </c>
      <c r="AD36" s="5">
        <f>+'Ark1'!AB998</f>
        <v>1.8769248771371505</v>
      </c>
      <c r="AE36" s="5">
        <f>+'Ark1'!AC998</f>
        <v>72.022358746146594</v>
      </c>
      <c r="AF36" s="528">
        <f>+'Ark1'!AD998</f>
        <v>45.09665403457592</v>
      </c>
      <c r="AG36" s="528">
        <f>+'Ark1'!AE998</f>
        <v>50.902925404114249</v>
      </c>
      <c r="AH36" s="528">
        <f>+'Ark1'!AF998</f>
        <v>9.4343868262248147</v>
      </c>
      <c r="AI36" s="58">
        <f t="shared" si="19"/>
        <v>3.5332055028001044</v>
      </c>
      <c r="AJ36" s="528">
        <f t="shared" si="20"/>
        <v>6.1005291005291005</v>
      </c>
      <c r="AK36" s="47"/>
      <c r="AL36" s="4"/>
      <c r="AM36" s="59"/>
      <c r="AO36" s="13"/>
      <c r="AP36" s="5"/>
      <c r="AR36" s="1"/>
      <c r="AS36" s="1"/>
      <c r="AT36" s="11"/>
      <c r="AU36" s="11"/>
      <c r="AV36" s="11"/>
    </row>
    <row r="37" spans="1:48" ht="15.6">
      <c r="A37" s="47"/>
      <c r="B37" s="2">
        <f>+'Ark1'!C999</f>
        <v>2023</v>
      </c>
      <c r="C37" s="2">
        <f>+'Ark1'!O999</f>
        <v>18</v>
      </c>
      <c r="D37" s="64" t="str">
        <f>VLOOKUP(C37,RNR!$H$18:$I$31,2)</f>
        <v>Nordland</v>
      </c>
      <c r="E37" s="2">
        <f>+'Ark1'!Q999</f>
        <v>545</v>
      </c>
      <c r="F37" s="294">
        <f t="shared" si="14"/>
        <v>-32</v>
      </c>
      <c r="G37" s="526">
        <f>+'Ark1'!R999</f>
        <v>4242</v>
      </c>
      <c r="H37" s="294">
        <f t="shared" si="15"/>
        <v>-210</v>
      </c>
      <c r="I37" s="147">
        <f>+'Ark1'!AG999</f>
        <v>8.5261834093768147</v>
      </c>
      <c r="J37" s="295">
        <f t="shared" si="16"/>
        <v>3.9911643091357973E-2</v>
      </c>
      <c r="K37" s="147">
        <f>+'Ark1'!AH999</f>
        <v>3.0645921735030646</v>
      </c>
      <c r="L37" s="95"/>
      <c r="M37" s="434">
        <f>+'Ark1'!AI999</f>
        <v>0</v>
      </c>
      <c r="N37" s="94"/>
      <c r="O37" s="5">
        <f>+'Ark1'!S999</f>
        <v>7.0471475719000471</v>
      </c>
      <c r="P37" s="296">
        <f t="shared" si="17"/>
        <v>0.13766868600606674</v>
      </c>
      <c r="Q37" s="178"/>
      <c r="R37" s="121" t="str">
        <f>+IF(M37=0,"",'Ark1'!AJ999)</f>
        <v/>
      </c>
      <c r="S37" s="178"/>
      <c r="T37" s="109" t="str">
        <f>+IF(M37=0,"",'Ark1'!AK999)</f>
        <v/>
      </c>
      <c r="U37" s="178"/>
      <c r="V37" s="5">
        <f>+'Ark1'!T999</f>
        <v>6.1350777934936342</v>
      </c>
      <c r="W37" s="58">
        <f>+'Ark1'!U999</f>
        <v>25.734606317774695</v>
      </c>
      <c r="X37" s="295">
        <f t="shared" si="18"/>
        <v>-0.51485235248588523</v>
      </c>
      <c r="Y37" s="58">
        <f>+'Ark1'!W999</f>
        <v>8.5808580858085755</v>
      </c>
      <c r="Z37" s="528">
        <f>+'Ark1'!X999</f>
        <v>84.040546911834014</v>
      </c>
      <c r="AA37" s="528">
        <f>+'Ark1'!Y999</f>
        <v>61.739745403111719</v>
      </c>
      <c r="AB37" s="528">
        <f>+'Ark1'!Z999</f>
        <v>8.7265850214650147</v>
      </c>
      <c r="AC37" s="58">
        <f>+'Ark1'!Z999</f>
        <v>8.7265850214650147</v>
      </c>
      <c r="AD37" s="5">
        <f>+'Ark1'!AB999</f>
        <v>1.8061135912922712</v>
      </c>
      <c r="AE37" s="5">
        <f>+'Ark1'!AC999</f>
        <v>75.072220616657191</v>
      </c>
      <c r="AF37" s="528">
        <f>+'Ark1'!AD999</f>
        <v>36.596360781314786</v>
      </c>
      <c r="AG37" s="528">
        <f>+'Ark1'!AE999</f>
        <v>43.568368362310373</v>
      </c>
      <c r="AH37" s="528">
        <f>+'Ark1'!AF999</f>
        <v>8.6775084381712198</v>
      </c>
      <c r="AI37" s="58">
        <f t="shared" si="19"/>
        <v>3.6517762761758297</v>
      </c>
      <c r="AJ37" s="528">
        <f t="shared" si="20"/>
        <v>7.7834862385321104</v>
      </c>
      <c r="AK37" s="47"/>
      <c r="AL37" s="4"/>
      <c r="AM37" s="59"/>
      <c r="AO37" s="5"/>
      <c r="AP37" s="5"/>
      <c r="AR37" s="1"/>
      <c r="AS37" s="1"/>
      <c r="AT37" s="11"/>
      <c r="AU37" s="11"/>
      <c r="AV37" s="11"/>
    </row>
    <row r="38" spans="1:48" ht="15.6">
      <c r="A38" s="47"/>
      <c r="B38" s="2">
        <f>+'Ark1'!C1000</f>
        <v>2023</v>
      </c>
      <c r="C38" s="2">
        <f>+'Ark1'!O1000</f>
        <v>55</v>
      </c>
      <c r="D38" s="64" t="str">
        <f>VLOOKUP(C38,RNR!$H$18:$I$31,2)</f>
        <v>Troms</v>
      </c>
      <c r="E38" s="2">
        <f>+'Ark1'!Q1000</f>
        <v>298</v>
      </c>
      <c r="F38" s="294">
        <f t="shared" si="14"/>
        <v>-3</v>
      </c>
      <c r="G38" s="526">
        <f>+'Ark1'!R1000</f>
        <v>2226</v>
      </c>
      <c r="H38" s="294">
        <f t="shared" si="15"/>
        <v>-365</v>
      </c>
      <c r="I38" s="147">
        <f>+'Ark1'!AG1000</f>
        <v>4.7308492380527216</v>
      </c>
      <c r="J38" s="295">
        <f t="shared" si="16"/>
        <v>-0.50702434369983429</v>
      </c>
      <c r="K38" s="147">
        <f>+'Ark1'!AH1000</f>
        <v>2.4707996406109607</v>
      </c>
      <c r="L38" s="95"/>
      <c r="M38" s="434">
        <f>+'Ark1'!AI1000</f>
        <v>0</v>
      </c>
      <c r="N38" s="94"/>
      <c r="O38" s="5">
        <f>+'Ark1'!S1000</f>
        <v>7.5557053009883202</v>
      </c>
      <c r="P38" s="296">
        <f t="shared" si="17"/>
        <v>0.16280680619866228</v>
      </c>
      <c r="Q38" s="178"/>
      <c r="R38" s="121" t="str">
        <f>+IF(M38=0,"",'Ark1'!AJ1000)</f>
        <v/>
      </c>
      <c r="S38" s="178"/>
      <c r="T38" s="109" t="str">
        <f>+IF(M38=0,"",'Ark1'!AK1000)</f>
        <v/>
      </c>
      <c r="U38" s="178"/>
      <c r="V38" s="5">
        <f>+'Ark1'!T1000</f>
        <v>5.9658580413297395</v>
      </c>
      <c r="W38" s="58">
        <f>+'Ark1'!U1000</f>
        <v>27.211185983827431</v>
      </c>
      <c r="X38" s="295">
        <f t="shared" si="18"/>
        <v>-0.62733582242497832</v>
      </c>
      <c r="Y38" s="58">
        <f>+'Ark1'!W1000</f>
        <v>8.5354896675651428</v>
      </c>
      <c r="Z38" s="528">
        <f>+'Ark1'!X1000</f>
        <v>88.005390835579504</v>
      </c>
      <c r="AA38" s="528">
        <f>+'Ark1'!Y1000</f>
        <v>70.799640610961319</v>
      </c>
      <c r="AB38" s="528">
        <f>+'Ark1'!Z1000</f>
        <v>8.4298530262148006</v>
      </c>
      <c r="AC38" s="58">
        <f>+'Ark1'!Z1000</f>
        <v>8.4298530262148006</v>
      </c>
      <c r="AD38" s="5">
        <f>+'Ark1'!AB1000</f>
        <v>1.8759131003544216</v>
      </c>
      <c r="AE38" s="5">
        <f>+'Ark1'!AC1000</f>
        <v>71.47218281527563</v>
      </c>
      <c r="AF38" s="528">
        <f>+'Ark1'!AD1000</f>
        <v>43.175334289224359</v>
      </c>
      <c r="AG38" s="528">
        <f>+'Ark1'!AE1000</f>
        <v>43.15275968787185</v>
      </c>
      <c r="AH38" s="528">
        <f>+'Ark1'!AF1000</f>
        <v>4.5535440319116285</v>
      </c>
      <c r="AI38" s="58">
        <f t="shared" si="19"/>
        <v>3.6014091206373662</v>
      </c>
      <c r="AJ38" s="528">
        <f t="shared" si="20"/>
        <v>7.4697986577181208</v>
      </c>
      <c r="AK38" s="47"/>
      <c r="AL38" s="4"/>
      <c r="AM38" s="59"/>
      <c r="AO38" s="5"/>
      <c r="AP38" s="5"/>
      <c r="AR38" s="1"/>
      <c r="AS38" s="1"/>
      <c r="AT38" s="11"/>
      <c r="AU38" s="11"/>
      <c r="AV38" s="11"/>
    </row>
    <row r="39" spans="1:48" ht="15.6">
      <c r="A39" s="47"/>
      <c r="B39" s="2">
        <f>+'Ark1'!C1001</f>
        <v>2023</v>
      </c>
      <c r="C39" s="2">
        <f>+'Ark1'!O1001</f>
        <v>56</v>
      </c>
      <c r="D39" s="64" t="str">
        <f>VLOOKUP(C39,RNR!$H$18:$I$31,2)</f>
        <v>Finnmark</v>
      </c>
      <c r="E39" s="2">
        <f>+'Ark1'!Q1001</f>
        <v>80</v>
      </c>
      <c r="F39" s="294">
        <f t="shared" si="14"/>
        <v>-8</v>
      </c>
      <c r="G39" s="526">
        <f>+'Ark1'!R1001</f>
        <v>618</v>
      </c>
      <c r="H39" s="294">
        <f t="shared" si="15"/>
        <v>90</v>
      </c>
      <c r="I39" s="147">
        <f>+'Ark1'!AG1001</f>
        <v>1.2350860794139664</v>
      </c>
      <c r="J39" s="295">
        <f t="shared" si="16"/>
        <v>0.20876810950361491</v>
      </c>
      <c r="K39" s="147">
        <f>+'Ark1'!AH1001</f>
        <v>3.8834951456310689</v>
      </c>
      <c r="L39" s="95"/>
      <c r="M39" s="434">
        <f>+'Ark1'!AI1001</f>
        <v>600</v>
      </c>
      <c r="N39" s="94"/>
      <c r="O39" s="5">
        <f>+'Ark1'!S1001</f>
        <v>7.6974110032362448</v>
      </c>
      <c r="P39" s="296">
        <f t="shared" si="17"/>
        <v>0.18604736687260637</v>
      </c>
      <c r="Q39" s="178"/>
      <c r="R39" s="121">
        <f>+IF(M39=0,"",'Ark1'!AJ1001)</f>
        <v>108.37166666666673</v>
      </c>
      <c r="S39" s="178"/>
      <c r="T39" s="109">
        <f>+IF(M39=0,"",'Ark1'!AK1001)</f>
        <v>19.700604336081565</v>
      </c>
      <c r="U39" s="178"/>
      <c r="V39" s="5">
        <f>+'Ark1'!T1001</f>
        <v>6.8834951456310707</v>
      </c>
      <c r="W39" s="58">
        <f>+'Ark1'!U1001</f>
        <v>25.588349514563102</v>
      </c>
      <c r="X39" s="295">
        <f t="shared" si="18"/>
        <v>-1.1790747278611846</v>
      </c>
      <c r="Y39" s="58">
        <f>+'Ark1'!W1001</f>
        <v>18.122977346278319</v>
      </c>
      <c r="Z39" s="528">
        <f>+'Ark1'!X1001</f>
        <v>86.569579288025892</v>
      </c>
      <c r="AA39" s="528">
        <f>+'Ark1'!Y1001</f>
        <v>61.003236245954703</v>
      </c>
      <c r="AB39" s="528">
        <f>+'Ark1'!Z1001</f>
        <v>8.0460080874438482</v>
      </c>
      <c r="AC39" s="58">
        <f>+'Ark1'!Z1001</f>
        <v>8.0460080874438482</v>
      </c>
      <c r="AD39" s="5">
        <f>+'Ark1'!AB1001</f>
        <v>2.1261249261115265</v>
      </c>
      <c r="AE39" s="5">
        <f>+'Ark1'!AC1001</f>
        <v>71.500665357712606</v>
      </c>
      <c r="AF39" s="528">
        <f>+'Ark1'!AD1001</f>
        <v>39.957015462861186</v>
      </c>
      <c r="AG39" s="528">
        <f>+'Ark1'!AE1001</f>
        <v>54.566568308411838</v>
      </c>
      <c r="AH39" s="528">
        <f>+'Ark1'!AF1001</f>
        <v>1.2641914697760048</v>
      </c>
      <c r="AI39" s="58">
        <f t="shared" si="19"/>
        <v>3.3242800084086608</v>
      </c>
      <c r="AJ39" s="528">
        <f t="shared" si="20"/>
        <v>7.7249999999999996</v>
      </c>
      <c r="AK39" s="47"/>
      <c r="AL39" s="4"/>
      <c r="AM39" s="59"/>
      <c r="AO39" s="5"/>
      <c r="AP39" s="5"/>
      <c r="AR39" s="1"/>
      <c r="AS39" s="1"/>
      <c r="AT39" s="11"/>
      <c r="AU39" s="11"/>
      <c r="AV39" s="11"/>
    </row>
    <row r="40" spans="1:48" s="552" customFormat="1">
      <c r="A40" s="47"/>
      <c r="B40" s="47"/>
      <c r="C40" s="47"/>
      <c r="D40" s="402"/>
      <c r="E40" s="47"/>
      <c r="F40" s="47"/>
      <c r="G40" s="319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89"/>
      <c r="S40" s="89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</row>
    <row r="41" spans="1:48" ht="15.6">
      <c r="A41" s="47"/>
      <c r="B41" s="65">
        <f>+'Ark1'!C1002</f>
        <v>2022</v>
      </c>
      <c r="C41" s="65">
        <f>+'Ark1'!O1002</f>
        <v>1</v>
      </c>
      <c r="D41" s="64" t="str">
        <f>VLOOKUP(C41,RNR!$H$18:$I$31,2)</f>
        <v>Østfold</v>
      </c>
      <c r="E41" s="54">
        <f>+'Ark1'!Q1002</f>
        <v>78</v>
      </c>
      <c r="F41" s="74"/>
      <c r="G41" s="329">
        <f>+'Ark1'!R1002</f>
        <v>308</v>
      </c>
      <c r="H41" s="74"/>
      <c r="I41" s="179">
        <f>+'Ark1'!AG1002</f>
        <v>0.60099714024934459</v>
      </c>
      <c r="J41" s="157"/>
      <c r="K41" s="179">
        <f>+'Ark1'!AH1002</f>
        <v>11.363636363636362</v>
      </c>
      <c r="L41" s="95"/>
      <c r="M41" s="434">
        <f>+'Ark1'!AI1002</f>
        <v>0</v>
      </c>
      <c r="N41" s="94"/>
      <c r="O41" s="5">
        <f>+'Ark1'!S1002</f>
        <v>6.487012987012986</v>
      </c>
      <c r="P41" s="296">
        <f t="shared" ref="P41:P54" si="21">+O41-O55</f>
        <v>6.487012987012986</v>
      </c>
      <c r="Q41" s="178"/>
      <c r="R41" s="121" t="str">
        <f>+IF(M41=0,"",'Ark1'!AJ1002)</f>
        <v/>
      </c>
      <c r="S41" s="178"/>
      <c r="T41" s="109" t="str">
        <f>+IF(M41=0,"",'Ark1'!AK1002)</f>
        <v/>
      </c>
      <c r="U41" s="178"/>
      <c r="V41" s="56">
        <f>+'Ark1'!T1002</f>
        <v>6.9123376623376602</v>
      </c>
      <c r="W41" s="157">
        <f>+'Ark1'!U1002</f>
        <v>26.87077922077922</v>
      </c>
      <c r="X41" s="157"/>
      <c r="Y41" s="157">
        <f>+'Ark1'!W1002</f>
        <v>23.701298701298704</v>
      </c>
      <c r="Z41" s="74">
        <f>+'Ark1'!X1002</f>
        <v>92.207792207792224</v>
      </c>
      <c r="AA41" s="74">
        <f>+'Ark1'!Y1002</f>
        <v>63.636363636363633</v>
      </c>
      <c r="AB41" s="74">
        <f>+'Ark1'!Z1002</f>
        <v>8.5207418837773616</v>
      </c>
      <c r="AC41" s="157">
        <f>+'Ark1'!Z1002</f>
        <v>8.5207418837773616</v>
      </c>
      <c r="AD41" s="56">
        <f>+'Ark1'!AB1002</f>
        <v>2.5473650231776426</v>
      </c>
      <c r="AE41" s="56">
        <f>+'Ark1'!AC1002</f>
        <v>74.503527590986252</v>
      </c>
      <c r="AF41" s="74">
        <f>+'Ark1'!AD1002</f>
        <v>61.909356703318402</v>
      </c>
      <c r="AG41" s="74">
        <f>+'Ark1'!AE1002</f>
        <v>63.923026054941992</v>
      </c>
      <c r="AH41" s="74">
        <f>+'Ark1'!AF1002</f>
        <v>0.59728120697345199</v>
      </c>
      <c r="AI41" s="157">
        <f t="shared" ref="AI41" si="22">+W41/O41</f>
        <v>4.1422422422422427</v>
      </c>
      <c r="AJ41" s="74">
        <f t="shared" ref="AJ41" si="23">+G41/E41</f>
        <v>3.9487179487179489</v>
      </c>
      <c r="AK41" s="47"/>
      <c r="AL41" s="4"/>
      <c r="AM41" s="59"/>
      <c r="AO41" s="5"/>
      <c r="AP41" s="5"/>
      <c r="AR41" s="1"/>
      <c r="AS41" s="1"/>
      <c r="AT41" s="11"/>
      <c r="AU41" s="11"/>
      <c r="AV41" s="11"/>
    </row>
    <row r="42" spans="1:48" s="525" customFormat="1" ht="15.6">
      <c r="A42" s="47"/>
      <c r="B42" s="65">
        <f>+'Ark1'!C1003</f>
        <v>2022</v>
      </c>
      <c r="C42" s="65">
        <f>+'Ark1'!O1003</f>
        <v>2</v>
      </c>
      <c r="D42" s="64" t="str">
        <f>VLOOKUP(C42,RNR!$H$18:$I$31,2)</f>
        <v>Akershus</v>
      </c>
      <c r="E42" s="54">
        <f>+'Ark1'!Q1003</f>
        <v>163</v>
      </c>
      <c r="F42" s="74"/>
      <c r="G42" s="329">
        <f>+'Ark1'!R1003</f>
        <v>1013</v>
      </c>
      <c r="H42" s="74"/>
      <c r="I42" s="179">
        <f>+'Ark1'!AG1003</f>
        <v>1.9054111745731812</v>
      </c>
      <c r="J42" s="157"/>
      <c r="K42" s="179">
        <f>+'Ark1'!AH1003</f>
        <v>4.4422507403751244</v>
      </c>
      <c r="L42" s="95"/>
      <c r="M42" s="434">
        <f>+'Ark1'!AI1003</f>
        <v>0</v>
      </c>
      <c r="N42" s="94"/>
      <c r="O42" s="5">
        <f>+'Ark1'!S1003</f>
        <v>6.5044422507403761</v>
      </c>
      <c r="P42" s="296">
        <f t="shared" si="21"/>
        <v>6.5044422507403761</v>
      </c>
      <c r="Q42" s="178"/>
      <c r="R42" s="121" t="str">
        <f>+IF(M42=0,"",'Ark1'!AJ1003)</f>
        <v/>
      </c>
      <c r="S42" s="178"/>
      <c r="T42" s="109" t="str">
        <f>+IF(M42=0,"",'Ark1'!AK1003)</f>
        <v/>
      </c>
      <c r="U42" s="178"/>
      <c r="V42" s="56">
        <f>+'Ark1'!T1003</f>
        <v>6.6238894373149044</v>
      </c>
      <c r="W42" s="157">
        <f>+'Ark1'!U1003</f>
        <v>25.90227048371176</v>
      </c>
      <c r="X42" s="157"/>
      <c r="Y42" s="157">
        <f>+'Ark1'!W1003</f>
        <v>20.434353405725563</v>
      </c>
      <c r="Z42" s="74">
        <f>+'Ark1'!X1003</f>
        <v>89.042448173741377</v>
      </c>
      <c r="AA42" s="74">
        <f>+'Ark1'!Y1003</f>
        <v>61.697926949654502</v>
      </c>
      <c r="AB42" s="74">
        <f>+'Ark1'!Z1003</f>
        <v>8.4067819645153499</v>
      </c>
      <c r="AC42" s="157">
        <f>+'Ark1'!Z1003</f>
        <v>8.4067819645153499</v>
      </c>
      <c r="AD42" s="56">
        <f>+'Ark1'!AB1003</f>
        <v>2.4218693219195502</v>
      </c>
      <c r="AE42" s="56">
        <f>+'Ark1'!AC1003</f>
        <v>65.77343438169045</v>
      </c>
      <c r="AF42" s="74">
        <f>+'Ark1'!AD1003</f>
        <v>50.44102497475631</v>
      </c>
      <c r="AG42" s="74">
        <f>+'Ark1'!AE1003</f>
        <v>47.671980271863475</v>
      </c>
      <c r="AH42" s="74">
        <f>+'Ark1'!AF1003</f>
        <v>1.9644346190393087</v>
      </c>
      <c r="AI42" s="157">
        <f t="shared" ref="AI42:AI54" si="24">+W42/O42</f>
        <v>3.9822431324935512</v>
      </c>
      <c r="AJ42" s="74">
        <f t="shared" ref="AJ42:AJ54" si="25">+G42/E42</f>
        <v>6.2147239263803682</v>
      </c>
      <c r="AK42" s="47"/>
      <c r="AL42" s="4"/>
      <c r="AM42" s="59"/>
      <c r="AO42" s="5"/>
      <c r="AP42" s="5"/>
      <c r="AR42" s="1"/>
      <c r="AS42" s="1"/>
      <c r="AT42" s="527"/>
      <c r="AU42" s="527"/>
      <c r="AV42" s="527"/>
    </row>
    <row r="43" spans="1:48" s="525" customFormat="1" ht="15.6">
      <c r="A43" s="47"/>
      <c r="B43" s="65">
        <f>+'Ark1'!C1004</f>
        <v>2022</v>
      </c>
      <c r="C43" s="65">
        <f>+'Ark1'!O1004</f>
        <v>3</v>
      </c>
      <c r="D43" s="64" t="str">
        <f>VLOOKUP(C43,RNR!$H$18:$I$31,2)</f>
        <v>Buskerud</v>
      </c>
      <c r="E43" s="54">
        <f>+'Ark1'!Q1004</f>
        <v>381</v>
      </c>
      <c r="F43" s="74"/>
      <c r="G43" s="329">
        <f>+'Ark1'!R1004</f>
        <v>2577</v>
      </c>
      <c r="H43" s="74"/>
      <c r="I43" s="179">
        <f>+'Ark1'!AG1004</f>
        <v>5.3436511698210847</v>
      </c>
      <c r="J43" s="157"/>
      <c r="K43" s="179">
        <f>+'Ark1'!AH1004</f>
        <v>5.5490880869227803</v>
      </c>
      <c r="L43" s="95"/>
      <c r="M43" s="434">
        <f>+'Ark1'!AI1004</f>
        <v>0</v>
      </c>
      <c r="N43" s="94"/>
      <c r="O43" s="5">
        <f>+'Ark1'!S1004</f>
        <v>6.9006596818005423</v>
      </c>
      <c r="P43" s="296">
        <f t="shared" si="21"/>
        <v>6.9006596818005423</v>
      </c>
      <c r="Q43" s="178"/>
      <c r="R43" s="121" t="str">
        <f>+IF(M43=0,"",'Ark1'!AJ1004)</f>
        <v/>
      </c>
      <c r="S43" s="178"/>
      <c r="T43" s="109" t="str">
        <f>+IF(M43=0,"",'Ark1'!AK1004)</f>
        <v/>
      </c>
      <c r="U43" s="178"/>
      <c r="V43" s="56">
        <f>+'Ark1'!T1004</f>
        <v>5.9472254559565396</v>
      </c>
      <c r="W43" s="157">
        <f>+'Ark1'!U1004</f>
        <v>28.555005820721725</v>
      </c>
      <c r="X43" s="157"/>
      <c r="Y43" s="157">
        <f>+'Ark1'!W1004</f>
        <v>9.8952270081490106</v>
      </c>
      <c r="Z43" s="74">
        <f>+'Ark1'!X1004</f>
        <v>97.244858362436958</v>
      </c>
      <c r="AA43" s="74">
        <f>+'Ark1'!Y1004</f>
        <v>78.114086146682141</v>
      </c>
      <c r="AB43" s="74">
        <f>+'Ark1'!Z1004</f>
        <v>7.0683972214455437</v>
      </c>
      <c r="AC43" s="157">
        <f>+'Ark1'!Z1004</f>
        <v>7.0683972214455437</v>
      </c>
      <c r="AD43" s="56">
        <f>+'Ark1'!AB1004</f>
        <v>2.0180426611909179</v>
      </c>
      <c r="AE43" s="56">
        <f>+'Ark1'!AC1004</f>
        <v>66.290858366214934</v>
      </c>
      <c r="AF43" s="74">
        <f>+'Ark1'!AD1004</f>
        <v>47.501018926132438</v>
      </c>
      <c r="AG43" s="74">
        <f>+'Ark1'!AE1004</f>
        <v>47.021348555644593</v>
      </c>
      <c r="AH43" s="74">
        <f>+'Ark1'!AF1004</f>
        <v>4.9973820466577452</v>
      </c>
      <c r="AI43" s="157">
        <f t="shared" si="24"/>
        <v>4.1380110217623516</v>
      </c>
      <c r="AJ43" s="74">
        <f t="shared" si="25"/>
        <v>6.7637795275590555</v>
      </c>
      <c r="AK43" s="47"/>
      <c r="AL43" s="4"/>
      <c r="AM43" s="59"/>
      <c r="AO43" s="5"/>
      <c r="AP43" s="5"/>
      <c r="AR43" s="1"/>
      <c r="AS43" s="1"/>
      <c r="AT43" s="527"/>
      <c r="AU43" s="527"/>
      <c r="AV43" s="527"/>
    </row>
    <row r="44" spans="1:48" s="525" customFormat="1" ht="15.6">
      <c r="A44" s="47"/>
      <c r="B44" s="65">
        <f>+'Ark1'!C1005</f>
        <v>2022</v>
      </c>
      <c r="C44" s="65">
        <f>+'Ark1'!O1005</f>
        <v>4</v>
      </c>
      <c r="D44" s="64" t="str">
        <f>VLOOKUP(C44,RNR!$H$18:$I$31,2)</f>
        <v>Innlandet</v>
      </c>
      <c r="E44" s="54">
        <f>+'Ark1'!Q1005</f>
        <v>1326</v>
      </c>
      <c r="F44" s="74"/>
      <c r="G44" s="329">
        <f>+'Ark1'!R1005</f>
        <v>9090</v>
      </c>
      <c r="H44" s="74"/>
      <c r="I44" s="179">
        <f>+'Ark1'!AG1005</f>
        <v>18.905319168172102</v>
      </c>
      <c r="J44" s="157"/>
      <c r="K44" s="179">
        <f>+'Ark1'!AH1005</f>
        <v>2.2552255225522546</v>
      </c>
      <c r="L44" s="95"/>
      <c r="M44" s="434">
        <f>+'Ark1'!AI1005</f>
        <v>45</v>
      </c>
      <c r="N44" s="94"/>
      <c r="O44" s="5">
        <f>+'Ark1'!S1005</f>
        <v>7.1001100110010995</v>
      </c>
      <c r="P44" s="296">
        <f t="shared" si="21"/>
        <v>7.1001100110010995</v>
      </c>
      <c r="Q44" s="178"/>
      <c r="R44" s="121">
        <f>+IF(M44=0,"",'Ark1'!AJ1005)</f>
        <v>112.27777777777779</v>
      </c>
      <c r="S44" s="178"/>
      <c r="T44" s="109">
        <f>+IF(M44=0,"",'Ark1'!AK1005)</f>
        <v>19.211553796021704</v>
      </c>
      <c r="U44" s="178"/>
      <c r="V44" s="56">
        <f>+'Ark1'!T1005</f>
        <v>6.3441144114411436</v>
      </c>
      <c r="W44" s="157">
        <f>+'Ark1'!U1005</f>
        <v>28.640375137513729</v>
      </c>
      <c r="X44" s="157"/>
      <c r="Y44" s="157">
        <f>+'Ark1'!W1005</f>
        <v>13.74037403740374</v>
      </c>
      <c r="Z44" s="74">
        <f>+'Ark1'!X1005</f>
        <v>96.094609460946074</v>
      </c>
      <c r="AA44" s="74">
        <f>+'Ark1'!Y1005</f>
        <v>77.645764576457637</v>
      </c>
      <c r="AB44" s="74">
        <f>+'Ark1'!Z1005</f>
        <v>7.4360099002495996</v>
      </c>
      <c r="AC44" s="157">
        <f>+'Ark1'!Z1005</f>
        <v>7.4360099002495996</v>
      </c>
      <c r="AD44" s="56">
        <f>+'Ark1'!AB1005</f>
        <v>2.1225804220514553</v>
      </c>
      <c r="AE44" s="56">
        <f>+'Ark1'!AC1005</f>
        <v>68.890562143730847</v>
      </c>
      <c r="AF44" s="74">
        <f>+'Ark1'!AD1005</f>
        <v>57.510103833023287</v>
      </c>
      <c r="AG44" s="74">
        <f>+'Ark1'!AE1005</f>
        <v>54.390181802901949</v>
      </c>
      <c r="AH44" s="74">
        <f>+'Ark1'!AF1005</f>
        <v>17.627552504508699</v>
      </c>
      <c r="AI44" s="157">
        <f t="shared" si="24"/>
        <v>4.0337931515339296</v>
      </c>
      <c r="AJ44" s="74">
        <f t="shared" si="25"/>
        <v>6.8552036199095019</v>
      </c>
      <c r="AK44" s="47"/>
      <c r="AL44" s="4"/>
      <c r="AM44" s="59"/>
      <c r="AO44" s="5"/>
      <c r="AP44" s="5"/>
      <c r="AR44" s="1"/>
      <c r="AS44" s="1"/>
      <c r="AT44" s="527"/>
      <c r="AU44" s="527"/>
      <c r="AV44" s="527"/>
    </row>
    <row r="45" spans="1:48" s="525" customFormat="1" ht="15.6">
      <c r="A45" s="47"/>
      <c r="B45" s="65">
        <f>+'Ark1'!C1006</f>
        <v>2022</v>
      </c>
      <c r="C45" s="65">
        <f>+'Ark1'!O1006</f>
        <v>7</v>
      </c>
      <c r="D45" s="64" t="str">
        <f>VLOOKUP(C45,RNR!$H$18:$I$31,2)</f>
        <v>Vestfold</v>
      </c>
      <c r="E45" s="54">
        <f>+'Ark1'!Q1006</f>
        <v>67</v>
      </c>
      <c r="F45" s="74"/>
      <c r="G45" s="329">
        <f>+'Ark1'!R1006</f>
        <v>299</v>
      </c>
      <c r="H45" s="74"/>
      <c r="I45" s="179">
        <f>+'Ark1'!AG1006</f>
        <v>0.56243723576752924</v>
      </c>
      <c r="J45" s="157"/>
      <c r="K45" s="179">
        <f>+'Ark1'!AH1006</f>
        <v>16.053511705685615</v>
      </c>
      <c r="L45" s="95"/>
      <c r="M45" s="434">
        <f>+'Ark1'!AI1006</f>
        <v>0</v>
      </c>
      <c r="N45" s="94"/>
      <c r="O45" s="5">
        <f>+'Ark1'!S1006</f>
        <v>6.6454849498327748</v>
      </c>
      <c r="P45" s="296">
        <f t="shared" si="21"/>
        <v>6.6454849498327748</v>
      </c>
      <c r="Q45" s="178"/>
      <c r="R45" s="121" t="str">
        <f>+IF(M45=0,"",'Ark1'!AJ1006)</f>
        <v/>
      </c>
      <c r="S45" s="178"/>
      <c r="T45" s="109" t="str">
        <f>+IF(M45=0,"",'Ark1'!AK1006)</f>
        <v/>
      </c>
      <c r="U45" s="178"/>
      <c r="V45" s="56">
        <f>+'Ark1'!T1006</f>
        <v>7.0401337792642114</v>
      </c>
      <c r="W45" s="157">
        <f>+'Ark1'!U1006</f>
        <v>25.903678929765899</v>
      </c>
      <c r="X45" s="157"/>
      <c r="Y45" s="157">
        <f>+'Ark1'!W1006</f>
        <v>29.431438127090303</v>
      </c>
      <c r="Z45" s="74">
        <f>+'Ark1'!X1006</f>
        <v>85.284280936454863</v>
      </c>
      <c r="AA45" s="74">
        <f>+'Ark1'!Y1006</f>
        <v>56.856187290969906</v>
      </c>
      <c r="AB45" s="74">
        <f>+'Ark1'!Z1006</f>
        <v>8.8507063666061931</v>
      </c>
      <c r="AC45" s="157">
        <f>+'Ark1'!Z1006</f>
        <v>8.8507063666061931</v>
      </c>
      <c r="AD45" s="56">
        <f>+'Ark1'!AB1006</f>
        <v>2.6649705832387443</v>
      </c>
      <c r="AE45" s="56">
        <f>+'Ark1'!AC1006</f>
        <v>72.009792443959981</v>
      </c>
      <c r="AF45" s="74">
        <f>+'Ark1'!AD1006</f>
        <v>32.366735513973573</v>
      </c>
      <c r="AG45" s="74">
        <f>+'Ark1'!AE1006</f>
        <v>50.817816886542431</v>
      </c>
      <c r="AH45" s="74">
        <f>+'Ark1'!AF1006</f>
        <v>0.57982818469176012</v>
      </c>
      <c r="AI45" s="157">
        <f t="shared" si="24"/>
        <v>3.8979365878208379</v>
      </c>
      <c r="AJ45" s="74">
        <f t="shared" si="25"/>
        <v>4.4626865671641793</v>
      </c>
      <c r="AK45" s="47"/>
      <c r="AL45" s="4"/>
      <c r="AM45" s="59"/>
      <c r="AO45" s="5"/>
      <c r="AP45" s="5"/>
      <c r="AR45" s="1"/>
      <c r="AS45" s="1"/>
      <c r="AT45" s="527"/>
      <c r="AU45" s="527"/>
      <c r="AV45" s="527"/>
    </row>
    <row r="46" spans="1:48" s="525" customFormat="1" ht="15.6">
      <c r="A46" s="47"/>
      <c r="B46" s="65">
        <f>+'Ark1'!C1007</f>
        <v>2022</v>
      </c>
      <c r="C46" s="65">
        <f>+'Ark1'!O1007</f>
        <v>8</v>
      </c>
      <c r="D46" s="64" t="str">
        <f>VLOOKUP(C46,RNR!$H$18:$I$31,2)</f>
        <v>Telemark</v>
      </c>
      <c r="E46" s="54">
        <f>+'Ark1'!Q1007</f>
        <v>215</v>
      </c>
      <c r="F46" s="74"/>
      <c r="G46" s="329">
        <f>+'Ark1'!R1007</f>
        <v>1243</v>
      </c>
      <c r="H46" s="74"/>
      <c r="I46" s="179">
        <f>+'Ark1'!AG1007</f>
        <v>2.494092382995563</v>
      </c>
      <c r="J46" s="157"/>
      <c r="K46" s="179">
        <f>+'Ark1'!AH1007</f>
        <v>3.8616251005631534</v>
      </c>
      <c r="L46" s="95"/>
      <c r="M46" s="434">
        <f>+'Ark1'!AI1007</f>
        <v>0</v>
      </c>
      <c r="N46" s="94"/>
      <c r="O46" s="5">
        <f>+'Ark1'!S1007</f>
        <v>6.9058728881737741</v>
      </c>
      <c r="P46" s="296">
        <f t="shared" si="21"/>
        <v>6.9058728881737741</v>
      </c>
      <c r="Q46" s="178"/>
      <c r="R46" s="121" t="str">
        <f>+IF(M46=0,"",'Ark1'!AJ1007)</f>
        <v/>
      </c>
      <c r="S46" s="178"/>
      <c r="T46" s="109" t="str">
        <f>+IF(M46=0,"",'Ark1'!AK1007)</f>
        <v/>
      </c>
      <c r="U46" s="178"/>
      <c r="V46" s="56">
        <f>+'Ark1'!T1007</f>
        <v>6.315366049879322</v>
      </c>
      <c r="W46" s="157">
        <f>+'Ark1'!U1007</f>
        <v>27.631214802896217</v>
      </c>
      <c r="X46" s="157"/>
      <c r="Y46" s="157">
        <f>+'Ark1'!W1007</f>
        <v>12.228479485116653</v>
      </c>
      <c r="Z46" s="74">
        <f>+'Ark1'!X1007</f>
        <v>94.851166532582482</v>
      </c>
      <c r="AA46" s="74">
        <f>+'Ark1'!Y1007</f>
        <v>71.118262268704697</v>
      </c>
      <c r="AB46" s="74">
        <f>+'Ark1'!Z1007</f>
        <v>7.8994958374340012</v>
      </c>
      <c r="AC46" s="157">
        <f>+'Ark1'!Z1007</f>
        <v>7.8994958374340012</v>
      </c>
      <c r="AD46" s="56">
        <f>+'Ark1'!AB1007</f>
        <v>2.0406915420485938</v>
      </c>
      <c r="AE46" s="56">
        <f>+'Ark1'!AC1007</f>
        <v>66.122321839677284</v>
      </c>
      <c r="AF46" s="74">
        <f>+'Ark1'!AD1007</f>
        <v>47.388491946792946</v>
      </c>
      <c r="AG46" s="74">
        <f>+'Ark1'!AE1007</f>
        <v>56.308970469079249</v>
      </c>
      <c r="AH46" s="74">
        <f>+'Ark1'!AF1007</f>
        <v>2.4104562995714311</v>
      </c>
      <c r="AI46" s="157">
        <f t="shared" si="24"/>
        <v>4.0011183597390483</v>
      </c>
      <c r="AJ46" s="74">
        <f t="shared" si="25"/>
        <v>5.7813953488372096</v>
      </c>
      <c r="AK46" s="47"/>
      <c r="AL46" s="4"/>
      <c r="AM46" s="59"/>
      <c r="AO46" s="5"/>
      <c r="AP46" s="5"/>
      <c r="AR46" s="1"/>
      <c r="AS46" s="1"/>
      <c r="AT46" s="527"/>
      <c r="AU46" s="527"/>
      <c r="AV46" s="527"/>
    </row>
    <row r="47" spans="1:48" s="525" customFormat="1" ht="15.6">
      <c r="A47" s="47"/>
      <c r="B47" s="65">
        <f>+'Ark1'!C1008</f>
        <v>2022</v>
      </c>
      <c r="C47" s="65">
        <f>+'Ark1'!O1008</f>
        <v>9</v>
      </c>
      <c r="D47" s="64" t="str">
        <f>VLOOKUP(C47,RNR!$H$18:$I$31,2)</f>
        <v>Agder</v>
      </c>
      <c r="E47" s="54">
        <f>+'Ark1'!Q1008</f>
        <v>421</v>
      </c>
      <c r="F47" s="74"/>
      <c r="G47" s="329">
        <f>+'Ark1'!R1008</f>
        <v>1918</v>
      </c>
      <c r="H47" s="74"/>
      <c r="I47" s="179">
        <f>+'Ark1'!AG1008</f>
        <v>3.5820619033880563</v>
      </c>
      <c r="J47" s="157"/>
      <c r="K47" s="179">
        <f>+'Ark1'!AH1008</f>
        <v>8.9676746611053151</v>
      </c>
      <c r="L47" s="95"/>
      <c r="M47" s="434">
        <f>+'Ark1'!AI1008</f>
        <v>422</v>
      </c>
      <c r="N47" s="94"/>
      <c r="O47" s="5">
        <f>+'Ark1'!S1008</f>
        <v>7.1647549530761241</v>
      </c>
      <c r="P47" s="296">
        <f t="shared" si="21"/>
        <v>7.1647549530761241</v>
      </c>
      <c r="Q47" s="178"/>
      <c r="R47" s="121">
        <f>+IF(M47=0,"",'Ark1'!AJ1008)</f>
        <v>104.69810426540285</v>
      </c>
      <c r="S47" s="178"/>
      <c r="T47" s="109">
        <f>+IF(M47=0,"",'Ark1'!AK1008)</f>
        <v>18.335463474492101</v>
      </c>
      <c r="U47" s="178"/>
      <c r="V47" s="56">
        <f>+'Ark1'!T1008</f>
        <v>6.1152241918665284</v>
      </c>
      <c r="W47" s="157">
        <f>+'Ark1'!U1008</f>
        <v>25.718347236704911</v>
      </c>
      <c r="X47" s="157"/>
      <c r="Y47" s="157">
        <f>+'Ark1'!W1008</f>
        <v>11.209593326381643</v>
      </c>
      <c r="Z47" s="74">
        <f>+'Ark1'!X1008</f>
        <v>87.904066736183523</v>
      </c>
      <c r="AA47" s="74">
        <f>+'Ark1'!Y1008</f>
        <v>62.252346193952043</v>
      </c>
      <c r="AB47" s="74">
        <f>+'Ark1'!Z1008</f>
        <v>8.3355503611409656</v>
      </c>
      <c r="AC47" s="157">
        <f>+'Ark1'!Z1008</f>
        <v>8.3355503611409656</v>
      </c>
      <c r="AD47" s="56">
        <f>+'Ark1'!AB1008</f>
        <v>2.0299549574045983</v>
      </c>
      <c r="AE47" s="56">
        <f>+'Ark1'!AC1008</f>
        <v>68.947567459515483</v>
      </c>
      <c r="AF47" s="74">
        <f>+'Ark1'!AD1008</f>
        <v>50.920765456646571</v>
      </c>
      <c r="AG47" s="74">
        <f>+'Ark1'!AE1008</f>
        <v>56.740949730010399</v>
      </c>
      <c r="AH47" s="74">
        <f>+'Ark1'!AF1008</f>
        <v>3.7194329706983154</v>
      </c>
      <c r="AI47" s="157">
        <f t="shared" si="24"/>
        <v>3.5895641100276525</v>
      </c>
      <c r="AJ47" s="74">
        <f t="shared" si="25"/>
        <v>4.555819477434679</v>
      </c>
      <c r="AK47" s="47"/>
      <c r="AL47" s="4"/>
      <c r="AM47" s="59"/>
      <c r="AO47" s="5"/>
      <c r="AP47" s="5"/>
      <c r="AR47" s="1"/>
      <c r="AS47" s="1"/>
      <c r="AT47" s="527"/>
      <c r="AU47" s="527"/>
      <c r="AV47" s="527"/>
    </row>
    <row r="48" spans="1:48" s="525" customFormat="1" ht="15.6">
      <c r="A48" s="47"/>
      <c r="B48" s="65">
        <f>+'Ark1'!C1009</f>
        <v>2022</v>
      </c>
      <c r="C48" s="65">
        <f>+'Ark1'!O1009</f>
        <v>11</v>
      </c>
      <c r="D48" s="64" t="str">
        <f>VLOOKUP(C48,RNR!$H$18:$I$31,2)</f>
        <v>Rogaland</v>
      </c>
      <c r="E48" s="54">
        <f>+'Ark1'!Q1009</f>
        <v>1729</v>
      </c>
      <c r="F48" s="74"/>
      <c r="G48" s="329">
        <f>+'Ark1'!R1009</f>
        <v>9158</v>
      </c>
      <c r="H48" s="74"/>
      <c r="I48" s="179">
        <f>+'Ark1'!AG1009</f>
        <v>18.411450301911003</v>
      </c>
      <c r="J48" s="157"/>
      <c r="K48" s="179">
        <f>+'Ark1'!AH1009</f>
        <v>1.3321685957632672</v>
      </c>
      <c r="L48" s="95"/>
      <c r="M48" s="434">
        <f>+'Ark1'!AI1009</f>
        <v>1660</v>
      </c>
      <c r="N48" s="94"/>
      <c r="O48" s="5">
        <f>+'Ark1'!S1009</f>
        <v>7.3552085608211391</v>
      </c>
      <c r="P48" s="296">
        <f t="shared" si="21"/>
        <v>7.3552085608211391</v>
      </c>
      <c r="Q48" s="178"/>
      <c r="R48" s="121">
        <f>+IF(M48=0,"",'Ark1'!AJ1009)</f>
        <v>111.11722891566298</v>
      </c>
      <c r="S48" s="178"/>
      <c r="T48" s="109">
        <f>+IF(M48=0,"",'Ark1'!AK1009)</f>
        <v>19.828877947699379</v>
      </c>
      <c r="U48" s="178"/>
      <c r="V48" s="56">
        <f>+'Ark1'!T1009</f>
        <v>6.3205940161607348</v>
      </c>
      <c r="W48" s="157">
        <f>+'Ark1'!U1009</f>
        <v>27.685089539200696</v>
      </c>
      <c r="X48" s="157"/>
      <c r="Y48" s="157">
        <f>+'Ark1'!W1009</f>
        <v>14.686612797554051</v>
      </c>
      <c r="Z48" s="74">
        <f>+'Ark1'!X1009</f>
        <v>87.224284778335914</v>
      </c>
      <c r="AA48" s="74">
        <f>+'Ark1'!Y1009</f>
        <v>68.355536143262725</v>
      </c>
      <c r="AB48" s="74">
        <f>+'Ark1'!Z1009</f>
        <v>9.4426719605056952</v>
      </c>
      <c r="AC48" s="157">
        <f>+'Ark1'!Z1009</f>
        <v>9.4426719605056952</v>
      </c>
      <c r="AD48" s="56">
        <f>+'Ark1'!AB1009</f>
        <v>2.155627078865813</v>
      </c>
      <c r="AE48" s="56">
        <f>+'Ark1'!AC1009</f>
        <v>71.887121023382036</v>
      </c>
      <c r="AF48" s="74">
        <f>+'Ark1'!AD1009</f>
        <v>58.783228230759271</v>
      </c>
      <c r="AG48" s="74">
        <f>+'Ark1'!AE1009</f>
        <v>60.214180965110955</v>
      </c>
      <c r="AH48" s="74">
        <f>+'Ark1'!AF1009</f>
        <v>17.759419783970372</v>
      </c>
      <c r="AI48" s="157">
        <f t="shared" si="24"/>
        <v>3.7640114906693984</v>
      </c>
      <c r="AJ48" s="74">
        <f t="shared" si="25"/>
        <v>5.2967032967032965</v>
      </c>
      <c r="AK48" s="47"/>
      <c r="AL48" s="4"/>
      <c r="AM48" s="59"/>
      <c r="AO48" s="5"/>
      <c r="AP48" s="5"/>
      <c r="AR48" s="1"/>
      <c r="AS48" s="1"/>
      <c r="AT48" s="527"/>
      <c r="AU48" s="527"/>
      <c r="AV48" s="527"/>
    </row>
    <row r="49" spans="1:48" s="525" customFormat="1" ht="15.6">
      <c r="A49" s="47"/>
      <c r="B49" s="65">
        <f>+'Ark1'!C1010</f>
        <v>2022</v>
      </c>
      <c r="C49" s="65">
        <f>+'Ark1'!O1010</f>
        <v>14</v>
      </c>
      <c r="D49" s="64" t="str">
        <f>VLOOKUP(C49,RNR!$H$18:$I$31,2)</f>
        <v>Vestland</v>
      </c>
      <c r="E49" s="54">
        <f>+'Ark1'!Q1010</f>
        <v>2211</v>
      </c>
      <c r="F49" s="74"/>
      <c r="G49" s="329">
        <f>+'Ark1'!R1010</f>
        <v>9841</v>
      </c>
      <c r="H49" s="74"/>
      <c r="I49" s="179">
        <f>+'Ark1'!AG1010</f>
        <v>17.894293722338571</v>
      </c>
      <c r="J49" s="157"/>
      <c r="K49" s="179">
        <f>+'Ark1'!AH1010</f>
        <v>3.9934965958744049</v>
      </c>
      <c r="L49" s="95"/>
      <c r="M49" s="434">
        <f>+'Ark1'!AI1010</f>
        <v>74</v>
      </c>
      <c r="N49" s="94"/>
      <c r="O49" s="5">
        <f>+'Ark1'!S1010</f>
        <v>6.9749009247027756</v>
      </c>
      <c r="P49" s="296">
        <f t="shared" si="21"/>
        <v>6.9749009247027756</v>
      </c>
      <c r="Q49" s="178"/>
      <c r="R49" s="121">
        <f>+IF(M49=0,"",'Ark1'!AJ1010)</f>
        <v>105.89324324324326</v>
      </c>
      <c r="S49" s="178"/>
      <c r="T49" s="109">
        <f>+IF(M49=0,"",'Ark1'!AK1010)</f>
        <v>13.453662655532717</v>
      </c>
      <c r="U49" s="178"/>
      <c r="V49" s="56">
        <f>+'Ark1'!T1010</f>
        <v>6.2312773092165452</v>
      </c>
      <c r="W49" s="157">
        <f>+'Ark1'!U1010</f>
        <v>25.039975612234432</v>
      </c>
      <c r="X49" s="157"/>
      <c r="Y49" s="157">
        <f>+'Ark1'!W1010</f>
        <v>10.750939945127524</v>
      </c>
      <c r="Z49" s="74">
        <f>+'Ark1'!X1010</f>
        <v>80.2154252616604</v>
      </c>
      <c r="AA49" s="74">
        <f>+'Ark1'!Y1010</f>
        <v>57.189310029468551</v>
      </c>
      <c r="AB49" s="74">
        <f>+'Ark1'!Z1010</f>
        <v>9.1779722828904635</v>
      </c>
      <c r="AC49" s="157">
        <f>+'Ark1'!Z1010</f>
        <v>9.1779722828904635</v>
      </c>
      <c r="AD49" s="56">
        <f>+'Ark1'!AB1010</f>
        <v>1.9465370501418036</v>
      </c>
      <c r="AE49" s="56">
        <f>+'Ark1'!AC1010</f>
        <v>74.189945326697313</v>
      </c>
      <c r="AF49" s="74">
        <f>+'Ark1'!AD1010</f>
        <v>43.817726775426245</v>
      </c>
      <c r="AG49" s="74">
        <f>+'Ark1'!AE1010</f>
        <v>54.140086434215746</v>
      </c>
      <c r="AH49" s="74">
        <f>+'Ark1'!AF1010</f>
        <v>19.08391025268098</v>
      </c>
      <c r="AI49" s="157">
        <f t="shared" si="24"/>
        <v>3.5900116550116405</v>
      </c>
      <c r="AJ49" s="74">
        <f t="shared" si="25"/>
        <v>4.4509271822704655</v>
      </c>
      <c r="AK49" s="47"/>
      <c r="AL49" s="4"/>
      <c r="AM49" s="59"/>
      <c r="AO49" s="5"/>
      <c r="AP49" s="5"/>
      <c r="AR49" s="1"/>
      <c r="AS49" s="1"/>
      <c r="AT49" s="527"/>
      <c r="AU49" s="527"/>
      <c r="AV49" s="527"/>
    </row>
    <row r="50" spans="1:48" s="525" customFormat="1" ht="15.6">
      <c r="A50" s="47"/>
      <c r="B50" s="65">
        <f>+'Ark1'!C1011</f>
        <v>2022</v>
      </c>
      <c r="C50" s="65">
        <f>+'Ark1'!O1011</f>
        <v>15</v>
      </c>
      <c r="D50" s="64" t="str">
        <f>VLOOKUP(C50,RNR!$H$18:$I$31,2)</f>
        <v>Møre og Romsdal</v>
      </c>
      <c r="E50" s="54">
        <f>+'Ark1'!Q1011</f>
        <v>596</v>
      </c>
      <c r="F50" s="74"/>
      <c r="G50" s="329">
        <f>+'Ark1'!R1011</f>
        <v>3143</v>
      </c>
      <c r="H50" s="74"/>
      <c r="I50" s="179">
        <f>+'Ark1'!AG1011</f>
        <v>5.3608433682882692</v>
      </c>
      <c r="J50" s="157"/>
      <c r="K50" s="179">
        <f>+'Ark1'!AH1011</f>
        <v>2.3862551702195356</v>
      </c>
      <c r="L50" s="95"/>
      <c r="M50" s="434">
        <f>+'Ark1'!AI1011</f>
        <v>70</v>
      </c>
      <c r="N50" s="94"/>
      <c r="O50" s="5">
        <f>+'Ark1'!S1011</f>
        <v>6.762647152402165</v>
      </c>
      <c r="P50" s="296">
        <f t="shared" si="21"/>
        <v>6.762647152402165</v>
      </c>
      <c r="Q50" s="178"/>
      <c r="R50" s="121">
        <f>+IF(M50=0,"",'Ark1'!AJ1011)</f>
        <v>99.722857142857123</v>
      </c>
      <c r="S50" s="178"/>
      <c r="T50" s="109">
        <f>+IF(M50=0,"",'Ark1'!AK1011)</f>
        <v>18.212062960521536</v>
      </c>
      <c r="U50" s="178"/>
      <c r="V50" s="56">
        <f>+'Ark1'!T1011</f>
        <v>6.4152083996181988</v>
      </c>
      <c r="W50" s="157">
        <f>+'Ark1'!U1011</f>
        <v>23.488068724148903</v>
      </c>
      <c r="X50" s="157"/>
      <c r="Y50" s="157">
        <f>+'Ark1'!W1011</f>
        <v>13.172128539611839</v>
      </c>
      <c r="Z50" s="74">
        <f>+'Ark1'!X1011</f>
        <v>74.323894368437792</v>
      </c>
      <c r="AA50" s="74">
        <f>+'Ark1'!Y1011</f>
        <v>48.679605472478521</v>
      </c>
      <c r="AB50" s="74">
        <f>+'Ark1'!Z1011</f>
        <v>9.0805639127031927</v>
      </c>
      <c r="AC50" s="157">
        <f>+'Ark1'!Z1011</f>
        <v>9.0805639127031927</v>
      </c>
      <c r="AD50" s="56">
        <f>+'Ark1'!AB1011</f>
        <v>1.9311365233647924</v>
      </c>
      <c r="AE50" s="56">
        <f>+'Ark1'!AC1011</f>
        <v>73.052842304880983</v>
      </c>
      <c r="AF50" s="74">
        <f>+'Ark1'!AD1011</f>
        <v>35.153504429172607</v>
      </c>
      <c r="AG50" s="74">
        <f>+'Ark1'!AE1011</f>
        <v>51.249666102155373</v>
      </c>
      <c r="AH50" s="74">
        <f>+'Ark1'!AF1011</f>
        <v>6.0949832257063639</v>
      </c>
      <c r="AI50" s="157">
        <f t="shared" si="24"/>
        <v>3.4732063043989645</v>
      </c>
      <c r="AJ50" s="74">
        <f t="shared" si="25"/>
        <v>5.273489932885906</v>
      </c>
      <c r="AK50" s="47"/>
      <c r="AL50" s="4"/>
      <c r="AM50" s="59"/>
      <c r="AO50" s="5"/>
      <c r="AP50" s="5"/>
      <c r="AR50" s="1"/>
      <c r="AS50" s="1"/>
      <c r="AT50" s="527"/>
      <c r="AU50" s="527"/>
      <c r="AV50" s="527"/>
    </row>
    <row r="51" spans="1:48" s="525" customFormat="1" ht="15.6">
      <c r="A51" s="47"/>
      <c r="B51" s="65">
        <f>+'Ark1'!C1012</f>
        <v>2022</v>
      </c>
      <c r="C51" s="65">
        <f>+'Ark1'!O1012</f>
        <v>16</v>
      </c>
      <c r="D51" s="64" t="str">
        <f>VLOOKUP(C51,RNR!$H$18:$I$31,2)</f>
        <v>Trøndelag</v>
      </c>
      <c r="E51" s="54">
        <f>+'Ark1'!Q1012</f>
        <v>780</v>
      </c>
      <c r="F51" s="74"/>
      <c r="G51" s="329">
        <f>+'Ark1'!R1012</f>
        <v>5124</v>
      </c>
      <c r="H51" s="74"/>
      <c r="I51" s="179">
        <f>+'Ark1'!AG1012</f>
        <v>9.7384527428037515</v>
      </c>
      <c r="J51" s="157"/>
      <c r="K51" s="179">
        <f>+'Ark1'!AH1012</f>
        <v>6.2060889929742382</v>
      </c>
      <c r="L51" s="95"/>
      <c r="M51" s="434">
        <f>+'Ark1'!AI1012</f>
        <v>501</v>
      </c>
      <c r="N51" s="94"/>
      <c r="O51" s="5">
        <f>+'Ark1'!S1012</f>
        <v>6.8916861826697877</v>
      </c>
      <c r="P51" s="296">
        <f t="shared" si="21"/>
        <v>6.8916861826697877</v>
      </c>
      <c r="Q51" s="178"/>
      <c r="R51" s="121">
        <f>+IF(M51=0,"",'Ark1'!AJ1012)</f>
        <v>109.64471057884228</v>
      </c>
      <c r="S51" s="178"/>
      <c r="T51" s="109">
        <f>+IF(M51=0,"",'Ark1'!AK1012)</f>
        <v>18.921209572223205</v>
      </c>
      <c r="U51" s="178"/>
      <c r="V51" s="56">
        <f>+'Ark1'!T1012</f>
        <v>6.1126073380171748</v>
      </c>
      <c r="W51" s="157">
        <f>+'Ark1'!U1012</f>
        <v>26.172150663544045</v>
      </c>
      <c r="X51" s="157"/>
      <c r="Y51" s="157">
        <f>+'Ark1'!W1012</f>
        <v>10.519125683060109</v>
      </c>
      <c r="Z51" s="74">
        <f>+'Ark1'!X1012</f>
        <v>88.231850117096016</v>
      </c>
      <c r="AA51" s="74">
        <f>+'Ark1'!Y1012</f>
        <v>63.446526151444203</v>
      </c>
      <c r="AB51" s="74">
        <f>+'Ark1'!Z1012</f>
        <v>8.2770696568150477</v>
      </c>
      <c r="AC51" s="157">
        <f>+'Ark1'!Z1012</f>
        <v>8.2770696568150477</v>
      </c>
      <c r="AD51" s="56">
        <f>+'Ark1'!AB1012</f>
        <v>2.0878456472904001</v>
      </c>
      <c r="AE51" s="56">
        <f>+'Ark1'!AC1012</f>
        <v>71.423820669759252</v>
      </c>
      <c r="AF51" s="74">
        <f>+'Ark1'!AD1012</f>
        <v>45.69698848524957</v>
      </c>
      <c r="AG51" s="74">
        <f>+'Ark1'!AE1012</f>
        <v>49.416128719393605</v>
      </c>
      <c r="AH51" s="74">
        <f>+'Ark1'!AF1012</f>
        <v>9.9365873523765185</v>
      </c>
      <c r="AI51" s="157">
        <f t="shared" si="24"/>
        <v>3.7976410953473145</v>
      </c>
      <c r="AJ51" s="74">
        <f t="shared" si="25"/>
        <v>6.569230769230769</v>
      </c>
      <c r="AK51" s="47"/>
      <c r="AL51" s="4"/>
      <c r="AM51" s="59"/>
      <c r="AO51" s="5"/>
      <c r="AP51" s="5"/>
      <c r="AR51" s="1"/>
      <c r="AS51" s="1"/>
      <c r="AT51" s="527"/>
      <c r="AU51" s="527"/>
      <c r="AV51" s="527"/>
    </row>
    <row r="52" spans="1:48" ht="15.6">
      <c r="A52" s="47"/>
      <c r="B52" s="65">
        <f>+'Ark1'!C1013</f>
        <v>2022</v>
      </c>
      <c r="C52" s="65">
        <f>+'Ark1'!O1013</f>
        <v>18</v>
      </c>
      <c r="D52" s="64" t="str">
        <f>VLOOKUP(C52,RNR!$H$18:$I$31,2)</f>
        <v>Nordland</v>
      </c>
      <c r="E52" s="54">
        <f>+'Ark1'!Q1013</f>
        <v>577</v>
      </c>
      <c r="F52" s="74"/>
      <c r="G52" s="329">
        <f>+'Ark1'!R1013</f>
        <v>4452</v>
      </c>
      <c r="H52" s="74"/>
      <c r="I52" s="179">
        <f>+'Ark1'!AG1013</f>
        <v>8.4862717662854568</v>
      </c>
      <c r="J52" s="157"/>
      <c r="K52" s="179">
        <f>+'Ark1'!AH1013</f>
        <v>4.0206648697214726</v>
      </c>
      <c r="L52" s="95"/>
      <c r="M52" s="434">
        <f>+'Ark1'!AI1013</f>
        <v>0</v>
      </c>
      <c r="N52" s="94"/>
      <c r="O52" s="5">
        <f>+'Ark1'!S1013</f>
        <v>6.9094788858939804</v>
      </c>
      <c r="P52" s="296">
        <f t="shared" si="21"/>
        <v>6.9094788858939804</v>
      </c>
      <c r="Q52" s="178"/>
      <c r="R52" s="121" t="str">
        <f>+IF(M52=0,"",'Ark1'!AJ1013)</f>
        <v/>
      </c>
      <c r="S52" s="178"/>
      <c r="T52" s="109" t="str">
        <f>+IF(M52=0,"",'Ark1'!AK1013)</f>
        <v/>
      </c>
      <c r="U52" s="178"/>
      <c r="V52" s="56">
        <f>+'Ark1'!T1013</f>
        <v>6.3191823899371089</v>
      </c>
      <c r="W52" s="157">
        <f>+'Ark1'!U1013</f>
        <v>26.24945867026058</v>
      </c>
      <c r="X52" s="157"/>
      <c r="Y52" s="157">
        <f>+'Ark1'!W1013</f>
        <v>13.050314465408803</v>
      </c>
      <c r="Z52" s="74">
        <f>+'Ark1'!X1013</f>
        <v>85.714285714285694</v>
      </c>
      <c r="AA52" s="74">
        <f>+'Ark1'!Y1013</f>
        <v>64.39802336028751</v>
      </c>
      <c r="AB52" s="74">
        <f>+'Ark1'!Z1013</f>
        <v>8.6807760313064382</v>
      </c>
      <c r="AC52" s="157">
        <f>+'Ark1'!Z1013</f>
        <v>8.6807760313064382</v>
      </c>
      <c r="AD52" s="56">
        <f>+'Ark1'!AB1013</f>
        <v>1.9784009933639419</v>
      </c>
      <c r="AE52" s="56">
        <f>+'Ark1'!AC1013</f>
        <v>73.456845011948516</v>
      </c>
      <c r="AF52" s="74">
        <f>+'Ark1'!AD1013</f>
        <v>33.159854815881459</v>
      </c>
      <c r="AG52" s="74">
        <f>+'Ark1'!AE1013</f>
        <v>40.059928561186354</v>
      </c>
      <c r="AH52" s="74">
        <f>+'Ark1'!AF1013</f>
        <v>8.6334283553435345</v>
      </c>
      <c r="AI52" s="157">
        <f t="shared" si="24"/>
        <v>3.7990504209876175</v>
      </c>
      <c r="AJ52" s="74">
        <f t="shared" si="25"/>
        <v>7.7157712305025994</v>
      </c>
      <c r="AK52" s="47"/>
      <c r="AL52" s="4"/>
      <c r="AM52" s="59"/>
      <c r="AO52" s="5"/>
      <c r="AP52" s="5"/>
      <c r="AR52" s="1"/>
      <c r="AS52" s="1"/>
      <c r="AT52" s="11"/>
      <c r="AU52" s="11"/>
      <c r="AV52" s="11"/>
    </row>
    <row r="53" spans="1:48" ht="15.6">
      <c r="A53" s="47"/>
      <c r="B53" s="65">
        <f>+'Ark1'!C1014</f>
        <v>2022</v>
      </c>
      <c r="C53" s="65">
        <f>+'Ark1'!O1014</f>
        <v>55</v>
      </c>
      <c r="D53" s="64" t="str">
        <f>VLOOKUP(C53,RNR!$H$18:$I$31,2)</f>
        <v>Troms</v>
      </c>
      <c r="E53" s="54">
        <f>+'Ark1'!Q1014</f>
        <v>301</v>
      </c>
      <c r="F53" s="74"/>
      <c r="G53" s="329">
        <f>+'Ark1'!R1014</f>
        <v>2591</v>
      </c>
      <c r="H53" s="74"/>
      <c r="I53" s="179">
        <f>+'Ark1'!AG1014</f>
        <v>5.2378735817525559</v>
      </c>
      <c r="J53" s="157"/>
      <c r="K53" s="179">
        <f>+'Ark1'!AH1014</f>
        <v>2.7402547279042846</v>
      </c>
      <c r="L53" s="95"/>
      <c r="M53" s="434">
        <f>+'Ark1'!AI1014</f>
        <v>0</v>
      </c>
      <c r="N53" s="94"/>
      <c r="O53" s="5">
        <f>+'Ark1'!S1014</f>
        <v>7.3928984947896579</v>
      </c>
      <c r="P53" s="296">
        <f t="shared" si="21"/>
        <v>7.3928984947896579</v>
      </c>
      <c r="Q53" s="178"/>
      <c r="R53" s="121" t="str">
        <f>+IF(M53=0,"",'Ark1'!AJ1014)</f>
        <v/>
      </c>
      <c r="S53" s="178"/>
      <c r="T53" s="109" t="str">
        <f>+IF(M53=0,"",'Ark1'!AK1014)</f>
        <v/>
      </c>
      <c r="U53" s="178"/>
      <c r="V53" s="56">
        <f>+'Ark1'!T1014</f>
        <v>5.7761482053261268</v>
      </c>
      <c r="W53" s="157">
        <f>+'Ark1'!U1014</f>
        <v>27.838521806252409</v>
      </c>
      <c r="X53" s="157"/>
      <c r="Y53" s="157">
        <f>+'Ark1'!W1014</f>
        <v>8.915476649942109</v>
      </c>
      <c r="Z53" s="74">
        <f>+'Ark1'!X1014</f>
        <v>89.502122732535653</v>
      </c>
      <c r="AA53" s="74">
        <f>+'Ark1'!Y1014</f>
        <v>73.292165187186413</v>
      </c>
      <c r="AB53" s="74">
        <f>+'Ark1'!Z1014</f>
        <v>8.465270350024543</v>
      </c>
      <c r="AC53" s="157">
        <f>+'Ark1'!Z1014</f>
        <v>8.465270350024543</v>
      </c>
      <c r="AD53" s="56">
        <f>+'Ark1'!AB1014</f>
        <v>2.0619661358666606</v>
      </c>
      <c r="AE53" s="56">
        <f>+'Ark1'!AC1014</f>
        <v>72.469063096608991</v>
      </c>
      <c r="AF53" s="74">
        <f>+'Ark1'!AD1014</f>
        <v>49.262527740710311</v>
      </c>
      <c r="AG53" s="74">
        <f>+'Ark1'!AE1014</f>
        <v>48.349706813043085</v>
      </c>
      <c r="AH53" s="74">
        <f>+'Ark1'!AF1014</f>
        <v>5.0245311924292659</v>
      </c>
      <c r="AI53" s="157">
        <f t="shared" si="24"/>
        <v>3.7655760897937864</v>
      </c>
      <c r="AJ53" s="74">
        <f t="shared" si="25"/>
        <v>8.6079734219269106</v>
      </c>
      <c r="AK53" s="47"/>
      <c r="AL53" s="4"/>
      <c r="AM53" s="59"/>
      <c r="AO53" s="5"/>
      <c r="AP53" s="5"/>
      <c r="AR53" s="1"/>
      <c r="AS53" s="1"/>
      <c r="AT53" s="11"/>
      <c r="AU53" s="11"/>
      <c r="AV53" s="11"/>
    </row>
    <row r="54" spans="1:48" ht="15.6">
      <c r="A54" s="47"/>
      <c r="B54" s="65">
        <f>+'Ark1'!C1015</f>
        <v>2022</v>
      </c>
      <c r="C54" s="65">
        <f>+'Ark1'!O1015</f>
        <v>56</v>
      </c>
      <c r="D54" s="64" t="str">
        <f>VLOOKUP(C54,RNR!$H$18:$I$31,2)</f>
        <v>Finnmark</v>
      </c>
      <c r="E54" s="54">
        <f>+'Ark1'!Q1015</f>
        <v>88</v>
      </c>
      <c r="F54" s="74"/>
      <c r="G54" s="329">
        <f>+'Ark1'!R1015</f>
        <v>528</v>
      </c>
      <c r="H54" s="74"/>
      <c r="I54" s="179">
        <f>+'Ark1'!AG1015</f>
        <v>1.0263179699103515</v>
      </c>
      <c r="J54" s="157"/>
      <c r="K54" s="179">
        <f>+'Ark1'!AH1015</f>
        <v>0.94696969696969691</v>
      </c>
      <c r="L54" s="95"/>
      <c r="M54" s="434">
        <f>+'Ark1'!AI1015</f>
        <v>424</v>
      </c>
      <c r="N54" s="94"/>
      <c r="O54" s="5">
        <f>+'Ark1'!S1015</f>
        <v>7.5113636363636385</v>
      </c>
      <c r="P54" s="296">
        <f t="shared" si="21"/>
        <v>7.5113636363636385</v>
      </c>
      <c r="Q54" s="178"/>
      <c r="R54" s="121">
        <f>+IF(M54=0,"",'Ark1'!AJ1015)</f>
        <v>109.31509433962265</v>
      </c>
      <c r="S54" s="178"/>
      <c r="T54" s="109">
        <f>+IF(M54=0,"",'Ark1'!AK1015)</f>
        <v>20.169528438631623</v>
      </c>
      <c r="U54" s="178"/>
      <c r="V54" s="56">
        <f>+'Ark1'!T1015</f>
        <v>7.121212121212122</v>
      </c>
      <c r="W54" s="157">
        <f>+'Ark1'!U1015</f>
        <v>26.767424242424287</v>
      </c>
      <c r="X54" s="157"/>
      <c r="Y54" s="157">
        <f>+'Ark1'!W1015</f>
        <v>24.621212121212121</v>
      </c>
      <c r="Z54" s="74">
        <f>+'Ark1'!X1015</f>
        <v>94.128787878787875</v>
      </c>
      <c r="AA54" s="74">
        <f>+'Ark1'!Y1015</f>
        <v>64.962121212121204</v>
      </c>
      <c r="AB54" s="74">
        <f>+'Ark1'!Z1015</f>
        <v>7.5284812365514684</v>
      </c>
      <c r="AC54" s="157">
        <f>+'Ark1'!Z1015</f>
        <v>7.5284812365514684</v>
      </c>
      <c r="AD54" s="56">
        <f>+'Ark1'!AB1015</f>
        <v>2.6213872773848017</v>
      </c>
      <c r="AE54" s="56">
        <f>+'Ark1'!AC1015</f>
        <v>67.952145658895319</v>
      </c>
      <c r="AF54" s="74">
        <f>+'Ark1'!AD1015</f>
        <v>38.175059698256995</v>
      </c>
      <c r="AG54" s="74">
        <f>+'Ark1'!AE1015</f>
        <v>48.448404877445746</v>
      </c>
      <c r="AH54" s="74">
        <f>+'Ark1'!AF1015</f>
        <v>1.0239106405259177</v>
      </c>
      <c r="AI54" s="157">
        <f t="shared" si="24"/>
        <v>3.5635905194150328</v>
      </c>
      <c r="AJ54" s="74">
        <f t="shared" si="25"/>
        <v>6</v>
      </c>
      <c r="AK54" s="47"/>
      <c r="AL54" s="4"/>
      <c r="AM54" s="59"/>
      <c r="AO54" s="5"/>
      <c r="AP54" s="5"/>
      <c r="AR54" s="1"/>
      <c r="AS54" s="1"/>
      <c r="AT54" s="11"/>
      <c r="AU54" s="11"/>
      <c r="AV54" s="11"/>
    </row>
    <row r="55" spans="1:48" s="525" customFormat="1" ht="16.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"/>
      <c r="AM55" s="58"/>
      <c r="AO55" s="5"/>
      <c r="AP55" s="5"/>
      <c r="AR55" s="13"/>
      <c r="AS55" s="13"/>
      <c r="AT55" s="527"/>
      <c r="AU55" s="527"/>
      <c r="AV55" s="527"/>
    </row>
    <row r="56" spans="1:48">
      <c r="A56" s="47"/>
      <c r="B56" s="47"/>
      <c r="C56" s="47"/>
      <c r="D56" s="402"/>
      <c r="E56" s="47"/>
      <c r="F56" s="47"/>
      <c r="G56" s="319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89"/>
      <c r="S56" s="89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</row>
    <row r="57" spans="1:48">
      <c r="A57" s="47"/>
      <c r="B57" s="47"/>
      <c r="C57" s="47"/>
      <c r="D57" s="402"/>
      <c r="E57" s="47"/>
      <c r="F57" s="47"/>
      <c r="G57" s="319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89"/>
      <c r="S57" s="89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</row>
    <row r="58" spans="1:48">
      <c r="F58"/>
      <c r="H58"/>
      <c r="I58"/>
      <c r="J58"/>
      <c r="K58"/>
      <c r="L58"/>
      <c r="M58"/>
      <c r="N58"/>
      <c r="P58"/>
      <c r="Q58"/>
      <c r="T58"/>
      <c r="U58"/>
      <c r="W58"/>
      <c r="X58"/>
      <c r="Y58"/>
      <c r="Z58"/>
      <c r="AA58"/>
      <c r="AB58"/>
      <c r="AC58"/>
      <c r="AF58"/>
      <c r="AG58"/>
      <c r="AH58"/>
      <c r="AI58"/>
      <c r="AJ58"/>
    </row>
    <row r="59" spans="1:48">
      <c r="F59"/>
      <c r="H59"/>
      <c r="I59"/>
      <c r="J59"/>
      <c r="K59"/>
      <c r="L59"/>
      <c r="M59"/>
      <c r="N59"/>
      <c r="P59"/>
      <c r="Q59"/>
      <c r="T59"/>
      <c r="U59"/>
      <c r="W59"/>
      <c r="X59"/>
      <c r="Y59"/>
      <c r="Z59"/>
      <c r="AA59"/>
      <c r="AB59"/>
      <c r="AC59"/>
      <c r="AF59"/>
      <c r="AG59"/>
      <c r="AH59"/>
      <c r="AI59"/>
      <c r="AJ59"/>
    </row>
    <row r="60" spans="1:48">
      <c r="F60"/>
      <c r="H60"/>
      <c r="I60"/>
      <c r="J60"/>
      <c r="K60"/>
      <c r="L60"/>
      <c r="M60"/>
      <c r="N60"/>
      <c r="P60"/>
      <c r="Q60"/>
      <c r="T60"/>
      <c r="U60"/>
      <c r="W60"/>
      <c r="X60"/>
      <c r="Y60"/>
      <c r="Z60"/>
      <c r="AA60"/>
      <c r="AB60"/>
      <c r="AC60"/>
      <c r="AF60"/>
      <c r="AG60"/>
      <c r="AH60"/>
      <c r="AI60"/>
      <c r="AJ60"/>
    </row>
  </sheetData>
  <mergeCells count="1">
    <mergeCell ref="AA5:AC5"/>
  </mergeCells>
  <conditionalFormatting sqref="F11:F24 F26:F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11:H24 H26:H39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11:J24 J26:J39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P11:P24 P26:P39 P41:P5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X11:X24 X26:X39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470"/>
  <sheetViews>
    <sheetView zoomScale="85" zoomScaleNormal="85" workbookViewId="0"/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3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4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6"/>
      <c r="CB5" s="186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9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9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9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9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9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9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9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9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9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9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9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9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9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9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9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9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9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9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9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9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9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9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9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9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9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9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9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9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8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8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8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7"/>
      <c r="BO43" s="57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 s="552" customFormat="1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 s="552" customFormat="1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 s="552" customFormat="1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 s="552" customFormat="1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 s="552" customFormat="1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 s="552" customFormat="1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 s="552" customFormat="1"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J305" s="4"/>
    </row>
    <row r="306" spans="30:62" s="552" customFormat="1"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J306" s="4"/>
    </row>
    <row r="307" spans="30:62" s="552" customFormat="1"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J307" s="4"/>
    </row>
    <row r="308" spans="30:62" s="552" customFormat="1"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J308" s="4"/>
    </row>
    <row r="309" spans="30:62" s="552" customFormat="1"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J309" s="4"/>
    </row>
    <row r="310" spans="30:62" s="552" customFormat="1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 s="552" customFormat="1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 s="552" customFormat="1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 s="552" customFormat="1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 s="552" customFormat="1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 s="552" customFormat="1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 s="552" customFormat="1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 s="552" customFormat="1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 s="552" customFormat="1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 s="552" customFormat="1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 s="552" customFormat="1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 s="552" customFormat="1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 s="552" customFormat="1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 s="552" customFormat="1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 s="552" customFormat="1"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J324" s="4"/>
    </row>
    <row r="325" spans="30:62" s="552" customFormat="1"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J325" s="4"/>
    </row>
    <row r="326" spans="30:62" s="552" customFormat="1"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J326" s="4"/>
    </row>
    <row r="327" spans="30:62" s="552" customFormat="1"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J327" s="4"/>
    </row>
    <row r="328" spans="30:62" s="552" customFormat="1"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J328" s="4"/>
    </row>
    <row r="329" spans="30:62" s="552" customFormat="1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 s="552" customFormat="1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 s="552" customFormat="1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 s="552" customFormat="1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 s="552" customFormat="1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 s="552" customFormat="1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 s="552" customFormat="1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 s="552" customFormat="1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 s="552" customFormat="1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 s="552" customFormat="1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 s="552" customFormat="1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 s="552" customFormat="1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 s="552" customFormat="1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 s="552" customFormat="1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 s="552" customFormat="1"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J343" s="4"/>
    </row>
    <row r="344" spans="30:62" s="552" customFormat="1"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J344" s="4"/>
    </row>
    <row r="345" spans="30:62" s="552" customFormat="1"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J345" s="4"/>
    </row>
    <row r="346" spans="30:62" s="552" customFormat="1"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J346" s="4"/>
    </row>
    <row r="347" spans="30:62" s="552" customFormat="1"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J347" s="4"/>
    </row>
    <row r="348" spans="30:62" s="552" customFormat="1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 s="552" customFormat="1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 s="552" customFormat="1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 s="552" customFormat="1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 s="552" customFormat="1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 s="552" customFormat="1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 s="552" customFormat="1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 s="552" customFormat="1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 s="552" customFormat="1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 s="552" customFormat="1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 s="552" customFormat="1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 s="552" customFormat="1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 s="552" customFormat="1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 s="552" customFormat="1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 s="552" customFormat="1"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J362" s="4"/>
    </row>
    <row r="363" spans="30:62" s="552" customFormat="1"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J363" s="4"/>
    </row>
    <row r="364" spans="30:62" s="552" customFormat="1"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J364" s="4"/>
    </row>
    <row r="365" spans="30:62" s="552" customFormat="1"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J365" s="4"/>
    </row>
    <row r="366" spans="30:62" s="552" customFormat="1"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J366" s="4"/>
    </row>
    <row r="367" spans="30:62" s="552" customFormat="1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 s="552" customFormat="1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62" s="552" customFormat="1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62" s="552" customFormat="1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62" s="552" customFormat="1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62" s="552" customFormat="1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62" s="552" customFormat="1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J373" s="4"/>
    </row>
    <row r="374" spans="30:62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J374" s="4"/>
    </row>
    <row r="375" spans="30:62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J375" s="4"/>
    </row>
    <row r="376" spans="30:62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J376" s="4"/>
    </row>
    <row r="377" spans="30:62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J377" s="4"/>
    </row>
    <row r="378" spans="30:62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J378" s="4"/>
    </row>
    <row r="379" spans="30:62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J379" s="4"/>
    </row>
    <row r="380" spans="30:62">
      <c r="AJ380"/>
      <c r="AL380"/>
      <c r="AM380"/>
      <c r="AN380"/>
      <c r="AO380"/>
      <c r="AQ380"/>
      <c r="AS380"/>
      <c r="AT380"/>
      <c r="AU380"/>
      <c r="AV380"/>
      <c r="AW380"/>
      <c r="AX380"/>
      <c r="AY380"/>
      <c r="BB380"/>
      <c r="BC380"/>
      <c r="BD380"/>
      <c r="BE380"/>
      <c r="BF380"/>
      <c r="BJ380" s="4"/>
    </row>
    <row r="381" spans="30:62" ht="15.6"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J381" s="4"/>
    </row>
    <row r="382" spans="30:62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J382" s="4"/>
    </row>
    <row r="383" spans="30:62"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J383" s="4"/>
    </row>
    <row r="384" spans="30:62" ht="15.6"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J384" s="4"/>
    </row>
    <row r="385" spans="30:62"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J385" s="4"/>
    </row>
    <row r="386" spans="30:62"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J386" s="4"/>
    </row>
    <row r="387" spans="30:62"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J387" s="4"/>
    </row>
    <row r="388" spans="30:62"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J388" s="4"/>
    </row>
    <row r="389" spans="30:62"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J389" s="4"/>
    </row>
    <row r="390" spans="30:62"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J390" s="4"/>
    </row>
    <row r="391" spans="30:62"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J391" s="4"/>
    </row>
    <row r="392" spans="30:62"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J392" s="4"/>
    </row>
    <row r="393" spans="30:62"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J393" s="4"/>
    </row>
    <row r="394" spans="30:62"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J394" s="4"/>
    </row>
    <row r="395" spans="30:62"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J395" s="4"/>
    </row>
    <row r="396" spans="30:62"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J396" s="4"/>
    </row>
    <row r="397" spans="30:62"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J397" s="4"/>
    </row>
    <row r="398" spans="30:62"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J398" s="4"/>
    </row>
    <row r="399" spans="30:62">
      <c r="AJ399"/>
      <c r="AL399"/>
      <c r="AM399"/>
      <c r="AN399"/>
      <c r="AO399"/>
      <c r="AQ399"/>
      <c r="AS399"/>
      <c r="AT399"/>
      <c r="AU399"/>
      <c r="AV399"/>
      <c r="AW399"/>
      <c r="AX399"/>
      <c r="AY399"/>
      <c r="BB399"/>
      <c r="BC399"/>
      <c r="BD399"/>
      <c r="BE399"/>
      <c r="BF399"/>
      <c r="BJ399" s="4"/>
    </row>
    <row r="400" spans="30:62" ht="15.6"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J400" s="4"/>
    </row>
    <row r="401" spans="30:62" ht="15.6"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J401" s="4"/>
    </row>
    <row r="402" spans="30:62"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J402" s="4"/>
    </row>
    <row r="403" spans="30:62" ht="15.6"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J403" s="4"/>
    </row>
    <row r="404" spans="30:62"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J404" s="4"/>
    </row>
    <row r="405" spans="30:62"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J405" s="4"/>
    </row>
    <row r="406" spans="30:62"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J406" s="4"/>
    </row>
    <row r="407" spans="30:62"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J407" s="4"/>
    </row>
    <row r="408" spans="30:62"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J408" s="4"/>
    </row>
    <row r="409" spans="30:62"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J409" s="4"/>
    </row>
    <row r="410" spans="30:62"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J410" s="4"/>
    </row>
    <row r="411" spans="30:62"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J411" s="4"/>
    </row>
    <row r="412" spans="30:62"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J412" s="4"/>
    </row>
    <row r="413" spans="30:62"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J413" s="4"/>
    </row>
    <row r="414" spans="30:62"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J414" s="4"/>
    </row>
    <row r="415" spans="30:62"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J415" s="4"/>
    </row>
    <row r="416" spans="30:62"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J416" s="4"/>
    </row>
    <row r="417" spans="30:62"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J417" s="4"/>
    </row>
    <row r="418" spans="30:62">
      <c r="AJ418"/>
      <c r="AL418"/>
      <c r="AM418"/>
      <c r="AN418"/>
      <c r="AO418"/>
      <c r="AQ418"/>
      <c r="AS418"/>
      <c r="AT418"/>
      <c r="AU418"/>
      <c r="AV418"/>
      <c r="AW418"/>
      <c r="AX418"/>
      <c r="AY418"/>
      <c r="BB418"/>
      <c r="BC418"/>
      <c r="BD418"/>
      <c r="BE418"/>
      <c r="BF418"/>
      <c r="BJ418" s="4"/>
    </row>
    <row r="419" spans="30:62" ht="15.6"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J419" s="4"/>
    </row>
    <row r="420" spans="30:62" ht="15.6"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J420" s="4"/>
    </row>
    <row r="421" spans="30:62"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J421" s="4"/>
    </row>
    <row r="422" spans="30:62" ht="15.6"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J422" s="4"/>
    </row>
    <row r="423" spans="30:62"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J423" s="4"/>
    </row>
    <row r="424" spans="30:62"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J424" s="4"/>
    </row>
    <row r="425" spans="30:62"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J425" s="4"/>
    </row>
    <row r="426" spans="30:62"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J426" s="4"/>
    </row>
    <row r="427" spans="30:62"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J427" s="4"/>
    </row>
    <row r="428" spans="30:62"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J428" s="4"/>
    </row>
    <row r="429" spans="30:62"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J429" s="4"/>
    </row>
    <row r="430" spans="30:62"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J430" s="4"/>
    </row>
    <row r="431" spans="30:62"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J431" s="4"/>
    </row>
    <row r="432" spans="30:62"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J432" s="4"/>
    </row>
    <row r="433" spans="30:70"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J433" s="4"/>
    </row>
    <row r="434" spans="30:70"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J434" s="4"/>
    </row>
    <row r="435" spans="30:70"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J435" s="4"/>
    </row>
    <row r="436" spans="30:70"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J436" s="4"/>
    </row>
    <row r="437" spans="30:70">
      <c r="AJ437"/>
      <c r="AL437"/>
      <c r="AM437"/>
      <c r="AN437"/>
      <c r="AO437"/>
      <c r="AQ437"/>
      <c r="AS437"/>
      <c r="AT437"/>
      <c r="AU437"/>
      <c r="AV437"/>
      <c r="AW437"/>
      <c r="AX437"/>
      <c r="AY437"/>
      <c r="BB437"/>
      <c r="BC437"/>
      <c r="BD437"/>
      <c r="BE437"/>
      <c r="BF437"/>
      <c r="BJ437" s="4"/>
    </row>
    <row r="438" spans="30:70" ht="15.6"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J438" s="4"/>
    </row>
    <row r="439" spans="30:70" ht="15.6"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J439" s="4"/>
    </row>
    <row r="440" spans="30:70"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J440" s="4"/>
    </row>
    <row r="441" spans="30:70" ht="15.6"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J441" s="4"/>
    </row>
    <row r="442" spans="30:70"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J442" s="4"/>
    </row>
    <row r="443" spans="30:70"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J443" s="4"/>
    </row>
    <row r="444" spans="30:70"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J444" s="4"/>
    </row>
    <row r="445" spans="30:70"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J445" s="4"/>
    </row>
    <row r="446" spans="30:70"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J446" s="4"/>
    </row>
    <row r="447" spans="30:70"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J447" s="4"/>
    </row>
    <row r="448" spans="30:70"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1"/>
      <c r="BJ448" s="4"/>
      <c r="BK448" s="1"/>
      <c r="BL448" s="1"/>
      <c r="BM448" s="1"/>
      <c r="BN448" s="1"/>
      <c r="BO448" s="1"/>
      <c r="BP448" s="1"/>
      <c r="BQ448" s="1"/>
      <c r="BR448" s="1"/>
    </row>
    <row r="449" spans="30:70"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1"/>
      <c r="BJ449" s="4"/>
      <c r="BK449" s="1"/>
      <c r="BL449" s="1"/>
      <c r="BM449" s="1"/>
      <c r="BN449" s="1"/>
      <c r="BO449" s="1"/>
      <c r="BP449" s="1"/>
      <c r="BQ449" s="1"/>
      <c r="BR449" s="1"/>
    </row>
    <row r="450" spans="30:70"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1"/>
      <c r="BJ450" s="4"/>
      <c r="BK450" s="1"/>
      <c r="BL450" s="1"/>
      <c r="BM450" s="1"/>
      <c r="BN450" s="1"/>
      <c r="BO450" s="1"/>
      <c r="BP450" s="1"/>
      <c r="BQ450" s="1"/>
      <c r="BR450" s="1"/>
    </row>
    <row r="451" spans="30:70"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1"/>
      <c r="BJ451" s="4"/>
      <c r="BK451" s="1"/>
      <c r="BL451" s="1"/>
      <c r="BM451" s="1"/>
      <c r="BN451" s="1"/>
      <c r="BO451" s="1"/>
      <c r="BP451" s="1"/>
      <c r="BQ451" s="1"/>
      <c r="BR451" s="1"/>
    </row>
    <row r="452" spans="30:70"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1"/>
      <c r="BJ452" s="4"/>
      <c r="BK452" s="1"/>
      <c r="BL452" s="1"/>
      <c r="BM452" s="1"/>
      <c r="BN452" s="1"/>
      <c r="BO452" s="1"/>
      <c r="BP452" s="1"/>
      <c r="BQ452" s="1"/>
      <c r="BR452" s="1"/>
    </row>
    <row r="453" spans="30:70"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1"/>
      <c r="BJ453" s="4"/>
      <c r="BK453" s="1"/>
      <c r="BL453" s="1"/>
      <c r="BM453" s="1"/>
      <c r="BN453" s="1"/>
      <c r="BO453" s="1"/>
      <c r="BP453" s="1"/>
      <c r="BQ453" s="1"/>
      <c r="BR453" s="1"/>
    </row>
    <row r="454" spans="30:70"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1"/>
      <c r="BJ454" s="4"/>
      <c r="BK454" s="1"/>
      <c r="BL454" s="1"/>
      <c r="BM454" s="1"/>
      <c r="BN454" s="1"/>
      <c r="BO454" s="1"/>
      <c r="BP454" s="1"/>
      <c r="BQ454" s="1"/>
      <c r="BR454" s="1"/>
    </row>
    <row r="455" spans="30:70"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1"/>
      <c r="BJ455" s="4"/>
      <c r="BK455" s="1"/>
      <c r="BL455" s="1"/>
      <c r="BM455" s="1"/>
      <c r="BN455" s="1"/>
      <c r="BO455" s="1"/>
      <c r="BP455" s="1"/>
      <c r="BQ455" s="1"/>
      <c r="BR455" s="1"/>
    </row>
    <row r="456" spans="30:70">
      <c r="AJ456"/>
      <c r="AL456"/>
      <c r="AM456"/>
      <c r="AN456"/>
      <c r="AO456"/>
      <c r="AQ456"/>
      <c r="AS456"/>
      <c r="AT456"/>
      <c r="AU456"/>
      <c r="AV456"/>
      <c r="AW456"/>
      <c r="AX456"/>
      <c r="AY456"/>
      <c r="BB456"/>
      <c r="BC456"/>
      <c r="BD456"/>
      <c r="BE456"/>
      <c r="BF456"/>
      <c r="BI456" s="1"/>
      <c r="BJ456" s="4"/>
      <c r="BK456" s="1"/>
      <c r="BL456" s="1"/>
      <c r="BM456" s="1"/>
      <c r="BN456" s="1"/>
      <c r="BO456" s="1"/>
      <c r="BP456" s="1"/>
      <c r="BQ456" s="1"/>
      <c r="BR456" s="1"/>
    </row>
    <row r="457" spans="30:70" ht="15.6"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30:70" ht="15.6"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30:70"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30:70" ht="15.6"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30:70">
      <c r="AW461" s="16"/>
      <c r="BA461" s="60"/>
      <c r="BB461" s="205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30:70">
      <c r="AW462" s="16"/>
      <c r="BA462" s="60"/>
      <c r="BB462" s="205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30:70">
      <c r="AW463" s="16"/>
      <c r="BA463" s="60"/>
      <c r="BB463" s="205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30:70">
      <c r="AW464" s="16"/>
      <c r="BA464" s="60"/>
      <c r="BB464" s="205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47:70">
      <c r="AW465" s="16"/>
      <c r="BA465" s="60"/>
      <c r="BB465" s="205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47:70">
      <c r="AW466" s="16"/>
      <c r="BA466" s="60"/>
      <c r="BB466" s="205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47:70">
      <c r="AW467" s="16"/>
      <c r="BA467" s="60"/>
      <c r="BB467" s="205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47:70">
      <c r="AW468" s="16"/>
      <c r="BA468" s="60"/>
      <c r="BB468" s="205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47:70">
      <c r="AU469" s="161"/>
      <c r="AV469" s="77"/>
      <c r="AW469" s="77"/>
      <c r="AX469" s="77"/>
      <c r="AY469" s="161"/>
      <c r="AZ469" s="35"/>
    </row>
    <row r="470" spans="47:70">
      <c r="AU470" s="161"/>
      <c r="AV470" s="77"/>
      <c r="AW470" s="77"/>
      <c r="AX470" s="77"/>
      <c r="AY470" s="161"/>
      <c r="AZ470" s="35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605</v>
      </c>
      <c r="C7" t="s">
        <v>111</v>
      </c>
      <c r="D7">
        <v>11</v>
      </c>
    </row>
    <row r="8" spans="1:4">
      <c r="A8">
        <v>1119</v>
      </c>
      <c r="B8" t="s">
        <v>606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480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609</v>
      </c>
      <c r="D24">
        <v>15</v>
      </c>
    </row>
    <row r="25" spans="1:4">
      <c r="A25">
        <v>1504</v>
      </c>
      <c r="B25" t="s">
        <v>286</v>
      </c>
      <c r="C25" t="s">
        <v>609</v>
      </c>
      <c r="D25">
        <v>15</v>
      </c>
    </row>
    <row r="26" spans="1:4">
      <c r="A26">
        <v>1506</v>
      </c>
      <c r="B26" t="s">
        <v>285</v>
      </c>
      <c r="C26" t="s">
        <v>609</v>
      </c>
      <c r="D26">
        <v>15</v>
      </c>
    </row>
    <row r="27" spans="1:4">
      <c r="A27">
        <v>1511</v>
      </c>
      <c r="B27" t="s">
        <v>288</v>
      </c>
      <c r="C27" t="s">
        <v>609</v>
      </c>
      <c r="D27">
        <v>15</v>
      </c>
    </row>
    <row r="28" spans="1:4">
      <c r="A28">
        <v>1514</v>
      </c>
      <c r="B28" t="s">
        <v>192</v>
      </c>
      <c r="C28" t="s">
        <v>609</v>
      </c>
      <c r="D28">
        <v>15</v>
      </c>
    </row>
    <row r="29" spans="1:4">
      <c r="A29">
        <v>1515</v>
      </c>
      <c r="B29" t="s">
        <v>289</v>
      </c>
      <c r="C29" t="s">
        <v>609</v>
      </c>
      <c r="D29">
        <v>15</v>
      </c>
    </row>
    <row r="30" spans="1:4">
      <c r="A30">
        <v>1516</v>
      </c>
      <c r="B30" t="s">
        <v>290</v>
      </c>
      <c r="C30" t="s">
        <v>609</v>
      </c>
      <c r="D30">
        <v>15</v>
      </c>
    </row>
    <row r="31" spans="1:4">
      <c r="A31">
        <v>1517</v>
      </c>
      <c r="B31" t="s">
        <v>291</v>
      </c>
      <c r="C31" t="s">
        <v>609</v>
      </c>
      <c r="D31">
        <v>15</v>
      </c>
    </row>
    <row r="32" spans="1:4">
      <c r="A32">
        <v>1520</v>
      </c>
      <c r="B32" t="s">
        <v>293</v>
      </c>
      <c r="C32" t="s">
        <v>609</v>
      </c>
      <c r="D32">
        <v>15</v>
      </c>
    </row>
    <row r="33" spans="1:4">
      <c r="A33">
        <v>1525</v>
      </c>
      <c r="B33" t="s">
        <v>294</v>
      </c>
      <c r="C33" t="s">
        <v>609</v>
      </c>
      <c r="D33">
        <v>15</v>
      </c>
    </row>
    <row r="34" spans="1:4">
      <c r="A34">
        <v>1528</v>
      </c>
      <c r="B34" t="s">
        <v>295</v>
      </c>
      <c r="C34" t="s">
        <v>609</v>
      </c>
      <c r="D34">
        <v>15</v>
      </c>
    </row>
    <row r="35" spans="1:4">
      <c r="A35">
        <v>1531</v>
      </c>
      <c r="B35" t="s">
        <v>296</v>
      </c>
      <c r="C35" t="s">
        <v>609</v>
      </c>
      <c r="D35">
        <v>15</v>
      </c>
    </row>
    <row r="36" spans="1:4">
      <c r="A36">
        <v>1532</v>
      </c>
      <c r="B36" t="s">
        <v>297</v>
      </c>
      <c r="C36" t="s">
        <v>609</v>
      </c>
      <c r="D36">
        <v>15</v>
      </c>
    </row>
    <row r="37" spans="1:4">
      <c r="A37">
        <v>1535</v>
      </c>
      <c r="B37" t="s">
        <v>298</v>
      </c>
      <c r="C37" t="s">
        <v>609</v>
      </c>
      <c r="D37">
        <v>15</v>
      </c>
    </row>
    <row r="38" spans="1:4">
      <c r="A38">
        <v>1539</v>
      </c>
      <c r="B38" t="s">
        <v>299</v>
      </c>
      <c r="C38" t="s">
        <v>609</v>
      </c>
      <c r="D38">
        <v>15</v>
      </c>
    </row>
    <row r="39" spans="1:4">
      <c r="A39">
        <v>1547</v>
      </c>
      <c r="B39" t="s">
        <v>300</v>
      </c>
      <c r="C39" t="s">
        <v>609</v>
      </c>
      <c r="D39">
        <v>15</v>
      </c>
    </row>
    <row r="40" spans="1:4">
      <c r="A40">
        <v>1554</v>
      </c>
      <c r="B40" t="s">
        <v>301</v>
      </c>
      <c r="C40" t="s">
        <v>609</v>
      </c>
      <c r="D40">
        <v>15</v>
      </c>
    </row>
    <row r="41" spans="1:4">
      <c r="A41">
        <v>1557</v>
      </c>
      <c r="B41" t="s">
        <v>302</v>
      </c>
      <c r="C41" t="s">
        <v>609</v>
      </c>
      <c r="D41">
        <v>15</v>
      </c>
    </row>
    <row r="42" spans="1:4">
      <c r="A42">
        <v>1560</v>
      </c>
      <c r="B42" t="s">
        <v>303</v>
      </c>
      <c r="C42" t="s">
        <v>609</v>
      </c>
      <c r="D42">
        <v>15</v>
      </c>
    </row>
    <row r="43" spans="1:4">
      <c r="A43">
        <v>1563</v>
      </c>
      <c r="B43" t="s">
        <v>304</v>
      </c>
      <c r="C43" t="s">
        <v>609</v>
      </c>
      <c r="D43">
        <v>15</v>
      </c>
    </row>
    <row r="44" spans="1:4">
      <c r="A44">
        <v>1566</v>
      </c>
      <c r="B44" t="s">
        <v>305</v>
      </c>
      <c r="C44" t="s">
        <v>609</v>
      </c>
      <c r="D44">
        <v>15</v>
      </c>
    </row>
    <row r="45" spans="1:4">
      <c r="A45">
        <v>1573</v>
      </c>
      <c r="B45" t="s">
        <v>308</v>
      </c>
      <c r="C45" t="s">
        <v>609</v>
      </c>
      <c r="D45">
        <v>15</v>
      </c>
    </row>
    <row r="46" spans="1:4">
      <c r="A46">
        <v>1576</v>
      </c>
      <c r="B46" t="s">
        <v>307</v>
      </c>
      <c r="C46" t="s">
        <v>609</v>
      </c>
      <c r="D46">
        <v>15</v>
      </c>
    </row>
    <row r="47" spans="1:4">
      <c r="A47">
        <v>1577</v>
      </c>
      <c r="B47" t="s">
        <v>292</v>
      </c>
      <c r="C47" t="s">
        <v>609</v>
      </c>
      <c r="D47">
        <v>15</v>
      </c>
    </row>
    <row r="48" spans="1:4">
      <c r="A48">
        <v>1578</v>
      </c>
      <c r="B48" t="s">
        <v>620</v>
      </c>
      <c r="C48" t="s">
        <v>609</v>
      </c>
      <c r="D48">
        <v>15</v>
      </c>
    </row>
    <row r="49" spans="1:4">
      <c r="A49">
        <v>1579</v>
      </c>
      <c r="B49" t="s">
        <v>621</v>
      </c>
      <c r="C49" t="s">
        <v>609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610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449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614</v>
      </c>
      <c r="D92">
        <v>1</v>
      </c>
    </row>
    <row r="93" spans="1:4">
      <c r="A93">
        <v>3002</v>
      </c>
      <c r="B93" t="s">
        <v>115</v>
      </c>
      <c r="C93" t="s">
        <v>614</v>
      </c>
      <c r="D93">
        <v>1</v>
      </c>
    </row>
    <row r="94" spans="1:4">
      <c r="A94">
        <v>3003</v>
      </c>
      <c r="B94" t="s">
        <v>83</v>
      </c>
      <c r="C94" t="s">
        <v>614</v>
      </c>
      <c r="D94">
        <v>1</v>
      </c>
    </row>
    <row r="95" spans="1:4">
      <c r="A95">
        <v>3004</v>
      </c>
      <c r="B95" t="s">
        <v>588</v>
      </c>
      <c r="C95" t="s">
        <v>614</v>
      </c>
      <c r="D95">
        <v>1</v>
      </c>
    </row>
    <row r="96" spans="1:4">
      <c r="A96">
        <v>3005</v>
      </c>
      <c r="B96" t="s">
        <v>174</v>
      </c>
      <c r="C96" t="s">
        <v>614</v>
      </c>
      <c r="D96">
        <v>1</v>
      </c>
    </row>
    <row r="97" spans="1:4">
      <c r="A97">
        <v>3006</v>
      </c>
      <c r="B97" t="s">
        <v>175</v>
      </c>
      <c r="C97" t="s">
        <v>614</v>
      </c>
      <c r="D97">
        <v>1</v>
      </c>
    </row>
    <row r="98" spans="1:4">
      <c r="A98">
        <v>3007</v>
      </c>
      <c r="B98" t="s">
        <v>176</v>
      </c>
      <c r="C98" t="s">
        <v>614</v>
      </c>
      <c r="D98">
        <v>1</v>
      </c>
    </row>
    <row r="99" spans="1:4">
      <c r="A99">
        <v>3007</v>
      </c>
      <c r="B99" t="s">
        <v>176</v>
      </c>
      <c r="C99" t="s">
        <v>614</v>
      </c>
      <c r="D99">
        <v>1</v>
      </c>
    </row>
    <row r="100" spans="1:4">
      <c r="A100">
        <v>3011</v>
      </c>
      <c r="B100" t="s">
        <v>116</v>
      </c>
      <c r="C100" t="s">
        <v>614</v>
      </c>
      <c r="D100">
        <v>1</v>
      </c>
    </row>
    <row r="101" spans="1:4">
      <c r="A101">
        <v>3012</v>
      </c>
      <c r="B101" t="s">
        <v>117</v>
      </c>
      <c r="C101" t="s">
        <v>614</v>
      </c>
      <c r="D101">
        <v>1</v>
      </c>
    </row>
    <row r="102" spans="1:4">
      <c r="A102">
        <v>3013</v>
      </c>
      <c r="B102" t="s">
        <v>118</v>
      </c>
      <c r="C102" t="s">
        <v>614</v>
      </c>
      <c r="D102">
        <v>1</v>
      </c>
    </row>
    <row r="103" spans="1:4">
      <c r="A103">
        <v>3014</v>
      </c>
      <c r="B103" t="s">
        <v>622</v>
      </c>
      <c r="C103" t="s">
        <v>614</v>
      </c>
      <c r="D103">
        <v>1</v>
      </c>
    </row>
    <row r="104" spans="1:4">
      <c r="A104">
        <v>3015</v>
      </c>
      <c r="B104" t="s">
        <v>589</v>
      </c>
      <c r="C104" t="s">
        <v>614</v>
      </c>
      <c r="D104">
        <v>1</v>
      </c>
    </row>
    <row r="105" spans="1:4">
      <c r="A105">
        <v>3016</v>
      </c>
      <c r="B105" t="s">
        <v>119</v>
      </c>
      <c r="C105" t="s">
        <v>614</v>
      </c>
      <c r="D105">
        <v>1</v>
      </c>
    </row>
    <row r="106" spans="1:4">
      <c r="A106">
        <v>3017</v>
      </c>
      <c r="B106" t="s">
        <v>120</v>
      </c>
      <c r="C106" t="s">
        <v>614</v>
      </c>
      <c r="D106">
        <v>1</v>
      </c>
    </row>
    <row r="107" spans="1:4">
      <c r="A107">
        <v>3018</v>
      </c>
      <c r="B107" t="s">
        <v>121</v>
      </c>
      <c r="C107" t="s">
        <v>614</v>
      </c>
      <c r="D107">
        <v>1</v>
      </c>
    </row>
    <row r="108" spans="1:4">
      <c r="A108">
        <v>3019</v>
      </c>
      <c r="B108" t="s">
        <v>122</v>
      </c>
      <c r="C108" t="s">
        <v>614</v>
      </c>
      <c r="D108">
        <v>1</v>
      </c>
    </row>
    <row r="109" spans="1:4">
      <c r="A109">
        <v>3020</v>
      </c>
      <c r="B109" t="s">
        <v>623</v>
      </c>
      <c r="C109" t="s">
        <v>614</v>
      </c>
      <c r="D109">
        <v>1</v>
      </c>
    </row>
    <row r="110" spans="1:4">
      <c r="A110">
        <v>3021</v>
      </c>
      <c r="B110" t="s">
        <v>123</v>
      </c>
      <c r="C110" t="s">
        <v>614</v>
      </c>
      <c r="D110">
        <v>1</v>
      </c>
    </row>
    <row r="111" spans="1:4">
      <c r="A111">
        <v>3022</v>
      </c>
      <c r="B111" t="s">
        <v>408</v>
      </c>
      <c r="C111" t="s">
        <v>614</v>
      </c>
      <c r="D111">
        <v>1</v>
      </c>
    </row>
    <row r="112" spans="1:4">
      <c r="A112">
        <v>3023</v>
      </c>
      <c r="B112" t="s">
        <v>124</v>
      </c>
      <c r="C112" t="s">
        <v>614</v>
      </c>
      <c r="D112">
        <v>1</v>
      </c>
    </row>
    <row r="113" spans="1:4">
      <c r="A113">
        <v>3024</v>
      </c>
      <c r="B113" t="s">
        <v>125</v>
      </c>
      <c r="C113" t="s">
        <v>614</v>
      </c>
      <c r="D113">
        <v>1</v>
      </c>
    </row>
    <row r="114" spans="1:4">
      <c r="A114">
        <v>3025</v>
      </c>
      <c r="B114" t="s">
        <v>126</v>
      </c>
      <c r="C114" t="s">
        <v>614</v>
      </c>
      <c r="D114">
        <v>1</v>
      </c>
    </row>
    <row r="115" spans="1:4">
      <c r="A115">
        <v>3026</v>
      </c>
      <c r="B115" t="s">
        <v>590</v>
      </c>
      <c r="C115" t="s">
        <v>614</v>
      </c>
      <c r="D115">
        <v>1</v>
      </c>
    </row>
    <row r="116" spans="1:4">
      <c r="A116">
        <v>3027</v>
      </c>
      <c r="B116" t="s">
        <v>127</v>
      </c>
      <c r="C116" t="s">
        <v>614</v>
      </c>
      <c r="D116">
        <v>1</v>
      </c>
    </row>
    <row r="117" spans="1:4">
      <c r="A117">
        <v>3028</v>
      </c>
      <c r="B117" t="s">
        <v>128</v>
      </c>
      <c r="C117" t="s">
        <v>614</v>
      </c>
      <c r="D117">
        <v>1</v>
      </c>
    </row>
    <row r="118" spans="1:4">
      <c r="A118">
        <v>3029</v>
      </c>
      <c r="B118" t="s">
        <v>409</v>
      </c>
      <c r="C118" t="s">
        <v>614</v>
      </c>
      <c r="D118">
        <v>1</v>
      </c>
    </row>
    <row r="119" spans="1:4">
      <c r="A119">
        <v>3030</v>
      </c>
      <c r="B119" t="s">
        <v>624</v>
      </c>
      <c r="C119" t="s">
        <v>614</v>
      </c>
      <c r="D119">
        <v>1</v>
      </c>
    </row>
    <row r="120" spans="1:4">
      <c r="A120">
        <v>3031</v>
      </c>
      <c r="B120" t="s">
        <v>129</v>
      </c>
      <c r="C120" t="s">
        <v>614</v>
      </c>
      <c r="D120">
        <v>1</v>
      </c>
    </row>
    <row r="121" spans="1:4">
      <c r="A121">
        <v>3032</v>
      </c>
      <c r="B121" t="s">
        <v>130</v>
      </c>
      <c r="C121" t="s">
        <v>614</v>
      </c>
      <c r="D121">
        <v>1</v>
      </c>
    </row>
    <row r="122" spans="1:4">
      <c r="A122">
        <v>3033</v>
      </c>
      <c r="B122" t="s">
        <v>131</v>
      </c>
      <c r="C122" t="s">
        <v>614</v>
      </c>
      <c r="D122">
        <v>1</v>
      </c>
    </row>
    <row r="123" spans="1:4">
      <c r="A123">
        <v>3034</v>
      </c>
      <c r="B123" t="s">
        <v>132</v>
      </c>
      <c r="C123" t="s">
        <v>614</v>
      </c>
      <c r="D123">
        <v>1</v>
      </c>
    </row>
    <row r="124" spans="1:4">
      <c r="A124">
        <v>3035</v>
      </c>
      <c r="B124" t="s">
        <v>133</v>
      </c>
      <c r="C124" t="s">
        <v>614</v>
      </c>
      <c r="D124">
        <v>1</v>
      </c>
    </row>
    <row r="125" spans="1:4">
      <c r="A125">
        <v>3036</v>
      </c>
      <c r="B125" t="s">
        <v>134</v>
      </c>
      <c r="C125" t="s">
        <v>614</v>
      </c>
      <c r="D125">
        <v>1</v>
      </c>
    </row>
    <row r="126" spans="1:4">
      <c r="A126">
        <v>3037</v>
      </c>
      <c r="B126" t="s">
        <v>135</v>
      </c>
      <c r="C126" t="s">
        <v>614</v>
      </c>
      <c r="D126">
        <v>1</v>
      </c>
    </row>
    <row r="127" spans="1:4">
      <c r="A127">
        <v>3038</v>
      </c>
      <c r="B127" t="s">
        <v>177</v>
      </c>
      <c r="C127" t="s">
        <v>614</v>
      </c>
      <c r="D127">
        <v>1</v>
      </c>
    </row>
    <row r="128" spans="1:4">
      <c r="A128">
        <v>3039</v>
      </c>
      <c r="B128" t="s">
        <v>178</v>
      </c>
      <c r="C128" t="s">
        <v>614</v>
      </c>
      <c r="D128">
        <v>1</v>
      </c>
    </row>
    <row r="129" spans="1:4">
      <c r="A129">
        <v>3040</v>
      </c>
      <c r="B129" t="s">
        <v>625</v>
      </c>
      <c r="C129" t="s">
        <v>614</v>
      </c>
      <c r="D129">
        <v>1</v>
      </c>
    </row>
    <row r="130" spans="1:4">
      <c r="A130">
        <v>3041</v>
      </c>
      <c r="B130" t="s">
        <v>47</v>
      </c>
      <c r="C130" t="s">
        <v>614</v>
      </c>
      <c r="D130">
        <v>1</v>
      </c>
    </row>
    <row r="131" spans="1:4">
      <c r="A131">
        <v>3042</v>
      </c>
      <c r="B131" t="s">
        <v>179</v>
      </c>
      <c r="C131" t="s">
        <v>614</v>
      </c>
      <c r="D131">
        <v>1</v>
      </c>
    </row>
    <row r="132" spans="1:4">
      <c r="A132">
        <v>3043</v>
      </c>
      <c r="B132" t="s">
        <v>180</v>
      </c>
      <c r="C132" t="s">
        <v>614</v>
      </c>
      <c r="D132">
        <v>1</v>
      </c>
    </row>
    <row r="133" spans="1:4">
      <c r="A133">
        <v>3044</v>
      </c>
      <c r="B133" t="s">
        <v>181</v>
      </c>
      <c r="C133" t="s">
        <v>614</v>
      </c>
      <c r="D133">
        <v>1</v>
      </c>
    </row>
    <row r="134" spans="1:4">
      <c r="A134">
        <v>3045</v>
      </c>
      <c r="B134" t="s">
        <v>182</v>
      </c>
      <c r="C134" t="s">
        <v>614</v>
      </c>
      <c r="D134">
        <v>1</v>
      </c>
    </row>
    <row r="135" spans="1:4">
      <c r="A135">
        <v>3046</v>
      </c>
      <c r="B135" t="s">
        <v>183</v>
      </c>
      <c r="C135" t="s">
        <v>614</v>
      </c>
      <c r="D135">
        <v>1</v>
      </c>
    </row>
    <row r="136" spans="1:4">
      <c r="A136">
        <v>3047</v>
      </c>
      <c r="B136" t="s">
        <v>184</v>
      </c>
      <c r="C136" t="s">
        <v>614</v>
      </c>
      <c r="D136">
        <v>1</v>
      </c>
    </row>
    <row r="137" spans="1:4">
      <c r="A137">
        <v>3048</v>
      </c>
      <c r="B137" t="s">
        <v>185</v>
      </c>
      <c r="C137" t="s">
        <v>614</v>
      </c>
      <c r="D137">
        <v>1</v>
      </c>
    </row>
    <row r="138" spans="1:4">
      <c r="A138">
        <v>3049</v>
      </c>
      <c r="B138" t="s">
        <v>186</v>
      </c>
      <c r="C138" t="s">
        <v>614</v>
      </c>
      <c r="D138">
        <v>1</v>
      </c>
    </row>
    <row r="139" spans="1:4">
      <c r="A139">
        <v>3050</v>
      </c>
      <c r="B139" t="s">
        <v>187</v>
      </c>
      <c r="C139" t="s">
        <v>614</v>
      </c>
      <c r="D139">
        <v>1</v>
      </c>
    </row>
    <row r="140" spans="1:4">
      <c r="A140">
        <v>3051</v>
      </c>
      <c r="B140" t="s">
        <v>188</v>
      </c>
      <c r="C140" t="s">
        <v>614</v>
      </c>
      <c r="D140">
        <v>1</v>
      </c>
    </row>
    <row r="141" spans="1:4">
      <c r="A141">
        <v>3052</v>
      </c>
      <c r="B141" t="s">
        <v>600</v>
      </c>
      <c r="C141" t="s">
        <v>614</v>
      </c>
      <c r="D141">
        <v>1</v>
      </c>
    </row>
    <row r="142" spans="1:4">
      <c r="A142">
        <v>3053</v>
      </c>
      <c r="B142" t="s">
        <v>165</v>
      </c>
      <c r="C142" t="s">
        <v>614</v>
      </c>
      <c r="D142">
        <v>1</v>
      </c>
    </row>
    <row r="143" spans="1:4">
      <c r="A143">
        <v>3054</v>
      </c>
      <c r="B143" t="s">
        <v>166</v>
      </c>
      <c r="C143" t="s">
        <v>614</v>
      </c>
      <c r="D143">
        <v>1</v>
      </c>
    </row>
    <row r="144" spans="1:4">
      <c r="A144">
        <v>3099</v>
      </c>
      <c r="B144" t="s">
        <v>46</v>
      </c>
      <c r="C144" t="s">
        <v>614</v>
      </c>
      <c r="D144">
        <v>1</v>
      </c>
    </row>
    <row r="145" spans="1:4">
      <c r="A145">
        <v>3099</v>
      </c>
      <c r="B145" t="s">
        <v>46</v>
      </c>
      <c r="C145" t="s">
        <v>614</v>
      </c>
      <c r="D145">
        <v>1</v>
      </c>
    </row>
    <row r="146" spans="1:4">
      <c r="A146">
        <v>3401</v>
      </c>
      <c r="B146" t="s">
        <v>136</v>
      </c>
      <c r="C146" t="s">
        <v>615</v>
      </c>
      <c r="D146">
        <v>4</v>
      </c>
    </row>
    <row r="147" spans="1:4">
      <c r="A147">
        <v>3402</v>
      </c>
      <c r="B147" t="s">
        <v>137</v>
      </c>
      <c r="C147" t="s">
        <v>615</v>
      </c>
      <c r="D147">
        <v>4</v>
      </c>
    </row>
    <row r="148" spans="1:4">
      <c r="A148">
        <v>3405</v>
      </c>
      <c r="B148" t="s">
        <v>153</v>
      </c>
      <c r="C148" t="s">
        <v>615</v>
      </c>
      <c r="D148">
        <v>4</v>
      </c>
    </row>
    <row r="149" spans="1:4">
      <c r="A149">
        <v>3407</v>
      </c>
      <c r="B149" t="s">
        <v>154</v>
      </c>
      <c r="C149" t="s">
        <v>615</v>
      </c>
      <c r="D149">
        <v>4</v>
      </c>
    </row>
    <row r="150" spans="1:4">
      <c r="A150">
        <v>3411</v>
      </c>
      <c r="B150" t="s">
        <v>138</v>
      </c>
      <c r="C150" t="s">
        <v>615</v>
      </c>
      <c r="D150">
        <v>4</v>
      </c>
    </row>
    <row r="151" spans="1:4">
      <c r="A151">
        <v>3412</v>
      </c>
      <c r="B151" t="s">
        <v>139</v>
      </c>
      <c r="C151" t="s">
        <v>615</v>
      </c>
      <c r="D151">
        <v>4</v>
      </c>
    </row>
    <row r="152" spans="1:4">
      <c r="A152">
        <v>3413</v>
      </c>
      <c r="B152" t="s">
        <v>140</v>
      </c>
      <c r="C152" t="s">
        <v>615</v>
      </c>
      <c r="D152">
        <v>4</v>
      </c>
    </row>
    <row r="153" spans="1:4">
      <c r="A153">
        <v>3414</v>
      </c>
      <c r="B153" t="s">
        <v>591</v>
      </c>
      <c r="C153" t="s">
        <v>615</v>
      </c>
      <c r="D153">
        <v>4</v>
      </c>
    </row>
    <row r="154" spans="1:4">
      <c r="A154">
        <v>3415</v>
      </c>
      <c r="B154" t="s">
        <v>592</v>
      </c>
      <c r="C154" t="s">
        <v>615</v>
      </c>
      <c r="D154">
        <v>4</v>
      </c>
    </row>
    <row r="155" spans="1:4">
      <c r="A155">
        <v>3416</v>
      </c>
      <c r="B155" t="s">
        <v>593</v>
      </c>
      <c r="C155" t="s">
        <v>615</v>
      </c>
      <c r="D155">
        <v>4</v>
      </c>
    </row>
    <row r="156" spans="1:4">
      <c r="A156">
        <v>3417</v>
      </c>
      <c r="B156" t="s">
        <v>141</v>
      </c>
      <c r="C156" t="s">
        <v>615</v>
      </c>
      <c r="D156">
        <v>4</v>
      </c>
    </row>
    <row r="157" spans="1:4">
      <c r="A157">
        <v>3418</v>
      </c>
      <c r="B157" t="s">
        <v>142</v>
      </c>
      <c r="C157" t="s">
        <v>615</v>
      </c>
      <c r="D157">
        <v>4</v>
      </c>
    </row>
    <row r="158" spans="1:4">
      <c r="A158">
        <v>3419</v>
      </c>
      <c r="B158" t="s">
        <v>121</v>
      </c>
      <c r="C158" t="s">
        <v>615</v>
      </c>
      <c r="D158">
        <v>4</v>
      </c>
    </row>
    <row r="159" spans="1:4">
      <c r="A159">
        <v>3420</v>
      </c>
      <c r="B159" t="s">
        <v>143</v>
      </c>
      <c r="C159" t="s">
        <v>615</v>
      </c>
      <c r="D159">
        <v>4</v>
      </c>
    </row>
    <row r="160" spans="1:4">
      <c r="A160">
        <v>3421</v>
      </c>
      <c r="B160" t="s">
        <v>144</v>
      </c>
      <c r="C160" t="s">
        <v>615</v>
      </c>
      <c r="D160">
        <v>4</v>
      </c>
    </row>
    <row r="161" spans="1:4">
      <c r="A161">
        <v>3422</v>
      </c>
      <c r="B161" t="s">
        <v>145</v>
      </c>
      <c r="C161" t="s">
        <v>615</v>
      </c>
      <c r="D161">
        <v>4</v>
      </c>
    </row>
    <row r="162" spans="1:4">
      <c r="A162">
        <v>3423</v>
      </c>
      <c r="B162" t="s">
        <v>594</v>
      </c>
      <c r="C162" t="s">
        <v>615</v>
      </c>
      <c r="D162">
        <v>4</v>
      </c>
    </row>
    <row r="163" spans="1:4">
      <c r="A163">
        <v>3424</v>
      </c>
      <c r="B163" t="s">
        <v>146</v>
      </c>
      <c r="C163" t="s">
        <v>615</v>
      </c>
      <c r="D163">
        <v>4</v>
      </c>
    </row>
    <row r="164" spans="1:4">
      <c r="A164">
        <v>3425</v>
      </c>
      <c r="B164" t="s">
        <v>147</v>
      </c>
      <c r="C164" t="s">
        <v>615</v>
      </c>
      <c r="D164">
        <v>4</v>
      </c>
    </row>
    <row r="165" spans="1:4">
      <c r="A165">
        <v>3426</v>
      </c>
      <c r="B165" t="s">
        <v>148</v>
      </c>
      <c r="C165" t="s">
        <v>615</v>
      </c>
      <c r="D165">
        <v>4</v>
      </c>
    </row>
    <row r="166" spans="1:4">
      <c r="A166">
        <v>3427</v>
      </c>
      <c r="B166" t="s">
        <v>149</v>
      </c>
      <c r="C166" t="s">
        <v>615</v>
      </c>
      <c r="D166">
        <v>4</v>
      </c>
    </row>
    <row r="167" spans="1:4">
      <c r="A167">
        <v>3428</v>
      </c>
      <c r="B167" t="s">
        <v>150</v>
      </c>
      <c r="C167" t="s">
        <v>615</v>
      </c>
      <c r="D167">
        <v>4</v>
      </c>
    </row>
    <row r="168" spans="1:4">
      <c r="A168">
        <v>3429</v>
      </c>
      <c r="B168" t="s">
        <v>151</v>
      </c>
      <c r="C168" t="s">
        <v>615</v>
      </c>
      <c r="D168">
        <v>4</v>
      </c>
    </row>
    <row r="169" spans="1:4">
      <c r="A169">
        <v>3430</v>
      </c>
      <c r="B169" t="s">
        <v>152</v>
      </c>
      <c r="C169" t="s">
        <v>615</v>
      </c>
      <c r="D169">
        <v>4</v>
      </c>
    </row>
    <row r="170" spans="1:4">
      <c r="A170">
        <v>3431</v>
      </c>
      <c r="B170" t="s">
        <v>155</v>
      </c>
      <c r="C170" t="s">
        <v>615</v>
      </c>
      <c r="D170">
        <v>4</v>
      </c>
    </row>
    <row r="171" spans="1:4">
      <c r="A171">
        <v>3432</v>
      </c>
      <c r="B171" t="s">
        <v>156</v>
      </c>
      <c r="C171" t="s">
        <v>615</v>
      </c>
      <c r="D171">
        <v>4</v>
      </c>
    </row>
    <row r="172" spans="1:4">
      <c r="A172">
        <v>3433</v>
      </c>
      <c r="B172" t="s">
        <v>595</v>
      </c>
      <c r="C172" t="s">
        <v>615</v>
      </c>
      <c r="D172">
        <v>4</v>
      </c>
    </row>
    <row r="173" spans="1:4">
      <c r="A173">
        <v>3434</v>
      </c>
      <c r="B173" t="s">
        <v>157</v>
      </c>
      <c r="C173" t="s">
        <v>615</v>
      </c>
      <c r="D173">
        <v>4</v>
      </c>
    </row>
    <row r="174" spans="1:4">
      <c r="A174">
        <v>3435</v>
      </c>
      <c r="B174" t="s">
        <v>158</v>
      </c>
      <c r="C174" t="s">
        <v>615</v>
      </c>
      <c r="D174">
        <v>4</v>
      </c>
    </row>
    <row r="175" spans="1:4">
      <c r="A175">
        <v>3436</v>
      </c>
      <c r="B175" t="s">
        <v>596</v>
      </c>
      <c r="C175" t="s">
        <v>615</v>
      </c>
      <c r="D175">
        <v>4</v>
      </c>
    </row>
    <row r="176" spans="1:4">
      <c r="A176">
        <v>3437</v>
      </c>
      <c r="B176" t="s">
        <v>159</v>
      </c>
      <c r="C176" t="s">
        <v>615</v>
      </c>
      <c r="D176">
        <v>4</v>
      </c>
    </row>
    <row r="177" spans="1:4">
      <c r="A177">
        <v>3438</v>
      </c>
      <c r="B177" t="s">
        <v>597</v>
      </c>
      <c r="C177" t="s">
        <v>615</v>
      </c>
      <c r="D177">
        <v>4</v>
      </c>
    </row>
    <row r="178" spans="1:4">
      <c r="A178">
        <v>3439</v>
      </c>
      <c r="B178" t="s">
        <v>160</v>
      </c>
      <c r="C178" t="s">
        <v>615</v>
      </c>
      <c r="D178">
        <v>4</v>
      </c>
    </row>
    <row r="179" spans="1:4">
      <c r="A179">
        <v>3440</v>
      </c>
      <c r="B179" t="s">
        <v>161</v>
      </c>
      <c r="C179" t="s">
        <v>615</v>
      </c>
      <c r="D179">
        <v>4</v>
      </c>
    </row>
    <row r="180" spans="1:4">
      <c r="A180">
        <v>3441</v>
      </c>
      <c r="B180" t="s">
        <v>162</v>
      </c>
      <c r="C180" t="s">
        <v>615</v>
      </c>
      <c r="D180">
        <v>4</v>
      </c>
    </row>
    <row r="181" spans="1:4">
      <c r="A181">
        <v>3442</v>
      </c>
      <c r="B181" t="s">
        <v>163</v>
      </c>
      <c r="C181" t="s">
        <v>615</v>
      </c>
      <c r="D181">
        <v>4</v>
      </c>
    </row>
    <row r="182" spans="1:4">
      <c r="A182">
        <v>3443</v>
      </c>
      <c r="B182" t="s">
        <v>164</v>
      </c>
      <c r="C182" t="s">
        <v>615</v>
      </c>
      <c r="D182">
        <v>4</v>
      </c>
    </row>
    <row r="183" spans="1:4">
      <c r="A183">
        <v>3446</v>
      </c>
      <c r="B183" t="s">
        <v>167</v>
      </c>
      <c r="C183" t="s">
        <v>615</v>
      </c>
      <c r="D183">
        <v>4</v>
      </c>
    </row>
    <row r="184" spans="1:4">
      <c r="A184">
        <v>3447</v>
      </c>
      <c r="B184" t="s">
        <v>168</v>
      </c>
      <c r="C184" t="s">
        <v>615</v>
      </c>
      <c r="D184">
        <v>4</v>
      </c>
    </row>
    <row r="185" spans="1:4">
      <c r="A185">
        <v>3448</v>
      </c>
      <c r="B185" t="s">
        <v>169</v>
      </c>
      <c r="C185" t="s">
        <v>615</v>
      </c>
      <c r="D185">
        <v>4</v>
      </c>
    </row>
    <row r="186" spans="1:4">
      <c r="A186">
        <v>3449</v>
      </c>
      <c r="B186" t="s">
        <v>598</v>
      </c>
      <c r="C186" t="s">
        <v>615</v>
      </c>
      <c r="D186">
        <v>4</v>
      </c>
    </row>
    <row r="187" spans="1:4">
      <c r="A187">
        <v>3450</v>
      </c>
      <c r="B187" t="s">
        <v>170</v>
      </c>
      <c r="C187" t="s">
        <v>615</v>
      </c>
      <c r="D187">
        <v>4</v>
      </c>
    </row>
    <row r="188" spans="1:4">
      <c r="A188">
        <v>3451</v>
      </c>
      <c r="B188" t="s">
        <v>599</v>
      </c>
      <c r="C188" t="s">
        <v>615</v>
      </c>
      <c r="D188">
        <v>4</v>
      </c>
    </row>
    <row r="189" spans="1:4">
      <c r="A189">
        <v>3452</v>
      </c>
      <c r="B189" t="s">
        <v>171</v>
      </c>
      <c r="C189" t="s">
        <v>615</v>
      </c>
      <c r="D189">
        <v>4</v>
      </c>
    </row>
    <row r="190" spans="1:4">
      <c r="A190">
        <v>3453</v>
      </c>
      <c r="B190" t="s">
        <v>172</v>
      </c>
      <c r="C190" t="s">
        <v>615</v>
      </c>
      <c r="D190">
        <v>4</v>
      </c>
    </row>
    <row r="191" spans="1:4">
      <c r="A191">
        <v>3454</v>
      </c>
      <c r="B191" t="s">
        <v>173</v>
      </c>
      <c r="C191" t="s">
        <v>615</v>
      </c>
      <c r="D191">
        <v>4</v>
      </c>
    </row>
    <row r="192" spans="1:4">
      <c r="A192">
        <v>3801</v>
      </c>
      <c r="B192" t="s">
        <v>479</v>
      </c>
      <c r="C192" t="s">
        <v>626</v>
      </c>
      <c r="D192">
        <v>8</v>
      </c>
    </row>
    <row r="193" spans="1:4">
      <c r="A193">
        <v>3802</v>
      </c>
      <c r="B193" t="s">
        <v>189</v>
      </c>
      <c r="C193" t="s">
        <v>626</v>
      </c>
      <c r="D193">
        <v>8</v>
      </c>
    </row>
    <row r="194" spans="1:4">
      <c r="A194">
        <v>3803</v>
      </c>
      <c r="B194" t="s">
        <v>88</v>
      </c>
      <c r="C194" t="s">
        <v>626</v>
      </c>
      <c r="D194">
        <v>8</v>
      </c>
    </row>
    <row r="195" spans="1:4">
      <c r="A195">
        <v>3804</v>
      </c>
      <c r="B195" t="s">
        <v>190</v>
      </c>
      <c r="C195" t="s">
        <v>626</v>
      </c>
      <c r="D195">
        <v>8</v>
      </c>
    </row>
    <row r="196" spans="1:4">
      <c r="A196">
        <v>3805</v>
      </c>
      <c r="B196" t="s">
        <v>191</v>
      </c>
      <c r="C196" t="s">
        <v>626</v>
      </c>
      <c r="D196">
        <v>8</v>
      </c>
    </row>
    <row r="197" spans="1:4">
      <c r="A197">
        <v>3806</v>
      </c>
      <c r="B197" t="s">
        <v>193</v>
      </c>
      <c r="C197" t="s">
        <v>626</v>
      </c>
      <c r="D197">
        <v>8</v>
      </c>
    </row>
    <row r="198" spans="1:4">
      <c r="A198">
        <v>3807</v>
      </c>
      <c r="B198" t="s">
        <v>194</v>
      </c>
      <c r="C198" t="s">
        <v>626</v>
      </c>
      <c r="D198">
        <v>8</v>
      </c>
    </row>
    <row r="199" spans="1:4">
      <c r="A199">
        <v>3808</v>
      </c>
      <c r="B199" t="s">
        <v>195</v>
      </c>
      <c r="C199" t="s">
        <v>626</v>
      </c>
      <c r="D199">
        <v>8</v>
      </c>
    </row>
    <row r="200" spans="1:4">
      <c r="A200">
        <v>3811</v>
      </c>
      <c r="B200" t="s">
        <v>583</v>
      </c>
      <c r="C200" t="s">
        <v>626</v>
      </c>
      <c r="D200">
        <v>8</v>
      </c>
    </row>
    <row r="201" spans="1:4">
      <c r="A201">
        <v>3812</v>
      </c>
      <c r="B201" t="s">
        <v>196</v>
      </c>
      <c r="C201" t="s">
        <v>626</v>
      </c>
      <c r="D201">
        <v>8</v>
      </c>
    </row>
    <row r="202" spans="1:4">
      <c r="A202">
        <v>3813</v>
      </c>
      <c r="B202" t="s">
        <v>197</v>
      </c>
      <c r="C202" t="s">
        <v>626</v>
      </c>
      <c r="D202">
        <v>8</v>
      </c>
    </row>
    <row r="203" spans="1:4">
      <c r="A203">
        <v>3814</v>
      </c>
      <c r="B203" t="s">
        <v>198</v>
      </c>
      <c r="C203" t="s">
        <v>626</v>
      </c>
      <c r="D203">
        <v>8</v>
      </c>
    </row>
    <row r="204" spans="1:4">
      <c r="A204">
        <v>3815</v>
      </c>
      <c r="B204" t="s">
        <v>199</v>
      </c>
      <c r="C204" t="s">
        <v>626</v>
      </c>
      <c r="D204">
        <v>8</v>
      </c>
    </row>
    <row r="205" spans="1:4">
      <c r="A205">
        <v>3816</v>
      </c>
      <c r="B205" t="s">
        <v>200</v>
      </c>
      <c r="C205" t="s">
        <v>626</v>
      </c>
      <c r="D205">
        <v>8</v>
      </c>
    </row>
    <row r="206" spans="1:4">
      <c r="A206">
        <v>3817</v>
      </c>
      <c r="B206" t="s">
        <v>627</v>
      </c>
      <c r="C206" t="s">
        <v>626</v>
      </c>
      <c r="D206">
        <v>8</v>
      </c>
    </row>
    <row r="207" spans="1:4">
      <c r="A207">
        <v>3818</v>
      </c>
      <c r="B207" t="s">
        <v>202</v>
      </c>
      <c r="C207" t="s">
        <v>626</v>
      </c>
      <c r="D207">
        <v>8</v>
      </c>
    </row>
    <row r="208" spans="1:4">
      <c r="A208">
        <v>3819</v>
      </c>
      <c r="B208" t="s">
        <v>203</v>
      </c>
      <c r="C208" t="s">
        <v>626</v>
      </c>
      <c r="D208">
        <v>8</v>
      </c>
    </row>
    <row r="209" spans="1:4">
      <c r="A209">
        <v>3820</v>
      </c>
      <c r="B209" t="s">
        <v>204</v>
      </c>
      <c r="C209" t="s">
        <v>626</v>
      </c>
      <c r="D209">
        <v>8</v>
      </c>
    </row>
    <row r="210" spans="1:4">
      <c r="A210">
        <v>3821</v>
      </c>
      <c r="B210" t="s">
        <v>601</v>
      </c>
      <c r="C210" t="s">
        <v>626</v>
      </c>
      <c r="D210">
        <v>8</v>
      </c>
    </row>
    <row r="211" spans="1:4">
      <c r="A211">
        <v>3822</v>
      </c>
      <c r="B211" t="s">
        <v>205</v>
      </c>
      <c r="C211" t="s">
        <v>626</v>
      </c>
      <c r="D211">
        <v>8</v>
      </c>
    </row>
    <row r="212" spans="1:4">
      <c r="A212">
        <v>3823</v>
      </c>
      <c r="B212" t="s">
        <v>206</v>
      </c>
      <c r="C212" t="s">
        <v>626</v>
      </c>
      <c r="D212">
        <v>8</v>
      </c>
    </row>
    <row r="213" spans="1:4">
      <c r="A213">
        <v>3824</v>
      </c>
      <c r="B213" t="s">
        <v>207</v>
      </c>
      <c r="C213" t="s">
        <v>626</v>
      </c>
      <c r="D213">
        <v>8</v>
      </c>
    </row>
    <row r="214" spans="1:4">
      <c r="A214">
        <v>3825</v>
      </c>
      <c r="B214" t="s">
        <v>208</v>
      </c>
      <c r="C214" t="s">
        <v>626</v>
      </c>
      <c r="D214">
        <v>8</v>
      </c>
    </row>
    <row r="215" spans="1:4">
      <c r="A215">
        <v>4201</v>
      </c>
      <c r="B215" t="s">
        <v>209</v>
      </c>
      <c r="C215" t="s">
        <v>628</v>
      </c>
      <c r="D215">
        <v>9</v>
      </c>
    </row>
    <row r="216" spans="1:4">
      <c r="A216">
        <v>4202</v>
      </c>
      <c r="B216" t="s">
        <v>210</v>
      </c>
      <c r="C216" t="s">
        <v>628</v>
      </c>
      <c r="D216">
        <v>9</v>
      </c>
    </row>
    <row r="217" spans="1:4">
      <c r="A217">
        <v>4203</v>
      </c>
      <c r="B217" t="s">
        <v>211</v>
      </c>
      <c r="C217" t="s">
        <v>628</v>
      </c>
      <c r="D217">
        <v>9</v>
      </c>
    </row>
    <row r="218" spans="1:4">
      <c r="A218">
        <v>4204</v>
      </c>
      <c r="B218" t="s">
        <v>221</v>
      </c>
      <c r="C218" t="s">
        <v>628</v>
      </c>
      <c r="D218">
        <v>9</v>
      </c>
    </row>
    <row r="219" spans="1:4">
      <c r="A219">
        <v>4205</v>
      </c>
      <c r="B219" t="s">
        <v>225</v>
      </c>
      <c r="C219" t="s">
        <v>628</v>
      </c>
      <c r="D219">
        <v>9</v>
      </c>
    </row>
    <row r="220" spans="1:4">
      <c r="A220">
        <v>4206</v>
      </c>
      <c r="B220" t="s">
        <v>222</v>
      </c>
      <c r="C220" t="s">
        <v>628</v>
      </c>
      <c r="D220">
        <v>9</v>
      </c>
    </row>
    <row r="221" spans="1:4">
      <c r="A221">
        <v>4207</v>
      </c>
      <c r="B221" t="s">
        <v>223</v>
      </c>
      <c r="C221" t="s">
        <v>628</v>
      </c>
      <c r="D221">
        <v>9</v>
      </c>
    </row>
    <row r="222" spans="1:4">
      <c r="A222">
        <v>4211</v>
      </c>
      <c r="B222" t="s">
        <v>212</v>
      </c>
      <c r="C222" t="s">
        <v>628</v>
      </c>
      <c r="D222">
        <v>9</v>
      </c>
    </row>
    <row r="223" spans="1:4">
      <c r="A223">
        <v>4212</v>
      </c>
      <c r="B223" t="s">
        <v>602</v>
      </c>
      <c r="C223" t="s">
        <v>628</v>
      </c>
      <c r="D223">
        <v>9</v>
      </c>
    </row>
    <row r="224" spans="1:4">
      <c r="A224">
        <v>4213</v>
      </c>
      <c r="B224" t="s">
        <v>584</v>
      </c>
      <c r="C224" t="s">
        <v>628</v>
      </c>
      <c r="D224">
        <v>9</v>
      </c>
    </row>
    <row r="225" spans="1:4">
      <c r="A225">
        <v>4214</v>
      </c>
      <c r="B225" t="s">
        <v>213</v>
      </c>
      <c r="C225" t="s">
        <v>628</v>
      </c>
      <c r="D225">
        <v>9</v>
      </c>
    </row>
    <row r="226" spans="1:4">
      <c r="A226">
        <v>4215</v>
      </c>
      <c r="B226" t="s">
        <v>214</v>
      </c>
      <c r="C226" t="s">
        <v>628</v>
      </c>
      <c r="D226">
        <v>9</v>
      </c>
    </row>
    <row r="227" spans="1:4">
      <c r="A227">
        <v>4216</v>
      </c>
      <c r="B227" t="s">
        <v>215</v>
      </c>
      <c r="C227" t="s">
        <v>628</v>
      </c>
      <c r="D227">
        <v>9</v>
      </c>
    </row>
    <row r="228" spans="1:4">
      <c r="A228">
        <v>4217</v>
      </c>
      <c r="B228" t="s">
        <v>216</v>
      </c>
      <c r="C228" t="s">
        <v>628</v>
      </c>
      <c r="D228">
        <v>9</v>
      </c>
    </row>
    <row r="229" spans="1:4">
      <c r="A229">
        <v>4218</v>
      </c>
      <c r="B229" t="s">
        <v>217</v>
      </c>
      <c r="C229" t="s">
        <v>628</v>
      </c>
      <c r="D229">
        <v>9</v>
      </c>
    </row>
    <row r="230" spans="1:4">
      <c r="A230">
        <v>4219</v>
      </c>
      <c r="B230" t="s">
        <v>603</v>
      </c>
      <c r="C230" t="s">
        <v>628</v>
      </c>
      <c r="D230">
        <v>9</v>
      </c>
    </row>
    <row r="231" spans="1:4">
      <c r="A231">
        <v>4220</v>
      </c>
      <c r="B231" t="s">
        <v>218</v>
      </c>
      <c r="C231" t="s">
        <v>628</v>
      </c>
      <c r="D231">
        <v>9</v>
      </c>
    </row>
    <row r="232" spans="1:4">
      <c r="A232">
        <v>4221</v>
      </c>
      <c r="B232" t="s">
        <v>219</v>
      </c>
      <c r="C232" t="s">
        <v>628</v>
      </c>
      <c r="D232">
        <v>9</v>
      </c>
    </row>
    <row r="233" spans="1:4">
      <c r="A233">
        <v>4222</v>
      </c>
      <c r="B233" t="s">
        <v>220</v>
      </c>
      <c r="C233" t="s">
        <v>628</v>
      </c>
      <c r="D233">
        <v>9</v>
      </c>
    </row>
    <row r="234" spans="1:4">
      <c r="A234">
        <v>4223</v>
      </c>
      <c r="B234" t="s">
        <v>224</v>
      </c>
      <c r="C234" t="s">
        <v>628</v>
      </c>
      <c r="D234">
        <v>9</v>
      </c>
    </row>
    <row r="235" spans="1:4">
      <c r="A235">
        <v>4224</v>
      </c>
      <c r="B235" t="s">
        <v>604</v>
      </c>
      <c r="C235" t="s">
        <v>628</v>
      </c>
      <c r="D235">
        <v>9</v>
      </c>
    </row>
    <row r="236" spans="1:4">
      <c r="A236">
        <v>4225</v>
      </c>
      <c r="B236" t="s">
        <v>226</v>
      </c>
      <c r="C236" t="s">
        <v>628</v>
      </c>
      <c r="D236">
        <v>9</v>
      </c>
    </row>
    <row r="237" spans="1:4">
      <c r="A237">
        <v>4226</v>
      </c>
      <c r="B237" t="s">
        <v>227</v>
      </c>
      <c r="C237" t="s">
        <v>628</v>
      </c>
      <c r="D237">
        <v>9</v>
      </c>
    </row>
    <row r="238" spans="1:4">
      <c r="A238">
        <v>4227</v>
      </c>
      <c r="B238" t="s">
        <v>228</v>
      </c>
      <c r="C238" t="s">
        <v>628</v>
      </c>
      <c r="D238">
        <v>9</v>
      </c>
    </row>
    <row r="239" spans="1:4">
      <c r="A239">
        <v>4228</v>
      </c>
      <c r="B239" t="s">
        <v>229</v>
      </c>
      <c r="C239" t="s">
        <v>628</v>
      </c>
      <c r="D239">
        <v>9</v>
      </c>
    </row>
    <row r="240" spans="1:4">
      <c r="A240">
        <v>4601</v>
      </c>
      <c r="B240" t="s">
        <v>250</v>
      </c>
      <c r="C240" t="s">
        <v>629</v>
      </c>
      <c r="D240">
        <v>14</v>
      </c>
    </row>
    <row r="241" spans="1:4">
      <c r="A241">
        <v>4602</v>
      </c>
      <c r="B241" t="s">
        <v>630</v>
      </c>
      <c r="C241" t="s">
        <v>629</v>
      </c>
      <c r="D241">
        <v>14</v>
      </c>
    </row>
    <row r="242" spans="1:4">
      <c r="A242">
        <v>4611</v>
      </c>
      <c r="B242" t="s">
        <v>251</v>
      </c>
      <c r="C242" t="s">
        <v>629</v>
      </c>
      <c r="D242">
        <v>14</v>
      </c>
    </row>
    <row r="243" spans="1:4">
      <c r="A243">
        <v>4612</v>
      </c>
      <c r="B243" t="s">
        <v>252</v>
      </c>
      <c r="C243" t="s">
        <v>629</v>
      </c>
      <c r="D243">
        <v>14</v>
      </c>
    </row>
    <row r="244" spans="1:4">
      <c r="A244">
        <v>4613</v>
      </c>
      <c r="B244" t="s">
        <v>253</v>
      </c>
      <c r="C244" t="s">
        <v>629</v>
      </c>
      <c r="D244">
        <v>14</v>
      </c>
    </row>
    <row r="245" spans="1:4">
      <c r="A245">
        <v>4614</v>
      </c>
      <c r="B245" t="s">
        <v>254</v>
      </c>
      <c r="C245" t="s">
        <v>629</v>
      </c>
      <c r="D245">
        <v>14</v>
      </c>
    </row>
    <row r="246" spans="1:4">
      <c r="A246">
        <v>4615</v>
      </c>
      <c r="B246" t="s">
        <v>255</v>
      </c>
      <c r="C246" t="s">
        <v>629</v>
      </c>
      <c r="D246">
        <v>14</v>
      </c>
    </row>
    <row r="247" spans="1:4">
      <c r="A247">
        <v>4616</v>
      </c>
      <c r="B247" t="s">
        <v>256</v>
      </c>
      <c r="C247" t="s">
        <v>629</v>
      </c>
      <c r="D247">
        <v>14</v>
      </c>
    </row>
    <row r="248" spans="1:4">
      <c r="A248">
        <v>4617</v>
      </c>
      <c r="B248" t="s">
        <v>257</v>
      </c>
      <c r="C248" t="s">
        <v>629</v>
      </c>
      <c r="D248">
        <v>14</v>
      </c>
    </row>
    <row r="249" spans="1:4">
      <c r="A249">
        <v>4618</v>
      </c>
      <c r="B249" t="s">
        <v>258</v>
      </c>
      <c r="C249" t="s">
        <v>629</v>
      </c>
      <c r="D249">
        <v>14</v>
      </c>
    </row>
    <row r="250" spans="1:4">
      <c r="A250">
        <v>4619</v>
      </c>
      <c r="B250" t="s">
        <v>607</v>
      </c>
      <c r="C250" t="s">
        <v>629</v>
      </c>
      <c r="D250">
        <v>14</v>
      </c>
    </row>
    <row r="251" spans="1:4">
      <c r="A251">
        <v>4620</v>
      </c>
      <c r="B251" t="s">
        <v>259</v>
      </c>
      <c r="C251" t="s">
        <v>629</v>
      </c>
      <c r="D251">
        <v>14</v>
      </c>
    </row>
    <row r="252" spans="1:4">
      <c r="A252">
        <v>4621</v>
      </c>
      <c r="B252" t="s">
        <v>260</v>
      </c>
      <c r="C252" t="s">
        <v>629</v>
      </c>
      <c r="D252">
        <v>14</v>
      </c>
    </row>
    <row r="253" spans="1:4">
      <c r="A253">
        <v>4622</v>
      </c>
      <c r="B253" t="s">
        <v>261</v>
      </c>
      <c r="C253" t="s">
        <v>629</v>
      </c>
      <c r="D253">
        <v>14</v>
      </c>
    </row>
    <row r="254" spans="1:4">
      <c r="A254">
        <v>4623</v>
      </c>
      <c r="B254" t="s">
        <v>262</v>
      </c>
      <c r="C254" t="s">
        <v>629</v>
      </c>
      <c r="D254">
        <v>14</v>
      </c>
    </row>
    <row r="255" spans="1:4">
      <c r="A255">
        <v>4624</v>
      </c>
      <c r="B255" t="s">
        <v>631</v>
      </c>
      <c r="C255" t="s">
        <v>629</v>
      </c>
      <c r="D255">
        <v>14</v>
      </c>
    </row>
    <row r="256" spans="1:4">
      <c r="A256">
        <v>4625</v>
      </c>
      <c r="B256" t="s">
        <v>263</v>
      </c>
      <c r="C256" t="s">
        <v>629</v>
      </c>
      <c r="D256">
        <v>14</v>
      </c>
    </row>
    <row r="257" spans="1:4">
      <c r="A257">
        <v>4626</v>
      </c>
      <c r="B257" t="s">
        <v>268</v>
      </c>
      <c r="C257" t="s">
        <v>629</v>
      </c>
      <c r="D257">
        <v>14</v>
      </c>
    </row>
    <row r="258" spans="1:4">
      <c r="A258">
        <v>4627</v>
      </c>
      <c r="B258" t="s">
        <v>264</v>
      </c>
      <c r="C258" t="s">
        <v>629</v>
      </c>
      <c r="D258">
        <v>14</v>
      </c>
    </row>
    <row r="259" spans="1:4">
      <c r="A259">
        <v>4628</v>
      </c>
      <c r="B259" t="s">
        <v>265</v>
      </c>
      <c r="C259" t="s">
        <v>629</v>
      </c>
      <c r="D259">
        <v>14</v>
      </c>
    </row>
    <row r="260" spans="1:4">
      <c r="A260">
        <v>4629</v>
      </c>
      <c r="B260" t="s">
        <v>266</v>
      </c>
      <c r="C260" t="s">
        <v>629</v>
      </c>
      <c r="D260">
        <v>14</v>
      </c>
    </row>
    <row r="261" spans="1:4">
      <c r="A261">
        <v>4630</v>
      </c>
      <c r="B261" t="s">
        <v>267</v>
      </c>
      <c r="C261" t="s">
        <v>629</v>
      </c>
      <c r="D261">
        <v>14</v>
      </c>
    </row>
    <row r="262" spans="1:4">
      <c r="A262">
        <v>4631</v>
      </c>
      <c r="B262" t="s">
        <v>632</v>
      </c>
      <c r="C262" t="s">
        <v>629</v>
      </c>
      <c r="D262">
        <v>14</v>
      </c>
    </row>
    <row r="263" spans="1:4">
      <c r="A263">
        <v>4632</v>
      </c>
      <c r="B263" t="s">
        <v>608</v>
      </c>
      <c r="C263" t="s">
        <v>629</v>
      </c>
      <c r="D263">
        <v>14</v>
      </c>
    </row>
    <row r="264" spans="1:4">
      <c r="A264">
        <v>4633</v>
      </c>
      <c r="B264" t="s">
        <v>269</v>
      </c>
      <c r="C264" t="s">
        <v>629</v>
      </c>
      <c r="D264">
        <v>14</v>
      </c>
    </row>
    <row r="265" spans="1:4">
      <c r="A265">
        <v>4634</v>
      </c>
      <c r="B265" t="s">
        <v>270</v>
      </c>
      <c r="C265" t="s">
        <v>629</v>
      </c>
      <c r="D265">
        <v>14</v>
      </c>
    </row>
    <row r="266" spans="1:4">
      <c r="A266">
        <v>4635</v>
      </c>
      <c r="B266" t="s">
        <v>271</v>
      </c>
      <c r="C266" t="s">
        <v>629</v>
      </c>
      <c r="D266">
        <v>14</v>
      </c>
    </row>
    <row r="267" spans="1:4">
      <c r="A267">
        <v>4636</v>
      </c>
      <c r="B267" t="s">
        <v>272</v>
      </c>
      <c r="C267" t="s">
        <v>629</v>
      </c>
      <c r="D267">
        <v>14</v>
      </c>
    </row>
    <row r="268" spans="1:4">
      <c r="A268">
        <v>4637</v>
      </c>
      <c r="B268" t="s">
        <v>273</v>
      </c>
      <c r="C268" t="s">
        <v>629</v>
      </c>
      <c r="D268">
        <v>14</v>
      </c>
    </row>
    <row r="269" spans="1:4">
      <c r="A269">
        <v>4638</v>
      </c>
      <c r="B269" t="s">
        <v>274</v>
      </c>
      <c r="C269" t="s">
        <v>629</v>
      </c>
      <c r="D269">
        <v>14</v>
      </c>
    </row>
    <row r="270" spans="1:4">
      <c r="A270">
        <v>4639</v>
      </c>
      <c r="B270" t="s">
        <v>275</v>
      </c>
      <c r="C270" t="s">
        <v>629</v>
      </c>
      <c r="D270">
        <v>14</v>
      </c>
    </row>
    <row r="271" spans="1:4">
      <c r="A271">
        <v>4640</v>
      </c>
      <c r="B271" t="s">
        <v>276</v>
      </c>
      <c r="C271" t="s">
        <v>629</v>
      </c>
      <c r="D271">
        <v>14</v>
      </c>
    </row>
    <row r="272" spans="1:4">
      <c r="A272">
        <v>4641</v>
      </c>
      <c r="B272" t="s">
        <v>277</v>
      </c>
      <c r="C272" t="s">
        <v>629</v>
      </c>
      <c r="D272">
        <v>14</v>
      </c>
    </row>
    <row r="273" spans="1:4">
      <c r="A273">
        <v>4642</v>
      </c>
      <c r="B273" t="s">
        <v>278</v>
      </c>
      <c r="C273" t="s">
        <v>629</v>
      </c>
      <c r="D273">
        <v>14</v>
      </c>
    </row>
    <row r="274" spans="1:4">
      <c r="A274">
        <v>4643</v>
      </c>
      <c r="B274" t="s">
        <v>279</v>
      </c>
      <c r="C274" t="s">
        <v>629</v>
      </c>
      <c r="D274">
        <v>14</v>
      </c>
    </row>
    <row r="275" spans="1:4">
      <c r="A275">
        <v>4644</v>
      </c>
      <c r="B275" t="s">
        <v>280</v>
      </c>
      <c r="C275" t="s">
        <v>629</v>
      </c>
      <c r="D275">
        <v>14</v>
      </c>
    </row>
    <row r="276" spans="1:4">
      <c r="A276">
        <v>4645</v>
      </c>
      <c r="B276" t="s">
        <v>281</v>
      </c>
      <c r="C276" t="s">
        <v>629</v>
      </c>
      <c r="D276">
        <v>14</v>
      </c>
    </row>
    <row r="277" spans="1:4">
      <c r="A277">
        <v>4646</v>
      </c>
      <c r="B277" t="s">
        <v>282</v>
      </c>
      <c r="C277" t="s">
        <v>629</v>
      </c>
      <c r="D277">
        <v>14</v>
      </c>
    </row>
    <row r="278" spans="1:4">
      <c r="A278">
        <v>4647</v>
      </c>
      <c r="B278" t="s">
        <v>633</v>
      </c>
      <c r="C278" t="s">
        <v>629</v>
      </c>
      <c r="D278">
        <v>14</v>
      </c>
    </row>
    <row r="279" spans="1:4">
      <c r="A279">
        <v>4648</v>
      </c>
      <c r="B279" t="s">
        <v>283</v>
      </c>
      <c r="C279" t="s">
        <v>629</v>
      </c>
      <c r="D279">
        <v>14</v>
      </c>
    </row>
    <row r="280" spans="1:4">
      <c r="A280">
        <v>4649</v>
      </c>
      <c r="B280" t="s">
        <v>634</v>
      </c>
      <c r="C280" t="s">
        <v>629</v>
      </c>
      <c r="D280">
        <v>14</v>
      </c>
    </row>
    <row r="281" spans="1:4">
      <c r="A281">
        <v>4650</v>
      </c>
      <c r="B281" t="s">
        <v>284</v>
      </c>
      <c r="C281" t="s">
        <v>629</v>
      </c>
      <c r="D281">
        <v>14</v>
      </c>
    </row>
    <row r="282" spans="1:4">
      <c r="A282">
        <v>4651</v>
      </c>
      <c r="B282" t="s">
        <v>635</v>
      </c>
      <c r="C282" t="s">
        <v>629</v>
      </c>
      <c r="D282">
        <v>14</v>
      </c>
    </row>
    <row r="283" spans="1:4">
      <c r="A283">
        <v>5001</v>
      </c>
      <c r="B283" t="s">
        <v>309</v>
      </c>
      <c r="C283" t="s">
        <v>582</v>
      </c>
      <c r="D283">
        <v>16</v>
      </c>
    </row>
    <row r="284" spans="1:4">
      <c r="A284">
        <v>5006</v>
      </c>
      <c r="B284" t="s">
        <v>321</v>
      </c>
      <c r="C284" t="s">
        <v>582</v>
      </c>
      <c r="D284">
        <v>16</v>
      </c>
    </row>
    <row r="285" spans="1:4">
      <c r="A285">
        <v>5007</v>
      </c>
      <c r="B285" t="s">
        <v>322</v>
      </c>
      <c r="C285" t="s">
        <v>582</v>
      </c>
      <c r="D285">
        <v>16</v>
      </c>
    </row>
    <row r="286" spans="1:4">
      <c r="A286">
        <v>5014</v>
      </c>
      <c r="B286" t="s">
        <v>311</v>
      </c>
      <c r="C286" t="s">
        <v>582</v>
      </c>
      <c r="D286">
        <v>16</v>
      </c>
    </row>
    <row r="287" spans="1:4">
      <c r="A287">
        <v>5020</v>
      </c>
      <c r="B287" t="s">
        <v>456</v>
      </c>
      <c r="C287" t="s">
        <v>582</v>
      </c>
      <c r="D287">
        <v>16</v>
      </c>
    </row>
    <row r="288" spans="1:4">
      <c r="A288">
        <v>5021</v>
      </c>
      <c r="B288" t="s">
        <v>78</v>
      </c>
      <c r="C288" t="s">
        <v>582</v>
      </c>
      <c r="D288">
        <v>16</v>
      </c>
    </row>
    <row r="289" spans="1:4">
      <c r="A289">
        <v>5022</v>
      </c>
      <c r="B289" t="s">
        <v>314</v>
      </c>
      <c r="C289" t="s">
        <v>582</v>
      </c>
      <c r="D289">
        <v>16</v>
      </c>
    </row>
    <row r="290" spans="1:4">
      <c r="A290">
        <v>5025</v>
      </c>
      <c r="B290" t="s">
        <v>50</v>
      </c>
      <c r="C290" t="s">
        <v>582</v>
      </c>
      <c r="D290">
        <v>16</v>
      </c>
    </row>
    <row r="291" spans="1:4">
      <c r="A291">
        <v>5026</v>
      </c>
      <c r="B291" t="s">
        <v>315</v>
      </c>
      <c r="C291" t="s">
        <v>582</v>
      </c>
      <c r="D291">
        <v>16</v>
      </c>
    </row>
    <row r="292" spans="1:4">
      <c r="A292">
        <v>5027</v>
      </c>
      <c r="B292" t="s">
        <v>316</v>
      </c>
      <c r="C292" t="s">
        <v>582</v>
      </c>
      <c r="D292">
        <v>16</v>
      </c>
    </row>
    <row r="293" spans="1:4">
      <c r="A293">
        <v>5028</v>
      </c>
      <c r="B293" t="s">
        <v>317</v>
      </c>
      <c r="C293" t="s">
        <v>582</v>
      </c>
      <c r="D293">
        <v>16</v>
      </c>
    </row>
    <row r="294" spans="1:4">
      <c r="A294">
        <v>5029</v>
      </c>
      <c r="B294" t="s">
        <v>318</v>
      </c>
      <c r="C294" t="s">
        <v>582</v>
      </c>
      <c r="D294">
        <v>16</v>
      </c>
    </row>
    <row r="295" spans="1:4">
      <c r="A295">
        <v>5031</v>
      </c>
      <c r="B295" t="s">
        <v>85</v>
      </c>
      <c r="C295" t="s">
        <v>582</v>
      </c>
      <c r="D295">
        <v>16</v>
      </c>
    </row>
    <row r="296" spans="1:4">
      <c r="A296">
        <v>5032</v>
      </c>
      <c r="B296" t="s">
        <v>319</v>
      </c>
      <c r="C296" t="s">
        <v>582</v>
      </c>
      <c r="D296">
        <v>16</v>
      </c>
    </row>
    <row r="297" spans="1:4">
      <c r="A297">
        <v>5033</v>
      </c>
      <c r="B297" t="s">
        <v>320</v>
      </c>
      <c r="C297" t="s">
        <v>582</v>
      </c>
      <c r="D297">
        <v>16</v>
      </c>
    </row>
    <row r="298" spans="1:4">
      <c r="A298">
        <v>5034</v>
      </c>
      <c r="B298" t="s">
        <v>323</v>
      </c>
      <c r="C298" t="s">
        <v>582</v>
      </c>
      <c r="D298">
        <v>16</v>
      </c>
    </row>
    <row r="299" spans="1:4">
      <c r="A299">
        <v>5035</v>
      </c>
      <c r="B299" t="s">
        <v>324</v>
      </c>
      <c r="C299" t="s">
        <v>582</v>
      </c>
      <c r="D299">
        <v>16</v>
      </c>
    </row>
    <row r="300" spans="1:4">
      <c r="A300">
        <v>5036</v>
      </c>
      <c r="B300" t="s">
        <v>325</v>
      </c>
      <c r="C300" t="s">
        <v>582</v>
      </c>
      <c r="D300">
        <v>16</v>
      </c>
    </row>
    <row r="301" spans="1:4">
      <c r="A301">
        <v>5037</v>
      </c>
      <c r="B301" t="s">
        <v>326</v>
      </c>
      <c r="C301" t="s">
        <v>582</v>
      </c>
      <c r="D301">
        <v>16</v>
      </c>
    </row>
    <row r="302" spans="1:4">
      <c r="A302">
        <v>5038</v>
      </c>
      <c r="B302" t="s">
        <v>327</v>
      </c>
      <c r="C302" t="s">
        <v>582</v>
      </c>
      <c r="D302">
        <v>16</v>
      </c>
    </row>
    <row r="303" spans="1:4">
      <c r="A303">
        <v>5041</v>
      </c>
      <c r="B303" t="s">
        <v>329</v>
      </c>
      <c r="C303" t="s">
        <v>582</v>
      </c>
      <c r="D303">
        <v>16</v>
      </c>
    </row>
    <row r="304" spans="1:4">
      <c r="A304">
        <v>5042</v>
      </c>
      <c r="B304" t="s">
        <v>330</v>
      </c>
      <c r="C304" t="s">
        <v>582</v>
      </c>
      <c r="D304">
        <v>16</v>
      </c>
    </row>
    <row r="305" spans="1:4">
      <c r="A305">
        <v>5043</v>
      </c>
      <c r="B305" t="s">
        <v>331</v>
      </c>
      <c r="C305" t="s">
        <v>582</v>
      </c>
      <c r="D305">
        <v>16</v>
      </c>
    </row>
    <row r="306" spans="1:4">
      <c r="A306">
        <v>5044</v>
      </c>
      <c r="B306" t="s">
        <v>332</v>
      </c>
      <c r="C306" t="s">
        <v>582</v>
      </c>
      <c r="D306">
        <v>16</v>
      </c>
    </row>
    <row r="307" spans="1:4">
      <c r="A307">
        <v>5045</v>
      </c>
      <c r="B307" t="s">
        <v>333</v>
      </c>
      <c r="C307" t="s">
        <v>582</v>
      </c>
      <c r="D307">
        <v>16</v>
      </c>
    </row>
    <row r="308" spans="1:4">
      <c r="A308">
        <v>5046</v>
      </c>
      <c r="B308" t="s">
        <v>334</v>
      </c>
      <c r="C308" t="s">
        <v>582</v>
      </c>
      <c r="D308">
        <v>16</v>
      </c>
    </row>
    <row r="309" spans="1:4">
      <c r="A309">
        <v>5047</v>
      </c>
      <c r="B309" t="s">
        <v>335</v>
      </c>
      <c r="C309" t="s">
        <v>582</v>
      </c>
      <c r="D309">
        <v>16</v>
      </c>
    </row>
    <row r="310" spans="1:4">
      <c r="A310">
        <v>5049</v>
      </c>
      <c r="B310" t="s">
        <v>336</v>
      </c>
      <c r="C310" t="s">
        <v>582</v>
      </c>
      <c r="D310">
        <v>16</v>
      </c>
    </row>
    <row r="311" spans="1:4">
      <c r="A311">
        <v>5052</v>
      </c>
      <c r="B311" t="s">
        <v>337</v>
      </c>
      <c r="C311" t="s">
        <v>582</v>
      </c>
      <c r="D311">
        <v>16</v>
      </c>
    </row>
    <row r="312" spans="1:4">
      <c r="A312">
        <v>5053</v>
      </c>
      <c r="B312" t="s">
        <v>328</v>
      </c>
      <c r="C312" t="s">
        <v>582</v>
      </c>
      <c r="D312">
        <v>16</v>
      </c>
    </row>
    <row r="313" spans="1:4">
      <c r="A313">
        <v>5054</v>
      </c>
      <c r="B313" t="s">
        <v>613</v>
      </c>
      <c r="C313" t="s">
        <v>582</v>
      </c>
      <c r="D313">
        <v>16</v>
      </c>
    </row>
    <row r="314" spans="1:4">
      <c r="A314">
        <v>5055</v>
      </c>
      <c r="B314" t="s">
        <v>636</v>
      </c>
      <c r="C314" t="s">
        <v>582</v>
      </c>
      <c r="D314">
        <v>16</v>
      </c>
    </row>
    <row r="315" spans="1:4">
      <c r="A315">
        <v>5056</v>
      </c>
      <c r="B315" t="s">
        <v>310</v>
      </c>
      <c r="C315" t="s">
        <v>582</v>
      </c>
      <c r="D315">
        <v>16</v>
      </c>
    </row>
    <row r="316" spans="1:4">
      <c r="A316">
        <v>5057</v>
      </c>
      <c r="B316" t="s">
        <v>312</v>
      </c>
      <c r="C316" t="s">
        <v>582</v>
      </c>
      <c r="D316">
        <v>16</v>
      </c>
    </row>
    <row r="317" spans="1:4">
      <c r="A317">
        <v>5058</v>
      </c>
      <c r="B317" t="s">
        <v>313</v>
      </c>
      <c r="C317" t="s">
        <v>582</v>
      </c>
      <c r="D317">
        <v>16</v>
      </c>
    </row>
    <row r="318" spans="1:4">
      <c r="A318">
        <v>5059</v>
      </c>
      <c r="B318" t="s">
        <v>637</v>
      </c>
      <c r="C318" t="s">
        <v>582</v>
      </c>
      <c r="D318">
        <v>16</v>
      </c>
    </row>
    <row r="319" spans="1:4">
      <c r="A319">
        <v>5060</v>
      </c>
      <c r="B319" t="s">
        <v>638</v>
      </c>
      <c r="C319" t="s">
        <v>582</v>
      </c>
      <c r="D319">
        <v>16</v>
      </c>
    </row>
    <row r="320" spans="1:4">
      <c r="A320">
        <v>5061</v>
      </c>
      <c r="B320" t="s">
        <v>306</v>
      </c>
      <c r="C320" t="s">
        <v>582</v>
      </c>
      <c r="D320">
        <v>16</v>
      </c>
    </row>
    <row r="321" spans="1:4">
      <c r="A321">
        <v>5401</v>
      </c>
      <c r="B321" t="s">
        <v>374</v>
      </c>
      <c r="C321" t="s">
        <v>639</v>
      </c>
      <c r="D321">
        <v>54</v>
      </c>
    </row>
    <row r="322" spans="1:4">
      <c r="A322">
        <v>5402</v>
      </c>
      <c r="B322" t="s">
        <v>373</v>
      </c>
      <c r="C322" t="s">
        <v>639</v>
      </c>
      <c r="D322">
        <v>54</v>
      </c>
    </row>
    <row r="323" spans="1:4">
      <c r="A323">
        <v>5403</v>
      </c>
      <c r="B323" t="s">
        <v>394</v>
      </c>
      <c r="C323" t="s">
        <v>639</v>
      </c>
      <c r="D323">
        <v>54</v>
      </c>
    </row>
    <row r="324" spans="1:4">
      <c r="A324">
        <v>5404</v>
      </c>
      <c r="B324" t="s">
        <v>391</v>
      </c>
      <c r="C324" t="s">
        <v>639</v>
      </c>
      <c r="D324">
        <v>54</v>
      </c>
    </row>
    <row r="325" spans="1:4">
      <c r="A325">
        <v>5405</v>
      </c>
      <c r="B325" t="s">
        <v>392</v>
      </c>
      <c r="C325" t="s">
        <v>639</v>
      </c>
      <c r="D325">
        <v>54</v>
      </c>
    </row>
    <row r="326" spans="1:4">
      <c r="A326">
        <v>5406</v>
      </c>
      <c r="B326" t="s">
        <v>393</v>
      </c>
      <c r="C326" t="s">
        <v>639</v>
      </c>
      <c r="D326">
        <v>54</v>
      </c>
    </row>
    <row r="327" spans="1:4">
      <c r="A327">
        <v>5411</v>
      </c>
      <c r="B327" t="s">
        <v>375</v>
      </c>
      <c r="C327" t="s">
        <v>639</v>
      </c>
      <c r="D327">
        <v>54</v>
      </c>
    </row>
    <row r="328" spans="1:4">
      <c r="A328">
        <v>5412</v>
      </c>
      <c r="B328" t="s">
        <v>611</v>
      </c>
      <c r="C328" t="s">
        <v>639</v>
      </c>
      <c r="D328">
        <v>54</v>
      </c>
    </row>
    <row r="329" spans="1:4">
      <c r="A329">
        <v>5413</v>
      </c>
      <c r="B329" t="s">
        <v>376</v>
      </c>
      <c r="C329" t="s">
        <v>639</v>
      </c>
      <c r="D329">
        <v>54</v>
      </c>
    </row>
    <row r="330" spans="1:4">
      <c r="A330">
        <v>5414</v>
      </c>
      <c r="B330" t="s">
        <v>377</v>
      </c>
      <c r="C330" t="s">
        <v>639</v>
      </c>
      <c r="D330">
        <v>54</v>
      </c>
    </row>
    <row r="331" spans="1:4">
      <c r="A331">
        <v>5415</v>
      </c>
      <c r="B331" t="s">
        <v>378</v>
      </c>
      <c r="C331" t="s">
        <v>639</v>
      </c>
      <c r="D331">
        <v>54</v>
      </c>
    </row>
    <row r="332" spans="1:4">
      <c r="A332">
        <v>5416</v>
      </c>
      <c r="B332" t="s">
        <v>379</v>
      </c>
      <c r="C332" t="s">
        <v>639</v>
      </c>
      <c r="D332">
        <v>54</v>
      </c>
    </row>
    <row r="333" spans="1:4">
      <c r="A333">
        <v>5417</v>
      </c>
      <c r="B333" t="s">
        <v>380</v>
      </c>
      <c r="C333" t="s">
        <v>639</v>
      </c>
      <c r="D333">
        <v>54</v>
      </c>
    </row>
    <row r="334" spans="1:4">
      <c r="A334">
        <v>5418</v>
      </c>
      <c r="B334" t="s">
        <v>51</v>
      </c>
      <c r="C334" t="s">
        <v>639</v>
      </c>
      <c r="D334">
        <v>54</v>
      </c>
    </row>
    <row r="335" spans="1:4">
      <c r="A335">
        <v>5419</v>
      </c>
      <c r="B335" t="s">
        <v>381</v>
      </c>
      <c r="C335" t="s">
        <v>639</v>
      </c>
      <c r="D335">
        <v>54</v>
      </c>
    </row>
    <row r="336" spans="1:4">
      <c r="A336">
        <v>5420</v>
      </c>
      <c r="B336" t="s">
        <v>382</v>
      </c>
      <c r="C336" t="s">
        <v>639</v>
      </c>
      <c r="D336">
        <v>54</v>
      </c>
    </row>
    <row r="337" spans="1:4">
      <c r="A337">
        <v>5421</v>
      </c>
      <c r="B337" t="s">
        <v>640</v>
      </c>
      <c r="C337" t="s">
        <v>639</v>
      </c>
      <c r="D337">
        <v>54</v>
      </c>
    </row>
    <row r="338" spans="1:4">
      <c r="A338">
        <v>5422</v>
      </c>
      <c r="B338" t="s">
        <v>383</v>
      </c>
      <c r="C338" t="s">
        <v>639</v>
      </c>
      <c r="D338">
        <v>54</v>
      </c>
    </row>
    <row r="339" spans="1:4">
      <c r="A339">
        <v>5423</v>
      </c>
      <c r="B339" t="s">
        <v>384</v>
      </c>
      <c r="C339" t="s">
        <v>639</v>
      </c>
      <c r="D339">
        <v>54</v>
      </c>
    </row>
    <row r="340" spans="1:4">
      <c r="A340">
        <v>5424</v>
      </c>
      <c r="B340" t="s">
        <v>385</v>
      </c>
      <c r="C340" t="s">
        <v>639</v>
      </c>
      <c r="D340">
        <v>54</v>
      </c>
    </row>
    <row r="341" spans="1:4">
      <c r="A341">
        <v>5425</v>
      </c>
      <c r="B341" t="s">
        <v>386</v>
      </c>
      <c r="C341" t="s">
        <v>639</v>
      </c>
      <c r="D341">
        <v>54</v>
      </c>
    </row>
    <row r="342" spans="1:4">
      <c r="A342">
        <v>5426</v>
      </c>
      <c r="B342" t="s">
        <v>387</v>
      </c>
      <c r="C342" t="s">
        <v>639</v>
      </c>
      <c r="D342">
        <v>54</v>
      </c>
    </row>
    <row r="343" spans="1:4">
      <c r="A343">
        <v>5427</v>
      </c>
      <c r="B343" t="s">
        <v>388</v>
      </c>
      <c r="C343" t="s">
        <v>639</v>
      </c>
      <c r="D343">
        <v>54</v>
      </c>
    </row>
    <row r="344" spans="1:4">
      <c r="A344">
        <v>5428</v>
      </c>
      <c r="B344" t="s">
        <v>389</v>
      </c>
      <c r="C344" t="s">
        <v>639</v>
      </c>
      <c r="D344">
        <v>54</v>
      </c>
    </row>
    <row r="345" spans="1:4">
      <c r="A345">
        <v>5429</v>
      </c>
      <c r="B345" t="s">
        <v>390</v>
      </c>
      <c r="C345" t="s">
        <v>639</v>
      </c>
      <c r="D345">
        <v>54</v>
      </c>
    </row>
    <row r="346" spans="1:4">
      <c r="A346">
        <v>5430</v>
      </c>
      <c r="B346" t="s">
        <v>405</v>
      </c>
      <c r="C346" t="s">
        <v>639</v>
      </c>
      <c r="D346">
        <v>54</v>
      </c>
    </row>
    <row r="347" spans="1:4">
      <c r="A347">
        <v>5432</v>
      </c>
      <c r="B347" t="s">
        <v>450</v>
      </c>
      <c r="C347" t="s">
        <v>639</v>
      </c>
      <c r="D347">
        <v>54</v>
      </c>
    </row>
    <row r="348" spans="1:4">
      <c r="A348">
        <v>5433</v>
      </c>
      <c r="B348" t="s">
        <v>395</v>
      </c>
      <c r="C348" t="s">
        <v>639</v>
      </c>
      <c r="D348">
        <v>54</v>
      </c>
    </row>
    <row r="349" spans="1:4">
      <c r="A349">
        <v>5434</v>
      </c>
      <c r="B349" t="s">
        <v>451</v>
      </c>
      <c r="C349" t="s">
        <v>639</v>
      </c>
      <c r="D349">
        <v>54</v>
      </c>
    </row>
    <row r="350" spans="1:4">
      <c r="A350">
        <v>5435</v>
      </c>
      <c r="B350" t="s">
        <v>452</v>
      </c>
      <c r="C350" t="s">
        <v>639</v>
      </c>
      <c r="D350">
        <v>54</v>
      </c>
    </row>
    <row r="351" spans="1:4">
      <c r="A351">
        <v>5436</v>
      </c>
      <c r="B351" t="s">
        <v>396</v>
      </c>
      <c r="C351" t="s">
        <v>639</v>
      </c>
      <c r="D351">
        <v>54</v>
      </c>
    </row>
    <row r="352" spans="1:4">
      <c r="A352">
        <v>5437</v>
      </c>
      <c r="B352" t="s">
        <v>79</v>
      </c>
      <c r="C352" t="s">
        <v>639</v>
      </c>
      <c r="D352">
        <v>54</v>
      </c>
    </row>
    <row r="353" spans="1:4">
      <c r="A353">
        <v>5438</v>
      </c>
      <c r="B353" t="s">
        <v>397</v>
      </c>
      <c r="C353" t="s">
        <v>639</v>
      </c>
      <c r="D353">
        <v>54</v>
      </c>
    </row>
    <row r="354" spans="1:4">
      <c r="A354">
        <v>5439</v>
      </c>
      <c r="B354" t="s">
        <v>407</v>
      </c>
      <c r="C354" t="s">
        <v>639</v>
      </c>
      <c r="D354">
        <v>54</v>
      </c>
    </row>
    <row r="355" spans="1:4">
      <c r="A355">
        <v>5440</v>
      </c>
      <c r="B355" t="s">
        <v>398</v>
      </c>
      <c r="C355" t="s">
        <v>639</v>
      </c>
      <c r="D355">
        <v>54</v>
      </c>
    </row>
    <row r="356" spans="1:4">
      <c r="A356">
        <v>5441</v>
      </c>
      <c r="B356" t="s">
        <v>399</v>
      </c>
      <c r="C356" t="s">
        <v>639</v>
      </c>
      <c r="D356">
        <v>54</v>
      </c>
    </row>
    <row r="357" spans="1:4">
      <c r="A357">
        <v>5442</v>
      </c>
      <c r="B357" t="s">
        <v>400</v>
      </c>
      <c r="C357" t="s">
        <v>639</v>
      </c>
      <c r="D357">
        <v>54</v>
      </c>
    </row>
    <row r="358" spans="1:4">
      <c r="A358">
        <v>5443</v>
      </c>
      <c r="B358" t="s">
        <v>453</v>
      </c>
      <c r="C358" t="s">
        <v>639</v>
      </c>
      <c r="D358">
        <v>54</v>
      </c>
    </row>
    <row r="359" spans="1:4">
      <c r="A359">
        <v>5444</v>
      </c>
      <c r="B359" t="s">
        <v>612</v>
      </c>
      <c r="C359" t="s">
        <v>639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490</v>
      </c>
      <c r="D1" t="s">
        <v>491</v>
      </c>
      <c r="E1" t="s">
        <v>492</v>
      </c>
      <c r="F1" t="s">
        <v>493</v>
      </c>
      <c r="G1" t="s">
        <v>494</v>
      </c>
      <c r="H1" t="s">
        <v>495</v>
      </c>
      <c r="I1" t="s">
        <v>496</v>
      </c>
      <c r="J1" t="s">
        <v>497</v>
      </c>
      <c r="K1" t="s">
        <v>498</v>
      </c>
      <c r="L1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25</v>
      </c>
      <c r="R1" t="s">
        <v>567</v>
      </c>
      <c r="S1" t="s">
        <v>567</v>
      </c>
    </row>
    <row r="2" spans="1:19">
      <c r="A2">
        <v>2022</v>
      </c>
      <c r="B2">
        <v>103</v>
      </c>
      <c r="C2">
        <v>72181</v>
      </c>
      <c r="D2">
        <v>3.4122553026419689</v>
      </c>
      <c r="E2">
        <v>6.2564940912428479</v>
      </c>
      <c r="F2">
        <v>90.228730552361441</v>
      </c>
      <c r="G2">
        <v>0.1025200537537579</v>
      </c>
      <c r="H2">
        <v>100.00000000000001</v>
      </c>
      <c r="I2">
        <v>28.702314250913499</v>
      </c>
      <c r="J2">
        <v>32.765256864481742</v>
      </c>
      <c r="K2">
        <v>19.54164568234868</v>
      </c>
      <c r="L2">
        <v>49.133783783783798</v>
      </c>
      <c r="M2">
        <v>20.170051960321217</v>
      </c>
      <c r="N2">
        <v>76.003778932451596</v>
      </c>
      <c r="O2">
        <v>0.75578649031648548</v>
      </c>
      <c r="P2">
        <v>3.0703826169107225</v>
      </c>
      <c r="Q2">
        <v>1</v>
      </c>
      <c r="R2">
        <v>1</v>
      </c>
      <c r="S2">
        <v>1</v>
      </c>
    </row>
    <row r="3" spans="1:19">
      <c r="A3">
        <v>2022</v>
      </c>
      <c r="B3">
        <v>106</v>
      </c>
      <c r="C3">
        <v>41998</v>
      </c>
      <c r="D3">
        <v>5.0502404876422684</v>
      </c>
      <c r="E3">
        <v>8.7718462783942091</v>
      </c>
      <c r="F3">
        <v>85.682651554835942</v>
      </c>
      <c r="G3">
        <v>0.37620839087575592</v>
      </c>
      <c r="H3">
        <v>99.88094671174818</v>
      </c>
      <c r="I3">
        <v>28.060396039603951</v>
      </c>
      <c r="J3">
        <v>31.934961997828442</v>
      </c>
      <c r="K3">
        <v>18.908439627622247</v>
      </c>
      <c r="L3">
        <v>43.629746835443044</v>
      </c>
      <c r="M3">
        <v>20.691785052501544</v>
      </c>
      <c r="N3">
        <v>71.402100061766518</v>
      </c>
      <c r="O3">
        <v>0.86473131562693006</v>
      </c>
      <c r="P3">
        <v>7.0413835701050012</v>
      </c>
      <c r="Q3">
        <v>2</v>
      </c>
      <c r="R3">
        <v>1</v>
      </c>
      <c r="S3">
        <v>1</v>
      </c>
    </row>
    <row r="4" spans="1:19">
      <c r="A4">
        <v>2022</v>
      </c>
      <c r="B4">
        <v>109</v>
      </c>
      <c r="Q4">
        <v>1</v>
      </c>
      <c r="R4">
        <v>1</v>
      </c>
      <c r="S4">
        <v>1</v>
      </c>
    </row>
    <row r="5" spans="1:19">
      <c r="A5">
        <v>2022</v>
      </c>
      <c r="B5">
        <v>110</v>
      </c>
      <c r="C5">
        <v>102283</v>
      </c>
      <c r="D5">
        <v>5.1787687103428723</v>
      </c>
      <c r="E5">
        <v>10.395666924122288</v>
      </c>
      <c r="F5">
        <v>83.73434490580054</v>
      </c>
      <c r="G5">
        <v>0.68926410058367493</v>
      </c>
      <c r="H5">
        <v>99.998044640849372</v>
      </c>
      <c r="I5">
        <v>28.569522371153472</v>
      </c>
      <c r="J5">
        <v>33.018667356343478</v>
      </c>
      <c r="K5">
        <v>18.725981948952651</v>
      </c>
      <c r="L5">
        <v>44.822907801418424</v>
      </c>
      <c r="M5">
        <v>17.571428571428577</v>
      </c>
      <c r="N5">
        <v>71.428571428571445</v>
      </c>
      <c r="O5">
        <v>1.1071428571428577</v>
      </c>
      <c r="P5">
        <v>9.8928571428571388</v>
      </c>
      <c r="Q5">
        <v>1</v>
      </c>
      <c r="R5">
        <v>1</v>
      </c>
      <c r="S5">
        <v>1</v>
      </c>
    </row>
    <row r="6" spans="1:19">
      <c r="A6">
        <v>2022</v>
      </c>
      <c r="B6">
        <v>111</v>
      </c>
      <c r="C6">
        <v>125115</v>
      </c>
      <c r="D6">
        <v>3.6606322183591087</v>
      </c>
      <c r="E6">
        <v>8.7775246772968902</v>
      </c>
      <c r="F6">
        <v>86.587539463693403</v>
      </c>
      <c r="G6">
        <v>0.49234704072253521</v>
      </c>
      <c r="H6">
        <v>99.518043400071903</v>
      </c>
      <c r="I6">
        <v>29.938748908296969</v>
      </c>
      <c r="J6">
        <v>34.07007284647613</v>
      </c>
      <c r="K6">
        <v>19.452671645097688</v>
      </c>
      <c r="L6">
        <v>45.580081168831157</v>
      </c>
      <c r="M6">
        <v>18.298261665141808</v>
      </c>
      <c r="N6">
        <v>72.735590118938688</v>
      </c>
      <c r="O6">
        <v>1.4486123818237271</v>
      </c>
      <c r="P6">
        <v>7.5175358340957619</v>
      </c>
      <c r="Q6">
        <v>1</v>
      </c>
      <c r="R6">
        <v>1</v>
      </c>
      <c r="S6">
        <v>1</v>
      </c>
    </row>
    <row r="7" spans="1:19">
      <c r="A7">
        <v>2022</v>
      </c>
      <c r="B7">
        <v>113</v>
      </c>
      <c r="Q7">
        <v>1</v>
      </c>
      <c r="R7">
        <v>1</v>
      </c>
      <c r="S7">
        <v>1</v>
      </c>
    </row>
    <row r="8" spans="1:19">
      <c r="A8">
        <v>2022</v>
      </c>
      <c r="B8">
        <v>116</v>
      </c>
      <c r="C8">
        <v>86775</v>
      </c>
      <c r="D8">
        <v>4.3261307980409125</v>
      </c>
      <c r="E8">
        <v>8.4828579660040297</v>
      </c>
      <c r="F8">
        <v>86.481129357533888</v>
      </c>
      <c r="G8">
        <v>0.49322961682512251</v>
      </c>
      <c r="H8">
        <v>99.783347738403918</v>
      </c>
      <c r="I8">
        <v>25.83936600958986</v>
      </c>
      <c r="J8">
        <v>31.476793913870303</v>
      </c>
      <c r="K8">
        <v>18.103600954106962</v>
      </c>
      <c r="L8">
        <v>42.358084112149562</v>
      </c>
      <c r="M8">
        <v>17.764120573602575</v>
      </c>
      <c r="N8">
        <v>69.973661106233521</v>
      </c>
      <c r="O8">
        <v>3.4533216271583242</v>
      </c>
      <c r="P8">
        <v>8.8088966930055612</v>
      </c>
      <c r="Q8">
        <v>1</v>
      </c>
      <c r="R8">
        <v>1</v>
      </c>
      <c r="S8">
        <v>1</v>
      </c>
    </row>
    <row r="9" spans="1:19">
      <c r="A9">
        <v>2022</v>
      </c>
      <c r="B9">
        <v>117</v>
      </c>
      <c r="C9">
        <v>59119</v>
      </c>
      <c r="D9">
        <v>3.5572320235457302</v>
      </c>
      <c r="E9">
        <v>9.0580016576735076</v>
      </c>
      <c r="F9">
        <v>85.535952908540352</v>
      </c>
      <c r="G9">
        <v>0.59033474855799317</v>
      </c>
      <c r="H9">
        <v>98.741521338317611</v>
      </c>
      <c r="I9">
        <v>26.940608654303286</v>
      </c>
      <c r="J9">
        <v>32.74464985994387</v>
      </c>
      <c r="K9">
        <v>18.639960053788876</v>
      </c>
      <c r="L9">
        <v>44.335530085959846</v>
      </c>
      <c r="M9">
        <v>15.101892285298399</v>
      </c>
      <c r="N9">
        <v>74.59970887918486</v>
      </c>
      <c r="O9">
        <v>1.0917030567685586</v>
      </c>
      <c r="P9">
        <v>9.2066957787481822</v>
      </c>
      <c r="Q9">
        <v>2</v>
      </c>
      <c r="R9">
        <v>1</v>
      </c>
      <c r="S9">
        <v>1</v>
      </c>
    </row>
    <row r="10" spans="1:19">
      <c r="A10">
        <v>2022</v>
      </c>
      <c r="B10">
        <v>134</v>
      </c>
      <c r="C10">
        <v>112702</v>
      </c>
      <c r="D10">
        <v>4.5953044311547284</v>
      </c>
      <c r="E10">
        <v>9.7008038899043481</v>
      </c>
      <c r="F10">
        <v>85.090770350126945</v>
      </c>
      <c r="G10">
        <v>0.5394757857003426</v>
      </c>
      <c r="H10">
        <v>99.926354456886315</v>
      </c>
      <c r="I10">
        <v>25.522861556284997</v>
      </c>
      <c r="J10">
        <v>31.053650416171255</v>
      </c>
      <c r="K10">
        <v>18.472706180460811</v>
      </c>
      <c r="L10">
        <v>42.659638157894705</v>
      </c>
      <c r="M10">
        <v>16.282928852935079</v>
      </c>
      <c r="N10">
        <v>71.582659199336234</v>
      </c>
      <c r="O10">
        <v>3.0491599253266943</v>
      </c>
      <c r="P10">
        <v>9.0852520224019901</v>
      </c>
      <c r="Q10">
        <v>1</v>
      </c>
      <c r="R10">
        <v>1</v>
      </c>
      <c r="S10">
        <v>1</v>
      </c>
    </row>
    <row r="11" spans="1:19">
      <c r="A11">
        <v>2022</v>
      </c>
      <c r="B11">
        <v>141</v>
      </c>
      <c r="C11">
        <v>110515</v>
      </c>
      <c r="D11">
        <v>5.0418495226892279</v>
      </c>
      <c r="E11">
        <v>9.0304483554268646</v>
      </c>
      <c r="F11">
        <v>85.0328009772429</v>
      </c>
      <c r="G11">
        <v>0.32846219970139801</v>
      </c>
      <c r="H11">
        <v>99.433561055060395</v>
      </c>
      <c r="I11">
        <v>23.163944723618105</v>
      </c>
      <c r="J11">
        <v>29.541342685370775</v>
      </c>
      <c r="K11">
        <v>17.346260667844149</v>
      </c>
      <c r="L11">
        <v>46.295867768595031</v>
      </c>
      <c r="M11">
        <v>15.566290928609764</v>
      </c>
      <c r="N11">
        <v>73.510466988727856</v>
      </c>
      <c r="O11">
        <v>3.3011272141706924</v>
      </c>
      <c r="P11">
        <v>7.6221148684916802</v>
      </c>
      <c r="Q11">
        <v>2</v>
      </c>
      <c r="R11">
        <v>1</v>
      </c>
      <c r="S11">
        <v>1</v>
      </c>
    </row>
    <row r="12" spans="1:19">
      <c r="A12">
        <v>2022</v>
      </c>
      <c r="B12">
        <v>143</v>
      </c>
      <c r="C12">
        <v>26521.080000000005</v>
      </c>
      <c r="D12">
        <v>4.0150702761727652</v>
      </c>
      <c r="E12">
        <v>9.1122608883197831</v>
      </c>
      <c r="F12">
        <v>86.397575061045757</v>
      </c>
      <c r="G12">
        <v>0.47509377446167361</v>
      </c>
      <c r="H12">
        <v>99.999999999999986</v>
      </c>
      <c r="I12">
        <v>28.721591976259369</v>
      </c>
      <c r="J12">
        <v>33.406298749932823</v>
      </c>
      <c r="K12">
        <v>19.803801851915527</v>
      </c>
      <c r="L12">
        <v>46.730952380952338</v>
      </c>
      <c r="M12">
        <v>15.463917525773196</v>
      </c>
      <c r="N12">
        <v>72.402854877081694</v>
      </c>
      <c r="O12">
        <v>3.2513877874702626</v>
      </c>
      <c r="P12">
        <v>8.8818398096748616</v>
      </c>
      <c r="Q12">
        <v>2</v>
      </c>
      <c r="R12">
        <v>1</v>
      </c>
      <c r="S12">
        <v>1</v>
      </c>
    </row>
    <row r="13" spans="1:19">
      <c r="A13">
        <v>2022</v>
      </c>
      <c r="B13">
        <v>147</v>
      </c>
      <c r="C13">
        <v>18445</v>
      </c>
      <c r="D13">
        <v>4.1528869612361072</v>
      </c>
      <c r="E13">
        <v>7.9425318514502576</v>
      </c>
      <c r="F13">
        <v>87.579289780428297</v>
      </c>
      <c r="G13">
        <v>0.32529140688533481</v>
      </c>
      <c r="H13">
        <v>100</v>
      </c>
      <c r="I13">
        <v>23.973237597911226</v>
      </c>
      <c r="J13">
        <v>28.416791808873676</v>
      </c>
      <c r="K13">
        <v>16.231063513680851</v>
      </c>
      <c r="L13">
        <v>38.616666666666674</v>
      </c>
      <c r="M13">
        <v>17.312072892938499</v>
      </c>
      <c r="N13">
        <v>72.665148063781317</v>
      </c>
      <c r="O13">
        <v>2.0501138952164002</v>
      </c>
      <c r="P13">
        <v>7.9726651480637809</v>
      </c>
      <c r="Q13">
        <v>2</v>
      </c>
      <c r="R13">
        <v>1</v>
      </c>
      <c r="S13">
        <v>1</v>
      </c>
    </row>
    <row r="14" spans="1:19">
      <c r="A14">
        <v>2022</v>
      </c>
      <c r="B14">
        <v>155</v>
      </c>
      <c r="C14">
        <v>60870</v>
      </c>
      <c r="D14">
        <v>4.7593231476918012</v>
      </c>
      <c r="E14">
        <v>9.6500739280433674</v>
      </c>
      <c r="F14">
        <v>85.168391654345314</v>
      </c>
      <c r="G14">
        <v>0.41892557910300637</v>
      </c>
      <c r="H14">
        <v>99.996714309183503</v>
      </c>
      <c r="I14">
        <v>28.438218847083153</v>
      </c>
      <c r="J14">
        <v>33.180553285665631</v>
      </c>
      <c r="K14">
        <v>19.775403340920438</v>
      </c>
      <c r="L14">
        <v>42.106196078431395</v>
      </c>
      <c r="M14">
        <v>18.702770780856422</v>
      </c>
      <c r="N14">
        <v>74.055415617128475</v>
      </c>
      <c r="O14">
        <v>1.5113350125944589</v>
      </c>
      <c r="P14">
        <v>5.7304785894206551</v>
      </c>
      <c r="Q14">
        <v>1</v>
      </c>
      <c r="R14">
        <v>1</v>
      </c>
      <c r="S14">
        <v>1</v>
      </c>
    </row>
    <row r="15" spans="1:19">
      <c r="A15">
        <v>2022</v>
      </c>
      <c r="B15">
        <v>160</v>
      </c>
      <c r="C15">
        <v>42552</v>
      </c>
      <c r="D15">
        <v>5.2664974619289344</v>
      </c>
      <c r="E15">
        <v>9.7198721564203776</v>
      </c>
      <c r="F15">
        <v>84.238108667042681</v>
      </c>
      <c r="G15">
        <v>0.44181237074638074</v>
      </c>
      <c r="H15">
        <v>99.666290656138386</v>
      </c>
      <c r="I15">
        <v>26.450200803212912</v>
      </c>
      <c r="J15">
        <v>31.223718568665397</v>
      </c>
      <c r="K15">
        <v>18.706003626726122</v>
      </c>
      <c r="L15">
        <v>42.114893617021266</v>
      </c>
      <c r="M15">
        <v>17.591499409681226</v>
      </c>
      <c r="N15">
        <v>73.55371900826448</v>
      </c>
      <c r="O15">
        <v>1.0625737898465173</v>
      </c>
      <c r="P15">
        <v>7.7922077922077904</v>
      </c>
      <c r="Q15">
        <v>2</v>
      </c>
      <c r="R15">
        <v>1</v>
      </c>
      <c r="S15">
        <v>1</v>
      </c>
    </row>
    <row r="16" spans="1:19">
      <c r="A16">
        <v>2022</v>
      </c>
      <c r="B16">
        <v>171</v>
      </c>
      <c r="C16">
        <v>23296</v>
      </c>
      <c r="D16">
        <v>3.0348557692307701</v>
      </c>
      <c r="E16">
        <v>8.2460508241758248</v>
      </c>
      <c r="F16">
        <v>88.418612637362656</v>
      </c>
      <c r="G16">
        <v>0.29189560439560447</v>
      </c>
      <c r="H16">
        <v>99.991414835164861</v>
      </c>
      <c r="I16">
        <v>31.623041018387553</v>
      </c>
      <c r="J16">
        <v>34.81793336803748</v>
      </c>
      <c r="K16">
        <v>20.071694339256283</v>
      </c>
      <c r="L16">
        <v>45.93838235294119</v>
      </c>
      <c r="M16">
        <v>19.451585261353902</v>
      </c>
      <c r="N16">
        <v>74.80719794344472</v>
      </c>
      <c r="O16">
        <v>0.94258783204798591</v>
      </c>
      <c r="P16">
        <v>4.7986289631533836</v>
      </c>
      <c r="Q16">
        <v>1</v>
      </c>
      <c r="R16">
        <v>1</v>
      </c>
      <c r="S16">
        <v>1</v>
      </c>
    </row>
    <row r="17" spans="1:19">
      <c r="A17">
        <v>2022</v>
      </c>
      <c r="B17">
        <v>175</v>
      </c>
      <c r="C17">
        <v>17042</v>
      </c>
      <c r="D17">
        <v>5.433634549935455</v>
      </c>
      <c r="E17">
        <v>9.9401478699683121</v>
      </c>
      <c r="F17">
        <v>83.851660603215578</v>
      </c>
      <c r="G17">
        <v>0.77455697688064817</v>
      </c>
      <c r="H17">
        <v>100</v>
      </c>
      <c r="I17">
        <v>22.670302375809939</v>
      </c>
      <c r="J17">
        <v>28.759740259740255</v>
      </c>
      <c r="K17">
        <v>16.540909727081903</v>
      </c>
      <c r="L17">
        <v>38.612878787878806</v>
      </c>
      <c r="M17">
        <v>11.111111111111112</v>
      </c>
      <c r="N17">
        <v>73.232323232323239</v>
      </c>
      <c r="O17">
        <v>3.0303030303030303</v>
      </c>
      <c r="P17">
        <v>12.626262626262628</v>
      </c>
      <c r="Q17">
        <v>2</v>
      </c>
      <c r="R17">
        <v>1</v>
      </c>
      <c r="S17">
        <v>1</v>
      </c>
    </row>
    <row r="18" spans="1:19">
      <c r="A18">
        <v>2022</v>
      </c>
      <c r="B18">
        <v>177</v>
      </c>
      <c r="C18">
        <v>38487.210000000006</v>
      </c>
      <c r="D18">
        <v>1.9850750418125911</v>
      </c>
      <c r="E18">
        <v>10.62591962368797</v>
      </c>
      <c r="F18">
        <v>86.965488015369246</v>
      </c>
      <c r="G18">
        <v>0.42351731913017343</v>
      </c>
      <c r="H18">
        <v>99.999999999999986</v>
      </c>
      <c r="I18">
        <v>25.528926701570672</v>
      </c>
      <c r="J18">
        <v>30.42686117536589</v>
      </c>
      <c r="K18">
        <v>18.998090861260607</v>
      </c>
      <c r="L18">
        <v>39.658895705521473</v>
      </c>
      <c r="M18">
        <v>5.5770720371804803</v>
      </c>
      <c r="N18">
        <v>84.043377226955869</v>
      </c>
      <c r="O18">
        <v>2.4012393493415956</v>
      </c>
      <c r="P18">
        <v>7.9783113865220781</v>
      </c>
      <c r="Q18">
        <v>2</v>
      </c>
      <c r="R18">
        <v>1</v>
      </c>
      <c r="S18">
        <v>1</v>
      </c>
    </row>
    <row r="19" spans="1:19">
      <c r="A19">
        <v>2022</v>
      </c>
      <c r="B19">
        <v>178</v>
      </c>
      <c r="C19">
        <v>12539.75</v>
      </c>
      <c r="D19">
        <v>3.0223888036045383</v>
      </c>
      <c r="E19">
        <v>8.6445104567475433</v>
      </c>
      <c r="F19">
        <v>87.224625690304862</v>
      </c>
      <c r="G19">
        <v>0.38278275085228974</v>
      </c>
      <c r="H19">
        <v>99.274307701509215</v>
      </c>
      <c r="I19">
        <v>28.925593667546167</v>
      </c>
      <c r="J19">
        <v>32.370202952029558</v>
      </c>
      <c r="K19">
        <v>18.302959932344471</v>
      </c>
      <c r="L19">
        <v>38.508333333333347</v>
      </c>
      <c r="M19">
        <v>15.746421267893657</v>
      </c>
      <c r="N19">
        <v>75.869120654396738</v>
      </c>
      <c r="O19">
        <v>2.0449897750511243</v>
      </c>
      <c r="P19">
        <v>6.3394683026584859</v>
      </c>
      <c r="Q19">
        <v>2</v>
      </c>
      <c r="R19">
        <v>1</v>
      </c>
      <c r="S19">
        <v>1</v>
      </c>
    </row>
    <row r="20" spans="1:19">
      <c r="A20">
        <v>2022</v>
      </c>
      <c r="B20">
        <v>181</v>
      </c>
      <c r="C20">
        <v>32098.38</v>
      </c>
      <c r="D20">
        <v>3.9441242829077359</v>
      </c>
      <c r="E20">
        <v>9.5596413276931766</v>
      </c>
      <c r="F20">
        <v>85.860688296418687</v>
      </c>
      <c r="G20">
        <v>0.63554609298039344</v>
      </c>
      <c r="H20">
        <v>100</v>
      </c>
      <c r="I20">
        <v>29.243364928909919</v>
      </c>
      <c r="J20">
        <v>30.064592030607947</v>
      </c>
      <c r="K20">
        <v>18.167166124393074</v>
      </c>
      <c r="L20">
        <v>39.681862745098023</v>
      </c>
      <c r="M20">
        <v>20.274914089347075</v>
      </c>
      <c r="N20">
        <v>67.096219931271477</v>
      </c>
      <c r="O20">
        <v>1.4604810996563578</v>
      </c>
      <c r="P20">
        <v>11.168384879725085</v>
      </c>
      <c r="Q20">
        <v>2</v>
      </c>
      <c r="R20">
        <v>1</v>
      </c>
      <c r="S20">
        <v>1</v>
      </c>
    </row>
    <row r="21" spans="1:19">
      <c r="A21">
        <v>2022</v>
      </c>
      <c r="B21">
        <v>262</v>
      </c>
      <c r="C21">
        <v>746</v>
      </c>
      <c r="D21">
        <v>9.9195710455764061</v>
      </c>
      <c r="E21">
        <v>6.3002680965147455</v>
      </c>
      <c r="F21">
        <v>83.512064343163559</v>
      </c>
      <c r="G21">
        <v>0.26809651474530832</v>
      </c>
      <c r="H21">
        <v>100</v>
      </c>
      <c r="I21">
        <v>15.444594594594598</v>
      </c>
      <c r="J21">
        <v>18.444680851063836</v>
      </c>
      <c r="K21">
        <v>11.891492776886032</v>
      </c>
      <c r="L21">
        <v>27.550000000000004</v>
      </c>
      <c r="M21">
        <v>0</v>
      </c>
      <c r="O21">
        <v>0</v>
      </c>
      <c r="P21">
        <v>0</v>
      </c>
      <c r="Q21">
        <v>2</v>
      </c>
      <c r="R21">
        <v>1</v>
      </c>
      <c r="S21">
        <v>1</v>
      </c>
    </row>
    <row r="22" spans="1:19">
      <c r="A22">
        <v>2022</v>
      </c>
      <c r="B22">
        <v>267</v>
      </c>
      <c r="C22">
        <v>1994</v>
      </c>
      <c r="D22">
        <v>0</v>
      </c>
      <c r="E22">
        <v>5.2657973921765295</v>
      </c>
      <c r="F22">
        <v>94.684052156469406</v>
      </c>
      <c r="G22">
        <v>5.0150451354062195E-2</v>
      </c>
      <c r="H22">
        <v>99.999999999999986</v>
      </c>
      <c r="I22">
        <v>0</v>
      </c>
      <c r="J22">
        <v>16.851428571428578</v>
      </c>
      <c r="K22">
        <v>11.470868644067782</v>
      </c>
      <c r="L22">
        <v>23.5</v>
      </c>
      <c r="M22">
        <v>0</v>
      </c>
      <c r="O22">
        <v>0</v>
      </c>
      <c r="P22">
        <v>0</v>
      </c>
      <c r="Q22">
        <v>2</v>
      </c>
      <c r="R22">
        <v>1</v>
      </c>
      <c r="S22">
        <v>1</v>
      </c>
    </row>
    <row r="23" spans="1:19">
      <c r="A23">
        <v>2022</v>
      </c>
      <c r="B23">
        <v>309</v>
      </c>
      <c r="C23">
        <v>96172</v>
      </c>
      <c r="D23">
        <v>5.4714469908081362</v>
      </c>
      <c r="E23">
        <v>9.7949507133053242</v>
      </c>
      <c r="F23">
        <v>84.251133386016704</v>
      </c>
      <c r="G23">
        <v>0.48246890986981666</v>
      </c>
      <c r="H23">
        <v>100</v>
      </c>
      <c r="I23">
        <v>27.068928164196087</v>
      </c>
      <c r="J23">
        <v>31.47864118895966</v>
      </c>
      <c r="K23">
        <v>17.859025497988405</v>
      </c>
      <c r="L23">
        <v>43.298060344827569</v>
      </c>
      <c r="M23">
        <v>20.52010489510489</v>
      </c>
      <c r="N23">
        <v>70.585664335664362</v>
      </c>
      <c r="O23">
        <v>1.354895104895105</v>
      </c>
      <c r="P23">
        <v>7.5393356643356659</v>
      </c>
      <c r="Q23">
        <v>1</v>
      </c>
      <c r="R23">
        <v>1</v>
      </c>
      <c r="S23">
        <v>1</v>
      </c>
    </row>
    <row r="24" spans="1:19">
      <c r="A24">
        <v>2022</v>
      </c>
      <c r="B24">
        <v>470</v>
      </c>
      <c r="C24">
        <v>11187</v>
      </c>
      <c r="D24">
        <v>3.2984714400643598</v>
      </c>
      <c r="E24">
        <v>10.449629033699829</v>
      </c>
      <c r="F24">
        <v>83.838383838383862</v>
      </c>
      <c r="G24">
        <v>0.35755787968177344</v>
      </c>
      <c r="H24">
        <v>97.944042191829823</v>
      </c>
      <c r="I24">
        <v>21.101084010840129</v>
      </c>
      <c r="J24">
        <v>25.84123182207011</v>
      </c>
      <c r="K24">
        <v>15.474464228595764</v>
      </c>
      <c r="L24">
        <v>35.065000000000005</v>
      </c>
      <c r="M24">
        <v>7.1038251366120218</v>
      </c>
      <c r="N24">
        <v>80.327868852459005</v>
      </c>
      <c r="O24">
        <v>3.8251366120218577</v>
      </c>
      <c r="P24">
        <v>8.7431693989071064</v>
      </c>
      <c r="Q24">
        <v>2</v>
      </c>
      <c r="R24">
        <v>1</v>
      </c>
      <c r="S24">
        <v>1</v>
      </c>
    </row>
    <row r="25" spans="1:19">
      <c r="A25">
        <v>2022</v>
      </c>
      <c r="B25">
        <v>629</v>
      </c>
      <c r="C25">
        <v>1823</v>
      </c>
      <c r="D25">
        <v>6.9665386725178244</v>
      </c>
      <c r="E25">
        <v>13.878222709818976</v>
      </c>
      <c r="F25">
        <v>78.38727372462975</v>
      </c>
      <c r="G25">
        <v>0.76796489303346149</v>
      </c>
      <c r="H25">
        <v>100.00000000000001</v>
      </c>
      <c r="I25">
        <v>25.902362204724405</v>
      </c>
      <c r="J25">
        <v>31.711462450592876</v>
      </c>
      <c r="K25">
        <v>16.348775367389795</v>
      </c>
      <c r="L25">
        <v>30.364285714285739</v>
      </c>
      <c r="M25">
        <v>20.143884892086326</v>
      </c>
      <c r="N25">
        <v>74.82014388489209</v>
      </c>
      <c r="O25">
        <v>2.1582733812949644</v>
      </c>
      <c r="P25">
        <v>2.8776978417266181</v>
      </c>
      <c r="Q25">
        <v>2</v>
      </c>
      <c r="R25">
        <v>1</v>
      </c>
      <c r="S25">
        <v>1</v>
      </c>
    </row>
    <row r="26" spans="1:19">
      <c r="A26">
        <v>2022</v>
      </c>
      <c r="B26">
        <v>643</v>
      </c>
      <c r="C26">
        <v>55534</v>
      </c>
      <c r="D26">
        <v>5.130190513919402</v>
      </c>
      <c r="E26">
        <v>9.6931609464472217</v>
      </c>
      <c r="F26">
        <v>84.776893434652649</v>
      </c>
      <c r="G26">
        <v>0.37814672092771978</v>
      </c>
      <c r="H26">
        <v>99.978391615946975</v>
      </c>
      <c r="I26">
        <v>24.156535626535625</v>
      </c>
      <c r="J26">
        <v>28.600143042912872</v>
      </c>
      <c r="K26">
        <v>17.128270815632817</v>
      </c>
      <c r="L26">
        <v>41.235428571428542</v>
      </c>
      <c r="M26">
        <v>18.2548794489093</v>
      </c>
      <c r="N26">
        <v>71.125143513203241</v>
      </c>
      <c r="O26">
        <v>2.2962112514351314</v>
      </c>
      <c r="P26">
        <v>8.323765786452352</v>
      </c>
      <c r="Q26">
        <v>1</v>
      </c>
      <c r="R26">
        <v>1</v>
      </c>
      <c r="S26">
        <v>1</v>
      </c>
    </row>
    <row r="27" spans="1:19">
      <c r="A27">
        <v>2022</v>
      </c>
      <c r="B27">
        <v>704</v>
      </c>
      <c r="C27">
        <v>500</v>
      </c>
      <c r="D27">
        <v>14.2</v>
      </c>
      <c r="E27">
        <v>21.4</v>
      </c>
      <c r="F27">
        <v>63.2</v>
      </c>
      <c r="G27">
        <v>1.2</v>
      </c>
      <c r="H27">
        <v>100</v>
      </c>
      <c r="I27">
        <v>16.125352112676051</v>
      </c>
      <c r="J27">
        <v>21.29252336448598</v>
      </c>
      <c r="K27">
        <v>14.074999999999998</v>
      </c>
      <c r="L27">
        <v>31.116666666666674</v>
      </c>
      <c r="M27">
        <v>0</v>
      </c>
      <c r="N27">
        <v>66.666666666666686</v>
      </c>
      <c r="O27">
        <v>0</v>
      </c>
      <c r="P27">
        <v>33.333333333333343</v>
      </c>
      <c r="Q27">
        <v>2</v>
      </c>
      <c r="R27">
        <v>1</v>
      </c>
      <c r="S27">
        <v>1</v>
      </c>
    </row>
    <row r="28" spans="1:19">
      <c r="A28">
        <v>2022</v>
      </c>
      <c r="B28">
        <v>802</v>
      </c>
      <c r="C28">
        <v>11452</v>
      </c>
      <c r="D28">
        <v>4.4533705902899055</v>
      </c>
      <c r="E28">
        <v>10.21655606007684</v>
      </c>
      <c r="F28">
        <v>85.068110373733802</v>
      </c>
      <c r="G28">
        <v>0.21830247991617183</v>
      </c>
      <c r="H28">
        <v>99.956339504016782</v>
      </c>
      <c r="I28">
        <v>26.644313725490232</v>
      </c>
      <c r="J28">
        <v>31.644017094017176</v>
      </c>
      <c r="K28">
        <v>18.868712789981601</v>
      </c>
      <c r="L28">
        <v>44.143999999999998</v>
      </c>
      <c r="M28">
        <v>14.618644067796613</v>
      </c>
      <c r="N28">
        <v>79.449152542372886</v>
      </c>
      <c r="O28">
        <v>1.6949152542372876</v>
      </c>
      <c r="P28">
        <v>4.2372881355932197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V130"/>
  <sheetViews>
    <sheetView defaultGridColor="0" colorId="22"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K4" sqref="K4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style="316" customWidth="1"/>
    <col min="5" max="5" width="4.54296875" customWidth="1"/>
    <col min="6" max="6" width="6.36328125" style="316" customWidth="1"/>
    <col min="7" max="7" width="5.6328125" style="316" customWidth="1"/>
    <col min="8" max="8" width="6.54296875" style="92" customWidth="1"/>
    <col min="9" max="10" width="5.54296875" style="92" customWidth="1"/>
    <col min="11" max="11" width="1" style="92" customWidth="1"/>
    <col min="12" max="12" width="7.08984375" style="316" customWidth="1"/>
    <col min="13" max="13" width="1.26953125" style="92" customWidth="1"/>
    <col min="14" max="14" width="4.54296875" style="92" customWidth="1"/>
    <col min="15" max="15" width="1.54296875" style="92" customWidth="1"/>
    <col min="16" max="16" width="6.90625" customWidth="1"/>
    <col min="17" max="17" width="4.54296875" style="33" customWidth="1"/>
    <col min="18" max="18" width="0.81640625" customWidth="1"/>
    <col min="19" max="19" width="4.7265625" customWidth="1"/>
    <col min="20" max="20" width="0.81640625" customWidth="1"/>
    <col min="21" max="21" width="6.36328125" customWidth="1"/>
    <col min="22" max="22" width="0.81640625" customWidth="1"/>
    <col min="23" max="23" width="5.90625" customWidth="1"/>
    <col min="24" max="24" width="4.1796875" style="33" customWidth="1"/>
    <col min="25" max="25" width="5.6328125" style="92" customWidth="1"/>
    <col min="26" max="26" width="4.08984375" style="398" customWidth="1"/>
    <col min="27" max="27" width="5.453125" style="11" customWidth="1"/>
    <col min="28" max="28" width="5.7265625" style="11" customWidth="1"/>
    <col min="29" max="29" width="5.54296875" style="11" customWidth="1"/>
    <col min="30" max="30" width="4.90625" style="11" customWidth="1"/>
    <col min="31" max="31" width="6.6328125" style="92" customWidth="1"/>
    <col min="32" max="32" width="5" customWidth="1"/>
    <col min="33" max="33" width="5.36328125" customWidth="1"/>
    <col min="34" max="34" width="5.81640625" style="11" customWidth="1"/>
    <col min="35" max="35" width="4.90625" style="11" customWidth="1"/>
    <col min="36" max="36" width="6.453125" style="11" customWidth="1"/>
    <col min="37" max="37" width="8.08984375" customWidth="1"/>
    <col min="38" max="38" width="7.453125" customWidth="1"/>
    <col min="39" max="39" width="10" customWidth="1"/>
    <col min="40" max="40" width="5.90625" customWidth="1"/>
    <col min="41" max="41" width="8.08984375" customWidth="1"/>
    <col min="42" max="42" width="5.90625" customWidth="1"/>
    <col min="43" max="43" width="8.08984375" customWidth="1"/>
    <col min="44" max="45" width="6.90625" customWidth="1"/>
    <col min="46" max="47" width="6.36328125" customWidth="1"/>
    <col min="48" max="48" width="7.90625" customWidth="1"/>
    <col min="49" max="49" width="5.6328125" customWidth="1"/>
    <col min="50" max="50" width="7.90625" customWidth="1"/>
    <col min="51" max="51" width="6.36328125" customWidth="1"/>
    <col min="52" max="52" width="7.90625" customWidth="1"/>
    <col min="53" max="53" width="6.36328125" customWidth="1"/>
    <col min="54" max="54" width="8" customWidth="1"/>
    <col min="55" max="55" width="9.1796875" customWidth="1"/>
    <col min="56" max="58" width="8" customWidth="1"/>
    <col min="59" max="59" width="7.36328125" customWidth="1"/>
    <col min="60" max="60" width="7.1796875" customWidth="1"/>
    <col min="61" max="61" width="7.08984375" customWidth="1"/>
    <col min="62" max="62" width="8" customWidth="1"/>
    <col min="63" max="63" width="10.08984375" customWidth="1"/>
    <col min="64" max="64" width="8" customWidth="1"/>
    <col min="65" max="65" width="9.6328125" customWidth="1"/>
    <col min="66" max="66" width="7.6328125" customWidth="1"/>
    <col min="67" max="67" width="9.6328125" customWidth="1"/>
    <col min="68" max="68" width="9.1796875" customWidth="1"/>
    <col min="69" max="71" width="7.90625" customWidth="1"/>
    <col min="72" max="72" width="8.08984375" customWidth="1"/>
    <col min="73" max="73" width="8.54296875" customWidth="1"/>
    <col min="74" max="74" width="8" customWidth="1"/>
    <col min="75" max="75" width="6.453125" customWidth="1"/>
    <col min="76" max="76" width="8.08984375" customWidth="1"/>
    <col min="77" max="77" width="7.54296875" customWidth="1"/>
    <col min="78" max="78" width="8.36328125" customWidth="1"/>
    <col min="79" max="79" width="9.453125" customWidth="1"/>
    <col min="80" max="81" width="8.36328125" customWidth="1"/>
    <col min="82" max="82" width="8.90625" customWidth="1"/>
    <col min="83" max="83" width="8.36328125" customWidth="1"/>
    <col min="84" max="84" width="7.90625" customWidth="1"/>
    <col min="85" max="85" width="8" customWidth="1"/>
    <col min="86" max="87" width="9.90625" customWidth="1"/>
    <col min="88" max="88" width="9.08984375" customWidth="1"/>
    <col min="89" max="89" width="8.36328125" customWidth="1"/>
    <col min="90" max="90" width="8.6328125" customWidth="1"/>
    <col min="91" max="91" width="8.90625" customWidth="1"/>
    <col min="92" max="92" width="8.08984375" customWidth="1"/>
    <col min="93" max="93" width="8.6328125" customWidth="1"/>
    <col min="94" max="95" width="9.90625" customWidth="1"/>
    <col min="96" max="96" width="8.08984375" customWidth="1"/>
    <col min="97" max="97" width="8" customWidth="1"/>
    <col min="98" max="98" width="8.08984375" customWidth="1"/>
    <col min="99" max="99" width="11.08984375" customWidth="1"/>
    <col min="100" max="100" width="7.6328125" customWidth="1"/>
    <col min="101" max="101" width="8.08984375" customWidth="1"/>
    <col min="102" max="102" width="7.90625" customWidth="1"/>
    <col min="103" max="103" width="8.90625" customWidth="1"/>
    <col min="104" max="104" width="6.90625" customWidth="1"/>
    <col min="105" max="105" width="6.6328125" customWidth="1"/>
    <col min="106" max="107" width="8.08984375" customWidth="1"/>
    <col min="108" max="108" width="9.36328125" customWidth="1"/>
    <col min="109" max="109" width="10.08984375" customWidth="1"/>
    <col min="110" max="110" width="10.90625" customWidth="1"/>
    <col min="111" max="114" width="8.08984375" customWidth="1"/>
    <col min="115" max="115" width="8.36328125" customWidth="1"/>
    <col min="116" max="116" width="11.08984375" customWidth="1"/>
    <col min="117" max="117" width="8.08984375" customWidth="1"/>
    <col min="118" max="118" width="6.36328125" customWidth="1"/>
    <col min="119" max="119" width="7.453125" customWidth="1"/>
    <col min="120" max="120" width="7.6328125" customWidth="1"/>
    <col min="121" max="122" width="7.90625" customWidth="1"/>
    <col min="123" max="123" width="8" customWidth="1"/>
    <col min="124" max="124" width="7.6328125" customWidth="1"/>
    <col min="125" max="125" width="7.90625" customWidth="1"/>
    <col min="126" max="126" width="8.08984375" customWidth="1"/>
    <col min="127" max="127" width="7.54296875" customWidth="1"/>
    <col min="128" max="128" width="7.90625" customWidth="1"/>
    <col min="129" max="129" width="7.6328125" customWidth="1"/>
    <col min="130" max="130" width="7.90625" customWidth="1"/>
    <col min="131" max="131" width="7.54296875" customWidth="1"/>
    <col min="132" max="132" width="7.90625" customWidth="1"/>
    <col min="133" max="133" width="9.90625" customWidth="1"/>
    <col min="134" max="134" width="7.08984375" customWidth="1"/>
    <col min="135" max="135" width="8.08984375" customWidth="1"/>
    <col min="136" max="136" width="8.54296875" customWidth="1"/>
    <col min="137" max="137" width="9.90625" customWidth="1"/>
    <col min="138" max="138" width="8.36328125" customWidth="1"/>
    <col min="139" max="139" width="10.54296875" customWidth="1"/>
    <col min="140" max="140" width="7.90625" customWidth="1"/>
    <col min="141" max="141" width="8.08984375" customWidth="1"/>
    <col min="142" max="144" width="9.90625" customWidth="1"/>
    <col min="145" max="145" width="8.36328125" customWidth="1"/>
    <col min="146" max="146" width="8.6328125" customWidth="1"/>
    <col min="147" max="147" width="8.54296875" customWidth="1"/>
    <col min="148" max="148" width="8.6328125" customWidth="1"/>
    <col min="149" max="149" width="8.36328125" customWidth="1"/>
    <col min="150" max="150" width="10.6328125" customWidth="1"/>
    <col min="151" max="151" width="9.90625" customWidth="1"/>
    <col min="152" max="152" width="7.54296875" customWidth="1"/>
    <col min="153" max="153" width="8.54296875" customWidth="1"/>
    <col min="154" max="155" width="7.90625" customWidth="1"/>
    <col min="156" max="158" width="8.36328125" customWidth="1"/>
    <col min="159" max="160" width="8.08984375" customWidth="1"/>
    <col min="161" max="162" width="8.36328125" customWidth="1"/>
    <col min="163" max="163" width="8.54296875" customWidth="1"/>
    <col min="164" max="164" width="8.36328125" customWidth="1"/>
    <col min="165" max="165" width="8.6328125" customWidth="1"/>
    <col min="166" max="167" width="9.90625" customWidth="1"/>
    <col min="168" max="168" width="8.08984375" customWidth="1"/>
    <col min="169" max="169" width="8.54296875" customWidth="1"/>
    <col min="170" max="170" width="7.54296875" customWidth="1"/>
    <col min="171" max="171" width="8.08984375" customWidth="1"/>
    <col min="172" max="172" width="7.90625" customWidth="1"/>
    <col min="173" max="173" width="8.36328125" customWidth="1"/>
    <col min="174" max="174" width="8.08984375" customWidth="1"/>
    <col min="175" max="175" width="9.90625" customWidth="1"/>
    <col min="176" max="176" width="8" customWidth="1"/>
    <col min="177" max="177" width="7.90625" customWidth="1"/>
    <col min="178" max="178" width="8.90625" customWidth="1"/>
    <col min="179" max="179" width="8" customWidth="1"/>
    <col min="180" max="180" width="8.90625" customWidth="1"/>
    <col min="181" max="181" width="7.08984375" customWidth="1"/>
    <col min="182" max="182" width="9" customWidth="1"/>
    <col min="183" max="183" width="8.08984375" customWidth="1"/>
    <col min="184" max="184" width="10.36328125" customWidth="1"/>
    <col min="185" max="186" width="7.90625" customWidth="1"/>
    <col min="187" max="187" width="8.6328125" customWidth="1"/>
    <col min="188" max="188" width="8.90625" customWidth="1"/>
    <col min="189" max="189" width="8.6328125" customWidth="1"/>
    <col min="190" max="191" width="8.08984375" customWidth="1"/>
    <col min="192" max="192" width="7.54296875" customWidth="1"/>
    <col min="193" max="195" width="8.08984375" customWidth="1"/>
    <col min="196" max="196" width="8.6328125" customWidth="1"/>
    <col min="197" max="197" width="7.90625" customWidth="1"/>
    <col min="198" max="199" width="8.08984375" customWidth="1"/>
    <col min="200" max="200" width="7.90625" customWidth="1"/>
    <col min="203" max="203" width="8" customWidth="1"/>
    <col min="204" max="204" width="8.08984375" customWidth="1"/>
    <col min="205" max="205" width="8" customWidth="1"/>
    <col min="206" max="207" width="8.08984375" customWidth="1"/>
    <col min="208" max="210" width="7.90625" customWidth="1"/>
    <col min="211" max="211" width="8.08984375" customWidth="1"/>
    <col min="212" max="214" width="7.90625" customWidth="1"/>
    <col min="215" max="215" width="6.6328125" customWidth="1"/>
    <col min="216" max="216" width="8.36328125" customWidth="1"/>
    <col min="217" max="217" width="8" customWidth="1"/>
  </cols>
  <sheetData>
    <row r="1" spans="1:59" ht="13.5" customHeight="1">
      <c r="A1" s="25"/>
      <c r="B1" s="25"/>
      <c r="C1" s="25"/>
      <c r="D1" s="311"/>
      <c r="E1" s="25"/>
      <c r="F1" s="311"/>
      <c r="G1" s="311"/>
      <c r="H1" s="100"/>
      <c r="I1" s="100"/>
      <c r="J1" s="100"/>
      <c r="K1" s="100"/>
      <c r="L1" s="311"/>
      <c r="M1" s="100"/>
      <c r="N1" s="100"/>
      <c r="O1" s="100"/>
      <c r="P1" s="25"/>
      <c r="Q1" s="390"/>
      <c r="R1" s="25"/>
      <c r="S1" s="25"/>
      <c r="T1" s="25"/>
      <c r="U1" s="25"/>
      <c r="V1" s="25"/>
      <c r="W1" s="25"/>
      <c r="X1" s="390"/>
      <c r="Y1" s="100"/>
      <c r="Z1" s="382"/>
      <c r="AA1" s="124"/>
      <c r="AB1" s="124"/>
      <c r="AC1" s="124"/>
      <c r="AD1" s="124"/>
      <c r="AE1" s="100"/>
      <c r="AF1" s="25"/>
      <c r="AG1" s="25"/>
      <c r="AH1" s="124"/>
      <c r="AI1" s="124"/>
      <c r="AJ1" s="124"/>
      <c r="AK1" s="25"/>
      <c r="AL1" s="25"/>
    </row>
    <row r="2" spans="1:59" ht="31.5" customHeight="1">
      <c r="A2" s="25"/>
      <c r="B2" s="25"/>
      <c r="C2" s="130" t="s">
        <v>86</v>
      </c>
      <c r="D2" s="371"/>
      <c r="E2" s="132"/>
      <c r="F2" s="371"/>
      <c r="G2" s="371"/>
      <c r="H2" s="132"/>
      <c r="I2" s="133"/>
      <c r="J2" s="132"/>
      <c r="K2" s="132"/>
      <c r="L2" s="371"/>
      <c r="M2" s="132"/>
      <c r="N2" s="132"/>
      <c r="O2" s="132"/>
      <c r="P2" s="133"/>
      <c r="Q2" s="390"/>
      <c r="R2" s="132"/>
      <c r="S2" s="132"/>
      <c r="T2" s="132"/>
      <c r="U2" s="132"/>
      <c r="V2" s="132"/>
      <c r="W2" s="130" t="str">
        <f>+År!B2</f>
        <v>UNG SAU :</v>
      </c>
      <c r="X2" s="390"/>
      <c r="Y2" s="100"/>
      <c r="Z2" s="382"/>
      <c r="AA2" s="124"/>
      <c r="AB2" s="100"/>
      <c r="AC2" s="124"/>
      <c r="AD2" s="124"/>
      <c r="AE2" s="100"/>
      <c r="AF2" s="25"/>
      <c r="AG2" s="25"/>
      <c r="AH2" s="124"/>
      <c r="AI2" s="124"/>
      <c r="AJ2" s="124"/>
      <c r="AK2" s="100"/>
      <c r="AL2" s="25"/>
    </row>
    <row r="3" spans="1:59" ht="22.5" customHeight="1">
      <c r="A3" s="25"/>
      <c r="B3" s="25"/>
      <c r="C3" s="25"/>
      <c r="D3" s="311"/>
      <c r="E3" s="25"/>
      <c r="F3" s="311"/>
      <c r="G3" s="311"/>
      <c r="H3" s="100"/>
      <c r="I3" s="100"/>
      <c r="J3" s="100"/>
      <c r="K3" s="100"/>
      <c r="L3" s="311"/>
      <c r="M3" s="100"/>
      <c r="N3" s="100"/>
      <c r="O3" s="100"/>
      <c r="P3" s="25"/>
      <c r="Q3" s="390"/>
      <c r="R3" s="25"/>
      <c r="S3" s="25"/>
      <c r="T3" s="25"/>
      <c r="U3" s="25"/>
      <c r="V3" s="25"/>
      <c r="W3" s="25"/>
      <c r="X3" s="390"/>
      <c r="Y3" s="100"/>
      <c r="Z3" s="382"/>
      <c r="AA3" s="124"/>
      <c r="AB3" s="124"/>
      <c r="AC3" s="124"/>
      <c r="AD3" s="124"/>
      <c r="AE3" s="100"/>
      <c r="AF3" s="25"/>
      <c r="AG3" s="25"/>
      <c r="AH3" s="124"/>
      <c r="AI3" s="124"/>
      <c r="AJ3" s="124"/>
      <c r="AK3" s="25"/>
      <c r="AL3" s="25"/>
    </row>
    <row r="4" spans="1:59" s="187" customFormat="1" ht="22.2">
      <c r="A4" s="209"/>
      <c r="B4" s="209"/>
      <c r="C4" s="209"/>
      <c r="D4" s="375"/>
      <c r="E4" s="131" t="s">
        <v>433</v>
      </c>
      <c r="F4" s="372"/>
      <c r="G4" s="376">
        <f>+År!Q2</f>
        <v>52</v>
      </c>
      <c r="H4" s="209"/>
      <c r="I4" s="210"/>
      <c r="J4" s="209"/>
      <c r="K4" s="209"/>
      <c r="L4" s="375"/>
      <c r="M4" s="209"/>
      <c r="N4" s="209"/>
      <c r="O4" s="209"/>
      <c r="P4" s="210"/>
      <c r="Q4" s="391"/>
      <c r="R4" s="209"/>
      <c r="S4" s="209"/>
      <c r="T4" s="209"/>
      <c r="U4" s="209"/>
      <c r="V4" s="209"/>
      <c r="W4" s="210"/>
      <c r="X4" s="391"/>
      <c r="Y4" s="210"/>
      <c r="Z4" s="393" t="s">
        <v>434</v>
      </c>
      <c r="AA4" s="211"/>
      <c r="AB4" s="209"/>
      <c r="AC4" s="567">
        <f>SUM(Måned!F9:F20)</f>
        <v>43177</v>
      </c>
      <c r="AD4" s="568"/>
      <c r="AE4" s="569"/>
      <c r="AF4" s="210"/>
      <c r="AG4" s="211"/>
      <c r="AH4" s="211"/>
      <c r="AI4" s="211"/>
      <c r="AJ4" s="211"/>
      <c r="AK4" s="209"/>
      <c r="AL4" s="209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5" customHeight="1">
      <c r="A5" s="25"/>
      <c r="B5" s="25"/>
      <c r="C5" s="25"/>
      <c r="D5" s="311"/>
      <c r="E5" s="25"/>
      <c r="F5" s="311"/>
      <c r="G5" s="311"/>
      <c r="H5" s="100"/>
      <c r="I5" s="100"/>
      <c r="J5" s="100"/>
      <c r="K5" s="100"/>
      <c r="L5" s="311"/>
      <c r="M5" s="100"/>
      <c r="N5" s="100"/>
      <c r="O5" s="100"/>
      <c r="P5" s="25"/>
      <c r="Q5" s="390"/>
      <c r="R5" s="25"/>
      <c r="S5" s="25"/>
      <c r="T5" s="25"/>
      <c r="U5" s="25"/>
      <c r="V5" s="209"/>
      <c r="W5" s="25"/>
      <c r="X5" s="390"/>
      <c r="Y5" s="100"/>
      <c r="Z5" s="382"/>
      <c r="AA5" s="124"/>
      <c r="AB5" s="124"/>
      <c r="AC5" s="124"/>
      <c r="AD5" s="124"/>
      <c r="AE5" s="100"/>
      <c r="AF5" s="25"/>
      <c r="AG5" s="25"/>
      <c r="AH5" s="124"/>
      <c r="AI5" s="124"/>
      <c r="AJ5" s="124"/>
      <c r="AK5" s="25"/>
      <c r="AL5" s="25"/>
    </row>
    <row r="6" spans="1:59" ht="15" customHeight="1">
      <c r="A6" s="25"/>
      <c r="B6" s="25"/>
      <c r="C6" s="25"/>
      <c r="D6" s="321" t="s">
        <v>2</v>
      </c>
      <c r="E6" s="25"/>
      <c r="F6" s="311"/>
      <c r="G6" s="311"/>
      <c r="H6" s="100"/>
      <c r="I6" s="100"/>
      <c r="J6" s="100"/>
      <c r="K6" s="100"/>
      <c r="L6" s="311"/>
      <c r="M6" s="100"/>
      <c r="N6" s="382" t="s">
        <v>403</v>
      </c>
      <c r="O6" s="381"/>
      <c r="P6" s="41"/>
      <c r="Q6" s="389"/>
      <c r="R6" s="25"/>
      <c r="S6" s="41"/>
      <c r="T6" s="25"/>
      <c r="U6" s="41"/>
      <c r="V6" s="209"/>
      <c r="W6" s="389" t="s">
        <v>22</v>
      </c>
      <c r="X6" s="390"/>
      <c r="Y6" s="383" t="s">
        <v>22</v>
      </c>
      <c r="Z6" s="382"/>
      <c r="AA6" s="125" t="s">
        <v>403</v>
      </c>
      <c r="AB6" s="125" t="s">
        <v>508</v>
      </c>
      <c r="AC6" s="125"/>
      <c r="AD6" s="125"/>
      <c r="AE6" s="101" t="s">
        <v>412</v>
      </c>
      <c r="AF6" s="25"/>
      <c r="AG6" s="25"/>
      <c r="AH6" s="125" t="s">
        <v>75</v>
      </c>
      <c r="AI6" s="124"/>
      <c r="AJ6" s="124"/>
      <c r="AK6" s="41" t="s">
        <v>80</v>
      </c>
      <c r="AL6" s="25"/>
    </row>
    <row r="7" spans="1:59" ht="15" customHeight="1">
      <c r="A7" s="25"/>
      <c r="B7" s="41"/>
      <c r="C7" s="41"/>
      <c r="D7" s="321" t="s">
        <v>484</v>
      </c>
      <c r="E7" s="103"/>
      <c r="F7" s="321"/>
      <c r="G7" s="377"/>
      <c r="H7" s="101" t="s">
        <v>2</v>
      </c>
      <c r="I7" s="105"/>
      <c r="J7" s="101" t="s">
        <v>1</v>
      </c>
      <c r="K7" s="101"/>
      <c r="L7" s="506" t="s">
        <v>2</v>
      </c>
      <c r="M7" s="101"/>
      <c r="N7" s="383" t="s">
        <v>658</v>
      </c>
      <c r="O7" s="101"/>
      <c r="P7" s="41" t="s">
        <v>22</v>
      </c>
      <c r="Q7" s="386"/>
      <c r="R7" s="25"/>
      <c r="S7" s="386" t="s">
        <v>22</v>
      </c>
      <c r="T7" s="25"/>
      <c r="U7" s="386" t="s">
        <v>22</v>
      </c>
      <c r="V7" s="209"/>
      <c r="W7" s="389" t="s">
        <v>413</v>
      </c>
      <c r="X7" s="386"/>
      <c r="Y7" s="383" t="s">
        <v>415</v>
      </c>
      <c r="Z7" s="394"/>
      <c r="AA7" s="125" t="s">
        <v>488</v>
      </c>
      <c r="AB7" s="125" t="s">
        <v>533</v>
      </c>
      <c r="AC7" s="125" t="s">
        <v>533</v>
      </c>
      <c r="AD7" s="125" t="s">
        <v>533</v>
      </c>
      <c r="AE7" s="101" t="s">
        <v>415</v>
      </c>
      <c r="AF7" s="41" t="s">
        <v>482</v>
      </c>
      <c r="AG7" s="41" t="s">
        <v>413</v>
      </c>
      <c r="AH7" s="125" t="s">
        <v>416</v>
      </c>
      <c r="AI7" s="125" t="s">
        <v>416</v>
      </c>
      <c r="AJ7" s="125" t="s">
        <v>417</v>
      </c>
      <c r="AK7" s="41" t="s">
        <v>61</v>
      </c>
      <c r="AL7" s="25"/>
    </row>
    <row r="8" spans="1:59" ht="15" customHeight="1">
      <c r="A8" s="25"/>
      <c r="B8" s="41" t="s">
        <v>86</v>
      </c>
      <c r="C8" s="41" t="s">
        <v>89</v>
      </c>
      <c r="D8" s="321" t="s">
        <v>485</v>
      </c>
      <c r="E8" s="103" t="s">
        <v>487</v>
      </c>
      <c r="F8" s="321" t="s">
        <v>2</v>
      </c>
      <c r="G8" s="377" t="s">
        <v>487</v>
      </c>
      <c r="H8" s="101" t="s">
        <v>403</v>
      </c>
      <c r="I8" s="105" t="s">
        <v>487</v>
      </c>
      <c r="J8" s="101" t="s">
        <v>403</v>
      </c>
      <c r="K8" s="101"/>
      <c r="L8" s="506" t="s">
        <v>658</v>
      </c>
      <c r="M8" s="101"/>
      <c r="N8" s="383" t="s">
        <v>663</v>
      </c>
      <c r="O8" s="101"/>
      <c r="P8" s="41" t="s">
        <v>0</v>
      </c>
      <c r="Q8" s="386" t="s">
        <v>487</v>
      </c>
      <c r="R8" s="25"/>
      <c r="S8" s="386" t="s">
        <v>658</v>
      </c>
      <c r="T8" s="25"/>
      <c r="U8" s="386" t="s">
        <v>662</v>
      </c>
      <c r="V8" s="209"/>
      <c r="W8" s="389" t="s">
        <v>414</v>
      </c>
      <c r="X8" s="386" t="s">
        <v>487</v>
      </c>
      <c r="Y8" s="383" t="s">
        <v>44</v>
      </c>
      <c r="Z8" s="394" t="s">
        <v>487</v>
      </c>
      <c r="AA8" s="125" t="s">
        <v>489</v>
      </c>
      <c r="AB8" s="125" t="s">
        <v>476</v>
      </c>
      <c r="AC8" s="125" t="s">
        <v>72</v>
      </c>
      <c r="AD8" s="125" t="s">
        <v>474</v>
      </c>
      <c r="AE8" s="101" t="s">
        <v>44</v>
      </c>
      <c r="AF8" s="41" t="s">
        <v>483</v>
      </c>
      <c r="AG8" s="41" t="s">
        <v>510</v>
      </c>
      <c r="AH8" s="125" t="s">
        <v>43</v>
      </c>
      <c r="AI8" s="125" t="s">
        <v>509</v>
      </c>
      <c r="AJ8" s="125" t="s">
        <v>509</v>
      </c>
      <c r="AK8" s="41" t="s">
        <v>0</v>
      </c>
      <c r="AL8" s="25"/>
    </row>
    <row r="9" spans="1:59" ht="15" customHeight="1">
      <c r="A9" s="25">
        <v>1</v>
      </c>
      <c r="B9" s="97" t="s">
        <v>545</v>
      </c>
      <c r="C9" s="97">
        <f>+'Ark1'!C31</f>
        <v>2024</v>
      </c>
      <c r="D9" s="306">
        <f>+IF(F9=0,"",'Ark1'!Q31)</f>
        <v>133</v>
      </c>
      <c r="E9" s="123">
        <f t="shared" ref="E9:E20" si="0">+IF(F9=0,"",D9-D22)</f>
        <v>-6</v>
      </c>
      <c r="F9" s="306">
        <f>+'Ark1'!R31</f>
        <v>463</v>
      </c>
      <c r="G9" s="378">
        <f t="shared" ref="G9:G20" si="1">+IF(F9=0,"",F9-F22)</f>
        <v>115</v>
      </c>
      <c r="H9" s="99">
        <f>+IF(F9=0,"",'Ark1'!AF31)</f>
        <v>1.0723301757880352</v>
      </c>
      <c r="I9" s="99">
        <f>+IF(F9=0,"",H9-H22)</f>
        <v>0.36045536756465368</v>
      </c>
      <c r="J9" s="99">
        <f>+IF(F9=0,"",'Ark1'!AG31)</f>
        <v>1.1240183582541969</v>
      </c>
      <c r="K9" s="101"/>
      <c r="L9" s="488">
        <f>+'Ark1'!AI31</f>
        <v>296</v>
      </c>
      <c r="M9" s="101"/>
      <c r="N9" s="489">
        <f>IF(F9=0,"",100*L9/F9)</f>
        <v>63.930885529157671</v>
      </c>
      <c r="O9" s="101"/>
      <c r="P9" s="98">
        <f>+IF(F9=0,"",'Ark1'!S31)</f>
        <v>7.647948164146869</v>
      </c>
      <c r="Q9" s="387">
        <f t="shared" ref="Q9:Q20" si="2">+IF(F9=0,"",P9-P22)</f>
        <v>0.46116655495146652</v>
      </c>
      <c r="R9" s="25"/>
      <c r="S9" s="384">
        <f>+IF(L9=0,"",'Ark1'!AJ31)</f>
        <v>110.04189189189184</v>
      </c>
      <c r="T9" s="25"/>
      <c r="U9" s="388">
        <f>+IF(L9=0,"",'Ark1'!AK31)</f>
        <v>20.808014584912563</v>
      </c>
      <c r="V9" s="209"/>
      <c r="W9" s="98">
        <f>+IF(F9=0,"",'Ark1'!T31)</f>
        <v>6.6933045356371483</v>
      </c>
      <c r="X9" s="387">
        <f t="shared" ref="X9:X20" si="3">+IF(F9=0,"",W9-W22)</f>
        <v>0.13870683448772336</v>
      </c>
      <c r="Y9" s="99">
        <f>+IF(F9=0,"",'Ark1'!U31)</f>
        <v>27.151403887688979</v>
      </c>
      <c r="Z9" s="385">
        <f t="shared" ref="Z9:Z20" si="4">+IF(F9=0,"",Y9-Y22)</f>
        <v>0.3916337727464736</v>
      </c>
      <c r="AA9" s="104">
        <f>+IF(F9=0,"",'Ark1'!W31)</f>
        <v>14.038876889848812</v>
      </c>
      <c r="AB9" s="275">
        <f>+IF(F9=0,"",'Ark1'!X31)</f>
        <v>90.280777537796979</v>
      </c>
      <c r="AC9" s="275">
        <f>+IF(F9=0,"",'Ark1'!Y31)</f>
        <v>70.842332613390923</v>
      </c>
      <c r="AD9" s="275">
        <f>+IF(F9=0,"",'Ark1'!Z31)</f>
        <v>8.2181273304565252</v>
      </c>
      <c r="AE9" s="99">
        <f>+IF(F9=0,"",'Ark1'!AA31)</f>
        <v>1.6096466421695836</v>
      </c>
      <c r="AF9" s="98">
        <f>+IF(F9=0,"",'Ark1'!AB31)</f>
        <v>1.7478460944525498</v>
      </c>
      <c r="AG9" s="98">
        <f>+IF(F9=0,"",'Ark1'!AC31)</f>
        <v>72.613892839787781</v>
      </c>
      <c r="AH9" s="275">
        <f>+IF(F9=0,"",'Ark1'!AD31)</f>
        <v>56.019483984280512</v>
      </c>
      <c r="AI9" s="275">
        <f>+IF(F9=0,"",'Ark1'!AE31)</f>
        <v>58.805634512154576</v>
      </c>
      <c r="AJ9" s="275">
        <f>+IF(F9=0,"",'Ark1'!AF31)</f>
        <v>1.0723301757880352</v>
      </c>
      <c r="AK9" s="98">
        <f t="shared" ref="AK9:AK46" si="5">+IF(F9=0,"",Y9/P9)</f>
        <v>3.5501553233549834</v>
      </c>
      <c r="AL9" s="25"/>
      <c r="AS9">
        <f>+År!I36</f>
        <v>25.902841790768353</v>
      </c>
      <c r="AT9" s="1">
        <f>+År!P36</f>
        <v>7.2542094170507436</v>
      </c>
      <c r="AU9" s="1">
        <f>+År!S36</f>
        <v>6.0603098872084686</v>
      </c>
    </row>
    <row r="10" spans="1:59" ht="15" customHeight="1">
      <c r="A10" s="25">
        <f>1+A9</f>
        <v>2</v>
      </c>
      <c r="B10" s="97" t="s">
        <v>546</v>
      </c>
      <c r="C10" s="97">
        <f>+'Ark1'!C32</f>
        <v>2024</v>
      </c>
      <c r="D10" s="306">
        <f>+IF(F10=0,"",'Ark1'!Q32)</f>
        <v>218</v>
      </c>
      <c r="E10" s="123">
        <f t="shared" si="0"/>
        <v>-29</v>
      </c>
      <c r="F10" s="306">
        <f>+'Ark1'!R32</f>
        <v>488</v>
      </c>
      <c r="G10" s="378">
        <f t="shared" si="1"/>
        <v>-52</v>
      </c>
      <c r="H10" s="99">
        <f>+IF(F10=0,"",'Ark1'!AF32)</f>
        <v>1.1302313731847973</v>
      </c>
      <c r="I10" s="99">
        <f t="shared" ref="I10:I20" si="6">+IF(F10=0,"",H10-H23)</f>
        <v>2.5598050079550294E-2</v>
      </c>
      <c r="J10" s="99">
        <f>+IF(F10=0,"",'Ark1'!AG32)</f>
        <v>1.2991066758344709</v>
      </c>
      <c r="K10" s="101"/>
      <c r="L10" s="488">
        <f>+'Ark1'!AI32</f>
        <v>429</v>
      </c>
      <c r="M10" s="101"/>
      <c r="N10" s="489">
        <f t="shared" ref="N10:N33" si="7">IF(F10=0,"",100*L10/F10)</f>
        <v>87.909836065573771</v>
      </c>
      <c r="O10" s="101"/>
      <c r="P10" s="98">
        <f>+IF(F10=0,"",'Ark1'!S32)</f>
        <v>7.9303278688524612</v>
      </c>
      <c r="Q10" s="387">
        <f t="shared" si="2"/>
        <v>0.17292046144505324</v>
      </c>
      <c r="R10" s="25"/>
      <c r="S10" s="384">
        <f>+IF(L10=0,"",'Ark1'!AJ32)</f>
        <v>110.53123543123544</v>
      </c>
      <c r="T10" s="25"/>
      <c r="U10" s="388">
        <f>+IF(L10=0,"",'Ark1'!AK32)</f>
        <v>22.035276594090327</v>
      </c>
      <c r="V10" s="209"/>
      <c r="W10" s="98">
        <f>+IF(F10=0,"",'Ark1'!T32)</f>
        <v>6.7827868852458995</v>
      </c>
      <c r="X10" s="387">
        <f t="shared" si="3"/>
        <v>8.8342440801455702E-2</v>
      </c>
      <c r="Y10" s="99">
        <f>+IF(F10=0,"",'Ark1'!U32)</f>
        <v>29.773155737704947</v>
      </c>
      <c r="Z10" s="385">
        <f t="shared" si="4"/>
        <v>0.21426684881604174</v>
      </c>
      <c r="AA10" s="104">
        <f>+IF(F10=0,"",'Ark1'!W32)</f>
        <v>18.647540983606564</v>
      </c>
      <c r="AB10" s="275">
        <f>+IF(F10=0,"",'Ark1'!X32)</f>
        <v>93.852459016393439</v>
      </c>
      <c r="AC10" s="275">
        <f>+IF(F10=0,"",'Ark1'!Y32)</f>
        <v>79.098360655737693</v>
      </c>
      <c r="AD10" s="275">
        <f>+IF(F10=0,"",'Ark1'!Z32)</f>
        <v>8.1390727233153921</v>
      </c>
      <c r="AE10" s="99">
        <f>+IF(F10=0,"",'Ark1'!AA32)</f>
        <v>1.6268943230596278</v>
      </c>
      <c r="AF10" s="98">
        <f>+IF(F10=0,"",'Ark1'!AB32)</f>
        <v>1.9809416796535595</v>
      </c>
      <c r="AG10" s="98">
        <f>+IF(F10=0,"",'Ark1'!AC32)</f>
        <v>74.079681707092291</v>
      </c>
      <c r="AH10" s="275">
        <f>+IF(F10=0,"",'Ark1'!AD32)</f>
        <v>54.235307288172251</v>
      </c>
      <c r="AI10" s="275">
        <f>+IF(F10=0,"",'Ark1'!AE32)</f>
        <v>54.022066115766393</v>
      </c>
      <c r="AJ10" s="275">
        <f>+IF(F10=0,"",'Ark1'!AF32)</f>
        <v>1.1302313731847973</v>
      </c>
      <c r="AK10" s="98">
        <f t="shared" si="5"/>
        <v>3.7543410852713204</v>
      </c>
      <c r="AL10" s="25"/>
      <c r="AS10">
        <f>+AS9</f>
        <v>25.902841790768353</v>
      </c>
      <c r="AT10" s="1">
        <f>+AT9</f>
        <v>7.2542094170507436</v>
      </c>
      <c r="AU10" s="1">
        <f>+AU9</f>
        <v>6.0603098872084686</v>
      </c>
    </row>
    <row r="11" spans="1:59" ht="15" customHeight="1">
      <c r="A11" s="25">
        <f t="shared" ref="A11:A20" si="8">1+A10</f>
        <v>3</v>
      </c>
      <c r="B11" s="97" t="s">
        <v>547</v>
      </c>
      <c r="C11" s="97">
        <f>+'Ark1'!C33</f>
        <v>2024</v>
      </c>
      <c r="D11" s="306">
        <f>+IF(F11=0,"",'Ark1'!Q33)</f>
        <v>1390</v>
      </c>
      <c r="E11" s="123">
        <f t="shared" si="0"/>
        <v>-210</v>
      </c>
      <c r="F11" s="306">
        <f>+'Ark1'!R33</f>
        <v>2740</v>
      </c>
      <c r="G11" s="378">
        <f t="shared" si="1"/>
        <v>-532</v>
      </c>
      <c r="H11" s="99">
        <f>+IF(F11=0,"",'Ark1'!AF33)</f>
        <v>6.3459712346851349</v>
      </c>
      <c r="I11" s="99">
        <f t="shared" si="6"/>
        <v>-0.34728845642665807</v>
      </c>
      <c r="J11" s="99">
        <f>+IF(F11=0,"",'Ark1'!AG33)</f>
        <v>7.7144545769116286</v>
      </c>
      <c r="K11" s="101"/>
      <c r="L11" s="488">
        <f>+'Ark1'!AI33</f>
        <v>2262</v>
      </c>
      <c r="M11" s="101"/>
      <c r="N11" s="489">
        <f t="shared" si="7"/>
        <v>82.554744525547449</v>
      </c>
      <c r="O11" s="101"/>
      <c r="P11" s="98">
        <f>+IF(F11=0,"",'Ark1'!S33)</f>
        <v>8.2496350364963504</v>
      </c>
      <c r="Q11" s="387">
        <f t="shared" si="2"/>
        <v>0.45562525654525299</v>
      </c>
      <c r="R11" s="25"/>
      <c r="S11" s="384">
        <f>+IF(L11=0,"",'Ark1'!AJ33)</f>
        <v>111.48320070733858</v>
      </c>
      <c r="T11" s="25"/>
      <c r="U11" s="388">
        <f>+IF(L11=0,"",'Ark1'!AK33)</f>
        <v>22.351863748681588</v>
      </c>
      <c r="V11" s="209"/>
      <c r="W11" s="98">
        <f>+IF(F11=0,"",'Ark1'!T33)</f>
        <v>7.0171532846715312</v>
      </c>
      <c r="X11" s="387">
        <f t="shared" si="3"/>
        <v>0.26654203772776608</v>
      </c>
      <c r="Y11" s="99">
        <f>+IF(F11=0,"",'Ark1'!U33)</f>
        <v>31.488686131386839</v>
      </c>
      <c r="Z11" s="385">
        <f t="shared" si="4"/>
        <v>1.3023475005800336</v>
      </c>
      <c r="AA11" s="104">
        <f>+IF(F11=0,"",'Ark1'!W33)</f>
        <v>22.627737226277375</v>
      </c>
      <c r="AB11" s="275">
        <f>+IF(F11=0,"",'Ark1'!X33)</f>
        <v>97.591240875912476</v>
      </c>
      <c r="AC11" s="275">
        <f>+IF(F11=0,"",'Ark1'!Y33)</f>
        <v>86.642335766423344</v>
      </c>
      <c r="AD11" s="275">
        <f>+IF(F11=0,"",'Ark1'!Z33)</f>
        <v>7.7109290452515458</v>
      </c>
      <c r="AE11" s="99">
        <f>+IF(F11=0,"",'Ark1'!AA33)</f>
        <v>1.5685375627570215</v>
      </c>
      <c r="AF11" s="98">
        <f>+IF(F11=0,"",'Ark1'!AB33)</f>
        <v>2.042986381762212</v>
      </c>
      <c r="AG11" s="98">
        <f>+IF(F11=0,"",'Ark1'!AC33)</f>
        <v>74.019481741694818</v>
      </c>
      <c r="AH11" s="275">
        <f>+IF(F11=0,"",'Ark1'!AD33)</f>
        <v>58.240363589172119</v>
      </c>
      <c r="AI11" s="275">
        <f>+IF(F11=0,"",'Ark1'!AE33)</f>
        <v>50.581993315268065</v>
      </c>
      <c r="AJ11" s="275">
        <f>+IF(F11=0,"",'Ark1'!AF33)</f>
        <v>6.3459712346851349</v>
      </c>
      <c r="AK11" s="98">
        <f t="shared" si="5"/>
        <v>3.8169792956998734</v>
      </c>
      <c r="AL11" s="25"/>
      <c r="AS11">
        <f t="shared" ref="AS11:AS20" si="9">+AS10</f>
        <v>25.902841790768353</v>
      </c>
      <c r="AT11" s="1">
        <f t="shared" ref="AT11:AU20" si="10">+AT10</f>
        <v>7.2542094170507436</v>
      </c>
      <c r="AU11" s="1">
        <f t="shared" si="10"/>
        <v>6.0603098872084686</v>
      </c>
    </row>
    <row r="12" spans="1:59" ht="15" customHeight="1">
      <c r="A12" s="25">
        <f t="shared" si="8"/>
        <v>4</v>
      </c>
      <c r="B12" s="97" t="s">
        <v>548</v>
      </c>
      <c r="C12" s="97">
        <f>+'Ark1'!C34</f>
        <v>2024</v>
      </c>
      <c r="D12" s="306">
        <f>+IF(F12=0,"",'Ark1'!Q34)</f>
        <v>313</v>
      </c>
      <c r="E12" s="123">
        <f t="shared" si="0"/>
        <v>109</v>
      </c>
      <c r="F12" s="306">
        <f>+'Ark1'!R34</f>
        <v>800</v>
      </c>
      <c r="G12" s="378">
        <f t="shared" si="1"/>
        <v>189</v>
      </c>
      <c r="H12" s="99">
        <f>+IF(F12=0,"",'Ark1'!AF34)</f>
        <v>1.8528383166963889</v>
      </c>
      <c r="I12" s="99">
        <f t="shared" si="6"/>
        <v>0.60296616777545209</v>
      </c>
      <c r="J12" s="99">
        <f>+IF(F12=0,"",'Ark1'!AG34)</f>
        <v>1.782597927230432</v>
      </c>
      <c r="K12" s="101"/>
      <c r="L12" s="488">
        <f>+'Ark1'!AI34</f>
        <v>679</v>
      </c>
      <c r="M12" s="101"/>
      <c r="N12" s="489">
        <f t="shared" si="7"/>
        <v>84.875</v>
      </c>
      <c r="O12" s="101"/>
      <c r="P12" s="98">
        <f>+IF(F12=0,"",'Ark1'!S34)</f>
        <v>7.4225000000000012</v>
      </c>
      <c r="Q12" s="387">
        <f t="shared" si="2"/>
        <v>0.46505319148936586</v>
      </c>
      <c r="R12" s="25"/>
      <c r="S12" s="384">
        <f>+IF(L12=0,"",'Ark1'!AJ34)</f>
        <v>105.08335787923421</v>
      </c>
      <c r="T12" s="25"/>
      <c r="U12" s="388">
        <f>+IF(L12=0,"",'Ark1'!AK34)</f>
        <v>20.393665534517144</v>
      </c>
      <c r="V12" s="209"/>
      <c r="W12" s="98">
        <f>+IF(F12=0,"",'Ark1'!T34)</f>
        <v>6.3137499999999998</v>
      </c>
      <c r="X12" s="387">
        <f t="shared" si="3"/>
        <v>1.0535208674304437</v>
      </c>
      <c r="Y12" s="99">
        <f>+IF(F12=0,"",'Ark1'!U34)</f>
        <v>24.920875000000045</v>
      </c>
      <c r="Z12" s="385">
        <f t="shared" si="4"/>
        <v>3.5573725450082243</v>
      </c>
      <c r="AA12" s="104">
        <f>+IF(F12=0,"",'Ark1'!W34)</f>
        <v>14.25</v>
      </c>
      <c r="AB12" s="275">
        <f>+IF(F12=0,"",'Ark1'!X34)</f>
        <v>79.75</v>
      </c>
      <c r="AC12" s="275">
        <f>+IF(F12=0,"",'Ark1'!Y34)</f>
        <v>53.75</v>
      </c>
      <c r="AD12" s="275">
        <f>+IF(F12=0,"",'Ark1'!Z34)</f>
        <v>9.7663568813745982</v>
      </c>
      <c r="AE12" s="99">
        <f>+IF(F12=0,"",'Ark1'!AA34)</f>
        <v>1.8402428508215976</v>
      </c>
      <c r="AF12" s="98">
        <f>+IF(F12=0,"",'Ark1'!AB34)</f>
        <v>2.1812406876592045</v>
      </c>
      <c r="AG12" s="98">
        <f>+IF(F12=0,"",'Ark1'!AC34)</f>
        <v>74.63182013699938</v>
      </c>
      <c r="AH12" s="275">
        <f>+IF(F12=0,"",'Ark1'!AD34)</f>
        <v>66.029310589093356</v>
      </c>
      <c r="AI12" s="275">
        <f>+IF(F12=0,"",'Ark1'!AE34)</f>
        <v>59.633361292890086</v>
      </c>
      <c r="AJ12" s="275">
        <f>+IF(F12=0,"",'Ark1'!AF34)</f>
        <v>1.8528383166963889</v>
      </c>
      <c r="AK12" s="98">
        <f t="shared" si="5"/>
        <v>3.3574772650724203</v>
      </c>
      <c r="AL12" s="25"/>
      <c r="AS12">
        <f t="shared" si="9"/>
        <v>25.902841790768353</v>
      </c>
      <c r="AT12" s="1">
        <f t="shared" si="10"/>
        <v>7.2542094170507436</v>
      </c>
      <c r="AU12" s="1">
        <f t="shared" si="10"/>
        <v>6.0603098872084686</v>
      </c>
    </row>
    <row r="13" spans="1:59" ht="15" customHeight="1">
      <c r="A13" s="25">
        <f t="shared" si="8"/>
        <v>5</v>
      </c>
      <c r="B13" s="97" t="s">
        <v>446</v>
      </c>
      <c r="C13" s="97">
        <f>+'Ark1'!C35</f>
        <v>2024</v>
      </c>
      <c r="D13" s="306">
        <f>+IF(F13=0,"",'Ark1'!Q35)</f>
        <v>358</v>
      </c>
      <c r="E13" s="123">
        <f t="shared" si="0"/>
        <v>-62</v>
      </c>
      <c r="F13" s="306">
        <f>+'Ark1'!R35</f>
        <v>1191</v>
      </c>
      <c r="G13" s="378">
        <f t="shared" si="1"/>
        <v>-248</v>
      </c>
      <c r="H13" s="99">
        <f>+IF(F13=0,"",'Ark1'!AF35)</f>
        <v>2.7584130439817498</v>
      </c>
      <c r="I13" s="99">
        <f t="shared" si="6"/>
        <v>-0.18523020036723459</v>
      </c>
      <c r="J13" s="99">
        <f>+IF(F13=0,"",'Ark1'!AG35)</f>
        <v>2.4817888300055397</v>
      </c>
      <c r="K13" s="101"/>
      <c r="L13" s="488">
        <f>+'Ark1'!AI35</f>
        <v>1143</v>
      </c>
      <c r="M13" s="101"/>
      <c r="N13" s="489">
        <f t="shared" si="7"/>
        <v>95.969773299748113</v>
      </c>
      <c r="O13" s="101"/>
      <c r="P13" s="98">
        <f>+IF(F13=0,"",'Ark1'!S35)</f>
        <v>7.0797649034424852</v>
      </c>
      <c r="Q13" s="387">
        <f t="shared" si="2"/>
        <v>-5.7111215748895106E-3</v>
      </c>
      <c r="R13" s="25"/>
      <c r="S13" s="384">
        <f>+IF(L13=0,"",'Ark1'!AJ35)</f>
        <v>103.45616797900259</v>
      </c>
      <c r="T13" s="25"/>
      <c r="U13" s="388">
        <f>+IF(L13=0,"",'Ark1'!AK35)</f>
        <v>20.028654045665601</v>
      </c>
      <c r="V13" s="209"/>
      <c r="W13" s="98">
        <f>+IF(F13=0,"",'Ark1'!T35)</f>
        <v>5.5549958018471886</v>
      </c>
      <c r="X13" s="387">
        <f t="shared" si="3"/>
        <v>0.22143082616963561</v>
      </c>
      <c r="Y13" s="99">
        <f>+IF(F13=0,"",'Ark1'!U35)</f>
        <v>23.305205709487844</v>
      </c>
      <c r="Z13" s="385">
        <f t="shared" si="4"/>
        <v>0.11972968447046384</v>
      </c>
      <c r="AA13" s="104">
        <f>+IF(F13=0,"",'Ark1'!W35)</f>
        <v>11.335012594458439</v>
      </c>
      <c r="AB13" s="275">
        <f>+IF(F13=0,"",'Ark1'!X35)</f>
        <v>75.314861460957189</v>
      </c>
      <c r="AC13" s="275">
        <f>+IF(F13=0,"",'Ark1'!Y35)</f>
        <v>45.927791771620491</v>
      </c>
      <c r="AD13" s="275">
        <f>+IF(F13=0,"",'Ark1'!Z35)</f>
        <v>10.319940986681964</v>
      </c>
      <c r="AE13" s="99">
        <f>+IF(F13=0,"",'Ark1'!AA35)</f>
        <v>2.1209091277734768</v>
      </c>
      <c r="AF13" s="98">
        <f>+IF(F13=0,"",'Ark1'!AB35)</f>
        <v>2.4491722714549198</v>
      </c>
      <c r="AG13" s="98">
        <f>+IF(F13=0,"",'Ark1'!AC35)</f>
        <v>72.52133172947066</v>
      </c>
      <c r="AH13" s="275">
        <f>+IF(F13=0,"",'Ark1'!AD35)</f>
        <v>77.047262728416186</v>
      </c>
      <c r="AI13" s="275">
        <f>+IF(F13=0,"",'Ark1'!AE35)</f>
        <v>59.261402866186394</v>
      </c>
      <c r="AJ13" s="275">
        <f>+IF(F13=0,"",'Ark1'!AF35)</f>
        <v>2.7584130439817498</v>
      </c>
      <c r="AK13" s="98">
        <f t="shared" si="5"/>
        <v>3.2918050284630005</v>
      </c>
      <c r="AL13" s="25"/>
      <c r="AS13">
        <f t="shared" si="9"/>
        <v>25.902841790768353</v>
      </c>
      <c r="AT13" s="1">
        <f t="shared" si="10"/>
        <v>7.2542094170507436</v>
      </c>
      <c r="AU13" s="1">
        <f t="shared" si="10"/>
        <v>6.0603098872084686</v>
      </c>
    </row>
    <row r="14" spans="1:59" ht="15" customHeight="1">
      <c r="A14" s="25">
        <f t="shared" si="8"/>
        <v>6</v>
      </c>
      <c r="B14" s="97" t="s">
        <v>549</v>
      </c>
      <c r="C14" s="97">
        <f>+'Ark1'!C36</f>
        <v>2024</v>
      </c>
      <c r="D14" s="306">
        <f>+IF(F14=0,"",'Ark1'!Q36)</f>
        <v>162</v>
      </c>
      <c r="E14" s="123">
        <f t="shared" si="0"/>
        <v>-182</v>
      </c>
      <c r="F14" s="306">
        <f>+'Ark1'!R36</f>
        <v>575</v>
      </c>
      <c r="G14" s="378">
        <f t="shared" si="1"/>
        <v>-570</v>
      </c>
      <c r="H14" s="99">
        <f>+IF(F14=0,"",'Ark1'!AF36)</f>
        <v>1.33172754012553</v>
      </c>
      <c r="I14" s="99">
        <f t="shared" si="6"/>
        <v>-1.0105042283105963</v>
      </c>
      <c r="J14" s="99">
        <f>+IF(F14=0,"",'Ark1'!AG36)</f>
        <v>1.1512892891407169</v>
      </c>
      <c r="K14" s="101"/>
      <c r="L14" s="488">
        <f>+'Ark1'!AI36</f>
        <v>554</v>
      </c>
      <c r="M14" s="101"/>
      <c r="N14" s="489">
        <f t="shared" si="7"/>
        <v>96.347826086956516</v>
      </c>
      <c r="O14" s="101"/>
      <c r="P14" s="98">
        <f>+IF(F14=0,"",'Ark1'!S36)</f>
        <v>6.8104347826086977</v>
      </c>
      <c r="Q14" s="387">
        <f t="shared" si="2"/>
        <v>-0.17821150560090704</v>
      </c>
      <c r="R14" s="25"/>
      <c r="S14" s="384">
        <f>+IF(L14=0,"",'Ark1'!AJ36)</f>
        <v>104.22671480144398</v>
      </c>
      <c r="T14" s="25"/>
      <c r="U14" s="388">
        <f>+IF(L14=0,"",'Ark1'!AK36)</f>
        <v>18.871800285741763</v>
      </c>
      <c r="V14" s="209"/>
      <c r="W14" s="98">
        <f>+IF(F14=0,"",'Ark1'!T36)</f>
        <v>5.5234782608695667</v>
      </c>
      <c r="X14" s="387">
        <f t="shared" si="3"/>
        <v>-0.12106322384659141</v>
      </c>
      <c r="Y14" s="99">
        <f>+IF(F14=0,"",'Ark1'!U36)</f>
        <v>22.393217391304351</v>
      </c>
      <c r="Z14" s="385">
        <f t="shared" si="4"/>
        <v>-1.217262958040628</v>
      </c>
      <c r="AA14" s="104">
        <f>+IF(F14=0,"",'Ark1'!W36)</f>
        <v>7.8260869565217392</v>
      </c>
      <c r="AB14" s="275">
        <f>+IF(F14=0,"",'Ark1'!X36)</f>
        <v>70.260869565217391</v>
      </c>
      <c r="AC14" s="275">
        <f>+IF(F14=0,"",'Ark1'!Y36)</f>
        <v>41.043478260869563</v>
      </c>
      <c r="AD14" s="275">
        <f>+IF(F14=0,"",'Ark1'!Z36)</f>
        <v>9.2043433554444771</v>
      </c>
      <c r="AE14" s="99">
        <f>+IF(F14=0,"",'Ark1'!AA36)</f>
        <v>1.9103095088649205</v>
      </c>
      <c r="AF14" s="98">
        <f>+IF(F14=0,"",'Ark1'!AB36)</f>
        <v>2.0282496388150801</v>
      </c>
      <c r="AG14" s="98">
        <f>+IF(F14=0,"",'Ark1'!AC36)</f>
        <v>76.026967429836816</v>
      </c>
      <c r="AH14" s="275">
        <f>+IF(F14=0,"",'Ark1'!AD36)</f>
        <v>63.946506392486121</v>
      </c>
      <c r="AI14" s="275">
        <f>+IF(F14=0,"",'Ark1'!AE36)</f>
        <v>61.810121836655341</v>
      </c>
      <c r="AJ14" s="275">
        <f>+IF(F14=0,"",'Ark1'!AF36)</f>
        <v>1.33172754012553</v>
      </c>
      <c r="AK14" s="98">
        <f t="shared" si="5"/>
        <v>3.2880745658835542</v>
      </c>
      <c r="AL14" s="25"/>
      <c r="AS14">
        <f t="shared" si="9"/>
        <v>25.902841790768353</v>
      </c>
      <c r="AT14" s="1">
        <f t="shared" si="10"/>
        <v>7.2542094170507436</v>
      </c>
      <c r="AU14" s="1">
        <f t="shared" si="10"/>
        <v>6.0603098872084686</v>
      </c>
    </row>
    <row r="15" spans="1:59" ht="15" customHeight="1">
      <c r="A15" s="25">
        <f t="shared" si="8"/>
        <v>7</v>
      </c>
      <c r="B15" s="97" t="s">
        <v>550</v>
      </c>
      <c r="C15" s="97">
        <f>+'Ark1'!C37</f>
        <v>2024</v>
      </c>
      <c r="D15" s="306">
        <f>+IF(F15=0,"",'Ark1'!Q37)</f>
        <v>63</v>
      </c>
      <c r="E15" s="123">
        <f t="shared" si="0"/>
        <v>-8</v>
      </c>
      <c r="F15" s="306">
        <f>+'Ark1'!R37</f>
        <v>239</v>
      </c>
      <c r="G15" s="378">
        <f t="shared" si="1"/>
        <v>-79</v>
      </c>
      <c r="H15" s="99">
        <f>+IF(F15=0,"",'Ark1'!AF37)</f>
        <v>0.55353544711304603</v>
      </c>
      <c r="I15" s="99">
        <f t="shared" si="6"/>
        <v>-9.6970843160043896E-2</v>
      </c>
      <c r="J15" s="99">
        <f>+IF(F15=0,"",'Ark1'!AG37)</f>
        <v>0.48194440843092046</v>
      </c>
      <c r="K15" s="101"/>
      <c r="L15" s="488">
        <f>+'Ark1'!AI37</f>
        <v>239</v>
      </c>
      <c r="M15" s="101"/>
      <c r="N15" s="489">
        <f t="shared" si="7"/>
        <v>100</v>
      </c>
      <c r="O15" s="101"/>
      <c r="P15" s="98">
        <f>+IF(F15=0,"",'Ark1'!S37)</f>
        <v>6.7656903765690393</v>
      </c>
      <c r="Q15" s="387">
        <f t="shared" si="2"/>
        <v>-0.18085050393410551</v>
      </c>
      <c r="R15" s="25"/>
      <c r="S15" s="384">
        <f>+IF(L15=0,"",'Ark1'!AJ37)</f>
        <v>104.8192468619247</v>
      </c>
      <c r="T15" s="25"/>
      <c r="U15" s="388">
        <f>+IF(L15=0,"",'Ark1'!AK37)</f>
        <v>18.794345658740355</v>
      </c>
      <c r="V15" s="209"/>
      <c r="W15" s="98">
        <f>+IF(F15=0,"",'Ark1'!T37)</f>
        <v>5.8535564853556457</v>
      </c>
      <c r="X15" s="387">
        <f t="shared" si="3"/>
        <v>8.3116233783319338E-2</v>
      </c>
      <c r="Y15" s="99">
        <f>+IF(F15=0,"",'Ark1'!U37)</f>
        <v>22.552719665271955</v>
      </c>
      <c r="Z15" s="385">
        <f t="shared" si="4"/>
        <v>-2.8557709007658012</v>
      </c>
      <c r="AA15" s="104">
        <f>+IF(F15=0,"",'Ark1'!W37)</f>
        <v>13.389121338912132</v>
      </c>
      <c r="AB15" s="275">
        <f>+IF(F15=0,"",'Ark1'!X37)</f>
        <v>78.661087866108787</v>
      </c>
      <c r="AC15" s="275">
        <f>+IF(F15=0,"",'Ark1'!Y37)</f>
        <v>41.004184100418406</v>
      </c>
      <c r="AD15" s="275">
        <f>+IF(F15=0,"",'Ark1'!Z37)</f>
        <v>8.0289423461352261</v>
      </c>
      <c r="AE15" s="99">
        <f>+IF(F15=0,"",'Ark1'!AA37)</f>
        <v>1.7936179993421946</v>
      </c>
      <c r="AF15" s="98">
        <f>+IF(F15=0,"",'Ark1'!AB37)</f>
        <v>2.0938987648891687</v>
      </c>
      <c r="AG15" s="98">
        <f>+IF(F15=0,"",'Ark1'!AC37)</f>
        <v>82.196775816891332</v>
      </c>
      <c r="AH15" s="275">
        <f>+IF(F15=0,"",'Ark1'!AD37)</f>
        <v>52.200985170152038</v>
      </c>
      <c r="AI15" s="275">
        <f>+IF(F15=0,"",'Ark1'!AE37)</f>
        <v>73.729735938352604</v>
      </c>
      <c r="AJ15" s="275">
        <f>+IF(F15=0,"",'Ark1'!AF37)</f>
        <v>0.55353544711304603</v>
      </c>
      <c r="AK15" s="98">
        <f t="shared" si="5"/>
        <v>3.3333951762523166</v>
      </c>
      <c r="AL15" s="25"/>
      <c r="AS15">
        <f t="shared" si="9"/>
        <v>25.902841790768353</v>
      </c>
      <c r="AT15" s="1">
        <f t="shared" si="10"/>
        <v>7.2542094170507436</v>
      </c>
      <c r="AU15" s="1">
        <f t="shared" si="10"/>
        <v>6.0603098872084686</v>
      </c>
    </row>
    <row r="16" spans="1:59" ht="15" customHeight="1">
      <c r="A16" s="25">
        <f t="shared" si="8"/>
        <v>8</v>
      </c>
      <c r="B16" s="97" t="s">
        <v>551</v>
      </c>
      <c r="C16" s="97">
        <f>+'Ark1'!C38</f>
        <v>2024</v>
      </c>
      <c r="D16" s="306">
        <f>+IF(F16=0,"",'Ark1'!Q38)</f>
        <v>1389</v>
      </c>
      <c r="E16" s="123">
        <f t="shared" si="0"/>
        <v>-168</v>
      </c>
      <c r="F16" s="306">
        <f>+'Ark1'!R38</f>
        <v>5932</v>
      </c>
      <c r="G16" s="378">
        <f t="shared" si="1"/>
        <v>-528</v>
      </c>
      <c r="H16" s="99">
        <f>+IF(F16=0,"",'Ark1'!AF38)</f>
        <v>13.738796118303728</v>
      </c>
      <c r="I16" s="99">
        <f t="shared" si="6"/>
        <v>0.52410858634095803</v>
      </c>
      <c r="J16" s="99">
        <f>+IF(F16=0,"",'Ark1'!AG38)</f>
        <v>13.018230393765441</v>
      </c>
      <c r="K16" s="101"/>
      <c r="L16" s="488">
        <f>+'Ark1'!AI38</f>
        <v>5918</v>
      </c>
      <c r="M16" s="101"/>
      <c r="N16" s="489">
        <f t="shared" si="7"/>
        <v>99.763991908294003</v>
      </c>
      <c r="O16" s="101"/>
      <c r="P16" s="98">
        <f>+IF(F16=0,"",'Ark1'!S38)</f>
        <v>6.9711732973701972</v>
      </c>
      <c r="Q16" s="387">
        <f t="shared" si="2"/>
        <v>-1.1177243016318172E-3</v>
      </c>
      <c r="R16" s="25"/>
      <c r="S16" s="384">
        <f>+IF(L16=0,"",'Ark1'!AJ38)</f>
        <v>106.76661034133171</v>
      </c>
      <c r="T16" s="25"/>
      <c r="U16" s="388">
        <f>+IF(L16=0,"",'Ark1'!AK38)</f>
        <v>19.29839954007058</v>
      </c>
      <c r="V16" s="209"/>
      <c r="W16" s="98">
        <f>+IF(F16=0,"",'Ark1'!T38)</f>
        <v>5.8047875927174637</v>
      </c>
      <c r="X16" s="387">
        <f t="shared" si="3"/>
        <v>1.1289140705081024E-2</v>
      </c>
      <c r="Y16" s="99">
        <f>+IF(F16=0,"",'Ark1'!U38)</f>
        <v>24.544302090357402</v>
      </c>
      <c r="Z16" s="385">
        <f t="shared" si="4"/>
        <v>-0.9224006960202189</v>
      </c>
      <c r="AA16" s="104">
        <f>+IF(F16=0,"",'Ark1'!W38)</f>
        <v>8.8840188806473304</v>
      </c>
      <c r="AB16" s="275">
        <f>+IF(F16=0,"",'Ark1'!X38)</f>
        <v>78.16925151719488</v>
      </c>
      <c r="AC16" s="275">
        <f>+IF(F16=0,"",'Ark1'!Y38)</f>
        <v>54.534726904922472</v>
      </c>
      <c r="AD16" s="275">
        <f>+IF(F16=0,"",'Ark1'!Z38)</f>
        <v>9.1591635005669563</v>
      </c>
      <c r="AE16" s="99">
        <f>+IF(F16=0,"",'Ark1'!AA38)</f>
        <v>1.8434183663528485</v>
      </c>
      <c r="AF16" s="98">
        <f>+IF(F16=0,"",'Ark1'!AB38)</f>
        <v>1.9900267194083965</v>
      </c>
      <c r="AG16" s="98">
        <f>+IF(F16=0,"",'Ark1'!AC38)</f>
        <v>81.737531326675594</v>
      </c>
      <c r="AH16" s="275">
        <f>+IF(F16=0,"",'Ark1'!AD38)</f>
        <v>35.56671465874016</v>
      </c>
      <c r="AI16" s="275">
        <f>+IF(F16=0,"",'Ark1'!AE38)</f>
        <v>65.104783529206358</v>
      </c>
      <c r="AJ16" s="275">
        <f>+IF(F16=0,"",'Ark1'!AF38)</f>
        <v>13.738796118303728</v>
      </c>
      <c r="AK16" s="98">
        <f t="shared" si="5"/>
        <v>3.5208279931323019</v>
      </c>
      <c r="AL16" s="25"/>
      <c r="AS16">
        <f t="shared" si="9"/>
        <v>25.902841790768353</v>
      </c>
      <c r="AT16" s="1">
        <f t="shared" si="10"/>
        <v>7.2542094170507436</v>
      </c>
      <c r="AU16" s="1">
        <f t="shared" si="10"/>
        <v>6.0603098872084686</v>
      </c>
    </row>
    <row r="17" spans="1:47" ht="15" customHeight="1">
      <c r="A17" s="25">
        <f t="shared" si="8"/>
        <v>9</v>
      </c>
      <c r="B17" s="97" t="s">
        <v>552</v>
      </c>
      <c r="C17" s="97">
        <f>+'Ark1'!C39</f>
        <v>2024</v>
      </c>
      <c r="D17" s="306">
        <f>+IF(F17=0,"",'Ark1'!Q39)</f>
        <v>2142</v>
      </c>
      <c r="E17" s="123">
        <f t="shared" si="0"/>
        <v>168</v>
      </c>
      <c r="F17" s="306">
        <f>+'Ark1'!R39</f>
        <v>7419</v>
      </c>
      <c r="G17" s="378">
        <f t="shared" si="1"/>
        <v>431</v>
      </c>
      <c r="H17" s="99">
        <f>+IF(F17=0,"",'Ark1'!AF39)</f>
        <v>17.182759339463139</v>
      </c>
      <c r="I17" s="99">
        <f t="shared" si="6"/>
        <v>2.887985891575239</v>
      </c>
      <c r="J17" s="99">
        <f>+IF(F17=0,"",'Ark1'!AG39)</f>
        <v>16.467582910335889</v>
      </c>
      <c r="K17" s="101"/>
      <c r="L17" s="488">
        <f>+'Ark1'!AI39</f>
        <v>7403</v>
      </c>
      <c r="M17" s="101"/>
      <c r="N17" s="489">
        <f t="shared" si="7"/>
        <v>99.784337511794035</v>
      </c>
      <c r="O17" s="101"/>
      <c r="P17" s="98">
        <f>+IF(F17=0,"",'Ark1'!S39)</f>
        <v>7.085995417172124</v>
      </c>
      <c r="Q17" s="387">
        <f t="shared" si="2"/>
        <v>0.23668230898666298</v>
      </c>
      <c r="R17" s="25"/>
      <c r="S17" s="384">
        <f>+IF(L17=0,"",'Ark1'!AJ39)</f>
        <v>107.18026475753076</v>
      </c>
      <c r="T17" s="25"/>
      <c r="U17" s="388">
        <f>+IF(L17=0,"",'Ark1'!AK39)</f>
        <v>19.449638595509153</v>
      </c>
      <c r="V17" s="209"/>
      <c r="W17" s="98">
        <f>+IF(F17=0,"",'Ark1'!T39)</f>
        <v>5.980994743226848</v>
      </c>
      <c r="X17" s="387">
        <f t="shared" si="3"/>
        <v>-0.1862920341057217</v>
      </c>
      <c r="Y17" s="99">
        <f>+IF(F17=0,"",'Ark1'!U39)</f>
        <v>24.824720312710625</v>
      </c>
      <c r="Z17" s="385">
        <f t="shared" si="4"/>
        <v>-9.1149750254487572E-2</v>
      </c>
      <c r="AA17" s="104">
        <f>+IF(F17=0,"",'Ark1'!W39)</f>
        <v>10.270926000808732</v>
      </c>
      <c r="AB17" s="275">
        <f>+IF(F17=0,"",'Ark1'!X39)</f>
        <v>82.976142337242209</v>
      </c>
      <c r="AC17" s="275">
        <f>+IF(F17=0,"",'Ark1'!Y39)</f>
        <v>58.633238980994733</v>
      </c>
      <c r="AD17" s="275">
        <f>+IF(F17=0,"",'Ark1'!Z39)</f>
        <v>8.2831298085372023</v>
      </c>
      <c r="AE17" s="99">
        <f>+IF(F17=0,"",'Ark1'!AA39)</f>
        <v>1.7655070337184144</v>
      </c>
      <c r="AF17" s="98">
        <f>+IF(F17=0,"",'Ark1'!AB39)</f>
        <v>2.1947971249230975</v>
      </c>
      <c r="AG17" s="98">
        <f>+IF(F17=0,"",'Ark1'!AC39)</f>
        <v>81.96867801719911</v>
      </c>
      <c r="AH17" s="275">
        <f>+IF(F17=0,"",'Ark1'!AD39)</f>
        <v>31.423477947384352</v>
      </c>
      <c r="AI17" s="275">
        <f>+IF(F17=0,"",'Ark1'!AE39)</f>
        <v>58.157315039135121</v>
      </c>
      <c r="AJ17" s="275">
        <f>+IF(F17=0,"",'Ark1'!AF39)</f>
        <v>17.182759339463139</v>
      </c>
      <c r="AK17" s="98">
        <f t="shared" si="5"/>
        <v>3.5033497555686628</v>
      </c>
      <c r="AL17" s="25"/>
      <c r="AS17">
        <f t="shared" si="9"/>
        <v>25.902841790768353</v>
      </c>
      <c r="AT17" s="1">
        <f t="shared" si="10"/>
        <v>7.2542094170507436</v>
      </c>
      <c r="AU17" s="1">
        <f t="shared" si="10"/>
        <v>6.0603098872084686</v>
      </c>
    </row>
    <row r="18" spans="1:47" ht="15" customHeight="1">
      <c r="A18" s="25">
        <f t="shared" si="8"/>
        <v>10</v>
      </c>
      <c r="B18" s="97" t="s">
        <v>553</v>
      </c>
      <c r="C18" s="97">
        <f>+'Ark1'!C40</f>
        <v>2024</v>
      </c>
      <c r="D18" s="306">
        <f>+IF(F18=0,"",'Ark1'!Q40)</f>
        <v>4560</v>
      </c>
      <c r="E18" s="123">
        <f t="shared" si="0"/>
        <v>-40</v>
      </c>
      <c r="F18" s="306">
        <f>+'Ark1'!R40</f>
        <v>17075</v>
      </c>
      <c r="G18" s="378">
        <f t="shared" si="1"/>
        <v>-1420</v>
      </c>
      <c r="H18" s="99">
        <f>+IF(F18=0,"",'Ark1'!AF40)</f>
        <v>39.546517821988552</v>
      </c>
      <c r="I18" s="99">
        <f t="shared" si="6"/>
        <v>1.7128265056338492</v>
      </c>
      <c r="J18" s="99">
        <f>+IF(F18=0,"",'Ark1'!AG40)</f>
        <v>40.00663443630085</v>
      </c>
      <c r="K18" s="101"/>
      <c r="L18" s="488">
        <f>+'Ark1'!AI40</f>
        <v>17055</v>
      </c>
      <c r="M18" s="101"/>
      <c r="N18" s="489">
        <f t="shared" si="7"/>
        <v>99.88286969253295</v>
      </c>
      <c r="O18" s="101"/>
      <c r="P18" s="98">
        <f>+IF(F18=0,"",'Ark1'!S40)</f>
        <v>7.2719765739385052</v>
      </c>
      <c r="Q18" s="387">
        <f t="shared" si="2"/>
        <v>-7.3197797513241625E-2</v>
      </c>
      <c r="R18" s="25"/>
      <c r="S18" s="384">
        <f>+IF(L18=0,"",'Ark1'!AJ40)</f>
        <v>108.45409557314562</v>
      </c>
      <c r="T18" s="25"/>
      <c r="U18" s="388">
        <f>+IF(L18=0,"",'Ark1'!AK40)</f>
        <v>19.825814778344824</v>
      </c>
      <c r="V18" s="209"/>
      <c r="W18" s="98">
        <f>+IF(F18=0,"",'Ark1'!T40)</f>
        <v>6.0374231332357233</v>
      </c>
      <c r="X18" s="387">
        <f t="shared" si="3"/>
        <v>-0.35657524470426161</v>
      </c>
      <c r="Y18" s="99">
        <f>+IF(F18=0,"",'Ark1'!U40)</f>
        <v>26.204216691068723</v>
      </c>
      <c r="Z18" s="385">
        <f t="shared" si="4"/>
        <v>-0.45395578797977265</v>
      </c>
      <c r="AA18" s="104">
        <f>+IF(F18=0,"",'Ark1'!W40)</f>
        <v>9.5402635431917986</v>
      </c>
      <c r="AB18" s="275">
        <f>+IF(F18=0,"",'Ark1'!X40)</f>
        <v>85.868228404099554</v>
      </c>
      <c r="AC18" s="275">
        <f>+IF(F18=0,"",'Ark1'!Y40)</f>
        <v>65.253294289897539</v>
      </c>
      <c r="AD18" s="275">
        <f>+IF(F18=0,"",'Ark1'!Z40)</f>
        <v>8.5825307144240721</v>
      </c>
      <c r="AE18" s="99">
        <f>+IF(F18=0,"",'Ark1'!AA40)</f>
        <v>1.7896553369090531</v>
      </c>
      <c r="AF18" s="98">
        <f>+IF(F18=0,"",'Ark1'!AB40)</f>
        <v>2.0050461468072238</v>
      </c>
      <c r="AG18" s="98">
        <f>+IF(F18=0,"",'Ark1'!AC40)</f>
        <v>84.619255385047509</v>
      </c>
      <c r="AH18" s="275">
        <f>+IF(F18=0,"",'Ark1'!AD40)</f>
        <v>37.245079785356438</v>
      </c>
      <c r="AI18" s="275">
        <f>+IF(F18=0,"",'Ark1'!AE40)</f>
        <v>61.244714087050923</v>
      </c>
      <c r="AJ18" s="275">
        <f>+IF(F18=0,"",'Ark1'!AF40)</f>
        <v>39.546517821988552</v>
      </c>
      <c r="AK18" s="98">
        <f t="shared" si="5"/>
        <v>3.6034517472154768</v>
      </c>
      <c r="AL18" s="25"/>
      <c r="AS18">
        <f t="shared" si="9"/>
        <v>25.902841790768353</v>
      </c>
      <c r="AT18" s="1">
        <f t="shared" si="10"/>
        <v>7.2542094170507436</v>
      </c>
      <c r="AU18" s="1">
        <f t="shared" si="10"/>
        <v>6.0603098872084686</v>
      </c>
    </row>
    <row r="19" spans="1:47" ht="15" customHeight="1">
      <c r="A19" s="25">
        <f t="shared" si="8"/>
        <v>11</v>
      </c>
      <c r="B19" s="97" t="s">
        <v>554</v>
      </c>
      <c r="C19" s="97">
        <f>+'Ark1'!C41</f>
        <v>2024</v>
      </c>
      <c r="D19" s="306">
        <f>+IF(F19=0,"",'Ark1'!Q41)</f>
        <v>1877</v>
      </c>
      <c r="E19" s="123">
        <f t="shared" si="0"/>
        <v>-620</v>
      </c>
      <c r="F19" s="306">
        <f>+'Ark1'!R41</f>
        <v>5591</v>
      </c>
      <c r="G19" s="378">
        <f t="shared" si="1"/>
        <v>-3143</v>
      </c>
      <c r="H19" s="99">
        <f>+IF(F19=0,"",'Ark1'!AF41)</f>
        <v>12.949023785811892</v>
      </c>
      <c r="I19" s="99">
        <f t="shared" si="6"/>
        <v>-4.9173974067829676</v>
      </c>
      <c r="J19" s="99">
        <f>+IF(F19=0,"",'Ark1'!AG41)</f>
        <v>13.013053387541397</v>
      </c>
      <c r="K19" s="101"/>
      <c r="L19" s="488">
        <f>+'Ark1'!AI41</f>
        <v>5581</v>
      </c>
      <c r="M19" s="101"/>
      <c r="N19" s="489">
        <f t="shared" si="7"/>
        <v>99.821141119656588</v>
      </c>
      <c r="O19" s="101"/>
      <c r="P19" s="98">
        <f>+IF(F19=0,"",'Ark1'!S41)</f>
        <v>7.2500447147200884</v>
      </c>
      <c r="Q19" s="387">
        <f t="shared" si="2"/>
        <v>-8.6456315735601308E-2</v>
      </c>
      <c r="R19" s="25"/>
      <c r="S19" s="384">
        <f>+IF(L19=0,"",'Ark1'!AJ41)</f>
        <v>108.53149973123122</v>
      </c>
      <c r="T19" s="25"/>
      <c r="U19" s="388">
        <f>+IF(L19=0,"",'Ark1'!AK41)</f>
        <v>19.741061174178849</v>
      </c>
      <c r="V19" s="209"/>
      <c r="W19" s="98">
        <f>+IF(F19=0,"",'Ark1'!T41)</f>
        <v>6.0275442675728872</v>
      </c>
      <c r="X19" s="387">
        <f t="shared" si="3"/>
        <v>-0.26418918788852874</v>
      </c>
      <c r="Y19" s="99">
        <f>+IF(F19=0,"",'Ark1'!U41)</f>
        <v>26.030924700411362</v>
      </c>
      <c r="Z19" s="385">
        <f t="shared" si="4"/>
        <v>-0.2570762155492865</v>
      </c>
      <c r="AA19" s="104">
        <f>+IF(F19=0,"",'Ark1'!W41)</f>
        <v>7.3332140940797732</v>
      </c>
      <c r="AB19" s="275">
        <f>+IF(F19=0,"",'Ark1'!X41)</f>
        <v>87.766052584510817</v>
      </c>
      <c r="AC19" s="275">
        <f>+IF(F19=0,"",'Ark1'!Y41)</f>
        <v>63.834734394562702</v>
      </c>
      <c r="AD19" s="275">
        <f>+IF(F19=0,"",'Ark1'!Z41)</f>
        <v>8.1710221158706435</v>
      </c>
      <c r="AE19" s="99">
        <f>+IF(F19=0,"",'Ark1'!AA41)</f>
        <v>1.692220116609753</v>
      </c>
      <c r="AF19" s="98">
        <f>+IF(F19=0,"",'Ark1'!AB41)</f>
        <v>1.8781404598639464</v>
      </c>
      <c r="AG19" s="98">
        <f>+IF(F19=0,"",'Ark1'!AC41)</f>
        <v>84.225207069805791</v>
      </c>
      <c r="AH19" s="275">
        <f>+IF(F19=0,"",'Ark1'!AD41)</f>
        <v>37.553780362578173</v>
      </c>
      <c r="AI19" s="275">
        <f>+IF(F19=0,"",'Ark1'!AE41)</f>
        <v>57.939232519968115</v>
      </c>
      <c r="AJ19" s="275">
        <f>+IF(F19=0,"",'Ark1'!AF41)</f>
        <v>12.949023785811892</v>
      </c>
      <c r="AK19" s="98">
        <f t="shared" si="5"/>
        <v>3.5904502281978505</v>
      </c>
      <c r="AL19" s="25"/>
      <c r="AS19">
        <f t="shared" si="9"/>
        <v>25.902841790768353</v>
      </c>
      <c r="AT19" s="1">
        <f t="shared" si="10"/>
        <v>7.2542094170507436</v>
      </c>
      <c r="AU19" s="1">
        <f t="shared" si="10"/>
        <v>6.0603098872084686</v>
      </c>
    </row>
    <row r="20" spans="1:47" ht="15" customHeight="1">
      <c r="A20" s="25">
        <f t="shared" si="8"/>
        <v>12</v>
      </c>
      <c r="B20" s="97" t="s">
        <v>555</v>
      </c>
      <c r="C20" s="97">
        <f>+'Ark1'!C42</f>
        <v>2024</v>
      </c>
      <c r="D20" s="306">
        <f>+IF(F20=0,"",'Ark1'!Q42)</f>
        <v>266</v>
      </c>
      <c r="E20" s="123">
        <f t="shared" si="0"/>
        <v>50</v>
      </c>
      <c r="F20" s="306">
        <f>+'Ark1'!R42</f>
        <v>664</v>
      </c>
      <c r="G20" s="378">
        <f t="shared" si="1"/>
        <v>129</v>
      </c>
      <c r="H20" s="99">
        <f>+IF(F20=0,"",'Ark1'!AF42)</f>
        <v>1.5378558028580027</v>
      </c>
      <c r="I20" s="99">
        <f t="shared" si="6"/>
        <v>0.44345056607780386</v>
      </c>
      <c r="J20" s="99">
        <f>+IF(F20=0,"",'Ark1'!AG42)</f>
        <v>1.4592988062485313</v>
      </c>
      <c r="K20" s="101"/>
      <c r="L20" s="488">
        <f>+'Ark1'!AI42</f>
        <v>662</v>
      </c>
      <c r="M20" s="101"/>
      <c r="N20" s="489">
        <f t="shared" si="7"/>
        <v>99.698795180722897</v>
      </c>
      <c r="O20" s="101"/>
      <c r="P20" s="98">
        <f>+IF(F20=0,"",'Ark1'!S42)</f>
        <v>7.0316265060240974</v>
      </c>
      <c r="Q20" s="387">
        <f t="shared" si="2"/>
        <v>-0.33285947528431503</v>
      </c>
      <c r="R20" s="25"/>
      <c r="S20" s="384">
        <f>+IF(L20=0,"",'Ark1'!AJ42)</f>
        <v>106.6515105740182</v>
      </c>
      <c r="T20" s="25"/>
      <c r="U20" s="388">
        <f>+IF(L20=0,"",'Ark1'!AK42)</f>
        <v>19.354305348596537</v>
      </c>
      <c r="V20" s="209"/>
      <c r="W20" s="98">
        <f>+IF(F20=0,"",'Ark1'!T42)</f>
        <v>6.313253012048194</v>
      </c>
      <c r="X20" s="387">
        <f t="shared" si="3"/>
        <v>0.10764553541268018</v>
      </c>
      <c r="Y20" s="99">
        <f>+IF(F20=0,"",'Ark1'!U42)</f>
        <v>24.579668674698791</v>
      </c>
      <c r="Z20" s="385">
        <f t="shared" si="4"/>
        <v>-0.69154627857222906</v>
      </c>
      <c r="AA20" s="104">
        <f>+IF(F20=0,"",'Ark1'!W42)</f>
        <v>9.7891566265060241</v>
      </c>
      <c r="AB20" s="275">
        <f>+IF(F20=0,"",'Ark1'!X42)</f>
        <v>80.722891566265019</v>
      </c>
      <c r="AC20" s="275">
        <f>+IF(F20=0,"",'Ark1'!Y42)</f>
        <v>54.819277108433752</v>
      </c>
      <c r="AD20" s="275">
        <f>+IF(F20=0,"",'Ark1'!Z42)</f>
        <v>9.1373485126721121</v>
      </c>
      <c r="AE20" s="99">
        <f>+IF(F20=0,"",'Ark1'!AA42)</f>
        <v>1.9812129071338656</v>
      </c>
      <c r="AF20" s="98">
        <f>+IF(F20=0,"",'Ark1'!AB42)</f>
        <v>3.3641544555868905</v>
      </c>
      <c r="AG20" s="98">
        <f>+IF(F20=0,"",'Ark1'!AC42)</f>
        <v>87.68272994129687</v>
      </c>
      <c r="AH20" s="275">
        <f>+IF(F20=0,"",'Ark1'!AD42)</f>
        <v>24.115574423936032</v>
      </c>
      <c r="AI20" s="275">
        <f>+IF(F20=0,"",'Ark1'!AE42)</f>
        <v>39.619703282086846</v>
      </c>
      <c r="AJ20" s="275">
        <f>+IF(F20=0,"",'Ark1'!AF42)</f>
        <v>1.5378558028580027</v>
      </c>
      <c r="AK20" s="98">
        <f t="shared" si="5"/>
        <v>3.4955879203255504</v>
      </c>
      <c r="AL20" s="25"/>
      <c r="AS20">
        <f t="shared" si="9"/>
        <v>25.902841790768353</v>
      </c>
      <c r="AT20" s="1">
        <f t="shared" si="10"/>
        <v>7.2542094170507436</v>
      </c>
      <c r="AU20" s="1">
        <f t="shared" si="10"/>
        <v>6.0603098872084686</v>
      </c>
    </row>
    <row r="21" spans="1:47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311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T21" s="1"/>
    </row>
    <row r="22" spans="1:47" ht="15" customHeight="1">
      <c r="A22" s="25"/>
      <c r="B22" s="108" t="str">
        <f t="shared" ref="B22:B33" si="11">+B9</f>
        <v>Jan</v>
      </c>
      <c r="C22" s="108">
        <f>+'Ark1'!C43</f>
        <v>2023</v>
      </c>
      <c r="D22" s="373">
        <f>+IF(F22=0,"",'Ark1'!Q43)</f>
        <v>139</v>
      </c>
      <c r="E22" s="293">
        <f t="shared" ref="E22:E33" si="12">+IF(F22=0,"",D22-D35)</f>
        <v>-15</v>
      </c>
      <c r="F22" s="373">
        <f>+'Ark1'!R43</f>
        <v>348</v>
      </c>
      <c r="G22" s="311"/>
      <c r="H22" s="121">
        <f>+IF(F22=0,"",'Ark1'!AF43)</f>
        <v>0.71187480822338156</v>
      </c>
      <c r="I22" s="25"/>
      <c r="J22" s="121">
        <f>+IF(F22=0,"",'Ark1'!AG43)</f>
        <v>0.72732430350676636</v>
      </c>
      <c r="K22" s="101"/>
      <c r="L22" s="488">
        <f>+'Ark1'!AI43</f>
        <v>64</v>
      </c>
      <c r="M22" s="101"/>
      <c r="N22" s="489">
        <f t="shared" si="7"/>
        <v>18.390804597701148</v>
      </c>
      <c r="O22" s="101"/>
      <c r="P22" s="109">
        <f>+IF(F22=0,"",'Ark1'!S43)</f>
        <v>7.1867816091954024</v>
      </c>
      <c r="Q22" s="387"/>
      <c r="R22" s="25"/>
      <c r="S22" s="384">
        <f>+IF(L22=0,"",'Ark1'!AJ43)</f>
        <v>110.92187500000001</v>
      </c>
      <c r="T22" s="25"/>
      <c r="U22" s="388">
        <f>+IF(L22=0,"",'Ark1'!AK43)</f>
        <v>19.775361624545688</v>
      </c>
      <c r="V22" s="209"/>
      <c r="W22" s="109">
        <f>+IF(F22=0,"",'Ark1'!T43)</f>
        <v>6.554597701149425</v>
      </c>
      <c r="X22" s="388">
        <f t="shared" ref="X22:X33" si="13">+IF(F22=0,"",W22-W35)</f>
        <v>-0.40314877772381497</v>
      </c>
      <c r="Y22" s="121">
        <f>+IF(F22=0,"",'Ark1'!U43)</f>
        <v>26.759770114942505</v>
      </c>
      <c r="Z22" s="384">
        <f t="shared" ref="Z22:Z33" si="14">+IF(F22=0,"",Y22-Y35)</f>
        <v>-2.3441453780152415</v>
      </c>
      <c r="AA22" s="126">
        <f>+IF(F22=0,"",'Ark1'!W43)</f>
        <v>12.068965517241377</v>
      </c>
      <c r="AB22" s="126">
        <f>+IF(F22=0,"",'Ark1'!X43)</f>
        <v>85.34482758620689</v>
      </c>
      <c r="AC22" s="126">
        <f>+IF(F22=0,"",'Ark1'!Y43)</f>
        <v>60.919540229885058</v>
      </c>
      <c r="AD22" s="126">
        <f>+IF(F22=0,"",'Ark1'!Z43)</f>
        <v>9.8903814852696783</v>
      </c>
      <c r="AE22" s="121">
        <f>+IF(F22=0,"",'Ark1'!AA43)</f>
        <v>1.7393842180647077</v>
      </c>
      <c r="AF22" s="109">
        <f>+IF(F22=0,"",'Ark1'!AB43)</f>
        <v>1.9297747498819839</v>
      </c>
      <c r="AG22" s="109">
        <f>+IF(F22=0,"",'Ark1'!AC43)</f>
        <v>79.995848292764677</v>
      </c>
      <c r="AH22" s="126">
        <f>+IF(F22=0,"",'Ark1'!AD43)</f>
        <v>59.031376803069719</v>
      </c>
      <c r="AI22" s="126">
        <f>+IF(F22=0,"",'Ark1'!AE43)</f>
        <v>59.579570433705513</v>
      </c>
      <c r="AJ22" s="126">
        <f>+IF(F22=0,"",'Ark1'!AF43)</f>
        <v>0.71187480822338156</v>
      </c>
      <c r="AK22" s="109">
        <f t="shared" si="5"/>
        <v>3.7234706117552947</v>
      </c>
      <c r="AL22" s="25"/>
    </row>
    <row r="23" spans="1:47" ht="15" customHeight="1">
      <c r="A23" s="25"/>
      <c r="B23" s="108" t="str">
        <f t="shared" si="11"/>
        <v>Feb</v>
      </c>
      <c r="C23" s="108">
        <f>+'Ark1'!C44</f>
        <v>2023</v>
      </c>
      <c r="D23" s="373">
        <f>+IF(F23=0,"",'Ark1'!Q44)</f>
        <v>247</v>
      </c>
      <c r="E23" s="293">
        <f t="shared" si="12"/>
        <v>-41</v>
      </c>
      <c r="F23" s="373">
        <f>+'Ark1'!R44</f>
        <v>540</v>
      </c>
      <c r="G23" s="311"/>
      <c r="H23" s="121">
        <f>+IF(F23=0,"",'Ark1'!AF44)</f>
        <v>1.104633323105247</v>
      </c>
      <c r="I23" s="25"/>
      <c r="J23" s="121">
        <f>+IF(F23=0,"",'Ark1'!AG44)</f>
        <v>1.2466609110126623</v>
      </c>
      <c r="K23" s="101"/>
      <c r="L23" s="488">
        <f>+'Ark1'!AI44</f>
        <v>71</v>
      </c>
      <c r="M23" s="101"/>
      <c r="N23" s="489">
        <f t="shared" si="7"/>
        <v>13.148148148148149</v>
      </c>
      <c r="O23" s="101"/>
      <c r="P23" s="109">
        <f>+IF(F23=0,"",'Ark1'!S44)</f>
        <v>7.757407407407408</v>
      </c>
      <c r="Q23" s="387"/>
      <c r="R23" s="25"/>
      <c r="S23" s="384">
        <f>+IF(L23=0,"",'Ark1'!AJ44)</f>
        <v>110.84507042253524</v>
      </c>
      <c r="T23" s="25"/>
      <c r="U23" s="388">
        <f>+IF(L23=0,"",'Ark1'!AK44)</f>
        <v>22.187955955536175</v>
      </c>
      <c r="V23" s="209"/>
      <c r="W23" s="109">
        <f>+IF(F23=0,"",'Ark1'!T44)</f>
        <v>6.6944444444444438</v>
      </c>
      <c r="X23" s="388">
        <f t="shared" si="13"/>
        <v>-0.20921004060539161</v>
      </c>
      <c r="Y23" s="121">
        <f>+IF(F23=0,"",'Ark1'!U44)</f>
        <v>29.558888888888905</v>
      </c>
      <c r="Z23" s="384">
        <f t="shared" si="14"/>
        <v>-1.2846327057954987</v>
      </c>
      <c r="AA23" s="126">
        <f>+IF(F23=0,"",'Ark1'!W44)</f>
        <v>17.037037037037035</v>
      </c>
      <c r="AB23" s="126">
        <f>+IF(F23=0,"",'Ark1'!X44)</f>
        <v>92.592592592592609</v>
      </c>
      <c r="AC23" s="126">
        <f>+IF(F23=0,"",'Ark1'!Y44)</f>
        <v>78.518518518518533</v>
      </c>
      <c r="AD23" s="126">
        <f>+IF(F23=0,"",'Ark1'!Z44)</f>
        <v>8.5805451062847098</v>
      </c>
      <c r="AE23" s="121">
        <f>+IF(F23=0,"",'Ark1'!AA44)</f>
        <v>1.676206238067895</v>
      </c>
      <c r="AF23" s="109">
        <f>+IF(F23=0,"",'Ark1'!AB44)</f>
        <v>2.0187011470219298</v>
      </c>
      <c r="AG23" s="109">
        <f>+IF(F23=0,"",'Ark1'!AC44)</f>
        <v>73.373765013218815</v>
      </c>
      <c r="AH23" s="126">
        <f>+IF(F23=0,"",'Ark1'!AD44)</f>
        <v>54.797025133862157</v>
      </c>
      <c r="AI23" s="126">
        <f>+IF(F23=0,"",'Ark1'!AE44)</f>
        <v>54.45248625179272</v>
      </c>
      <c r="AJ23" s="126">
        <f>+IF(F23=0,"",'Ark1'!AF44)</f>
        <v>1.104633323105247</v>
      </c>
      <c r="AK23" s="109">
        <f t="shared" si="5"/>
        <v>3.810408211983769</v>
      </c>
      <c r="AL23" s="25"/>
    </row>
    <row r="24" spans="1:47" ht="15" customHeight="1">
      <c r="A24" s="25"/>
      <c r="B24" s="108" t="str">
        <f t="shared" si="11"/>
        <v>Mar</v>
      </c>
      <c r="C24" s="108">
        <f>+'Ark1'!C45</f>
        <v>2023</v>
      </c>
      <c r="D24" s="373">
        <f>+IF(F24=0,"",'Ark1'!Q45)</f>
        <v>1600</v>
      </c>
      <c r="E24" s="293">
        <f t="shared" si="12"/>
        <v>145</v>
      </c>
      <c r="F24" s="373">
        <f>+'Ark1'!R45</f>
        <v>3272</v>
      </c>
      <c r="G24" s="311"/>
      <c r="H24" s="121">
        <f>+IF(F24=0,"",'Ark1'!AF45)</f>
        <v>6.693259691111793</v>
      </c>
      <c r="I24" s="25"/>
      <c r="J24" s="121">
        <f>+IF(F24=0,"",'Ark1'!AG45)</f>
        <v>7.7141878849783314</v>
      </c>
      <c r="K24" s="101"/>
      <c r="L24" s="488">
        <f>+'Ark1'!AI45</f>
        <v>439</v>
      </c>
      <c r="M24" s="101"/>
      <c r="N24" s="489">
        <f t="shared" si="7"/>
        <v>13.416870415647923</v>
      </c>
      <c r="O24" s="101"/>
      <c r="P24" s="109">
        <f>+IF(F24=0,"",'Ark1'!S45)</f>
        <v>7.7940097799510974</v>
      </c>
      <c r="Q24" s="387">
        <f t="shared" ref="Q24:Q33" si="15">+IF(F24=0,"",P24-P36)</f>
        <v>-3.9877263238270899E-2</v>
      </c>
      <c r="R24" s="25"/>
      <c r="S24" s="384">
        <f>+IF(L24=0,"",'Ark1'!AJ45)</f>
        <v>111.75102505694748</v>
      </c>
      <c r="T24" s="25"/>
      <c r="U24" s="388">
        <f>+IF(L24=0,"",'Ark1'!AK45)</f>
        <v>20.872446682852903</v>
      </c>
      <c r="V24" s="209"/>
      <c r="W24" s="109">
        <f>+IF(F24=0,"",'Ark1'!T45)</f>
        <v>6.7506112469437651</v>
      </c>
      <c r="X24" s="388">
        <f t="shared" si="13"/>
        <v>-0.17238941399476726</v>
      </c>
      <c r="Y24" s="121">
        <f>+IF(F24=0,"",'Ark1'!U45)</f>
        <v>30.186338630806805</v>
      </c>
      <c r="Z24" s="384">
        <f t="shared" si="14"/>
        <v>-1.6600262072632681</v>
      </c>
      <c r="AA24" s="126">
        <f>+IF(F24=0,"",'Ark1'!W45)</f>
        <v>17.726161369193154</v>
      </c>
      <c r="AB24" s="126">
        <f>+IF(F24=0,"",'Ark1'!X45)</f>
        <v>94.896088019559926</v>
      </c>
      <c r="AC24" s="126">
        <f>+IF(F24=0,"",'Ark1'!Y45)</f>
        <v>80.898533007334947</v>
      </c>
      <c r="AD24" s="126">
        <f>+IF(F24=0,"",'Ark1'!Z45)</f>
        <v>8.5262298322198884</v>
      </c>
      <c r="AE24" s="121">
        <f>+IF(F24=0,"",'Ark1'!AA45)</f>
        <v>1.7174463074504724</v>
      </c>
      <c r="AF24" s="109">
        <f>+IF(F24=0,"",'Ark1'!AB45)</f>
        <v>2.059661678005436</v>
      </c>
      <c r="AG24" s="109">
        <f>+IF(F24=0,"",'Ark1'!AC45)</f>
        <v>73.009165377354989</v>
      </c>
      <c r="AH24" s="126">
        <f>+IF(F24=0,"",'Ark1'!AD45)</f>
        <v>66.087365303938284</v>
      </c>
      <c r="AI24" s="126">
        <f>+IF(F24=0,"",'Ark1'!AE45)</f>
        <v>57.558111764023984</v>
      </c>
      <c r="AJ24" s="126">
        <f>+IF(F24=0,"",'Ark1'!AF45)</f>
        <v>6.693259691111793</v>
      </c>
      <c r="AK24" s="109">
        <f t="shared" si="5"/>
        <v>3.8730178025252884</v>
      </c>
      <c r="AL24" s="25"/>
    </row>
    <row r="25" spans="1:47" ht="15" customHeight="1">
      <c r="A25" s="25"/>
      <c r="B25" s="108" t="str">
        <f t="shared" si="11"/>
        <v>Apr</v>
      </c>
      <c r="C25" s="108">
        <f>+'Ark1'!C46</f>
        <v>2023</v>
      </c>
      <c r="D25" s="373">
        <f>+IF(F25=0,"",'Ark1'!Q46)</f>
        <v>204</v>
      </c>
      <c r="E25" s="293">
        <f t="shared" si="12"/>
        <v>-65</v>
      </c>
      <c r="F25" s="373">
        <f>+'Ark1'!R46</f>
        <v>611</v>
      </c>
      <c r="G25" s="311"/>
      <c r="H25" s="121">
        <f>+IF(F25=0,"",'Ark1'!AF46)</f>
        <v>1.2498721489209368</v>
      </c>
      <c r="I25" s="25"/>
      <c r="J25" s="121">
        <f>+IF(F25=0,"",'Ark1'!AG46)</f>
        <v>1.0194833626244768</v>
      </c>
      <c r="K25" s="101"/>
      <c r="L25" s="488">
        <f>+'Ark1'!AI46</f>
        <v>98</v>
      </c>
      <c r="M25" s="101"/>
      <c r="N25" s="489">
        <f t="shared" si="7"/>
        <v>16.039279869067101</v>
      </c>
      <c r="O25" s="101"/>
      <c r="P25" s="109">
        <f>+IF(F25=0,"",'Ark1'!S46)</f>
        <v>6.9574468085106353</v>
      </c>
      <c r="Q25" s="387">
        <f t="shared" si="15"/>
        <v>-0.99827030979736264</v>
      </c>
      <c r="R25" s="25"/>
      <c r="S25" s="384">
        <f>+IF(L25=0,"",'Ark1'!AJ46)</f>
        <v>103.2724489795918</v>
      </c>
      <c r="T25" s="25"/>
      <c r="U25" s="388">
        <f>+IF(L25=0,"",'Ark1'!AK46)</f>
        <v>18.991574250598596</v>
      </c>
      <c r="V25" s="209"/>
      <c r="W25" s="109">
        <f>+IF(F25=0,"",'Ark1'!T46)</f>
        <v>5.260229132569556</v>
      </c>
      <c r="X25" s="388">
        <f t="shared" si="13"/>
        <v>-0.52933315699273376</v>
      </c>
      <c r="Y25" s="121">
        <f>+IF(F25=0,"",'Ark1'!U46)</f>
        <v>21.363502454991821</v>
      </c>
      <c r="Z25" s="384">
        <f t="shared" si="14"/>
        <v>-4.3444100029206503</v>
      </c>
      <c r="AA25" s="126">
        <f>+IF(F25=0,"",'Ark1'!W46)</f>
        <v>7.3649754500818352</v>
      </c>
      <c r="AB25" s="126">
        <f>+IF(F25=0,"",'Ark1'!X46)</f>
        <v>66.612111292962354</v>
      </c>
      <c r="AC25" s="126">
        <f>+IF(F25=0,"",'Ark1'!Y46)</f>
        <v>34.697217675941076</v>
      </c>
      <c r="AD25" s="126">
        <f>+IF(F25=0,"",'Ark1'!Z46)</f>
        <v>9.2456984384615009</v>
      </c>
      <c r="AE25" s="121">
        <f>+IF(F25=0,"",'Ark1'!AA46)</f>
        <v>1.6694489898341882</v>
      </c>
      <c r="AF25" s="109">
        <f>+IF(F25=0,"",'Ark1'!AB46)</f>
        <v>2.0918451153893161</v>
      </c>
      <c r="AG25" s="109">
        <f>+IF(F25=0,"",'Ark1'!AC46)</f>
        <v>60.898095872151281</v>
      </c>
      <c r="AH25" s="126">
        <f>+IF(F25=0,"",'Ark1'!AD46)</f>
        <v>72.863156355399127</v>
      </c>
      <c r="AI25" s="126">
        <f>+IF(F25=0,"",'Ark1'!AE46)</f>
        <v>51.822615268094808</v>
      </c>
      <c r="AJ25" s="126">
        <f>+IF(F25=0,"",'Ark1'!AF46)</f>
        <v>1.2498721489209368</v>
      </c>
      <c r="AK25" s="109">
        <f t="shared" si="5"/>
        <v>3.0705951540813943</v>
      </c>
      <c r="AL25" s="25"/>
      <c r="AR25" t="s">
        <v>445</v>
      </c>
    </row>
    <row r="26" spans="1:47" ht="15" customHeight="1">
      <c r="A26" s="25"/>
      <c r="B26" s="108" t="str">
        <f t="shared" si="11"/>
        <v>Mai</v>
      </c>
      <c r="C26" s="108">
        <f>+'Ark1'!C47</f>
        <v>2023</v>
      </c>
      <c r="D26" s="373">
        <f>+IF(F26=0,"",'Ark1'!Q47)</f>
        <v>420</v>
      </c>
      <c r="E26" s="293">
        <f t="shared" si="12"/>
        <v>-37</v>
      </c>
      <c r="F26" s="373">
        <f>+'Ark1'!R47</f>
        <v>1439</v>
      </c>
      <c r="G26" s="311"/>
      <c r="H26" s="121">
        <f>+IF(F26=0,"",'Ark1'!AF47)</f>
        <v>2.9436432443489844</v>
      </c>
      <c r="I26" s="25"/>
      <c r="J26" s="121">
        <f>+IF(F26=0,"",'Ark1'!AG47)</f>
        <v>2.6058132521980819</v>
      </c>
      <c r="K26" s="101"/>
      <c r="L26" s="488">
        <f>+'Ark1'!AI47</f>
        <v>431</v>
      </c>
      <c r="M26" s="101"/>
      <c r="N26" s="489">
        <f t="shared" si="7"/>
        <v>29.951355107713692</v>
      </c>
      <c r="O26" s="101"/>
      <c r="P26" s="109">
        <f>+IF(F26=0,"",'Ark1'!S47)</f>
        <v>7.0854760250173747</v>
      </c>
      <c r="Q26" s="387">
        <f t="shared" si="15"/>
        <v>-7.4456634915286202E-2</v>
      </c>
      <c r="R26" s="25"/>
      <c r="S26" s="384">
        <f>+IF(L26=0,"",'Ark1'!AJ47)</f>
        <v>102.68143851508124</v>
      </c>
      <c r="T26" s="25"/>
      <c r="U26" s="388">
        <f>+IF(L26=0,"",'Ark1'!AK47)</f>
        <v>19.593051073783364</v>
      </c>
      <c r="V26" s="209"/>
      <c r="W26" s="109">
        <f>+IF(F26=0,"",'Ark1'!T47)</f>
        <v>5.3335649756775529</v>
      </c>
      <c r="X26" s="388">
        <f t="shared" si="13"/>
        <v>-0.18102388373889333</v>
      </c>
      <c r="Y26" s="121">
        <f>+IF(F26=0,"",'Ark1'!U47)</f>
        <v>23.18547602501738</v>
      </c>
      <c r="Z26" s="384">
        <f t="shared" si="14"/>
        <v>-0.6303064683513</v>
      </c>
      <c r="AA26" s="126">
        <f>+IF(F26=0,"",'Ark1'!W47)</f>
        <v>8.1306462821403738</v>
      </c>
      <c r="AB26" s="126">
        <f>+IF(F26=0,"",'Ark1'!X47)</f>
        <v>77.553856845031262</v>
      </c>
      <c r="AC26" s="126">
        <f>+IF(F26=0,"",'Ark1'!Y47)</f>
        <v>44.683808200138991</v>
      </c>
      <c r="AD26" s="126">
        <f>+IF(F26=0,"",'Ark1'!Z47)</f>
        <v>8.7023718719669247</v>
      </c>
      <c r="AE26" s="121">
        <f>+IF(F26=0,"",'Ark1'!AA47)</f>
        <v>1.8046512465179048</v>
      </c>
      <c r="AF26" s="109">
        <f>+IF(F26=0,"",'Ark1'!AB47)</f>
        <v>2.1903650302455446</v>
      </c>
      <c r="AG26" s="109">
        <f>+IF(F26=0,"",'Ark1'!AC47)</f>
        <v>68.819846397315516</v>
      </c>
      <c r="AH26" s="126">
        <f>+IF(F26=0,"",'Ark1'!AD47)</f>
        <v>72.688556120060511</v>
      </c>
      <c r="AI26" s="126">
        <f>+IF(F26=0,"",'Ark1'!AE47)</f>
        <v>58.4368389634378</v>
      </c>
      <c r="AJ26" s="126">
        <f>+IF(F26=0,"",'Ark1'!AF47)</f>
        <v>2.9436432443489844</v>
      </c>
      <c r="AK26" s="109">
        <f t="shared" si="5"/>
        <v>3.2722538250294235</v>
      </c>
      <c r="AL26" s="25"/>
      <c r="AR26" t="s">
        <v>446</v>
      </c>
    </row>
    <row r="27" spans="1:47" ht="15" customHeight="1">
      <c r="A27" s="25"/>
      <c r="B27" s="108" t="str">
        <f t="shared" si="11"/>
        <v>Jun</v>
      </c>
      <c r="C27" s="108">
        <f>+'Ark1'!C48</f>
        <v>2023</v>
      </c>
      <c r="D27" s="373">
        <f>+IF(F27=0,"",'Ark1'!Q48)</f>
        <v>344</v>
      </c>
      <c r="E27" s="293">
        <f t="shared" si="12"/>
        <v>-25</v>
      </c>
      <c r="F27" s="373">
        <f>+'Ark1'!R48</f>
        <v>1145</v>
      </c>
      <c r="G27" s="311"/>
      <c r="H27" s="121">
        <f>+IF(F27=0,"",'Ark1'!AF48)</f>
        <v>2.3422317684361262</v>
      </c>
      <c r="I27" s="25"/>
      <c r="J27" s="121">
        <f>+IF(F27=0,"",'Ark1'!AG48)</f>
        <v>2.1114304820456535</v>
      </c>
      <c r="K27" s="101"/>
      <c r="L27" s="488">
        <f>+'Ark1'!AI48</f>
        <v>367</v>
      </c>
      <c r="M27" s="101"/>
      <c r="N27" s="489">
        <f t="shared" si="7"/>
        <v>32.05240174672489</v>
      </c>
      <c r="O27" s="101"/>
      <c r="P27" s="109">
        <f>+IF(F27=0,"",'Ark1'!S48)</f>
        <v>6.9886462882096048</v>
      </c>
      <c r="Q27" s="387">
        <f t="shared" si="15"/>
        <v>0.11464098316981719</v>
      </c>
      <c r="R27" s="25"/>
      <c r="S27" s="384">
        <f>+IF(L27=0,"",'Ark1'!AJ48)</f>
        <v>107.33978201634868</v>
      </c>
      <c r="T27" s="25"/>
      <c r="U27" s="388">
        <f>+IF(L27=0,"",'Ark1'!AK48)</f>
        <v>20.566473144128665</v>
      </c>
      <c r="V27" s="209"/>
      <c r="W27" s="109">
        <f>+IF(F27=0,"",'Ark1'!T48)</f>
        <v>5.6445414847161581</v>
      </c>
      <c r="X27" s="388">
        <f t="shared" si="13"/>
        <v>-7.95046554790515E-2</v>
      </c>
      <c r="Y27" s="121">
        <f>+IF(F27=0,"",'Ark1'!U48)</f>
        <v>23.610480349344979</v>
      </c>
      <c r="Z27" s="384">
        <f t="shared" si="14"/>
        <v>-1.9214628627224286</v>
      </c>
      <c r="AA27" s="126">
        <f>+IF(F27=0,"",'Ark1'!W48)</f>
        <v>9.43231441048035</v>
      </c>
      <c r="AB27" s="126">
        <f>+IF(F27=0,"",'Ark1'!X48)</f>
        <v>78.515283842794787</v>
      </c>
      <c r="AC27" s="126">
        <f>+IF(F27=0,"",'Ark1'!Y48)</f>
        <v>46.462882096069883</v>
      </c>
      <c r="AD27" s="126">
        <f>+IF(F27=0,"",'Ark1'!Z48)</f>
        <v>8.7130216376107956</v>
      </c>
      <c r="AE27" s="121">
        <f>+IF(F27=0,"",'Ark1'!AA48)</f>
        <v>1.7575420514630331</v>
      </c>
      <c r="AF27" s="109">
        <f>+IF(F27=0,"",'Ark1'!AB48)</f>
        <v>2.0594501289013678</v>
      </c>
      <c r="AG27" s="109">
        <f>+IF(F27=0,"",'Ark1'!AC48)</f>
        <v>68.655548711912814</v>
      </c>
      <c r="AH27" s="126">
        <f>+IF(F27=0,"",'Ark1'!AD48)</f>
        <v>68.173469938789765</v>
      </c>
      <c r="AI27" s="126">
        <f>+IF(F27=0,"",'Ark1'!AE48)</f>
        <v>57.146379061772173</v>
      </c>
      <c r="AJ27" s="126">
        <f>+IF(F27=0,"",'Ark1'!AF48)</f>
        <v>2.3422317684361262</v>
      </c>
      <c r="AK27" s="109">
        <f t="shared" si="5"/>
        <v>3.3784053986503384</v>
      </c>
      <c r="AL27" s="25"/>
    </row>
    <row r="28" spans="1:47" ht="15" customHeight="1">
      <c r="A28" s="25"/>
      <c r="B28" s="108" t="str">
        <f t="shared" si="11"/>
        <v>Jul</v>
      </c>
      <c r="C28" s="108">
        <f>+'Ark1'!C49</f>
        <v>2023</v>
      </c>
      <c r="D28" s="373">
        <f>+IF(F28=0,"",'Ark1'!Q49)</f>
        <v>71</v>
      </c>
      <c r="E28" s="293">
        <f t="shared" si="12"/>
        <v>26</v>
      </c>
      <c r="F28" s="373">
        <f>+'Ark1'!R49</f>
        <v>318</v>
      </c>
      <c r="G28" s="311"/>
      <c r="H28" s="121">
        <f>+IF(F28=0,"",'Ark1'!AF49)</f>
        <v>0.65050629027308993</v>
      </c>
      <c r="I28" s="25"/>
      <c r="J28" s="121">
        <f>+IF(F28=0,"",'Ark1'!AG49)</f>
        <v>0.63106263046092648</v>
      </c>
      <c r="K28" s="101"/>
      <c r="L28" s="488">
        <f>+'Ark1'!AI49</f>
        <v>161</v>
      </c>
      <c r="M28" s="101"/>
      <c r="N28" s="489">
        <f t="shared" si="7"/>
        <v>50.628930817610062</v>
      </c>
      <c r="O28" s="101"/>
      <c r="P28" s="109">
        <f>+IF(F28=0,"",'Ark1'!S49)</f>
        <v>6.9465408805031448</v>
      </c>
      <c r="Q28" s="387">
        <f t="shared" si="15"/>
        <v>-0.15195069003811579</v>
      </c>
      <c r="R28" s="25"/>
      <c r="S28" s="384">
        <f>+IF(L28=0,"",'Ark1'!AJ49)</f>
        <v>115.8142857142856</v>
      </c>
      <c r="T28" s="25"/>
      <c r="U28" s="388">
        <f>+IF(L28=0,"",'Ark1'!AK49)</f>
        <v>16.347916510009373</v>
      </c>
      <c r="V28" s="209"/>
      <c r="W28" s="109">
        <f>+IF(F28=0,"",'Ark1'!T49)</f>
        <v>5.7704402515723263</v>
      </c>
      <c r="X28" s="388">
        <f t="shared" si="13"/>
        <v>9.6021646921162329E-2</v>
      </c>
      <c r="Y28" s="121">
        <f>+IF(F28=0,"",'Ark1'!U49)</f>
        <v>25.408490566037756</v>
      </c>
      <c r="Z28" s="384">
        <f t="shared" si="14"/>
        <v>2.5823277753400582</v>
      </c>
      <c r="AA28" s="126">
        <f>+IF(F28=0,"",'Ark1'!W49)</f>
        <v>11.006289308176102</v>
      </c>
      <c r="AB28" s="126">
        <f>+IF(F28=0,"",'Ark1'!X49)</f>
        <v>81.44654088050315</v>
      </c>
      <c r="AC28" s="126">
        <f>+IF(F28=0,"",'Ark1'!Y49)</f>
        <v>53.773584905660393</v>
      </c>
      <c r="AD28" s="126">
        <f>+IF(F28=0,"",'Ark1'!Z49)</f>
        <v>10.065253619557264</v>
      </c>
      <c r="AE28" s="121">
        <f>+IF(F28=0,"",'Ark1'!AA49)</f>
        <v>2.0497669716984643</v>
      </c>
      <c r="AF28" s="109">
        <f>+IF(F28=0,"",'Ark1'!AB49)</f>
        <v>2.2050842753791677</v>
      </c>
      <c r="AG28" s="109">
        <f>+IF(F28=0,"",'Ark1'!AC49)</f>
        <v>79.001796947913292</v>
      </c>
      <c r="AH28" s="126">
        <f>+IF(F28=0,"",'Ark1'!AD49)</f>
        <v>64.702017329883674</v>
      </c>
      <c r="AI28" s="126">
        <f>+IF(F28=0,"",'Ark1'!AE49)</f>
        <v>65.89278744517128</v>
      </c>
      <c r="AJ28" s="126">
        <f>+IF(F28=0,"",'Ark1'!AF49)</f>
        <v>0.65050629027308993</v>
      </c>
      <c r="AK28" s="109">
        <f t="shared" si="5"/>
        <v>3.6577184246265309</v>
      </c>
      <c r="AL28" s="25"/>
    </row>
    <row r="29" spans="1:47" ht="15" customHeight="1">
      <c r="A29" s="25"/>
      <c r="B29" s="108" t="str">
        <f t="shared" si="11"/>
        <v>Aug</v>
      </c>
      <c r="C29" s="108">
        <f>+'Ark1'!C50</f>
        <v>2023</v>
      </c>
      <c r="D29" s="373">
        <f>+IF(F29=0,"",'Ark1'!Q50)</f>
        <v>1557</v>
      </c>
      <c r="E29" s="293">
        <f t="shared" si="12"/>
        <v>-34</v>
      </c>
      <c r="F29" s="373">
        <f>+'Ark1'!R50</f>
        <v>6460</v>
      </c>
      <c r="G29" s="311"/>
      <c r="H29" s="121">
        <f>+IF(F29=0,"",'Ark1'!AF50)</f>
        <v>13.21468753196277</v>
      </c>
      <c r="I29" s="25"/>
      <c r="J29" s="121">
        <f>+IF(F29=0,"",'Ark1'!AG50)</f>
        <v>12.849070600380673</v>
      </c>
      <c r="K29" s="101"/>
      <c r="L29" s="488">
        <f>+'Ark1'!AI50</f>
        <v>2555</v>
      </c>
      <c r="M29" s="101"/>
      <c r="N29" s="489">
        <f t="shared" si="7"/>
        <v>39.55108359133127</v>
      </c>
      <c r="O29" s="101"/>
      <c r="P29" s="109">
        <f>+IF(F29=0,"",'Ark1'!S50)</f>
        <v>6.972291021671829</v>
      </c>
      <c r="Q29" s="387">
        <f t="shared" si="15"/>
        <v>0.19903520771833971</v>
      </c>
      <c r="R29" s="25"/>
      <c r="S29" s="384">
        <f>+IF(L29=0,"",'Ark1'!AJ50)</f>
        <v>110.53851272015665</v>
      </c>
      <c r="T29" s="25"/>
      <c r="U29" s="388">
        <f>+IF(L29=0,"",'Ark1'!AK50)</f>
        <v>19.973908968087976</v>
      </c>
      <c r="V29" s="209"/>
      <c r="W29" s="109">
        <f>+IF(F29=0,"",'Ark1'!T50)</f>
        <v>5.7934984520123827</v>
      </c>
      <c r="X29" s="388">
        <f t="shared" si="13"/>
        <v>-0.19608186636677694</v>
      </c>
      <c r="Y29" s="121">
        <f>+IF(F29=0,"",'Ark1'!U50)</f>
        <v>25.466702786377621</v>
      </c>
      <c r="Z29" s="384">
        <f t="shared" si="14"/>
        <v>-0.53404829900592077</v>
      </c>
      <c r="AA29" s="126">
        <f>+IF(F29=0,"",'Ark1'!W50)</f>
        <v>8.7461300309597547</v>
      </c>
      <c r="AB29" s="126">
        <f>+IF(F29=0,"",'Ark1'!X50)</f>
        <v>83.746130030959748</v>
      </c>
      <c r="AC29" s="126">
        <f>+IF(F29=0,"",'Ark1'!Y50)</f>
        <v>59.798761609907118</v>
      </c>
      <c r="AD29" s="126">
        <f>+IF(F29=0,"",'Ark1'!Z50)</f>
        <v>8.8026618526359215</v>
      </c>
      <c r="AE29" s="121">
        <f>+IF(F29=0,"",'Ark1'!AA50)</f>
        <v>1.7506319112483379</v>
      </c>
      <c r="AF29" s="109">
        <f>+IF(F29=0,"",'Ark1'!AB50)</f>
        <v>2.1304415643911789</v>
      </c>
      <c r="AG29" s="109">
        <f>+IF(F29=0,"",'Ark1'!AC50)</f>
        <v>65.99279019601299</v>
      </c>
      <c r="AH29" s="126">
        <f>+IF(F29=0,"",'Ark1'!AD50)</f>
        <v>38.263025903508961</v>
      </c>
      <c r="AI29" s="126">
        <f>+IF(F29=0,"",'Ark1'!AE50)</f>
        <v>54.127144464050751</v>
      </c>
      <c r="AJ29" s="126">
        <f>+IF(F29=0,"",'Ark1'!AF50)</f>
        <v>13.21468753196277</v>
      </c>
      <c r="AK29" s="109">
        <f t="shared" si="5"/>
        <v>3.6525587797784103</v>
      </c>
      <c r="AL29" s="25"/>
    </row>
    <row r="30" spans="1:47" ht="15" customHeight="1">
      <c r="A30" s="25"/>
      <c r="B30" s="108" t="str">
        <f t="shared" si="11"/>
        <v>Sep</v>
      </c>
      <c r="C30" s="108">
        <f>+'Ark1'!C51</f>
        <v>2023</v>
      </c>
      <c r="D30" s="373">
        <f>+IF(F30=0,"",'Ark1'!Q51)</f>
        <v>1974</v>
      </c>
      <c r="E30" s="293">
        <f t="shared" si="12"/>
        <v>-309</v>
      </c>
      <c r="F30" s="373">
        <f>+'Ark1'!R51</f>
        <v>6988</v>
      </c>
      <c r="G30" s="311"/>
      <c r="H30" s="121">
        <f>+IF(F30=0,"",'Ark1'!AF51)</f>
        <v>14.2947734478879</v>
      </c>
      <c r="I30" s="25"/>
      <c r="J30" s="121">
        <f>+IF(F30=0,"",'Ark1'!AG51)</f>
        <v>13.598638574867993</v>
      </c>
      <c r="K30" s="101"/>
      <c r="L30" s="488">
        <f>+'Ark1'!AI51</f>
        <v>1843</v>
      </c>
      <c r="M30" s="101"/>
      <c r="N30" s="489">
        <f t="shared" si="7"/>
        <v>26.373783629078421</v>
      </c>
      <c r="O30" s="101"/>
      <c r="P30" s="109">
        <f>+IF(F30=0,"",'Ark1'!S51)</f>
        <v>6.849313108185461</v>
      </c>
      <c r="Q30" s="387">
        <f t="shared" si="15"/>
        <v>1.8632934524100087E-2</v>
      </c>
      <c r="R30" s="25"/>
      <c r="S30" s="384">
        <f>+IF(L30=0,"",'Ark1'!AJ51)</f>
        <v>109.1240368963644</v>
      </c>
      <c r="T30" s="25"/>
      <c r="U30" s="388">
        <f>+IF(L30=0,"",'Ark1'!AK51)</f>
        <v>19.51459261951214</v>
      </c>
      <c r="V30" s="209"/>
      <c r="W30" s="109">
        <f>+IF(F30=0,"",'Ark1'!T51)</f>
        <v>6.1672867773325697</v>
      </c>
      <c r="X30" s="388">
        <f t="shared" si="13"/>
        <v>3.6718056953421119E-2</v>
      </c>
      <c r="Y30" s="121">
        <f>+IF(F30=0,"",'Ark1'!U51)</f>
        <v>24.915870062965112</v>
      </c>
      <c r="Z30" s="384">
        <f t="shared" si="14"/>
        <v>-0.56564652471269738</v>
      </c>
      <c r="AA30" s="126">
        <f>+IF(F30=0,"",'Ark1'!W51)</f>
        <v>12.30681167716085</v>
      </c>
      <c r="AB30" s="126">
        <f>+IF(F30=0,"",'Ark1'!X51)</f>
        <v>83.972524327418427</v>
      </c>
      <c r="AC30" s="126">
        <f>+IF(F30=0,"",'Ark1'!Y51)</f>
        <v>58.686319404693762</v>
      </c>
      <c r="AD30" s="126">
        <f>+IF(F30=0,"",'Ark1'!Z51)</f>
        <v>8.2556638726023124</v>
      </c>
      <c r="AE30" s="121">
        <f>+IF(F30=0,"",'Ark1'!AA51)</f>
        <v>1.8087717444878424</v>
      </c>
      <c r="AF30" s="109">
        <f>+IF(F30=0,"",'Ark1'!AB51)</f>
        <v>2.1029404604117912</v>
      </c>
      <c r="AG30" s="109">
        <f>+IF(F30=0,"",'Ark1'!AC51)</f>
        <v>66.551238277090022</v>
      </c>
      <c r="AH30" s="126">
        <f>+IF(F30=0,"",'Ark1'!AD51)</f>
        <v>35.724942622810929</v>
      </c>
      <c r="AI30" s="126">
        <f>+IF(F30=0,"",'Ark1'!AE51)</f>
        <v>47.238158598473987</v>
      </c>
      <c r="AJ30" s="126">
        <f>+IF(F30=0,"",'Ark1'!AF51)</f>
        <v>14.2947734478879</v>
      </c>
      <c r="AK30" s="109">
        <f t="shared" si="5"/>
        <v>3.6377180703257253</v>
      </c>
      <c r="AL30" s="25"/>
    </row>
    <row r="31" spans="1:47" ht="15" customHeight="1">
      <c r="A31" s="25"/>
      <c r="B31" s="108" t="str">
        <f t="shared" si="11"/>
        <v>Okt</v>
      </c>
      <c r="C31" s="2">
        <f>+'Ark1'!C52</f>
        <v>2023</v>
      </c>
      <c r="D31" s="305">
        <f>+IF(F31=0,"",'Ark1'!Q52)</f>
        <v>4600</v>
      </c>
      <c r="E31" s="4">
        <f t="shared" si="12"/>
        <v>-146</v>
      </c>
      <c r="F31" s="305">
        <f>+'Ark1'!R52</f>
        <v>18495</v>
      </c>
      <c r="G31" s="311"/>
      <c r="H31" s="121">
        <f>+IF(F31=0,"",'Ark1'!AF52)</f>
        <v>37.833691316354702</v>
      </c>
      <c r="I31" s="25"/>
      <c r="J31" s="121">
        <f>+IF(F31=0,"",'Ark1'!AG52)</f>
        <v>38.508019827483551</v>
      </c>
      <c r="K31" s="101"/>
      <c r="L31" s="488">
        <f>+'Ark1'!AI52</f>
        <v>5951</v>
      </c>
      <c r="M31" s="101"/>
      <c r="N31" s="489">
        <f t="shared" si="7"/>
        <v>32.176263855095975</v>
      </c>
      <c r="O31" s="101"/>
      <c r="P31" s="5">
        <f>+IF(F31=0,"",'Ark1'!S52)</f>
        <v>7.3451743714517468</v>
      </c>
      <c r="Q31" s="387">
        <f t="shared" si="15"/>
        <v>0.590790485195825</v>
      </c>
      <c r="R31" s="25"/>
      <c r="S31" s="384">
        <f>+IF(L31=0,"",'Ark1'!AJ52)</f>
        <v>111.29322802890262</v>
      </c>
      <c r="T31" s="25"/>
      <c r="U31" s="388">
        <f>+IF(L31=0,"",'Ark1'!AK52)</f>
        <v>19.973404568080312</v>
      </c>
      <c r="V31" s="209"/>
      <c r="W31" s="5">
        <f>+IF(F31=0,"",'Ark1'!T52)</f>
        <v>6.3939983779399849</v>
      </c>
      <c r="X31" s="22">
        <f t="shared" si="13"/>
        <v>-1.6633642350918798E-2</v>
      </c>
      <c r="Y31" s="58">
        <f>+IF(F31=0,"",'Ark1'!U52)</f>
        <v>26.658172479048496</v>
      </c>
      <c r="Z31" s="150">
        <f t="shared" si="14"/>
        <v>-0.3350580194244408</v>
      </c>
      <c r="AA31" s="18">
        <f>+IF(F31=0,"",'Ark1'!W52)</f>
        <v>12.808867261422002</v>
      </c>
      <c r="AB31" s="18">
        <f>+IF(F31=0,"",'Ark1'!X52)</f>
        <v>87.839956745066218</v>
      </c>
      <c r="AC31" s="18">
        <f>+IF(F31=0,"",'Ark1'!Y52)</f>
        <v>67.380373073803725</v>
      </c>
      <c r="AD31" s="18">
        <f>+IF(F31=0,"",'Ark1'!Z52)</f>
        <v>8.3378105157969422</v>
      </c>
      <c r="AE31" s="58">
        <f>+IF(F31=0,"",'Ark1'!AA52)</f>
        <v>1.7124831000072149</v>
      </c>
      <c r="AF31" s="5">
        <f>+IF(F31=0,"",'Ark1'!AB52)</f>
        <v>2.0681016107782142</v>
      </c>
      <c r="AG31" s="5">
        <f>+IF(F31=0,"",'Ark1'!AC52)</f>
        <v>72.443799925544624</v>
      </c>
      <c r="AH31" s="18">
        <f>+IF(F31=0,"",'Ark1'!AD52)</f>
        <v>34.916970140086796</v>
      </c>
      <c r="AI31" s="18">
        <f>+IF(F31=0,"",'Ark1'!AE52)</f>
        <v>44.203003805595451</v>
      </c>
      <c r="AJ31" s="18">
        <f>+IF(F31=0,"",'Ark1'!AF52)</f>
        <v>37.833691316354702</v>
      </c>
      <c r="AK31" s="5">
        <f t="shared" si="5"/>
        <v>3.6293450816715747</v>
      </c>
      <c r="AL31" s="25"/>
    </row>
    <row r="32" spans="1:47" ht="15" customHeight="1">
      <c r="A32" s="25"/>
      <c r="B32" s="2" t="str">
        <f t="shared" si="11"/>
        <v>Nov</v>
      </c>
      <c r="C32" s="2">
        <f>+'Ark1'!C53</f>
        <v>2023</v>
      </c>
      <c r="D32" s="305">
        <f>+IF(F32=0,"",'Ark1'!Q53)</f>
        <v>2497</v>
      </c>
      <c r="E32" s="4">
        <f t="shared" si="12"/>
        <v>15</v>
      </c>
      <c r="F32" s="305">
        <f>+'Ark1'!R53</f>
        <v>8734</v>
      </c>
      <c r="G32" s="311"/>
      <c r="H32" s="121">
        <f>+IF(F32=0,"",'Ark1'!AF53)</f>
        <v>17.86642119259486</v>
      </c>
      <c r="I32" s="25"/>
      <c r="J32" s="121">
        <f>+IF(F32=0,"",'Ark1'!AG53)</f>
        <v>17.932350810808362</v>
      </c>
      <c r="K32" s="101"/>
      <c r="L32" s="488">
        <f>+'Ark1'!AI53</f>
        <v>2727</v>
      </c>
      <c r="M32" s="101"/>
      <c r="N32" s="489">
        <f t="shared" si="7"/>
        <v>31.222807419280972</v>
      </c>
      <c r="O32" s="101"/>
      <c r="P32" s="5">
        <f>+IF(F32=0,"",'Ark1'!S53)</f>
        <v>7.3365010304556897</v>
      </c>
      <c r="Q32" s="387">
        <f t="shared" si="15"/>
        <v>0.22055300001933098</v>
      </c>
      <c r="R32" s="25"/>
      <c r="S32" s="384">
        <f>+IF(L32=0,"",'Ark1'!AJ53)</f>
        <v>109.62717271727188</v>
      </c>
      <c r="T32" s="25"/>
      <c r="U32" s="388">
        <f>+IF(L32=0,"",'Ark1'!AK53)</f>
        <v>19.764164209176755</v>
      </c>
      <c r="V32" s="209"/>
      <c r="W32" s="5">
        <f>+IF(F32=0,"",'Ark1'!T53)</f>
        <v>6.2917334554614159</v>
      </c>
      <c r="X32" s="22">
        <f t="shared" si="13"/>
        <v>9.4558787677388345E-2</v>
      </c>
      <c r="Y32" s="58">
        <f>+IF(F32=0,"",'Ark1'!U53)</f>
        <v>26.288000915960648</v>
      </c>
      <c r="Z32" s="150">
        <f t="shared" si="14"/>
        <v>-0.41407019621458829</v>
      </c>
      <c r="AA32" s="18">
        <f>+IF(F32=0,"",'Ark1'!W53)</f>
        <v>10.865582779940462</v>
      </c>
      <c r="AB32" s="18">
        <f>+IF(F32=0,"",'Ark1'!X53)</f>
        <v>87.588733684451554</v>
      </c>
      <c r="AC32" s="18">
        <f>+IF(F32=0,"",'Ark1'!Y53)</f>
        <v>65.296542248683309</v>
      </c>
      <c r="AD32" s="18">
        <f>+IF(F32=0,"",'Ark1'!Z53)</f>
        <v>8.1993810225087778</v>
      </c>
      <c r="AE32" s="58">
        <f>+IF(F32=0,"",'Ark1'!AA53)</f>
        <v>1.706546061086242</v>
      </c>
      <c r="AF32" s="5">
        <f>+IF(F32=0,"",'Ark1'!AB53)</f>
        <v>1.8730814367341335</v>
      </c>
      <c r="AG32" s="5">
        <f>+IF(F32=0,"",'Ark1'!AC53)</f>
        <v>72.428474676954821</v>
      </c>
      <c r="AH32" s="18">
        <f>+IF(F32=0,"",'Ark1'!AD53)</f>
        <v>37.557649090622554</v>
      </c>
      <c r="AI32" s="18">
        <f>+IF(F32=0,"",'Ark1'!AE53)</f>
        <v>47.111138279126209</v>
      </c>
      <c r="AJ32" s="18">
        <f>+IF(F32=0,"",'Ark1'!AF53)</f>
        <v>17.86642119259486</v>
      </c>
      <c r="AK32" s="5">
        <f t="shared" si="5"/>
        <v>3.5831796120292823</v>
      </c>
      <c r="AL32" s="25"/>
    </row>
    <row r="33" spans="1:100" ht="15" customHeight="1">
      <c r="A33" s="25"/>
      <c r="B33" s="108" t="str">
        <f t="shared" si="11"/>
        <v>Des</v>
      </c>
      <c r="C33" s="108">
        <f>+'Ark1'!C54</f>
        <v>2023</v>
      </c>
      <c r="D33" s="373">
        <f>+IF(F33=0,"",'Ark1'!Q54)</f>
        <v>216</v>
      </c>
      <c r="E33" s="293">
        <f t="shared" si="12"/>
        <v>-206</v>
      </c>
      <c r="F33" s="373">
        <f>+'Ark1'!R54</f>
        <v>535</v>
      </c>
      <c r="G33" s="311"/>
      <c r="H33" s="121">
        <f>+IF(F33=0,"",'Ark1'!AF54)</f>
        <v>1.0944052367801989</v>
      </c>
      <c r="I33" s="25"/>
      <c r="J33" s="121">
        <f>+IF(F33=0,"",'Ark1'!AG54)</f>
        <v>1.0559573596325151</v>
      </c>
      <c r="K33" s="101"/>
      <c r="L33" s="488">
        <f>+'Ark1'!AI54</f>
        <v>181</v>
      </c>
      <c r="M33" s="101"/>
      <c r="N33" s="489">
        <f t="shared" si="7"/>
        <v>33.831775700934578</v>
      </c>
      <c r="O33" s="101"/>
      <c r="P33" s="109">
        <f>+IF(F33=0,"",'Ark1'!S54)</f>
        <v>7.3644859813084125</v>
      </c>
      <c r="Q33" s="387">
        <f t="shared" si="15"/>
        <v>0.32701441420677213</v>
      </c>
      <c r="R33" s="25"/>
      <c r="S33" s="384">
        <f>+IF(L33=0,"",'Ark1'!AJ54)</f>
        <v>108.41823204419897</v>
      </c>
      <c r="T33" s="25"/>
      <c r="U33" s="388">
        <f>+IF(L33=0,"",'Ark1'!AK54)</f>
        <v>19.785589629631971</v>
      </c>
      <c r="V33" s="209"/>
      <c r="W33" s="109">
        <f>+IF(F33=0,"",'Ark1'!T54)</f>
        <v>6.2056074766355138</v>
      </c>
      <c r="X33" s="388">
        <f t="shared" si="13"/>
        <v>-0.21471982741271933</v>
      </c>
      <c r="Y33" s="121">
        <f>+IF(F33=0,"",'Ark1'!U54)</f>
        <v>25.27121495327102</v>
      </c>
      <c r="Z33" s="384">
        <f t="shared" si="14"/>
        <v>0.57509092226330338</v>
      </c>
      <c r="AA33" s="126">
        <f>+IF(F33=0,"",'Ark1'!W54)</f>
        <v>5.9813084112149522</v>
      </c>
      <c r="AB33" s="126">
        <f>+IF(F33=0,"",'Ark1'!X54)</f>
        <v>84.299065420560751</v>
      </c>
      <c r="AC33" s="126">
        <f>+IF(F33=0,"",'Ark1'!Y54)</f>
        <v>60.560747663551403</v>
      </c>
      <c r="AD33" s="126">
        <f>+IF(F33=0,"",'Ark1'!Z54)</f>
        <v>8.1665807153277399</v>
      </c>
      <c r="AE33" s="121">
        <f>+IF(F33=0,"",'Ark1'!AA54)</f>
        <v>1.7411593697126195</v>
      </c>
      <c r="AF33" s="109">
        <f>+IF(F33=0,"",'Ark1'!AB54)</f>
        <v>1.8010293928647578</v>
      </c>
      <c r="AG33" s="109">
        <f>+IF(F33=0,"",'Ark1'!AC54)</f>
        <v>72.987620262266319</v>
      </c>
      <c r="AH33" s="126">
        <f>+IF(F33=0,"",'Ark1'!AD54)</f>
        <v>37.840876944009437</v>
      </c>
      <c r="AI33" s="126">
        <f>+IF(F33=0,"",'Ark1'!AE54)</f>
        <v>48.811396578108045</v>
      </c>
      <c r="AJ33" s="126">
        <f>+IF(F33=0,"",'Ark1'!AF54)</f>
        <v>1.0944052367801989</v>
      </c>
      <c r="AK33" s="109">
        <f t="shared" si="5"/>
        <v>3.4314974619289322</v>
      </c>
      <c r="AL33" s="25"/>
    </row>
    <row r="34" spans="1:100" s="552" customFormat="1" ht="15.6" customHeight="1">
      <c r="A34" s="25"/>
      <c r="B34" s="25"/>
      <c r="C34" s="25"/>
      <c r="D34" s="311"/>
      <c r="E34" s="25"/>
      <c r="F34" s="311"/>
      <c r="G34" s="311"/>
      <c r="H34" s="100"/>
      <c r="I34" s="100"/>
      <c r="J34" s="100"/>
      <c r="K34" s="100"/>
      <c r="L34" s="311"/>
      <c r="M34" s="100"/>
      <c r="N34" s="100"/>
      <c r="O34" s="100"/>
      <c r="P34" s="25"/>
      <c r="Q34" s="390"/>
      <c r="R34" s="25"/>
      <c r="S34" s="25"/>
      <c r="T34" s="25"/>
      <c r="U34" s="25"/>
      <c r="V34" s="25"/>
      <c r="W34" s="25"/>
      <c r="X34" s="390"/>
      <c r="Y34" s="100"/>
      <c r="Z34" s="382"/>
      <c r="AA34" s="124"/>
      <c r="AB34" s="124"/>
      <c r="AC34" s="124"/>
      <c r="AD34" s="124"/>
      <c r="AE34" s="100"/>
      <c r="AF34" s="25"/>
      <c r="AG34" s="25"/>
      <c r="AH34" s="124"/>
      <c r="AI34" s="124"/>
      <c r="AJ34" s="124"/>
      <c r="AK34" s="25"/>
      <c r="AL34" s="25"/>
    </row>
    <row r="35" spans="1:100" ht="15" customHeight="1">
      <c r="A35" s="25"/>
      <c r="B35" s="46" t="str">
        <f t="shared" ref="B35:B46" si="16">+B22</f>
        <v>Jan</v>
      </c>
      <c r="C35" s="46">
        <f>+'Ark1'!C55</f>
        <v>2022</v>
      </c>
      <c r="D35" s="374">
        <f>+IF(F35=0,"",'Ark1'!Q55)</f>
        <v>154</v>
      </c>
      <c r="E35" s="25"/>
      <c r="F35" s="374">
        <f>+'Ark1'!R55</f>
        <v>355</v>
      </c>
      <c r="G35" s="374"/>
      <c r="H35" s="102">
        <f>+IF(F35=0,"",'Ark1'!AF55)</f>
        <v>0.68842476777784245</v>
      </c>
      <c r="I35" s="102"/>
      <c r="J35" s="102">
        <f>+IF(F35=0,"",'Ark1'!AG55)</f>
        <v>0.75027625521021701</v>
      </c>
      <c r="K35" s="101"/>
      <c r="L35" s="488">
        <f>+'Ark1'!AI55</f>
        <v>8</v>
      </c>
      <c r="M35" s="101"/>
      <c r="N35" s="489">
        <f t="shared" ref="N35:N46" si="17">IF(F35=0,"",100*L35/F35)</f>
        <v>2.2535211267605635</v>
      </c>
      <c r="O35" s="101"/>
      <c r="P35" s="39">
        <f>+IF(F35=0,"",'Ark1'!S55)</f>
        <v>7.5943661971831009</v>
      </c>
      <c r="Q35" s="390"/>
      <c r="R35" s="25"/>
      <c r="S35" s="384">
        <f>+IF(L35=0,"",'Ark1'!AJ55)</f>
        <v>117.175</v>
      </c>
      <c r="T35" s="25"/>
      <c r="U35" s="388">
        <f>+IF(L35=0,"",'Ark1'!AK55)</f>
        <v>20.274680684223078</v>
      </c>
      <c r="V35" s="209"/>
      <c r="W35" s="39">
        <f>+IF(F35=0,"",'Ark1'!T55)</f>
        <v>6.9577464788732399</v>
      </c>
      <c r="X35" s="392"/>
      <c r="Y35" s="102">
        <f>+IF(F35=0,"",'Ark1'!U55)</f>
        <v>29.103915492957746</v>
      </c>
      <c r="Z35" s="395"/>
      <c r="AA35" s="127">
        <f>+IF(F35=0,"",'Ark1'!W55)</f>
        <v>22.253521126760557</v>
      </c>
      <c r="AB35" s="127">
        <f>+IF(F35=0,"",'Ark1'!X55)</f>
        <v>90.1408450704225</v>
      </c>
      <c r="AC35" s="127">
        <f>+IF(F35=0,"",'Ark1'!Y55)</f>
        <v>72.112676056338017</v>
      </c>
      <c r="AD35" s="127">
        <f>+IF(F35=0,"",'Ark1'!Z55)</f>
        <v>9.4257118022340567</v>
      </c>
      <c r="AE35" s="102">
        <f>+IF(F35=0,"",'Ark1'!AA55)</f>
        <v>1.8367061242959877</v>
      </c>
      <c r="AF35" s="39">
        <f>+IF(F35=0,"",'Ark1'!AB55)</f>
        <v>2.1443448043522277</v>
      </c>
      <c r="AG35" s="39">
        <f>+IF(F35=0,"",'Ark1'!AC55)</f>
        <v>75.545472115806433</v>
      </c>
      <c r="AH35" s="127">
        <f>+IF(F35=0,"",'Ark1'!AD55)</f>
        <v>63.753287471844544</v>
      </c>
      <c r="AI35" s="127">
        <f>+IF(F35=0,"",'Ark1'!AE55)</f>
        <v>61.43102892016789</v>
      </c>
      <c r="AJ35" s="127">
        <f>+IF(F35=0,"",'Ark1'!AF55)</f>
        <v>0.68842476777784245</v>
      </c>
      <c r="AK35" s="39">
        <f t="shared" si="5"/>
        <v>3.832303412462907</v>
      </c>
      <c r="AL35" s="25"/>
    </row>
    <row r="36" spans="1:100" ht="15" customHeight="1">
      <c r="A36" s="25"/>
      <c r="B36" s="46" t="str">
        <f t="shared" si="16"/>
        <v>Feb</v>
      </c>
      <c r="C36" s="46">
        <f>+'Ark1'!C56</f>
        <v>2022</v>
      </c>
      <c r="D36" s="374">
        <f>+IF(F36=0,"",'Ark1'!Q56)</f>
        <v>288</v>
      </c>
      <c r="E36" s="25"/>
      <c r="F36" s="374">
        <f>+'Ark1'!R56</f>
        <v>602</v>
      </c>
      <c r="G36" s="374"/>
      <c r="H36" s="102">
        <f>+IF(F36=0,"",'Ark1'!AF56)</f>
        <v>1.1674132681753835</v>
      </c>
      <c r="I36" s="102"/>
      <c r="J36" s="102">
        <f>+IF(F36=0,"",'Ark1'!AG56)</f>
        <v>1.3483476354754329</v>
      </c>
      <c r="K36" s="101"/>
      <c r="L36" s="488">
        <f>+'Ark1'!AI56</f>
        <v>24</v>
      </c>
      <c r="M36" s="101"/>
      <c r="N36" s="489">
        <f t="shared" si="17"/>
        <v>3.9867109634551494</v>
      </c>
      <c r="O36" s="101"/>
      <c r="P36" s="39">
        <f>+IF(F36=0,"",'Ark1'!S56)</f>
        <v>7.8338870431893683</v>
      </c>
      <c r="Q36" s="390"/>
      <c r="R36" s="25"/>
      <c r="S36" s="384">
        <f>+IF(L36=0,"",'Ark1'!AJ56)</f>
        <v>110.5333333333333</v>
      </c>
      <c r="T36" s="25"/>
      <c r="U36" s="388">
        <f>+IF(L36=0,"",'Ark1'!AK56)</f>
        <v>19.651782760040994</v>
      </c>
      <c r="V36" s="209"/>
      <c r="W36" s="39">
        <f>+IF(F36=0,"",'Ark1'!T56)</f>
        <v>6.9036544850498354</v>
      </c>
      <c r="X36" s="392"/>
      <c r="Y36" s="102">
        <f>+IF(F36=0,"",'Ark1'!U56)</f>
        <v>30.843521594684404</v>
      </c>
      <c r="Z36" s="395"/>
      <c r="AA36" s="127">
        <f>+IF(F36=0,"",'Ark1'!W56)</f>
        <v>18.770764119601324</v>
      </c>
      <c r="AB36" s="127">
        <f>+IF(F36=0,"",'Ark1'!X56)</f>
        <v>94.186046511627907</v>
      </c>
      <c r="AC36" s="127">
        <f>+IF(F36=0,"",'Ark1'!Y56)</f>
        <v>82.724252491694358</v>
      </c>
      <c r="AD36" s="127">
        <f>+IF(F36=0,"",'Ark1'!Z56)</f>
        <v>8.6294481268378362</v>
      </c>
      <c r="AE36" s="102">
        <f>+IF(F36=0,"",'Ark1'!AA56)</f>
        <v>1.7056622062974816</v>
      </c>
      <c r="AF36" s="39">
        <f>+IF(F36=0,"",'Ark1'!AB56)</f>
        <v>1.9420217400325257</v>
      </c>
      <c r="AG36" s="39">
        <f>+IF(F36=0,"",'Ark1'!AC56)</f>
        <v>70.187317155229678</v>
      </c>
      <c r="AH36" s="127">
        <f>+IF(F36=0,"",'Ark1'!AD56)</f>
        <v>63.587459122941453</v>
      </c>
      <c r="AI36" s="127">
        <f>+IF(F36=0,"",'Ark1'!AE56)</f>
        <v>58.892455175854082</v>
      </c>
      <c r="AJ36" s="127">
        <f>+IF(F36=0,"",'Ark1'!AF56)</f>
        <v>1.1674132681753835</v>
      </c>
      <c r="AK36" s="39">
        <f t="shared" si="5"/>
        <v>3.9371925360475006</v>
      </c>
      <c r="AL36" s="25"/>
    </row>
    <row r="37" spans="1:100" ht="15" customHeight="1">
      <c r="A37" s="25"/>
      <c r="B37" s="46" t="str">
        <f t="shared" si="16"/>
        <v>Mar</v>
      </c>
      <c r="C37" s="46">
        <f>+'Ark1'!C57</f>
        <v>2022</v>
      </c>
      <c r="D37" s="374">
        <f>+IF(F37=0,"",'Ark1'!Q57)</f>
        <v>1455</v>
      </c>
      <c r="E37" s="25"/>
      <c r="F37" s="374">
        <f>+'Ark1'!R57</f>
        <v>3026</v>
      </c>
      <c r="G37" s="374"/>
      <c r="H37" s="102">
        <f>+IF(F37=0,"",'Ark1'!AF57)</f>
        <v>5.8680939360443691</v>
      </c>
      <c r="I37" s="102"/>
      <c r="J37" s="102">
        <f>+IF(F37=0,"",'Ark1'!AG57)</f>
        <v>6.9979400587374192</v>
      </c>
      <c r="K37" s="101"/>
      <c r="L37" s="488">
        <f>+'Ark1'!AI57</f>
        <v>87</v>
      </c>
      <c r="M37" s="101"/>
      <c r="N37" s="489">
        <f t="shared" si="17"/>
        <v>2.8750826173165898</v>
      </c>
      <c r="O37" s="101"/>
      <c r="P37" s="39">
        <f>+IF(F37=0,"",'Ark1'!S57)</f>
        <v>7.955717118307998</v>
      </c>
      <c r="Q37" s="390"/>
      <c r="R37" s="25"/>
      <c r="S37" s="384">
        <f>+IF(L37=0,"",'Ark1'!AJ57)</f>
        <v>113.16551724137936</v>
      </c>
      <c r="T37" s="25"/>
      <c r="U37" s="388">
        <f>+IF(L37=0,"",'Ark1'!AK57)</f>
        <v>21.329958353728088</v>
      </c>
      <c r="V37" s="209"/>
      <c r="W37" s="39">
        <f>+IF(F37=0,"",'Ark1'!T57)</f>
        <v>6.9230006609385324</v>
      </c>
      <c r="X37" s="392"/>
      <c r="Y37" s="102">
        <f>+IF(F37=0,"",'Ark1'!U57)</f>
        <v>31.846364838070073</v>
      </c>
      <c r="Z37" s="395"/>
      <c r="AA37" s="127">
        <f>+IF(F37=0,"",'Ark1'!W57)</f>
        <v>20.753469927296756</v>
      </c>
      <c r="AB37" s="127">
        <f>+IF(F37=0,"",'Ark1'!X57)</f>
        <v>96.067415730337061</v>
      </c>
      <c r="AC37" s="127">
        <f>+IF(F37=0,"",'Ark1'!Y57)</f>
        <v>84.699272967613993</v>
      </c>
      <c r="AD37" s="127">
        <f>+IF(F37=0,"",'Ark1'!Z57)</f>
        <v>8.4725111476156645</v>
      </c>
      <c r="AE37" s="102">
        <f>+IF(F37=0,"",'Ark1'!AA57)</f>
        <v>1.6811290872157227</v>
      </c>
      <c r="AF37" s="39">
        <f>+IF(F37=0,"",'Ark1'!AB57)</f>
        <v>2.1477988820355298</v>
      </c>
      <c r="AG37" s="39">
        <f>+IF(F37=0,"",'Ark1'!AC57)</f>
        <v>74.995245494296398</v>
      </c>
      <c r="AH37" s="127">
        <f>+IF(F37=0,"",'Ark1'!AD57)</f>
        <v>62.575645313382118</v>
      </c>
      <c r="AI37" s="127">
        <f>+IF(F37=0,"",'Ark1'!AE57)</f>
        <v>58.060104370879387</v>
      </c>
      <c r="AJ37" s="127">
        <f>+IF(F37=0,"",'Ark1'!AF57)</f>
        <v>5.8680939360443691</v>
      </c>
      <c r="AK37" s="39">
        <f t="shared" si="5"/>
        <v>4.0029533937027511</v>
      </c>
      <c r="AL37" s="25"/>
    </row>
    <row r="38" spans="1:100" ht="15" customHeight="1">
      <c r="A38" s="25"/>
      <c r="B38" s="46" t="str">
        <f t="shared" si="16"/>
        <v>Apr</v>
      </c>
      <c r="C38" s="46">
        <f>+'Ark1'!C58</f>
        <v>2022</v>
      </c>
      <c r="D38" s="374">
        <f>+IF(F38=0,"",'Ark1'!Q58)</f>
        <v>269</v>
      </c>
      <c r="E38" s="25"/>
      <c r="F38" s="374">
        <f>+'Ark1'!R58</f>
        <v>594</v>
      </c>
      <c r="G38" s="374"/>
      <c r="H38" s="102">
        <f>+IF(F38=0,"",'Ark1'!AF58)</f>
        <v>1.1518994705916572</v>
      </c>
      <c r="I38" s="102"/>
      <c r="J38" s="102">
        <f>+IF(F38=0,"",'Ark1'!AG58)</f>
        <v>1.1089058783230967</v>
      </c>
      <c r="K38" s="101"/>
      <c r="L38" s="488">
        <f>+'Ark1'!AI58</f>
        <v>60</v>
      </c>
      <c r="M38" s="101"/>
      <c r="N38" s="489">
        <f t="shared" si="17"/>
        <v>10.1010101010101</v>
      </c>
      <c r="O38" s="101"/>
      <c r="P38" s="39">
        <f>+IF(F38=0,"",'Ark1'!S58)</f>
        <v>7.1599326599326609</v>
      </c>
      <c r="Q38" s="390"/>
      <c r="R38" s="25"/>
      <c r="S38" s="384">
        <f>+IF(L38=0,"",'Ark1'!AJ58)</f>
        <v>108.33999999999997</v>
      </c>
      <c r="T38" s="25"/>
      <c r="U38" s="388">
        <f>+IF(L38=0,"",'Ark1'!AK58)</f>
        <v>20.638281502579211</v>
      </c>
      <c r="V38" s="209"/>
      <c r="W38" s="39">
        <f>+IF(F38=0,"",'Ark1'!T58)</f>
        <v>5.7895622895622898</v>
      </c>
      <c r="X38" s="392"/>
      <c r="Y38" s="102">
        <f>+IF(F38=0,"",'Ark1'!U58)</f>
        <v>25.707912457912471</v>
      </c>
      <c r="Z38" s="395"/>
      <c r="AA38" s="127">
        <f>+IF(F38=0,"",'Ark1'!W58)</f>
        <v>13.973063973063971</v>
      </c>
      <c r="AB38" s="127">
        <f>+IF(F38=0,"",'Ark1'!X58)</f>
        <v>77.777777777777771</v>
      </c>
      <c r="AC38" s="127">
        <f>+IF(F38=0,"",'Ark1'!Y58)</f>
        <v>55.892255892255882</v>
      </c>
      <c r="AD38" s="127">
        <f>+IF(F38=0,"",'Ark1'!Z58)</f>
        <v>10.49747547103884</v>
      </c>
      <c r="AE38" s="102">
        <f>+IF(F38=0,"",'Ark1'!AA58)</f>
        <v>1.9897914536793433</v>
      </c>
      <c r="AF38" s="39">
        <f>+IF(F38=0,"",'Ark1'!AB58)</f>
        <v>2.4311029234837402</v>
      </c>
      <c r="AG38" s="39">
        <f>+IF(F38=0,"",'Ark1'!AC58)</f>
        <v>77.976778708090492</v>
      </c>
      <c r="AH38" s="127">
        <f>+IF(F38=0,"",'Ark1'!AD58)</f>
        <v>74.519310330405702</v>
      </c>
      <c r="AI38" s="127">
        <f>+IF(F38=0,"",'Ark1'!AE58)</f>
        <v>65.044412243737781</v>
      </c>
      <c r="AJ38" s="127">
        <f>+IF(F38=0,"",'Ark1'!AF58)</f>
        <v>1.1518994705916572</v>
      </c>
      <c r="AK38" s="39">
        <f t="shared" si="5"/>
        <v>3.5905243357629923</v>
      </c>
      <c r="AL38" s="25"/>
    </row>
    <row r="39" spans="1:100" ht="15" customHeight="1">
      <c r="A39" s="25"/>
      <c r="B39" s="46" t="str">
        <f t="shared" si="16"/>
        <v>Mai</v>
      </c>
      <c r="C39" s="46">
        <f>+'Ark1'!C59</f>
        <v>2022</v>
      </c>
      <c r="D39" s="374">
        <f>+IF(F39=0,"",'Ark1'!Q59)</f>
        <v>457</v>
      </c>
      <c r="E39" s="25"/>
      <c r="F39" s="374">
        <f>+'Ark1'!R59</f>
        <v>1508</v>
      </c>
      <c r="G39" s="374"/>
      <c r="H39" s="102">
        <f>+IF(F39=0,"",'Ark1'!AF59)</f>
        <v>2.9243508445323561</v>
      </c>
      <c r="I39" s="102"/>
      <c r="J39" s="102">
        <f>+IF(F39=0,"",'Ark1'!AG59)</f>
        <v>2.6080002288904311</v>
      </c>
      <c r="K39" s="101"/>
      <c r="L39" s="488">
        <f>+'Ark1'!AI59</f>
        <v>109</v>
      </c>
      <c r="M39" s="101"/>
      <c r="N39" s="489">
        <f t="shared" si="17"/>
        <v>7.2281167108753319</v>
      </c>
      <c r="O39" s="101"/>
      <c r="P39" s="39">
        <f>+IF(F39=0,"",'Ark1'!S59)</f>
        <v>6.8740053050397876</v>
      </c>
      <c r="Q39" s="390"/>
      <c r="R39" s="25"/>
      <c r="S39" s="384">
        <f>+IF(L39=0,"",'Ark1'!AJ59)</f>
        <v>103.47981651376142</v>
      </c>
      <c r="T39" s="25"/>
      <c r="U39" s="388">
        <f>+IF(L39=0,"",'Ark1'!AK59)</f>
        <v>19.023716782231126</v>
      </c>
      <c r="V39" s="209"/>
      <c r="W39" s="39">
        <f>+IF(F39=0,"",'Ark1'!T59)</f>
        <v>5.5145888594164463</v>
      </c>
      <c r="X39" s="392"/>
      <c r="Y39" s="102">
        <f>+IF(F39=0,"",'Ark1'!U59)</f>
        <v>23.81578249336868</v>
      </c>
      <c r="Z39" s="395"/>
      <c r="AA39" s="127">
        <f>+IF(F39=0,"",'Ark1'!W59)</f>
        <v>11.14058355437666</v>
      </c>
      <c r="AB39" s="127">
        <f>+IF(F39=0,"",'Ark1'!X59)</f>
        <v>75.464190981432353</v>
      </c>
      <c r="AC39" s="127">
        <f>+IF(F39=0,"",'Ark1'!Y59)</f>
        <v>45.755968169761267</v>
      </c>
      <c r="AD39" s="127">
        <f>+IF(F39=0,"",'Ark1'!Z59)</f>
        <v>9.9041903751479623</v>
      </c>
      <c r="AE39" s="102">
        <f>+IF(F39=0,"",'Ark1'!AA59)</f>
        <v>1.8944391974014123</v>
      </c>
      <c r="AF39" s="39">
        <f>+IF(F39=0,"",'Ark1'!AB59)</f>
        <v>2.3853941954251914</v>
      </c>
      <c r="AG39" s="39">
        <f>+IF(F39=0,"",'Ark1'!AC59)</f>
        <v>73.815576474353009</v>
      </c>
      <c r="AH39" s="127">
        <f>+IF(F39=0,"",'Ark1'!AD59)</f>
        <v>75.725086750601506</v>
      </c>
      <c r="AI39" s="127">
        <f>+IF(F39=0,"",'Ark1'!AE59)</f>
        <v>63.242949012689394</v>
      </c>
      <c r="AJ39" s="127">
        <f>+IF(F39=0,"",'Ark1'!AF59)</f>
        <v>2.9243508445323561</v>
      </c>
      <c r="AK39" s="39">
        <f t="shared" si="5"/>
        <v>3.464615087786993</v>
      </c>
      <c r="AL39" s="25"/>
    </row>
    <row r="40" spans="1:100" ht="15" customHeight="1">
      <c r="A40" s="25"/>
      <c r="B40" s="46" t="str">
        <f t="shared" si="16"/>
        <v>Jun</v>
      </c>
      <c r="C40" s="46">
        <f>+'Ark1'!C60</f>
        <v>2022</v>
      </c>
      <c r="D40" s="374">
        <f>+IF(F40=0,"",'Ark1'!Q60)</f>
        <v>369</v>
      </c>
      <c r="E40" s="25"/>
      <c r="F40" s="374">
        <f>+'Ark1'!R60</f>
        <v>1127</v>
      </c>
      <c r="G40" s="374"/>
      <c r="H40" s="102">
        <f>+IF(F40=0,"",'Ark1'!AF60)</f>
        <v>2.1855062346074035</v>
      </c>
      <c r="I40" s="102"/>
      <c r="J40" s="102">
        <f>+IF(F40=0,"",'Ark1'!AG60)</f>
        <v>2.0895329030357814</v>
      </c>
      <c r="K40" s="101"/>
      <c r="L40" s="488">
        <f>+'Ark1'!AI60</f>
        <v>66</v>
      </c>
      <c r="M40" s="101"/>
      <c r="N40" s="489">
        <f t="shared" si="17"/>
        <v>5.8562555456965395</v>
      </c>
      <c r="O40" s="101"/>
      <c r="P40" s="39">
        <f>+IF(F40=0,"",'Ark1'!S60)</f>
        <v>7.0984915705412606</v>
      </c>
      <c r="Q40" s="390"/>
      <c r="R40" s="25"/>
      <c r="S40" s="384">
        <f>+IF(L40=0,"",'Ark1'!AJ60)</f>
        <v>108.1257575757576</v>
      </c>
      <c r="T40" s="25"/>
      <c r="U40" s="388">
        <f>+IF(L40=0,"",'Ark1'!AK60)</f>
        <v>19.290512261836671</v>
      </c>
      <c r="V40" s="209"/>
      <c r="W40" s="39">
        <f>+IF(F40=0,"",'Ark1'!T60)</f>
        <v>5.7240461401952096</v>
      </c>
      <c r="X40" s="392"/>
      <c r="Y40" s="102">
        <f>+IF(F40=0,"",'Ark1'!U60)</f>
        <v>25.531943212067407</v>
      </c>
      <c r="Z40" s="395"/>
      <c r="AA40" s="127">
        <f>+IF(F40=0,"",'Ark1'!W60)</f>
        <v>9.8491570541259978</v>
      </c>
      <c r="AB40" s="127">
        <f>+IF(F40=0,"",'Ark1'!X60)</f>
        <v>83.85093167701865</v>
      </c>
      <c r="AC40" s="127">
        <f>+IF(F40=0,"",'Ark1'!Y60)</f>
        <v>56.16681455190772</v>
      </c>
      <c r="AD40" s="127">
        <f>+IF(F40=0,"",'Ark1'!Z60)</f>
        <v>9.3359496396347499</v>
      </c>
      <c r="AE40" s="102">
        <f>+IF(F40=0,"",'Ark1'!AA60)</f>
        <v>1.8265680591196716</v>
      </c>
      <c r="AF40" s="39">
        <f>+IF(F40=0,"",'Ark1'!AB60)</f>
        <v>2.1733193691657564</v>
      </c>
      <c r="AG40" s="39">
        <f>+IF(F40=0,"",'Ark1'!AC60)</f>
        <v>71.897353525622847</v>
      </c>
      <c r="AH40" s="127">
        <f>+IF(F40=0,"",'Ark1'!AD60)</f>
        <v>65.587727747511366</v>
      </c>
      <c r="AI40" s="127">
        <f>+IF(F40=0,"",'Ark1'!AE60)</f>
        <v>55.938842191163111</v>
      </c>
      <c r="AJ40" s="127">
        <f>+IF(F40=0,"",'Ark1'!AF60)</f>
        <v>2.1855062346074035</v>
      </c>
      <c r="AK40" s="39">
        <f t="shared" si="5"/>
        <v>3.5968124999999955</v>
      </c>
      <c r="AL40" s="25"/>
    </row>
    <row r="41" spans="1:100" ht="15" customHeight="1">
      <c r="A41" s="25"/>
      <c r="B41" s="46" t="str">
        <f t="shared" si="16"/>
        <v>Jul</v>
      </c>
      <c r="C41" s="46">
        <f>+'Ark1'!C61</f>
        <v>2022</v>
      </c>
      <c r="D41" s="374">
        <f>+IF(F41=0,"",'Ark1'!Q61)</f>
        <v>45</v>
      </c>
      <c r="E41" s="25"/>
      <c r="F41" s="374">
        <f>+'Ark1'!R61</f>
        <v>172</v>
      </c>
      <c r="G41" s="374"/>
      <c r="H41" s="102">
        <f>+IF(F41=0,"",'Ark1'!AF61)</f>
        <v>0.33354664805010958</v>
      </c>
      <c r="I41" s="102"/>
      <c r="J41" s="102">
        <f>+IF(F41=0,"",'Ark1'!AG61)</f>
        <v>0.28510365534097198</v>
      </c>
      <c r="K41" s="101"/>
      <c r="L41" s="488">
        <f>+'Ark1'!AI61</f>
        <v>0</v>
      </c>
      <c r="M41" s="101"/>
      <c r="N41" s="489">
        <f t="shared" si="17"/>
        <v>0</v>
      </c>
      <c r="O41" s="101"/>
      <c r="P41" s="39">
        <f>+IF(F41=0,"",'Ark1'!S61)</f>
        <v>6.7732558139534893</v>
      </c>
      <c r="Q41" s="390"/>
      <c r="R41" s="25"/>
      <c r="S41" s="384" t="str">
        <f>+IF(L41=0,"",'Ark1'!AJ61)</f>
        <v/>
      </c>
      <c r="T41" s="25"/>
      <c r="U41" s="388" t="str">
        <f>+IF(L41=0,"",'Ark1'!AK61)</f>
        <v/>
      </c>
      <c r="V41" s="209"/>
      <c r="W41" s="39">
        <f>+IF(F41=0,"",'Ark1'!T61)</f>
        <v>5.674418604651164</v>
      </c>
      <c r="X41" s="392"/>
      <c r="Y41" s="102">
        <f>+IF(F41=0,"",'Ark1'!U61)</f>
        <v>22.826162790697698</v>
      </c>
      <c r="Z41" s="395"/>
      <c r="AA41" s="127">
        <f>+IF(F41=0,"",'Ark1'!W61)</f>
        <v>10.465116279069768</v>
      </c>
      <c r="AB41" s="127">
        <f>+IF(F41=0,"",'Ark1'!X61)</f>
        <v>83.139534883720899</v>
      </c>
      <c r="AC41" s="127">
        <f>+IF(F41=0,"",'Ark1'!Y61)</f>
        <v>42.441860465116257</v>
      </c>
      <c r="AD41" s="127">
        <f>+IF(F41=0,"",'Ark1'!Z61)</f>
        <v>8.3417039512744626</v>
      </c>
      <c r="AE41" s="102">
        <f>+IF(F41=0,"",'Ark1'!AA61)</f>
        <v>1.5061057452763964</v>
      </c>
      <c r="AF41" s="39">
        <f>+IF(F41=0,"",'Ark1'!AB61)</f>
        <v>1.9938385350473875</v>
      </c>
      <c r="AG41" s="39">
        <f>+IF(F41=0,"",'Ark1'!AC61)</f>
        <v>68.94380003615106</v>
      </c>
      <c r="AH41" s="127">
        <f>+IF(F41=0,"",'Ark1'!AD61)</f>
        <v>63.413199682370305</v>
      </c>
      <c r="AI41" s="127">
        <f>+IF(F41=0,"",'Ark1'!AE61)</f>
        <v>57.560480265943049</v>
      </c>
      <c r="AJ41" s="127">
        <f>+IF(F41=0,"",'Ark1'!AF61)</f>
        <v>0.33354664805010958</v>
      </c>
      <c r="AK41" s="39">
        <f t="shared" si="5"/>
        <v>3.3700429184549385</v>
      </c>
      <c r="AL41" s="25"/>
    </row>
    <row r="42" spans="1:100" ht="15" customHeight="1">
      <c r="A42" s="25"/>
      <c r="B42" s="46" t="str">
        <f t="shared" si="16"/>
        <v>Aug</v>
      </c>
      <c r="C42" s="46">
        <f>+'Ark1'!C62</f>
        <v>2022</v>
      </c>
      <c r="D42" s="374">
        <f>+IF(F42=0,"",'Ark1'!Q62)</f>
        <v>1591</v>
      </c>
      <c r="E42" s="25"/>
      <c r="F42" s="374">
        <f>+'Ark1'!R62</f>
        <v>6910</v>
      </c>
      <c r="G42" s="374"/>
      <c r="H42" s="102">
        <f>+IF(F42=0,"",'Ark1'!AF62)</f>
        <v>13.40004266294336</v>
      </c>
      <c r="I42" s="102"/>
      <c r="J42" s="102">
        <f>+IF(F42=0,"",'Ark1'!AG62)</f>
        <v>13.046840988902549</v>
      </c>
      <c r="K42" s="101"/>
      <c r="L42" s="488">
        <f>+'Ark1'!AI62</f>
        <v>698</v>
      </c>
      <c r="M42" s="101"/>
      <c r="N42" s="489">
        <f t="shared" si="17"/>
        <v>10.101302460202605</v>
      </c>
      <c r="O42" s="101"/>
      <c r="P42" s="39">
        <f>+IF(F42=0,"",'Ark1'!S62)</f>
        <v>6.8306801736613609</v>
      </c>
      <c r="Q42" s="390"/>
      <c r="R42" s="25"/>
      <c r="S42" s="384">
        <f>+IF(L42=0,"",'Ark1'!AJ62)</f>
        <v>109.17507163323798</v>
      </c>
      <c r="T42" s="25"/>
      <c r="U42" s="388">
        <f>+IF(L42=0,"",'Ark1'!AK62)</f>
        <v>19.230005195642637</v>
      </c>
      <c r="V42" s="209"/>
      <c r="W42" s="39">
        <f>+IF(F42=0,"",'Ark1'!T62)</f>
        <v>5.9895803183791596</v>
      </c>
      <c r="X42" s="392"/>
      <c r="Y42" s="102">
        <f>+IF(F42=0,"",'Ark1'!U62)</f>
        <v>26.000751085383541</v>
      </c>
      <c r="Z42" s="395"/>
      <c r="AA42" s="127">
        <f>+IF(F42=0,"",'Ark1'!W62)</f>
        <v>11.273516642547037</v>
      </c>
      <c r="AB42" s="127">
        <f>+IF(F42=0,"",'Ark1'!X62)</f>
        <v>83.835021707670009</v>
      </c>
      <c r="AC42" s="127">
        <f>+IF(F42=0,"",'Ark1'!Y62)</f>
        <v>60.448625180897267</v>
      </c>
      <c r="AD42" s="127">
        <f>+IF(F42=0,"",'Ark1'!Z62)</f>
        <v>9.2564183560243389</v>
      </c>
      <c r="AE42" s="102">
        <f>+IF(F42=0,"",'Ark1'!AA62)</f>
        <v>1.7893355008129219</v>
      </c>
      <c r="AF42" s="39">
        <f>+IF(F42=0,"",'Ark1'!AB62)</f>
        <v>2.1218063524363528</v>
      </c>
      <c r="AG42" s="39">
        <f>+IF(F42=0,"",'Ark1'!AC62)</f>
        <v>67.703261992862977</v>
      </c>
      <c r="AH42" s="127">
        <f>+IF(F42=0,"",'Ark1'!AD62)</f>
        <v>48.25061890146003</v>
      </c>
      <c r="AI42" s="127">
        <f>+IF(F42=0,"",'Ark1'!AE62)</f>
        <v>59.794196832081489</v>
      </c>
      <c r="AJ42" s="127">
        <f>+IF(F42=0,"",'Ark1'!AF62)</f>
        <v>13.40004266294336</v>
      </c>
      <c r="AK42" s="39">
        <f t="shared" si="5"/>
        <v>3.8064658898305139</v>
      </c>
      <c r="AL42" s="25"/>
    </row>
    <row r="43" spans="1:100" ht="15" customHeight="1">
      <c r="A43" s="25"/>
      <c r="B43" s="46" t="str">
        <f t="shared" si="16"/>
        <v>Sep</v>
      </c>
      <c r="C43" s="46">
        <f>+'Ark1'!C63</f>
        <v>2022</v>
      </c>
      <c r="D43" s="374">
        <f>+IF(F43=0,"",'Ark1'!Q63)</f>
        <v>2283</v>
      </c>
      <c r="E43" s="25"/>
      <c r="F43" s="374">
        <f>+'Ark1'!R63</f>
        <v>8440</v>
      </c>
      <c r="G43" s="374"/>
      <c r="H43" s="102">
        <f>+IF(F43=0,"",'Ark1'!AF63)</f>
        <v>16.367056450830962</v>
      </c>
      <c r="I43" s="102"/>
      <c r="J43" s="102">
        <f>+IF(F43=0,"",'Ark1'!AG63)</f>
        <v>15.617414872838427</v>
      </c>
      <c r="K43" s="101"/>
      <c r="L43" s="488">
        <f>+'Ark1'!AI63</f>
        <v>529</v>
      </c>
      <c r="M43" s="101"/>
      <c r="N43" s="489">
        <f t="shared" si="17"/>
        <v>6.2677725118483414</v>
      </c>
      <c r="O43" s="101"/>
      <c r="P43" s="39">
        <f>+IF(F43=0,"",'Ark1'!S63)</f>
        <v>6.7543838862559218</v>
      </c>
      <c r="Q43" s="390"/>
      <c r="R43" s="25"/>
      <c r="S43" s="384">
        <f>+IF(L43=0,"",'Ark1'!AJ63)</f>
        <v>108.761247637051</v>
      </c>
      <c r="T43" s="25"/>
      <c r="U43" s="388">
        <f>+IF(L43=0,"",'Ark1'!AK63)</f>
        <v>19.017480643251805</v>
      </c>
      <c r="V43" s="209"/>
      <c r="W43" s="39">
        <f>+IF(F43=0,"",'Ark1'!T63)</f>
        <v>6.1305687203791486</v>
      </c>
      <c r="X43" s="392"/>
      <c r="Y43" s="102">
        <f>+IF(F43=0,"",'Ark1'!U63)</f>
        <v>25.48151658767781</v>
      </c>
      <c r="Z43" s="395"/>
      <c r="AA43" s="127">
        <f>+IF(F43=0,"",'Ark1'!W63)</f>
        <v>12.037914691943127</v>
      </c>
      <c r="AB43" s="127">
        <f>+IF(F43=0,"",'Ark1'!X63)</f>
        <v>86.007109004739362</v>
      </c>
      <c r="AC43" s="127">
        <f>+IF(F43=0,"",'Ark1'!Y63)</f>
        <v>61.658767772511858</v>
      </c>
      <c r="AD43" s="127">
        <f>+IF(F43=0,"",'Ark1'!Z63)</f>
        <v>8.466795169884108</v>
      </c>
      <c r="AE43" s="102">
        <f>+IF(F43=0,"",'Ark1'!AA63)</f>
        <v>1.8194524785840505</v>
      </c>
      <c r="AF43" s="39">
        <f>+IF(F43=0,"",'Ark1'!AB63)</f>
        <v>2.1144423617591657</v>
      </c>
      <c r="AG43" s="39">
        <f>+IF(F43=0,"",'Ark1'!AC63)</f>
        <v>63.90770952948683</v>
      </c>
      <c r="AH43" s="127">
        <f>+IF(F43=0,"",'Ark1'!AD63)</f>
        <v>44.263642733602609</v>
      </c>
      <c r="AI43" s="127">
        <f>+IF(F43=0,"",'Ark1'!AE63)</f>
        <v>50.756985523486144</v>
      </c>
      <c r="AJ43" s="127">
        <f>+IF(F43=0,"",'Ark1'!AF63)</f>
        <v>16.367056450830962</v>
      </c>
      <c r="AK43" s="39">
        <f t="shared" si="5"/>
        <v>3.7725893311347867</v>
      </c>
      <c r="AL43" s="25"/>
      <c r="AO43" s="42"/>
      <c r="AP43" s="42"/>
      <c r="AQ43" s="42"/>
      <c r="AS43" s="42"/>
      <c r="AT43" s="42"/>
      <c r="AU43" s="4"/>
      <c r="AV43" s="2"/>
      <c r="AW43" s="2"/>
      <c r="AX43" s="2"/>
      <c r="AY43" s="2"/>
      <c r="AZ43" s="2"/>
      <c r="BA43" s="2"/>
      <c r="BB43" s="2"/>
      <c r="BC43" s="2"/>
      <c r="BD43" s="2"/>
      <c r="BF43" s="2"/>
      <c r="BM43" s="4"/>
      <c r="BN43" s="2"/>
      <c r="BO43" s="2"/>
      <c r="BP43" s="2"/>
      <c r="BQ43" s="2"/>
      <c r="BR43" s="2"/>
      <c r="BS43" s="2"/>
      <c r="BT43" s="2"/>
      <c r="BU43" s="2"/>
      <c r="BV43" s="2"/>
      <c r="BX43" s="2"/>
      <c r="CE43" s="4"/>
      <c r="CF43" s="2"/>
      <c r="CG43" s="2"/>
      <c r="CH43" s="2"/>
      <c r="CI43" s="2"/>
      <c r="CJ43" s="2"/>
      <c r="CK43" s="2"/>
      <c r="CL43" s="2"/>
      <c r="CM43" s="2"/>
      <c r="CN43" s="2"/>
      <c r="CP43" s="2"/>
    </row>
    <row r="44" spans="1:100" ht="15" customHeight="1">
      <c r="A44" s="25"/>
      <c r="B44" s="46" t="str">
        <f t="shared" si="16"/>
        <v>Okt</v>
      </c>
      <c r="C44" s="46">
        <f>+'Ark1'!C64</f>
        <v>2022</v>
      </c>
      <c r="D44" s="374">
        <f>+IF(F44=0,"",'Ark1'!Q64)</f>
        <v>4746</v>
      </c>
      <c r="E44" s="25"/>
      <c r="F44" s="374">
        <f>+'Ark1'!R64</f>
        <v>19319</v>
      </c>
      <c r="G44" s="374"/>
      <c r="H44" s="102">
        <f>+IF(F44=0,"",'Ark1'!AF64)</f>
        <v>37.463881940000391</v>
      </c>
      <c r="I44" s="102"/>
      <c r="J44" s="102">
        <f>+IF(F44=0,"",'Ark1'!AG64)</f>
        <v>37.868746877900321</v>
      </c>
      <c r="K44" s="101"/>
      <c r="L44" s="488">
        <f>+'Ark1'!AI64</f>
        <v>1065</v>
      </c>
      <c r="M44" s="101"/>
      <c r="N44" s="489">
        <f t="shared" si="17"/>
        <v>5.5127076970857702</v>
      </c>
      <c r="O44" s="101"/>
      <c r="P44" s="39">
        <f>+IF(F44=0,"",'Ark1'!S64)</f>
        <v>7.1159480304363587</v>
      </c>
      <c r="Q44" s="390"/>
      <c r="R44" s="25"/>
      <c r="S44" s="384">
        <f>+IF(L44=0,"",'Ark1'!AJ64)</f>
        <v>110.64807511737088</v>
      </c>
      <c r="T44" s="25"/>
      <c r="U44" s="388">
        <f>+IF(L44=0,"",'Ark1'!AK64)</f>
        <v>19.3608053485111</v>
      </c>
      <c r="V44" s="209"/>
      <c r="W44" s="39">
        <f>+IF(F44=0,"",'Ark1'!T64)</f>
        <v>6.4106320202909037</v>
      </c>
      <c r="X44" s="392"/>
      <c r="Y44" s="102">
        <f>+IF(F44=0,"",'Ark1'!U64)</f>
        <v>26.993230498472936</v>
      </c>
      <c r="Z44" s="395"/>
      <c r="AA44" s="127">
        <f>+IF(F44=0,"",'Ark1'!W64)</f>
        <v>13.592836068119469</v>
      </c>
      <c r="AB44" s="127">
        <f>+IF(F44=0,"",'Ark1'!X64)</f>
        <v>89.207515916972895</v>
      </c>
      <c r="AC44" s="127">
        <f>+IF(F44=0,"",'Ark1'!Y64)</f>
        <v>68.740618044412244</v>
      </c>
      <c r="AD44" s="127">
        <f>+IF(F44=0,"",'Ark1'!Z64)</f>
        <v>8.2388225972492233</v>
      </c>
      <c r="AE44" s="102">
        <f>+IF(F44=0,"",'Ark1'!AA64)</f>
        <v>1.7904954130934949</v>
      </c>
      <c r="AF44" s="39">
        <f>+IF(F44=0,"",'Ark1'!AB64)</f>
        <v>2.0217700224449704</v>
      </c>
      <c r="AG44" s="39">
        <f>+IF(F44=0,"",'Ark1'!AC64)</f>
        <v>71.633121496740941</v>
      </c>
      <c r="AH44" s="127">
        <f>+IF(F44=0,"",'Ark1'!AD64)</f>
        <v>37.629967437383186</v>
      </c>
      <c r="AI44" s="127">
        <f>+IF(F44=0,"",'Ark1'!AE64)</f>
        <v>46.864316045621791</v>
      </c>
      <c r="AJ44" s="127">
        <f>+IF(F44=0,"",'Ark1'!AF64)</f>
        <v>37.463881940000391</v>
      </c>
      <c r="AK44" s="39">
        <f t="shared" si="5"/>
        <v>3.7933428382300423</v>
      </c>
      <c r="AL44" s="25"/>
      <c r="AO44" s="23"/>
      <c r="AP44" s="23"/>
      <c r="AQ44" s="23"/>
      <c r="AR44" s="42"/>
      <c r="AS44" s="23"/>
      <c r="AT44" s="23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</row>
    <row r="45" spans="1:100" s="2" customFormat="1" ht="15" customHeight="1">
      <c r="A45" s="25"/>
      <c r="B45" s="46" t="str">
        <f t="shared" si="16"/>
        <v>Nov</v>
      </c>
      <c r="C45" s="46">
        <f>+'Ark1'!C65</f>
        <v>2022</v>
      </c>
      <c r="D45" s="374">
        <f>+IF(F45=0,"",'Ark1'!Q65)</f>
        <v>2482</v>
      </c>
      <c r="E45" s="25"/>
      <c r="F45" s="374">
        <f>+'Ark1'!R65</f>
        <v>8353</v>
      </c>
      <c r="G45" s="374"/>
      <c r="H45" s="102">
        <f>+IF(F45=0,"",'Ark1'!AF65)</f>
        <v>16.198343902107936</v>
      </c>
      <c r="I45" s="102"/>
      <c r="J45" s="102">
        <f>+IF(F45=0,"",'Ark1'!AG65)</f>
        <v>16.196786514867963</v>
      </c>
      <c r="K45" s="101"/>
      <c r="L45" s="488">
        <f>+'Ark1'!AI65</f>
        <v>510</v>
      </c>
      <c r="M45" s="101"/>
      <c r="N45" s="489">
        <f t="shared" si="17"/>
        <v>6.1055908056985517</v>
      </c>
      <c r="O45" s="101"/>
      <c r="P45" s="39">
        <f>+IF(F45=0,"",'Ark1'!S65)</f>
        <v>7.0374715671016403</v>
      </c>
      <c r="Q45" s="390"/>
      <c r="R45" s="25"/>
      <c r="S45" s="384">
        <f>+IF(L45=0,"",'Ark1'!AJ65)</f>
        <v>109.02960784313721</v>
      </c>
      <c r="T45" s="25"/>
      <c r="U45" s="388">
        <f>+IF(L45=0,"",'Ark1'!AK65)</f>
        <v>19.375807635376113</v>
      </c>
      <c r="V45" s="209"/>
      <c r="W45" s="39">
        <f>+IF(F45=0,"",'Ark1'!T65)</f>
        <v>6.1971746677840276</v>
      </c>
      <c r="X45" s="392"/>
      <c r="Y45" s="102">
        <f>+IF(F45=0,"",'Ark1'!U65)</f>
        <v>26.702071112175236</v>
      </c>
      <c r="Z45" s="395"/>
      <c r="AA45" s="127">
        <f>+IF(F45=0,"",'Ark1'!W65)</f>
        <v>9.7450017957620023</v>
      </c>
      <c r="AB45" s="127">
        <f>+IF(F45=0,"",'Ark1'!X65)</f>
        <v>88.662755896085244</v>
      </c>
      <c r="AC45" s="127">
        <f>+IF(F45=0,"",'Ark1'!Y65)</f>
        <v>68.250927810367585</v>
      </c>
      <c r="AD45" s="127">
        <f>+IF(F45=0,"",'Ark1'!Z65)</f>
        <v>8.2456294571265936</v>
      </c>
      <c r="AE45" s="102">
        <f>+IF(F45=0,"",'Ark1'!AA65)</f>
        <v>1.7128772430033061</v>
      </c>
      <c r="AF45" s="39">
        <f>+IF(F45=0,"",'Ark1'!AB65)</f>
        <v>1.9440963847714496</v>
      </c>
      <c r="AG45" s="39">
        <f>+IF(F45=0,"",'Ark1'!AC65)</f>
        <v>70.492446331170953</v>
      </c>
      <c r="AH45" s="127">
        <f>+IF(F45=0,"",'Ark1'!AD65)</f>
        <v>42.906440879200126</v>
      </c>
      <c r="AI45" s="127">
        <f>+IF(F45=0,"",'Ark1'!AE65)</f>
        <v>47.787367734355776</v>
      </c>
      <c r="AJ45" s="127">
        <f>+IF(F45=0,"",'Ark1'!AF65)</f>
        <v>16.198343902107936</v>
      </c>
      <c r="AK45" s="39">
        <f t="shared" si="5"/>
        <v>3.7942705498094678</v>
      </c>
      <c r="AL45" s="25"/>
      <c r="AM45"/>
      <c r="AN45"/>
      <c r="AO45" s="43"/>
      <c r="AP45" s="43"/>
      <c r="AQ45" s="43"/>
      <c r="AR45" s="23"/>
      <c r="AS45" s="43"/>
      <c r="AT45" s="43"/>
      <c r="AU45" s="45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45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45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</row>
    <row r="46" spans="1:100" s="3" customFormat="1" ht="15" customHeight="1">
      <c r="A46" s="25"/>
      <c r="B46" s="46" t="str">
        <f t="shared" si="16"/>
        <v>Des</v>
      </c>
      <c r="C46" s="46">
        <f>+'Ark1'!C66</f>
        <v>2022</v>
      </c>
      <c r="D46" s="374">
        <f>+IF(F46=0,"",'Ark1'!Q66)</f>
        <v>422</v>
      </c>
      <c r="E46" s="25"/>
      <c r="F46" s="374">
        <f>+'Ark1'!R66</f>
        <v>1161</v>
      </c>
      <c r="G46" s="374"/>
      <c r="H46" s="102">
        <f>+IF(F46=0,"",'Ark1'!AF66)</f>
        <v>2.25143987433824</v>
      </c>
      <c r="I46" s="102"/>
      <c r="J46" s="102">
        <f>+IF(F46=0,"",'Ark1'!AG66)</f>
        <v>2.0821041304774202</v>
      </c>
      <c r="K46" s="101"/>
      <c r="L46" s="488">
        <f>+'Ark1'!AI66</f>
        <v>40</v>
      </c>
      <c r="M46" s="101"/>
      <c r="N46" s="489">
        <f t="shared" si="17"/>
        <v>3.4453057708871664</v>
      </c>
      <c r="O46" s="101"/>
      <c r="P46" s="39">
        <f>+IF(F46=0,"",'Ark1'!S66)</f>
        <v>6.7398794142980201</v>
      </c>
      <c r="Q46" s="390"/>
      <c r="R46" s="25"/>
      <c r="S46" s="384">
        <f>+IF(L46=0,"",'Ark1'!AJ66)</f>
        <v>106.30499999999998</v>
      </c>
      <c r="T46" s="25"/>
      <c r="U46" s="388">
        <f>+IF(L46=0,"",'Ark1'!AK66)</f>
        <v>19.038287085350113</v>
      </c>
      <c r="V46" s="209"/>
      <c r="W46" s="39">
        <f>+IF(F46=0,"",'Ark1'!T66)</f>
        <v>6.4203273040482332</v>
      </c>
      <c r="X46" s="392"/>
      <c r="Y46" s="102">
        <f>+IF(F46=0,"",'Ark1'!U66)</f>
        <v>24.696124031007717</v>
      </c>
      <c r="Z46" s="395"/>
      <c r="AA46" s="127">
        <f>+IF(F46=0,"",'Ark1'!W66)</f>
        <v>12.230835486649438</v>
      </c>
      <c r="AB46" s="127">
        <f>+IF(F46=0,"",'Ark1'!X66)</f>
        <v>78.294573643410871</v>
      </c>
      <c r="AC46" s="127">
        <f>+IF(F46=0,"",'Ark1'!Y66)</f>
        <v>55.383290267011184</v>
      </c>
      <c r="AD46" s="127">
        <f>+IF(F46=0,"",'Ark1'!Z66)</f>
        <v>9.1792416710527966</v>
      </c>
      <c r="AE46" s="102">
        <f>+IF(F46=0,"",'Ark1'!AA66)</f>
        <v>1.8185198056326004</v>
      </c>
      <c r="AF46" s="39">
        <f>+IF(F46=0,"",'Ark1'!AB66)</f>
        <v>1.8591395571263765</v>
      </c>
      <c r="AG46" s="39">
        <f>+IF(F46=0,"",'Ark1'!AC66)</f>
        <v>73.661617272697157</v>
      </c>
      <c r="AH46" s="127">
        <f>+IF(F46=0,"",'Ark1'!AD66)</f>
        <v>44.249612937689605</v>
      </c>
      <c r="AI46" s="127">
        <f>+IF(F46=0,"",'Ark1'!AE66)</f>
        <v>44.09805937819759</v>
      </c>
      <c r="AJ46" s="127">
        <f>+IF(F46=0,"",'Ark1'!AF66)</f>
        <v>2.25143987433824</v>
      </c>
      <c r="AK46" s="39">
        <f t="shared" si="5"/>
        <v>3.6641789137380134</v>
      </c>
      <c r="AL46" s="25"/>
      <c r="AM46"/>
      <c r="AN46"/>
      <c r="AO46" s="43"/>
      <c r="AP46" s="43"/>
      <c r="AQ46" s="43"/>
      <c r="AR46" s="43"/>
      <c r="AS46" s="43"/>
      <c r="AT46" s="43"/>
      <c r="AU46" s="3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3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3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</row>
    <row r="47" spans="1:100" ht="15.6" customHeight="1">
      <c r="A47" s="25"/>
      <c r="B47" s="25"/>
      <c r="C47" s="25"/>
      <c r="D47" s="311"/>
      <c r="E47" s="25"/>
      <c r="F47" s="311"/>
      <c r="G47" s="311"/>
      <c r="H47" s="100"/>
      <c r="I47" s="100"/>
      <c r="J47" s="100"/>
      <c r="K47" s="100"/>
      <c r="L47" s="311"/>
      <c r="M47" s="100"/>
      <c r="N47" s="100"/>
      <c r="O47" s="100"/>
      <c r="P47" s="25"/>
      <c r="Q47" s="390"/>
      <c r="R47" s="25"/>
      <c r="S47" s="25"/>
      <c r="T47" s="25"/>
      <c r="U47" s="25"/>
      <c r="V47" s="25"/>
      <c r="W47" s="25"/>
      <c r="X47" s="390"/>
      <c r="Y47" s="100"/>
      <c r="Z47" s="382"/>
      <c r="AA47" s="124"/>
      <c r="AB47" s="124"/>
      <c r="AC47" s="124"/>
      <c r="AD47" s="124"/>
      <c r="AE47" s="100"/>
      <c r="AF47" s="25"/>
      <c r="AG47" s="25"/>
      <c r="AH47" s="124"/>
      <c r="AI47" s="124"/>
      <c r="AJ47" s="124"/>
      <c r="AK47" s="25"/>
      <c r="AL47" s="25"/>
    </row>
    <row r="48" spans="1:100" s="552" customFormat="1" ht="15.6" customHeight="1">
      <c r="A48" s="25"/>
      <c r="B48" s="25"/>
      <c r="C48" s="25"/>
      <c r="D48" s="311"/>
      <c r="E48" s="25"/>
      <c r="F48" s="311"/>
      <c r="G48" s="311"/>
      <c r="H48" s="100"/>
      <c r="I48" s="100"/>
      <c r="J48" s="100"/>
      <c r="K48" s="100"/>
      <c r="L48" s="311"/>
      <c r="M48" s="100"/>
      <c r="N48" s="100"/>
      <c r="O48" s="100"/>
      <c r="P48" s="25"/>
      <c r="Q48" s="390"/>
      <c r="R48" s="25"/>
      <c r="S48" s="25"/>
      <c r="T48" s="25"/>
      <c r="U48" s="25"/>
      <c r="V48" s="25"/>
      <c r="W48" s="25"/>
      <c r="X48" s="390"/>
      <c r="Y48" s="100"/>
      <c r="Z48" s="382"/>
      <c r="AA48" s="124"/>
      <c r="AB48" s="124"/>
      <c r="AC48" s="124"/>
      <c r="AD48" s="124"/>
      <c r="AE48" s="100"/>
      <c r="AF48" s="25"/>
      <c r="AG48" s="25"/>
      <c r="AH48" s="124"/>
      <c r="AI48" s="124"/>
      <c r="AJ48" s="124"/>
      <c r="AK48" s="25"/>
      <c r="AL48" s="25"/>
    </row>
    <row r="49" spans="25:65">
      <c r="Y49" s="276"/>
      <c r="Z49" s="397"/>
      <c r="AA49" s="128"/>
      <c r="AB49" s="128"/>
      <c r="AC49" s="128"/>
      <c r="AD49" s="128"/>
      <c r="AE49" s="276"/>
      <c r="AF49" s="20"/>
      <c r="AG49" s="20"/>
      <c r="AH49" s="128"/>
      <c r="AI49" s="128"/>
      <c r="AJ49" s="128"/>
      <c r="AK49" s="20"/>
      <c r="AL49" s="20"/>
      <c r="AM49" s="69"/>
      <c r="AN49" s="69"/>
      <c r="AO49" s="69"/>
      <c r="AP49" s="69"/>
      <c r="AQ49" s="69"/>
      <c r="AR49" s="69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</row>
    <row r="50" spans="25:65">
      <c r="Y50" s="276"/>
      <c r="Z50" s="397"/>
      <c r="AA50" s="128"/>
      <c r="AB50" s="128"/>
      <c r="AC50" s="128"/>
      <c r="AD50" s="128"/>
      <c r="AE50" s="276"/>
      <c r="AF50" s="20"/>
      <c r="AG50" s="20"/>
      <c r="AH50" s="128"/>
      <c r="AI50" s="128"/>
      <c r="AJ50" s="128"/>
      <c r="AK50" s="20"/>
      <c r="AL50" s="20"/>
      <c r="AM50" s="69"/>
      <c r="AN50" s="69"/>
      <c r="AO50" s="69"/>
      <c r="AP50" s="69"/>
      <c r="AQ50" s="69"/>
      <c r="AR50" s="69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</row>
    <row r="51" spans="25:65">
      <c r="Y51" s="276"/>
      <c r="Z51" s="397"/>
      <c r="AA51" s="128"/>
      <c r="AB51" s="128"/>
      <c r="AC51" s="128"/>
      <c r="AD51" s="128"/>
      <c r="AE51" s="276"/>
      <c r="AF51" s="20"/>
      <c r="AG51" s="20"/>
      <c r="AH51" s="128"/>
      <c r="AI51" s="128"/>
      <c r="AJ51" s="128"/>
      <c r="AK51" s="20"/>
      <c r="AL51" s="20"/>
      <c r="AM51" s="69"/>
      <c r="AN51" s="69"/>
      <c r="AO51" s="69"/>
      <c r="AP51" s="69"/>
      <c r="AQ51" s="69"/>
      <c r="AR51" s="69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</row>
    <row r="52" spans="25:65">
      <c r="Y52" s="276"/>
      <c r="Z52" s="397"/>
      <c r="AA52" s="128"/>
      <c r="AB52" s="128"/>
      <c r="AC52" s="128"/>
      <c r="AD52" s="128"/>
      <c r="AE52" s="276"/>
      <c r="AF52" s="20"/>
      <c r="AG52" s="20"/>
      <c r="AH52" s="128"/>
      <c r="AI52" s="128"/>
      <c r="AJ52" s="128"/>
      <c r="AK52" s="20"/>
      <c r="AL52" s="20"/>
      <c r="AM52" s="69"/>
      <c r="AN52" s="69"/>
      <c r="AO52" s="69"/>
      <c r="AP52" s="69"/>
      <c r="AQ52" s="69"/>
      <c r="AR52" s="69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</row>
    <row r="53" spans="25:65">
      <c r="Y53" s="276"/>
      <c r="Z53" s="397"/>
      <c r="AA53" s="128"/>
      <c r="AB53" s="128"/>
      <c r="AC53" s="128"/>
      <c r="AD53" s="128"/>
      <c r="AE53" s="276"/>
      <c r="AF53" s="20"/>
      <c r="AG53" s="20"/>
      <c r="AH53" s="128"/>
      <c r="AI53" s="128"/>
      <c r="AJ53" s="128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Y53" s="20"/>
      <c r="BA53" s="20"/>
    </row>
    <row r="54" spans="25:65">
      <c r="Y54" s="276"/>
      <c r="Z54" s="397"/>
      <c r="AA54" s="128"/>
      <c r="AB54" s="128"/>
      <c r="AC54" s="128"/>
      <c r="AD54" s="128"/>
      <c r="AE54" s="276"/>
      <c r="AF54" s="20"/>
      <c r="AG54" s="20"/>
      <c r="AH54" s="128"/>
      <c r="AI54" s="128"/>
      <c r="AJ54" s="128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Y54" s="20"/>
      <c r="BA54" s="20"/>
    </row>
    <row r="55" spans="25:65">
      <c r="Y55" s="276"/>
      <c r="Z55" s="397"/>
      <c r="AA55" s="128"/>
      <c r="AB55" s="128"/>
      <c r="AC55" s="128"/>
      <c r="AD55" s="128"/>
      <c r="AE55" s="276"/>
      <c r="AF55" s="20"/>
      <c r="AG55" s="20"/>
      <c r="AH55" s="128"/>
      <c r="AI55" s="128"/>
      <c r="AJ55" s="128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Y55" s="20"/>
      <c r="BA55" s="20"/>
    </row>
    <row r="56" spans="25:65">
      <c r="Y56" s="276"/>
      <c r="Z56" s="397"/>
      <c r="AA56" s="128"/>
      <c r="AB56" s="128"/>
      <c r="AC56" s="128"/>
      <c r="AD56" s="128"/>
      <c r="AE56" s="276"/>
      <c r="AF56" s="20"/>
      <c r="AG56" s="20"/>
      <c r="AH56" s="128"/>
      <c r="AI56" s="128"/>
      <c r="AJ56" s="128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Y56" s="20"/>
      <c r="BA56" s="20"/>
    </row>
    <row r="57" spans="25:65">
      <c r="Y57" s="276"/>
      <c r="Z57" s="397"/>
      <c r="AA57" s="128"/>
      <c r="AB57" s="128"/>
      <c r="AC57" s="128"/>
      <c r="AD57" s="128"/>
      <c r="AE57" s="276"/>
      <c r="AF57" s="20"/>
      <c r="AG57" s="20"/>
      <c r="AH57" s="128"/>
      <c r="AI57" s="128"/>
      <c r="AJ57" s="128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Y57" s="20"/>
      <c r="BA57" s="20"/>
    </row>
    <row r="58" spans="25:65">
      <c r="Y58" s="276"/>
      <c r="Z58" s="397"/>
      <c r="AA58" s="128"/>
      <c r="AB58" s="128"/>
      <c r="AC58" s="128"/>
      <c r="AD58" s="128"/>
      <c r="AE58" s="276"/>
      <c r="AF58" s="20"/>
      <c r="AG58" s="20"/>
      <c r="AH58" s="128"/>
      <c r="AI58" s="128"/>
      <c r="AJ58" s="128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Y58" s="20"/>
      <c r="BA58" s="20"/>
    </row>
    <row r="59" spans="25:65">
      <c r="Y59" s="276"/>
      <c r="Z59" s="397"/>
      <c r="AA59" s="128"/>
      <c r="AB59" s="128"/>
      <c r="AC59" s="128"/>
      <c r="AD59" s="128"/>
      <c r="AE59" s="276"/>
      <c r="AF59" s="20"/>
      <c r="AG59" s="20"/>
      <c r="AH59" s="128"/>
      <c r="AI59" s="128"/>
      <c r="AJ59" s="128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Y59" s="20"/>
      <c r="BA59" s="20"/>
    </row>
    <row r="60" spans="25:65">
      <c r="Y60" s="276"/>
      <c r="Z60" s="397"/>
      <c r="AA60" s="128"/>
      <c r="AB60" s="128"/>
      <c r="AC60" s="128"/>
      <c r="AD60" s="128"/>
      <c r="AE60" s="276"/>
      <c r="AF60" s="20"/>
      <c r="AG60" s="20"/>
      <c r="AH60" s="128"/>
      <c r="AI60" s="128"/>
      <c r="AJ60" s="128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Y60" s="20"/>
      <c r="BA60" s="20"/>
    </row>
    <row r="61" spans="25:65">
      <c r="Y61" s="276"/>
      <c r="Z61" s="397"/>
      <c r="AA61" s="128"/>
      <c r="AB61" s="128"/>
      <c r="AC61" s="128"/>
      <c r="AD61" s="128"/>
      <c r="AE61" s="276"/>
      <c r="AF61" s="20"/>
      <c r="AG61" s="20"/>
      <c r="AH61" s="128"/>
      <c r="AI61" s="128"/>
      <c r="AJ61" s="128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Y61" s="20"/>
      <c r="BA61" s="20"/>
    </row>
    <row r="62" spans="25:65">
      <c r="Y62" s="276"/>
      <c r="Z62" s="397"/>
      <c r="AA62" s="128"/>
      <c r="AB62" s="128"/>
      <c r="AC62" s="128"/>
      <c r="AD62" s="128"/>
      <c r="AE62" s="276"/>
      <c r="AF62" s="20"/>
      <c r="AG62" s="20"/>
      <c r="AH62" s="128"/>
      <c r="AI62" s="128"/>
      <c r="AJ62" s="128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Y62" s="20"/>
      <c r="BA62" s="20"/>
    </row>
    <row r="63" spans="25:65">
      <c r="Y63" s="276"/>
      <c r="Z63" s="397"/>
      <c r="AA63" s="128"/>
      <c r="AB63" s="128"/>
      <c r="AC63" s="128"/>
      <c r="AD63" s="128"/>
      <c r="AE63" s="276"/>
      <c r="AF63" s="20"/>
      <c r="AG63" s="20"/>
      <c r="AH63" s="128"/>
      <c r="AI63" s="128"/>
      <c r="AJ63" s="128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Y63" s="20"/>
      <c r="BA63" s="20"/>
    </row>
    <row r="64" spans="25:65">
      <c r="Y64" s="276"/>
      <c r="Z64" s="397"/>
      <c r="AA64" s="128"/>
      <c r="AB64" s="128"/>
      <c r="AC64" s="128"/>
      <c r="AD64" s="128"/>
      <c r="AE64" s="276"/>
      <c r="AF64" s="20"/>
      <c r="AG64" s="20"/>
      <c r="AH64" s="128"/>
      <c r="AI64" s="128"/>
      <c r="AJ64" s="128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Y64" s="20"/>
      <c r="BA64" s="20"/>
    </row>
    <row r="69" spans="25:40">
      <c r="Y69" s="277"/>
      <c r="Z69" s="277"/>
      <c r="AA69" s="129"/>
      <c r="AB69" s="129"/>
      <c r="AC69" s="129"/>
      <c r="AD69" s="129"/>
      <c r="AE69" s="277"/>
      <c r="AF69" s="15"/>
      <c r="AG69" s="15"/>
      <c r="AH69" s="129"/>
      <c r="AI69" s="129"/>
      <c r="AJ69" s="129"/>
      <c r="AK69" s="15"/>
      <c r="AL69" s="15"/>
      <c r="AM69" s="15"/>
      <c r="AN69" s="15"/>
    </row>
    <row r="70" spans="25:40">
      <c r="Y70" s="277"/>
      <c r="Z70" s="277"/>
      <c r="AA70" s="129"/>
      <c r="AB70" s="129"/>
      <c r="AC70" s="129"/>
      <c r="AD70" s="129"/>
      <c r="AE70" s="277"/>
      <c r="AF70" s="15"/>
      <c r="AG70" s="15"/>
      <c r="AH70" s="129"/>
      <c r="AI70" s="129"/>
      <c r="AJ70" s="129"/>
      <c r="AK70" s="15"/>
      <c r="AL70" s="15"/>
      <c r="AM70" s="15"/>
      <c r="AN70" s="15"/>
    </row>
    <row r="71" spans="25:40">
      <c r="Y71" s="277"/>
      <c r="Z71" s="277"/>
      <c r="AA71" s="129"/>
      <c r="AB71" s="129"/>
      <c r="AC71" s="129"/>
      <c r="AD71" s="129"/>
      <c r="AE71" s="277"/>
      <c r="AF71" s="15"/>
      <c r="AG71" s="15"/>
      <c r="AH71" s="129"/>
      <c r="AI71" s="129"/>
      <c r="AJ71" s="129"/>
      <c r="AK71" s="15"/>
      <c r="AL71" s="15"/>
      <c r="AM71" s="15"/>
      <c r="AN71" s="15"/>
    </row>
    <row r="72" spans="25:40">
      <c r="Y72" s="277"/>
      <c r="Z72" s="277"/>
      <c r="AA72" s="129"/>
      <c r="AB72" s="129"/>
      <c r="AC72" s="129"/>
      <c r="AD72" s="129"/>
      <c r="AE72" s="277"/>
      <c r="AF72" s="15"/>
      <c r="AG72" s="15"/>
      <c r="AH72" s="129"/>
      <c r="AI72" s="129"/>
      <c r="AJ72" s="129"/>
      <c r="AK72" s="15"/>
      <c r="AL72" s="15"/>
      <c r="AM72" s="15"/>
      <c r="AN72" s="15"/>
    </row>
    <row r="73" spans="25:40">
      <c r="Y73" s="277"/>
      <c r="Z73" s="277"/>
      <c r="AA73" s="129"/>
      <c r="AB73" s="129"/>
      <c r="AC73" s="129"/>
      <c r="AD73" s="129"/>
      <c r="AE73" s="277"/>
      <c r="AF73" s="15"/>
      <c r="AG73" s="15"/>
      <c r="AH73" s="129"/>
      <c r="AI73" s="129"/>
      <c r="AJ73" s="129"/>
      <c r="AK73" s="15"/>
      <c r="AL73" s="15"/>
      <c r="AM73" s="15"/>
      <c r="AN73" s="15"/>
    </row>
    <row r="74" spans="25:40">
      <c r="Y74" s="277"/>
      <c r="Z74" s="277"/>
      <c r="AA74" s="129"/>
      <c r="AB74" s="129"/>
      <c r="AC74" s="129"/>
      <c r="AD74" s="129"/>
      <c r="AE74" s="277"/>
      <c r="AF74" s="15"/>
      <c r="AG74" s="15"/>
      <c r="AH74" s="129"/>
      <c r="AI74" s="129"/>
      <c r="AJ74" s="129"/>
      <c r="AK74" s="15"/>
      <c r="AL74" s="15"/>
      <c r="AM74" s="15"/>
      <c r="AN74" s="15"/>
    </row>
    <row r="75" spans="25:40">
      <c r="Y75" s="277"/>
      <c r="Z75" s="277"/>
      <c r="AA75" s="129"/>
      <c r="AB75" s="129"/>
      <c r="AC75" s="129"/>
      <c r="AD75" s="129"/>
      <c r="AE75" s="277"/>
      <c r="AF75" s="15"/>
      <c r="AG75" s="15"/>
      <c r="AH75" s="129"/>
      <c r="AI75" s="129"/>
      <c r="AJ75" s="129"/>
      <c r="AK75" s="15"/>
      <c r="AL75" s="15"/>
      <c r="AM75" s="15"/>
      <c r="AN75" s="15"/>
    </row>
    <row r="76" spans="25:40">
      <c r="Y76" s="277"/>
      <c r="Z76" s="277"/>
      <c r="AA76" s="129"/>
      <c r="AB76" s="129"/>
      <c r="AC76" s="129"/>
      <c r="AD76" s="129"/>
      <c r="AE76" s="277"/>
      <c r="AF76" s="15"/>
      <c r="AG76" s="15"/>
      <c r="AH76" s="129"/>
      <c r="AI76" s="129"/>
      <c r="AJ76" s="129"/>
      <c r="AK76" s="15"/>
      <c r="AL76" s="15"/>
      <c r="AM76" s="15"/>
      <c r="AN76" s="15"/>
    </row>
    <row r="87" spans="25:40">
      <c r="Y87" s="277"/>
      <c r="Z87" s="277"/>
      <c r="AA87" s="129"/>
      <c r="AB87" s="129"/>
      <c r="AC87" s="129"/>
      <c r="AD87" s="129"/>
      <c r="AE87" s="277"/>
      <c r="AF87" s="15"/>
      <c r="AG87" s="15"/>
      <c r="AH87" s="129"/>
      <c r="AI87" s="129"/>
      <c r="AJ87" s="129"/>
      <c r="AK87" s="15"/>
      <c r="AL87" s="15"/>
      <c r="AM87" s="15"/>
      <c r="AN87" s="15"/>
    </row>
    <row r="88" spans="25:40">
      <c r="Y88" s="277"/>
      <c r="Z88" s="277"/>
      <c r="AA88" s="129"/>
      <c r="AB88" s="129"/>
      <c r="AC88" s="129"/>
      <c r="AD88" s="129"/>
      <c r="AE88" s="277"/>
      <c r="AF88" s="15"/>
      <c r="AG88" s="15"/>
      <c r="AH88" s="129"/>
      <c r="AI88" s="129"/>
      <c r="AJ88" s="129"/>
      <c r="AK88" s="15"/>
      <c r="AL88" s="15"/>
      <c r="AM88" s="15"/>
      <c r="AN88" s="15"/>
    </row>
    <row r="89" spans="25:40">
      <c r="Y89" s="277"/>
      <c r="Z89" s="277"/>
      <c r="AA89" s="129"/>
      <c r="AB89" s="129"/>
      <c r="AC89" s="129"/>
      <c r="AD89" s="129"/>
      <c r="AE89" s="277"/>
      <c r="AF89" s="15"/>
      <c r="AG89" s="15"/>
      <c r="AH89" s="129"/>
      <c r="AI89" s="129"/>
      <c r="AJ89" s="129"/>
      <c r="AK89" s="15"/>
      <c r="AL89" s="15"/>
      <c r="AM89" s="15"/>
      <c r="AN89" s="15"/>
    </row>
    <row r="90" spans="25:40">
      <c r="Y90" s="277"/>
      <c r="Z90" s="277"/>
      <c r="AA90" s="129"/>
      <c r="AB90" s="129"/>
      <c r="AC90" s="129"/>
      <c r="AD90" s="129"/>
      <c r="AE90" s="277"/>
      <c r="AF90" s="15"/>
      <c r="AG90" s="15"/>
      <c r="AH90" s="129"/>
      <c r="AI90" s="129"/>
      <c r="AJ90" s="129"/>
      <c r="AK90" s="15"/>
      <c r="AL90" s="15"/>
      <c r="AM90" s="15"/>
      <c r="AN90" s="15"/>
    </row>
    <row r="91" spans="25:40">
      <c r="Y91" s="277"/>
      <c r="Z91" s="277"/>
      <c r="AA91" s="129"/>
      <c r="AB91" s="129"/>
      <c r="AC91" s="129"/>
      <c r="AD91" s="129"/>
      <c r="AE91" s="277"/>
      <c r="AF91" s="15"/>
      <c r="AG91" s="15"/>
      <c r="AH91" s="129"/>
      <c r="AI91" s="129"/>
      <c r="AJ91" s="129"/>
      <c r="AK91" s="15"/>
      <c r="AL91" s="15"/>
      <c r="AM91" s="15"/>
      <c r="AN91" s="15"/>
    </row>
    <row r="92" spans="25:40">
      <c r="Y92" s="277"/>
      <c r="Z92" s="277"/>
      <c r="AA92" s="129"/>
      <c r="AB92" s="129"/>
      <c r="AC92" s="129"/>
      <c r="AD92" s="129"/>
      <c r="AE92" s="277"/>
      <c r="AF92" s="15"/>
      <c r="AG92" s="15"/>
      <c r="AH92" s="129"/>
      <c r="AI92" s="129"/>
      <c r="AJ92" s="129"/>
      <c r="AK92" s="15"/>
      <c r="AL92" s="15"/>
      <c r="AM92" s="15"/>
      <c r="AN92" s="15"/>
    </row>
    <row r="93" spans="25:40">
      <c r="Y93" s="277"/>
      <c r="Z93" s="277"/>
      <c r="AA93" s="129"/>
      <c r="AB93" s="129"/>
      <c r="AC93" s="129"/>
      <c r="AD93" s="129"/>
      <c r="AE93" s="277"/>
      <c r="AF93" s="15"/>
      <c r="AG93" s="15"/>
      <c r="AH93" s="129"/>
      <c r="AI93" s="129"/>
      <c r="AJ93" s="129"/>
      <c r="AK93" s="15"/>
      <c r="AL93" s="15"/>
      <c r="AM93" s="15"/>
      <c r="AN93" s="15"/>
    </row>
    <row r="94" spans="25:40">
      <c r="Y94" s="277"/>
      <c r="Z94" s="277"/>
      <c r="AA94" s="129"/>
      <c r="AB94" s="129"/>
      <c r="AC94" s="129"/>
      <c r="AD94" s="129"/>
      <c r="AE94" s="277"/>
      <c r="AF94" s="15"/>
      <c r="AG94" s="15"/>
      <c r="AH94" s="129"/>
      <c r="AI94" s="129"/>
      <c r="AJ94" s="129"/>
      <c r="AK94" s="15"/>
      <c r="AL94" s="15"/>
      <c r="AM94" s="15"/>
      <c r="AN94" s="15"/>
    </row>
    <row r="105" spans="25:40">
      <c r="Y105" s="277"/>
      <c r="Z105" s="277"/>
      <c r="AA105" s="129"/>
      <c r="AB105" s="129"/>
      <c r="AC105" s="129"/>
      <c r="AD105" s="129"/>
      <c r="AE105" s="277"/>
      <c r="AF105" s="15"/>
      <c r="AG105" s="15"/>
      <c r="AH105" s="129"/>
      <c r="AI105" s="129"/>
      <c r="AJ105" s="129"/>
      <c r="AK105" s="15"/>
      <c r="AL105" s="15"/>
      <c r="AM105" s="15"/>
      <c r="AN105" s="15"/>
    </row>
    <row r="106" spans="25:40">
      <c r="Y106" s="277"/>
      <c r="Z106" s="277"/>
      <c r="AA106" s="129"/>
      <c r="AB106" s="129"/>
      <c r="AC106" s="129"/>
      <c r="AD106" s="129"/>
      <c r="AE106" s="277"/>
      <c r="AF106" s="15"/>
      <c r="AG106" s="15"/>
      <c r="AH106" s="129"/>
      <c r="AI106" s="129"/>
      <c r="AJ106" s="129"/>
      <c r="AK106" s="15"/>
      <c r="AL106" s="15"/>
      <c r="AM106" s="15"/>
      <c r="AN106" s="15"/>
    </row>
    <row r="107" spans="25:40">
      <c r="Y107" s="277"/>
      <c r="Z107" s="277"/>
      <c r="AA107" s="129"/>
      <c r="AB107" s="129"/>
      <c r="AC107" s="129"/>
      <c r="AD107" s="129"/>
      <c r="AE107" s="277"/>
      <c r="AF107" s="15"/>
      <c r="AG107" s="15"/>
      <c r="AH107" s="129"/>
      <c r="AI107" s="129"/>
      <c r="AJ107" s="129"/>
      <c r="AK107" s="15"/>
      <c r="AL107" s="15"/>
      <c r="AM107" s="15"/>
      <c r="AN107" s="15"/>
    </row>
    <row r="108" spans="25:40">
      <c r="Y108" s="277"/>
      <c r="Z108" s="277"/>
      <c r="AA108" s="129"/>
      <c r="AB108" s="129"/>
      <c r="AC108" s="129"/>
      <c r="AD108" s="129"/>
      <c r="AE108" s="277"/>
      <c r="AF108" s="15"/>
      <c r="AG108" s="15"/>
      <c r="AH108" s="129"/>
      <c r="AI108" s="129"/>
      <c r="AJ108" s="129"/>
      <c r="AK108" s="15"/>
      <c r="AL108" s="15"/>
      <c r="AM108" s="15"/>
      <c r="AN108" s="15"/>
    </row>
    <row r="109" spans="25:40">
      <c r="Y109" s="277"/>
      <c r="Z109" s="277"/>
      <c r="AA109" s="129"/>
      <c r="AB109" s="129"/>
      <c r="AC109" s="129"/>
      <c r="AD109" s="129"/>
      <c r="AE109" s="277"/>
      <c r="AF109" s="15"/>
      <c r="AG109" s="15"/>
      <c r="AH109" s="129"/>
      <c r="AI109" s="129"/>
      <c r="AJ109" s="129"/>
      <c r="AK109" s="15"/>
      <c r="AL109" s="15"/>
      <c r="AM109" s="15"/>
      <c r="AN109" s="15"/>
    </row>
    <row r="110" spans="25:40">
      <c r="Y110" s="277"/>
      <c r="Z110" s="277"/>
      <c r="AA110" s="129"/>
      <c r="AB110" s="129"/>
      <c r="AC110" s="129"/>
      <c r="AD110" s="129"/>
      <c r="AE110" s="277"/>
      <c r="AF110" s="15"/>
      <c r="AG110" s="15"/>
      <c r="AH110" s="129"/>
      <c r="AI110" s="129"/>
      <c r="AJ110" s="129"/>
      <c r="AK110" s="15"/>
      <c r="AL110" s="15"/>
      <c r="AM110" s="15"/>
      <c r="AN110" s="15"/>
    </row>
    <row r="111" spans="25:40">
      <c r="Y111" s="277"/>
      <c r="Z111" s="277"/>
      <c r="AA111" s="129"/>
      <c r="AB111" s="129"/>
      <c r="AC111" s="129"/>
      <c r="AD111" s="129"/>
      <c r="AE111" s="277"/>
      <c r="AF111" s="15"/>
      <c r="AG111" s="15"/>
      <c r="AH111" s="129"/>
      <c r="AI111" s="129"/>
      <c r="AJ111" s="129"/>
      <c r="AK111" s="15"/>
      <c r="AL111" s="15"/>
      <c r="AM111" s="15"/>
      <c r="AN111" s="15"/>
    </row>
    <row r="112" spans="25:40">
      <c r="Y112" s="277"/>
      <c r="Z112" s="277"/>
      <c r="AA112" s="129"/>
      <c r="AB112" s="129"/>
      <c r="AC112" s="129"/>
      <c r="AD112" s="129"/>
      <c r="AE112" s="277"/>
      <c r="AF112" s="15"/>
      <c r="AG112" s="15"/>
      <c r="AH112" s="129"/>
      <c r="AI112" s="129"/>
      <c r="AJ112" s="129"/>
      <c r="AK112" s="15"/>
      <c r="AL112" s="15"/>
      <c r="AM112" s="15"/>
      <c r="AN112" s="15"/>
    </row>
    <row r="123" spans="25:40">
      <c r="Y123" s="277"/>
      <c r="Z123" s="277"/>
      <c r="AA123" s="129"/>
      <c r="AB123" s="129"/>
      <c r="AC123" s="129"/>
      <c r="AD123" s="129"/>
      <c r="AE123" s="277"/>
      <c r="AF123" s="15"/>
      <c r="AG123" s="15"/>
      <c r="AH123" s="129"/>
      <c r="AI123" s="129"/>
      <c r="AJ123" s="129"/>
      <c r="AK123" s="15"/>
      <c r="AL123" s="15"/>
      <c r="AM123" s="15"/>
      <c r="AN123" s="15"/>
    </row>
    <row r="124" spans="25:40">
      <c r="Y124" s="277"/>
      <c r="Z124" s="277"/>
      <c r="AA124" s="129"/>
      <c r="AB124" s="129"/>
      <c r="AC124" s="129"/>
      <c r="AD124" s="129"/>
      <c r="AE124" s="277"/>
      <c r="AF124" s="15"/>
      <c r="AG124" s="15"/>
      <c r="AH124" s="129"/>
      <c r="AI124" s="129"/>
      <c r="AJ124" s="129"/>
      <c r="AK124" s="15"/>
      <c r="AL124" s="15"/>
      <c r="AM124" s="15"/>
      <c r="AN124" s="15"/>
    </row>
    <row r="125" spans="25:40">
      <c r="Y125" s="277"/>
      <c r="Z125" s="277"/>
      <c r="AA125" s="129"/>
      <c r="AB125" s="129"/>
      <c r="AC125" s="129"/>
      <c r="AD125" s="129"/>
      <c r="AE125" s="277"/>
      <c r="AF125" s="15"/>
      <c r="AG125" s="15"/>
      <c r="AH125" s="129"/>
      <c r="AI125" s="129"/>
      <c r="AJ125" s="129"/>
      <c r="AK125" s="15"/>
      <c r="AL125" s="15"/>
      <c r="AM125" s="15"/>
      <c r="AN125" s="15"/>
    </row>
    <row r="126" spans="25:40">
      <c r="Y126" s="277"/>
      <c r="Z126" s="277"/>
      <c r="AA126" s="129"/>
      <c r="AB126" s="129"/>
      <c r="AC126" s="129"/>
      <c r="AD126" s="129"/>
      <c r="AE126" s="277"/>
      <c r="AF126" s="15"/>
      <c r="AG126" s="15"/>
      <c r="AH126" s="129"/>
      <c r="AI126" s="129"/>
      <c r="AJ126" s="129"/>
      <c r="AK126" s="15"/>
      <c r="AL126" s="15"/>
      <c r="AM126" s="15"/>
      <c r="AN126" s="15"/>
    </row>
    <row r="127" spans="25:40">
      <c r="Y127" s="277"/>
      <c r="Z127" s="277"/>
      <c r="AA127" s="129"/>
      <c r="AB127" s="129"/>
      <c r="AC127" s="129"/>
      <c r="AD127" s="129"/>
      <c r="AE127" s="277"/>
      <c r="AF127" s="15"/>
      <c r="AG127" s="15"/>
      <c r="AH127" s="129"/>
      <c r="AI127" s="129"/>
      <c r="AJ127" s="129"/>
      <c r="AK127" s="15"/>
      <c r="AL127" s="15"/>
      <c r="AM127" s="15"/>
      <c r="AN127" s="15"/>
    </row>
    <row r="128" spans="25:40">
      <c r="Y128" s="277"/>
      <c r="Z128" s="277"/>
      <c r="AA128" s="129"/>
      <c r="AB128" s="129"/>
      <c r="AC128" s="129"/>
      <c r="AD128" s="129"/>
      <c r="AE128" s="277"/>
      <c r="AF128" s="15"/>
      <c r="AG128" s="15"/>
      <c r="AH128" s="129"/>
      <c r="AI128" s="129"/>
      <c r="AJ128" s="129"/>
      <c r="AK128" s="15"/>
      <c r="AL128" s="15"/>
      <c r="AM128" s="15"/>
      <c r="AN128" s="15"/>
    </row>
    <row r="129" spans="25:40">
      <c r="Y129" s="277"/>
      <c r="Z129" s="277"/>
      <c r="AA129" s="129"/>
      <c r="AB129" s="129"/>
      <c r="AC129" s="129"/>
      <c r="AD129" s="129"/>
      <c r="AE129" s="277"/>
      <c r="AF129" s="15"/>
      <c r="AG129" s="15"/>
      <c r="AH129" s="129"/>
      <c r="AI129" s="129"/>
      <c r="AJ129" s="129"/>
      <c r="AK129" s="15"/>
      <c r="AL129" s="15"/>
      <c r="AM129" s="15"/>
      <c r="AN129" s="15"/>
    </row>
    <row r="130" spans="25:40">
      <c r="Y130" s="277"/>
      <c r="Z130" s="277"/>
      <c r="AA130" s="129"/>
      <c r="AB130" s="129"/>
      <c r="AC130" s="129"/>
      <c r="AD130" s="129"/>
      <c r="AE130" s="277"/>
      <c r="AF130" s="15"/>
      <c r="AG130" s="15"/>
      <c r="AH130" s="129"/>
      <c r="AI130" s="129"/>
      <c r="AJ130" s="129"/>
      <c r="AK130" s="15"/>
      <c r="AL130" s="15"/>
      <c r="AM130" s="15"/>
      <c r="AN130" s="15"/>
    </row>
  </sheetData>
  <mergeCells count="1">
    <mergeCell ref="AC4:AE4"/>
  </mergeCells>
  <phoneticPr fontId="11" type="noConversion"/>
  <conditionalFormatting sqref="Q9:Q20 Q22:Q33">
    <cfRule type="cellIs" dxfId="192" priority="13" operator="lessThan">
      <formula>0</formula>
    </cfRule>
    <cfRule type="cellIs" dxfId="191" priority="14" operator="greaterThan">
      <formula>0</formula>
    </cfRule>
  </conditionalFormatting>
  <conditionalFormatting sqref="G9:G20">
    <cfRule type="cellIs" dxfId="190" priority="11" operator="lessThan">
      <formula>0</formula>
    </cfRule>
    <cfRule type="cellIs" dxfId="189" priority="12" operator="greaterThan">
      <formula>0</formula>
    </cfRule>
  </conditionalFormatting>
  <conditionalFormatting sqref="I9:I20">
    <cfRule type="cellIs" dxfId="188" priority="9" operator="lessThan">
      <formula>0</formula>
    </cfRule>
    <cfRule type="cellIs" dxfId="187" priority="10" operator="greaterThan">
      <formula>0</formula>
    </cfRule>
  </conditionalFormatting>
  <conditionalFormatting sqref="Z9:Z20">
    <cfRule type="cellIs" dxfId="186" priority="7" operator="lessThan">
      <formula>0</formula>
    </cfRule>
    <cfRule type="cellIs" dxfId="185" priority="8" operator="greaterThan">
      <formula>0</formula>
    </cfRule>
  </conditionalFormatting>
  <conditionalFormatting sqref="X9:X20">
    <cfRule type="cellIs" dxfId="184" priority="5" operator="lessThan">
      <formula>0</formula>
    </cfRule>
    <cfRule type="cellIs" dxfId="183" priority="6" operator="greaterThan">
      <formula>0</formula>
    </cfRule>
  </conditionalFormatting>
  <conditionalFormatting sqref="E9:E20">
    <cfRule type="cellIs" dxfId="182" priority="3" operator="lessThan">
      <formula>0</formula>
    </cfRule>
    <cfRule type="cellIs" dxfId="181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94"/>
  <sheetViews>
    <sheetView defaultGridColor="0" topLeftCell="A34" colorId="22" zoomScale="95" zoomScaleNormal="95" workbookViewId="0">
      <selection activeCell="P44" sqref="P44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2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87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2"/>
      <c r="AK42" s="42"/>
      <c r="AL42" s="42"/>
      <c r="AM42" s="42"/>
      <c r="AN42" s="4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3"/>
      <c r="AK43" s="23"/>
      <c r="AL43" s="23"/>
      <c r="AM43" s="23"/>
      <c r="AN43" s="23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3"/>
      <c r="AK44" s="43"/>
      <c r="AL44" s="43"/>
      <c r="AM44" s="43"/>
      <c r="AN44" s="43"/>
      <c r="AO44" s="45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5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5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3"/>
      <c r="AK45" s="43"/>
      <c r="AL45" s="43"/>
      <c r="AM45" s="43"/>
      <c r="AN45" s="43"/>
      <c r="AO45" s="3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4"/>
      <c r="AK46" s="44"/>
      <c r="AL46" s="44"/>
      <c r="AM46" s="44"/>
      <c r="AN46" s="44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3"/>
      <c r="AK47" s="43"/>
      <c r="AL47" s="43"/>
      <c r="AM47" s="43"/>
      <c r="AN47" s="43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3"/>
      <c r="AK48" s="43"/>
      <c r="AL48" s="43"/>
      <c r="AM48" s="43"/>
      <c r="AN48" s="43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3"/>
      <c r="AK49" s="43"/>
      <c r="AL49" s="43"/>
      <c r="AM49" s="43"/>
      <c r="AN49" s="43"/>
      <c r="AO49" s="3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641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644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 ht="15.6"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21:35" ht="15.6"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21:35" ht="15.6"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21:35" ht="15.6"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21:35" ht="15.6"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6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6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6:35" ht="15.6"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6:35" ht="15.6">
      <c r="P84" s="5">
        <f>+År!I36</f>
        <v>25.902841790768353</v>
      </c>
      <c r="Q84" s="3" t="s">
        <v>646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6:35"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6:35" ht="15.6"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6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6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6:35" ht="15.6"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6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6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6:35" ht="15.6"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6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6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6:35" ht="15.6"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6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6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6:35" ht="15.6"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6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6:35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6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6:35" ht="15.6"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6:35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6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6:35" ht="15.6">
      <c r="P105" s="284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6:35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6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6:35" ht="15.6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6:35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6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6:35" ht="15.6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6:35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5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5:35" ht="15.6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5:35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5:35">
      <c r="O116">
        <v>5</v>
      </c>
      <c r="P116" s="284" t="s">
        <v>401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5:35" ht="15.6">
      <c r="O117">
        <v>6</v>
      </c>
      <c r="P117" s="3" t="s">
        <v>32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5:35">
      <c r="O118">
        <v>7</v>
      </c>
      <c r="P118" s="3" t="s">
        <v>33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5:35">
      <c r="O119">
        <v>8</v>
      </c>
      <c r="P119" s="284" t="s">
        <v>34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5:35" ht="15.6">
      <c r="O120">
        <v>9</v>
      </c>
      <c r="P120" s="3" t="s">
        <v>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5:35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5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5:35" ht="15.6"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5:35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5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5:35" ht="15.6"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5:35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5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ht="15.6"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1:35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ht="15.6"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1:35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547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547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547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547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547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547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547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547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547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547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547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547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547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547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547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547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547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547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547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547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547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547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547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547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547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547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21:35" s="547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 s="547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s="547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21:35" s="547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 s="547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s="547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21:35" s="547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47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47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47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47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47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47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47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47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47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47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47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47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47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47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47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47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47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47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47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47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47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47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47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47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47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s="547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s="547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21:35" s="547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s="547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s="547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21:35" s="547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s="547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547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21:35" ht="15.6"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21:35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21:35" ht="15.6"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21:35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5:59" ht="15.6"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5:59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59"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5:59" ht="15.6"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5:59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59"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5:59" ht="15.6">
      <c r="O215">
        <v>5</v>
      </c>
      <c r="P215" s="284" t="s">
        <v>96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5:59">
      <c r="O216">
        <v>6</v>
      </c>
      <c r="P216" s="3" t="s">
        <v>97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59">
      <c r="O217">
        <v>7</v>
      </c>
      <c r="P217" s="3" t="s">
        <v>98</v>
      </c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5:59" ht="15.6"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5:59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59"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5:59" ht="15.6"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5:59"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69"/>
      <c r="AK222" s="69"/>
      <c r="AL222" s="69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</row>
    <row r="223" spans="15:59" ht="15.6"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69"/>
      <c r="AK223" s="69"/>
      <c r="AL223" s="69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</row>
    <row r="224" spans="15:59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69"/>
      <c r="AK224" s="69"/>
      <c r="AL224" s="69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</row>
    <row r="225" spans="21:59"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69"/>
      <c r="AK225" s="69"/>
      <c r="AL225" s="69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</row>
    <row r="226" spans="21:59" ht="15.6"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0"/>
      <c r="AK226" s="20"/>
      <c r="AL226" s="20"/>
      <c r="AM226" s="20"/>
      <c r="AN226" s="20"/>
      <c r="AO226" s="20"/>
      <c r="AS226" s="20"/>
      <c r="AU226" s="20"/>
    </row>
    <row r="227" spans="21:59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0"/>
      <c r="AK227" s="20"/>
      <c r="AL227" s="20"/>
      <c r="AM227" s="20"/>
      <c r="AN227" s="20"/>
      <c r="AO227" s="20"/>
      <c r="AS227" s="20"/>
      <c r="AU227" s="20"/>
    </row>
    <row r="228" spans="21:59"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20"/>
      <c r="AK228" s="20"/>
      <c r="AL228" s="20"/>
      <c r="AM228" s="20"/>
      <c r="AN228" s="20"/>
      <c r="AO228" s="20"/>
      <c r="AS228" s="20"/>
      <c r="AU228" s="20"/>
    </row>
    <row r="229" spans="21:59" ht="15.6"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0"/>
      <c r="AK229" s="20"/>
      <c r="AL229" s="20"/>
      <c r="AM229" s="20"/>
      <c r="AN229" s="20"/>
      <c r="AO229" s="20"/>
      <c r="AS229" s="20"/>
      <c r="AU229" s="20"/>
    </row>
    <row r="230" spans="21:59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0"/>
      <c r="AK230" s="20"/>
      <c r="AL230" s="20"/>
      <c r="AM230" s="20"/>
      <c r="AN230" s="20"/>
      <c r="AO230" s="20"/>
      <c r="AS230" s="20"/>
      <c r="AU230" s="20"/>
    </row>
    <row r="231" spans="21:59"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20"/>
      <c r="AK231" s="20"/>
      <c r="AL231" s="20"/>
      <c r="AM231" s="20"/>
      <c r="AN231" s="20"/>
      <c r="AO231" s="20"/>
      <c r="AS231" s="20"/>
      <c r="AU231" s="20"/>
    </row>
    <row r="232" spans="21:59" ht="15.6"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0"/>
      <c r="AK232" s="20"/>
      <c r="AL232" s="20"/>
      <c r="AM232" s="20"/>
      <c r="AN232" s="20"/>
      <c r="AO232" s="20"/>
      <c r="AS232" s="20"/>
      <c r="AU232" s="20"/>
    </row>
    <row r="233" spans="21:59">
      <c r="AC233" s="15"/>
      <c r="AD233" s="129"/>
      <c r="AE233" s="129"/>
      <c r="AF233" s="15"/>
      <c r="AG233" s="15"/>
      <c r="AH233" s="15"/>
      <c r="AI233" s="15"/>
    </row>
    <row r="234" spans="21:59">
      <c r="AC234" s="15"/>
      <c r="AD234" s="129"/>
      <c r="AE234" s="129"/>
      <c r="AF234" s="15"/>
      <c r="AG234" s="15"/>
      <c r="AH234" s="15"/>
      <c r="AI234" s="15"/>
    </row>
    <row r="235" spans="21:59">
      <c r="AC235" s="15"/>
      <c r="AD235" s="129"/>
      <c r="AE235" s="129"/>
      <c r="AF235" s="15"/>
      <c r="AG235" s="15"/>
      <c r="AH235" s="15"/>
      <c r="AI235" s="15"/>
    </row>
    <row r="246" spans="29:35">
      <c r="AC246" s="15"/>
      <c r="AD246" s="129"/>
      <c r="AE246" s="129"/>
      <c r="AF246" s="15"/>
      <c r="AG246" s="15"/>
      <c r="AH246" s="15"/>
      <c r="AI246" s="15"/>
    </row>
    <row r="247" spans="29:35">
      <c r="AC247" s="15"/>
      <c r="AD247" s="129"/>
      <c r="AE247" s="129"/>
      <c r="AF247" s="15"/>
      <c r="AG247" s="15"/>
      <c r="AH247" s="15"/>
      <c r="AI247" s="15"/>
    </row>
    <row r="248" spans="29:35">
      <c r="AC248" s="15"/>
      <c r="AD248" s="129"/>
      <c r="AE248" s="129"/>
      <c r="AF248" s="15"/>
      <c r="AG248" s="15"/>
      <c r="AH248" s="15"/>
      <c r="AI248" s="15"/>
    </row>
    <row r="249" spans="29:35">
      <c r="AC249" s="15"/>
      <c r="AD249" s="129"/>
      <c r="AE249" s="129"/>
      <c r="AF249" s="15"/>
      <c r="AG249" s="15"/>
      <c r="AH249" s="15"/>
      <c r="AI249" s="15"/>
    </row>
    <row r="250" spans="29:35">
      <c r="AC250" s="15"/>
      <c r="AD250" s="129"/>
      <c r="AE250" s="129"/>
      <c r="AF250" s="15"/>
      <c r="AG250" s="15"/>
      <c r="AH250" s="15"/>
      <c r="AI250" s="15"/>
    </row>
    <row r="251" spans="29:35">
      <c r="AC251" s="15"/>
      <c r="AD251" s="129"/>
      <c r="AE251" s="129"/>
      <c r="AF251" s="15"/>
      <c r="AG251" s="15"/>
      <c r="AH251" s="15"/>
      <c r="AI251" s="15"/>
    </row>
    <row r="252" spans="29:35">
      <c r="AC252" s="15"/>
      <c r="AD252" s="129"/>
      <c r="AE252" s="129"/>
      <c r="AF252" s="15"/>
      <c r="AG252" s="15"/>
      <c r="AH252" s="15"/>
      <c r="AI252" s="15"/>
    </row>
    <row r="253" spans="29:35">
      <c r="AC253" s="15"/>
      <c r="AD253" s="129"/>
      <c r="AE253" s="129"/>
      <c r="AF253" s="15"/>
      <c r="AG253" s="15"/>
      <c r="AH253" s="15"/>
      <c r="AI253" s="15"/>
    </row>
    <row r="264" spans="29:35">
      <c r="AC264" s="15"/>
      <c r="AD264" s="129"/>
      <c r="AE264" s="129"/>
      <c r="AF264" s="15"/>
      <c r="AG264" s="15"/>
      <c r="AH264" s="15"/>
      <c r="AI264" s="15"/>
    </row>
    <row r="265" spans="29:35">
      <c r="AC265" s="15"/>
      <c r="AD265" s="129"/>
      <c r="AE265" s="129"/>
      <c r="AF265" s="15"/>
      <c r="AG265" s="15"/>
      <c r="AH265" s="15"/>
      <c r="AI265" s="15"/>
    </row>
    <row r="266" spans="29:35">
      <c r="AC266" s="15"/>
      <c r="AD266" s="129"/>
      <c r="AE266" s="129"/>
      <c r="AF266" s="15"/>
      <c r="AG266" s="15"/>
      <c r="AH266" s="15"/>
      <c r="AI266" s="15"/>
    </row>
    <row r="267" spans="29:35">
      <c r="AC267" s="15"/>
      <c r="AD267" s="129"/>
      <c r="AE267" s="129"/>
      <c r="AF267" s="15"/>
      <c r="AG267" s="15"/>
      <c r="AH267" s="15"/>
      <c r="AI267" s="15"/>
    </row>
    <row r="268" spans="29:35">
      <c r="AC268" s="15"/>
      <c r="AD268" s="129"/>
      <c r="AE268" s="129"/>
      <c r="AF268" s="15"/>
      <c r="AG268" s="15"/>
      <c r="AH268" s="15"/>
      <c r="AI268" s="15"/>
    </row>
    <row r="269" spans="29:35">
      <c r="AC269" s="15"/>
      <c r="AD269" s="129"/>
      <c r="AE269" s="129"/>
      <c r="AF269" s="15"/>
      <c r="AG269" s="15"/>
      <c r="AH269" s="15"/>
      <c r="AI269" s="15"/>
    </row>
    <row r="270" spans="29:35">
      <c r="AC270" s="15"/>
      <c r="AD270" s="129"/>
      <c r="AE270" s="129"/>
      <c r="AF270" s="15"/>
      <c r="AG270" s="15"/>
      <c r="AH270" s="15"/>
      <c r="AI270" s="15"/>
    </row>
    <row r="345" spans="16:16">
      <c r="P345" t="s">
        <v>645</v>
      </c>
    </row>
    <row r="379" spans="15:16">
      <c r="O379" s="3"/>
    </row>
    <row r="382" spans="15:16">
      <c r="P382" s="3"/>
    </row>
    <row r="394" spans="16:16">
      <c r="P394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I31"/>
  <sheetViews>
    <sheetView workbookViewId="0">
      <selection activeCell="H5" sqref="H5"/>
    </sheetView>
  </sheetViews>
  <sheetFormatPr baseColWidth="10" defaultRowHeight="15"/>
  <sheetData>
    <row r="1" spans="1:9">
      <c r="A1" s="54">
        <v>103</v>
      </c>
      <c r="B1" s="64" t="s">
        <v>52</v>
      </c>
      <c r="D1" s="3" t="s">
        <v>86</v>
      </c>
    </row>
    <row r="2" spans="1:9">
      <c r="A2" s="54">
        <v>106</v>
      </c>
      <c r="B2" s="64" t="s">
        <v>53</v>
      </c>
      <c r="D2">
        <v>1</v>
      </c>
      <c r="E2" s="3" t="s">
        <v>545</v>
      </c>
      <c r="H2" s="3" t="s">
        <v>682</v>
      </c>
    </row>
    <row r="3" spans="1:9">
      <c r="A3" s="54">
        <v>110</v>
      </c>
      <c r="B3" s="64" t="s">
        <v>47</v>
      </c>
      <c r="D3">
        <v>2</v>
      </c>
      <c r="E3" s="3" t="s">
        <v>546</v>
      </c>
      <c r="H3" s="3" t="s">
        <v>683</v>
      </c>
    </row>
    <row r="4" spans="1:9">
      <c r="A4" s="54">
        <v>111</v>
      </c>
      <c r="B4" s="64" t="s">
        <v>54</v>
      </c>
      <c r="D4">
        <v>3</v>
      </c>
      <c r="E4" s="3" t="s">
        <v>547</v>
      </c>
      <c r="H4" s="3" t="s">
        <v>684</v>
      </c>
    </row>
    <row r="5" spans="1:9">
      <c r="A5" s="54">
        <v>116</v>
      </c>
      <c r="B5" s="64" t="s">
        <v>55</v>
      </c>
      <c r="D5">
        <v>4</v>
      </c>
      <c r="E5" s="3" t="s">
        <v>548</v>
      </c>
    </row>
    <row r="6" spans="1:9">
      <c r="A6" s="54">
        <v>117</v>
      </c>
      <c r="B6" s="64" t="s">
        <v>56</v>
      </c>
      <c r="D6">
        <v>5</v>
      </c>
      <c r="E6" s="3" t="s">
        <v>446</v>
      </c>
      <c r="H6" s="3" t="s">
        <v>671</v>
      </c>
    </row>
    <row r="7" spans="1:9" ht="15.6">
      <c r="A7" s="54">
        <v>134</v>
      </c>
      <c r="B7" s="64" t="s">
        <v>49</v>
      </c>
      <c r="D7">
        <v>6</v>
      </c>
      <c r="E7" s="3" t="s">
        <v>549</v>
      </c>
      <c r="H7" s="65">
        <v>0</v>
      </c>
      <c r="I7" s="470" t="s">
        <v>62</v>
      </c>
    </row>
    <row r="8" spans="1:9" ht="15.6">
      <c r="A8" s="54">
        <v>141</v>
      </c>
      <c r="B8" s="64" t="s">
        <v>48</v>
      </c>
      <c r="D8">
        <v>7</v>
      </c>
      <c r="E8" s="3" t="s">
        <v>550</v>
      </c>
      <c r="H8" s="65">
        <v>2</v>
      </c>
      <c r="I8" s="470" t="s">
        <v>457</v>
      </c>
    </row>
    <row r="9" spans="1:9" ht="15.6">
      <c r="A9" s="54">
        <v>143</v>
      </c>
      <c r="B9" s="64" t="s">
        <v>57</v>
      </c>
      <c r="D9">
        <v>8</v>
      </c>
      <c r="E9" s="3" t="s">
        <v>551</v>
      </c>
      <c r="H9" s="65">
        <v>4</v>
      </c>
      <c r="I9" s="470" t="s">
        <v>63</v>
      </c>
    </row>
    <row r="10" spans="1:9" ht="15.6">
      <c r="A10" s="54">
        <v>147</v>
      </c>
      <c r="B10" s="64" t="s">
        <v>3</v>
      </c>
      <c r="D10">
        <v>9</v>
      </c>
      <c r="E10" s="3" t="s">
        <v>552</v>
      </c>
      <c r="H10" s="65">
        <v>7</v>
      </c>
      <c r="I10" s="470" t="s">
        <v>64</v>
      </c>
    </row>
    <row r="11" spans="1:9" ht="15.6">
      <c r="A11" s="54">
        <v>155</v>
      </c>
      <c r="B11" s="64" t="s">
        <v>51</v>
      </c>
      <c r="D11">
        <v>10</v>
      </c>
      <c r="E11" s="3" t="s">
        <v>553</v>
      </c>
      <c r="H11" s="65">
        <v>9</v>
      </c>
      <c r="I11" s="470" t="s">
        <v>65</v>
      </c>
    </row>
    <row r="12" spans="1:9" ht="15.6">
      <c r="A12" s="54">
        <v>160</v>
      </c>
      <c r="B12" s="64" t="s">
        <v>46</v>
      </c>
      <c r="D12">
        <v>11</v>
      </c>
      <c r="E12" s="3" t="s">
        <v>554</v>
      </c>
      <c r="H12" s="65">
        <v>10</v>
      </c>
      <c r="I12" s="470" t="s">
        <v>573</v>
      </c>
    </row>
    <row r="13" spans="1:9" ht="15.6">
      <c r="A13" s="54">
        <v>171</v>
      </c>
      <c r="B13" s="64" t="s">
        <v>478</v>
      </c>
      <c r="D13">
        <v>12</v>
      </c>
      <c r="E13" s="3" t="s">
        <v>555</v>
      </c>
      <c r="H13" s="65">
        <v>12</v>
      </c>
      <c r="I13" s="470" t="s">
        <v>574</v>
      </c>
    </row>
    <row r="14" spans="1:9" ht="15.6">
      <c r="A14" s="54">
        <v>175</v>
      </c>
      <c r="B14" s="64" t="s">
        <v>58</v>
      </c>
      <c r="H14" s="65">
        <v>14</v>
      </c>
      <c r="I14" s="470" t="s">
        <v>575</v>
      </c>
    </row>
    <row r="15" spans="1:9" ht="15.6">
      <c r="A15" s="54">
        <v>177</v>
      </c>
      <c r="B15" s="64" t="s">
        <v>652</v>
      </c>
      <c r="D15" s="3" t="s">
        <v>564</v>
      </c>
      <c r="F15" s="3" t="s">
        <v>673</v>
      </c>
      <c r="G15" s="520"/>
      <c r="H15" s="65">
        <v>19</v>
      </c>
      <c r="I15" s="470" t="s">
        <v>576</v>
      </c>
    </row>
    <row r="16" spans="1:9" ht="15.6">
      <c r="A16" s="54">
        <v>178</v>
      </c>
      <c r="B16" s="64" t="s">
        <v>50</v>
      </c>
      <c r="D16" s="65">
        <v>1</v>
      </c>
      <c r="E16" s="65" t="s">
        <v>92</v>
      </c>
      <c r="F16" s="520">
        <v>1</v>
      </c>
      <c r="G16" s="3" t="s">
        <v>28</v>
      </c>
      <c r="H16" s="65">
        <v>25</v>
      </c>
      <c r="I16" s="470" t="s">
        <v>577</v>
      </c>
    </row>
    <row r="17" spans="1:9" ht="15.6">
      <c r="A17" s="54">
        <v>181</v>
      </c>
      <c r="B17" s="64" t="s">
        <v>59</v>
      </c>
      <c r="D17" s="65">
        <v>2</v>
      </c>
      <c r="E17" s="65" t="s">
        <v>93</v>
      </c>
      <c r="F17" s="520">
        <v>2</v>
      </c>
      <c r="G17" s="3" t="s">
        <v>29</v>
      </c>
    </row>
    <row r="18" spans="1:9" ht="15.6">
      <c r="A18" s="54">
        <v>262</v>
      </c>
      <c r="B18" s="64" t="s">
        <v>530</v>
      </c>
      <c r="D18" s="65">
        <v>3</v>
      </c>
      <c r="E18" s="65" t="s">
        <v>94</v>
      </c>
      <c r="F18" s="520">
        <v>3</v>
      </c>
      <c r="G18" s="3" t="s">
        <v>30</v>
      </c>
      <c r="H18" s="54">
        <v>1</v>
      </c>
      <c r="I18" s="64" t="s">
        <v>675</v>
      </c>
    </row>
    <row r="19" spans="1:9" ht="15.6">
      <c r="A19" s="54">
        <v>267</v>
      </c>
      <c r="B19" s="64" t="s">
        <v>653</v>
      </c>
      <c r="D19" s="65">
        <v>4</v>
      </c>
      <c r="E19" s="65" t="s">
        <v>95</v>
      </c>
      <c r="F19" s="520">
        <v>4</v>
      </c>
      <c r="G19" s="3" t="s">
        <v>31</v>
      </c>
      <c r="H19" s="54">
        <v>2</v>
      </c>
      <c r="I19" s="64" t="s">
        <v>676</v>
      </c>
    </row>
    <row r="20" spans="1:9" ht="15.6">
      <c r="A20" s="54">
        <v>309</v>
      </c>
      <c r="B20" s="64" t="s">
        <v>85</v>
      </c>
      <c r="D20" s="65">
        <v>5</v>
      </c>
      <c r="E20" s="65" t="s">
        <v>96</v>
      </c>
      <c r="F20" s="520">
        <v>5</v>
      </c>
      <c r="G20" s="3" t="s">
        <v>401</v>
      </c>
      <c r="H20" s="54">
        <v>3</v>
      </c>
      <c r="I20" s="64" t="s">
        <v>677</v>
      </c>
    </row>
    <row r="21" spans="1:9" ht="15.6">
      <c r="A21" s="54">
        <v>470</v>
      </c>
      <c r="B21" s="64" t="s">
        <v>60</v>
      </c>
      <c r="D21" s="65">
        <v>6</v>
      </c>
      <c r="E21" s="65" t="s">
        <v>97</v>
      </c>
      <c r="F21" s="520">
        <v>6</v>
      </c>
      <c r="G21" s="3" t="s">
        <v>32</v>
      </c>
      <c r="H21" s="54">
        <v>4</v>
      </c>
      <c r="I21" s="64" t="s">
        <v>615</v>
      </c>
    </row>
    <row r="22" spans="1:9" ht="15.6">
      <c r="A22" s="54">
        <v>629</v>
      </c>
      <c r="B22" s="64" t="s">
        <v>201</v>
      </c>
      <c r="D22" s="65">
        <v>7</v>
      </c>
      <c r="E22" s="65" t="s">
        <v>98</v>
      </c>
      <c r="F22" s="520">
        <v>7</v>
      </c>
      <c r="G22" s="3" t="s">
        <v>33</v>
      </c>
      <c r="H22" s="54">
        <v>7</v>
      </c>
      <c r="I22" s="64" t="s">
        <v>678</v>
      </c>
    </row>
    <row r="23" spans="1:9" ht="15.6">
      <c r="A23" s="54">
        <v>643</v>
      </c>
      <c r="B23" s="64" t="s">
        <v>81</v>
      </c>
      <c r="D23" s="65">
        <v>8</v>
      </c>
      <c r="E23" s="65" t="s">
        <v>99</v>
      </c>
      <c r="F23" s="520">
        <v>8</v>
      </c>
      <c r="G23" s="3" t="s">
        <v>34</v>
      </c>
      <c r="H23" s="54">
        <v>8</v>
      </c>
      <c r="I23" s="64" t="s">
        <v>679</v>
      </c>
    </row>
    <row r="24" spans="1:9" ht="15.6">
      <c r="A24" s="54">
        <v>704</v>
      </c>
      <c r="B24" s="64" t="s">
        <v>84</v>
      </c>
      <c r="D24" s="65">
        <v>9</v>
      </c>
      <c r="E24" s="65" t="s">
        <v>100</v>
      </c>
      <c r="F24" s="520">
        <v>9</v>
      </c>
      <c r="G24" s="3" t="s">
        <v>35</v>
      </c>
      <c r="H24" s="54">
        <v>9</v>
      </c>
      <c r="I24" s="64" t="s">
        <v>617</v>
      </c>
    </row>
    <row r="25" spans="1:9" ht="15.6">
      <c r="A25" s="54">
        <v>802</v>
      </c>
      <c r="B25" s="64" t="s">
        <v>79</v>
      </c>
      <c r="D25" s="65">
        <v>10</v>
      </c>
      <c r="E25" s="65" t="s">
        <v>101</v>
      </c>
      <c r="F25" s="520">
        <v>10</v>
      </c>
      <c r="G25" s="3" t="s">
        <v>36</v>
      </c>
      <c r="H25" s="54">
        <v>11</v>
      </c>
      <c r="I25" s="64" t="s">
        <v>111</v>
      </c>
    </row>
    <row r="26" spans="1:9" ht="15.6">
      <c r="D26" s="65">
        <v>11</v>
      </c>
      <c r="E26" s="65" t="s">
        <v>102</v>
      </c>
      <c r="F26" s="520">
        <v>11</v>
      </c>
      <c r="G26" s="3" t="s">
        <v>37</v>
      </c>
      <c r="H26" s="54">
        <v>14</v>
      </c>
      <c r="I26" s="64" t="s">
        <v>618</v>
      </c>
    </row>
    <row r="27" spans="1:9" ht="15.6">
      <c r="D27" s="65">
        <v>12</v>
      </c>
      <c r="E27" s="65" t="s">
        <v>103</v>
      </c>
      <c r="F27" s="520">
        <v>12</v>
      </c>
      <c r="G27" s="3" t="s">
        <v>38</v>
      </c>
      <c r="H27" s="54">
        <v>15</v>
      </c>
      <c r="I27" s="64" t="s">
        <v>609</v>
      </c>
    </row>
    <row r="28" spans="1:9" ht="15.6">
      <c r="D28" s="65">
        <v>13</v>
      </c>
      <c r="E28" s="65" t="s">
        <v>104</v>
      </c>
      <c r="F28" s="520">
        <v>13</v>
      </c>
      <c r="G28" s="3" t="s">
        <v>39</v>
      </c>
      <c r="H28" s="54">
        <v>16</v>
      </c>
      <c r="I28" s="64" t="s">
        <v>582</v>
      </c>
    </row>
    <row r="29" spans="1:9" ht="15.6">
      <c r="D29" s="65">
        <v>14</v>
      </c>
      <c r="E29" s="65" t="s">
        <v>105</v>
      </c>
      <c r="F29" s="520">
        <v>14</v>
      </c>
      <c r="G29" s="3" t="s">
        <v>402</v>
      </c>
      <c r="H29" s="54">
        <v>18</v>
      </c>
      <c r="I29" s="64" t="s">
        <v>112</v>
      </c>
    </row>
    <row r="30" spans="1:9" ht="15.6">
      <c r="D30" s="65">
        <v>15</v>
      </c>
      <c r="E30" s="65" t="s">
        <v>106</v>
      </c>
      <c r="F30" s="520">
        <v>15</v>
      </c>
      <c r="G30" s="3" t="s">
        <v>40</v>
      </c>
      <c r="H30" s="54">
        <v>55</v>
      </c>
      <c r="I30" s="64" t="s">
        <v>680</v>
      </c>
    </row>
    <row r="31" spans="1:9">
      <c r="F31" s="520">
        <v>99</v>
      </c>
      <c r="G31" s="3" t="s">
        <v>674</v>
      </c>
      <c r="H31" s="54">
        <v>56</v>
      </c>
      <c r="I31" s="64" t="s">
        <v>681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1044"/>
  <sheetViews>
    <sheetView defaultGridColor="0" colorId="22" zoomScale="102" zoomScaleNormal="102" workbookViewId="0">
      <pane xSplit="3" ySplit="9" topLeftCell="D45" activePane="bottomRight" state="frozen"/>
      <selection pane="topRight" activeCell="D1" sqref="D1"/>
      <selection pane="bottomLeft" activeCell="A11" sqref="A11"/>
      <selection pane="bottomRight" activeCell="D62" sqref="D62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6328125" customWidth="1"/>
    <col min="6" max="6" width="6.26953125" style="11" customWidth="1"/>
    <col min="7" max="7" width="5.453125" customWidth="1"/>
    <col min="8" max="8" width="5.6328125" style="92" customWidth="1"/>
    <col min="9" max="9" width="4.81640625" customWidth="1"/>
    <col min="10" max="10" width="6.1796875" style="92" customWidth="1"/>
    <col min="11" max="11" width="0.81640625" style="92" customWidth="1"/>
    <col min="12" max="12" width="5.36328125" style="398" customWidth="1"/>
    <col min="13" max="13" width="1.453125" style="398" customWidth="1"/>
    <col min="14" max="14" width="6.453125" style="92" customWidth="1"/>
    <col min="15" max="15" width="4.6328125" customWidth="1"/>
    <col min="16" max="16" width="1.08984375" customWidth="1"/>
    <col min="17" max="17" width="5.08984375" customWidth="1"/>
    <col min="18" max="18" width="1.08984375" customWidth="1"/>
    <col min="19" max="19" width="5.90625" customWidth="1"/>
    <col min="20" max="20" width="0.90625" customWidth="1"/>
    <col min="21" max="21" width="6.81640625" customWidth="1"/>
    <col min="22" max="22" width="5.453125" customWidth="1"/>
    <col min="23" max="23" width="1.08984375" style="529" customWidth="1"/>
    <col min="24" max="24" width="6.90625" customWidth="1"/>
    <col min="25" max="25" width="5.90625" customWidth="1"/>
    <col min="26" max="26" width="6.453125" customWidth="1"/>
    <col min="27" max="27" width="6.81640625" customWidth="1"/>
    <col min="28" max="28" width="5.90625" customWidth="1"/>
    <col min="29" max="29" width="6" customWidth="1"/>
    <col min="30" max="30" width="6.453125" style="92" customWidth="1"/>
    <col min="31" max="31" width="5.453125" customWidth="1"/>
    <col min="32" max="32" width="7.54296875" customWidth="1"/>
    <col min="33" max="33" width="7" customWidth="1"/>
    <col min="34" max="34" width="1.54296875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92" customWidth="1"/>
    <col min="46" max="46" width="7.90625" customWidth="1"/>
    <col min="47" max="47" width="6.6328125" customWidth="1"/>
    <col min="48" max="48" width="5.81640625" customWidth="1"/>
    <col min="49" max="49" width="8.6328125" style="92" customWidth="1"/>
    <col min="50" max="50" width="6.36328125" style="92" customWidth="1"/>
    <col min="51" max="51" width="8.81640625" style="92" customWidth="1"/>
    <col min="52" max="52" width="6.36328125" style="92" customWidth="1"/>
    <col min="53" max="53" width="8.54296875" style="92" customWidth="1"/>
    <col min="54" max="54" width="6.36328125" style="92" customWidth="1"/>
    <col min="55" max="55" width="7.6328125" customWidth="1"/>
    <col min="56" max="56" width="5.1796875" customWidth="1"/>
    <col min="57" max="57" width="6.90625" customWidth="1"/>
    <col min="58" max="58" width="7.90625" style="92" customWidth="1"/>
    <col min="59" max="59" width="10.1796875" style="92" customWidth="1"/>
    <col min="60" max="60" width="8.54296875" style="92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5"/>
      <c r="B1" s="25"/>
      <c r="C1" s="25"/>
      <c r="D1" s="25"/>
      <c r="E1" s="25"/>
      <c r="F1" s="124"/>
      <c r="G1" s="25"/>
      <c r="H1" s="100"/>
      <c r="I1" s="25"/>
      <c r="J1" s="100"/>
      <c r="K1" s="100"/>
      <c r="L1" s="382"/>
      <c r="M1" s="382"/>
      <c r="N1" s="100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00"/>
      <c r="AE1" s="25"/>
      <c r="AF1" s="25"/>
      <c r="AG1" s="25"/>
      <c r="AH1" s="25"/>
      <c r="AI1" s="25"/>
      <c r="AS1"/>
      <c r="AW1"/>
      <c r="AX1"/>
      <c r="AY1"/>
      <c r="AZ1"/>
      <c r="BA1"/>
      <c r="BB1"/>
      <c r="BF1"/>
      <c r="BG1"/>
      <c r="BH1"/>
    </row>
    <row r="2" spans="1:60" ht="31.8">
      <c r="A2" s="25"/>
      <c r="B2" s="25"/>
      <c r="C2" s="130" t="s">
        <v>511</v>
      </c>
      <c r="D2" s="130"/>
      <c r="E2" s="130"/>
      <c r="F2" s="302"/>
      <c r="G2" s="130"/>
      <c r="H2" s="100"/>
      <c r="I2" s="25"/>
      <c r="J2" s="100"/>
      <c r="K2" s="100"/>
      <c r="L2" s="382"/>
      <c r="M2" s="382"/>
      <c r="N2" s="100"/>
      <c r="O2" s="25"/>
      <c r="P2" s="130"/>
      <c r="Q2" s="130"/>
      <c r="R2" s="130"/>
      <c r="S2" s="130"/>
      <c r="T2" s="130"/>
      <c r="U2" s="130"/>
      <c r="V2" s="130"/>
      <c r="W2" s="130"/>
      <c r="X2" s="130"/>
      <c r="Y2" s="130" t="str">
        <f>+År!B2</f>
        <v>UNG SAU :</v>
      </c>
      <c r="Z2" s="25"/>
      <c r="AA2" s="25"/>
      <c r="AB2" s="25"/>
      <c r="AC2" s="25"/>
      <c r="AD2" s="100"/>
      <c r="AE2" s="25"/>
      <c r="AF2" s="25"/>
      <c r="AG2" s="25"/>
      <c r="AH2" s="25"/>
      <c r="AI2" s="25"/>
      <c r="AS2"/>
      <c r="AW2"/>
      <c r="AX2"/>
      <c r="AY2"/>
      <c r="AZ2"/>
      <c r="BA2"/>
      <c r="BB2"/>
      <c r="BF2"/>
      <c r="BG2"/>
      <c r="BH2"/>
    </row>
    <row r="3" spans="1:60">
      <c r="A3" s="25"/>
      <c r="B3" s="25"/>
      <c r="C3" s="25"/>
      <c r="D3" s="25"/>
      <c r="E3" s="25"/>
      <c r="F3" s="124"/>
      <c r="G3" s="25"/>
      <c r="H3" s="100"/>
      <c r="I3" s="25"/>
      <c r="J3" s="100"/>
      <c r="K3" s="100"/>
      <c r="L3" s="382"/>
      <c r="M3" s="382"/>
      <c r="N3" s="10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00"/>
      <c r="AE3" s="25"/>
      <c r="AF3" s="25"/>
      <c r="AG3" s="25"/>
      <c r="AH3" s="25"/>
      <c r="AI3" s="25"/>
      <c r="AS3"/>
      <c r="AW3"/>
      <c r="AX3"/>
      <c r="AY3"/>
      <c r="AZ3"/>
      <c r="BA3"/>
      <c r="BB3"/>
      <c r="BF3"/>
      <c r="BG3"/>
      <c r="BH3"/>
    </row>
    <row r="4" spans="1:60" ht="22.8">
      <c r="A4" s="25"/>
      <c r="B4" s="25"/>
      <c r="C4" s="25"/>
      <c r="D4" s="25"/>
      <c r="E4" s="62"/>
      <c r="F4" s="135" t="s">
        <v>433</v>
      </c>
      <c r="G4" s="136"/>
      <c r="H4" s="137">
        <f>+År!Q2</f>
        <v>52</v>
      </c>
      <c r="I4" s="100"/>
      <c r="J4" s="382"/>
      <c r="K4" s="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292"/>
      <c r="Y4" s="131" t="s">
        <v>668</v>
      </c>
      <c r="Z4" s="131"/>
      <c r="AA4" s="131"/>
      <c r="AB4" s="570">
        <f>SUM(F10:F61)</f>
        <v>43177</v>
      </c>
      <c r="AC4" s="571"/>
      <c r="AD4" s="25"/>
      <c r="AE4" s="25"/>
      <c r="AF4" s="100"/>
      <c r="AG4" s="124"/>
      <c r="AH4" s="124"/>
      <c r="AI4" s="124"/>
      <c r="AJ4" s="25"/>
      <c r="AK4" s="25"/>
      <c r="AL4" s="25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5"/>
      <c r="B5" s="25"/>
      <c r="C5" s="25"/>
      <c r="D5" s="25"/>
      <c r="E5" s="62"/>
      <c r="F5" s="303"/>
      <c r="G5" s="62"/>
      <c r="H5" s="100"/>
      <c r="I5" s="25"/>
      <c r="J5" s="100"/>
      <c r="K5" s="100"/>
      <c r="L5" s="382"/>
      <c r="M5" s="382"/>
      <c r="N5" s="100"/>
      <c r="O5" s="25"/>
      <c r="P5" s="25"/>
      <c r="Q5" s="25"/>
      <c r="R5" s="25"/>
      <c r="S5" s="25"/>
      <c r="T5" s="25"/>
      <c r="U5" s="62"/>
      <c r="V5" s="25"/>
      <c r="W5" s="25"/>
      <c r="X5" s="25"/>
      <c r="Y5" s="25"/>
      <c r="Z5" s="25"/>
      <c r="AA5" s="25"/>
      <c r="AB5" s="25"/>
      <c r="AC5" s="25"/>
      <c r="AD5" s="100"/>
      <c r="AE5" s="25"/>
      <c r="AF5" s="25"/>
      <c r="AG5" s="25"/>
      <c r="AH5" s="25"/>
      <c r="AI5" s="25"/>
      <c r="AS5"/>
      <c r="AW5"/>
      <c r="AX5"/>
      <c r="AY5"/>
      <c r="AZ5"/>
      <c r="BA5"/>
      <c r="BB5"/>
      <c r="BF5"/>
      <c r="BG5"/>
      <c r="BH5"/>
    </row>
    <row r="6" spans="1:60" ht="15.6">
      <c r="A6" s="25"/>
      <c r="B6" s="25"/>
      <c r="C6" s="25"/>
      <c r="D6" s="25"/>
      <c r="E6" s="25"/>
      <c r="F6" s="124"/>
      <c r="G6" s="25"/>
      <c r="H6" s="100"/>
      <c r="I6" s="100"/>
      <c r="J6" s="100"/>
      <c r="K6" s="100"/>
      <c r="L6" s="382"/>
      <c r="M6" s="382"/>
      <c r="N6" s="100"/>
      <c r="O6" s="100"/>
      <c r="P6" s="25"/>
      <c r="Q6" s="25"/>
      <c r="R6" s="25"/>
      <c r="S6" s="25"/>
      <c r="T6" s="25"/>
      <c r="U6" s="25"/>
      <c r="V6" s="25"/>
      <c r="W6" s="25"/>
      <c r="X6" s="25"/>
      <c r="Y6" s="25"/>
      <c r="Z6" s="41" t="s">
        <v>419</v>
      </c>
      <c r="AA6" s="101" t="s">
        <v>508</v>
      </c>
      <c r="AB6" s="101"/>
      <c r="AC6" s="101"/>
      <c r="AD6" s="101" t="s">
        <v>421</v>
      </c>
      <c r="AE6" s="25"/>
      <c r="AF6" s="25"/>
      <c r="AG6" s="25"/>
      <c r="AH6" s="100"/>
      <c r="AI6" s="25"/>
      <c r="AS6"/>
      <c r="AW6"/>
      <c r="AX6"/>
      <c r="AY6"/>
      <c r="AZ6"/>
      <c r="BA6"/>
      <c r="BB6"/>
      <c r="BF6"/>
      <c r="BG6"/>
      <c r="BH6"/>
    </row>
    <row r="7" spans="1:60" ht="15.6">
      <c r="A7" s="25"/>
      <c r="B7" s="25"/>
      <c r="C7" s="25"/>
      <c r="D7" s="41" t="s">
        <v>2</v>
      </c>
      <c r="E7" s="25"/>
      <c r="F7" s="124"/>
      <c r="G7" s="25"/>
      <c r="H7" s="101" t="s">
        <v>2</v>
      </c>
      <c r="I7" s="100"/>
      <c r="J7" s="101" t="s">
        <v>1</v>
      </c>
      <c r="K7" s="100"/>
      <c r="L7" s="383"/>
      <c r="M7" s="382"/>
      <c r="N7" s="101"/>
      <c r="O7" s="100"/>
      <c r="P7" s="25"/>
      <c r="Q7" s="25"/>
      <c r="R7" s="25"/>
      <c r="S7" s="25"/>
      <c r="T7" s="25"/>
      <c r="U7" s="25"/>
      <c r="V7" s="25"/>
      <c r="W7" s="25"/>
      <c r="X7" s="41" t="s">
        <v>22</v>
      </c>
      <c r="Y7" s="25"/>
      <c r="Z7" s="41" t="s">
        <v>488</v>
      </c>
      <c r="AA7" s="101" t="s">
        <v>8</v>
      </c>
      <c r="AB7" s="101" t="s">
        <v>8</v>
      </c>
      <c r="AC7" s="101" t="s">
        <v>8</v>
      </c>
      <c r="AD7" s="101" t="s">
        <v>420</v>
      </c>
      <c r="AE7" s="41" t="s">
        <v>420</v>
      </c>
      <c r="AF7" s="41" t="s">
        <v>420</v>
      </c>
      <c r="AG7" s="41" t="s">
        <v>80</v>
      </c>
      <c r="AH7" s="100"/>
      <c r="AI7" s="25"/>
      <c r="AS7"/>
      <c r="AW7"/>
      <c r="AX7"/>
      <c r="AY7"/>
      <c r="AZ7"/>
      <c r="BA7"/>
      <c r="BB7"/>
      <c r="BF7"/>
      <c r="BG7"/>
      <c r="BH7"/>
    </row>
    <row r="8" spans="1:60" ht="15.6">
      <c r="A8" s="25"/>
      <c r="B8" s="41"/>
      <c r="C8" s="41" t="s">
        <v>506</v>
      </c>
      <c r="D8" s="41" t="s">
        <v>484</v>
      </c>
      <c r="E8" s="41"/>
      <c r="F8" s="125" t="s">
        <v>2</v>
      </c>
      <c r="G8" s="41"/>
      <c r="H8" s="101" t="s">
        <v>513</v>
      </c>
      <c r="I8" s="101"/>
      <c r="J8" s="101" t="s">
        <v>513</v>
      </c>
      <c r="K8" s="101"/>
      <c r="L8" s="383" t="s">
        <v>2</v>
      </c>
      <c r="M8" s="382"/>
      <c r="N8" s="101" t="s">
        <v>22</v>
      </c>
      <c r="O8" s="101"/>
      <c r="P8" s="41"/>
      <c r="Q8" s="389" t="s">
        <v>22</v>
      </c>
      <c r="R8" s="25"/>
      <c r="S8" s="389" t="s">
        <v>22</v>
      </c>
      <c r="T8" s="389"/>
      <c r="U8" s="41" t="s">
        <v>418</v>
      </c>
      <c r="V8" s="41"/>
      <c r="W8" s="41"/>
      <c r="X8" s="41" t="s">
        <v>486</v>
      </c>
      <c r="Y8" s="41"/>
      <c r="Z8" s="41" t="s">
        <v>489</v>
      </c>
      <c r="AA8" s="101" t="s">
        <v>533</v>
      </c>
      <c r="AB8" s="101" t="s">
        <v>533</v>
      </c>
      <c r="AC8" s="101" t="s">
        <v>533</v>
      </c>
      <c r="AD8" s="101" t="s">
        <v>415</v>
      </c>
      <c r="AE8" s="41" t="s">
        <v>482</v>
      </c>
      <c r="AF8" s="41" t="s">
        <v>486</v>
      </c>
      <c r="AG8" s="41" t="s">
        <v>61</v>
      </c>
      <c r="AH8" s="101"/>
      <c r="AI8" s="25"/>
      <c r="AS8"/>
      <c r="AW8"/>
      <c r="AX8"/>
      <c r="AY8"/>
      <c r="AZ8"/>
      <c r="BA8"/>
      <c r="BB8"/>
      <c r="BF8"/>
      <c r="BG8"/>
      <c r="BH8"/>
    </row>
    <row r="9" spans="1:60" ht="15.6">
      <c r="A9" s="25"/>
      <c r="B9" s="41" t="s">
        <v>89</v>
      </c>
      <c r="C9" s="41" t="s">
        <v>507</v>
      </c>
      <c r="D9" s="41" t="s">
        <v>485</v>
      </c>
      <c r="E9" s="103" t="s">
        <v>487</v>
      </c>
      <c r="F9" s="125" t="s">
        <v>8</v>
      </c>
      <c r="G9" s="103" t="s">
        <v>487</v>
      </c>
      <c r="H9" s="101" t="s">
        <v>514</v>
      </c>
      <c r="I9" s="105" t="s">
        <v>487</v>
      </c>
      <c r="J9" s="101" t="s">
        <v>514</v>
      </c>
      <c r="K9" s="101"/>
      <c r="L9" s="383" t="s">
        <v>658</v>
      </c>
      <c r="M9" s="382"/>
      <c r="N9" s="101" t="s">
        <v>44</v>
      </c>
      <c r="O9" s="105" t="s">
        <v>487</v>
      </c>
      <c r="P9" s="103"/>
      <c r="Q9" s="386" t="s">
        <v>658</v>
      </c>
      <c r="R9" s="25"/>
      <c r="S9" s="386" t="s">
        <v>662</v>
      </c>
      <c r="T9" s="386"/>
      <c r="U9" s="41" t="s">
        <v>43</v>
      </c>
      <c r="V9" s="103" t="s">
        <v>487</v>
      </c>
      <c r="W9" s="103"/>
      <c r="X9" s="41" t="s">
        <v>414</v>
      </c>
      <c r="Y9" s="103" t="s">
        <v>487</v>
      </c>
      <c r="Z9" s="41" t="s">
        <v>8</v>
      </c>
      <c r="AA9" s="300" t="s">
        <v>476</v>
      </c>
      <c r="AB9" s="300" t="s">
        <v>72</v>
      </c>
      <c r="AC9" s="300" t="s">
        <v>474</v>
      </c>
      <c r="AD9" s="101" t="s">
        <v>44</v>
      </c>
      <c r="AE9" s="41" t="s">
        <v>483</v>
      </c>
      <c r="AF9" s="41" t="s">
        <v>414</v>
      </c>
      <c r="AG9" s="41" t="s">
        <v>0</v>
      </c>
      <c r="AH9" s="105"/>
      <c r="AI9" s="25"/>
      <c r="AS9"/>
      <c r="AW9"/>
      <c r="AX9"/>
      <c r="AY9"/>
      <c r="AZ9"/>
      <c r="BA9"/>
      <c r="BB9"/>
      <c r="BF9"/>
      <c r="BG9"/>
      <c r="BH9"/>
    </row>
    <row r="10" spans="1:60" ht="15.6">
      <c r="A10" s="25"/>
      <c r="B10" s="97">
        <f>+'Ark1'!C67</f>
        <v>2024</v>
      </c>
      <c r="C10" s="97">
        <f>+'Ark1'!E67</f>
        <v>1</v>
      </c>
      <c r="D10" s="299">
        <f>+IF(F10=0,"",'Ark1'!Q67)</f>
        <v>2</v>
      </c>
      <c r="E10" s="104">
        <f t="shared" ref="E10:E41" si="0">+IF(F10=0,"",D10-D63)</f>
        <v>-3</v>
      </c>
      <c r="F10" s="305">
        <f>+'Ark1'!R67</f>
        <v>2</v>
      </c>
      <c r="G10" s="104">
        <f t="shared" ref="G10:G41" si="1">+IF(F10=0,"",F10-F63)</f>
        <v>-4</v>
      </c>
      <c r="H10" s="99">
        <f>+IF(F10=0,"",'Ark1'!AF67)</f>
        <v>4.6320957917409724E-3</v>
      </c>
      <c r="I10" s="99">
        <f t="shared" ref="I10:I41" si="2">+IF(F10=0,"",H10-H63)</f>
        <v>-7.6416077983173271E-3</v>
      </c>
      <c r="J10" s="99">
        <f>+IF(F10=0,"",'Ark1'!AG67)</f>
        <v>5.7581899970225508E-3</v>
      </c>
      <c r="K10" s="101"/>
      <c r="L10" s="357">
        <f>+IF(F10=0,"",'Ark1'!AI67)</f>
        <v>0</v>
      </c>
      <c r="M10" s="382"/>
      <c r="N10" s="58">
        <f>+IF(F10=0,"",'Ark1'!U67)</f>
        <v>32.200000000000003</v>
      </c>
      <c r="O10" s="99">
        <f t="shared" ref="O10:O41" si="3">+IF(F10=0,"",N10-N63)</f>
        <v>6.7166666666666615</v>
      </c>
      <c r="P10" s="103"/>
      <c r="Q10" s="150" t="str">
        <f>+IF(L10=0,"",'Ark1'!AJ67)</f>
        <v/>
      </c>
      <c r="R10" s="25"/>
      <c r="S10" s="150" t="str">
        <f>+IF(L10=0,"",'Ark1'!AK67)</f>
        <v/>
      </c>
      <c r="T10" s="386"/>
      <c r="U10" s="5">
        <f>+IF(F10=0,"",'Ark1'!S67)</f>
        <v>8</v>
      </c>
      <c r="V10" s="98">
        <f t="shared" ref="V10:V41" si="4">+IF(F10=0,"",U10-U63)</f>
        <v>0.66666666666666874</v>
      </c>
      <c r="W10" s="103"/>
      <c r="X10" s="98">
        <f>+IF(F10=0,"",'Ark1'!T67)</f>
        <v>6.5</v>
      </c>
      <c r="Y10" s="98">
        <f t="shared" ref="Y10:Y41" si="5">+IF(F10=0,"",X10-X63)</f>
        <v>0.16666666666666696</v>
      </c>
      <c r="Z10" s="297">
        <f>+IF(F10=0,"",'Ark1'!W67)</f>
        <v>0</v>
      </c>
      <c r="AA10" s="104">
        <f>+IF(F10=0,"",'Ark1'!X67)</f>
        <v>100</v>
      </c>
      <c r="AB10" s="104">
        <f>+IF(F10=0,"",'Ark1'!Y67)</f>
        <v>100</v>
      </c>
      <c r="AC10" s="99">
        <f>+IF(F10=0,"",'Ark1'!Z67)</f>
        <v>6.2999999999999847</v>
      </c>
      <c r="AD10" s="297">
        <f>+IF(F10=0,"",'Ark1'!AA67)</f>
        <v>1</v>
      </c>
      <c r="AE10" s="298">
        <f>+IF(F10=0,"",'Ark1'!AB67)</f>
        <v>1.5</v>
      </c>
      <c r="AF10" s="298">
        <f>+IF(F10=0,"",'Ark1'!AC67)</f>
        <v>99.999999999999446</v>
      </c>
      <c r="AG10" s="98">
        <f t="shared" ref="AG10:AG41" si="6">+IF(F10=0,"",N10/U10)</f>
        <v>4.0250000000000004</v>
      </c>
      <c r="AH10" s="99"/>
      <c r="AI10" s="25"/>
      <c r="AS10"/>
      <c r="AW10"/>
      <c r="AX10"/>
      <c r="AY10"/>
      <c r="AZ10"/>
      <c r="BA10"/>
      <c r="BB10"/>
      <c r="BF10"/>
      <c r="BG10"/>
      <c r="BH10"/>
    </row>
    <row r="11" spans="1:60" ht="15.6">
      <c r="A11" s="25"/>
      <c r="B11" s="97">
        <f>+'Ark1'!C68</f>
        <v>2024</v>
      </c>
      <c r="C11" s="97">
        <f>+'Ark1'!E68</f>
        <v>2</v>
      </c>
      <c r="D11" s="299">
        <f>+IF(F11=0,"",'Ark1'!Q68)</f>
        <v>56</v>
      </c>
      <c r="E11" s="104">
        <f t="shared" si="0"/>
        <v>-9</v>
      </c>
      <c r="F11" s="305">
        <f>+'Ark1'!R68</f>
        <v>294</v>
      </c>
      <c r="G11" s="104">
        <f t="shared" si="1"/>
        <v>114</v>
      </c>
      <c r="H11" s="99">
        <f>+IF(F11=0,"",'Ark1'!AF68)</f>
        <v>0.68091808138592302</v>
      </c>
      <c r="I11" s="99">
        <f t="shared" si="2"/>
        <v>0.31270697368417405</v>
      </c>
      <c r="J11" s="99">
        <f>+IF(F11=0,"",'Ark1'!AG68)</f>
        <v>0.67666779624948692</v>
      </c>
      <c r="K11" s="101"/>
      <c r="L11" s="357">
        <f>+IF(F11=0,"",'Ark1'!AI68)</f>
        <v>172</v>
      </c>
      <c r="M11" s="382"/>
      <c r="N11" s="58">
        <f>+IF(F11=0,"",'Ark1'!U68)</f>
        <v>25.741156462585035</v>
      </c>
      <c r="O11" s="99">
        <f t="shared" si="3"/>
        <v>1.4261564625850376</v>
      </c>
      <c r="P11" s="103"/>
      <c r="Q11" s="150">
        <f>+IF(L11=0,"",'Ark1'!AJ68)</f>
        <v>109.14593023255821</v>
      </c>
      <c r="R11" s="25"/>
      <c r="S11" s="150">
        <f>+IF(L11=0,"",'Ark1'!AK68)</f>
        <v>19.681778953396819</v>
      </c>
      <c r="T11" s="386"/>
      <c r="U11" s="5">
        <f>+IF(F11=0,"",'Ark1'!S68)</f>
        <v>7.4863945578231332</v>
      </c>
      <c r="V11" s="98">
        <f t="shared" si="4"/>
        <v>0.58639455782313288</v>
      </c>
      <c r="W11" s="103"/>
      <c r="X11" s="98">
        <f>+IF(F11=0,"",'Ark1'!T68)</f>
        <v>6.5374149659863949</v>
      </c>
      <c r="Y11" s="98">
        <f t="shared" si="5"/>
        <v>1.5192743764172789E-2</v>
      </c>
      <c r="Z11" s="297">
        <f>+IF(F11=0,"",'Ark1'!W68)</f>
        <v>10.884353741496598</v>
      </c>
      <c r="AA11" s="104">
        <f>+IF(F11=0,"",'Ark1'!X68)</f>
        <v>91.156462585034006</v>
      </c>
      <c r="AB11" s="104">
        <f>+IF(F11=0,"",'Ark1'!Y68)</f>
        <v>67.346938775510225</v>
      </c>
      <c r="AC11" s="99">
        <f>+IF(F11=0,"",'Ark1'!Z68)</f>
        <v>6.8565108852634893</v>
      </c>
      <c r="AD11" s="297">
        <f>+IF(F11=0,"",'Ark1'!AA68)</f>
        <v>1.4747830213188571</v>
      </c>
      <c r="AE11" s="298">
        <f>+IF(F11=0,"",'Ark1'!AB68)</f>
        <v>1.656864134374334</v>
      </c>
      <c r="AF11" s="298">
        <f>+IF(F11=0,"",'Ark1'!AC68)</f>
        <v>70.85077646492681</v>
      </c>
      <c r="AG11" s="98">
        <f t="shared" si="6"/>
        <v>3.4383916401635606</v>
      </c>
      <c r="AH11" s="99"/>
      <c r="AI11" s="25"/>
      <c r="AS11"/>
      <c r="AW11"/>
      <c r="AX11"/>
      <c r="AY11"/>
      <c r="AZ11"/>
      <c r="BA11"/>
      <c r="BB11"/>
      <c r="BF11"/>
      <c r="BG11"/>
      <c r="BH11"/>
    </row>
    <row r="12" spans="1:60" ht="15.6">
      <c r="A12" s="25"/>
      <c r="B12" s="97">
        <f>+'Ark1'!C69</f>
        <v>2024</v>
      </c>
      <c r="C12" s="97">
        <f>+'Ark1'!E69</f>
        <v>3</v>
      </c>
      <c r="D12" s="299">
        <f>+IF(F12=0,"",'Ark1'!Q69)</f>
        <v>11</v>
      </c>
      <c r="E12" s="104">
        <f t="shared" si="0"/>
        <v>0</v>
      </c>
      <c r="F12" s="305">
        <f>+'Ark1'!R69</f>
        <v>26</v>
      </c>
      <c r="G12" s="104">
        <f t="shared" si="1"/>
        <v>-6</v>
      </c>
      <c r="H12" s="99">
        <f>+IF(F12=0,"",'Ark1'!AF69)</f>
        <v>6.0217245292632657E-2</v>
      </c>
      <c r="I12" s="99">
        <f t="shared" si="2"/>
        <v>-5.2425071876782831E-3</v>
      </c>
      <c r="J12" s="99">
        <f>+IF(F12=0,"",'Ark1'!AG69)</f>
        <v>6.0970648431206143E-2</v>
      </c>
      <c r="K12" s="101"/>
      <c r="L12" s="357">
        <f>+IF(F12=0,"",'Ark1'!AI69)</f>
        <v>20</v>
      </c>
      <c r="M12" s="382"/>
      <c r="N12" s="58">
        <f>+IF(F12=0,"",'Ark1'!U69)</f>
        <v>26.226923076923072</v>
      </c>
      <c r="O12" s="99">
        <f t="shared" si="3"/>
        <v>3.233173076923066</v>
      </c>
      <c r="P12" s="103"/>
      <c r="Q12" s="150">
        <f>+IF(L12=0,"",'Ark1'!AJ69)</f>
        <v>105.96999999999998</v>
      </c>
      <c r="R12" s="25"/>
      <c r="S12" s="150">
        <f>+IF(L12=0,"",'Ark1'!AK69)</f>
        <v>19.395329884007065</v>
      </c>
      <c r="T12" s="386"/>
      <c r="U12" s="5">
        <f>+IF(F12=0,"",'Ark1'!S69)</f>
        <v>7.8076923076923102</v>
      </c>
      <c r="V12" s="98">
        <f t="shared" si="4"/>
        <v>0.93269230769231015</v>
      </c>
      <c r="W12" s="103"/>
      <c r="X12" s="98">
        <f>+IF(F12=0,"",'Ark1'!T69)</f>
        <v>6.923076923076926</v>
      </c>
      <c r="Y12" s="98">
        <f t="shared" si="5"/>
        <v>0.70432692307692601</v>
      </c>
      <c r="Z12" s="297">
        <f>+IF(F12=0,"",'Ark1'!W69)</f>
        <v>11.53846153846154</v>
      </c>
      <c r="AA12" s="104">
        <f>+IF(F12=0,"",'Ark1'!X69)</f>
        <v>88.461538461538439</v>
      </c>
      <c r="AB12" s="104">
        <f>+IF(F12=0,"",'Ark1'!Y69)</f>
        <v>61.538461538461519</v>
      </c>
      <c r="AC12" s="99">
        <f>+IF(F12=0,"",'Ark1'!Z69)</f>
        <v>9.7731011412529725</v>
      </c>
      <c r="AD12" s="297">
        <f>+IF(F12=0,"",'Ark1'!AA69)</f>
        <v>1.3306802993850939</v>
      </c>
      <c r="AE12" s="298">
        <f>+IF(F12=0,"",'Ark1'!AB69)</f>
        <v>1.4655814525582811</v>
      </c>
      <c r="AF12" s="298">
        <f>+IF(F12=0,"",'Ark1'!AC69)</f>
        <v>69.244639368266704</v>
      </c>
      <c r="AG12" s="98">
        <f t="shared" si="6"/>
        <v>3.3591133004926093</v>
      </c>
      <c r="AH12" s="99"/>
      <c r="AI12" s="25"/>
      <c r="AS12"/>
      <c r="AW12"/>
      <c r="AX12"/>
      <c r="AY12"/>
      <c r="AZ12"/>
      <c r="BA12"/>
      <c r="BB12"/>
      <c r="BF12"/>
      <c r="BG12"/>
      <c r="BH12"/>
    </row>
    <row r="13" spans="1:60" ht="15.6">
      <c r="A13" s="25"/>
      <c r="B13" s="97">
        <f>+'Ark1'!C70</f>
        <v>2024</v>
      </c>
      <c r="C13" s="97">
        <f>+'Ark1'!E70</f>
        <v>4</v>
      </c>
      <c r="D13" s="299">
        <f>+IF(F13=0,"",'Ark1'!Q70)</f>
        <v>57</v>
      </c>
      <c r="E13" s="104">
        <f t="shared" si="0"/>
        <v>-1</v>
      </c>
      <c r="F13" s="305">
        <f>+'Ark1'!R70</f>
        <v>123</v>
      </c>
      <c r="G13" s="104">
        <f t="shared" si="1"/>
        <v>-7</v>
      </c>
      <c r="H13" s="99">
        <f>+IF(F13=0,"",'Ark1'!AF70)</f>
        <v>0.28487389119206974</v>
      </c>
      <c r="I13" s="99">
        <f t="shared" si="2"/>
        <v>1.8943646740806508E-2</v>
      </c>
      <c r="J13" s="99">
        <f>+IF(F13=0,"",'Ark1'!AG70)</f>
        <v>0.3427643067327007</v>
      </c>
      <c r="K13" s="101"/>
      <c r="L13" s="357">
        <f>+IF(F13=0,"",'Ark1'!AI70)</f>
        <v>101</v>
      </c>
      <c r="M13" s="382"/>
      <c r="N13" s="58">
        <f>+IF(F13=0,"",'Ark1'!U70)</f>
        <v>31.166666666666675</v>
      </c>
      <c r="O13" s="99">
        <f t="shared" si="3"/>
        <v>3.589743589743577E-2</v>
      </c>
      <c r="P13" s="103"/>
      <c r="Q13" s="150">
        <f>+IF(L13=0,"",'Ark1'!AJ70)</f>
        <v>112.29603960396038</v>
      </c>
      <c r="R13" s="25"/>
      <c r="S13" s="150">
        <f>+IF(L13=0,"",'Ark1'!AK70)</f>
        <v>23.036990195040744</v>
      </c>
      <c r="T13" s="386"/>
      <c r="U13" s="5">
        <f>+IF(F13=0,"",'Ark1'!S70)</f>
        <v>8.1626016260162597</v>
      </c>
      <c r="V13" s="98">
        <f t="shared" si="4"/>
        <v>0.50875547217010464</v>
      </c>
      <c r="W13" s="103"/>
      <c r="X13" s="98">
        <f>+IF(F13=0,"",'Ark1'!T70)</f>
        <v>7.1707317073170715</v>
      </c>
      <c r="Y13" s="98">
        <f t="shared" si="5"/>
        <v>0.47842401500938259</v>
      </c>
      <c r="Z13" s="297">
        <f>+IF(F13=0,"",'Ark1'!W70)</f>
        <v>22.76422764227642</v>
      </c>
      <c r="AA13" s="104">
        <f>+IF(F13=0,"",'Ark1'!X70)</f>
        <v>91.056910569105682</v>
      </c>
      <c r="AB13" s="104">
        <f>+IF(F13=0,"",'Ark1'!Y70)</f>
        <v>82.926829268292678</v>
      </c>
      <c r="AC13" s="99">
        <f>+IF(F13=0,"",'Ark1'!Z70)</f>
        <v>9.2490444829851963</v>
      </c>
      <c r="AD13" s="297">
        <f>+IF(F13=0,"",'Ark1'!AA70)</f>
        <v>1.7777943022564677</v>
      </c>
      <c r="AE13" s="298">
        <f>+IF(F13=0,"",'Ark1'!AB70)</f>
        <v>1.8110200919778596</v>
      </c>
      <c r="AF13" s="298">
        <f>+IF(F13=0,"",'Ark1'!AC70)</f>
        <v>72.711185912832192</v>
      </c>
      <c r="AG13" s="98">
        <f t="shared" si="6"/>
        <v>3.8182270916334673</v>
      </c>
      <c r="AH13" s="99"/>
      <c r="AI13" s="25"/>
      <c r="AS13"/>
      <c r="AW13"/>
      <c r="AX13"/>
      <c r="AY13"/>
      <c r="AZ13"/>
      <c r="BA13"/>
      <c r="BB13"/>
      <c r="BF13"/>
      <c r="BG13"/>
      <c r="BH13"/>
    </row>
    <row r="14" spans="1:60" ht="15.6">
      <c r="A14" s="25"/>
      <c r="B14" s="97">
        <f>+'Ark1'!C71</f>
        <v>2024</v>
      </c>
      <c r="C14" s="97">
        <f>+'Ark1'!E71</f>
        <v>5</v>
      </c>
      <c r="D14" s="299">
        <f>+IF(F14=0,"",'Ark1'!Q71)</f>
        <v>23</v>
      </c>
      <c r="E14" s="104">
        <f t="shared" si="0"/>
        <v>-7</v>
      </c>
      <c r="F14" s="305">
        <f>+'Ark1'!R71</f>
        <v>49</v>
      </c>
      <c r="G14" s="104">
        <f t="shared" si="1"/>
        <v>-17</v>
      </c>
      <c r="H14" s="99">
        <f>+IF(F14=0,"",'Ark1'!AF71)</f>
        <v>0.11348634689765388</v>
      </c>
      <c r="I14" s="99">
        <f t="shared" si="2"/>
        <v>-2.1524392592987412E-2</v>
      </c>
      <c r="J14" s="99">
        <f>+IF(F14=0,"",'Ark1'!AG71)</f>
        <v>0.11612051784368298</v>
      </c>
      <c r="K14" s="101"/>
      <c r="L14" s="357">
        <f>+IF(F14=0,"",'Ark1'!AI71)</f>
        <v>34</v>
      </c>
      <c r="M14" s="382"/>
      <c r="N14" s="58">
        <f>+IF(F14=0,"",'Ark1'!U71)</f>
        <v>26.504081632653065</v>
      </c>
      <c r="O14" s="99">
        <f t="shared" si="3"/>
        <v>-2.8050092764378469</v>
      </c>
      <c r="P14" s="103"/>
      <c r="Q14" s="150">
        <f>+IF(L14=0,"",'Ark1'!AJ71)</f>
        <v>109.64117647058823</v>
      </c>
      <c r="R14" s="25"/>
      <c r="S14" s="150">
        <f>+IF(L14=0,"",'Ark1'!AK71)</f>
        <v>21.201980684360997</v>
      </c>
      <c r="T14" s="386"/>
      <c r="U14" s="5">
        <f>+IF(F14=0,"",'Ark1'!S71)</f>
        <v>7.1632653061224492</v>
      </c>
      <c r="V14" s="98">
        <f t="shared" si="4"/>
        <v>-0.77612863327149029</v>
      </c>
      <c r="W14" s="103"/>
      <c r="X14" s="98">
        <f>+IF(F14=0,"",'Ark1'!T71)</f>
        <v>6.7755102040816322</v>
      </c>
      <c r="Y14" s="98">
        <f t="shared" si="5"/>
        <v>4.8237476808903779E-2</v>
      </c>
      <c r="Z14" s="297">
        <f>+IF(F14=0,"",'Ark1'!W71)</f>
        <v>22.448979591836725</v>
      </c>
      <c r="AA14" s="104">
        <f>+IF(F14=0,"",'Ark1'!X71)</f>
        <v>89.7959183673469</v>
      </c>
      <c r="AB14" s="104">
        <f>+IF(F14=0,"",'Ark1'!Y71)</f>
        <v>65.306122448979593</v>
      </c>
      <c r="AC14" s="99">
        <f>+IF(F14=0,"",'Ark1'!Z71)</f>
        <v>7.7943977574601186</v>
      </c>
      <c r="AD14" s="297">
        <f>+IF(F14=0,"",'Ark1'!AA71)</f>
        <v>1.6456118367852612</v>
      </c>
      <c r="AE14" s="298">
        <f>+IF(F14=0,"",'Ark1'!AB71)</f>
        <v>2.2339249445894844</v>
      </c>
      <c r="AF14" s="298">
        <f>+IF(F14=0,"",'Ark1'!AC71)</f>
        <v>79.771911475113143</v>
      </c>
      <c r="AG14" s="98">
        <f t="shared" si="6"/>
        <v>3.7000000000000006</v>
      </c>
      <c r="AH14" s="99"/>
      <c r="AI14" s="25"/>
      <c r="AS14"/>
      <c r="AW14"/>
      <c r="AX14"/>
      <c r="AY14"/>
      <c r="AZ14"/>
      <c r="BA14"/>
      <c r="BB14"/>
      <c r="BF14"/>
      <c r="BG14"/>
      <c r="BH14"/>
    </row>
    <row r="15" spans="1:60" ht="15.6">
      <c r="A15" s="25"/>
      <c r="B15" s="97">
        <f>+'Ark1'!C72</f>
        <v>2024</v>
      </c>
      <c r="C15" s="97">
        <f>+'Ark1'!E72</f>
        <v>6</v>
      </c>
      <c r="D15" s="299">
        <f>+IF(F15=0,"",'Ark1'!Q72)</f>
        <v>80</v>
      </c>
      <c r="E15" s="104">
        <f t="shared" si="0"/>
        <v>12</v>
      </c>
      <c r="F15" s="305">
        <f>+'Ark1'!R72</f>
        <v>211</v>
      </c>
      <c r="G15" s="104">
        <f t="shared" si="1"/>
        <v>63</v>
      </c>
      <c r="H15" s="99">
        <f>+IF(F15=0,"",'Ark1'!AF72)</f>
        <v>0.4886861060286728</v>
      </c>
      <c r="I15" s="99">
        <f t="shared" si="2"/>
        <v>0.18593475080723482</v>
      </c>
      <c r="J15" s="99">
        <f>+IF(F15=0,"",'Ark1'!AG72)</f>
        <v>0.55894678770787409</v>
      </c>
      <c r="K15" s="101"/>
      <c r="L15" s="357">
        <f>+IF(F15=0,"",'Ark1'!AI72)</f>
        <v>188</v>
      </c>
      <c r="M15" s="382"/>
      <c r="N15" s="58">
        <f>+IF(F15=0,"",'Ark1'!U72)</f>
        <v>29.627014218009496</v>
      </c>
      <c r="O15" s="99">
        <f t="shared" si="3"/>
        <v>-1.1243371333418715</v>
      </c>
      <c r="P15" s="103"/>
      <c r="Q15" s="150">
        <f>+IF(L15=0,"",'Ark1'!AJ72)</f>
        <v>110.82446808510626</v>
      </c>
      <c r="R15" s="25"/>
      <c r="S15" s="150">
        <f>+IF(L15=0,"",'Ark1'!AK72)</f>
        <v>22.270368265161036</v>
      </c>
      <c r="T15" s="386"/>
      <c r="U15" s="5">
        <f>+IF(F15=0,"",'Ark1'!S72)</f>
        <v>7.8957345971563981</v>
      </c>
      <c r="V15" s="98">
        <f t="shared" si="4"/>
        <v>0.30789675931855953</v>
      </c>
      <c r="W15" s="103"/>
      <c r="X15" s="98">
        <f>+IF(F15=0,"",'Ark1'!T72)</f>
        <v>7.0331753554502381</v>
      </c>
      <c r="Y15" s="98">
        <f t="shared" si="5"/>
        <v>0.22236454463942668</v>
      </c>
      <c r="Z15" s="297">
        <f>+IF(F15=0,"",'Ark1'!W72)</f>
        <v>24.644549763033169</v>
      </c>
      <c r="AA15" s="104">
        <f>+IF(F15=0,"",'Ark1'!X72)</f>
        <v>90.047393364928894</v>
      </c>
      <c r="AB15" s="104">
        <f>+IF(F15=0,"",'Ark1'!Y72)</f>
        <v>75.82938388625594</v>
      </c>
      <c r="AC15" s="99">
        <f>+IF(F15=0,"",'Ark1'!Z72)</f>
        <v>9.5282558140310893</v>
      </c>
      <c r="AD15" s="297">
        <f>+IF(F15=0,"",'Ark1'!AA72)</f>
        <v>1.5993277040421652</v>
      </c>
      <c r="AE15" s="298">
        <f>+IF(F15=0,"",'Ark1'!AB72)</f>
        <v>2.1515648141167514</v>
      </c>
      <c r="AF15" s="298">
        <f>+IF(F15=0,"",'Ark1'!AC72)</f>
        <v>80.820563076905088</v>
      </c>
      <c r="AG15" s="98">
        <f t="shared" si="6"/>
        <v>3.7522809123649483</v>
      </c>
      <c r="AH15" s="99"/>
      <c r="AI15" s="25"/>
      <c r="AS15"/>
      <c r="AW15"/>
      <c r="AX15"/>
      <c r="AY15"/>
      <c r="AZ15"/>
      <c r="BA15"/>
      <c r="BB15"/>
      <c r="BF15"/>
      <c r="BG15"/>
      <c r="BH15"/>
    </row>
    <row r="16" spans="1:60" ht="15.6">
      <c r="A16" s="25"/>
      <c r="B16" s="97">
        <f>+'Ark1'!C73</f>
        <v>2024</v>
      </c>
      <c r="C16" s="97">
        <f>+'Ark1'!E73</f>
        <v>7</v>
      </c>
      <c r="D16" s="299">
        <f>+IF(F16=0,"",'Ark1'!Q73)</f>
        <v>22</v>
      </c>
      <c r="E16" s="104">
        <f t="shared" si="0"/>
        <v>-15</v>
      </c>
      <c r="F16" s="305">
        <f>+'Ark1'!R73</f>
        <v>33</v>
      </c>
      <c r="G16" s="104">
        <f t="shared" si="1"/>
        <v>-38</v>
      </c>
      <c r="H16" s="99">
        <f>+IF(F16=0,"",'Ark1'!AF73)</f>
        <v>7.6429580563726063E-2</v>
      </c>
      <c r="I16" s="99">
        <f t="shared" si="2"/>
        <v>-6.880924525196383E-2</v>
      </c>
      <c r="J16" s="99">
        <f>+IF(F16=0,"",'Ark1'!AG73)</f>
        <v>8.8554524426259829E-2</v>
      </c>
      <c r="K16" s="101"/>
      <c r="L16" s="357">
        <f>+IF(F16=0,"",'Ark1'!AI73)</f>
        <v>30</v>
      </c>
      <c r="M16" s="382"/>
      <c r="N16" s="58">
        <f>+IF(F16=0,"",'Ark1'!U73)</f>
        <v>30.012121212121208</v>
      </c>
      <c r="O16" s="99">
        <f t="shared" si="3"/>
        <v>-0.8991463935125914</v>
      </c>
      <c r="P16" s="103"/>
      <c r="Q16" s="150">
        <f>+IF(L16=0,"",'Ark1'!AJ73)</f>
        <v>110.52333333333335</v>
      </c>
      <c r="R16" s="25"/>
      <c r="S16" s="150">
        <f>+IF(L16=0,"",'Ark1'!AK73)</f>
        <v>21.386174699989589</v>
      </c>
      <c r="T16" s="386"/>
      <c r="U16" s="5">
        <f>+IF(F16=0,"",'Ark1'!S73)</f>
        <v>7.9696969696969697</v>
      </c>
      <c r="V16" s="98">
        <f t="shared" si="4"/>
        <v>-3.0303030303030276E-2</v>
      </c>
      <c r="W16" s="103"/>
      <c r="X16" s="98">
        <f>+IF(F16=0,"",'Ark1'!T73)</f>
        <v>6.7272727272727284</v>
      </c>
      <c r="Y16" s="98">
        <f t="shared" si="5"/>
        <v>-0.89244558258642659</v>
      </c>
      <c r="Z16" s="297">
        <f>+IF(F16=0,"",'Ark1'!W73)</f>
        <v>15.151515151515152</v>
      </c>
      <c r="AA16" s="104">
        <f>+IF(F16=0,"",'Ark1'!X73)</f>
        <v>93.939393939393923</v>
      </c>
      <c r="AB16" s="104">
        <f>+IF(F16=0,"",'Ark1'!Y73)</f>
        <v>84.848484848484858</v>
      </c>
      <c r="AC16" s="99">
        <f>+IF(F16=0,"",'Ark1'!Z73)</f>
        <v>6.9670113402814886</v>
      </c>
      <c r="AD16" s="297">
        <f>+IF(F16=0,"",'Ark1'!AA73)</f>
        <v>1.6234054831489548</v>
      </c>
      <c r="AE16" s="298">
        <f>+IF(F16=0,"",'Ark1'!AB73)</f>
        <v>1.762792675424119</v>
      </c>
      <c r="AF16" s="298">
        <f>+IF(F16=0,"",'Ark1'!AC73)</f>
        <v>79.362503709514272</v>
      </c>
      <c r="AG16" s="98">
        <f t="shared" si="6"/>
        <v>3.7657794676806078</v>
      </c>
      <c r="AH16" s="99"/>
      <c r="AI16" s="25"/>
      <c r="AS16"/>
      <c r="AW16"/>
      <c r="AX16"/>
      <c r="AY16"/>
      <c r="AZ16"/>
      <c r="BA16"/>
      <c r="BB16"/>
      <c r="BF16"/>
      <c r="BG16"/>
      <c r="BH16"/>
    </row>
    <row r="17" spans="1:60" ht="15.6">
      <c r="A17" s="25"/>
      <c r="B17" s="97">
        <f>+'Ark1'!C74</f>
        <v>2024</v>
      </c>
      <c r="C17" s="97">
        <f>+'Ark1'!E74</f>
        <v>8</v>
      </c>
      <c r="D17" s="299">
        <f>+IF(F17=0,"",'Ark1'!Q74)</f>
        <v>66</v>
      </c>
      <c r="E17" s="104">
        <f t="shared" si="0"/>
        <v>-31</v>
      </c>
      <c r="F17" s="305">
        <f>+'Ark1'!R74</f>
        <v>139</v>
      </c>
      <c r="G17" s="104">
        <f t="shared" si="1"/>
        <v>-83</v>
      </c>
      <c r="H17" s="99">
        <f>+IF(F17=0,"",'Ark1'!AF74)</f>
        <v>0.32193065752599753</v>
      </c>
      <c r="I17" s="99">
        <f t="shared" si="2"/>
        <v>-0.13219637530615941</v>
      </c>
      <c r="J17" s="99">
        <f>+IF(F17=0,"",'Ark1'!AG74)</f>
        <v>0.3739783459867469</v>
      </c>
      <c r="K17" s="101"/>
      <c r="L17" s="357">
        <f>+IF(F17=0,"",'Ark1'!AI74)</f>
        <v>126</v>
      </c>
      <c r="M17" s="382"/>
      <c r="N17" s="58">
        <f>+IF(F17=0,"",'Ark1'!U74)</f>
        <v>30.090647482014376</v>
      </c>
      <c r="O17" s="99">
        <f t="shared" si="3"/>
        <v>0.7320889234558372</v>
      </c>
      <c r="P17" s="103"/>
      <c r="Q17" s="150">
        <f>+IF(L17=0,"",'Ark1'!AJ74)</f>
        <v>110.40555555555557</v>
      </c>
      <c r="R17" s="25"/>
      <c r="S17" s="150">
        <f>+IF(L17=0,"",'Ark1'!AK74)</f>
        <v>21.990791950683484</v>
      </c>
      <c r="T17" s="386"/>
      <c r="U17" s="5">
        <f>+IF(F17=0,"",'Ark1'!S74)</f>
        <v>8.1223021582733832</v>
      </c>
      <c r="V17" s="98">
        <f t="shared" si="4"/>
        <v>0.23941927539050134</v>
      </c>
      <c r="W17" s="103"/>
      <c r="X17" s="98">
        <f>+IF(F17=0,"",'Ark1'!T74)</f>
        <v>6.287769784172661</v>
      </c>
      <c r="Y17" s="98">
        <f t="shared" si="5"/>
        <v>-0.15817616177328286</v>
      </c>
      <c r="Z17" s="297">
        <f>+IF(F17=0,"",'Ark1'!W74)</f>
        <v>10.071942446043163</v>
      </c>
      <c r="AA17" s="104">
        <f>+IF(F17=0,"",'Ark1'!X74)</f>
        <v>96.402877697841774</v>
      </c>
      <c r="AB17" s="104">
        <f>+IF(F17=0,"",'Ark1'!Y74)</f>
        <v>81.294964028776974</v>
      </c>
      <c r="AC17" s="99">
        <f>+IF(F17=0,"",'Ark1'!Z74)</f>
        <v>7.0879560638805552</v>
      </c>
      <c r="AD17" s="297">
        <f>+IF(F17=0,"",'Ark1'!AA74)</f>
        <v>1.6467121445831494</v>
      </c>
      <c r="AE17" s="298">
        <f>+IF(F17=0,"",'Ark1'!AB74)</f>
        <v>1.8002581921800711</v>
      </c>
      <c r="AF17" s="298">
        <f>+IF(F17=0,"",'Ark1'!AC74)</f>
        <v>73.993543142542947</v>
      </c>
      <c r="AG17" s="98">
        <f t="shared" si="6"/>
        <v>3.7046944198405645</v>
      </c>
      <c r="AH17" s="99"/>
      <c r="AI17" s="25"/>
      <c r="AS17"/>
      <c r="AW17"/>
      <c r="AX17"/>
      <c r="AY17"/>
      <c r="AZ17"/>
      <c r="BA17"/>
      <c r="BB17"/>
      <c r="BF17"/>
      <c r="BG17"/>
      <c r="BH17"/>
    </row>
    <row r="18" spans="1:60" ht="15.6">
      <c r="A18" s="25"/>
      <c r="B18" s="97">
        <f>+'Ark1'!C75</f>
        <v>2024</v>
      </c>
      <c r="C18" s="97">
        <f>+'Ark1'!E75</f>
        <v>9</v>
      </c>
      <c r="D18" s="299">
        <f>+IF(F18=0,"",'Ark1'!Q75)</f>
        <v>34</v>
      </c>
      <c r="E18" s="104">
        <f t="shared" si="0"/>
        <v>-71</v>
      </c>
      <c r="F18" s="305">
        <f>+'Ark1'!R75</f>
        <v>74</v>
      </c>
      <c r="G18" s="104">
        <f t="shared" si="1"/>
        <v>-166</v>
      </c>
      <c r="H18" s="99">
        <f>+IF(F18=0,"",'Ark1'!AF75)</f>
        <v>0.17138754429441605</v>
      </c>
      <c r="I18" s="99">
        <f t="shared" si="2"/>
        <v>-0.31956059930791597</v>
      </c>
      <c r="J18" s="99">
        <f>+IF(F18=0,"",'Ark1'!AG75)</f>
        <v>0.19936391671368289</v>
      </c>
      <c r="K18" s="101"/>
      <c r="L18" s="357">
        <f>+IF(F18=0,"",'Ark1'!AI75)</f>
        <v>54</v>
      </c>
      <c r="M18" s="382"/>
      <c r="N18" s="58">
        <f>+IF(F18=0,"",'Ark1'!U75)</f>
        <v>30.131081081081089</v>
      </c>
      <c r="O18" s="99">
        <f t="shared" si="3"/>
        <v>2.4152477477477312</v>
      </c>
      <c r="P18" s="103"/>
      <c r="Q18" s="150">
        <f>+IF(L18=0,"",'Ark1'!AJ75)</f>
        <v>110.48703703703706</v>
      </c>
      <c r="R18" s="25"/>
      <c r="S18" s="150">
        <f>+IF(L18=0,"",'Ark1'!AK75)</f>
        <v>22.07918119872236</v>
      </c>
      <c r="T18" s="386"/>
      <c r="U18" s="5">
        <f>+IF(F18=0,"",'Ark1'!S75)</f>
        <v>7.8108108108108096</v>
      </c>
      <c r="V18" s="98">
        <f t="shared" si="4"/>
        <v>0.34831081081080928</v>
      </c>
      <c r="W18" s="103"/>
      <c r="X18" s="98">
        <f>+IF(F18=0,"",'Ark1'!T75)</f>
        <v>6.7567567567567588</v>
      </c>
      <c r="Y18" s="98">
        <f t="shared" si="5"/>
        <v>0.60675675675675844</v>
      </c>
      <c r="Z18" s="297">
        <f>+IF(F18=0,"",'Ark1'!W75)</f>
        <v>14.86486486486486</v>
      </c>
      <c r="AA18" s="104">
        <f>+IF(F18=0,"",'Ark1'!X75)</f>
        <v>97.297297297297305</v>
      </c>
      <c r="AB18" s="104">
        <f>+IF(F18=0,"",'Ark1'!Y75)</f>
        <v>85.13513513513513</v>
      </c>
      <c r="AC18" s="99">
        <f>+IF(F18=0,"",'Ark1'!Z75)</f>
        <v>6.6217276604857389</v>
      </c>
      <c r="AD18" s="297">
        <f>+IF(F18=0,"",'Ark1'!AA75)</f>
        <v>1.7059171716821098</v>
      </c>
      <c r="AE18" s="298">
        <f>+IF(F18=0,"",'Ark1'!AB75)</f>
        <v>1.6588078657359067</v>
      </c>
      <c r="AF18" s="298">
        <f>+IF(F18=0,"",'Ark1'!AC75)</f>
        <v>53.765791719375606</v>
      </c>
      <c r="AG18" s="98">
        <f t="shared" si="6"/>
        <v>3.8576124567474062</v>
      </c>
      <c r="AH18" s="99"/>
      <c r="AI18" s="25"/>
      <c r="AS18"/>
      <c r="AW18"/>
      <c r="AX18"/>
      <c r="AY18"/>
      <c r="AZ18"/>
      <c r="BA18"/>
      <c r="BB18"/>
      <c r="BF18"/>
      <c r="BG18"/>
      <c r="BH18"/>
    </row>
    <row r="19" spans="1:60" ht="15.6">
      <c r="A19" s="25"/>
      <c r="B19" s="97">
        <f>+'Ark1'!C76</f>
        <v>2024</v>
      </c>
      <c r="C19" s="97">
        <f>+'Ark1'!E76</f>
        <v>10</v>
      </c>
      <c r="D19" s="299">
        <f>+IF(F19=0,"",'Ark1'!Q76)</f>
        <v>702</v>
      </c>
      <c r="E19" s="104">
        <f t="shared" si="0"/>
        <v>-16</v>
      </c>
      <c r="F19" s="305">
        <f>+'Ark1'!R76</f>
        <v>1351</v>
      </c>
      <c r="G19" s="104">
        <f t="shared" si="1"/>
        <v>-66</v>
      </c>
      <c r="H19" s="99">
        <f>+IF(F19=0,"",'Ark1'!AF76)</f>
        <v>3.1289807073210278</v>
      </c>
      <c r="I19" s="99">
        <f t="shared" si="2"/>
        <v>0.2303410428022592</v>
      </c>
      <c r="J19" s="99">
        <f>+IF(F19=0,"",'Ark1'!AG76)</f>
        <v>3.8567981065926822</v>
      </c>
      <c r="K19" s="101"/>
      <c r="L19" s="357">
        <f>+IF(F19=0,"",'Ark1'!AI76)</f>
        <v>1229</v>
      </c>
      <c r="M19" s="382"/>
      <c r="N19" s="58">
        <f>+IF(F19=0,"",'Ark1'!U76)</f>
        <v>31.927979274611431</v>
      </c>
      <c r="O19" s="99">
        <f t="shared" si="3"/>
        <v>0.5296024221061586</v>
      </c>
      <c r="P19" s="103"/>
      <c r="Q19" s="150">
        <f>+IF(L19=0,"",'Ark1'!AJ76)</f>
        <v>111.78803905614316</v>
      </c>
      <c r="R19" s="25"/>
      <c r="S19" s="150">
        <f>+IF(L19=0,"",'Ark1'!AK76)</f>
        <v>22.428215389395859</v>
      </c>
      <c r="T19" s="386"/>
      <c r="U19" s="5">
        <f>+IF(F19=0,"",'Ark1'!S76)</f>
        <v>8.3264248704663206</v>
      </c>
      <c r="V19" s="98">
        <f t="shared" si="4"/>
        <v>0.38499932353618949</v>
      </c>
      <c r="W19" s="103"/>
      <c r="X19" s="98">
        <f>+IF(F19=0,"",'Ark1'!T76)</f>
        <v>7.1324944485566233</v>
      </c>
      <c r="Y19" s="98">
        <f t="shared" si="5"/>
        <v>0.18895175272034948</v>
      </c>
      <c r="Z19" s="297">
        <f>+IF(F19=0,"",'Ark1'!W76)</f>
        <v>24.722427831236125</v>
      </c>
      <c r="AA19" s="104">
        <f>+IF(F19=0,"",'Ark1'!X76)</f>
        <v>97.335307179866788</v>
      </c>
      <c r="AB19" s="104">
        <f>+IF(F19=0,"",'Ark1'!Y76)</f>
        <v>88.601036269430068</v>
      </c>
      <c r="AC19" s="99">
        <f>+IF(F19=0,"",'Ark1'!Z76)</f>
        <v>7.8766735034501405</v>
      </c>
      <c r="AD19" s="297">
        <f>+IF(F19=0,"",'Ark1'!AA76)</f>
        <v>1.6028856823943651</v>
      </c>
      <c r="AE19" s="298">
        <f>+IF(F19=0,"",'Ark1'!AB76)</f>
        <v>2.0850323975828076</v>
      </c>
      <c r="AF19" s="298">
        <f>+IF(F19=0,"",'Ark1'!AC76)</f>
        <v>72.040306586598518</v>
      </c>
      <c r="AG19" s="98">
        <f t="shared" si="6"/>
        <v>3.8345364032358473</v>
      </c>
      <c r="AH19" s="99"/>
      <c r="AI19" s="25"/>
      <c r="AS19"/>
      <c r="AW19"/>
      <c r="AX19"/>
      <c r="AY19"/>
      <c r="AZ19"/>
      <c r="BA19"/>
      <c r="BB19"/>
      <c r="BF19"/>
      <c r="BG19"/>
      <c r="BH19"/>
    </row>
    <row r="20" spans="1:60" ht="15.6">
      <c r="A20" s="25"/>
      <c r="B20" s="97">
        <f>+'Ark1'!C77</f>
        <v>2024</v>
      </c>
      <c r="C20" s="97">
        <f>+'Ark1'!E77</f>
        <v>11</v>
      </c>
      <c r="D20" s="299">
        <f>+IF(F20=0,"",'Ark1'!Q77)</f>
        <v>456</v>
      </c>
      <c r="E20" s="104">
        <f t="shared" si="0"/>
        <v>45</v>
      </c>
      <c r="F20" s="305">
        <f>+'Ark1'!R77</f>
        <v>941</v>
      </c>
      <c r="G20" s="104">
        <f t="shared" si="1"/>
        <v>58</v>
      </c>
      <c r="H20" s="99">
        <f>+IF(F20=0,"",'Ark1'!AF77)</f>
        <v>2.1794010700141282</v>
      </c>
      <c r="I20" s="99">
        <f t="shared" si="2"/>
        <v>0.37312102501054856</v>
      </c>
      <c r="J20" s="99">
        <f>+IF(F20=0,"",'Ark1'!AG77)</f>
        <v>2.6439659265365782</v>
      </c>
      <c r="K20" s="101"/>
      <c r="L20" s="357">
        <f>+IF(F20=0,"",'Ark1'!AI77)</f>
        <v>691</v>
      </c>
      <c r="M20" s="382"/>
      <c r="N20" s="58">
        <f>+IF(F20=0,"",'Ark1'!U77)</f>
        <v>31.424335812964905</v>
      </c>
      <c r="O20" s="99">
        <f t="shared" si="3"/>
        <v>1.1904739783103047</v>
      </c>
      <c r="P20" s="103"/>
      <c r="Q20" s="150">
        <f>+IF(L20=0,"",'Ark1'!AJ77)</f>
        <v>111.22894356005781</v>
      </c>
      <c r="R20" s="25"/>
      <c r="S20" s="150">
        <f>+IF(L20=0,"",'Ark1'!AK77)</f>
        <v>22.290050414051567</v>
      </c>
      <c r="T20" s="386"/>
      <c r="U20" s="5">
        <f>+IF(F20=0,"",'Ark1'!S77)</f>
        <v>8.2104144527098821</v>
      </c>
      <c r="V20" s="98">
        <f t="shared" si="4"/>
        <v>0.45956507558644066</v>
      </c>
      <c r="W20" s="103"/>
      <c r="X20" s="98">
        <f>+IF(F20=0,"",'Ark1'!T77)</f>
        <v>6.9054197662061645</v>
      </c>
      <c r="Y20" s="98">
        <f t="shared" si="5"/>
        <v>4.9247625775813653E-2</v>
      </c>
      <c r="Z20" s="297">
        <f>+IF(F20=0,"",'Ark1'!W77)</f>
        <v>20.085015940488844</v>
      </c>
      <c r="AA20" s="104">
        <f>+IF(F20=0,"",'Ark1'!X77)</f>
        <v>98.618490967056289</v>
      </c>
      <c r="AB20" s="104">
        <f>+IF(F20=0,"",'Ark1'!Y77)</f>
        <v>85.547290116896903</v>
      </c>
      <c r="AC20" s="99">
        <f>+IF(F20=0,"",'Ark1'!Z77)</f>
        <v>7.4091000649511747</v>
      </c>
      <c r="AD20" s="297">
        <f>+IF(F20=0,"",'Ark1'!AA77)</f>
        <v>1.4528867297497472</v>
      </c>
      <c r="AE20" s="298">
        <f>+IF(F20=0,"",'Ark1'!AB77)</f>
        <v>1.9969643165583033</v>
      </c>
      <c r="AF20" s="298">
        <f>+IF(F20=0,"",'Ark1'!AC77)</f>
        <v>73.493277365495857</v>
      </c>
      <c r="AG20" s="98">
        <f t="shared" si="6"/>
        <v>3.8273750970748095</v>
      </c>
      <c r="AH20" s="99"/>
      <c r="AI20" s="25"/>
      <c r="AS20"/>
      <c r="AW20"/>
      <c r="AX20"/>
      <c r="AY20"/>
      <c r="AZ20"/>
      <c r="BA20"/>
      <c r="BB20"/>
      <c r="BF20"/>
      <c r="BG20"/>
      <c r="BH20"/>
    </row>
    <row r="21" spans="1:60" ht="15.6">
      <c r="A21" s="25"/>
      <c r="B21" s="97">
        <f>+'Ark1'!C78</f>
        <v>2024</v>
      </c>
      <c r="C21" s="97">
        <f>+'Ark1'!E78</f>
        <v>12</v>
      </c>
      <c r="D21" s="299">
        <f>+IF(F21=0,"",'Ark1'!Q78)</f>
        <v>235</v>
      </c>
      <c r="E21" s="104">
        <f t="shared" si="0"/>
        <v>10</v>
      </c>
      <c r="F21" s="305">
        <f>+'Ark1'!R78</f>
        <v>448</v>
      </c>
      <c r="G21" s="104">
        <f t="shared" si="1"/>
        <v>-42</v>
      </c>
      <c r="H21" s="99">
        <f>+IF(F21=0,"",'Ark1'!AF78)</f>
        <v>1.0375894573499782</v>
      </c>
      <c r="I21" s="99">
        <f t="shared" si="2"/>
        <v>3.5236997495217137E-2</v>
      </c>
      <c r="J21" s="99">
        <f>+IF(F21=0,"",'Ark1'!AG78)</f>
        <v>1.2136905437823604</v>
      </c>
      <c r="K21" s="101"/>
      <c r="L21" s="357">
        <f>+IF(F21=0,"",'Ark1'!AI78)</f>
        <v>342</v>
      </c>
      <c r="M21" s="382"/>
      <c r="N21" s="58">
        <f>+IF(F21=0,"",'Ark1'!U78)</f>
        <v>30.29910714285711</v>
      </c>
      <c r="O21" s="99">
        <f t="shared" si="3"/>
        <v>2.642372448979593</v>
      </c>
      <c r="P21" s="103"/>
      <c r="Q21" s="150">
        <f>+IF(L21=0,"",'Ark1'!AJ78)</f>
        <v>110.90146198830398</v>
      </c>
      <c r="R21" s="25"/>
      <c r="S21" s="150">
        <f>+IF(L21=0,"",'Ark1'!AK78)</f>
        <v>22.202380847487358</v>
      </c>
      <c r="T21" s="386"/>
      <c r="U21" s="5">
        <f>+IF(F21=0,"",'Ark1'!S78)</f>
        <v>8.1004464285714306</v>
      </c>
      <c r="V21" s="98">
        <f t="shared" si="4"/>
        <v>0.48411989795918942</v>
      </c>
      <c r="W21" s="103"/>
      <c r="X21" s="98">
        <f>+IF(F21=0,"",'Ark1'!T78)</f>
        <v>6.9040178571428559</v>
      </c>
      <c r="Y21" s="98">
        <f t="shared" si="5"/>
        <v>0.52034438775510061</v>
      </c>
      <c r="Z21" s="297">
        <f>+IF(F21=0,"",'Ark1'!W78)</f>
        <v>21.651785714285719</v>
      </c>
      <c r="AA21" s="104">
        <f>+IF(F21=0,"",'Ark1'!X78)</f>
        <v>96.205357142857125</v>
      </c>
      <c r="AB21" s="104">
        <f>+IF(F21=0,"",'Ark1'!Y78)</f>
        <v>83.035714285714306</v>
      </c>
      <c r="AC21" s="99">
        <f>+IF(F21=0,"",'Ark1'!Z78)</f>
        <v>7.6972310134382864</v>
      </c>
      <c r="AD21" s="297">
        <f>+IF(F21=0,"",'Ark1'!AA78)</f>
        <v>1.6800297023271709</v>
      </c>
      <c r="AE21" s="298">
        <f>+IF(F21=0,"",'Ark1'!AB78)</f>
        <v>1.9904194460238012</v>
      </c>
      <c r="AF21" s="298">
        <f>+IF(F21=0,"",'Ark1'!AC78)</f>
        <v>80.613860744193616</v>
      </c>
      <c r="AG21" s="98">
        <f t="shared" si="6"/>
        <v>3.7404243593276334</v>
      </c>
      <c r="AH21" s="99"/>
      <c r="AI21" s="25"/>
      <c r="AS21"/>
      <c r="AW21"/>
      <c r="AX21"/>
      <c r="AY21"/>
      <c r="AZ21"/>
      <c r="BA21"/>
      <c r="BB21"/>
      <c r="BF21"/>
      <c r="BG21"/>
      <c r="BH21"/>
    </row>
    <row r="22" spans="1:60" ht="15.6">
      <c r="A22" s="25"/>
      <c r="B22" s="97">
        <f>+'Ark1'!C79</f>
        <v>2024</v>
      </c>
      <c r="C22" s="97">
        <f>+'Ark1'!E79</f>
        <v>13</v>
      </c>
      <c r="D22" s="299" t="str">
        <f>+IF(F22=0,"",'Ark1'!Q79)</f>
        <v/>
      </c>
      <c r="E22" s="104" t="str">
        <f t="shared" si="0"/>
        <v/>
      </c>
      <c r="F22" s="305">
        <f>+'Ark1'!R79</f>
        <v>0</v>
      </c>
      <c r="G22" s="104" t="str">
        <f t="shared" si="1"/>
        <v/>
      </c>
      <c r="H22" s="99" t="str">
        <f>+IF(F22=0,"",'Ark1'!AF79)</f>
        <v/>
      </c>
      <c r="I22" s="99" t="str">
        <f t="shared" si="2"/>
        <v/>
      </c>
      <c r="J22" s="99" t="str">
        <f>+IF(F22=0,"",'Ark1'!AG79)</f>
        <v/>
      </c>
      <c r="K22" s="101"/>
      <c r="L22" s="357" t="str">
        <f>+IF(F22=0,"",'Ark1'!AI79)</f>
        <v/>
      </c>
      <c r="M22" s="382"/>
      <c r="N22" s="58" t="str">
        <f>+IF(F22=0,"",'Ark1'!U79)</f>
        <v/>
      </c>
      <c r="O22" s="99" t="str">
        <f t="shared" si="3"/>
        <v/>
      </c>
      <c r="P22" s="103"/>
      <c r="Q22" s="150" t="str">
        <f>+IF(L22=0,"",'Ark1'!AJ79)</f>
        <v/>
      </c>
      <c r="R22" s="25"/>
      <c r="S22" s="150" t="str">
        <f>+IF(L22=0,"",'Ark1'!AK79)</f>
        <v/>
      </c>
      <c r="T22" s="386"/>
      <c r="U22" s="5" t="str">
        <f>+IF(F22=0,"",'Ark1'!S79)</f>
        <v/>
      </c>
      <c r="V22" s="98" t="str">
        <f t="shared" si="4"/>
        <v/>
      </c>
      <c r="W22" s="103"/>
      <c r="X22" s="98" t="str">
        <f>+IF(F22=0,"",'Ark1'!T79)</f>
        <v/>
      </c>
      <c r="Y22" s="98" t="str">
        <f t="shared" si="5"/>
        <v/>
      </c>
      <c r="Z22" s="297" t="str">
        <f>+IF(F22=0,"",'Ark1'!W79)</f>
        <v/>
      </c>
      <c r="AA22" s="104" t="str">
        <f>+IF(F22=0,"",'Ark1'!X79)</f>
        <v/>
      </c>
      <c r="AB22" s="104" t="str">
        <f>+IF(F22=0,"",'Ark1'!Y79)</f>
        <v/>
      </c>
      <c r="AC22" s="99" t="str">
        <f>+IF(F22=0,"",'Ark1'!Z79)</f>
        <v/>
      </c>
      <c r="AD22" s="297" t="str">
        <f>+IF(F22=0,"",'Ark1'!AA79)</f>
        <v/>
      </c>
      <c r="AE22" s="298" t="str">
        <f>+IF(F22=0,"",'Ark1'!AB79)</f>
        <v/>
      </c>
      <c r="AF22" s="298" t="str">
        <f>+IF(F22=0,"",'Ark1'!AC79)</f>
        <v/>
      </c>
      <c r="AG22" s="98" t="str">
        <f t="shared" si="6"/>
        <v/>
      </c>
      <c r="AH22" s="99"/>
      <c r="AI22" s="25"/>
      <c r="AS22"/>
      <c r="AW22"/>
      <c r="AX22"/>
      <c r="AY22"/>
      <c r="AZ22"/>
      <c r="BA22"/>
      <c r="BB22"/>
      <c r="BF22"/>
      <c r="BG22"/>
      <c r="BH22"/>
    </row>
    <row r="23" spans="1:60" ht="15.6">
      <c r="A23" s="25"/>
      <c r="B23" s="97">
        <f>+'Ark1'!C80</f>
        <v>2024</v>
      </c>
      <c r="C23" s="97">
        <f>+'Ark1'!E80</f>
        <v>14</v>
      </c>
      <c r="D23" s="299">
        <f>+IF(F23=0,"",'Ark1'!Q80)</f>
        <v>43</v>
      </c>
      <c r="E23" s="104">
        <f t="shared" si="0"/>
        <v>42</v>
      </c>
      <c r="F23" s="305">
        <f>+'Ark1'!R80</f>
        <v>92</v>
      </c>
      <c r="G23" s="104">
        <f t="shared" si="1"/>
        <v>91</v>
      </c>
      <c r="H23" s="99">
        <f>+IF(F23=0,"",'Ark1'!AF80)</f>
        <v>0.2130764064200848</v>
      </c>
      <c r="I23" s="99">
        <f t="shared" si="2"/>
        <v>0.21103078915507509</v>
      </c>
      <c r="J23" s="99">
        <f>+IF(F23=0,"",'Ark1'!AG80)</f>
        <v>0.23714980324693952</v>
      </c>
      <c r="K23" s="101"/>
      <c r="L23" s="357">
        <f>+IF(F23=0,"",'Ark1'!AI80)</f>
        <v>38</v>
      </c>
      <c r="M23" s="382"/>
      <c r="N23" s="58">
        <f>+IF(F23=0,"",'Ark1'!U80)</f>
        <v>28.829347826086963</v>
      </c>
      <c r="O23" s="99">
        <f t="shared" si="3"/>
        <v>-24.070652173913036</v>
      </c>
      <c r="P23" s="103"/>
      <c r="Q23" s="150">
        <f>+IF(L23=0,"",'Ark1'!AJ80)</f>
        <v>109.92631578947363</v>
      </c>
      <c r="R23" s="25"/>
      <c r="S23" s="150">
        <f>+IF(L23=0,"",'Ark1'!AK80)</f>
        <v>22.840639370478979</v>
      </c>
      <c r="T23" s="386"/>
      <c r="U23" s="5">
        <f>+IF(F23=0,"",'Ark1'!S80)</f>
        <v>7.9130434782608692</v>
      </c>
      <c r="V23" s="98">
        <f t="shared" si="4"/>
        <v>-2.0869565217391308</v>
      </c>
      <c r="W23" s="103"/>
      <c r="X23" s="98">
        <f>+IF(F23=0,"",'Ark1'!T80)</f>
        <v>6.9565217391304346</v>
      </c>
      <c r="Y23" s="98">
        <f t="shared" si="5"/>
        <v>-4.0434782608695654</v>
      </c>
      <c r="Z23" s="297">
        <f>+IF(F23=0,"",'Ark1'!W80)</f>
        <v>18.478260869565219</v>
      </c>
      <c r="AA23" s="104">
        <f>+IF(F23=0,"",'Ark1'!X80)</f>
        <v>92.391304347826093</v>
      </c>
      <c r="AB23" s="104">
        <f>+IF(F23=0,"",'Ark1'!Y80)</f>
        <v>75</v>
      </c>
      <c r="AC23" s="99">
        <f>+IF(F23=0,"",'Ark1'!Z80)</f>
        <v>8.5868521595199194</v>
      </c>
      <c r="AD23" s="297">
        <f>+IF(F23=0,"",'Ark1'!AA80)</f>
        <v>1.6917457789864139</v>
      </c>
      <c r="AE23" s="298">
        <f>+IF(F23=0,"",'Ark1'!AB80)</f>
        <v>1.8645027515123112</v>
      </c>
      <c r="AF23" s="298">
        <f>+IF(F23=0,"",'Ark1'!AC80)</f>
        <v>77.535617729530756</v>
      </c>
      <c r="AG23" s="98">
        <f t="shared" si="6"/>
        <v>3.6432692307692318</v>
      </c>
      <c r="AH23" s="99"/>
      <c r="AI23" s="25"/>
      <c r="AS23"/>
      <c r="AW23"/>
      <c r="AX23"/>
      <c r="AY23"/>
      <c r="AZ23"/>
      <c r="BA23"/>
      <c r="BB23"/>
      <c r="BF23"/>
      <c r="BG23"/>
      <c r="BH23"/>
    </row>
    <row r="24" spans="1:60" ht="15.6">
      <c r="A24" s="25"/>
      <c r="B24" s="97">
        <f>+'Ark1'!C81</f>
        <v>2024</v>
      </c>
      <c r="C24" s="97">
        <f>+'Ark1'!E81</f>
        <v>15</v>
      </c>
      <c r="D24" s="299">
        <f>+IF(F24=0,"",'Ark1'!Q81)</f>
        <v>130</v>
      </c>
      <c r="E24" s="104">
        <f t="shared" si="0"/>
        <v>80</v>
      </c>
      <c r="F24" s="305">
        <f>+'Ark1'!R81</f>
        <v>245</v>
      </c>
      <c r="G24" s="104">
        <f t="shared" si="1"/>
        <v>166</v>
      </c>
      <c r="H24" s="99">
        <f>+IF(F24=0,"",'Ark1'!AF81)</f>
        <v>0.56743173448826945</v>
      </c>
      <c r="I24" s="99">
        <f t="shared" si="2"/>
        <v>0.40582797055250186</v>
      </c>
      <c r="J24" s="99">
        <f>+IF(F24=0,"",'Ark1'!AG81)</f>
        <v>0.64858320808077907</v>
      </c>
      <c r="K24" s="101"/>
      <c r="L24" s="357">
        <f>+IF(F24=0,"",'Ark1'!AI81)</f>
        <v>220</v>
      </c>
      <c r="M24" s="382"/>
      <c r="N24" s="58">
        <f>+IF(F24=0,"",'Ark1'!U81)</f>
        <v>29.60734693877551</v>
      </c>
      <c r="O24" s="99">
        <f t="shared" si="3"/>
        <v>-0.85974166881943503</v>
      </c>
      <c r="P24" s="103"/>
      <c r="Q24" s="150">
        <f>+IF(L24=0,"",'Ark1'!AJ81)</f>
        <v>110.53818181818184</v>
      </c>
      <c r="R24" s="25"/>
      <c r="S24" s="150">
        <f>+IF(L24=0,"",'Ark1'!AK81)</f>
        <v>21.455229559370995</v>
      </c>
      <c r="T24" s="386"/>
      <c r="U24" s="5">
        <f>+IF(F24=0,"",'Ark1'!S81)</f>
        <v>7.7959183673469408</v>
      </c>
      <c r="V24" s="98">
        <f t="shared" si="4"/>
        <v>2.3766468612762992E-2</v>
      </c>
      <c r="W24" s="103"/>
      <c r="X24" s="98">
        <f>+IF(F24=0,"",'Ark1'!T81)</f>
        <v>6.9469387755102057</v>
      </c>
      <c r="Y24" s="98">
        <f t="shared" si="5"/>
        <v>0.28871092740894078</v>
      </c>
      <c r="Z24" s="297">
        <f>+IF(F24=0,"",'Ark1'!W81)</f>
        <v>20.816326530612244</v>
      </c>
      <c r="AA24" s="104">
        <f>+IF(F24=0,"",'Ark1'!X81)</f>
        <v>94.285714285714306</v>
      </c>
      <c r="AB24" s="104">
        <f>+IF(F24=0,"",'Ark1'!Y81)</f>
        <v>75.102040816326522</v>
      </c>
      <c r="AC24" s="99">
        <f>+IF(F24=0,"",'Ark1'!Z81)</f>
        <v>9.1487049993618257</v>
      </c>
      <c r="AD24" s="297">
        <f>+IF(F24=0,"",'Ark1'!AA81)</f>
        <v>1.8580172868501696</v>
      </c>
      <c r="AE24" s="298">
        <f>+IF(F24=0,"",'Ark1'!AB81)</f>
        <v>2.1517057344535124</v>
      </c>
      <c r="AF24" s="298">
        <f>+IF(F24=0,"",'Ark1'!AC81)</f>
        <v>81.929845517877055</v>
      </c>
      <c r="AG24" s="98">
        <f t="shared" si="6"/>
        <v>3.797801047120418</v>
      </c>
      <c r="AH24" s="99"/>
      <c r="AI24" s="25"/>
      <c r="AS24"/>
      <c r="AW24"/>
      <c r="AX24"/>
      <c r="AY24"/>
      <c r="AZ24"/>
      <c r="BA24"/>
      <c r="BB24"/>
      <c r="BF24"/>
      <c r="BG24"/>
      <c r="BH24"/>
    </row>
    <row r="25" spans="1:60" ht="15.6">
      <c r="A25" s="25"/>
      <c r="B25" s="97">
        <f>+'Ark1'!C82</f>
        <v>2024</v>
      </c>
      <c r="C25" s="97">
        <f>+'Ark1'!E82</f>
        <v>16</v>
      </c>
      <c r="D25" s="299">
        <f>+IF(F25=0,"",'Ark1'!Q82)</f>
        <v>21</v>
      </c>
      <c r="E25" s="104">
        <f t="shared" si="0"/>
        <v>-26</v>
      </c>
      <c r="F25" s="305">
        <f>+'Ark1'!R82</f>
        <v>71</v>
      </c>
      <c r="G25" s="104">
        <f t="shared" si="1"/>
        <v>-85</v>
      </c>
      <c r="H25" s="99">
        <f>+IF(F25=0,"",'Ark1'!AF82)</f>
        <v>0.16443940060680454</v>
      </c>
      <c r="I25" s="99">
        <f t="shared" si="2"/>
        <v>-0.15467689273471111</v>
      </c>
      <c r="J25" s="99">
        <f>+IF(F25=0,"",'Ark1'!AG82)</f>
        <v>0.14579665542150577</v>
      </c>
      <c r="K25" s="101"/>
      <c r="L25" s="357">
        <f>+IF(F25=0,"",'Ark1'!AI82)</f>
        <v>57</v>
      </c>
      <c r="M25" s="382"/>
      <c r="N25" s="58">
        <f>+IF(F25=0,"",'Ark1'!U82)</f>
        <v>22.9661971830986</v>
      </c>
      <c r="O25" s="99">
        <f t="shared" si="3"/>
        <v>1.5078638497652612</v>
      </c>
      <c r="P25" s="103"/>
      <c r="Q25" s="150">
        <f>+IF(L25=0,"",'Ark1'!AJ82)</f>
        <v>104.31578947368416</v>
      </c>
      <c r="R25" s="25"/>
      <c r="S25" s="150">
        <f>+IF(L25=0,"",'Ark1'!AK82)</f>
        <v>20.049173469562103</v>
      </c>
      <c r="T25" s="386"/>
      <c r="U25" s="5">
        <f>+IF(F25=0,"",'Ark1'!S82)</f>
        <v>7.3098591549295779</v>
      </c>
      <c r="V25" s="98">
        <f t="shared" si="4"/>
        <v>-0.19014084507042206</v>
      </c>
      <c r="W25" s="103"/>
      <c r="X25" s="98">
        <f>+IF(F25=0,"",'Ark1'!T82)</f>
        <v>5.7746478873239449</v>
      </c>
      <c r="Y25" s="98">
        <f t="shared" si="5"/>
        <v>0.10157096424702061</v>
      </c>
      <c r="Z25" s="297">
        <f>+IF(F25=0,"",'Ark1'!W82)</f>
        <v>4.2253521126760551</v>
      </c>
      <c r="AA25" s="104">
        <f>+IF(F25=0,"",'Ark1'!X82)</f>
        <v>77.464788732394368</v>
      </c>
      <c r="AB25" s="104">
        <f>+IF(F25=0,"",'Ark1'!Y82)</f>
        <v>47.887323943661968</v>
      </c>
      <c r="AC25" s="99">
        <f>+IF(F25=0,"",'Ark1'!Z82)</f>
        <v>8.2645679089521611</v>
      </c>
      <c r="AD25" s="297">
        <f>+IF(F25=0,"",'Ark1'!AA82)</f>
        <v>1.7489759522563839</v>
      </c>
      <c r="AE25" s="298">
        <f>+IF(F25=0,"",'Ark1'!AB82)</f>
        <v>1.8477026702656447</v>
      </c>
      <c r="AF25" s="298">
        <f>+IF(F25=0,"",'Ark1'!AC82)</f>
        <v>67.734858514316016</v>
      </c>
      <c r="AG25" s="98">
        <f t="shared" si="6"/>
        <v>3.141811175337188</v>
      </c>
      <c r="AH25" s="99"/>
      <c r="AI25" s="25"/>
      <c r="AS25"/>
      <c r="AW25"/>
      <c r="AX25"/>
      <c r="AY25"/>
      <c r="AZ25"/>
      <c r="BA25"/>
      <c r="BB25"/>
      <c r="BF25"/>
      <c r="BG25"/>
      <c r="BH25"/>
    </row>
    <row r="26" spans="1:60" ht="15.6">
      <c r="A26" s="25"/>
      <c r="B26" s="97">
        <f>+'Ark1'!C83</f>
        <v>2024</v>
      </c>
      <c r="C26" s="97">
        <f>+'Ark1'!E83</f>
        <v>17</v>
      </c>
      <c r="D26" s="299">
        <f>+IF(F26=0,"",'Ark1'!Q83)</f>
        <v>68</v>
      </c>
      <c r="E26" s="104">
        <f t="shared" si="0"/>
        <v>-38</v>
      </c>
      <c r="F26" s="305">
        <f>+'Ark1'!R83</f>
        <v>259</v>
      </c>
      <c r="G26" s="104">
        <f t="shared" si="1"/>
        <v>-116</v>
      </c>
      <c r="H26" s="99">
        <f>+IF(F26=0,"",'Ark1'!AF83)</f>
        <v>0.5998564050304559</v>
      </c>
      <c r="I26" s="99">
        <f t="shared" si="2"/>
        <v>-0.16725006934818798</v>
      </c>
      <c r="J26" s="99">
        <f>+IF(F26=0,"",'Ark1'!AG83)</f>
        <v>0.45988624892369245</v>
      </c>
      <c r="K26" s="101"/>
      <c r="L26" s="357">
        <f>+IF(F26=0,"",'Ark1'!AI83)</f>
        <v>245</v>
      </c>
      <c r="M26" s="382"/>
      <c r="N26" s="58">
        <f>+IF(F26=0,"",'Ark1'!U83)</f>
        <v>19.858687258687272</v>
      </c>
      <c r="O26" s="99">
        <f t="shared" si="3"/>
        <v>0.53655392535394597</v>
      </c>
      <c r="P26" s="103"/>
      <c r="Q26" s="150">
        <f>+IF(L26=0,"",'Ark1'!AJ83)</f>
        <v>99.657142857142958</v>
      </c>
      <c r="R26" s="25"/>
      <c r="S26" s="150">
        <f>+IF(L26=0,"",'Ark1'!AK83)</f>
        <v>19.124991376326296</v>
      </c>
      <c r="T26" s="386"/>
      <c r="U26" s="5">
        <f>+IF(F26=0,"",'Ark1'!S83)</f>
        <v>6.9961389961389955</v>
      </c>
      <c r="V26" s="98">
        <f t="shared" si="4"/>
        <v>0.44413899613899677</v>
      </c>
      <c r="W26" s="103"/>
      <c r="X26" s="98">
        <f>+IF(F26=0,"",'Ark1'!T83)</f>
        <v>5.5328185328185322</v>
      </c>
      <c r="Y26" s="98">
        <f t="shared" si="5"/>
        <v>0.75415186615186425</v>
      </c>
      <c r="Z26" s="297">
        <f>+IF(F26=0,"",'Ark1'!W83)</f>
        <v>5.019305019305019</v>
      </c>
      <c r="AA26" s="104">
        <f>+IF(F26=0,"",'Ark1'!X83)</f>
        <v>64.478764478764475</v>
      </c>
      <c r="AB26" s="104">
        <f>+IF(F26=0,"",'Ark1'!Y83)</f>
        <v>28.571428571428577</v>
      </c>
      <c r="AC26" s="99">
        <f>+IF(F26=0,"",'Ark1'!Z83)</f>
        <v>8.0324650033228018</v>
      </c>
      <c r="AD26" s="297">
        <f>+IF(F26=0,"",'Ark1'!AA83)</f>
        <v>1.7955287011316219</v>
      </c>
      <c r="AE26" s="298">
        <f>+IF(F26=0,"",'Ark1'!AB83)</f>
        <v>1.889281944117118</v>
      </c>
      <c r="AF26" s="298">
        <f>+IF(F26=0,"",'Ark1'!AC83)</f>
        <v>69.008295642185075</v>
      </c>
      <c r="AG26" s="98">
        <f t="shared" si="6"/>
        <v>2.8385209713024304</v>
      </c>
      <c r="AH26" s="99"/>
      <c r="AI26" s="25"/>
      <c r="AS26"/>
      <c r="AW26"/>
      <c r="AX26"/>
      <c r="AY26"/>
      <c r="AZ26"/>
      <c r="BA26"/>
      <c r="BB26"/>
      <c r="BF26"/>
      <c r="BG26"/>
      <c r="BH26"/>
    </row>
    <row r="27" spans="1:60" ht="15.6">
      <c r="A27" s="25"/>
      <c r="B27" s="97">
        <f>+'Ark1'!C84</f>
        <v>2024</v>
      </c>
      <c r="C27" s="97">
        <f>+'Ark1'!E84</f>
        <v>18</v>
      </c>
      <c r="D27" s="97">
        <f>+IF(F27=0,"",'Ark1'!Q84)</f>
        <v>59</v>
      </c>
      <c r="E27" s="104">
        <f t="shared" si="0"/>
        <v>-19</v>
      </c>
      <c r="F27" s="305">
        <f>+'Ark1'!R84</f>
        <v>155</v>
      </c>
      <c r="G27" s="104">
        <f t="shared" si="1"/>
        <v>-74</v>
      </c>
      <c r="H27" s="99">
        <f>+IF(F27=0,"",'Ark1'!AF84)</f>
        <v>0.35898742385992538</v>
      </c>
      <c r="I27" s="99">
        <f t="shared" si="2"/>
        <v>-0.10945892982729988</v>
      </c>
      <c r="J27" s="99">
        <f>+IF(F27=0,"",'Ark1'!AG84)</f>
        <v>0.33343854249839255</v>
      </c>
      <c r="K27" s="101"/>
      <c r="L27" s="357">
        <f>+IF(F27=0,"",'Ark1'!AI84)</f>
        <v>141</v>
      </c>
      <c r="M27" s="382"/>
      <c r="N27" s="58">
        <f>+IF(F27=0,"",'Ark1'!U84)</f>
        <v>24.05935483870968</v>
      </c>
      <c r="O27" s="99">
        <f t="shared" si="3"/>
        <v>-0.84457529229468875</v>
      </c>
      <c r="P27" s="103"/>
      <c r="Q27" s="150">
        <f>+IF(L27=0,"",'Ark1'!AJ84)</f>
        <v>104.35106382978728</v>
      </c>
      <c r="R27" s="25"/>
      <c r="S27" s="150">
        <f>+IF(L27=0,"",'Ark1'!AK84)</f>
        <v>20.270492466679457</v>
      </c>
      <c r="T27" s="386"/>
      <c r="U27" s="5">
        <f>+IF(F27=0,"",'Ark1'!S84)</f>
        <v>7.2387096774193571</v>
      </c>
      <c r="V27" s="98">
        <f t="shared" si="4"/>
        <v>-0.33334272432736967</v>
      </c>
      <c r="W27" s="103"/>
      <c r="X27" s="98">
        <f>+IF(F27=0,"",'Ark1'!T84)</f>
        <v>6.5548387096774192</v>
      </c>
      <c r="Y27" s="98">
        <f t="shared" si="5"/>
        <v>0.71641076207916221</v>
      </c>
      <c r="Z27" s="99">
        <f>+IF(F27=0,"",'Ark1'!W84)</f>
        <v>23.2258064516129</v>
      </c>
      <c r="AA27" s="99">
        <f>+IF(F27=0,"",'Ark1'!X84)</f>
        <v>74.838709677419374</v>
      </c>
      <c r="AB27" s="99">
        <f>+IF(F27=0,"",'Ark1'!Y84)</f>
        <v>49.677419354838712</v>
      </c>
      <c r="AC27" s="99">
        <f>+IF(F27=0,"",'Ark1'!Z84)</f>
        <v>10.217693046704351</v>
      </c>
      <c r="AD27" s="99">
        <f>+IF(F27=0,"",'Ark1'!AA84)</f>
        <v>1.8668029284788796</v>
      </c>
      <c r="AE27" s="98">
        <f>+IF(F27=0,"",'Ark1'!AB84)</f>
        <v>2.5174024899817042</v>
      </c>
      <c r="AF27" s="98">
        <f>+IF(F27=0,"",'Ark1'!AC84)</f>
        <v>76.691257748084126</v>
      </c>
      <c r="AG27" s="98">
        <f t="shared" si="6"/>
        <v>3.3237076648841346</v>
      </c>
      <c r="AH27" s="99"/>
      <c r="AI27" s="25"/>
      <c r="AS27"/>
      <c r="AW27"/>
      <c r="AX27"/>
      <c r="AY27"/>
      <c r="AZ27"/>
      <c r="BA27"/>
      <c r="BB27"/>
      <c r="BF27"/>
      <c r="BG27"/>
      <c r="BH27"/>
    </row>
    <row r="28" spans="1:60" ht="15.6">
      <c r="A28" s="25"/>
      <c r="B28" s="97">
        <f>+'Ark1'!C85</f>
        <v>2024</v>
      </c>
      <c r="C28" s="97">
        <f>+'Ark1'!E85</f>
        <v>19</v>
      </c>
      <c r="D28" s="97">
        <f>+IF(F28=0,"",'Ark1'!Q85)</f>
        <v>52</v>
      </c>
      <c r="E28" s="104">
        <f t="shared" si="0"/>
        <v>-88</v>
      </c>
      <c r="F28" s="305">
        <f>+'Ark1'!R85</f>
        <v>271</v>
      </c>
      <c r="G28" s="104">
        <f t="shared" si="1"/>
        <v>-282</v>
      </c>
      <c r="H28" s="99">
        <f>+IF(F28=0,"",'Ark1'!AF85)</f>
        <v>0.62764897978090195</v>
      </c>
      <c r="I28" s="99">
        <f t="shared" si="2"/>
        <v>-0.50357736776947171</v>
      </c>
      <c r="J28" s="99">
        <f>+IF(F28=0,"",'Ark1'!AG85)</f>
        <v>0.47427278262743361</v>
      </c>
      <c r="K28" s="101"/>
      <c r="L28" s="357">
        <f>+IF(F28=0,"",'Ark1'!AI85)</f>
        <v>263</v>
      </c>
      <c r="M28" s="382"/>
      <c r="N28" s="58">
        <f>+IF(F28=0,"",'Ark1'!U85)</f>
        <v>19.573062730627321</v>
      </c>
      <c r="O28" s="99">
        <f t="shared" si="3"/>
        <v>-2.551349565936885</v>
      </c>
      <c r="P28" s="103"/>
      <c r="Q28" s="150">
        <f>+IF(L28=0,"",'Ark1'!AJ85)</f>
        <v>99.084410646387838</v>
      </c>
      <c r="R28" s="25"/>
      <c r="S28" s="150">
        <f>+IF(L28=0,"",'Ark1'!AK85)</f>
        <v>18.350590381274547</v>
      </c>
      <c r="T28" s="386"/>
      <c r="U28" s="5">
        <f>+IF(F28=0,"",'Ark1'!S85)</f>
        <v>6.3210332103321027</v>
      </c>
      <c r="V28" s="98">
        <f t="shared" si="4"/>
        <v>-0.59216751299520176</v>
      </c>
      <c r="W28" s="103"/>
      <c r="X28" s="98">
        <f>+IF(F28=0,"",'Ark1'!T85)</f>
        <v>5.0590405904059033</v>
      </c>
      <c r="Y28" s="98">
        <f t="shared" si="5"/>
        <v>3.7340771237729165E-2</v>
      </c>
      <c r="Z28" s="99">
        <f>+IF(F28=0,"",'Ark1'!W85)</f>
        <v>9.5940959409594093</v>
      </c>
      <c r="AA28" s="99">
        <f>+IF(F28=0,"",'Ark1'!X85)</f>
        <v>63.837638376383765</v>
      </c>
      <c r="AB28" s="99">
        <f>+IF(F28=0,"",'Ark1'!Y85)</f>
        <v>28.413284132841319</v>
      </c>
      <c r="AC28" s="99">
        <f>+IF(F28=0,"",'Ark1'!Z85)</f>
        <v>10.021808941369764</v>
      </c>
      <c r="AD28" s="99">
        <f>+IF(F28=0,"",'Ark1'!AA85)</f>
        <v>2.6177580551035313</v>
      </c>
      <c r="AE28" s="98">
        <f>+IF(F28=0,"",'Ark1'!AB85)</f>
        <v>2.3566310234400802</v>
      </c>
      <c r="AF28" s="98">
        <f>+IF(F28=0,"",'Ark1'!AC85)</f>
        <v>78.010672461976455</v>
      </c>
      <c r="AG28" s="98">
        <f t="shared" si="6"/>
        <v>3.0964973730297749</v>
      </c>
      <c r="AH28" s="99"/>
      <c r="AI28" s="25"/>
      <c r="AS28"/>
      <c r="AW28"/>
      <c r="AX28"/>
      <c r="AY28"/>
      <c r="AZ28"/>
      <c r="BA28"/>
      <c r="BB28"/>
      <c r="BF28"/>
      <c r="BG28"/>
      <c r="BH28"/>
    </row>
    <row r="29" spans="1:60" ht="15.6">
      <c r="A29" s="25"/>
      <c r="B29" s="97">
        <f>+'Ark1'!C86</f>
        <v>2024</v>
      </c>
      <c r="C29" s="97">
        <f>+'Ark1'!E86</f>
        <v>20</v>
      </c>
      <c r="D29" s="97">
        <f>+IF(F29=0,"",'Ark1'!Q86)</f>
        <v>91</v>
      </c>
      <c r="E29" s="104">
        <f t="shared" si="0"/>
        <v>88</v>
      </c>
      <c r="F29" s="305">
        <f>+'Ark1'!R86</f>
        <v>264</v>
      </c>
      <c r="G29" s="104">
        <f t="shared" si="1"/>
        <v>260</v>
      </c>
      <c r="H29" s="99">
        <f>+IF(F29=0,"",'Ark1'!AF86)</f>
        <v>0.6114366445098085</v>
      </c>
      <c r="I29" s="99">
        <f t="shared" si="2"/>
        <v>0.60325417544976967</v>
      </c>
      <c r="J29" s="99">
        <f>+IF(F29=0,"",'Ark1'!AG86)</f>
        <v>0.58789868089166064</v>
      </c>
      <c r="K29" s="101"/>
      <c r="L29" s="357">
        <f>+IF(F29=0,"",'Ark1'!AI86)</f>
        <v>226</v>
      </c>
      <c r="M29" s="382"/>
      <c r="N29" s="58">
        <f>+IF(F29=0,"",'Ark1'!U86)</f>
        <v>24.905681818181804</v>
      </c>
      <c r="O29" s="99">
        <f t="shared" si="3"/>
        <v>-3.2443181818181941</v>
      </c>
      <c r="P29" s="103"/>
      <c r="Q29" s="150">
        <f>+IF(L29=0,"",'Ark1'!AJ86)</f>
        <v>105.06371681415932</v>
      </c>
      <c r="R29" s="25"/>
      <c r="S29" s="150">
        <f>+IF(L29=0,"",'Ark1'!AK86)</f>
        <v>20.182970705537951</v>
      </c>
      <c r="T29" s="386"/>
      <c r="U29" s="5">
        <f>+IF(F29=0,"",'Ark1'!S86)</f>
        <v>7.4053030303030303</v>
      </c>
      <c r="V29" s="98">
        <f t="shared" si="4"/>
        <v>-9.4696969696969724E-2</v>
      </c>
      <c r="W29" s="103"/>
      <c r="X29" s="98">
        <f>+IF(F29=0,"",'Ark1'!T86)</f>
        <v>5.912878787878789</v>
      </c>
      <c r="Y29" s="98">
        <f t="shared" si="5"/>
        <v>-0.83712121212121104</v>
      </c>
      <c r="Z29" s="99">
        <f>+IF(F29=0,"",'Ark1'!W86)</f>
        <v>12.878787878787877</v>
      </c>
      <c r="AA29" s="99">
        <f>+IF(F29=0,"",'Ark1'!X86)</f>
        <v>75.378787878787875</v>
      </c>
      <c r="AB29" s="99">
        <f>+IF(F29=0,"",'Ark1'!Y86)</f>
        <v>48.484848484848492</v>
      </c>
      <c r="AC29" s="99">
        <f>+IF(F29=0,"",'Ark1'!Z86)</f>
        <v>10.858068756039559</v>
      </c>
      <c r="AD29" s="99">
        <f>+IF(F29=0,"",'Ark1'!AA86)</f>
        <v>2.0740391858728882</v>
      </c>
      <c r="AE29" s="98">
        <f>+IF(F29=0,"",'Ark1'!AB86)</f>
        <v>2.366909034848407</v>
      </c>
      <c r="AF29" s="98">
        <f>+IF(F29=0,"",'Ark1'!AC86)</f>
        <v>81.989057545446983</v>
      </c>
      <c r="AG29" s="98">
        <f t="shared" si="6"/>
        <v>3.3632225063938601</v>
      </c>
      <c r="AH29" s="99"/>
      <c r="AI29" s="25"/>
      <c r="AS29"/>
      <c r="AW29"/>
      <c r="AX29"/>
      <c r="AY29"/>
      <c r="AZ29"/>
      <c r="BA29"/>
      <c r="BB29"/>
      <c r="BF29"/>
      <c r="BG29"/>
      <c r="BH29"/>
    </row>
    <row r="30" spans="1:60" ht="15.6">
      <c r="A30" s="25"/>
      <c r="B30" s="97">
        <f>+'Ark1'!C87</f>
        <v>2024</v>
      </c>
      <c r="C30" s="97">
        <f>+'Ark1'!E87</f>
        <v>21</v>
      </c>
      <c r="D30" s="97">
        <f>+IF(F30=0,"",'Ark1'!Q87)</f>
        <v>61</v>
      </c>
      <c r="E30" s="104">
        <f t="shared" si="0"/>
        <v>-98</v>
      </c>
      <c r="F30" s="305">
        <f>+'Ark1'!R87</f>
        <v>155</v>
      </c>
      <c r="G30" s="104">
        <f t="shared" si="1"/>
        <v>-373</v>
      </c>
      <c r="H30" s="99">
        <f>+IF(F30=0,"",'Ark1'!AF87)</f>
        <v>0.35898742385992538</v>
      </c>
      <c r="I30" s="99">
        <f t="shared" si="2"/>
        <v>-0.72109849206520504</v>
      </c>
      <c r="J30" s="99">
        <f>+IF(F30=0,"",'Ark1'!AG87)</f>
        <v>0.3696865273554259</v>
      </c>
      <c r="K30" s="101"/>
      <c r="L30" s="357">
        <f>+IF(F30=0,"",'Ark1'!AI87)</f>
        <v>155</v>
      </c>
      <c r="M30" s="382"/>
      <c r="N30" s="58">
        <f>+IF(F30=0,"",'Ark1'!U87)</f>
        <v>26.67483870967742</v>
      </c>
      <c r="O30" s="99">
        <f t="shared" si="3"/>
        <v>3.5500281036168175</v>
      </c>
      <c r="P30" s="103"/>
      <c r="Q30" s="150">
        <f>+IF(L30=0,"",'Ark1'!AJ87)</f>
        <v>106.4045161290322</v>
      </c>
      <c r="R30" s="25"/>
      <c r="S30" s="150">
        <f>+IF(L30=0,"",'Ark1'!AK87)</f>
        <v>21.420199579182928</v>
      </c>
      <c r="T30" s="386"/>
      <c r="U30" s="5">
        <f>+IF(F30=0,"",'Ark1'!S87)</f>
        <v>7.5741935483870977</v>
      </c>
      <c r="V30" s="98">
        <f t="shared" si="4"/>
        <v>0.59881476050830962</v>
      </c>
      <c r="W30" s="103"/>
      <c r="X30" s="98">
        <f>+IF(F30=0,"",'Ark1'!T87)</f>
        <v>5.5419354838709687</v>
      </c>
      <c r="Y30" s="98">
        <f t="shared" si="5"/>
        <v>0.280571847507332</v>
      </c>
      <c r="Z30" s="99">
        <f>+IF(F30=0,"",'Ark1'!W87)</f>
        <v>7.7419354838709697</v>
      </c>
      <c r="AA30" s="99">
        <f>+IF(F30=0,"",'Ark1'!X87)</f>
        <v>89.032258064516114</v>
      </c>
      <c r="AB30" s="99">
        <f>+IF(F30=0,"",'Ark1'!Y87)</f>
        <v>61.935483870967758</v>
      </c>
      <c r="AC30" s="99">
        <f>+IF(F30=0,"",'Ark1'!Z87)</f>
        <v>8.9270852342988718</v>
      </c>
      <c r="AD30" s="99">
        <f>+IF(F30=0,"",'Ark1'!AA87)</f>
        <v>1.7994565025236109</v>
      </c>
      <c r="AE30" s="98">
        <f>+IF(F30=0,"",'Ark1'!AB87)</f>
        <v>1.8254074566886265</v>
      </c>
      <c r="AF30" s="98">
        <f>+IF(F30=0,"",'Ark1'!AC87)</f>
        <v>75.691223106763005</v>
      </c>
      <c r="AG30" s="98">
        <f t="shared" si="6"/>
        <v>3.5218057921635433</v>
      </c>
      <c r="AH30" s="99"/>
      <c r="AI30" s="25"/>
      <c r="AS30"/>
      <c r="AW30"/>
      <c r="AX30"/>
      <c r="AY30"/>
      <c r="AZ30"/>
      <c r="BA30"/>
      <c r="BB30"/>
      <c r="BF30"/>
      <c r="BG30"/>
      <c r="BH30"/>
    </row>
    <row r="31" spans="1:60" ht="15.6">
      <c r="A31" s="25"/>
      <c r="B31" s="97">
        <f>+'Ark1'!C88</f>
        <v>2024</v>
      </c>
      <c r="C31" s="97">
        <f>+'Ark1'!E88</f>
        <v>22</v>
      </c>
      <c r="D31" s="97">
        <f>+IF(F31=0,"",'Ark1'!Q88)</f>
        <v>151</v>
      </c>
      <c r="E31" s="104">
        <f t="shared" si="0"/>
        <v>87</v>
      </c>
      <c r="F31" s="305">
        <f>+'Ark1'!R88</f>
        <v>479</v>
      </c>
      <c r="G31" s="104">
        <f t="shared" si="1"/>
        <v>276</v>
      </c>
      <c r="H31" s="99">
        <f>+IF(F31=0,"",'Ark1'!AF88)</f>
        <v>1.1093869421219631</v>
      </c>
      <c r="I31" s="99">
        <f t="shared" si="2"/>
        <v>0.69412663732499058</v>
      </c>
      <c r="J31" s="99">
        <f>+IF(F31=0,"",'Ark1'!AG88)</f>
        <v>1.0076743081901298</v>
      </c>
      <c r="K31" s="101"/>
      <c r="L31" s="357">
        <f>+IF(F31=0,"",'Ark1'!AI88)</f>
        <v>477</v>
      </c>
      <c r="M31" s="382"/>
      <c r="N31" s="58">
        <f>+IF(F31=0,"",'Ark1'!U88)</f>
        <v>23.527974947807905</v>
      </c>
      <c r="O31" s="99">
        <f t="shared" si="3"/>
        <v>-0.94148318027088962</v>
      </c>
      <c r="P31" s="103"/>
      <c r="Q31" s="150">
        <f>+IF(L31=0,"",'Ark1'!AJ88)</f>
        <v>104.26540880503148</v>
      </c>
      <c r="R31" s="25"/>
      <c r="S31" s="150">
        <f>+IF(L31=0,"",'Ark1'!AK88)</f>
        <v>20.456400158755233</v>
      </c>
      <c r="T31" s="386"/>
      <c r="U31" s="5">
        <f>+IF(F31=0,"",'Ark1'!S88)</f>
        <v>7.1753653444676404</v>
      </c>
      <c r="V31" s="98">
        <f t="shared" si="4"/>
        <v>-0.18916667523679198</v>
      </c>
      <c r="W31" s="103"/>
      <c r="X31" s="98">
        <f>+IF(F31=0,"",'Ark1'!T88)</f>
        <v>5.5845511482254686</v>
      </c>
      <c r="Y31" s="98">
        <f t="shared" si="5"/>
        <v>-0.43515328527206876</v>
      </c>
      <c r="Z31" s="99">
        <f>+IF(F31=0,"",'Ark1'!W88)</f>
        <v>11.899791231732777</v>
      </c>
      <c r="AA31" s="99">
        <f>+IF(F31=0,"",'Ark1'!X88)</f>
        <v>77.453027139874749</v>
      </c>
      <c r="AB31" s="99">
        <f>+IF(F31=0,"",'Ark1'!Y88)</f>
        <v>49.686847599164928</v>
      </c>
      <c r="AC31" s="99">
        <f>+IF(F31=0,"",'Ark1'!Z88)</f>
        <v>9.9647568035483047</v>
      </c>
      <c r="AD31" s="99">
        <f>+IF(F31=0,"",'Ark1'!AA88)</f>
        <v>1.7926254122406886</v>
      </c>
      <c r="AE31" s="98">
        <f>+IF(F31=0,"",'Ark1'!AB88)</f>
        <v>2.6612214371547047</v>
      </c>
      <c r="AF31" s="98">
        <f>+IF(F31=0,"",'Ark1'!AC88)</f>
        <v>58.368498485214488</v>
      </c>
      <c r="AG31" s="98">
        <f t="shared" si="6"/>
        <v>3.2789933081175406</v>
      </c>
      <c r="AH31" s="99"/>
      <c r="AI31" s="25"/>
      <c r="AS31"/>
      <c r="AW31"/>
      <c r="AX31"/>
      <c r="AY31"/>
      <c r="AZ31"/>
      <c r="BA31"/>
      <c r="BB31"/>
      <c r="BF31"/>
      <c r="BG31"/>
      <c r="BH31"/>
    </row>
    <row r="32" spans="1:60" ht="15.6">
      <c r="A32" s="25"/>
      <c r="B32" s="97">
        <f>+'Ark1'!C89</f>
        <v>2024</v>
      </c>
      <c r="C32" s="97">
        <f>+'Ark1'!E89</f>
        <v>23</v>
      </c>
      <c r="D32" s="97">
        <f>+IF(F32=0,"",'Ark1'!Q89)</f>
        <v>46</v>
      </c>
      <c r="E32" s="104">
        <f t="shared" si="0"/>
        <v>-92</v>
      </c>
      <c r="F32" s="305">
        <f>+'Ark1'!R89</f>
        <v>199</v>
      </c>
      <c r="G32" s="104">
        <f t="shared" si="1"/>
        <v>-205</v>
      </c>
      <c r="H32" s="99">
        <f>+IF(F32=0,"",'Ark1'!AF89)</f>
        <v>0.46089353127822685</v>
      </c>
      <c r="I32" s="99">
        <f t="shared" si="2"/>
        <v>-0.3655358437856987</v>
      </c>
      <c r="J32" s="99">
        <f>+IF(F32=0,"",'Ark1'!AG89)</f>
        <v>0.36828274501143121</v>
      </c>
      <c r="K32" s="101"/>
      <c r="L32" s="357">
        <f>+IF(F32=0,"",'Ark1'!AI89)</f>
        <v>178</v>
      </c>
      <c r="M32" s="382"/>
      <c r="N32" s="58">
        <f>+IF(F32=0,"",'Ark1'!U89)</f>
        <v>20.697989949748745</v>
      </c>
      <c r="O32" s="99">
        <f t="shared" si="3"/>
        <v>-4.1928516344096742</v>
      </c>
      <c r="P32" s="103"/>
      <c r="Q32" s="150">
        <f>+IF(L32=0,"",'Ark1'!AJ89)</f>
        <v>104.24550561797751</v>
      </c>
      <c r="R32" s="25"/>
      <c r="S32" s="150">
        <f>+IF(L32=0,"",'Ark1'!AK89)</f>
        <v>18.047030979717441</v>
      </c>
      <c r="T32" s="386"/>
      <c r="U32" s="5">
        <f>+IF(F32=0,"",'Ark1'!S89)</f>
        <v>6.5427135678391952</v>
      </c>
      <c r="V32" s="98">
        <f t="shared" si="4"/>
        <v>-0.32857356087367329</v>
      </c>
      <c r="W32" s="103"/>
      <c r="X32" s="98">
        <f>+IF(F32=0,"",'Ark1'!T89)</f>
        <v>5.2361809045226124</v>
      </c>
      <c r="Y32" s="98">
        <f t="shared" si="5"/>
        <v>-0.35787850141798128</v>
      </c>
      <c r="Z32" s="99">
        <f>+IF(F32=0,"",'Ark1'!W89)</f>
        <v>5.5276381909547743</v>
      </c>
      <c r="AA32" s="286">
        <f>+IF(F32=0,"",'Ark1'!X89)</f>
        <v>63.819095477386945</v>
      </c>
      <c r="AB32" s="286">
        <f>+IF(F32=0,"",'Ark1'!Y89)</f>
        <v>37.688442211055282</v>
      </c>
      <c r="AC32" s="286">
        <f>+IF(F32=0,"",'Ark1'!Z89)</f>
        <v>8.2797686455612691</v>
      </c>
      <c r="AD32" s="99">
        <f>+IF(F32=0,"",'Ark1'!AA89)</f>
        <v>2.0266899204206119</v>
      </c>
      <c r="AE32" s="98">
        <f>+IF(F32=0,"",'Ark1'!AB89)</f>
        <v>1.9592577528615072</v>
      </c>
      <c r="AF32" s="98">
        <f>+IF(F32=0,"",'Ark1'!AC89)</f>
        <v>78.094156875281243</v>
      </c>
      <c r="AG32" s="98">
        <f t="shared" si="6"/>
        <v>3.163517665130569</v>
      </c>
      <c r="AH32" s="99"/>
      <c r="AI32" s="25"/>
      <c r="AS32"/>
      <c r="AW32"/>
      <c r="AX32"/>
      <c r="AY32"/>
      <c r="AZ32"/>
      <c r="BA32"/>
      <c r="BB32"/>
      <c r="BF32"/>
      <c r="BG32"/>
      <c r="BH32"/>
    </row>
    <row r="33" spans="1:60" ht="15.6">
      <c r="A33" s="25"/>
      <c r="B33" s="97">
        <f>+'Ark1'!C90</f>
        <v>2024</v>
      </c>
      <c r="C33" s="97">
        <f>+'Ark1'!E90</f>
        <v>24</v>
      </c>
      <c r="D33" s="97">
        <f>+IF(F33=0,"",'Ark1'!Q90)</f>
        <v>60</v>
      </c>
      <c r="E33" s="104">
        <f t="shared" si="0"/>
        <v>-4</v>
      </c>
      <c r="F33" s="305">
        <f>+'Ark1'!R90</f>
        <v>196</v>
      </c>
      <c r="G33" s="104">
        <f t="shared" si="1"/>
        <v>-82</v>
      </c>
      <c r="H33" s="99">
        <f>+IF(F33=0,"",'Ark1'!AF90)</f>
        <v>0.45394538759061553</v>
      </c>
      <c r="I33" s="99">
        <f t="shared" si="2"/>
        <v>-0.11473621208208562</v>
      </c>
      <c r="J33" s="99">
        <f>+IF(F33=0,"",'Ark1'!AG90)</f>
        <v>0.4309701208951659</v>
      </c>
      <c r="K33" s="101"/>
      <c r="L33" s="357">
        <f>+IF(F33=0,"",'Ark1'!AI90)</f>
        <v>196</v>
      </c>
      <c r="M33" s="382"/>
      <c r="N33" s="58">
        <f>+IF(F33=0,"",'Ark1'!U90)</f>
        <v>24.591836734693871</v>
      </c>
      <c r="O33" s="99">
        <f t="shared" si="3"/>
        <v>3.2249302598737053</v>
      </c>
      <c r="P33" s="103"/>
      <c r="Q33" s="150">
        <f>+IF(L33=0,"",'Ark1'!AJ90)</f>
        <v>104.9423469387755</v>
      </c>
      <c r="R33" s="25"/>
      <c r="S33" s="150">
        <f>+IF(L33=0,"",'Ark1'!AK90)</f>
        <v>19.64895552712898</v>
      </c>
      <c r="T33" s="386"/>
      <c r="U33" s="5">
        <f>+IF(F33=0,"",'Ark1'!S90)</f>
        <v>7.2602040816326525</v>
      </c>
      <c r="V33" s="98">
        <f t="shared" si="4"/>
        <v>0.13430480105711329</v>
      </c>
      <c r="W33" s="103"/>
      <c r="X33" s="98">
        <f>+IF(F33=0,"",'Ark1'!T90)</f>
        <v>5.6734693877551026</v>
      </c>
      <c r="Y33" s="98">
        <f t="shared" si="5"/>
        <v>-0.10710615181324101</v>
      </c>
      <c r="Z33" s="99">
        <f>+IF(F33=0,"",'Ark1'!W90)</f>
        <v>10.204081632653063</v>
      </c>
      <c r="AA33" s="286">
        <f>+IF(F33=0,"",'Ark1'!X90)</f>
        <v>82.142857142857125</v>
      </c>
      <c r="AB33" s="286">
        <f>+IF(F33=0,"",'Ark1'!Y90)</f>
        <v>48.979591836734691</v>
      </c>
      <c r="AC33" s="286">
        <f>+IF(F33=0,"",'Ark1'!Z90)</f>
        <v>9.1503113972816319</v>
      </c>
      <c r="AD33" s="99">
        <f>+IF(F33=0,"",'Ark1'!AA90)</f>
        <v>1.6868785202331995</v>
      </c>
      <c r="AE33" s="98">
        <f>+IF(F33=0,"",'Ark1'!AB90)</f>
        <v>2.1009012167477734</v>
      </c>
      <c r="AF33" s="98">
        <f>+IF(F33=0,"",'Ark1'!AC90)</f>
        <v>69.671796751901525</v>
      </c>
      <c r="AG33" s="98">
        <f t="shared" si="6"/>
        <v>3.3872101194659163</v>
      </c>
      <c r="AH33" s="99"/>
      <c r="AI33" s="25"/>
      <c r="AS33"/>
      <c r="AW33"/>
      <c r="AX33"/>
      <c r="AY33"/>
      <c r="AZ33"/>
      <c r="BA33"/>
      <c r="BB33"/>
      <c r="BF33"/>
      <c r="BG33"/>
      <c r="BH33"/>
    </row>
    <row r="34" spans="1:60" ht="15.6">
      <c r="A34" s="25"/>
      <c r="B34" s="97">
        <f>+'Ark1'!C91</f>
        <v>2024</v>
      </c>
      <c r="C34" s="97">
        <f>+'Ark1'!E91</f>
        <v>25</v>
      </c>
      <c r="D34" s="97">
        <f>+IF(F34=0,"",'Ark1'!Q91)</f>
        <v>24</v>
      </c>
      <c r="E34" s="104">
        <f t="shared" si="0"/>
        <v>-37</v>
      </c>
      <c r="F34" s="305">
        <f>+'Ark1'!R91</f>
        <v>73</v>
      </c>
      <c r="G34" s="104">
        <f t="shared" si="1"/>
        <v>-128</v>
      </c>
      <c r="H34" s="99">
        <f>+IF(F34=0,"",'Ark1'!AF91)</f>
        <v>0.16907149639854549</v>
      </c>
      <c r="I34" s="99">
        <f t="shared" si="2"/>
        <v>-0.24209757386840761</v>
      </c>
      <c r="J34" s="99">
        <f>+IF(F34=0,"",'Ark1'!AG91)</f>
        <v>0.15768856954579141</v>
      </c>
      <c r="K34" s="101"/>
      <c r="L34" s="357">
        <f>+IF(F34=0,"",'Ark1'!AI91)</f>
        <v>73</v>
      </c>
      <c r="M34" s="382"/>
      <c r="N34" s="58">
        <f>+IF(F34=0,"",'Ark1'!U91)</f>
        <v>24.158904109589045</v>
      </c>
      <c r="O34" s="99">
        <f t="shared" si="3"/>
        <v>0.38626729366866641</v>
      </c>
      <c r="P34" s="103"/>
      <c r="Q34" s="150">
        <f>+IF(L34=0,"",'Ark1'!AJ91)</f>
        <v>105.38767123287678</v>
      </c>
      <c r="R34" s="25"/>
      <c r="S34" s="150">
        <f>+IF(L34=0,"",'Ark1'!AK91)</f>
        <v>19.271379445487096</v>
      </c>
      <c r="T34" s="386"/>
      <c r="U34" s="5">
        <f>+IF(F34=0,"",'Ark1'!S91)</f>
        <v>6.5068493150684947</v>
      </c>
      <c r="V34" s="98">
        <f t="shared" si="4"/>
        <v>-0.14489197846384272</v>
      </c>
      <c r="W34" s="103"/>
      <c r="X34" s="98">
        <f>+IF(F34=0,"",'Ark1'!T91)</f>
        <v>5.6027397260273988</v>
      </c>
      <c r="Y34" s="98">
        <f t="shared" si="5"/>
        <v>0.14005315886321945</v>
      </c>
      <c r="Z34" s="99">
        <f>+IF(F34=0,"",'Ark1'!W91)</f>
        <v>12.328767123287673</v>
      </c>
      <c r="AA34" s="286">
        <f>+IF(F34=0,"",'Ark1'!X91)</f>
        <v>71.232876712328746</v>
      </c>
      <c r="AB34" s="286">
        <f>+IF(F34=0,"",'Ark1'!Y91)</f>
        <v>43.835616438356162</v>
      </c>
      <c r="AC34" s="286">
        <f>+IF(F34=0,"",'Ark1'!Z91)</f>
        <v>11.764851711149001</v>
      </c>
      <c r="AD34" s="99">
        <f>+IF(F34=0,"",'Ark1'!AA91)</f>
        <v>2.3239272833696738</v>
      </c>
      <c r="AE34" s="98">
        <f>+IF(F34=0,"",'Ark1'!AB91)</f>
        <v>2.2129118363078004</v>
      </c>
      <c r="AF34" s="98">
        <f>+IF(F34=0,"",'Ark1'!AC91)</f>
        <v>88.153144257408229</v>
      </c>
      <c r="AG34" s="98">
        <f t="shared" si="6"/>
        <v>3.7128421052631575</v>
      </c>
      <c r="AH34" s="99"/>
      <c r="AI34" s="25"/>
      <c r="AS34"/>
      <c r="AW34"/>
      <c r="AX34"/>
      <c r="AY34"/>
      <c r="AZ34"/>
      <c r="BA34"/>
      <c r="BB34"/>
      <c r="BF34"/>
      <c r="BG34"/>
      <c r="BH34"/>
    </row>
    <row r="35" spans="1:60" ht="15.6">
      <c r="A35" s="25"/>
      <c r="B35" s="97">
        <f>+'Ark1'!C92</f>
        <v>2024</v>
      </c>
      <c r="C35" s="97">
        <f>+'Ark1'!E92</f>
        <v>26</v>
      </c>
      <c r="D35" s="97">
        <f>+IF(F35=0,"",'Ark1'!Q92)</f>
        <v>32</v>
      </c>
      <c r="E35" s="104">
        <f t="shared" si="0"/>
        <v>-30</v>
      </c>
      <c r="F35" s="305">
        <f>+'Ark1'!R92</f>
        <v>107</v>
      </c>
      <c r="G35" s="104">
        <f t="shared" si="1"/>
        <v>-77</v>
      </c>
      <c r="H35" s="99">
        <f>+IF(F35=0,"",'Ark1'!AF92)</f>
        <v>0.24781712485814208</v>
      </c>
      <c r="I35" s="99">
        <f t="shared" si="2"/>
        <v>-0.128576451903646</v>
      </c>
      <c r="J35" s="99">
        <f>+IF(F35=0,"",'Ark1'!AG92)</f>
        <v>0.19434785368832619</v>
      </c>
      <c r="K35" s="101"/>
      <c r="L35" s="357">
        <f>+IF(F35=0,"",'Ark1'!AI92)</f>
        <v>107</v>
      </c>
      <c r="M35" s="382"/>
      <c r="N35" s="58">
        <f>+IF(F35=0,"",'Ark1'!U92)</f>
        <v>20.314018691588782</v>
      </c>
      <c r="O35" s="99">
        <f t="shared" si="3"/>
        <v>-3.5778291344981739</v>
      </c>
      <c r="P35" s="103"/>
      <c r="Q35" s="150">
        <f>+IF(L35=0,"",'Ark1'!AJ92)</f>
        <v>102.09252336448596</v>
      </c>
      <c r="R35" s="25"/>
      <c r="S35" s="150">
        <f>+IF(L35=0,"",'Ark1'!AK92)</f>
        <v>18.547662253022249</v>
      </c>
      <c r="T35" s="386"/>
      <c r="U35" s="5">
        <f>+IF(F35=0,"",'Ark1'!S92)</f>
        <v>6.6915887850467302</v>
      </c>
      <c r="V35" s="98">
        <f t="shared" si="4"/>
        <v>-0.58558512799674833</v>
      </c>
      <c r="W35" s="103"/>
      <c r="X35" s="98">
        <f>+IF(F35=0,"",'Ark1'!T92)</f>
        <v>5.7289719626168241</v>
      </c>
      <c r="Y35" s="98">
        <f t="shared" si="5"/>
        <v>0.12027631044291009</v>
      </c>
      <c r="Z35" s="99">
        <f>+IF(F35=0,"",'Ark1'!W92)</f>
        <v>4.6728971962616805</v>
      </c>
      <c r="AA35" s="286">
        <f>+IF(F35=0,"",'Ark1'!X92)</f>
        <v>59.813084112149518</v>
      </c>
      <c r="AB35" s="286">
        <f>+IF(F35=0,"",'Ark1'!Y92)</f>
        <v>30.841121495327094</v>
      </c>
      <c r="AC35" s="286">
        <f>+IF(F35=0,"",'Ark1'!Z92)</f>
        <v>7.7020017861377745</v>
      </c>
      <c r="AD35" s="99">
        <f>+IF(F35=0,"",'Ark1'!AA92)</f>
        <v>1.5791350699734403</v>
      </c>
      <c r="AE35" s="98">
        <f>+IF(F35=0,"",'Ark1'!AB92)</f>
        <v>1.8166935841393717</v>
      </c>
      <c r="AF35" s="98">
        <f>+IF(F35=0,"",'Ark1'!AC92)</f>
        <v>72.23540486766305</v>
      </c>
      <c r="AG35" s="98">
        <f t="shared" si="6"/>
        <v>3.0357541899441332</v>
      </c>
      <c r="AH35" s="99"/>
      <c r="AI35" s="25"/>
      <c r="AS35"/>
      <c r="AW35"/>
      <c r="AX35"/>
      <c r="AY35"/>
      <c r="AZ35"/>
      <c r="BA35"/>
      <c r="BB35"/>
      <c r="BF35"/>
      <c r="BG35"/>
      <c r="BH35"/>
    </row>
    <row r="36" spans="1:60" ht="15.6">
      <c r="A36" s="25"/>
      <c r="B36" s="97">
        <f>+'Ark1'!C93</f>
        <v>2024</v>
      </c>
      <c r="C36" s="97">
        <f>+'Ark1'!E93</f>
        <v>27</v>
      </c>
      <c r="D36" s="97">
        <f>+IF(F36=0,"",'Ark1'!Q93)</f>
        <v>14</v>
      </c>
      <c r="E36" s="104">
        <f t="shared" si="0"/>
        <v>-17</v>
      </c>
      <c r="F36" s="305">
        <f>+'Ark1'!R93</f>
        <v>43</v>
      </c>
      <c r="G36" s="104">
        <f t="shared" si="1"/>
        <v>-116</v>
      </c>
      <c r="H36" s="99">
        <f>+IF(F36=0,"",'Ark1'!AF93)</f>
        <v>9.9590059522430899E-2</v>
      </c>
      <c r="I36" s="99">
        <f t="shared" si="2"/>
        <v>-0.22566308561411408</v>
      </c>
      <c r="J36" s="99">
        <f>+IF(F36=0,"",'Ark1'!AG93)</f>
        <v>8.6238730623109466E-2</v>
      </c>
      <c r="K36" s="101"/>
      <c r="L36" s="357">
        <f>+IF(F36=0,"",'Ark1'!AI93)</f>
        <v>43</v>
      </c>
      <c r="M36" s="382"/>
      <c r="N36" s="58">
        <f>+IF(F36=0,"",'Ark1'!U93)</f>
        <v>22.430232558139537</v>
      </c>
      <c r="O36" s="99">
        <f t="shared" si="3"/>
        <v>-0.73894983179758356</v>
      </c>
      <c r="P36" s="103"/>
      <c r="Q36" s="150">
        <f>+IF(L36=0,"",'Ark1'!AJ93)</f>
        <v>104.74186046511632</v>
      </c>
      <c r="R36" s="25"/>
      <c r="S36" s="150">
        <f>+IF(L36=0,"",'Ark1'!AK93)</f>
        <v>18.837596142177762</v>
      </c>
      <c r="T36" s="386"/>
      <c r="U36" s="5">
        <f>+IF(F36=0,"",'Ark1'!S93)</f>
        <v>6.9767441860465107</v>
      </c>
      <c r="V36" s="98">
        <f t="shared" si="4"/>
        <v>0.42957437472575766</v>
      </c>
      <c r="W36" s="103"/>
      <c r="X36" s="98">
        <f>+IF(F36=0,"",'Ark1'!T93)</f>
        <v>6.0465116279069759</v>
      </c>
      <c r="Y36" s="98">
        <f t="shared" si="5"/>
        <v>0.36097703671200687</v>
      </c>
      <c r="Z36" s="99">
        <f>+IF(F36=0,"",'Ark1'!W93)</f>
        <v>13.95348837209302</v>
      </c>
      <c r="AA36" s="286">
        <f>+IF(F36=0,"",'Ark1'!X93)</f>
        <v>83.720930232558146</v>
      </c>
      <c r="AB36" s="286">
        <f>+IF(F36=0,"",'Ark1'!Y93)</f>
        <v>37.209302325581397</v>
      </c>
      <c r="AC36" s="286">
        <f>+IF(F36=0,"",'Ark1'!Z93)</f>
        <v>7.6562646452437555</v>
      </c>
      <c r="AD36" s="99">
        <f>+IF(F36=0,"",'Ark1'!AA93)</f>
        <v>1.577286042587273</v>
      </c>
      <c r="AE36" s="98">
        <f>+IF(F36=0,"",'Ark1'!AB93)</f>
        <v>1.7908486798305541</v>
      </c>
      <c r="AF36" s="98">
        <f>+IF(F36=0,"",'Ark1'!AC93)</f>
        <v>76.266266763812126</v>
      </c>
      <c r="AG36" s="98">
        <f t="shared" si="6"/>
        <v>3.2150000000000007</v>
      </c>
      <c r="AH36" s="99"/>
      <c r="AI36" s="25"/>
      <c r="AS36"/>
      <c r="AW36"/>
      <c r="AX36"/>
      <c r="AY36"/>
      <c r="AZ36"/>
      <c r="BA36"/>
      <c r="BB36"/>
      <c r="BF36"/>
      <c r="BG36"/>
      <c r="BH36"/>
    </row>
    <row r="37" spans="1:60" ht="15.6">
      <c r="A37" s="25"/>
      <c r="B37" s="97">
        <f>+'Ark1'!C94</f>
        <v>2024</v>
      </c>
      <c r="C37" s="97">
        <f>+'Ark1'!E94</f>
        <v>28</v>
      </c>
      <c r="D37" s="97">
        <f>+IF(F37=0,"",'Ark1'!Q94)</f>
        <v>14</v>
      </c>
      <c r="E37" s="104">
        <f t="shared" si="0"/>
        <v>4</v>
      </c>
      <c r="F37" s="305">
        <f>+'Ark1'!R94</f>
        <v>78</v>
      </c>
      <c r="G37" s="104">
        <f t="shared" si="1"/>
        <v>51</v>
      </c>
      <c r="H37" s="99">
        <f>+IF(F37=0,"",'Ark1'!AF94)</f>
        <v>0.18065173587789796</v>
      </c>
      <c r="I37" s="99">
        <f t="shared" si="2"/>
        <v>0.12542006972263561</v>
      </c>
      <c r="J37" s="99">
        <f>+IF(F37=0,"",'Ark1'!AG94)</f>
        <v>0.13641724345430589</v>
      </c>
      <c r="K37" s="101"/>
      <c r="L37" s="357">
        <f>+IF(F37=0,"",'Ark1'!AI94)</f>
        <v>78</v>
      </c>
      <c r="M37" s="382"/>
      <c r="N37" s="58">
        <f>+IF(F37=0,"",'Ark1'!U94)</f>
        <v>19.560256410256407</v>
      </c>
      <c r="O37" s="99">
        <f t="shared" si="3"/>
        <v>-8.2101139601139614</v>
      </c>
      <c r="P37" s="103"/>
      <c r="Q37" s="150">
        <f>+IF(L37=0,"",'Ark1'!AJ94)</f>
        <v>103.19102564102562</v>
      </c>
      <c r="R37" s="25"/>
      <c r="S37" s="150">
        <f>+IF(L37=0,"",'Ark1'!AK94)</f>
        <v>17.184912584735503</v>
      </c>
      <c r="T37" s="386"/>
      <c r="U37" s="5">
        <f>+IF(F37=0,"",'Ark1'!S94)</f>
        <v>5.7948717948717965</v>
      </c>
      <c r="V37" s="98">
        <f t="shared" si="4"/>
        <v>-1.5014245014245011</v>
      </c>
      <c r="W37" s="103"/>
      <c r="X37" s="98">
        <f>+IF(F37=0,"",'Ark1'!T94)</f>
        <v>4.782051282051281</v>
      </c>
      <c r="Y37" s="98">
        <f t="shared" si="5"/>
        <v>-1.5883190883190892</v>
      </c>
      <c r="Z37" s="99">
        <f>+IF(F37=0,"",'Ark1'!W94)</f>
        <v>6.4102564102564097</v>
      </c>
      <c r="AA37" s="286">
        <f>+IF(F37=0,"",'Ark1'!X94)</f>
        <v>69.230769230769269</v>
      </c>
      <c r="AB37" s="286">
        <f>+IF(F37=0,"",'Ark1'!Y94)</f>
        <v>25.641025641025639</v>
      </c>
      <c r="AC37" s="286">
        <f>+IF(F37=0,"",'Ark1'!Z94)</f>
        <v>6.2916986362289746</v>
      </c>
      <c r="AD37" s="99">
        <f>+IF(F37=0,"",'Ark1'!AA94)</f>
        <v>1.5554616295490362</v>
      </c>
      <c r="AE37" s="98">
        <f>+IF(F37=0,"",'Ark1'!AB94)</f>
        <v>1.9522993406029912</v>
      </c>
      <c r="AF37" s="98">
        <f>+IF(F37=0,"",'Ark1'!AC94)</f>
        <v>71.522431623805545</v>
      </c>
      <c r="AG37" s="98">
        <f t="shared" si="6"/>
        <v>3.375442477876105</v>
      </c>
      <c r="AH37" s="99"/>
      <c r="AI37" s="25"/>
      <c r="AS37"/>
      <c r="AW37"/>
      <c r="AX37"/>
      <c r="AY37"/>
      <c r="AZ37"/>
      <c r="BA37"/>
      <c r="BB37"/>
      <c r="BF37"/>
      <c r="BG37"/>
      <c r="BH37"/>
    </row>
    <row r="38" spans="1:60" ht="15.6">
      <c r="A38" s="25"/>
      <c r="B38" s="97">
        <f>+'Ark1'!C95</f>
        <v>2024</v>
      </c>
      <c r="C38" s="97">
        <f>+'Ark1'!E95</f>
        <v>29</v>
      </c>
      <c r="D38" s="97">
        <f>+IF(F38=0,"",'Ark1'!Q95)</f>
        <v>13</v>
      </c>
      <c r="E38" s="104">
        <f t="shared" si="0"/>
        <v>3</v>
      </c>
      <c r="F38" s="305">
        <f>+'Ark1'!R95</f>
        <v>46</v>
      </c>
      <c r="G38" s="104">
        <f t="shared" si="1"/>
        <v>18</v>
      </c>
      <c r="H38" s="99">
        <f>+IF(F38=0,"",'Ark1'!AF95)</f>
        <v>0.1065382032100424</v>
      </c>
      <c r="I38" s="99">
        <f t="shared" si="2"/>
        <v>4.9260919789770319E-2</v>
      </c>
      <c r="J38" s="99">
        <f>+IF(F38=0,"",'Ark1'!AG95)</f>
        <v>0.10095609201301486</v>
      </c>
      <c r="K38" s="101"/>
      <c r="L38" s="357">
        <f>+IF(F38=0,"",'Ark1'!AI95)</f>
        <v>46</v>
      </c>
      <c r="M38" s="382"/>
      <c r="N38" s="58">
        <f>+IF(F38=0,"",'Ark1'!U95)</f>
        <v>24.545652173913044</v>
      </c>
      <c r="O38" s="99">
        <f t="shared" si="3"/>
        <v>1.3492236024844537</v>
      </c>
      <c r="P38" s="103"/>
      <c r="Q38" s="150">
        <f>+IF(L38=0,"",'Ark1'!AJ95)</f>
        <v>104.73260869565217</v>
      </c>
      <c r="R38" s="25"/>
      <c r="S38" s="150">
        <f>+IF(L38=0,"",'Ark1'!AK95)</f>
        <v>20.427610348280027</v>
      </c>
      <c r="T38" s="386"/>
      <c r="U38" s="5">
        <f>+IF(F38=0,"",'Ark1'!S95)</f>
        <v>7.5217391304347823</v>
      </c>
      <c r="V38" s="98">
        <f t="shared" si="4"/>
        <v>0.98602484472049312</v>
      </c>
      <c r="W38" s="103"/>
      <c r="X38" s="98">
        <f>+IF(F38=0,"",'Ark1'!T95)</f>
        <v>6.6086956521739122</v>
      </c>
      <c r="Y38" s="98">
        <f t="shared" si="5"/>
        <v>1.2158385093167681</v>
      </c>
      <c r="Z38" s="99">
        <f>+IF(F38=0,"",'Ark1'!W95)</f>
        <v>10.869565217391305</v>
      </c>
      <c r="AA38" s="286">
        <f>+IF(F38=0,"",'Ark1'!X95)</f>
        <v>82.608695652173907</v>
      </c>
      <c r="AB38" s="286">
        <f>+IF(F38=0,"",'Ark1'!Y95)</f>
        <v>50</v>
      </c>
      <c r="AC38" s="286">
        <f>+IF(F38=0,"",'Ark1'!Z95)</f>
        <v>8.7609485917247074</v>
      </c>
      <c r="AD38" s="99">
        <f>+IF(F38=0,"",'Ark1'!AA95)</f>
        <v>1.5844232311555322</v>
      </c>
      <c r="AE38" s="98">
        <f>+IF(F38=0,"",'Ark1'!AB95)</f>
        <v>1.9943208593356023</v>
      </c>
      <c r="AF38" s="98">
        <f>+IF(F38=0,"",'Ark1'!AC95)</f>
        <v>80.999437315790146</v>
      </c>
      <c r="AG38" s="98">
        <f t="shared" si="6"/>
        <v>3.2632947976878617</v>
      </c>
      <c r="AH38" s="99"/>
      <c r="AI38" s="25"/>
      <c r="AS38"/>
      <c r="AW38"/>
      <c r="AX38"/>
      <c r="AY38"/>
      <c r="AZ38"/>
      <c r="BA38"/>
      <c r="BB38"/>
      <c r="BF38"/>
      <c r="BG38"/>
      <c r="BH38"/>
    </row>
    <row r="39" spans="1:60" ht="15.6">
      <c r="A39" s="25"/>
      <c r="B39" s="97">
        <f>+'Ark1'!C96</f>
        <v>2024</v>
      </c>
      <c r="C39" s="97">
        <f>+'Ark1'!E96</f>
        <v>30</v>
      </c>
      <c r="D39" s="97">
        <f>+IF(F39=0,"",'Ark1'!Q96)</f>
        <v>3</v>
      </c>
      <c r="E39" s="104">
        <f t="shared" si="0"/>
        <v>-15</v>
      </c>
      <c r="F39" s="305">
        <f>+'Ark1'!R96</f>
        <v>21</v>
      </c>
      <c r="G39" s="104">
        <f t="shared" si="1"/>
        <v>-64</v>
      </c>
      <c r="H39" s="99">
        <f>+IF(F39=0,"",'Ark1'!AF96)</f>
        <v>4.8637005813280225E-2</v>
      </c>
      <c r="I39" s="99">
        <f t="shared" si="2"/>
        <v>-0.12524046171254558</v>
      </c>
      <c r="J39" s="99">
        <f>+IF(F39=0,"",'Ark1'!AG96)</f>
        <v>3.7964712309561721E-2</v>
      </c>
      <c r="K39" s="101"/>
      <c r="L39" s="357">
        <f>+IF(F39=0,"",'Ark1'!AI96)</f>
        <v>21</v>
      </c>
      <c r="M39" s="382"/>
      <c r="N39" s="58">
        <f>+IF(F39=0,"",'Ark1'!U96)</f>
        <v>20.219047619047625</v>
      </c>
      <c r="O39" s="99">
        <f t="shared" si="3"/>
        <v>-6.8750700280111836</v>
      </c>
      <c r="P39" s="103"/>
      <c r="Q39" s="150">
        <f>+IF(L39=0,"",'Ark1'!AJ96)</f>
        <v>103.60952380952378</v>
      </c>
      <c r="R39" s="25"/>
      <c r="S39" s="150">
        <f>+IF(L39=0,"",'Ark1'!AK96)</f>
        <v>17.964374473012651</v>
      </c>
      <c r="T39" s="386"/>
      <c r="U39" s="5">
        <f>+IF(F39=0,"",'Ark1'!S96)</f>
        <v>6.4761904761904754</v>
      </c>
      <c r="V39" s="98">
        <f t="shared" si="4"/>
        <v>-0.90028011204481917</v>
      </c>
      <c r="W39" s="103"/>
      <c r="X39" s="98">
        <f>+IF(F39=0,"",'Ark1'!T96)</f>
        <v>5.5714285714285694</v>
      </c>
      <c r="Y39" s="98">
        <f t="shared" si="5"/>
        <v>-0.33445378151260652</v>
      </c>
      <c r="Z39" s="99">
        <f>+IF(F39=0,"",'Ark1'!W96)</f>
        <v>0</v>
      </c>
      <c r="AA39" s="286">
        <f>+IF(F39=0,"",'Ark1'!X96)</f>
        <v>80.952380952380949</v>
      </c>
      <c r="AB39" s="286">
        <f>+IF(F39=0,"",'Ark1'!Y96)</f>
        <v>23.809523809523821</v>
      </c>
      <c r="AC39" s="286">
        <f>+IF(F39=0,"",'Ark1'!Z96)</f>
        <v>3.9807416212152353</v>
      </c>
      <c r="AD39" s="99">
        <f>+IF(F39=0,"",'Ark1'!AA96)</f>
        <v>0.95713101153532398</v>
      </c>
      <c r="AE39" s="98">
        <f>+IF(F39=0,"",'Ark1'!AB96)</f>
        <v>1.0942024088643885</v>
      </c>
      <c r="AF39" s="98">
        <f>+IF(F39=0,"",'Ark1'!AC96)</f>
        <v>82.749578854175283</v>
      </c>
      <c r="AG39" s="98">
        <f t="shared" si="6"/>
        <v>3.1220588235294131</v>
      </c>
      <c r="AH39" s="99"/>
      <c r="AI39" s="25"/>
      <c r="AS39"/>
      <c r="AW39"/>
      <c r="AX39"/>
      <c r="AY39"/>
      <c r="AZ39"/>
      <c r="BA39"/>
      <c r="BB39"/>
      <c r="BF39"/>
      <c r="BG39"/>
      <c r="BH39"/>
    </row>
    <row r="40" spans="1:60" ht="15.6">
      <c r="A40" s="25"/>
      <c r="B40" s="97">
        <f>+'Ark1'!C97</f>
        <v>2024</v>
      </c>
      <c r="C40" s="97">
        <f>+'Ark1'!E97</f>
        <v>31</v>
      </c>
      <c r="D40" s="97">
        <f>+IF(F40=0,"",'Ark1'!Q97)</f>
        <v>30</v>
      </c>
      <c r="E40" s="104">
        <f t="shared" si="0"/>
        <v>-17</v>
      </c>
      <c r="F40" s="305">
        <f>+'Ark1'!R97</f>
        <v>89</v>
      </c>
      <c r="G40" s="104">
        <f t="shared" si="1"/>
        <v>-124</v>
      </c>
      <c r="H40" s="99">
        <f>+IF(F40=0,"",'Ark1'!AF97)</f>
        <v>0.20612826273247337</v>
      </c>
      <c r="I40" s="99">
        <f t="shared" si="2"/>
        <v>-0.22958821471459634</v>
      </c>
      <c r="J40" s="99">
        <f>+IF(F40=0,"",'Ark1'!AG97)</f>
        <v>0.2292188800678106</v>
      </c>
      <c r="K40" s="101"/>
      <c r="L40" s="357">
        <f>+IF(F40=0,"",'Ark1'!AI97)</f>
        <v>89</v>
      </c>
      <c r="M40" s="382"/>
      <c r="N40" s="58">
        <f>+IF(F40=0,"",'Ark1'!U97)</f>
        <v>28.804494382022472</v>
      </c>
      <c r="O40" s="99">
        <f t="shared" si="3"/>
        <v>2.2040248984543993</v>
      </c>
      <c r="P40" s="103"/>
      <c r="Q40" s="150">
        <f>+IF(L40=0,"",'Ark1'!AJ97)</f>
        <v>110.39550561797752</v>
      </c>
      <c r="R40" s="25"/>
      <c r="S40" s="150">
        <f>+IF(L40=0,"",'Ark1'!AK97)</f>
        <v>20.766191095756643</v>
      </c>
      <c r="T40" s="386"/>
      <c r="U40" s="5">
        <f>+IF(F40=0,"",'Ark1'!S97)</f>
        <v>7.7191011235955056</v>
      </c>
      <c r="V40" s="98">
        <f t="shared" si="4"/>
        <v>0.48435933955795019</v>
      </c>
      <c r="W40" s="103"/>
      <c r="X40" s="98">
        <f>+IF(F40=0,"",'Ark1'!T97)</f>
        <v>6.415730337078652</v>
      </c>
      <c r="Y40" s="98">
        <f t="shared" si="5"/>
        <v>0.97911061876879213</v>
      </c>
      <c r="Z40" s="99">
        <f>+IF(F40=0,"",'Ark1'!W97)</f>
        <v>24.719101123595504</v>
      </c>
      <c r="AA40" s="286">
        <f>+IF(F40=0,"",'Ark1'!X97)</f>
        <v>89.887640449438209</v>
      </c>
      <c r="AB40" s="286">
        <f>+IF(F40=0,"",'Ark1'!Y97)</f>
        <v>78.651685393258447</v>
      </c>
      <c r="AC40" s="286">
        <f>+IF(F40=0,"",'Ark1'!Z97)</f>
        <v>8.5369640435829943</v>
      </c>
      <c r="AD40" s="99">
        <f>+IF(F40=0,"",'Ark1'!AA97)</f>
        <v>1.8602208642877112</v>
      </c>
      <c r="AE40" s="98">
        <f>+IF(F40=0,"",'Ark1'!AB97)</f>
        <v>2.1295617989088247</v>
      </c>
      <c r="AF40" s="98">
        <f>+IF(F40=0,"",'Ark1'!AC97)</f>
        <v>88.236365973849246</v>
      </c>
      <c r="AG40" s="98">
        <f t="shared" si="6"/>
        <v>3.7315866084425036</v>
      </c>
      <c r="AH40" s="99"/>
      <c r="AI40" s="25"/>
      <c r="AS40"/>
      <c r="AW40"/>
      <c r="AX40"/>
      <c r="AY40"/>
      <c r="AZ40"/>
      <c r="BA40"/>
      <c r="BB40"/>
      <c r="BF40"/>
      <c r="BG40"/>
      <c r="BH40"/>
    </row>
    <row r="41" spans="1:60" ht="15.6">
      <c r="A41" s="25"/>
      <c r="B41" s="97">
        <f>+'Ark1'!C98</f>
        <v>2024</v>
      </c>
      <c r="C41" s="97">
        <f>+'Ark1'!E98</f>
        <v>32</v>
      </c>
      <c r="D41" s="97">
        <f>+IF(F41=0,"",'Ark1'!Q98)</f>
        <v>84</v>
      </c>
      <c r="E41" s="104">
        <f t="shared" si="0"/>
        <v>-15</v>
      </c>
      <c r="F41" s="305">
        <f>+'Ark1'!R98</f>
        <v>431</v>
      </c>
      <c r="G41" s="104">
        <f t="shared" si="1"/>
        <v>94</v>
      </c>
      <c r="H41" s="99">
        <f>+IF(F41=0,"",'Ark1'!AF98)</f>
        <v>0.99821664312017988</v>
      </c>
      <c r="I41" s="99">
        <f t="shared" si="2"/>
        <v>0.3088436248119053</v>
      </c>
      <c r="J41" s="99">
        <f>+IF(F41=0,"",'Ark1'!AG98)</f>
        <v>0.88627842994544859</v>
      </c>
      <c r="K41" s="101"/>
      <c r="L41" s="357">
        <f>+IF(F41=0,"",'Ark1'!AI98)</f>
        <v>431</v>
      </c>
      <c r="M41" s="382"/>
      <c r="N41" s="58">
        <f>+IF(F41=0,"",'Ark1'!U98)</f>
        <v>22.998143851508122</v>
      </c>
      <c r="O41" s="99">
        <f t="shared" si="3"/>
        <v>-4.9576424986402472</v>
      </c>
      <c r="P41" s="103"/>
      <c r="Q41" s="150">
        <f>+IF(L41=0,"",'Ark1'!AJ98)</f>
        <v>104.45034802784228</v>
      </c>
      <c r="R41" s="25"/>
      <c r="S41" s="150">
        <f>+IF(L41=0,"",'Ark1'!AK98)</f>
        <v>19.174818785717768</v>
      </c>
      <c r="T41" s="386"/>
      <c r="U41" s="5">
        <f>+IF(F41=0,"",'Ark1'!S98)</f>
        <v>6.7772621809744749</v>
      </c>
      <c r="V41" s="98">
        <f t="shared" si="4"/>
        <v>-0.24350933237864059</v>
      </c>
      <c r="W41" s="103"/>
      <c r="X41" s="98">
        <f>+IF(F41=0,"",'Ark1'!T98)</f>
        <v>5.4153132250580009</v>
      </c>
      <c r="Y41" s="98">
        <f t="shared" si="5"/>
        <v>-0.47192713102508588</v>
      </c>
      <c r="Z41" s="99">
        <f>+IF(F41=0,"",'Ark1'!W98)</f>
        <v>8.8167053364269137</v>
      </c>
      <c r="AA41" s="286">
        <f>+IF(F41=0,"",'Ark1'!X98)</f>
        <v>71.92575406032482</v>
      </c>
      <c r="AB41" s="286">
        <f>+IF(F41=0,"",'Ark1'!Y98)</f>
        <v>46.635730858468683</v>
      </c>
      <c r="AC41" s="286">
        <f>+IF(F41=0,"",'Ark1'!Z98)</f>
        <v>9.2202740540224486</v>
      </c>
      <c r="AD41" s="99">
        <f>+IF(F41=0,"",'Ark1'!AA98)</f>
        <v>1.8307867094079175</v>
      </c>
      <c r="AE41" s="98">
        <f>+IF(F41=0,"",'Ark1'!AB98)</f>
        <v>2.0530430883865378</v>
      </c>
      <c r="AF41" s="98">
        <f>+IF(F41=0,"",'Ark1'!AC98)</f>
        <v>82.164480609051893</v>
      </c>
      <c r="AG41" s="98">
        <f t="shared" si="6"/>
        <v>3.3934269085929492</v>
      </c>
      <c r="AH41" s="99"/>
      <c r="AI41" s="25"/>
      <c r="AS41"/>
      <c r="AW41"/>
      <c r="AX41"/>
      <c r="AY41"/>
      <c r="AZ41"/>
      <c r="BA41"/>
      <c r="BB41"/>
      <c r="BF41"/>
      <c r="BG41"/>
      <c r="BH41"/>
    </row>
    <row r="42" spans="1:60" ht="15.6">
      <c r="A42" s="25"/>
      <c r="B42" s="97">
        <f>+'Ark1'!C99</f>
        <v>2024</v>
      </c>
      <c r="C42" s="97">
        <f>+'Ark1'!E99</f>
        <v>33</v>
      </c>
      <c r="D42" s="97">
        <f>+IF(F42=0,"",'Ark1'!Q99)</f>
        <v>210</v>
      </c>
      <c r="E42" s="104">
        <f t="shared" ref="E42:E61" si="7">+IF(F42=0,"",D42-D95)</f>
        <v>-106</v>
      </c>
      <c r="F42" s="305">
        <f>+'Ark1'!R99</f>
        <v>1094</v>
      </c>
      <c r="G42" s="104">
        <f t="shared" ref="G42:G61" si="8">+IF(F42=0,"",F42-F95)</f>
        <v>-331</v>
      </c>
      <c r="H42" s="99">
        <f>+IF(F42=0,"",'Ark1'!AF99)</f>
        <v>2.5337563980823123</v>
      </c>
      <c r="I42" s="99">
        <f t="shared" ref="I42:I61" si="9">+IF(F42=0,"",H42-H95)</f>
        <v>-0.3812482045565333</v>
      </c>
      <c r="J42" s="99">
        <f>+IF(F42=0,"",'Ark1'!AG99)</f>
        <v>2.2312449761133419</v>
      </c>
      <c r="K42" s="101"/>
      <c r="L42" s="357">
        <f>+IF(F42=0,"",'Ark1'!AI99)</f>
        <v>1094</v>
      </c>
      <c r="M42" s="382"/>
      <c r="N42" s="58">
        <f>+IF(F42=0,"",'Ark1'!U99)</f>
        <v>22.810237659963381</v>
      </c>
      <c r="O42" s="99">
        <f t="shared" ref="O42:O61" si="10">+IF(F42=0,"",N42-N95)</f>
        <v>-1.1109553224927318</v>
      </c>
      <c r="P42" s="103"/>
      <c r="Q42" s="150">
        <f>+IF(L42=0,"",'Ark1'!AJ99)</f>
        <v>104.70127970749556</v>
      </c>
      <c r="R42" s="25"/>
      <c r="S42" s="150">
        <f>+IF(L42=0,"",'Ark1'!AK99)</f>
        <v>18.93659145257589</v>
      </c>
      <c r="T42" s="386"/>
      <c r="U42" s="5">
        <f>+IF(F42=0,"",'Ark1'!S99)</f>
        <v>6.8345521023766</v>
      </c>
      <c r="V42" s="98">
        <f t="shared" ref="V42:V61" si="11">+IF(F42=0,"",U42-U95)</f>
        <v>-0.15632509060585242</v>
      </c>
      <c r="W42" s="103"/>
      <c r="X42" s="98">
        <f>+IF(F42=0,"",'Ark1'!T99)</f>
        <v>5.9716636197440573</v>
      </c>
      <c r="Y42" s="98">
        <f t="shared" ref="Y42:Y61" si="12">+IF(F42=0,"",X42-X95)</f>
        <v>5.657590044581351E-2</v>
      </c>
      <c r="Z42" s="99">
        <f>+IF(F42=0,"",'Ark1'!W99)</f>
        <v>8.5009140767824505</v>
      </c>
      <c r="AA42" s="286">
        <f>+IF(F42=0,"",'Ark1'!X99)</f>
        <v>72.577696526508191</v>
      </c>
      <c r="AB42" s="286">
        <f>+IF(F42=0,"",'Ark1'!Y99)</f>
        <v>45.246800731261438</v>
      </c>
      <c r="AC42" s="286">
        <f>+IF(F42=0,"",'Ark1'!Z99)</f>
        <v>8.9895788406050663</v>
      </c>
      <c r="AD42" s="99">
        <f>+IF(F42=0,"",'Ark1'!AA99)</f>
        <v>1.770428926465446</v>
      </c>
      <c r="AE42" s="98">
        <f>+IF(F42=0,"",'Ark1'!AB99)</f>
        <v>1.9359302503913511</v>
      </c>
      <c r="AF42" s="98">
        <f>+IF(F42=0,"",'Ark1'!AC99)</f>
        <v>81.488019012712783</v>
      </c>
      <c r="AG42" s="98">
        <f t="shared" ref="AG42:AG61" si="13">+IF(F42=0,"",N42/U42)</f>
        <v>3.3374882974454909</v>
      </c>
      <c r="AH42" s="99"/>
      <c r="AI42" s="25"/>
      <c r="AS42"/>
      <c r="AW42"/>
      <c r="AX42"/>
      <c r="AY42"/>
      <c r="AZ42"/>
      <c r="BA42"/>
      <c r="BB42"/>
      <c r="BF42"/>
      <c r="BG42"/>
      <c r="BH42"/>
    </row>
    <row r="43" spans="1:60" ht="15.6">
      <c r="A43" s="25"/>
      <c r="B43" s="97">
        <f>+'Ark1'!C100</f>
        <v>2024</v>
      </c>
      <c r="C43" s="97">
        <f>+'Ark1'!E100</f>
        <v>34</v>
      </c>
      <c r="D43" s="97">
        <f>+IF(F43=0,"",'Ark1'!Q100)</f>
        <v>494</v>
      </c>
      <c r="E43" s="104">
        <f t="shared" si="7"/>
        <v>-43</v>
      </c>
      <c r="F43" s="305">
        <f>+'Ark1'!R100</f>
        <v>2019</v>
      </c>
      <c r="G43" s="104">
        <f t="shared" si="8"/>
        <v>-150</v>
      </c>
      <c r="H43" s="99">
        <f>+IF(F43=0,"",'Ark1'!AF100)</f>
        <v>4.676100701762512</v>
      </c>
      <c r="I43" s="99">
        <f t="shared" si="9"/>
        <v>0.23915685395643571</v>
      </c>
      <c r="J43" s="99">
        <f>+IF(F43=0,"",'Ark1'!AG100)</f>
        <v>4.3187944996767822</v>
      </c>
      <c r="K43" s="101"/>
      <c r="L43" s="357">
        <f>+IF(F43=0,"",'Ark1'!AI100)</f>
        <v>2014</v>
      </c>
      <c r="M43" s="382"/>
      <c r="N43" s="58">
        <f>+IF(F43=0,"",'Ark1'!U100)</f>
        <v>23.923576027736566</v>
      </c>
      <c r="O43" s="99">
        <f t="shared" si="10"/>
        <v>-0.79339031620077449</v>
      </c>
      <c r="P43" s="103"/>
      <c r="Q43" s="150">
        <f>+IF(L43=0,"",'Ark1'!AJ100)</f>
        <v>105.73579940417096</v>
      </c>
      <c r="R43" s="25"/>
      <c r="S43" s="150">
        <f>+IF(L43=0,"",'Ark1'!AK100)</f>
        <v>19.24825753418736</v>
      </c>
      <c r="T43" s="386"/>
      <c r="U43" s="5">
        <f>+IF(F43=0,"",'Ark1'!S100)</f>
        <v>6.9658246656760792</v>
      </c>
      <c r="V43" s="98">
        <f t="shared" si="11"/>
        <v>3.7747210627669503E-2</v>
      </c>
      <c r="W43" s="103"/>
      <c r="X43" s="98">
        <f>+IF(F43=0,"",'Ark1'!T100)</f>
        <v>5.9995047052996524</v>
      </c>
      <c r="Y43" s="98">
        <f t="shared" si="12"/>
        <v>0.18253836136235524</v>
      </c>
      <c r="Z43" s="99">
        <f>+IF(F43=0,"",'Ark1'!W100)</f>
        <v>9.6087171867261052</v>
      </c>
      <c r="AA43" s="286">
        <f>+IF(F43=0,"",'Ark1'!X100)</f>
        <v>73.848439821693901</v>
      </c>
      <c r="AB43" s="286">
        <f>+IF(F43=0,"",'Ark1'!Y100)</f>
        <v>50.371471025260007</v>
      </c>
      <c r="AC43" s="286">
        <f>+IF(F43=0,"",'Ark1'!Z100)</f>
        <v>9.4237052056191999</v>
      </c>
      <c r="AD43" s="99">
        <f>+IF(F43=0,"",'Ark1'!AA100)</f>
        <v>1.8777181917670036</v>
      </c>
      <c r="AE43" s="98">
        <f>+IF(F43=0,"",'Ark1'!AB100)</f>
        <v>1.9864573069525973</v>
      </c>
      <c r="AF43" s="98">
        <f>+IF(F43=0,"",'Ark1'!AC100)</f>
        <v>83.472400944190198</v>
      </c>
      <c r="AG43" s="98">
        <f t="shared" si="13"/>
        <v>3.4344212172923858</v>
      </c>
      <c r="AH43" s="99"/>
      <c r="AI43" s="25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5"/>
      <c r="B44" s="97">
        <f>+'Ark1'!C101</f>
        <v>2024</v>
      </c>
      <c r="C44" s="97">
        <f>+'Ark1'!E101</f>
        <v>35</v>
      </c>
      <c r="D44" s="97">
        <f>+IF(F44=0,"",'Ark1'!Q101)</f>
        <v>668</v>
      </c>
      <c r="E44" s="104">
        <f t="shared" si="7"/>
        <v>-125</v>
      </c>
      <c r="F44" s="305">
        <f>+'Ark1'!R101</f>
        <v>2350</v>
      </c>
      <c r="G44" s="104">
        <f t="shared" si="8"/>
        <v>-446</v>
      </c>
      <c r="H44" s="99">
        <f>+IF(F44=0,"",'Ark1'!AF101)</f>
        <v>5.4427125552956443</v>
      </c>
      <c r="I44" s="99">
        <f t="shared" si="9"/>
        <v>-0.27683331767152364</v>
      </c>
      <c r="J44" s="99">
        <f>+IF(F44=0,"",'Ark1'!AG101)</f>
        <v>5.4730612379929529</v>
      </c>
      <c r="K44" s="101"/>
      <c r="L44" s="357">
        <f>+IF(F44=0,"",'Ark1'!AI101)</f>
        <v>2341</v>
      </c>
      <c r="M44" s="382"/>
      <c r="N44" s="58">
        <f>+IF(F44=0,"",'Ark1'!U101)</f>
        <v>26.047276595744631</v>
      </c>
      <c r="O44" s="99">
        <f t="shared" si="10"/>
        <v>-0.91667190210950977</v>
      </c>
      <c r="P44" s="103"/>
      <c r="Q44" s="150">
        <f>+IF(L44=0,"",'Ark1'!AJ101)</f>
        <v>108.93289192652702</v>
      </c>
      <c r="R44" s="25"/>
      <c r="S44" s="150">
        <f>+IF(L44=0,"",'Ark1'!AK101)</f>
        <v>19.494769631679421</v>
      </c>
      <c r="T44" s="386"/>
      <c r="U44" s="5">
        <f>+IF(F44=0,"",'Ark1'!S101)</f>
        <v>7.058297872340427</v>
      </c>
      <c r="V44" s="98">
        <f t="shared" si="11"/>
        <v>5.901317992268762E-2</v>
      </c>
      <c r="W44" s="103"/>
      <c r="X44" s="98">
        <f>+IF(F44=0,"",'Ark1'!T101)</f>
        <v>5.6289361702127678</v>
      </c>
      <c r="Y44" s="98">
        <f t="shared" si="12"/>
        <v>-0.1174872918759311</v>
      </c>
      <c r="Z44" s="99">
        <f>+IF(F44=0,"",'Ark1'!W101)</f>
        <v>8.3404255319148941</v>
      </c>
      <c r="AA44" s="286">
        <f>+IF(F44=0,"",'Ark1'!X101)</f>
        <v>85.319148936170222</v>
      </c>
      <c r="AB44" s="286">
        <f>+IF(F44=0,"",'Ark1'!Y101)</f>
        <v>63.234042553191486</v>
      </c>
      <c r="AC44" s="286">
        <f>+IF(F44=0,"",'Ark1'!Z101)</f>
        <v>8.7309714691915445</v>
      </c>
      <c r="AD44" s="99">
        <f>+IF(F44=0,"",'Ark1'!AA101)</f>
        <v>1.8421787738100579</v>
      </c>
      <c r="AE44" s="98">
        <f>+IF(F44=0,"",'Ark1'!AB101)</f>
        <v>1.9803752428034276</v>
      </c>
      <c r="AF44" s="98">
        <f>+IF(F44=0,"",'Ark1'!AC101)</f>
        <v>80.810329592024345</v>
      </c>
      <c r="AG44" s="98">
        <f t="shared" si="13"/>
        <v>3.6903056610598584</v>
      </c>
      <c r="AH44" s="99"/>
      <c r="AI44" s="25"/>
    </row>
    <row r="45" spans="1:60" s="3" customFormat="1" ht="15.6">
      <c r="A45" s="25"/>
      <c r="B45" s="97">
        <f>+'Ark1'!C102</f>
        <v>2024</v>
      </c>
      <c r="C45" s="97">
        <f>+'Ark1'!E102</f>
        <v>36</v>
      </c>
      <c r="D45" s="97">
        <f>+IF(F45=0,"",'Ark1'!Q102)</f>
        <v>808</v>
      </c>
      <c r="E45" s="104">
        <f t="shared" si="7"/>
        <v>329</v>
      </c>
      <c r="F45" s="305">
        <f>+'Ark1'!R102</f>
        <v>2710</v>
      </c>
      <c r="G45" s="104">
        <f t="shared" si="8"/>
        <v>1187</v>
      </c>
      <c r="H45" s="99">
        <f>+IF(F45=0,"",'Ark1'!AF102)</f>
        <v>6.2764897978090204</v>
      </c>
      <c r="I45" s="99">
        <f t="shared" si="9"/>
        <v>3.1610147031992213</v>
      </c>
      <c r="J45" s="99">
        <f>+IF(F45=0,"",'Ark1'!AG102)</f>
        <v>6.3297261193823058</v>
      </c>
      <c r="K45" s="101"/>
      <c r="L45" s="357">
        <f>+IF(F45=0,"",'Ark1'!AI102)</f>
        <v>2703</v>
      </c>
      <c r="M45" s="382"/>
      <c r="N45" s="58">
        <f>+IF(F45=0,"",'Ark1'!U102)</f>
        <v>26.12254612546128</v>
      </c>
      <c r="O45" s="99">
        <f t="shared" si="10"/>
        <v>-0.32637048648881972</v>
      </c>
      <c r="P45" s="103"/>
      <c r="Q45" s="150">
        <f>+IF(L45=0,"",'Ark1'!AJ102)</f>
        <v>108.54594894561612</v>
      </c>
      <c r="R45" s="25"/>
      <c r="S45" s="150">
        <f>+IF(L45=0,"",'Ark1'!AK102)</f>
        <v>19.775561235095648</v>
      </c>
      <c r="T45" s="386"/>
      <c r="U45" s="5">
        <f>+IF(F45=0,"",'Ark1'!S102)</f>
        <v>7.1918819188191891</v>
      </c>
      <c r="V45" s="98">
        <f t="shared" si="11"/>
        <v>0.29431133444624002</v>
      </c>
      <c r="W45" s="103"/>
      <c r="X45" s="98">
        <f>+IF(F45=0,"",'Ark1'!T102)</f>
        <v>5.6940959409594081</v>
      </c>
      <c r="Y45" s="98">
        <f t="shared" si="12"/>
        <v>-4.5234328246107403E-2</v>
      </c>
      <c r="Z45" s="99">
        <f>+IF(F45=0,"",'Ark1'!W102)</f>
        <v>8.8191881918819224</v>
      </c>
      <c r="AA45" s="286">
        <f>+IF(F45=0,"",'Ark1'!X102)</f>
        <v>87.970479704797057</v>
      </c>
      <c r="AB45" s="286">
        <f>+IF(F45=0,"",'Ark1'!Y102)</f>
        <v>65.904059040590411</v>
      </c>
      <c r="AC45" s="286">
        <f>+IF(F45=0,"",'Ark1'!Z102)</f>
        <v>8.1026821770259492</v>
      </c>
      <c r="AD45" s="99">
        <f>+IF(F45=0,"",'Ark1'!AA102)</f>
        <v>1.7725064499764529</v>
      </c>
      <c r="AE45" s="98">
        <f>+IF(F45=0,"",'Ark1'!AB102)</f>
        <v>2.0188599258961557</v>
      </c>
      <c r="AF45" s="98">
        <f>+IF(F45=0,"",'Ark1'!AC102)</f>
        <v>81.168869436274235</v>
      </c>
      <c r="AG45" s="98">
        <f t="shared" si="13"/>
        <v>3.6322267829656263</v>
      </c>
      <c r="AH45" s="99"/>
      <c r="AI45" s="25"/>
    </row>
    <row r="46" spans="1:60" s="3" customFormat="1" ht="15.6">
      <c r="A46" s="25"/>
      <c r="B46" s="97">
        <f>+'Ark1'!C103</f>
        <v>2024</v>
      </c>
      <c r="C46" s="97">
        <f>+'Ark1'!E103</f>
        <v>37</v>
      </c>
      <c r="D46" s="97">
        <f>+IF(F46=0,"",'Ark1'!Q103)</f>
        <v>468</v>
      </c>
      <c r="E46" s="104">
        <f t="shared" si="7"/>
        <v>-44</v>
      </c>
      <c r="F46" s="305">
        <f>+'Ark1'!R103</f>
        <v>1266</v>
      </c>
      <c r="G46" s="104">
        <f t="shared" si="8"/>
        <v>-380</v>
      </c>
      <c r="H46" s="99">
        <f>+IF(F46=0,"",'Ark1'!AF103)</f>
        <v>2.9321166361720361</v>
      </c>
      <c r="I46" s="99">
        <f t="shared" si="9"/>
        <v>-0.43496938203395841</v>
      </c>
      <c r="J46" s="99">
        <f>+IF(F46=0,"",'Ark1'!AG103)</f>
        <v>3.0054801159148679</v>
      </c>
      <c r="K46" s="101"/>
      <c r="L46" s="357">
        <f>+IF(F46=0,"",'Ark1'!AI103)</f>
        <v>1265</v>
      </c>
      <c r="M46" s="382"/>
      <c r="N46" s="58">
        <f>+IF(F46=0,"",'Ark1'!U103)</f>
        <v>26.550947867298568</v>
      </c>
      <c r="O46" s="99">
        <f t="shared" si="10"/>
        <v>1.0473634201540065</v>
      </c>
      <c r="P46" s="103"/>
      <c r="Q46" s="150">
        <f>+IF(L46=0,"",'Ark1'!AJ103)</f>
        <v>109.04648221343884</v>
      </c>
      <c r="R46" s="25"/>
      <c r="S46" s="150">
        <f>+IF(L46=0,"",'Ark1'!AK103)</f>
        <v>19.965876143004031</v>
      </c>
      <c r="T46" s="386"/>
      <c r="U46" s="5">
        <f>+IF(F46=0,"",'Ark1'!S103)</f>
        <v>7.3609794628751981</v>
      </c>
      <c r="V46" s="98">
        <f t="shared" si="11"/>
        <v>0.48734641305745896</v>
      </c>
      <c r="W46" s="103"/>
      <c r="X46" s="98">
        <f>+IF(F46=0,"",'Ark1'!T103)</f>
        <v>5.9233807266982641</v>
      </c>
      <c r="Y46" s="98">
        <f t="shared" si="12"/>
        <v>-0.24126082858727838</v>
      </c>
      <c r="Z46" s="99">
        <f>+IF(F46=0,"",'Ark1'!W103)</f>
        <v>9.5576619273301748</v>
      </c>
      <c r="AA46" s="286">
        <f>+IF(F46=0,"",'Ark1'!X103)</f>
        <v>90.837282780410746</v>
      </c>
      <c r="AB46" s="286">
        <f>+IF(F46=0,"",'Ark1'!Y103)</f>
        <v>68.009478672985779</v>
      </c>
      <c r="AC46" s="286">
        <f>+IF(F46=0,"",'Ark1'!Z103)</f>
        <v>7.7327427933345314</v>
      </c>
      <c r="AD46" s="99">
        <f>+IF(F46=0,"",'Ark1'!AA103)</f>
        <v>1.5992771830633401</v>
      </c>
      <c r="AE46" s="98">
        <f>+IF(F46=0,"",'Ark1'!AB103)</f>
        <v>1.9712723396420135</v>
      </c>
      <c r="AF46" s="98">
        <f>+IF(F46=0,"",'Ark1'!AC103)</f>
        <v>80.376349644794118</v>
      </c>
      <c r="AG46" s="98">
        <f t="shared" si="13"/>
        <v>3.6069857280824107</v>
      </c>
      <c r="AH46" s="99"/>
      <c r="AI46" s="25"/>
    </row>
    <row r="47" spans="1:60" s="3" customFormat="1" ht="15.6">
      <c r="A47" s="25"/>
      <c r="B47" s="97">
        <f>+'Ark1'!C104</f>
        <v>2024</v>
      </c>
      <c r="C47" s="97">
        <f>+'Ark1'!E104</f>
        <v>38</v>
      </c>
      <c r="D47" s="97">
        <f>+IF(F47=0,"",'Ark1'!Q104)</f>
        <v>491</v>
      </c>
      <c r="E47" s="104">
        <f t="shared" si="7"/>
        <v>-47</v>
      </c>
      <c r="F47" s="305">
        <f>+'Ark1'!R104</f>
        <v>1318</v>
      </c>
      <c r="G47" s="104">
        <f t="shared" si="8"/>
        <v>-371</v>
      </c>
      <c r="H47" s="99">
        <f>+IF(F47=0,"",'Ark1'!AF104)</f>
        <v>3.0525511267573004</v>
      </c>
      <c r="I47" s="99">
        <f t="shared" si="9"/>
        <v>-0.4024964338441106</v>
      </c>
      <c r="J47" s="99">
        <f>+IF(F47=0,"",'Ark1'!AG104)</f>
        <v>2.9147528583065032</v>
      </c>
      <c r="K47" s="101"/>
      <c r="L47" s="357">
        <f>+IF(F47=0,"",'Ark1'!AI104)</f>
        <v>1314</v>
      </c>
      <c r="M47" s="382"/>
      <c r="N47" s="58">
        <f>+IF(F47=0,"",'Ark1'!U104)</f>
        <v>24.733535660091061</v>
      </c>
      <c r="O47" s="99">
        <f t="shared" si="10"/>
        <v>1.3168985967399216</v>
      </c>
      <c r="P47" s="103"/>
      <c r="Q47" s="150">
        <f>+IF(L47=0,"",'Ark1'!AJ104)</f>
        <v>106.91742770167438</v>
      </c>
      <c r="R47" s="25"/>
      <c r="S47" s="150">
        <f>+IF(L47=0,"",'Ark1'!AK104)</f>
        <v>19.664883480003873</v>
      </c>
      <c r="T47" s="386"/>
      <c r="U47" s="5">
        <f>+IF(F47=0,"",'Ark1'!S104)</f>
        <v>7.2238239757207889</v>
      </c>
      <c r="V47" s="98">
        <f t="shared" si="11"/>
        <v>0.53998738602274088</v>
      </c>
      <c r="W47" s="103"/>
      <c r="X47" s="98">
        <f>+IF(F47=0,"",'Ark1'!T104)</f>
        <v>6.4324734446130512</v>
      </c>
      <c r="Y47" s="98">
        <f t="shared" si="12"/>
        <v>0.10150837652542677</v>
      </c>
      <c r="Z47" s="99">
        <f>+IF(F47=0,"",'Ark1'!W104)</f>
        <v>14.64339908952959</v>
      </c>
      <c r="AA47" s="286">
        <f>+IF(F47=0,"",'Ark1'!X104)</f>
        <v>84.294385432473433</v>
      </c>
      <c r="AB47" s="286">
        <f>+IF(F47=0,"",'Ark1'!Y104)</f>
        <v>58.270106221547799</v>
      </c>
      <c r="AC47" s="286">
        <f>+IF(F47=0,"",'Ark1'!Z104)</f>
        <v>7.8954894695292737</v>
      </c>
      <c r="AD47" s="99">
        <f>+IF(F47=0,"",'Ark1'!AA104)</f>
        <v>1.7457887606857114</v>
      </c>
      <c r="AE47" s="98">
        <f>+IF(F47=0,"",'Ark1'!AB104)</f>
        <v>2.2836574065871882</v>
      </c>
      <c r="AF47" s="98">
        <f>+IF(F47=0,"",'Ark1'!AC104)</f>
        <v>79.927937933859354</v>
      </c>
      <c r="AG47" s="98">
        <f t="shared" si="13"/>
        <v>3.4238840457935109</v>
      </c>
      <c r="AH47" s="99"/>
      <c r="AI47" s="25"/>
    </row>
    <row r="48" spans="1:60" s="3" customFormat="1" ht="15.6">
      <c r="A48" s="25"/>
      <c r="B48" s="97">
        <f>+'Ark1'!C105</f>
        <v>2024</v>
      </c>
      <c r="C48" s="97">
        <f>+'Ark1'!E105</f>
        <v>39</v>
      </c>
      <c r="D48" s="97">
        <f>+IF(F48=0,"",'Ark1'!Q105)</f>
        <v>524</v>
      </c>
      <c r="E48" s="104">
        <f t="shared" si="7"/>
        <v>-52</v>
      </c>
      <c r="F48" s="305">
        <f>+'Ark1'!R105</f>
        <v>1730</v>
      </c>
      <c r="G48" s="104">
        <f t="shared" si="8"/>
        <v>61</v>
      </c>
      <c r="H48" s="99">
        <f>+IF(F48=0,"",'Ark1'!AF105)</f>
        <v>4.0067628598559422</v>
      </c>
      <c r="I48" s="99">
        <f t="shared" si="9"/>
        <v>0.59262764455472539</v>
      </c>
      <c r="J48" s="99">
        <f>+IF(F48=0,"",'Ark1'!AG105)</f>
        <v>3.4613427848717002</v>
      </c>
      <c r="K48" s="101"/>
      <c r="L48" s="357">
        <f>+IF(F48=0,"",'Ark1'!AI105)</f>
        <v>1726</v>
      </c>
      <c r="M48" s="382"/>
      <c r="N48" s="58">
        <f>+IF(F48=0,"",'Ark1'!U105)</f>
        <v>22.376820809248574</v>
      </c>
      <c r="O48" s="99">
        <f t="shared" si="10"/>
        <v>-1.1896261649875228</v>
      </c>
      <c r="P48" s="103"/>
      <c r="Q48" s="150">
        <f>+IF(L48=0,"",'Ark1'!AJ105)</f>
        <v>104.61639629200457</v>
      </c>
      <c r="R48" s="25"/>
      <c r="S48" s="150">
        <f>+IF(L48=0,"",'Ark1'!AK105)</f>
        <v>18.674428741681055</v>
      </c>
      <c r="T48" s="386"/>
      <c r="U48" s="5">
        <f>+IF(F48=0,"",'Ark1'!S105)</f>
        <v>6.7398843930635852</v>
      </c>
      <c r="V48" s="98">
        <f t="shared" si="11"/>
        <v>-0.14507666146008358</v>
      </c>
      <c r="W48" s="103"/>
      <c r="X48" s="98">
        <f>+IF(F48=0,"",'Ark1'!T105)</f>
        <v>6.1803468208092465</v>
      </c>
      <c r="Y48" s="98">
        <f t="shared" si="12"/>
        <v>-0.28639973401400276</v>
      </c>
      <c r="Z48" s="99">
        <f>+IF(F48=0,"",'Ark1'!W105)</f>
        <v>10.173410404624281</v>
      </c>
      <c r="AA48" s="286">
        <f>+IF(F48=0,"",'Ark1'!X105)</f>
        <v>70.924855491329481</v>
      </c>
      <c r="AB48" s="286">
        <f>+IF(F48=0,"",'Ark1'!Y105)</f>
        <v>45.144508670520224</v>
      </c>
      <c r="AC48" s="286">
        <f>+IF(F48=0,"",'Ark1'!Z105)</f>
        <v>8.527661231411356</v>
      </c>
      <c r="AD48" s="99">
        <f>+IF(F48=0,"",'Ark1'!AA105)</f>
        <v>1.8086094644028401</v>
      </c>
      <c r="AE48" s="98">
        <f>+IF(F48=0,"",'Ark1'!AB105)</f>
        <v>2.5029152704024145</v>
      </c>
      <c r="AF48" s="98">
        <f>+IF(F48=0,"",'Ark1'!AC105)</f>
        <v>84.729560057813515</v>
      </c>
      <c r="AG48" s="98">
        <f t="shared" si="13"/>
        <v>3.3200600343053197</v>
      </c>
      <c r="AH48" s="99"/>
      <c r="AI48" s="25"/>
    </row>
    <row r="49" spans="1:35" s="3" customFormat="1" ht="15.6">
      <c r="A49" s="25"/>
      <c r="B49" s="97">
        <f>+'Ark1'!C106</f>
        <v>2024</v>
      </c>
      <c r="C49" s="97">
        <f>+'Ark1'!E106</f>
        <v>40</v>
      </c>
      <c r="D49" s="97">
        <f>+IF(F49=0,"",'Ark1'!Q106)</f>
        <v>586</v>
      </c>
      <c r="E49" s="104">
        <f t="shared" si="7"/>
        <v>-65</v>
      </c>
      <c r="F49" s="305">
        <f>+'Ark1'!R106</f>
        <v>1726</v>
      </c>
      <c r="G49" s="104">
        <f t="shared" si="8"/>
        <v>-199</v>
      </c>
      <c r="H49" s="99">
        <f>+IF(F49=0,"",'Ark1'!AF106)</f>
        <v>3.9974986682724598</v>
      </c>
      <c r="I49" s="99">
        <f t="shared" si="9"/>
        <v>5.968543312875596E-2</v>
      </c>
      <c r="J49" s="99">
        <f>+IF(F49=0,"",'Ark1'!AG106)</f>
        <v>3.5217948385516173</v>
      </c>
      <c r="K49" s="101"/>
      <c r="L49" s="357">
        <f>+IF(F49=0,"",'Ark1'!AI106)</f>
        <v>1724</v>
      </c>
      <c r="M49" s="382"/>
      <c r="N49" s="58">
        <f>+IF(F49=0,"",'Ark1'!U106)</f>
        <v>22.820393974507528</v>
      </c>
      <c r="O49" s="99">
        <f t="shared" si="10"/>
        <v>-1.0028268047132514</v>
      </c>
      <c r="P49" s="103"/>
      <c r="Q49" s="150">
        <f>+IF(L49=0,"",'Ark1'!AJ106)</f>
        <v>105.23306264501169</v>
      </c>
      <c r="R49" s="25"/>
      <c r="S49" s="150">
        <f>+IF(L49=0,"",'Ark1'!AK106)</f>
        <v>18.746420691370577</v>
      </c>
      <c r="T49" s="386"/>
      <c r="U49" s="5">
        <f>+IF(F49=0,"",'Ark1'!S106)</f>
        <v>6.8006952491309374</v>
      </c>
      <c r="V49" s="98">
        <f t="shared" si="11"/>
        <v>-9.0733322297632313E-2</v>
      </c>
      <c r="W49" s="103"/>
      <c r="X49" s="98">
        <f>+IF(F49=0,"",'Ark1'!T106)</f>
        <v>6.1338354577056782</v>
      </c>
      <c r="Y49" s="98">
        <f t="shared" si="12"/>
        <v>-0.46512558125535985</v>
      </c>
      <c r="Z49" s="99">
        <f>+IF(F49=0,"",'Ark1'!W106)</f>
        <v>11.819235225955964</v>
      </c>
      <c r="AA49" s="286">
        <f>+IF(F49=0,"",'Ark1'!X106)</f>
        <v>74.217844727694086</v>
      </c>
      <c r="AB49" s="286">
        <f>+IF(F49=0,"",'Ark1'!Y106)</f>
        <v>47.798377752027811</v>
      </c>
      <c r="AC49" s="286">
        <f>+IF(F49=0,"",'Ark1'!Z106)</f>
        <v>8.4327192780170517</v>
      </c>
      <c r="AD49" s="99">
        <f>+IF(F49=0,"",'Ark1'!AA106)</f>
        <v>1.8107825567862128</v>
      </c>
      <c r="AE49" s="98">
        <f>+IF(F49=0,"",'Ark1'!AB106)</f>
        <v>2.0020389388498172</v>
      </c>
      <c r="AF49" s="98">
        <f>+IF(F49=0,"",'Ark1'!AC106)</f>
        <v>84.031182178955547</v>
      </c>
      <c r="AG49" s="98">
        <f t="shared" si="13"/>
        <v>3.3555972056568413</v>
      </c>
      <c r="AH49" s="99"/>
      <c r="AI49" s="25"/>
    </row>
    <row r="50" spans="1:35" s="2" customFormat="1" ht="15.6">
      <c r="A50" s="25"/>
      <c r="B50" s="97">
        <f>+'Ark1'!C107</f>
        <v>2024</v>
      </c>
      <c r="C50" s="97">
        <f>+'Ark1'!E107</f>
        <v>41</v>
      </c>
      <c r="D50" s="97">
        <f>+IF(F50=0,"",'Ark1'!Q107)</f>
        <v>773</v>
      </c>
      <c r="E50" s="104">
        <f t="shared" si="7"/>
        <v>-14</v>
      </c>
      <c r="F50" s="305">
        <f>+'Ark1'!R107</f>
        <v>2656</v>
      </c>
      <c r="G50" s="104">
        <f t="shared" si="8"/>
        <v>-102</v>
      </c>
      <c r="H50" s="99">
        <f>+IF(F50=0,"",'Ark1'!AF107)</f>
        <v>6.1514232114320109</v>
      </c>
      <c r="I50" s="99">
        <f t="shared" si="9"/>
        <v>0.5096107945352113</v>
      </c>
      <c r="J50" s="99">
        <f>+IF(F50=0,"",'Ark1'!AG107)</f>
        <v>5.7043813209323684</v>
      </c>
      <c r="K50" s="101"/>
      <c r="L50" s="357">
        <f>+IF(F50=0,"",'Ark1'!AI107)</f>
        <v>2653</v>
      </c>
      <c r="M50" s="382"/>
      <c r="N50" s="58">
        <f>+IF(F50=0,"",'Ark1'!U107)</f>
        <v>24.020406626506059</v>
      </c>
      <c r="O50" s="99">
        <f t="shared" si="10"/>
        <v>-0.357185831797036</v>
      </c>
      <c r="P50" s="103"/>
      <c r="Q50" s="150">
        <f>+IF(L50=0,"",'Ark1'!AJ107)</f>
        <v>106.15488126649092</v>
      </c>
      <c r="R50" s="25"/>
      <c r="S50" s="150">
        <f>+IF(L50=0,"",'Ark1'!AK107)</f>
        <v>19.063649926060837</v>
      </c>
      <c r="T50" s="386"/>
      <c r="U50" s="5">
        <f>+IF(F50=0,"",'Ark1'!S107)</f>
        <v>6.9111445783132543</v>
      </c>
      <c r="V50" s="98">
        <f t="shared" si="11"/>
        <v>-5.6948242571444929E-2</v>
      </c>
      <c r="W50" s="103"/>
      <c r="X50" s="98">
        <f>+IF(F50=0,"",'Ark1'!T107)</f>
        <v>6.1329066265060241</v>
      </c>
      <c r="Y50" s="98">
        <f t="shared" si="12"/>
        <v>-0.49109627414662427</v>
      </c>
      <c r="Z50" s="99">
        <f>+IF(F50=0,"",'Ark1'!W107)</f>
        <v>11.332831325301203</v>
      </c>
      <c r="AA50" s="286">
        <f>+IF(F50=0,"",'Ark1'!X107)</f>
        <v>77.823795180722897</v>
      </c>
      <c r="AB50" s="286">
        <f>+IF(F50=0,"",'Ark1'!Y107)</f>
        <v>55.421686746987966</v>
      </c>
      <c r="AC50" s="286">
        <f>+IF(F50=0,"",'Ark1'!Z107)</f>
        <v>9.2161329287263332</v>
      </c>
      <c r="AD50" s="99">
        <f>+IF(F50=0,"",'Ark1'!AA107)</f>
        <v>2.0156606476703849</v>
      </c>
      <c r="AE50" s="98">
        <f>+IF(F50=0,"",'Ark1'!AB107)</f>
        <v>2.1904849652183547</v>
      </c>
      <c r="AF50" s="98">
        <f>+IF(F50=0,"",'Ark1'!AC107)</f>
        <v>86.023707960918713</v>
      </c>
      <c r="AG50" s="98">
        <f t="shared" si="13"/>
        <v>3.4756047069078275</v>
      </c>
      <c r="AH50" s="99"/>
      <c r="AI50" s="25"/>
    </row>
    <row r="51" spans="1:35" s="3" customFormat="1" ht="15.6">
      <c r="A51" s="25"/>
      <c r="B51" s="97">
        <f>+'Ark1'!C108</f>
        <v>2024</v>
      </c>
      <c r="C51" s="97">
        <f>+'Ark1'!E108</f>
        <v>42</v>
      </c>
      <c r="D51" s="97">
        <f>+IF(F51=0,"",'Ark1'!Q108)</f>
        <v>1493</v>
      </c>
      <c r="E51" s="104">
        <f t="shared" si="7"/>
        <v>20</v>
      </c>
      <c r="F51" s="305">
        <f>+'Ark1'!R108</f>
        <v>5248</v>
      </c>
      <c r="G51" s="104">
        <f t="shared" si="8"/>
        <v>-585</v>
      </c>
      <c r="H51" s="99">
        <f>+IF(F51=0,"",'Ark1'!AF108)</f>
        <v>12.154619357528317</v>
      </c>
      <c r="I51" s="99">
        <f t="shared" si="9"/>
        <v>0.22253385072663612</v>
      </c>
      <c r="J51" s="99">
        <f>+IF(F51=0,"",'Ark1'!AG108)</f>
        <v>12.726100605593516</v>
      </c>
      <c r="K51" s="101"/>
      <c r="L51" s="357">
        <f>+IF(F51=0,"",'Ark1'!AI108)</f>
        <v>5239</v>
      </c>
      <c r="M51" s="382"/>
      <c r="N51" s="58">
        <f>+IF(F51=0,"",'Ark1'!U108)</f>
        <v>27.120731707317141</v>
      </c>
      <c r="O51" s="99">
        <f t="shared" si="10"/>
        <v>-0.57955973790826576</v>
      </c>
      <c r="P51" s="103"/>
      <c r="Q51" s="150">
        <f>+IF(L51=0,"",'Ark1'!AJ108)</f>
        <v>109.29183050200437</v>
      </c>
      <c r="R51" s="25"/>
      <c r="S51" s="150">
        <f>+IF(L51=0,"",'Ark1'!AK108)</f>
        <v>20.185457188807185</v>
      </c>
      <c r="T51" s="386"/>
      <c r="U51" s="5">
        <f>+IF(F51=0,"",'Ark1'!S108)</f>
        <v>7.4285442073170724</v>
      </c>
      <c r="V51" s="98">
        <f t="shared" si="11"/>
        <v>-9.8457335628237885E-2</v>
      </c>
      <c r="W51" s="103"/>
      <c r="X51" s="98">
        <f>+IF(F51=0,"",'Ark1'!T108)</f>
        <v>5.9834222560975601</v>
      </c>
      <c r="Y51" s="98">
        <f t="shared" si="12"/>
        <v>-0.34951105437732188</v>
      </c>
      <c r="Z51" s="99">
        <f>+IF(F51=0,"",'Ark1'!W108)</f>
        <v>9.0891768292682968</v>
      </c>
      <c r="AA51" s="286">
        <f>+IF(F51=0,"",'Ark1'!X108)</f>
        <v>89.653201219512198</v>
      </c>
      <c r="AB51" s="286">
        <f>+IF(F51=0,"",'Ark1'!Y108)</f>
        <v>69.626524390243901</v>
      </c>
      <c r="AC51" s="286">
        <f>+IF(F51=0,"",'Ark1'!Z108)</f>
        <v>8.2492299667223588</v>
      </c>
      <c r="AD51" s="99">
        <f>+IF(F51=0,"",'Ark1'!AA108)</f>
        <v>1.7120895937447671</v>
      </c>
      <c r="AE51" s="98">
        <f>+IF(F51=0,"",'Ark1'!AB108)</f>
        <v>1.8999136361289088</v>
      </c>
      <c r="AF51" s="98">
        <f>+IF(F51=0,"",'Ark1'!AC108)</f>
        <v>84.749080196958303</v>
      </c>
      <c r="AG51" s="98">
        <f t="shared" si="13"/>
        <v>3.6508811081185164</v>
      </c>
      <c r="AH51" s="99"/>
      <c r="AI51" s="25"/>
    </row>
    <row r="52" spans="1:35" s="3" customFormat="1" ht="15.6">
      <c r="A52" s="25"/>
      <c r="B52" s="97">
        <f>+'Ark1'!C109</f>
        <v>2024</v>
      </c>
      <c r="C52" s="97">
        <f>+'Ark1'!E109</f>
        <v>43</v>
      </c>
      <c r="D52" s="97">
        <f>+IF(F52=0,"",'Ark1'!Q109)</f>
        <v>1319</v>
      </c>
      <c r="E52" s="104">
        <f t="shared" si="7"/>
        <v>-270</v>
      </c>
      <c r="F52" s="305">
        <f>+'Ark1'!R109</f>
        <v>4574</v>
      </c>
      <c r="G52" s="104">
        <f t="shared" si="8"/>
        <v>-1367</v>
      </c>
      <c r="H52" s="99">
        <f>+IF(F52=0,"",'Ark1'!AF109)</f>
        <v>10.593603075711608</v>
      </c>
      <c r="I52" s="99">
        <f t="shared" si="9"/>
        <v>-1.5594090957111213</v>
      </c>
      <c r="J52" s="99">
        <f>+IF(F52=0,"",'Ark1'!AG109)</f>
        <v>10.96615990422092</v>
      </c>
      <c r="K52" s="101"/>
      <c r="L52" s="357">
        <f>+IF(F52=0,"",'Ark1'!AI109)</f>
        <v>4569</v>
      </c>
      <c r="M52" s="382"/>
      <c r="N52" s="58">
        <f>+IF(F52=0,"",'Ark1'!U109)</f>
        <v>26.813795365107151</v>
      </c>
      <c r="O52" s="99">
        <f t="shared" si="10"/>
        <v>-0.57958958692104545</v>
      </c>
      <c r="P52" s="103"/>
      <c r="Q52" s="150">
        <f>+IF(L52=0,"",'Ark1'!AJ109)</f>
        <v>109.15968483256744</v>
      </c>
      <c r="R52" s="25"/>
      <c r="S52" s="150">
        <f>+IF(L52=0,"",'Ark1'!AK109)</f>
        <v>19.98385619180025</v>
      </c>
      <c r="T52" s="386"/>
      <c r="U52" s="5">
        <f>+IF(F52=0,"",'Ark1'!S109)</f>
        <v>7.3384346305203341</v>
      </c>
      <c r="V52" s="98">
        <f t="shared" si="11"/>
        <v>-0.1254603366569107</v>
      </c>
      <c r="W52" s="103"/>
      <c r="X52" s="98">
        <f>+IF(F52=0,"",'Ark1'!T109)</f>
        <v>5.9672059466550067</v>
      </c>
      <c r="Y52" s="98">
        <f t="shared" si="12"/>
        <v>-0.319614453950952</v>
      </c>
      <c r="Z52" s="99">
        <f>+IF(F52=0,"",'Ark1'!W109)</f>
        <v>8.7232181897682555</v>
      </c>
      <c r="AA52" s="286">
        <f>+IF(F52=0,"",'Ark1'!X109)</f>
        <v>87.647573240052481</v>
      </c>
      <c r="AB52" s="286">
        <f>+IF(F52=0,"",'Ark1'!Y109)</f>
        <v>67.708788806296454</v>
      </c>
      <c r="AC52" s="286">
        <f>+IF(F52=0,"",'Ark1'!Z109)</f>
        <v>8.3969784932708578</v>
      </c>
      <c r="AD52" s="99">
        <f>+IF(F52=0,"",'Ark1'!AA109)</f>
        <v>1.736973076443368</v>
      </c>
      <c r="AE52" s="98">
        <f>+IF(F52=0,"",'Ark1'!AB109)</f>
        <v>2.0303276067281311</v>
      </c>
      <c r="AF52" s="98">
        <f>+IF(F52=0,"",'Ark1'!AC109)</f>
        <v>82.879818661921888</v>
      </c>
      <c r="AG52" s="98">
        <f t="shared" si="13"/>
        <v>3.653884883513081</v>
      </c>
      <c r="AH52" s="99"/>
      <c r="AI52" s="25"/>
    </row>
    <row r="53" spans="1:35" s="3" customFormat="1" ht="15.6">
      <c r="A53" s="25"/>
      <c r="B53" s="97">
        <f>+'Ark1'!C110</f>
        <v>2024</v>
      </c>
      <c r="C53" s="97">
        <f>+'Ark1'!E110</f>
        <v>44</v>
      </c>
      <c r="D53" s="97">
        <f>+IF(F53=0,"",'Ark1'!Q110)</f>
        <v>1171</v>
      </c>
      <c r="E53" s="104">
        <f t="shared" si="7"/>
        <v>-135</v>
      </c>
      <c r="F53" s="305">
        <f>+'Ark1'!R110</f>
        <v>3848</v>
      </c>
      <c r="G53" s="104">
        <f t="shared" si="8"/>
        <v>-1022</v>
      </c>
      <c r="H53" s="99">
        <f>+IF(F53=0,"",'Ark1'!AF110)</f>
        <v>8.9121523033096324</v>
      </c>
      <c r="I53" s="99">
        <f t="shared" si="9"/>
        <v>-1.0500037772876887</v>
      </c>
      <c r="J53" s="99">
        <f>+IF(F53=0,"",'Ark1'!AG110)</f>
        <v>9.312459596551161</v>
      </c>
      <c r="K53" s="101"/>
      <c r="L53" s="357">
        <f>+IF(F53=0,"",'Ark1'!AI110)</f>
        <v>3846</v>
      </c>
      <c r="M53" s="382"/>
      <c r="N53" s="58">
        <f>+IF(F53=0,"",'Ark1'!U110)</f>
        <v>27.066320166320168</v>
      </c>
      <c r="O53" s="99">
        <f t="shared" si="10"/>
        <v>-5.7126878893036803E-3</v>
      </c>
      <c r="P53" s="103"/>
      <c r="Q53" s="150">
        <f>+IF(L53=0,"",'Ark1'!AJ110)</f>
        <v>109.34729589183556</v>
      </c>
      <c r="R53" s="25"/>
      <c r="S53" s="150">
        <f>+IF(L53=0,"",'Ark1'!AK110)</f>
        <v>20.086591157723173</v>
      </c>
      <c r="T53" s="386"/>
      <c r="U53" s="5">
        <f>+IF(F53=0,"",'Ark1'!S110)</f>
        <v>7.404365904365906</v>
      </c>
      <c r="V53" s="98">
        <f t="shared" si="11"/>
        <v>-2.7461611034503619E-2</v>
      </c>
      <c r="W53" s="103"/>
      <c r="X53" s="98">
        <f>+IF(F53=0,"",'Ark1'!T110)</f>
        <v>6.0454781704781722</v>
      </c>
      <c r="Y53" s="98">
        <f t="shared" si="12"/>
        <v>-0.22269431412141838</v>
      </c>
      <c r="Z53" s="99">
        <f>+IF(F53=0,"",'Ark1'!W110)</f>
        <v>8.47193347193347</v>
      </c>
      <c r="AA53" s="286">
        <f>+IF(F53=0,"",'Ark1'!X110)</f>
        <v>89.05925155925155</v>
      </c>
      <c r="AB53" s="286">
        <f>+IF(F53=0,"",'Ark1'!Y110)</f>
        <v>69.516632016632016</v>
      </c>
      <c r="AC53" s="286">
        <f>+IF(F53=0,"",'Ark1'!Z110)</f>
        <v>8.2480120312195488</v>
      </c>
      <c r="AD53" s="99">
        <f>+IF(F53=0,"",'Ark1'!AA110)</f>
        <v>1.7118887403862419</v>
      </c>
      <c r="AE53" s="98">
        <f>+IF(F53=0,"",'Ark1'!AB110)</f>
        <v>1.9348162332873065</v>
      </c>
      <c r="AF53" s="98">
        <f>+IF(F53=0,"",'Ark1'!AC110)</f>
        <v>84.538324392465697</v>
      </c>
      <c r="AG53" s="98">
        <f t="shared" si="13"/>
        <v>3.6554541625719494</v>
      </c>
      <c r="AH53" s="99"/>
      <c r="AI53" s="25"/>
    </row>
    <row r="54" spans="1:35" s="3" customFormat="1" ht="15.6">
      <c r="A54" s="25"/>
      <c r="B54" s="97">
        <f>+'Ark1'!C111</f>
        <v>2024</v>
      </c>
      <c r="C54" s="97">
        <f>+'Ark1'!E111</f>
        <v>45</v>
      </c>
      <c r="D54" s="97">
        <f>+IF(F54=0,"",'Ark1'!Q111)</f>
        <v>732</v>
      </c>
      <c r="E54" s="104">
        <f t="shared" si="7"/>
        <v>-133</v>
      </c>
      <c r="F54" s="305">
        <f>+'Ark1'!R111</f>
        <v>2122</v>
      </c>
      <c r="G54" s="104">
        <f t="shared" si="8"/>
        <v>-624</v>
      </c>
      <c r="H54" s="99">
        <f>+IF(F54=0,"",'Ark1'!AF111)</f>
        <v>4.9146536350371717</v>
      </c>
      <c r="I54" s="99">
        <f t="shared" si="9"/>
        <v>-0.70261137467950885</v>
      </c>
      <c r="J54" s="99">
        <f>+IF(F54=0,"",'Ark1'!AG111)</f>
        <v>4.8985208425912878</v>
      </c>
      <c r="K54" s="101"/>
      <c r="L54" s="357">
        <f>+IF(F54=0,"",'Ark1'!AI111)</f>
        <v>2120</v>
      </c>
      <c r="M54" s="382"/>
      <c r="N54" s="58">
        <f>+IF(F54=0,"",'Ark1'!U111)</f>
        <v>25.817813383600352</v>
      </c>
      <c r="O54" s="99">
        <f t="shared" si="10"/>
        <v>-0.48724852462982682</v>
      </c>
      <c r="P54" s="103"/>
      <c r="Q54" s="150">
        <f>+IF(L54=0,"",'Ark1'!AJ111)</f>
        <v>108.35702830188684</v>
      </c>
      <c r="R54" s="25"/>
      <c r="S54" s="150">
        <f>+IF(L54=0,"",'Ark1'!AK111)</f>
        <v>19.720384808350943</v>
      </c>
      <c r="T54" s="386"/>
      <c r="U54" s="5">
        <f>+IF(F54=0,"",'Ark1'!S111)</f>
        <v>7.2469368520263924</v>
      </c>
      <c r="V54" s="98">
        <f t="shared" si="11"/>
        <v>-5.2771815125829846E-2</v>
      </c>
      <c r="W54" s="103"/>
      <c r="X54" s="98">
        <f>+IF(F54=0,"",'Ark1'!T111)</f>
        <v>5.9981149858623919</v>
      </c>
      <c r="Y54" s="98">
        <f t="shared" si="12"/>
        <v>-0.32708530547045722</v>
      </c>
      <c r="Z54" s="99">
        <f>+IF(F54=0,"",'Ark1'!W111)</f>
        <v>7.2101790763430751</v>
      </c>
      <c r="AA54" s="286">
        <f>+IF(F54=0,"",'Ark1'!X111)</f>
        <v>88.501413760603199</v>
      </c>
      <c r="AB54" s="286">
        <f>+IF(F54=0,"",'Ark1'!Y111)</f>
        <v>64.090480678605076</v>
      </c>
      <c r="AC54" s="286">
        <f>+IF(F54=0,"",'Ark1'!Z111)</f>
        <v>7.7691573036774306</v>
      </c>
      <c r="AD54" s="99">
        <f>+IF(F54=0,"",'Ark1'!AA111)</f>
        <v>1.5774992273289548</v>
      </c>
      <c r="AE54" s="98">
        <f>+IF(F54=0,"",'Ark1'!AB111)</f>
        <v>1.9696079665544921</v>
      </c>
      <c r="AF54" s="98">
        <f>+IF(F54=0,"",'Ark1'!AC111)</f>
        <v>82.593360311080005</v>
      </c>
      <c r="AG54" s="98">
        <f t="shared" si="13"/>
        <v>3.5625829106515758</v>
      </c>
      <c r="AH54" s="99"/>
      <c r="AI54" s="25"/>
    </row>
    <row r="55" spans="1:35" s="3" customFormat="1" ht="15.6">
      <c r="A55" s="25"/>
      <c r="B55" s="97">
        <f>+'Ark1'!C112</f>
        <v>2024</v>
      </c>
      <c r="C55" s="97">
        <f>+'Ark1'!E112</f>
        <v>46</v>
      </c>
      <c r="D55" s="97">
        <f>+IF(F55=0,"",'Ark1'!Q112)</f>
        <v>389</v>
      </c>
      <c r="E55" s="104">
        <f t="shared" si="7"/>
        <v>-77</v>
      </c>
      <c r="F55" s="305">
        <f>+'Ark1'!R112</f>
        <v>1019</v>
      </c>
      <c r="G55" s="104">
        <f t="shared" si="8"/>
        <v>-342</v>
      </c>
      <c r="H55" s="99">
        <f>+IF(F55=0,"",'Ark1'!AF112)</f>
        <v>2.3600528058920256</v>
      </c>
      <c r="I55" s="99">
        <f t="shared" si="9"/>
        <v>-0.42403229178619739</v>
      </c>
      <c r="J55" s="99">
        <f>+IF(F55=0,"",'Ark1'!AG112)</f>
        <v>2.4751454524158003</v>
      </c>
      <c r="K55" s="101"/>
      <c r="L55" s="357">
        <f>+IF(F55=0,"",'Ark1'!AI112)</f>
        <v>1018</v>
      </c>
      <c r="M55" s="382"/>
      <c r="N55" s="58">
        <f>+IF(F55=0,"",'Ark1'!U112)</f>
        <v>27.166045142296369</v>
      </c>
      <c r="O55" s="99">
        <f t="shared" si="10"/>
        <v>0.97860943325886751</v>
      </c>
      <c r="P55" s="103"/>
      <c r="Q55" s="150">
        <f>+IF(L55=0,"",'Ark1'!AJ112)</f>
        <v>109.83772102161095</v>
      </c>
      <c r="R55" s="25"/>
      <c r="S55" s="150">
        <f>+IF(L55=0,"",'Ark1'!AK112)</f>
        <v>19.954089872689327</v>
      </c>
      <c r="T55" s="386"/>
      <c r="U55" s="5">
        <f>+IF(F55=0,"",'Ark1'!S112)</f>
        <v>7.3837095191364082</v>
      </c>
      <c r="V55" s="98">
        <f t="shared" si="11"/>
        <v>5.013126785058919E-2</v>
      </c>
      <c r="W55" s="103"/>
      <c r="X55" s="98">
        <f>+IF(F55=0,"",'Ark1'!T112)</f>
        <v>6.1020608439646722</v>
      </c>
      <c r="Y55" s="98">
        <f t="shared" si="12"/>
        <v>-0.22784363803385776</v>
      </c>
      <c r="Z55" s="99">
        <f>+IF(F55=0,"",'Ark1'!W112)</f>
        <v>6.5750736015701676</v>
      </c>
      <c r="AA55" s="286">
        <f>+IF(F55=0,"",'Ark1'!X112)</f>
        <v>90.382728164867515</v>
      </c>
      <c r="AB55" s="286">
        <f>+IF(F55=0,"",'Ark1'!Y112)</f>
        <v>70.068694798822378</v>
      </c>
      <c r="AC55" s="286">
        <f>+IF(F55=0,"",'Ark1'!Z112)</f>
        <v>7.9687543130153422</v>
      </c>
      <c r="AD55" s="99">
        <f>+IF(F55=0,"",'Ark1'!AA112)</f>
        <v>1.5890231839449338</v>
      </c>
      <c r="AE55" s="98">
        <f>+IF(F55=0,"",'Ark1'!AB112)</f>
        <v>1.5723898640043501</v>
      </c>
      <c r="AF55" s="98">
        <f>+IF(F55=0,"",'Ark1'!AC112)</f>
        <v>85.475244272322513</v>
      </c>
      <c r="AG55" s="98">
        <f t="shared" si="13"/>
        <v>3.6791866028708133</v>
      </c>
      <c r="AH55" s="99"/>
      <c r="AI55" s="25"/>
    </row>
    <row r="56" spans="1:35" s="3" customFormat="1" ht="15.6">
      <c r="A56" s="25"/>
      <c r="B56" s="97">
        <f>+'Ark1'!C113</f>
        <v>2024</v>
      </c>
      <c r="C56" s="97">
        <f>+'Ark1'!E113</f>
        <v>47</v>
      </c>
      <c r="D56" s="97">
        <f>+IF(F56=0,"",'Ark1'!Q113)</f>
        <v>416</v>
      </c>
      <c r="E56" s="104">
        <f t="shared" si="7"/>
        <v>83</v>
      </c>
      <c r="F56" s="305">
        <f>+'Ark1'!R113</f>
        <v>1080</v>
      </c>
      <c r="G56" s="104">
        <f t="shared" si="8"/>
        <v>91</v>
      </c>
      <c r="H56" s="99">
        <f>+IF(F56=0,"",'Ark1'!AF113)</f>
        <v>2.5013317275401254</v>
      </c>
      <c r="I56" s="99">
        <f t="shared" si="9"/>
        <v>0.4782162524455158</v>
      </c>
      <c r="J56" s="99">
        <f>+IF(F56=0,"",'Ark1'!AG113)</f>
        <v>2.4443069472919943</v>
      </c>
      <c r="K56" s="101"/>
      <c r="L56" s="357">
        <f>+IF(F56=0,"",'Ark1'!AI113)</f>
        <v>1074</v>
      </c>
      <c r="M56" s="382"/>
      <c r="N56" s="58">
        <f>+IF(F56=0,"",'Ark1'!U113)</f>
        <v>25.312314814814801</v>
      </c>
      <c r="O56" s="99">
        <f t="shared" si="10"/>
        <v>-0.1524981275512225</v>
      </c>
      <c r="P56" s="103"/>
      <c r="Q56" s="150">
        <f>+IF(L56=0,"",'Ark1'!AJ113)</f>
        <v>107.7101489757915</v>
      </c>
      <c r="R56" s="25"/>
      <c r="S56" s="150">
        <f>+IF(L56=0,"",'Ark1'!AK113)</f>
        <v>19.661029176885766</v>
      </c>
      <c r="T56" s="386"/>
      <c r="U56" s="5">
        <f>+IF(F56=0,"",'Ark1'!S113)</f>
        <v>7.1916666666666647</v>
      </c>
      <c r="V56" s="98">
        <f t="shared" si="11"/>
        <v>-2.6735760026965316E-2</v>
      </c>
      <c r="W56" s="103"/>
      <c r="X56" s="98">
        <f>+IF(F56=0,"",'Ark1'!T113)</f>
        <v>6.0250000000000004</v>
      </c>
      <c r="Y56" s="98">
        <f t="shared" si="12"/>
        <v>-0.41989383215368736</v>
      </c>
      <c r="Z56" s="99">
        <f>+IF(F56=0,"",'Ark1'!W113)</f>
        <v>7.5</v>
      </c>
      <c r="AA56" s="286">
        <f>+IF(F56=0,"",'Ark1'!X113)</f>
        <v>86.944444444444443</v>
      </c>
      <c r="AB56" s="286">
        <f>+IF(F56=0,"",'Ark1'!Y113)</f>
        <v>59.259259259259267</v>
      </c>
      <c r="AC56" s="286">
        <f>+IF(F56=0,"",'Ark1'!Z113)</f>
        <v>8.1096448187375696</v>
      </c>
      <c r="AD56" s="99">
        <f>+IF(F56=0,"",'Ark1'!AA113)</f>
        <v>1.7291951135544956</v>
      </c>
      <c r="AE56" s="98">
        <f>+IF(F56=0,"",'Ark1'!AB113)</f>
        <v>2.025834304584071</v>
      </c>
      <c r="AF56" s="98">
        <f>+IF(F56=0,"",'Ark1'!AC113)</f>
        <v>81.992353504422596</v>
      </c>
      <c r="AG56" s="98">
        <f t="shared" si="13"/>
        <v>3.5196729754087799</v>
      </c>
      <c r="AH56" s="99"/>
      <c r="AI56" s="25"/>
    </row>
    <row r="57" spans="1:35" s="3" customFormat="1" ht="15.6">
      <c r="A57" s="25"/>
      <c r="B57" s="97">
        <f>+'Ark1'!C114</f>
        <v>2024</v>
      </c>
      <c r="C57" s="97">
        <f>+'Ark1'!E114</f>
        <v>48</v>
      </c>
      <c r="D57" s="97">
        <f>+IF(F57=0,"",'Ark1'!Q114)</f>
        <v>280</v>
      </c>
      <c r="E57" s="104">
        <f t="shared" si="7"/>
        <v>-8</v>
      </c>
      <c r="F57" s="305">
        <f>+'Ark1'!R114</f>
        <v>788</v>
      </c>
      <c r="G57" s="104">
        <f t="shared" si="8"/>
        <v>-57</v>
      </c>
      <c r="H57" s="99">
        <f>+IF(F57=0,"",'Ark1'!AF114)</f>
        <v>1.8250457419459436</v>
      </c>
      <c r="I57" s="99">
        <f t="shared" si="9"/>
        <v>9.6499153012733485E-2</v>
      </c>
      <c r="J57" s="99">
        <f>+IF(F57=0,"",'Ark1'!AG114)</f>
        <v>1.7270993475541565</v>
      </c>
      <c r="K57" s="101"/>
      <c r="L57" s="357">
        <f>+IF(F57=0,"",'Ark1'!AI114)</f>
        <v>788</v>
      </c>
      <c r="M57" s="382"/>
      <c r="N57" s="58">
        <f>+IF(F57=0,"",'Ark1'!U114)</f>
        <v>24.51269035532998</v>
      </c>
      <c r="O57" s="99">
        <f t="shared" si="10"/>
        <v>-0.86861141981795598</v>
      </c>
      <c r="P57" s="103"/>
      <c r="Q57" s="150">
        <f>+IF(L57=0,"",'Ark1'!AJ114)</f>
        <v>106.99263959390868</v>
      </c>
      <c r="R57" s="25"/>
      <c r="S57" s="150">
        <f>+IF(L57=0,"",'Ark1'!AK114)</f>
        <v>19.119182549680879</v>
      </c>
      <c r="T57" s="386"/>
      <c r="U57" s="5">
        <f>+IF(F57=0,"",'Ark1'!S114)</f>
        <v>6.9530456852791849</v>
      </c>
      <c r="V57" s="98">
        <f t="shared" si="11"/>
        <v>-0.32387739164389018</v>
      </c>
      <c r="W57" s="103"/>
      <c r="X57" s="98">
        <f>+IF(F57=0,"",'Ark1'!T114)</f>
        <v>6.0596446700507611</v>
      </c>
      <c r="Y57" s="98">
        <f t="shared" si="12"/>
        <v>-0.23621331811491952</v>
      </c>
      <c r="Z57" s="99">
        <f>+IF(F57=0,"",'Ark1'!W114)</f>
        <v>8.1218274111675122</v>
      </c>
      <c r="AA57" s="286">
        <f>+IF(F57=0,"",'Ark1'!X114)</f>
        <v>79.441624365482213</v>
      </c>
      <c r="AB57" s="286">
        <f>+IF(F57=0,"",'Ark1'!Y114)</f>
        <v>54.314720812182735</v>
      </c>
      <c r="AC57" s="286">
        <f>+IF(F57=0,"",'Ark1'!Z114)</f>
        <v>9.0854637271644823</v>
      </c>
      <c r="AD57" s="99">
        <f>+IF(F57=0,"",'Ark1'!AA114)</f>
        <v>1.9819178434068301</v>
      </c>
      <c r="AE57" s="98">
        <f>+IF(F57=0,"",'Ark1'!AB114)</f>
        <v>1.8647806788841463</v>
      </c>
      <c r="AF57" s="98">
        <f>+IF(F57=0,"",'Ark1'!AC114)</f>
        <v>88.156056661621861</v>
      </c>
      <c r="AG57" s="98">
        <f t="shared" si="13"/>
        <v>3.5254608505201737</v>
      </c>
      <c r="AH57" s="99"/>
      <c r="AI57" s="25"/>
    </row>
    <row r="58" spans="1:35" s="3" customFormat="1" ht="15.6">
      <c r="A58" s="25"/>
      <c r="B58" s="97">
        <f>+'Ark1'!C115</f>
        <v>2024</v>
      </c>
      <c r="C58" s="97">
        <f>+'Ark1'!E115</f>
        <v>49</v>
      </c>
      <c r="D58" s="97">
        <f>+IF(F58=0,"",'Ark1'!Q115)</f>
        <v>208</v>
      </c>
      <c r="E58" s="104">
        <f t="shared" si="7"/>
        <v>60</v>
      </c>
      <c r="F58" s="305">
        <f>+'Ark1'!R115</f>
        <v>517</v>
      </c>
      <c r="G58" s="104">
        <f t="shared" si="8"/>
        <v>169</v>
      </c>
      <c r="H58" s="99">
        <f>+IF(F58=0,"",'Ark1'!AF115)</f>
        <v>1.1973967621650412</v>
      </c>
      <c r="I58" s="99">
        <f t="shared" si="9"/>
        <v>0.48552195394165965</v>
      </c>
      <c r="J58" s="99">
        <f>+IF(F58=0,"",'Ark1'!AG115)</f>
        <v>1.1489287888934878</v>
      </c>
      <c r="K58" s="101"/>
      <c r="L58" s="357">
        <f>+IF(F58=0,"",'Ark1'!AI115)</f>
        <v>516</v>
      </c>
      <c r="M58" s="382"/>
      <c r="N58" s="58">
        <f>+IF(F58=0,"",'Ark1'!U115)</f>
        <v>24.854352030947755</v>
      </c>
      <c r="O58" s="99">
        <f t="shared" si="10"/>
        <v>-0.4850157851442205</v>
      </c>
      <c r="P58" s="103"/>
      <c r="Q58" s="150">
        <f>+IF(L58=0,"",'Ark1'!AJ115)</f>
        <v>106.98972868217059</v>
      </c>
      <c r="R58" s="25"/>
      <c r="S58" s="150">
        <f>+IF(L58=0,"",'Ark1'!AK115)</f>
        <v>19.367268499571832</v>
      </c>
      <c r="T58" s="386"/>
      <c r="U58" s="5">
        <f>+IF(F58=0,"",'Ark1'!S115)</f>
        <v>7.032882011605416</v>
      </c>
      <c r="V58" s="98">
        <f t="shared" si="11"/>
        <v>-0.17976166655550241</v>
      </c>
      <c r="W58" s="103"/>
      <c r="X58" s="98">
        <f>+IF(F58=0,"",'Ark1'!T115)</f>
        <v>6.1179883945841391</v>
      </c>
      <c r="Y58" s="98">
        <f t="shared" si="12"/>
        <v>3.045865848507745E-3</v>
      </c>
      <c r="Z58" s="99">
        <f>+IF(F58=0,"",'Ark1'!W115)</f>
        <v>8.7040618955512539</v>
      </c>
      <c r="AA58" s="286">
        <f>+IF(F58=0,"",'Ark1'!X115)</f>
        <v>80.077369439071546</v>
      </c>
      <c r="AB58" s="286">
        <f>+IF(F58=0,"",'Ark1'!Y115)</f>
        <v>56.479690522243715</v>
      </c>
      <c r="AC58" s="286">
        <f>+IF(F58=0,"",'Ark1'!Z115)</f>
        <v>9.3332917053895397</v>
      </c>
      <c r="AD58" s="99">
        <f>+IF(F58=0,"",'Ark1'!AA115)</f>
        <v>2.0337771578186254</v>
      </c>
      <c r="AE58" s="98">
        <f>+IF(F58=0,"",'Ark1'!AB115)</f>
        <v>1.8132345549108004</v>
      </c>
      <c r="AF58" s="98">
        <f>+IF(F58=0,"",'Ark1'!AC115)</f>
        <v>89.113760974125555</v>
      </c>
      <c r="AG58" s="98">
        <f t="shared" si="13"/>
        <v>3.534020902090206</v>
      </c>
      <c r="AH58" s="99"/>
      <c r="AI58" s="25"/>
    </row>
    <row r="59" spans="1:35" s="3" customFormat="1" ht="15.6">
      <c r="A59" s="25"/>
      <c r="B59" s="97">
        <f>+'Ark1'!C116</f>
        <v>2024</v>
      </c>
      <c r="C59" s="97">
        <f>+'Ark1'!E116</f>
        <v>50</v>
      </c>
      <c r="D59" s="97">
        <f>+IF(F59=0,"",'Ark1'!Q116)</f>
        <v>49</v>
      </c>
      <c r="E59" s="104">
        <f t="shared" si="7"/>
        <v>-3</v>
      </c>
      <c r="F59" s="305">
        <f>+'Ark1'!R116</f>
        <v>127</v>
      </c>
      <c r="G59" s="104">
        <f t="shared" si="8"/>
        <v>-14</v>
      </c>
      <c r="H59" s="99">
        <f>+IF(F59=0,"",'Ark1'!AF116)</f>
        <v>0.29413808277555181</v>
      </c>
      <c r="I59" s="99">
        <f t="shared" si="9"/>
        <v>5.7060484091817631E-3</v>
      </c>
      <c r="J59" s="99">
        <f>+IF(F59=0,"",'Ark1'!AG116)</f>
        <v>0.27661665207746361</v>
      </c>
      <c r="K59" s="101"/>
      <c r="L59" s="357">
        <f>+IF(F59=0,"",'Ark1'!AI116)</f>
        <v>126</v>
      </c>
      <c r="M59" s="382"/>
      <c r="N59" s="58">
        <f>+IF(F59=0,"",'Ark1'!U116)</f>
        <v>24.359842519685046</v>
      </c>
      <c r="O59" s="99">
        <f t="shared" si="10"/>
        <v>-0.19760428882560177</v>
      </c>
      <c r="P59" s="103"/>
      <c r="Q59" s="150">
        <f>+IF(L59=0,"",'Ark1'!AJ116)</f>
        <v>106.35476190476189</v>
      </c>
      <c r="R59" s="25"/>
      <c r="S59" s="150">
        <f>+IF(L59=0,"",'Ark1'!AK116)</f>
        <v>19.506902066891776</v>
      </c>
      <c r="T59" s="386"/>
      <c r="U59" s="5">
        <f>+IF(F59=0,"",'Ark1'!S116)</f>
        <v>7.1023622047244093</v>
      </c>
      <c r="V59" s="98">
        <f t="shared" si="11"/>
        <v>-0.55012006477913644</v>
      </c>
      <c r="W59" s="103"/>
      <c r="X59" s="98">
        <f>+IF(F59=0,"",'Ark1'!T116)</f>
        <v>7.0787401574803139</v>
      </c>
      <c r="Y59" s="98">
        <f t="shared" si="12"/>
        <v>0.7454068241469809</v>
      </c>
      <c r="Z59" s="99">
        <f>+IF(F59=0,"",'Ark1'!W116)</f>
        <v>14.173228346456691</v>
      </c>
      <c r="AA59" s="286">
        <f>+IF(F59=0,"",'Ark1'!X116)</f>
        <v>86.614173228346431</v>
      </c>
      <c r="AB59" s="286">
        <f>+IF(F59=0,"",'Ark1'!Y116)</f>
        <v>52.755905511811022</v>
      </c>
      <c r="AC59" s="286">
        <f>+IF(F59=0,"",'Ark1'!Z116)</f>
        <v>8.2590943417107496</v>
      </c>
      <c r="AD59" s="99">
        <f>+IF(F59=0,"",'Ark1'!AA116)</f>
        <v>1.8264661704935432</v>
      </c>
      <c r="AE59" s="98">
        <f>+IF(F59=0,"",'Ark1'!AB116)</f>
        <v>6.6694819112115393</v>
      </c>
      <c r="AF59" s="98">
        <f>+IF(F59=0,"",'Ark1'!AC116)</f>
        <v>82.165711647531396</v>
      </c>
      <c r="AG59" s="98">
        <f t="shared" si="13"/>
        <v>3.429822616407983</v>
      </c>
      <c r="AH59" s="99"/>
      <c r="AI59" s="25"/>
    </row>
    <row r="60" spans="1:35" s="3" customFormat="1" ht="15.6">
      <c r="A60" s="25"/>
      <c r="B60" s="97">
        <f>+'Ark1'!C117</f>
        <v>2024</v>
      </c>
      <c r="C60" s="97">
        <f>+'Ark1'!E117</f>
        <v>51</v>
      </c>
      <c r="D60" s="97">
        <f>+IF(F60=0,"",'Ark1'!Q117)</f>
        <v>9</v>
      </c>
      <c r="E60" s="104">
        <f t="shared" si="7"/>
        <v>5</v>
      </c>
      <c r="F60" s="305">
        <f>+'Ark1'!R117</f>
        <v>20</v>
      </c>
      <c r="G60" s="104">
        <f t="shared" si="8"/>
        <v>13</v>
      </c>
      <c r="H60" s="99">
        <f>+IF(F60=0,"",'Ark1'!AF117)</f>
        <v>4.6320957917409721E-2</v>
      </c>
      <c r="I60" s="99">
        <f t="shared" si="9"/>
        <v>3.2001637062341701E-2</v>
      </c>
      <c r="J60" s="99">
        <f>+IF(F60=0,"",'Ark1'!AG117)</f>
        <v>3.3753365277577843E-2</v>
      </c>
      <c r="K60" s="101"/>
      <c r="L60" s="357">
        <f>+IF(F60=0,"",'Ark1'!AI117)</f>
        <v>20</v>
      </c>
      <c r="M60" s="382"/>
      <c r="N60" s="58">
        <f>+IF(F60=0,"",'Ark1'!U117)</f>
        <v>18.875000000000004</v>
      </c>
      <c r="O60" s="99">
        <f t="shared" si="10"/>
        <v>1.5607142857142904</v>
      </c>
      <c r="P60" s="103"/>
      <c r="Q60" s="150">
        <f>+IF(L60=0,"",'Ark1'!AJ117)</f>
        <v>99.794999999999987</v>
      </c>
      <c r="R60" s="25"/>
      <c r="S60" s="150">
        <f>+IF(L60=0,"",'Ark1'!AK117)</f>
        <v>18.058496728173314</v>
      </c>
      <c r="T60" s="386"/>
      <c r="U60" s="5">
        <f>+IF(F60=0,"",'Ark1'!S117)</f>
        <v>6.55</v>
      </c>
      <c r="V60" s="98">
        <f t="shared" si="11"/>
        <v>1.1214285714285692</v>
      </c>
      <c r="W60" s="103"/>
      <c r="X60" s="98">
        <f>+IF(F60=0,"",'Ark1'!T117)</f>
        <v>6.5</v>
      </c>
      <c r="Y60" s="98">
        <f t="shared" si="12"/>
        <v>0.5</v>
      </c>
      <c r="Z60" s="99">
        <f>+IF(F60=0,"",'Ark1'!W117)</f>
        <v>10</v>
      </c>
      <c r="AA60" s="286">
        <f>+IF(F60=0,"",'Ark1'!X117)</f>
        <v>60</v>
      </c>
      <c r="AB60" s="286">
        <f>+IF(F60=0,"",'Ark1'!Y117)</f>
        <v>25</v>
      </c>
      <c r="AC60" s="286">
        <f>+IF(F60=0,"",'Ark1'!Z117)</f>
        <v>7.2216947456950784</v>
      </c>
      <c r="AD60" s="99">
        <f>+IF(F60=0,"",'Ark1'!AA117)</f>
        <v>1.3955285736952876</v>
      </c>
      <c r="AE60" s="98">
        <f>+IF(F60=0,"",'Ark1'!AB117)</f>
        <v>1.8841443681416776</v>
      </c>
      <c r="AF60" s="98">
        <f>+IF(F60=0,"",'Ark1'!AC117)</f>
        <v>82.9895065786515</v>
      </c>
      <c r="AG60" s="98">
        <f t="shared" si="13"/>
        <v>2.8816793893129775</v>
      </c>
      <c r="AH60" s="99"/>
      <c r="AI60" s="25"/>
    </row>
    <row r="61" spans="1:35" s="2" customFormat="1" ht="15.6">
      <c r="A61" s="25"/>
      <c r="B61" s="97">
        <f>+'Ark1'!C118</f>
        <v>2024</v>
      </c>
      <c r="C61" s="97">
        <f>+'Ark1'!E118</f>
        <v>52</v>
      </c>
      <c r="D61" s="97" t="str">
        <f>+IF(F61=0,"",'Ark1'!Q118)</f>
        <v/>
      </c>
      <c r="E61" s="104" t="str">
        <f t="shared" si="7"/>
        <v/>
      </c>
      <c r="F61" s="306">
        <f>+'Ark1'!R118</f>
        <v>0</v>
      </c>
      <c r="G61" s="104" t="str">
        <f t="shared" si="8"/>
        <v/>
      </c>
      <c r="H61" s="99" t="str">
        <f>+IF(F61=0,"",'Ark1'!AF118)</f>
        <v/>
      </c>
      <c r="I61" s="99" t="str">
        <f t="shared" si="9"/>
        <v/>
      </c>
      <c r="J61" s="99" t="str">
        <f>+IF(F61=0,"",'Ark1'!AG118)</f>
        <v/>
      </c>
      <c r="K61" s="101"/>
      <c r="L61" s="357" t="str">
        <f>+IF(F61=0,"",'Ark1'!AI118)</f>
        <v/>
      </c>
      <c r="M61" s="382"/>
      <c r="N61" s="99" t="str">
        <f>+IF(F61=0,"",'Ark1'!U118)</f>
        <v/>
      </c>
      <c r="O61" s="99" t="str">
        <f t="shared" si="10"/>
        <v/>
      </c>
      <c r="P61" s="103"/>
      <c r="Q61" s="150" t="str">
        <f>+IF(L61=0,"",'Ark1'!AJ118)</f>
        <v/>
      </c>
      <c r="R61" s="25"/>
      <c r="S61" s="150" t="str">
        <f>+IF(L61=0,"",'Ark1'!AK118)</f>
        <v/>
      </c>
      <c r="T61" s="386"/>
      <c r="U61" s="98" t="str">
        <f>+IF(F61=0,"",'Ark1'!S118)</f>
        <v/>
      </c>
      <c r="V61" s="98" t="str">
        <f t="shared" si="11"/>
        <v/>
      </c>
      <c r="W61" s="103"/>
      <c r="X61" s="98" t="str">
        <f>+IF(F61=0,"",'Ark1'!T118)</f>
        <v/>
      </c>
      <c r="Y61" s="98" t="str">
        <f t="shared" si="12"/>
        <v/>
      </c>
      <c r="Z61" s="99" t="str">
        <f>+IF(F61=0,"",'Ark1'!W118)</f>
        <v/>
      </c>
      <c r="AA61" s="99" t="str">
        <f>+IF(F61=0,"",'Ark1'!X118)</f>
        <v/>
      </c>
      <c r="AB61" s="99" t="str">
        <f>+IF(F61=0,"",'Ark1'!Y118)</f>
        <v/>
      </c>
      <c r="AC61" s="99" t="str">
        <f>+IF(F61=0,"",'Ark1'!Z118)</f>
        <v/>
      </c>
      <c r="AD61" s="99" t="str">
        <f>+IF(F61=0,"",'Ark1'!AA118)</f>
        <v/>
      </c>
      <c r="AE61" s="98" t="str">
        <f>+IF(F61=0,"",'Ark1'!AB118)</f>
        <v/>
      </c>
      <c r="AF61" s="98" t="str">
        <f>+IF(F61=0,"",'Ark1'!AC118)</f>
        <v/>
      </c>
      <c r="AG61" s="98" t="str">
        <f t="shared" si="13"/>
        <v/>
      </c>
      <c r="AH61" s="99"/>
      <c r="AI61" s="25"/>
    </row>
    <row r="62" spans="1:35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103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1:35" s="2" customFormat="1" ht="15.6">
      <c r="A63" s="25"/>
      <c r="B63" s="65">
        <f>+'Ark1'!C119</f>
        <v>2023</v>
      </c>
      <c r="C63" s="65">
        <f>+'Ark1'!E119</f>
        <v>1</v>
      </c>
      <c r="D63" s="65">
        <f>+IF(F63=0,"",'Ark1'!Q119)</f>
        <v>5</v>
      </c>
      <c r="E63" s="66"/>
      <c r="F63" s="139">
        <f>+'Ark1'!R119</f>
        <v>6</v>
      </c>
      <c r="G63" s="66"/>
      <c r="H63" s="138">
        <f>+IF(F63=0,"",'Ark1'!AF119)</f>
        <v>1.2273703590058299E-2</v>
      </c>
      <c r="I63" s="138"/>
      <c r="J63" s="138">
        <f>+IF(F63=0,"",'Ark1'!AG119)</f>
        <v>1.1941914652096651E-2</v>
      </c>
      <c r="K63" s="101"/>
      <c r="L63" s="357">
        <f>+IF(F63=0,"",'Ark1'!AI119)</f>
        <v>0</v>
      </c>
      <c r="M63" s="382"/>
      <c r="N63" s="138">
        <f>+IF(F63=0,"",'Ark1'!U119)</f>
        <v>25.483333333333341</v>
      </c>
      <c r="O63" s="138"/>
      <c r="P63" s="103"/>
      <c r="Q63" s="150" t="str">
        <f>+IF(L63=0,"",'Ark1'!AJ119)</f>
        <v/>
      </c>
      <c r="R63" s="25"/>
      <c r="S63" s="150" t="str">
        <f>+IF(L63=0,"",'Ark1'!AK119)</f>
        <v/>
      </c>
      <c r="T63" s="386"/>
      <c r="U63" s="66">
        <f>+IF(F63=0,"",'Ark1'!S119)</f>
        <v>7.3333333333333313</v>
      </c>
      <c r="V63" s="66"/>
      <c r="W63" s="66"/>
      <c r="X63" s="66">
        <f>+IF(F63=0,"",'Ark1'!T119)</f>
        <v>6.333333333333333</v>
      </c>
      <c r="Y63" s="66"/>
      <c r="Z63" s="66">
        <f>+IF(F63=0,"",'Ark1'!W119)</f>
        <v>0</v>
      </c>
      <c r="AA63" s="138">
        <f>+IF(F63=0,"",'Ark1'!X119)</f>
        <v>83.333333333333314</v>
      </c>
      <c r="AB63" s="138">
        <f>+IF(F63=0,"",'Ark1'!Y119)</f>
        <v>66.666666666666686</v>
      </c>
      <c r="AC63" s="138">
        <f>+IF(F63=0,"",'Ark1'!Z119)</f>
        <v>8.2240332089688355</v>
      </c>
      <c r="AD63" s="138">
        <f>+IF(F63=0,"",'Ark1'!AA119)</f>
        <v>1.2472191289246499</v>
      </c>
      <c r="AE63" s="66">
        <f>+IF(F63=0,"",'Ark1'!AB119)</f>
        <v>1.6996731711975963</v>
      </c>
      <c r="AF63" s="66">
        <f>+IF(F63=0,"",'Ark1'!AC119)</f>
        <v>83.897939369307934</v>
      </c>
      <c r="AG63" s="66">
        <f t="shared" ref="AG63:AG94" si="14">+IF(F63=0,"",N63/U63)</f>
        <v>3.4750000000000019</v>
      </c>
      <c r="AH63" s="138"/>
      <c r="AI63" s="25"/>
    </row>
    <row r="64" spans="1:35" s="2" customFormat="1" ht="15.6">
      <c r="A64" s="25"/>
      <c r="B64" s="65">
        <f>+'Ark1'!C120</f>
        <v>2023</v>
      </c>
      <c r="C64" s="65">
        <f>+'Ark1'!E120</f>
        <v>2</v>
      </c>
      <c r="D64" s="65">
        <f>+IF(F64=0,"",'Ark1'!Q120)</f>
        <v>65</v>
      </c>
      <c r="E64" s="66"/>
      <c r="F64" s="139">
        <f>+'Ark1'!R120</f>
        <v>180</v>
      </c>
      <c r="G64" s="66"/>
      <c r="H64" s="138">
        <f>+IF(F64=0,"",'Ark1'!AF120)</f>
        <v>0.36821110770174897</v>
      </c>
      <c r="I64" s="138"/>
      <c r="J64" s="138">
        <f>+IF(F64=0,"",'Ark1'!AG120)</f>
        <v>0.34183242549268406</v>
      </c>
      <c r="K64" s="101"/>
      <c r="L64" s="357">
        <f>+IF(F64=0,"",'Ark1'!AI120)</f>
        <v>44</v>
      </c>
      <c r="M64" s="382"/>
      <c r="N64" s="138">
        <f>+IF(F64=0,"",'Ark1'!U120)</f>
        <v>24.314999999999998</v>
      </c>
      <c r="O64" s="138"/>
      <c r="P64" s="103"/>
      <c r="Q64" s="150">
        <f>+IF(L64=0,"",'Ark1'!AJ120)</f>
        <v>111.15909090909091</v>
      </c>
      <c r="R64" s="25"/>
      <c r="S64" s="150">
        <f>+IF(L64=0,"",'Ark1'!AK120)</f>
        <v>19.967969246326113</v>
      </c>
      <c r="T64" s="386"/>
      <c r="U64" s="66">
        <f>+IF(F64=0,"",'Ark1'!S120)</f>
        <v>6.9</v>
      </c>
      <c r="V64" s="66"/>
      <c r="W64" s="66"/>
      <c r="X64" s="66">
        <f>+IF(F64=0,"",'Ark1'!T120)</f>
        <v>6.5222222222222221</v>
      </c>
      <c r="Y64" s="66"/>
      <c r="Z64" s="66">
        <f>+IF(F64=0,"",'Ark1'!W120)</f>
        <v>11.111111111111112</v>
      </c>
      <c r="AA64" s="138">
        <f>+IF(F64=0,"",'Ark1'!X120)</f>
        <v>77.777777777777771</v>
      </c>
      <c r="AB64" s="138">
        <f>+IF(F64=0,"",'Ark1'!Y120)</f>
        <v>49.444444444444443</v>
      </c>
      <c r="AC64" s="138">
        <f>+IF(F64=0,"",'Ark1'!Z120)</f>
        <v>10.083338705232743</v>
      </c>
      <c r="AD64" s="138">
        <f>+IF(F64=0,"",'Ark1'!AA120)</f>
        <v>1.8442101591497388</v>
      </c>
      <c r="AE64" s="66">
        <f>+IF(F64=0,"",'Ark1'!AB120)</f>
        <v>1.7430992690401763</v>
      </c>
      <c r="AF64" s="66">
        <f>+IF(F64=0,"",'Ark1'!AC120)</f>
        <v>83.521567286806089</v>
      </c>
      <c r="AG64" s="66">
        <f t="shared" si="14"/>
        <v>3.5239130434782604</v>
      </c>
      <c r="AH64" s="138"/>
      <c r="AI64" s="25"/>
    </row>
    <row r="65" spans="1:60" s="3" customFormat="1" ht="15.6">
      <c r="A65" s="25"/>
      <c r="B65" s="65">
        <f>+'Ark1'!C121</f>
        <v>2023</v>
      </c>
      <c r="C65" s="65">
        <f>+'Ark1'!E121</f>
        <v>3</v>
      </c>
      <c r="D65" s="65">
        <f>+IF(F65=0,"",'Ark1'!Q121)</f>
        <v>11</v>
      </c>
      <c r="E65" s="66"/>
      <c r="F65" s="139">
        <f>+'Ark1'!R121</f>
        <v>32</v>
      </c>
      <c r="G65" s="66"/>
      <c r="H65" s="138">
        <f>+IF(F65=0,"",'Ark1'!AF121)</f>
        <v>6.545975248031094E-2</v>
      </c>
      <c r="I65" s="138"/>
      <c r="J65" s="138">
        <f>+IF(F65=0,"",'Ark1'!AG121)</f>
        <v>5.7468023551423913E-2</v>
      </c>
      <c r="K65" s="101"/>
      <c r="L65" s="357">
        <f>+IF(F65=0,"",'Ark1'!AI121)</f>
        <v>4</v>
      </c>
      <c r="M65" s="382"/>
      <c r="N65" s="138">
        <f>+IF(F65=0,"",'Ark1'!U121)</f>
        <v>22.993750000000006</v>
      </c>
      <c r="O65" s="138"/>
      <c r="P65" s="103"/>
      <c r="Q65" s="150">
        <f>+IF(L65=0,"",'Ark1'!AJ121)</f>
        <v>114.425</v>
      </c>
      <c r="R65" s="25"/>
      <c r="S65" s="150">
        <f>+IF(L65=0,"",'Ark1'!AK121)</f>
        <v>18.178351862341621</v>
      </c>
      <c r="T65" s="386"/>
      <c r="U65" s="66">
        <f>+IF(F65=0,"",'Ark1'!S121)</f>
        <v>6.875</v>
      </c>
      <c r="V65" s="66"/>
      <c r="W65" s="66"/>
      <c r="X65" s="66">
        <f>+IF(F65=0,"",'Ark1'!T121)</f>
        <v>6.21875</v>
      </c>
      <c r="Y65" s="66"/>
      <c r="Z65" s="66">
        <f>+IF(F65=0,"",'Ark1'!W121)</f>
        <v>3.125</v>
      </c>
      <c r="AA65" s="138">
        <f>+IF(F65=0,"",'Ark1'!X121)</f>
        <v>84.375</v>
      </c>
      <c r="AB65" s="138">
        <f>+IF(F65=0,"",'Ark1'!Y121)</f>
        <v>46.875</v>
      </c>
      <c r="AC65" s="138">
        <f>+IF(F65=0,"",'Ark1'!Z121)</f>
        <v>5.8002121459046476</v>
      </c>
      <c r="AD65" s="138">
        <f>+IF(F65=0,"",'Ark1'!AA121)</f>
        <v>1.1388041973930372</v>
      </c>
      <c r="AE65" s="66">
        <f>+IF(F65=0,"",'Ark1'!AB121)</f>
        <v>1.2926323674966522</v>
      </c>
      <c r="AF65" s="66">
        <f>+IF(F65=0,"",'Ark1'!AC121)</f>
        <v>82.071804111319878</v>
      </c>
      <c r="AG65" s="66">
        <f t="shared" si="14"/>
        <v>3.3445454545454552</v>
      </c>
      <c r="AH65" s="138"/>
      <c r="AI65" s="25"/>
    </row>
    <row r="66" spans="1:60" ht="15.6">
      <c r="A66" s="25"/>
      <c r="B66" s="65">
        <f>+'Ark1'!C122</f>
        <v>2023</v>
      </c>
      <c r="C66" s="65">
        <f>+'Ark1'!E122</f>
        <v>4</v>
      </c>
      <c r="D66" s="65">
        <f>+IF(F66=0,"",'Ark1'!Q122)</f>
        <v>58</v>
      </c>
      <c r="E66" s="66"/>
      <c r="F66" s="139">
        <f>+'Ark1'!R122</f>
        <v>130</v>
      </c>
      <c r="G66" s="66"/>
      <c r="H66" s="138">
        <f>+IF(F66=0,"",'Ark1'!AF122)</f>
        <v>0.26593024445126323</v>
      </c>
      <c r="I66" s="138"/>
      <c r="J66" s="138">
        <f>+IF(F66=0,"",'Ark1'!AG122)</f>
        <v>0.31608193981056337</v>
      </c>
      <c r="K66" s="101"/>
      <c r="L66" s="357">
        <f>+IF(F66=0,"",'Ark1'!AI122)</f>
        <v>16</v>
      </c>
      <c r="M66" s="382"/>
      <c r="N66" s="138">
        <f>+IF(F66=0,"",'Ark1'!U122)</f>
        <v>31.130769230769239</v>
      </c>
      <c r="O66" s="138"/>
      <c r="P66" s="103"/>
      <c r="Q66" s="150">
        <f>+IF(L66=0,"",'Ark1'!AJ122)</f>
        <v>109.39375</v>
      </c>
      <c r="R66" s="25"/>
      <c r="S66" s="150">
        <f>+IF(L66=0,"",'Ark1'!AK122)</f>
        <v>19.644943105200536</v>
      </c>
      <c r="T66" s="386"/>
      <c r="U66" s="66">
        <f>+IF(F66=0,"",'Ark1'!S122)</f>
        <v>7.6538461538461551</v>
      </c>
      <c r="V66" s="66"/>
      <c r="W66" s="66"/>
      <c r="X66" s="66">
        <f>+IF(F66=0,"",'Ark1'!T122)</f>
        <v>6.692307692307689</v>
      </c>
      <c r="Y66" s="66"/>
      <c r="Z66" s="66">
        <f>+IF(F66=0,"",'Ark1'!W122)</f>
        <v>16.15384615384615</v>
      </c>
      <c r="AA66" s="138">
        <f>+IF(F66=0,"",'Ark1'!X122)</f>
        <v>96.153846153846175</v>
      </c>
      <c r="AB66" s="138">
        <f>+IF(F66=0,"",'Ark1'!Y122)</f>
        <v>80</v>
      </c>
      <c r="AC66" s="138">
        <f>+IF(F66=0,"",'Ark1'!Z122)</f>
        <v>8.8727746605847493</v>
      </c>
      <c r="AD66" s="138">
        <f>+IF(F66=0,"",'Ark1'!AA122)</f>
        <v>1.6253356503600589</v>
      </c>
      <c r="AE66" s="66">
        <f>+IF(F66=0,"",'Ark1'!AB122)</f>
        <v>2.2730736691373283</v>
      </c>
      <c r="AF66" s="66">
        <f>+IF(F66=0,"",'Ark1'!AC122)</f>
        <v>71.490966244980271</v>
      </c>
      <c r="AG66" s="66">
        <f t="shared" si="14"/>
        <v>4.0673366834170857</v>
      </c>
      <c r="AH66" s="138"/>
      <c r="AI66" s="25"/>
      <c r="AS66"/>
      <c r="AW66"/>
      <c r="AX66"/>
      <c r="AY66"/>
      <c r="AZ66"/>
      <c r="BA66"/>
      <c r="BB66"/>
      <c r="BF66"/>
      <c r="BG66"/>
      <c r="BH66"/>
    </row>
    <row r="67" spans="1:60" ht="15.6">
      <c r="A67" s="25"/>
      <c r="B67" s="65">
        <f>+'Ark1'!C123</f>
        <v>2023</v>
      </c>
      <c r="C67" s="65">
        <f>+'Ark1'!E123</f>
        <v>5</v>
      </c>
      <c r="D67" s="65">
        <f>+IF(F67=0,"",'Ark1'!Q123)</f>
        <v>30</v>
      </c>
      <c r="E67" s="66"/>
      <c r="F67" s="139">
        <f>+'Ark1'!R123</f>
        <v>66</v>
      </c>
      <c r="G67" s="66"/>
      <c r="H67" s="138">
        <f>+IF(F67=0,"",'Ark1'!AF123)</f>
        <v>0.1350107394906413</v>
      </c>
      <c r="I67" s="138"/>
      <c r="J67" s="138">
        <f>+IF(F67=0,"",'Ark1'!AG123)</f>
        <v>0.15108201244614627</v>
      </c>
      <c r="K67" s="101"/>
      <c r="L67" s="357">
        <f>+IF(F67=0,"",'Ark1'!AI123)</f>
        <v>6</v>
      </c>
      <c r="M67" s="382"/>
      <c r="N67" s="138">
        <f>+IF(F67=0,"",'Ark1'!U123)</f>
        <v>29.309090909090912</v>
      </c>
      <c r="O67" s="138"/>
      <c r="P67" s="103"/>
      <c r="Q67" s="150">
        <f>+IF(L67=0,"",'Ark1'!AJ123)</f>
        <v>109.4166666666667</v>
      </c>
      <c r="R67" s="25"/>
      <c r="S67" s="150">
        <f>+IF(L67=0,"",'Ark1'!AK123)</f>
        <v>19.151542199174976</v>
      </c>
      <c r="T67" s="386"/>
      <c r="U67" s="66">
        <f>+IF(F67=0,"",'Ark1'!S123)</f>
        <v>7.9393939393939394</v>
      </c>
      <c r="V67" s="66"/>
      <c r="W67" s="66"/>
      <c r="X67" s="66">
        <f>+IF(F67=0,"",'Ark1'!T123)</f>
        <v>6.7272727272727284</v>
      </c>
      <c r="Y67" s="66"/>
      <c r="Z67" s="66">
        <f>+IF(F67=0,"",'Ark1'!W123)</f>
        <v>18.181818181818183</v>
      </c>
      <c r="AA67" s="138">
        <f>+IF(F67=0,"",'Ark1'!X123)</f>
        <v>90.909090909090892</v>
      </c>
      <c r="AB67" s="138">
        <f>+IF(F67=0,"",'Ark1'!Y123)</f>
        <v>78.787878787878782</v>
      </c>
      <c r="AC67" s="138">
        <f>+IF(F67=0,"",'Ark1'!Z123)</f>
        <v>8.2702410516466411</v>
      </c>
      <c r="AD67" s="138">
        <f>+IF(F67=0,"",'Ark1'!AA123)</f>
        <v>1.4655517926477275</v>
      </c>
      <c r="AE67" s="66">
        <f>+IF(F67=0,"",'Ark1'!AB123)</f>
        <v>1.8467453315384956</v>
      </c>
      <c r="AF67" s="66">
        <f>+IF(F67=0,"",'Ark1'!AC123)</f>
        <v>73.659075899707517</v>
      </c>
      <c r="AG67" s="66">
        <f t="shared" si="14"/>
        <v>3.6916030534351147</v>
      </c>
      <c r="AH67" s="138"/>
      <c r="AI67" s="25"/>
      <c r="AS67"/>
      <c r="AW67"/>
      <c r="AX67"/>
      <c r="AY67"/>
      <c r="AZ67"/>
      <c r="BA67"/>
      <c r="BB67"/>
      <c r="BF67"/>
      <c r="BG67"/>
      <c r="BH67"/>
    </row>
    <row r="68" spans="1:60" ht="15.6">
      <c r="A68" s="25"/>
      <c r="B68" s="65">
        <f>+'Ark1'!C124</f>
        <v>2023</v>
      </c>
      <c r="C68" s="65">
        <f>+'Ark1'!E124</f>
        <v>6</v>
      </c>
      <c r="D68" s="65">
        <f>+IF(F68=0,"",'Ark1'!Q124)</f>
        <v>68</v>
      </c>
      <c r="E68" s="66"/>
      <c r="F68" s="139">
        <f>+'Ark1'!R124</f>
        <v>148</v>
      </c>
      <c r="G68" s="66"/>
      <c r="H68" s="138">
        <f>+IF(F68=0,"",'Ark1'!AF124)</f>
        <v>0.30275135522143798</v>
      </c>
      <c r="I68" s="138"/>
      <c r="J68" s="138">
        <f>+IF(F68=0,"",'Ark1'!AG124)</f>
        <v>0.35546136013487434</v>
      </c>
      <c r="K68" s="101"/>
      <c r="L68" s="357">
        <f>+IF(F68=0,"",'Ark1'!AI124)</f>
        <v>22</v>
      </c>
      <c r="M68" s="382"/>
      <c r="N68" s="138">
        <f>+IF(F68=0,"",'Ark1'!U124)</f>
        <v>30.751351351351367</v>
      </c>
      <c r="O68" s="138"/>
      <c r="P68" s="103"/>
      <c r="Q68" s="150">
        <f>+IF(L68=0,"",'Ark1'!AJ124)</f>
        <v>112.63636363636364</v>
      </c>
      <c r="R68" s="25"/>
      <c r="S68" s="150">
        <f>+IF(L68=0,"",'Ark1'!AK124)</f>
        <v>22.195253520866014</v>
      </c>
      <c r="T68" s="386"/>
      <c r="U68" s="66">
        <f>+IF(F68=0,"",'Ark1'!S124)</f>
        <v>7.5878378378378386</v>
      </c>
      <c r="V68" s="66"/>
      <c r="W68" s="66"/>
      <c r="X68" s="66">
        <f>+IF(F68=0,"",'Ark1'!T124)</f>
        <v>6.8108108108108114</v>
      </c>
      <c r="Y68" s="66"/>
      <c r="Z68" s="66">
        <f>+IF(F68=0,"",'Ark1'!W124)</f>
        <v>17.567567567567565</v>
      </c>
      <c r="AA68" s="138">
        <f>+IF(F68=0,"",'Ark1'!X124)</f>
        <v>93.918918918918948</v>
      </c>
      <c r="AB68" s="138">
        <f>+IF(F68=0,"",'Ark1'!Y124)</f>
        <v>81.756756756756758</v>
      </c>
      <c r="AC68" s="138">
        <f>+IF(F68=0,"",'Ark1'!Z124)</f>
        <v>8.830953596135144</v>
      </c>
      <c r="AD68" s="138">
        <f>+IF(F68=0,"",'Ark1'!AA124)</f>
        <v>1.9310025895193577</v>
      </c>
      <c r="AE68" s="66">
        <f>+IF(F68=0,"",'Ark1'!AB124)</f>
        <v>1.9842329559975835</v>
      </c>
      <c r="AF68" s="66">
        <f>+IF(F68=0,"",'Ark1'!AC124)</f>
        <v>73.692220439621565</v>
      </c>
      <c r="AG68" s="66">
        <f t="shared" si="14"/>
        <v>4.0527159394479089</v>
      </c>
      <c r="AH68" s="138"/>
      <c r="AI68" s="25"/>
      <c r="AS68"/>
      <c r="AW68"/>
      <c r="AX68"/>
      <c r="AY68"/>
      <c r="AZ68"/>
      <c r="BA68"/>
      <c r="BB68"/>
      <c r="BF68"/>
      <c r="BG68"/>
      <c r="BH68"/>
    </row>
    <row r="69" spans="1:60" ht="15.6">
      <c r="A69" s="25"/>
      <c r="B69" s="65">
        <f>+'Ark1'!C125</f>
        <v>2023</v>
      </c>
      <c r="C69" s="65">
        <f>+'Ark1'!E125</f>
        <v>7</v>
      </c>
      <c r="D69" s="65">
        <f>+IF(F69=0,"",'Ark1'!Q125)</f>
        <v>37</v>
      </c>
      <c r="E69" s="66"/>
      <c r="F69" s="139">
        <f>+'Ark1'!R125</f>
        <v>71</v>
      </c>
      <c r="G69" s="66"/>
      <c r="H69" s="138">
        <f>+IF(F69=0,"",'Ark1'!AF125)</f>
        <v>0.14523882581568989</v>
      </c>
      <c r="I69" s="138"/>
      <c r="J69" s="138">
        <f>+IF(F69=0,"",'Ark1'!AG125)</f>
        <v>0.17141216538231865</v>
      </c>
      <c r="K69" s="101"/>
      <c r="L69" s="357">
        <f>+IF(F69=0,"",'Ark1'!AI125)</f>
        <v>9</v>
      </c>
      <c r="M69" s="382"/>
      <c r="N69" s="138">
        <f>+IF(F69=0,"",'Ark1'!U125)</f>
        <v>30.9112676056338</v>
      </c>
      <c r="O69" s="138"/>
      <c r="P69" s="103"/>
      <c r="Q69" s="150">
        <f>+IF(L69=0,"",'Ark1'!AJ125)</f>
        <v>103.2</v>
      </c>
      <c r="R69" s="25"/>
      <c r="S69" s="150">
        <f>+IF(L69=0,"",'Ark1'!AK125)</f>
        <v>25.075500980931405</v>
      </c>
      <c r="T69" s="386"/>
      <c r="U69" s="66">
        <f>+IF(F69=0,"",'Ark1'!S125)</f>
        <v>8</v>
      </c>
      <c r="V69" s="66"/>
      <c r="W69" s="66"/>
      <c r="X69" s="66">
        <f>+IF(F69=0,"",'Ark1'!T125)</f>
        <v>7.619718309859155</v>
      </c>
      <c r="Y69" s="66"/>
      <c r="Z69" s="66">
        <f>+IF(F69=0,"",'Ark1'!W125)</f>
        <v>26.760563380281695</v>
      </c>
      <c r="AA69" s="138">
        <f>+IF(F69=0,"",'Ark1'!X125)</f>
        <v>95.774647887323937</v>
      </c>
      <c r="AB69" s="138">
        <f>+IF(F69=0,"",'Ark1'!Y125)</f>
        <v>77.464788732394368</v>
      </c>
      <c r="AC69" s="138">
        <f>+IF(F69=0,"",'Ark1'!Z125)</f>
        <v>8.8975950112783178</v>
      </c>
      <c r="AD69" s="138">
        <f>+IF(F69=0,"",'Ark1'!AA125)</f>
        <v>1.5011732500816035</v>
      </c>
      <c r="AE69" s="66">
        <f>+IF(F69=0,"",'Ark1'!AB125)</f>
        <v>2.2225869788148125</v>
      </c>
      <c r="AF69" s="66">
        <f>+IF(F69=0,"",'Ark1'!AC125)</f>
        <v>72.906722532239939</v>
      </c>
      <c r="AG69" s="66">
        <f t="shared" si="14"/>
        <v>3.863908450704225</v>
      </c>
      <c r="AH69" s="138"/>
      <c r="AI69" s="25"/>
      <c r="AS69"/>
      <c r="AW69"/>
      <c r="AX69"/>
      <c r="AY69"/>
      <c r="AZ69"/>
      <c r="BA69"/>
      <c r="BB69"/>
      <c r="BF69"/>
      <c r="BG69"/>
      <c r="BH69"/>
    </row>
    <row r="70" spans="1:60" ht="15.6">
      <c r="A70" s="25"/>
      <c r="B70" s="65">
        <f>+'Ark1'!C126</f>
        <v>2023</v>
      </c>
      <c r="C70" s="65">
        <f>+'Ark1'!E126</f>
        <v>8</v>
      </c>
      <c r="D70" s="65">
        <f>+IF(F70=0,"",'Ark1'!Q126)</f>
        <v>97</v>
      </c>
      <c r="E70" s="66"/>
      <c r="F70" s="139">
        <f>+'Ark1'!R126</f>
        <v>222</v>
      </c>
      <c r="G70" s="66"/>
      <c r="H70" s="138">
        <f>+IF(F70=0,"",'Ark1'!AF126)</f>
        <v>0.45412703283215694</v>
      </c>
      <c r="I70" s="138"/>
      <c r="J70" s="138">
        <f>+IF(F70=0,"",'Ark1'!AG126)</f>
        <v>0.50904266145523269</v>
      </c>
      <c r="K70" s="101"/>
      <c r="L70" s="357">
        <f>+IF(F70=0,"",'Ark1'!AI126)</f>
        <v>28</v>
      </c>
      <c r="M70" s="382"/>
      <c r="N70" s="138">
        <f>+IF(F70=0,"",'Ark1'!U126)</f>
        <v>29.358558558558538</v>
      </c>
      <c r="O70" s="138"/>
      <c r="P70" s="103"/>
      <c r="Q70" s="150">
        <f>+IF(L70=0,"",'Ark1'!AJ126)</f>
        <v>112.32142857142853</v>
      </c>
      <c r="R70" s="25"/>
      <c r="S70" s="150">
        <f>+IF(L70=0,"",'Ark1'!AK126)</f>
        <v>22.046237458664503</v>
      </c>
      <c r="T70" s="386"/>
      <c r="U70" s="66">
        <f>+IF(F70=0,"",'Ark1'!S126)</f>
        <v>7.8828828828828819</v>
      </c>
      <c r="V70" s="66"/>
      <c r="W70" s="66"/>
      <c r="X70" s="66">
        <f>+IF(F70=0,"",'Ark1'!T126)</f>
        <v>6.4459459459459438</v>
      </c>
      <c r="Y70" s="66"/>
      <c r="Z70" s="66">
        <f>+IF(F70=0,"",'Ark1'!W126)</f>
        <v>14.86486486486486</v>
      </c>
      <c r="AA70" s="138">
        <f>+IF(F70=0,"",'Ark1'!X126)</f>
        <v>93.243243243243214</v>
      </c>
      <c r="AB70" s="138">
        <f>+IF(F70=0,"",'Ark1'!Y126)</f>
        <v>81.531531531531513</v>
      </c>
      <c r="AC70" s="138">
        <f>+IF(F70=0,"",'Ark1'!Z126)</f>
        <v>8.0041877380325293</v>
      </c>
      <c r="AD70" s="138">
        <f>+IF(F70=0,"",'Ark1'!AA126)</f>
        <v>1.5952561359972059</v>
      </c>
      <c r="AE70" s="66">
        <f>+IF(F70=0,"",'Ark1'!AB126)</f>
        <v>1.9438646276867777</v>
      </c>
      <c r="AF70" s="66">
        <f>+IF(F70=0,"",'Ark1'!AC126)</f>
        <v>75.657188410261611</v>
      </c>
      <c r="AG70" s="66">
        <f t="shared" si="14"/>
        <v>3.724342857142855</v>
      </c>
      <c r="AH70" s="138"/>
      <c r="AI70" s="25"/>
      <c r="AS70"/>
      <c r="AW70"/>
      <c r="AX70"/>
      <c r="AY70"/>
      <c r="AZ70"/>
      <c r="BA70"/>
      <c r="BB70"/>
      <c r="BF70"/>
      <c r="BG70"/>
      <c r="BH70"/>
    </row>
    <row r="71" spans="1:60" ht="15.6">
      <c r="A71" s="25"/>
      <c r="B71" s="65">
        <f>+'Ark1'!C127</f>
        <v>2023</v>
      </c>
      <c r="C71" s="65">
        <f>+'Ark1'!E127</f>
        <v>9</v>
      </c>
      <c r="D71" s="65">
        <f>+IF(F71=0,"",'Ark1'!Q127)</f>
        <v>105</v>
      </c>
      <c r="E71" s="66"/>
      <c r="F71" s="139">
        <f>+'Ark1'!R127</f>
        <v>240</v>
      </c>
      <c r="G71" s="66"/>
      <c r="H71" s="138">
        <f>+IF(F71=0,"",'Ark1'!AF127)</f>
        <v>0.49094814360233202</v>
      </c>
      <c r="I71" s="138"/>
      <c r="J71" s="138">
        <f>+IF(F71=0,"",'Ark1'!AG127)</f>
        <v>0.51952405417146208</v>
      </c>
      <c r="K71" s="101"/>
      <c r="L71" s="357">
        <f>+IF(F71=0,"",'Ark1'!AI127)</f>
        <v>72</v>
      </c>
      <c r="M71" s="382"/>
      <c r="N71" s="138">
        <f>+IF(F71=0,"",'Ark1'!U127)</f>
        <v>27.715833333333357</v>
      </c>
      <c r="O71" s="138"/>
      <c r="P71" s="103"/>
      <c r="Q71" s="150">
        <f>+IF(L71=0,"",'Ark1'!AJ127)</f>
        <v>111.86666666666665</v>
      </c>
      <c r="R71" s="25"/>
      <c r="S71" s="150">
        <f>+IF(L71=0,"",'Ark1'!AK127)</f>
        <v>21.572246280898074</v>
      </c>
      <c r="T71" s="386"/>
      <c r="U71" s="66">
        <f>+IF(F71=0,"",'Ark1'!S127)</f>
        <v>7.4625000000000004</v>
      </c>
      <c r="V71" s="66"/>
      <c r="W71" s="66"/>
      <c r="X71" s="66">
        <f>+IF(F71=0,"",'Ark1'!T127)</f>
        <v>6.15</v>
      </c>
      <c r="Y71" s="66"/>
      <c r="Z71" s="66">
        <f>+IF(F71=0,"",'Ark1'!W127)</f>
        <v>14.583333333333337</v>
      </c>
      <c r="AA71" s="138">
        <f>+IF(F71=0,"",'Ark1'!X127)</f>
        <v>92.083333333333314</v>
      </c>
      <c r="AB71" s="138">
        <f>+IF(F71=0,"",'Ark1'!Y127)</f>
        <v>68.75</v>
      </c>
      <c r="AC71" s="138">
        <f>+IF(F71=0,"",'Ark1'!Z127)</f>
        <v>8.3744203364902248</v>
      </c>
      <c r="AD71" s="138">
        <f>+IF(F71=0,"",'Ark1'!AA127)</f>
        <v>1.6951677645590113</v>
      </c>
      <c r="AE71" s="66">
        <f>+IF(F71=0,"",'Ark1'!AB127)</f>
        <v>2.1511624764298936</v>
      </c>
      <c r="AF71" s="66">
        <f>+IF(F71=0,"",'Ark1'!AC127)</f>
        <v>77.924932933547609</v>
      </c>
      <c r="AG71" s="66">
        <f t="shared" si="14"/>
        <v>3.7140145170295953</v>
      </c>
      <c r="AH71" s="138"/>
      <c r="AI71" s="25"/>
      <c r="AS71"/>
      <c r="AW71"/>
      <c r="AX71"/>
      <c r="AY71"/>
      <c r="AZ71"/>
      <c r="BA71"/>
      <c r="BB71"/>
      <c r="BF71"/>
      <c r="BG71"/>
      <c r="BH71"/>
    </row>
    <row r="72" spans="1:60" ht="15.6">
      <c r="A72" s="25"/>
      <c r="B72" s="65">
        <f>+'Ark1'!C128</f>
        <v>2023</v>
      </c>
      <c r="C72" s="65">
        <f>+'Ark1'!E128</f>
        <v>10</v>
      </c>
      <c r="D72" s="65">
        <f>+IF(F72=0,"",'Ark1'!Q128)</f>
        <v>718</v>
      </c>
      <c r="E72" s="66"/>
      <c r="F72" s="139">
        <f>+'Ark1'!R128</f>
        <v>1417</v>
      </c>
      <c r="G72" s="66"/>
      <c r="H72" s="138">
        <f>+IF(F72=0,"",'Ark1'!AF128)</f>
        <v>2.8986396645187686</v>
      </c>
      <c r="I72" s="138"/>
      <c r="J72" s="138">
        <f>+IF(F72=0,"",'Ark1'!AG128)</f>
        <v>3.4749097170945555</v>
      </c>
      <c r="K72" s="101"/>
      <c r="L72" s="357">
        <f>+IF(F72=0,"",'Ark1'!AI128)</f>
        <v>192</v>
      </c>
      <c r="M72" s="382"/>
      <c r="N72" s="138">
        <f>+IF(F72=0,"",'Ark1'!U128)</f>
        <v>31.398376852505272</v>
      </c>
      <c r="O72" s="138"/>
      <c r="P72" s="103"/>
      <c r="Q72" s="150">
        <f>+IF(L72=0,"",'Ark1'!AJ128)</f>
        <v>111.7604166666667</v>
      </c>
      <c r="R72" s="25"/>
      <c r="S72" s="150">
        <f>+IF(L72=0,"",'Ark1'!AK128)</f>
        <v>20.682336792832015</v>
      </c>
      <c r="T72" s="386"/>
      <c r="U72" s="66">
        <f>+IF(F72=0,"",'Ark1'!S128)</f>
        <v>7.9414255469301311</v>
      </c>
      <c r="V72" s="66"/>
      <c r="W72" s="66"/>
      <c r="X72" s="66">
        <f>+IF(F72=0,"",'Ark1'!T128)</f>
        <v>6.9435426958362738</v>
      </c>
      <c r="Y72" s="66"/>
      <c r="Z72" s="66">
        <f>+IF(F72=0,"",'Ark1'!W128)</f>
        <v>17.854622441778403</v>
      </c>
      <c r="AA72" s="138">
        <f>+IF(F72=0,"",'Ark1'!X128)</f>
        <v>95.977417078334497</v>
      </c>
      <c r="AB72" s="138">
        <f>+IF(F72=0,"",'Ark1'!Y128)</f>
        <v>85.744530698659119</v>
      </c>
      <c r="AC72" s="138">
        <f>+IF(F72=0,"",'Ark1'!Z128)</f>
        <v>8.5382929324872503</v>
      </c>
      <c r="AD72" s="138">
        <f>+IF(F72=0,"",'Ark1'!AA128)</f>
        <v>1.6670958018114075</v>
      </c>
      <c r="AE72" s="66">
        <f>+IF(F72=0,"",'Ark1'!AB128)</f>
        <v>1.9542190421472263</v>
      </c>
      <c r="AF72" s="66">
        <f>+IF(F72=0,"",'Ark1'!AC128)</f>
        <v>69.443770268448944</v>
      </c>
      <c r="AG72" s="66">
        <f t="shared" si="14"/>
        <v>3.9537456678219129</v>
      </c>
      <c r="AH72" s="138"/>
      <c r="AI72" s="25"/>
      <c r="AS72"/>
      <c r="AW72"/>
      <c r="AX72"/>
      <c r="AY72"/>
      <c r="AZ72"/>
      <c r="BA72"/>
      <c r="BB72"/>
      <c r="BF72"/>
      <c r="BG72"/>
      <c r="BH72"/>
    </row>
    <row r="73" spans="1:60" ht="15.6">
      <c r="A73" s="25"/>
      <c r="B73" s="65">
        <f>+'Ark1'!C129</f>
        <v>2023</v>
      </c>
      <c r="C73" s="65">
        <f>+'Ark1'!E129</f>
        <v>11</v>
      </c>
      <c r="D73" s="65">
        <f>+IF(F73=0,"",'Ark1'!Q129)</f>
        <v>411</v>
      </c>
      <c r="E73" s="66">
        <f t="shared" ref="E73:E86" si="15">+IF(F73=0,"",D73-D126)</f>
        <v>93</v>
      </c>
      <c r="F73" s="139">
        <f>+'Ark1'!R129</f>
        <v>883</v>
      </c>
      <c r="G73" s="66">
        <f t="shared" ref="G73:G86" si="16">+IF(F73=0,"",F73-F126)</f>
        <v>231</v>
      </c>
      <c r="H73" s="138">
        <f>+IF(F73=0,"",'Ark1'!AF129)</f>
        <v>1.8062800450035796</v>
      </c>
      <c r="I73" s="138"/>
      <c r="J73" s="138">
        <f>+IF(F73=0,"",'Ark1'!AG129)</f>
        <v>2.0850707947004472</v>
      </c>
      <c r="K73" s="101"/>
      <c r="L73" s="357">
        <f>+IF(F73=0,"",'Ark1'!AI129)</f>
        <v>55</v>
      </c>
      <c r="M73" s="382"/>
      <c r="N73" s="138">
        <f>+IF(F73=0,"",'Ark1'!U129)</f>
        <v>30.233861834654601</v>
      </c>
      <c r="O73" s="138">
        <f t="shared" ref="O73:O86" si="17">+IF(F73=0,"",N73-N126)</f>
        <v>-1.9695123984742402</v>
      </c>
      <c r="P73" s="103"/>
      <c r="Q73" s="150">
        <f>+IF(L73=0,"",'Ark1'!AJ129)</f>
        <v>113.78545454545456</v>
      </c>
      <c r="R73" s="25"/>
      <c r="S73" s="150">
        <f>+IF(L73=0,"",'Ark1'!AK129)</f>
        <v>20.954673437058471</v>
      </c>
      <c r="T73" s="386"/>
      <c r="U73" s="66">
        <f>+IF(F73=0,"",'Ark1'!S129)</f>
        <v>7.7508493771234415</v>
      </c>
      <c r="V73" s="66">
        <f t="shared" ref="V73:V86" si="18">+IF(F73=0,"",U73-U126)</f>
        <v>-0.2261444879072334</v>
      </c>
      <c r="W73" s="66"/>
      <c r="X73" s="66">
        <f>+IF(F73=0,"",'Ark1'!T129)</f>
        <v>6.8561721404303508</v>
      </c>
      <c r="Y73" s="66">
        <f t="shared" ref="Y73:Y86" si="19">+IF(F73=0,"",X73-X126)</f>
        <v>1.8776619027427444E-3</v>
      </c>
      <c r="Z73" s="66">
        <f>+IF(F73=0,"",'Ark1'!W129)</f>
        <v>20.385050962627403</v>
      </c>
      <c r="AA73" s="138">
        <f>+IF(F73=0,"",'Ark1'!X129)</f>
        <v>96.036240090600245</v>
      </c>
      <c r="AB73" s="138">
        <f>+IF(F73=0,"",'Ark1'!Y129)</f>
        <v>80.067950169875445</v>
      </c>
      <c r="AC73" s="138">
        <f>+IF(F73=0,"",'Ark1'!Z129)</f>
        <v>8.2824294866068744</v>
      </c>
      <c r="AD73" s="138">
        <f>+IF(F73=0,"",'Ark1'!AA129)</f>
        <v>1.6647660649248677</v>
      </c>
      <c r="AE73" s="66">
        <f>+IF(F73=0,"",'Ark1'!AB129)</f>
        <v>2.0834063333835342</v>
      </c>
      <c r="AF73" s="66">
        <f>+IF(F73=0,"",'Ark1'!AC129)</f>
        <v>76.170776572172741</v>
      </c>
      <c r="AG73" s="66">
        <f t="shared" si="14"/>
        <v>3.9007159555815338</v>
      </c>
      <c r="AH73" s="138"/>
      <c r="AI73" s="25"/>
      <c r="AS73"/>
      <c r="AW73"/>
      <c r="AX73"/>
      <c r="AY73"/>
      <c r="AZ73"/>
      <c r="BA73"/>
      <c r="BB73"/>
      <c r="BF73"/>
      <c r="BG73"/>
      <c r="BH73"/>
    </row>
    <row r="74" spans="1:60" ht="15.6">
      <c r="A74" s="25"/>
      <c r="B74" s="65">
        <f>+'Ark1'!C130</f>
        <v>2023</v>
      </c>
      <c r="C74" s="65">
        <f>+'Ark1'!E130</f>
        <v>12</v>
      </c>
      <c r="D74" s="65">
        <f>+IF(F74=0,"",'Ark1'!Q130)</f>
        <v>225</v>
      </c>
      <c r="E74" s="66">
        <f t="shared" si="15"/>
        <v>40</v>
      </c>
      <c r="F74" s="139">
        <f>+'Ark1'!R130</f>
        <v>490</v>
      </c>
      <c r="G74" s="66">
        <f t="shared" si="16"/>
        <v>136</v>
      </c>
      <c r="H74" s="138">
        <f>+IF(F74=0,"",'Ark1'!AF130)</f>
        <v>1.0023524598547611</v>
      </c>
      <c r="I74" s="138"/>
      <c r="J74" s="138">
        <f>+IF(F74=0,"",'Ark1'!AG130)</f>
        <v>1.0584332176735327</v>
      </c>
      <c r="K74" s="101"/>
      <c r="L74" s="357">
        <f>+IF(F74=0,"",'Ark1'!AI130)</f>
        <v>53</v>
      </c>
      <c r="M74" s="382"/>
      <c r="N74" s="138">
        <f>+IF(F74=0,"",'Ark1'!U130)</f>
        <v>27.656734693877517</v>
      </c>
      <c r="O74" s="138">
        <f t="shared" si="17"/>
        <v>-3.3503274530151153</v>
      </c>
      <c r="P74" s="103"/>
      <c r="Q74" s="150">
        <f>+IF(L74=0,"",'Ark1'!AJ130)</f>
        <v>110.76226415094337</v>
      </c>
      <c r="R74" s="25"/>
      <c r="S74" s="150">
        <f>+IF(L74=0,"",'Ark1'!AK130)</f>
        <v>20.740009930945423</v>
      </c>
      <c r="T74" s="386"/>
      <c r="U74" s="66">
        <f>+IF(F74=0,"",'Ark1'!S130)</f>
        <v>7.6163265306122412</v>
      </c>
      <c r="V74" s="66">
        <f t="shared" si="18"/>
        <v>-0.37802375187363424</v>
      </c>
      <c r="W74" s="66"/>
      <c r="X74" s="66">
        <f>+IF(F74=0,"",'Ark1'!T130)</f>
        <v>6.3836734693877553</v>
      </c>
      <c r="Y74" s="66">
        <f t="shared" si="19"/>
        <v>-0.58525308428455958</v>
      </c>
      <c r="Z74" s="66">
        <f>+IF(F74=0,"",'Ark1'!W130)</f>
        <v>12.653061224489797</v>
      </c>
      <c r="AA74" s="138">
        <f>+IF(F74=0,"",'Ark1'!X130)</f>
        <v>89.387755102040842</v>
      </c>
      <c r="AB74" s="138">
        <f>+IF(F74=0,"",'Ark1'!Y130)</f>
        <v>73.265306122448976</v>
      </c>
      <c r="AC74" s="138">
        <f>+IF(F74=0,"",'Ark1'!Z130)</f>
        <v>8.5265231777696151</v>
      </c>
      <c r="AD74" s="138">
        <f>+IF(F74=0,"",'Ark1'!AA130)</f>
        <v>1.8854271360130841</v>
      </c>
      <c r="AE74" s="66">
        <f>+IF(F74=0,"",'Ark1'!AB130)</f>
        <v>1.9999333599893188</v>
      </c>
      <c r="AF74" s="66">
        <f>+IF(F74=0,"",'Ark1'!AC130)</f>
        <v>78.277583569154842</v>
      </c>
      <c r="AG74" s="66">
        <f t="shared" si="14"/>
        <v>3.6312433011789897</v>
      </c>
      <c r="AH74" s="138"/>
      <c r="AI74" s="25"/>
      <c r="AS74"/>
      <c r="AW74"/>
      <c r="AX74"/>
      <c r="AY74"/>
      <c r="AZ74"/>
      <c r="BA74"/>
      <c r="BB74"/>
      <c r="BF74"/>
      <c r="BG74"/>
      <c r="BH74"/>
    </row>
    <row r="75" spans="1:60" ht="15.6">
      <c r="A75" s="25"/>
      <c r="B75" s="65">
        <f>+'Ark1'!C131</f>
        <v>2023</v>
      </c>
      <c r="C75" s="65">
        <f>+'Ark1'!E131</f>
        <v>13</v>
      </c>
      <c r="D75" s="65">
        <f>+IF(F75=0,"",'Ark1'!Q131)</f>
        <v>167</v>
      </c>
      <c r="E75" s="66">
        <f t="shared" si="15"/>
        <v>54</v>
      </c>
      <c r="F75" s="139">
        <f>+'Ark1'!R131</f>
        <v>275</v>
      </c>
      <c r="G75" s="66">
        <f t="shared" si="16"/>
        <v>86</v>
      </c>
      <c r="H75" s="138">
        <f>+IF(F75=0,"",'Ark1'!AF131)</f>
        <v>0.56254474787767217</v>
      </c>
      <c r="I75" s="138"/>
      <c r="J75" s="138">
        <f>+IF(F75=0,"",'Ark1'!AG131)</f>
        <v>0.63591281293244595</v>
      </c>
      <c r="K75" s="101"/>
      <c r="L75" s="357">
        <f>+IF(F75=0,"",'Ark1'!AI131)</f>
        <v>73</v>
      </c>
      <c r="M75" s="382"/>
      <c r="N75" s="138">
        <f>+IF(F75=0,"",'Ark1'!U131)</f>
        <v>29.607272727272743</v>
      </c>
      <c r="O75" s="138">
        <f t="shared" si="17"/>
        <v>-0.49431457431457204</v>
      </c>
      <c r="P75" s="103"/>
      <c r="Q75" s="150">
        <f>+IF(L75=0,"",'Ark1'!AJ131)</f>
        <v>110.67671232876712</v>
      </c>
      <c r="R75" s="25"/>
      <c r="S75" s="150">
        <f>+IF(L75=0,"",'Ark1'!AK131)</f>
        <v>20.770301595392805</v>
      </c>
      <c r="T75" s="386"/>
      <c r="U75" s="66">
        <f>+IF(F75=0,"",'Ark1'!S131)</f>
        <v>7.6581818181818173</v>
      </c>
      <c r="V75" s="66">
        <f t="shared" si="18"/>
        <v>-0.15663299663299668</v>
      </c>
      <c r="W75" s="66"/>
      <c r="X75" s="66">
        <f>+IF(F75=0,"",'Ark1'!T131)</f>
        <v>6.4800000000000013</v>
      </c>
      <c r="Y75" s="66">
        <f t="shared" si="19"/>
        <v>-1.7354497354497234E-2</v>
      </c>
      <c r="Z75" s="66">
        <f>+IF(F75=0,"",'Ark1'!W131)</f>
        <v>18.909090909090914</v>
      </c>
      <c r="AA75" s="138">
        <f>+IF(F75=0,"",'Ark1'!X131)</f>
        <v>96</v>
      </c>
      <c r="AB75" s="138">
        <f>+IF(F75=0,"",'Ark1'!Y131)</f>
        <v>78.545454545454547</v>
      </c>
      <c r="AC75" s="138">
        <f>+IF(F75=0,"",'Ark1'!Z131)</f>
        <v>8.2108100485208997</v>
      </c>
      <c r="AD75" s="138">
        <f>+IF(F75=0,"",'Ark1'!AA131)</f>
        <v>1.7496691540860896</v>
      </c>
      <c r="AE75" s="66">
        <f>+IF(F75=0,"",'Ark1'!AB131)</f>
        <v>2.3046514230612343</v>
      </c>
      <c r="AF75" s="66">
        <f>+IF(F75=0,"",'Ark1'!AC131)</f>
        <v>66.99774948679125</v>
      </c>
      <c r="AG75" s="66">
        <f t="shared" si="14"/>
        <v>3.8660968660968686</v>
      </c>
      <c r="AH75" s="138"/>
      <c r="AI75" s="25"/>
      <c r="AS75"/>
      <c r="AW75"/>
      <c r="AX75"/>
      <c r="AY75"/>
      <c r="AZ75"/>
      <c r="BA75"/>
      <c r="BB75"/>
      <c r="BF75"/>
      <c r="BG75"/>
      <c r="BH75"/>
    </row>
    <row r="76" spans="1:60" ht="15.6">
      <c r="A76" s="25"/>
      <c r="B76" s="65">
        <f>+'Ark1'!C132</f>
        <v>2023</v>
      </c>
      <c r="C76" s="65">
        <f>+'Ark1'!E132</f>
        <v>14</v>
      </c>
      <c r="D76" s="65">
        <f>+IF(F76=0,"",'Ark1'!Q132)</f>
        <v>1</v>
      </c>
      <c r="E76" s="66">
        <f t="shared" si="15"/>
        <v>-118</v>
      </c>
      <c r="F76" s="139">
        <f>+'Ark1'!R132</f>
        <v>1</v>
      </c>
      <c r="G76" s="66">
        <f t="shared" si="16"/>
        <v>-196</v>
      </c>
      <c r="H76" s="138">
        <f>+IF(F76=0,"",'Ark1'!AF132)</f>
        <v>2.0456172650097169E-3</v>
      </c>
      <c r="I76" s="138"/>
      <c r="J76" s="138">
        <f>+IF(F76=0,"",'Ark1'!AG132)</f>
        <v>4.1316369201825562E-3</v>
      </c>
      <c r="K76" s="101"/>
      <c r="L76" s="357">
        <f>+IF(F76=0,"",'Ark1'!AI132)</f>
        <v>0</v>
      </c>
      <c r="M76" s="382"/>
      <c r="N76" s="138">
        <f>+IF(F76=0,"",'Ark1'!U132)</f>
        <v>52.9</v>
      </c>
      <c r="O76" s="138">
        <f t="shared" si="17"/>
        <v>22.364974619289342</v>
      </c>
      <c r="P76" s="103"/>
      <c r="Q76" s="150" t="str">
        <f>+IF(L76=0,"",'Ark1'!AJ132)</f>
        <v/>
      </c>
      <c r="R76" s="25"/>
      <c r="S76" s="150" t="str">
        <f>+IF(L76=0,"",'Ark1'!AK132)</f>
        <v/>
      </c>
      <c r="T76" s="386"/>
      <c r="U76" s="66">
        <f>+IF(F76=0,"",'Ark1'!S132)</f>
        <v>10</v>
      </c>
      <c r="V76" s="66">
        <f t="shared" si="18"/>
        <v>2.2639593908629436</v>
      </c>
      <c r="W76" s="66"/>
      <c r="X76" s="66">
        <f>+IF(F76=0,"",'Ark1'!T132)</f>
        <v>11</v>
      </c>
      <c r="Y76" s="66">
        <f t="shared" si="19"/>
        <v>4.3147208121827409</v>
      </c>
      <c r="Z76" s="66">
        <f>+IF(F76=0,"",'Ark1'!W132)</f>
        <v>100</v>
      </c>
      <c r="AA76" s="138">
        <f>+IF(F76=0,"",'Ark1'!X132)</f>
        <v>100</v>
      </c>
      <c r="AB76" s="138">
        <f>+IF(F76=0,"",'Ark1'!Y132)</f>
        <v>100</v>
      </c>
      <c r="AC76" s="138">
        <f>+IF(F76=0,"",'Ark1'!Z132)</f>
        <v>0</v>
      </c>
      <c r="AD76" s="138">
        <f>+IF(F76=0,"",'Ark1'!AA132)</f>
        <v>0</v>
      </c>
      <c r="AE76" s="66">
        <f>+IF(F76=0,"",'Ark1'!AB132)</f>
        <v>0</v>
      </c>
      <c r="AF76" s="66">
        <f>+IF(F76=0,"",'Ark1'!AC132)</f>
        <v>0</v>
      </c>
      <c r="AG76" s="66">
        <f t="shared" si="14"/>
        <v>5.29</v>
      </c>
      <c r="AH76" s="138"/>
      <c r="AI76" s="25"/>
      <c r="AS76"/>
      <c r="AW76"/>
      <c r="AX76"/>
      <c r="AY76"/>
      <c r="AZ76"/>
      <c r="BA76"/>
      <c r="BB76"/>
      <c r="BF76"/>
      <c r="BG76"/>
      <c r="BH76"/>
    </row>
    <row r="77" spans="1:60" ht="15.6">
      <c r="A77" s="25"/>
      <c r="B77" s="65">
        <f>+'Ark1'!C133</f>
        <v>2023</v>
      </c>
      <c r="C77" s="65">
        <f>+'Ark1'!E133</f>
        <v>15</v>
      </c>
      <c r="D77" s="65">
        <f>+IF(F77=0,"",'Ark1'!Q133)</f>
        <v>50</v>
      </c>
      <c r="E77" s="66">
        <f t="shared" si="15"/>
        <v>49</v>
      </c>
      <c r="F77" s="139">
        <f>+'Ark1'!R133</f>
        <v>79</v>
      </c>
      <c r="G77" s="66">
        <f t="shared" si="16"/>
        <v>77</v>
      </c>
      <c r="H77" s="138">
        <f>+IF(F77=0,"",'Ark1'!AF133)</f>
        <v>0.16160376393576756</v>
      </c>
      <c r="I77" s="138"/>
      <c r="J77" s="138">
        <f>+IF(F77=0,"",'Ark1'!AG133)</f>
        <v>0.18798557472944027</v>
      </c>
      <c r="K77" s="101"/>
      <c r="L77" s="357">
        <f>+IF(F77=0,"",'Ark1'!AI133)</f>
        <v>13</v>
      </c>
      <c r="M77" s="382"/>
      <c r="N77" s="138">
        <f>+IF(F77=0,"",'Ark1'!U133)</f>
        <v>30.467088607594945</v>
      </c>
      <c r="O77" s="138">
        <f t="shared" si="17"/>
        <v>15.817088607594945</v>
      </c>
      <c r="P77" s="103"/>
      <c r="Q77" s="150">
        <f>+IF(L77=0,"",'Ark1'!AJ133)</f>
        <v>113.13846153846156</v>
      </c>
      <c r="R77" s="25"/>
      <c r="S77" s="150">
        <f>+IF(L77=0,"",'Ark1'!AK133)</f>
        <v>20.543527367288071</v>
      </c>
      <c r="T77" s="386"/>
      <c r="U77" s="66">
        <f>+IF(F77=0,"",'Ark1'!S133)</f>
        <v>7.7721518987341778</v>
      </c>
      <c r="V77" s="66">
        <f t="shared" si="18"/>
        <v>2.2721518987341778</v>
      </c>
      <c r="W77" s="66"/>
      <c r="X77" s="66">
        <f>+IF(F77=0,"",'Ark1'!T133)</f>
        <v>6.6582278481012649</v>
      </c>
      <c r="Y77" s="66">
        <f t="shared" si="19"/>
        <v>2.6582278481012649</v>
      </c>
      <c r="Z77" s="66">
        <f>+IF(F77=0,"",'Ark1'!W133)</f>
        <v>15.189873417721509</v>
      </c>
      <c r="AA77" s="138">
        <f>+IF(F77=0,"",'Ark1'!X133)</f>
        <v>97.468354430379762</v>
      </c>
      <c r="AB77" s="138">
        <f>+IF(F77=0,"",'Ark1'!Y133)</f>
        <v>79.74683544303798</v>
      </c>
      <c r="AC77" s="138">
        <f>+IF(F77=0,"",'Ark1'!Z133)</f>
        <v>9.1368875613418972</v>
      </c>
      <c r="AD77" s="138">
        <f>+IF(F77=0,"",'Ark1'!AA133)</f>
        <v>1.6683909256299163</v>
      </c>
      <c r="AE77" s="66">
        <f>+IF(F77=0,"",'Ark1'!AB133)</f>
        <v>2.0738643434838866</v>
      </c>
      <c r="AF77" s="66">
        <f>+IF(F77=0,"",'Ark1'!AC133)</f>
        <v>70.931678615319441</v>
      </c>
      <c r="AG77" s="66">
        <f t="shared" si="14"/>
        <v>3.9200325732899031</v>
      </c>
      <c r="AH77" s="138"/>
      <c r="AI77" s="25"/>
      <c r="AS77"/>
      <c r="AW77"/>
      <c r="AX77"/>
      <c r="AY77"/>
      <c r="AZ77"/>
      <c r="BA77"/>
      <c r="BB77"/>
      <c r="BF77"/>
      <c r="BG77"/>
      <c r="BH77"/>
    </row>
    <row r="78" spans="1:60" ht="15.6">
      <c r="A78" s="25"/>
      <c r="B78" s="65">
        <f>+'Ark1'!C134</f>
        <v>2023</v>
      </c>
      <c r="C78" s="65">
        <f>+'Ark1'!E134</f>
        <v>16</v>
      </c>
      <c r="D78" s="65">
        <f>+IF(F78=0,"",'Ark1'!Q134)</f>
        <v>47</v>
      </c>
      <c r="E78" s="66">
        <f t="shared" si="15"/>
        <v>10</v>
      </c>
      <c r="F78" s="139">
        <f>+'Ark1'!R134</f>
        <v>156</v>
      </c>
      <c r="G78" s="66">
        <f t="shared" si="16"/>
        <v>79</v>
      </c>
      <c r="H78" s="138">
        <f>+IF(F78=0,"",'Ark1'!AF134)</f>
        <v>0.31911629334151564</v>
      </c>
      <c r="I78" s="138"/>
      <c r="J78" s="138">
        <f>+IF(F78=0,"",'Ark1'!AG134)</f>
        <v>0.26144904707582439</v>
      </c>
      <c r="K78" s="101"/>
      <c r="L78" s="357">
        <f>+IF(F78=0,"",'Ark1'!AI134)</f>
        <v>49</v>
      </c>
      <c r="M78" s="382"/>
      <c r="N78" s="138">
        <f>+IF(F78=0,"",'Ark1'!U134)</f>
        <v>21.458333333333339</v>
      </c>
      <c r="O78" s="138">
        <f t="shared" si="17"/>
        <v>-4.8624458874458796</v>
      </c>
      <c r="P78" s="103"/>
      <c r="Q78" s="150">
        <f>+IF(L78=0,"",'Ark1'!AJ134)</f>
        <v>102.4061224489796</v>
      </c>
      <c r="R78" s="25"/>
      <c r="S78" s="150">
        <f>+IF(L78=0,"",'Ark1'!AK134)</f>
        <v>19.525695421219496</v>
      </c>
      <c r="T78" s="386"/>
      <c r="U78" s="66">
        <f>+IF(F78=0,"",'Ark1'!S134)</f>
        <v>7.5</v>
      </c>
      <c r="V78" s="66">
        <f t="shared" si="18"/>
        <v>0.17532467532467511</v>
      </c>
      <c r="W78" s="66"/>
      <c r="X78" s="66">
        <f>+IF(F78=0,"",'Ark1'!T134)</f>
        <v>5.6730769230769242</v>
      </c>
      <c r="Y78" s="66">
        <f t="shared" si="19"/>
        <v>-0.67757242757242597</v>
      </c>
      <c r="Z78" s="66">
        <f>+IF(F78=0,"",'Ark1'!W134)</f>
        <v>7.0512820512820493</v>
      </c>
      <c r="AA78" s="138">
        <f>+IF(F78=0,"",'Ark1'!X134)</f>
        <v>76.923076923076891</v>
      </c>
      <c r="AB78" s="138">
        <f>+IF(F78=0,"",'Ark1'!Y134)</f>
        <v>37.179487179487182</v>
      </c>
      <c r="AC78" s="138">
        <f>+IF(F78=0,"",'Ark1'!Z134)</f>
        <v>7.7633091537754595</v>
      </c>
      <c r="AD78" s="138">
        <f>+IF(F78=0,"",'Ark1'!AA134)</f>
        <v>1.5627884349161572</v>
      </c>
      <c r="AE78" s="66">
        <f>+IF(F78=0,"",'Ark1'!AB134)</f>
        <v>1.9220830765232788</v>
      </c>
      <c r="AF78" s="66">
        <f>+IF(F78=0,"",'Ark1'!AC134)</f>
        <v>58.645102185161512</v>
      </c>
      <c r="AG78" s="66">
        <f t="shared" si="14"/>
        <v>2.861111111111112</v>
      </c>
      <c r="AH78" s="138"/>
      <c r="AI78" s="25"/>
      <c r="AS78"/>
      <c r="AW78"/>
      <c r="AX78"/>
      <c r="AY78"/>
      <c r="AZ78"/>
      <c r="BA78"/>
      <c r="BB78"/>
      <c r="BF78"/>
      <c r="BG78"/>
      <c r="BH78"/>
    </row>
    <row r="79" spans="1:60" ht="15.6">
      <c r="A79" s="25"/>
      <c r="B79" s="65">
        <f>+'Ark1'!C135</f>
        <v>2023</v>
      </c>
      <c r="C79" s="65">
        <f>+'Ark1'!E135</f>
        <v>17</v>
      </c>
      <c r="D79" s="65">
        <f>+IF(F79=0,"",'Ark1'!Q135)</f>
        <v>106</v>
      </c>
      <c r="E79" s="66">
        <f t="shared" si="15"/>
        <v>20</v>
      </c>
      <c r="F79" s="139">
        <f>+'Ark1'!R135</f>
        <v>375</v>
      </c>
      <c r="G79" s="66">
        <f t="shared" si="16"/>
        <v>96</v>
      </c>
      <c r="H79" s="138">
        <f>+IF(F79=0,"",'Ark1'!AF135)</f>
        <v>0.76710647437864388</v>
      </c>
      <c r="I79" s="138"/>
      <c r="J79" s="138">
        <f>+IF(F79=0,"",'Ark1'!AG135)</f>
        <v>0.56591710389903116</v>
      </c>
      <c r="K79" s="101"/>
      <c r="L79" s="357">
        <f>+IF(F79=0,"",'Ark1'!AI135)</f>
        <v>36</v>
      </c>
      <c r="M79" s="382"/>
      <c r="N79" s="138">
        <f>+IF(F79=0,"",'Ark1'!U135)</f>
        <v>19.322133333333326</v>
      </c>
      <c r="O79" s="138">
        <f t="shared" si="17"/>
        <v>-2.1387985663082496</v>
      </c>
      <c r="P79" s="103"/>
      <c r="Q79" s="150">
        <f>+IF(L79=0,"",'Ark1'!AJ135)</f>
        <v>100.88888888888889</v>
      </c>
      <c r="R79" s="25"/>
      <c r="S79" s="150">
        <f>+IF(L79=0,"",'Ark1'!AK135)</f>
        <v>17.704148476226699</v>
      </c>
      <c r="T79" s="386"/>
      <c r="U79" s="66">
        <f>+IF(F79=0,"",'Ark1'!S135)</f>
        <v>6.5519999999999987</v>
      </c>
      <c r="V79" s="66">
        <f t="shared" si="18"/>
        <v>-3.2229390681005832E-2</v>
      </c>
      <c r="W79" s="66"/>
      <c r="X79" s="66">
        <f>+IF(F79=0,"",'Ark1'!T135)</f>
        <v>4.778666666666668</v>
      </c>
      <c r="Y79" s="66">
        <f t="shared" si="19"/>
        <v>-0.13531182795698804</v>
      </c>
      <c r="Z79" s="66">
        <f>+IF(F79=0,"",'Ark1'!W135)</f>
        <v>5.6</v>
      </c>
      <c r="AA79" s="138">
        <f>+IF(F79=0,"",'Ark1'!X135)</f>
        <v>55.733333333333348</v>
      </c>
      <c r="AB79" s="138">
        <f>+IF(F79=0,"",'Ark1'!Y135)</f>
        <v>24</v>
      </c>
      <c r="AC79" s="138">
        <f>+IF(F79=0,"",'Ark1'!Z135)</f>
        <v>8.5052432915754448</v>
      </c>
      <c r="AD79" s="138">
        <f>+IF(F79=0,"",'Ark1'!AA135)</f>
        <v>1.5771163558850061</v>
      </c>
      <c r="AE79" s="66">
        <f>+IF(F79=0,"",'Ark1'!AB135)</f>
        <v>1.9708741433406864</v>
      </c>
      <c r="AF79" s="66">
        <f>+IF(F79=0,"",'Ark1'!AC135)</f>
        <v>55.243148348118254</v>
      </c>
      <c r="AG79" s="66">
        <f t="shared" si="14"/>
        <v>2.9490435490435485</v>
      </c>
      <c r="AH79" s="138"/>
      <c r="AI79" s="25"/>
      <c r="AS79"/>
      <c r="AW79"/>
      <c r="AX79"/>
      <c r="AY79"/>
      <c r="AZ79"/>
      <c r="BA79"/>
      <c r="BB79"/>
      <c r="BF79"/>
      <c r="BG79"/>
      <c r="BH79"/>
    </row>
    <row r="80" spans="1:60" ht="15.6">
      <c r="A80" s="25"/>
      <c r="B80" s="65">
        <f>+'Ark1'!C136</f>
        <v>2023</v>
      </c>
      <c r="C80" s="65">
        <f>+'Ark1'!E136</f>
        <v>18</v>
      </c>
      <c r="D80" s="65">
        <f>+IF(F80=0,"",'Ark1'!Q136)</f>
        <v>78</v>
      </c>
      <c r="E80" s="66">
        <f t="shared" si="15"/>
        <v>-28</v>
      </c>
      <c r="F80" s="139">
        <f>+'Ark1'!R136</f>
        <v>229</v>
      </c>
      <c r="G80" s="66">
        <f t="shared" si="16"/>
        <v>-137</v>
      </c>
      <c r="H80" s="138">
        <f>+IF(F80=0,"",'Ark1'!AF136)</f>
        <v>0.46844635368722526</v>
      </c>
      <c r="I80" s="138"/>
      <c r="J80" s="138">
        <f>+IF(F80=0,"",'Ark1'!AG136)</f>
        <v>0.44542013905106054</v>
      </c>
      <c r="K80" s="101"/>
      <c r="L80" s="357">
        <f>+IF(F80=0,"",'Ark1'!AI136)</f>
        <v>19</v>
      </c>
      <c r="M80" s="382"/>
      <c r="N80" s="138">
        <f>+IF(F80=0,"",'Ark1'!U136)</f>
        <v>24.903930131004369</v>
      </c>
      <c r="O80" s="138">
        <f t="shared" si="17"/>
        <v>1.2227825900207776</v>
      </c>
      <c r="P80" s="103"/>
      <c r="Q80" s="150">
        <f>+IF(L80=0,"",'Ark1'!AJ136)</f>
        <v>104.71052631578949</v>
      </c>
      <c r="R80" s="25"/>
      <c r="S80" s="150">
        <f>+IF(L80=0,"",'Ark1'!AK136)</f>
        <v>20.204119128430232</v>
      </c>
      <c r="T80" s="386"/>
      <c r="U80" s="66">
        <f>+IF(F80=0,"",'Ark1'!S136)</f>
        <v>7.5720524017467268</v>
      </c>
      <c r="V80" s="66">
        <f t="shared" si="18"/>
        <v>0.63216169136421296</v>
      </c>
      <c r="W80" s="66"/>
      <c r="X80" s="66">
        <f>+IF(F80=0,"",'Ark1'!T136)</f>
        <v>5.838427947598257</v>
      </c>
      <c r="Y80" s="66">
        <f t="shared" si="19"/>
        <v>0.13077767437421528</v>
      </c>
      <c r="Z80" s="66">
        <f>+IF(F80=0,"",'Ark1'!W136)</f>
        <v>11.353711790393012</v>
      </c>
      <c r="AA80" s="138">
        <f>+IF(F80=0,"",'Ark1'!X136)</f>
        <v>81.659388646288193</v>
      </c>
      <c r="AB80" s="138">
        <f>+IF(F80=0,"",'Ark1'!Y136)</f>
        <v>52.401746724890813</v>
      </c>
      <c r="AC80" s="138">
        <f>+IF(F80=0,"",'Ark1'!Z136)</f>
        <v>9.2096082499414624</v>
      </c>
      <c r="AD80" s="138">
        <f>+IF(F80=0,"",'Ark1'!AA136)</f>
        <v>1.5582729430172499</v>
      </c>
      <c r="AE80" s="66">
        <f>+IF(F80=0,"",'Ark1'!AB136)</f>
        <v>2.2282640883496136</v>
      </c>
      <c r="AF80" s="66">
        <f>+IF(F80=0,"",'Ark1'!AC136)</f>
        <v>61.678016443835496</v>
      </c>
      <c r="AG80" s="66">
        <f t="shared" si="14"/>
        <v>3.2889273356401381</v>
      </c>
      <c r="AH80" s="138"/>
      <c r="AI80" s="25"/>
      <c r="AS80"/>
      <c r="AW80"/>
      <c r="AX80"/>
      <c r="AY80"/>
      <c r="AZ80"/>
      <c r="BA80"/>
      <c r="BB80"/>
      <c r="BF80"/>
      <c r="BG80"/>
      <c r="BH80"/>
    </row>
    <row r="81" spans="1:60" ht="15.6">
      <c r="A81" s="25"/>
      <c r="B81" s="65">
        <f>+'Ark1'!C137</f>
        <v>2023</v>
      </c>
      <c r="C81" s="65">
        <f>+'Ark1'!E137</f>
        <v>19</v>
      </c>
      <c r="D81" s="65">
        <f>+IF(F81=0,"",'Ark1'!Q137)</f>
        <v>140</v>
      </c>
      <c r="E81" s="66">
        <f t="shared" si="15"/>
        <v>-5</v>
      </c>
      <c r="F81" s="139">
        <f>+'Ark1'!R137</f>
        <v>553</v>
      </c>
      <c r="G81" s="66">
        <f t="shared" si="16"/>
        <v>181</v>
      </c>
      <c r="H81" s="138">
        <f>+IF(F81=0,"",'Ark1'!AF137)</f>
        <v>1.1312263475503737</v>
      </c>
      <c r="I81" s="138"/>
      <c r="J81" s="138">
        <f>+IF(F81=0,"",'Ark1'!AG137)</f>
        <v>0.95557185994422578</v>
      </c>
      <c r="K81" s="101"/>
      <c r="L81" s="357">
        <f>+IF(F81=0,"",'Ark1'!AI137)</f>
        <v>241</v>
      </c>
      <c r="M81" s="382"/>
      <c r="N81" s="138">
        <f>+IF(F81=0,"",'Ark1'!U137)</f>
        <v>22.124412296564206</v>
      </c>
      <c r="O81" s="138">
        <f t="shared" si="17"/>
        <v>-3.8965554453712841</v>
      </c>
      <c r="P81" s="103"/>
      <c r="Q81" s="150">
        <f>+IF(L81=0,"",'Ark1'!AJ137)</f>
        <v>101.18215767634857</v>
      </c>
      <c r="R81" s="25"/>
      <c r="S81" s="150">
        <f>+IF(L81=0,"",'Ark1'!AK137)</f>
        <v>19.363914636805927</v>
      </c>
      <c r="T81" s="386"/>
      <c r="U81" s="66">
        <f>+IF(F81=0,"",'Ark1'!S137)</f>
        <v>6.9132007233273045</v>
      </c>
      <c r="V81" s="66">
        <f t="shared" si="18"/>
        <v>-0.27497131968344757</v>
      </c>
      <c r="W81" s="66"/>
      <c r="X81" s="66">
        <f>+IF(F81=0,"",'Ark1'!T137)</f>
        <v>5.0216998191681741</v>
      </c>
      <c r="Y81" s="66">
        <f t="shared" si="19"/>
        <v>-0.65840770771354595</v>
      </c>
      <c r="Z81" s="66">
        <f>+IF(F81=0,"",'Ark1'!W137)</f>
        <v>7.9566003616636509</v>
      </c>
      <c r="AA81" s="138">
        <f>+IF(F81=0,"",'Ark1'!X137)</f>
        <v>72.875226039783001</v>
      </c>
      <c r="AB81" s="138">
        <f>+IF(F81=0,"",'Ark1'!Y137)</f>
        <v>39.96383363471972</v>
      </c>
      <c r="AC81" s="138">
        <f>+IF(F81=0,"",'Ark1'!Z137)</f>
        <v>8.659963837108636</v>
      </c>
      <c r="AD81" s="138">
        <f>+IF(F81=0,"",'Ark1'!AA137)</f>
        <v>1.8863906017062404</v>
      </c>
      <c r="AE81" s="66">
        <f>+IF(F81=0,"",'Ark1'!AB137)</f>
        <v>2.221764609180632</v>
      </c>
      <c r="AF81" s="66">
        <f>+IF(F81=0,"",'Ark1'!AC137)</f>
        <v>71.510733580191115</v>
      </c>
      <c r="AG81" s="66">
        <f t="shared" si="14"/>
        <v>3.200313889615487</v>
      </c>
      <c r="AH81" s="138"/>
      <c r="AI81" s="25"/>
      <c r="AS81"/>
      <c r="AW81"/>
      <c r="AX81"/>
      <c r="AY81"/>
      <c r="AZ81"/>
      <c r="BA81"/>
      <c r="BB81"/>
      <c r="BF81"/>
      <c r="BG81"/>
      <c r="BH81"/>
    </row>
    <row r="82" spans="1:60" ht="15.6">
      <c r="A82" s="25"/>
      <c r="B82" s="65">
        <f>+'Ark1'!C138</f>
        <v>2023</v>
      </c>
      <c r="C82" s="65">
        <f>+'Ark1'!E138</f>
        <v>20</v>
      </c>
      <c r="D82" s="65">
        <f>+IF(F82=0,"",'Ark1'!Q138)</f>
        <v>3</v>
      </c>
      <c r="E82" s="66">
        <f t="shared" si="15"/>
        <v>-64</v>
      </c>
      <c r="F82" s="139">
        <f>+'Ark1'!R138</f>
        <v>4</v>
      </c>
      <c r="G82" s="66">
        <f t="shared" si="16"/>
        <v>-262</v>
      </c>
      <c r="H82" s="138">
        <f>+IF(F82=0,"",'Ark1'!AF138)</f>
        <v>8.1824690600388675E-3</v>
      </c>
      <c r="I82" s="138"/>
      <c r="J82" s="138">
        <f>+IF(F82=0,"",'Ark1'!AG138)</f>
        <v>8.7943727261352717E-3</v>
      </c>
      <c r="K82" s="101"/>
      <c r="L82" s="357">
        <f>+IF(F82=0,"",'Ark1'!AI138)</f>
        <v>0</v>
      </c>
      <c r="M82" s="382"/>
      <c r="N82" s="138">
        <f>+IF(F82=0,"",'Ark1'!U138)</f>
        <v>28.15</v>
      </c>
      <c r="O82" s="138">
        <f t="shared" si="17"/>
        <v>6.4451127819548866</v>
      </c>
      <c r="P82" s="103"/>
      <c r="Q82" s="150" t="str">
        <f>+IF(L82=0,"",'Ark1'!AJ138)</f>
        <v/>
      </c>
      <c r="R82" s="25"/>
      <c r="S82" s="150" t="str">
        <f>+IF(L82=0,"",'Ark1'!AK138)</f>
        <v/>
      </c>
      <c r="T82" s="386"/>
      <c r="U82" s="66">
        <f>+IF(F82=0,"",'Ark1'!S138)</f>
        <v>7.5</v>
      </c>
      <c r="V82" s="66">
        <f t="shared" si="18"/>
        <v>0.99624060150375904</v>
      </c>
      <c r="W82" s="66"/>
      <c r="X82" s="66">
        <f>+IF(F82=0,"",'Ark1'!T138)</f>
        <v>6.75</v>
      </c>
      <c r="Y82" s="66">
        <f t="shared" si="19"/>
        <v>1.8740601503759393</v>
      </c>
      <c r="Z82" s="66">
        <f>+IF(F82=0,"",'Ark1'!W138)</f>
        <v>0</v>
      </c>
      <c r="AA82" s="138">
        <f>+IF(F82=0,"",'Ark1'!X138)</f>
        <v>100</v>
      </c>
      <c r="AB82" s="138">
        <f>+IF(F82=0,"",'Ark1'!Y138)</f>
        <v>75</v>
      </c>
      <c r="AC82" s="138">
        <f>+IF(F82=0,"",'Ark1'!Z138)</f>
        <v>6.3578691398926956</v>
      </c>
      <c r="AD82" s="138">
        <f>+IF(F82=0,"",'Ark1'!AA138)</f>
        <v>1.1180339887498949</v>
      </c>
      <c r="AE82" s="66">
        <f>+IF(F82=0,"",'Ark1'!AB138)</f>
        <v>1.299038105676658</v>
      </c>
      <c r="AF82" s="66">
        <f>+IF(F82=0,"",'Ark1'!AC138)</f>
        <v>93.904126816066892</v>
      </c>
      <c r="AG82" s="66">
        <f t="shared" si="14"/>
        <v>3.753333333333333</v>
      </c>
      <c r="AH82" s="138"/>
      <c r="AI82" s="25"/>
      <c r="AS82"/>
      <c r="AW82"/>
      <c r="AX82"/>
      <c r="AY82"/>
      <c r="AZ82"/>
      <c r="BA82"/>
      <c r="BB82"/>
      <c r="BF82"/>
      <c r="BG82"/>
      <c r="BH82"/>
    </row>
    <row r="83" spans="1:60" ht="15.6">
      <c r="A83" s="25"/>
      <c r="B83" s="65">
        <f>+'Ark1'!C139</f>
        <v>2023</v>
      </c>
      <c r="C83" s="65">
        <f>+'Ark1'!E139</f>
        <v>21</v>
      </c>
      <c r="D83" s="65">
        <f>+IF(F83=0,"",'Ark1'!Q139)</f>
        <v>159</v>
      </c>
      <c r="E83" s="66">
        <f t="shared" si="15"/>
        <v>87</v>
      </c>
      <c r="F83" s="139">
        <f>+'Ark1'!R139</f>
        <v>528</v>
      </c>
      <c r="G83" s="66">
        <f t="shared" si="16"/>
        <v>294</v>
      </c>
      <c r="H83" s="138">
        <f>+IF(F83=0,"",'Ark1'!AF139)</f>
        <v>1.0800859159251304</v>
      </c>
      <c r="I83" s="138"/>
      <c r="J83" s="138">
        <f>+IF(F83=0,"",'Ark1'!AG139)</f>
        <v>0.95362710078897939</v>
      </c>
      <c r="K83" s="101"/>
      <c r="L83" s="357">
        <f>+IF(F83=0,"",'Ark1'!AI139)</f>
        <v>171</v>
      </c>
      <c r="M83" s="382"/>
      <c r="N83" s="138">
        <f>+IF(F83=0,"",'Ark1'!U139)</f>
        <v>23.124810606060603</v>
      </c>
      <c r="O83" s="138">
        <f t="shared" si="17"/>
        <v>-0.24997571872571811</v>
      </c>
      <c r="P83" s="103"/>
      <c r="Q83" s="150">
        <f>+IF(L83=0,"",'Ark1'!AJ139)</f>
        <v>104.56900584795321</v>
      </c>
      <c r="R83" s="25"/>
      <c r="S83" s="150">
        <f>+IF(L83=0,"",'Ark1'!AK139)</f>
        <v>19.848089601697247</v>
      </c>
      <c r="T83" s="386"/>
      <c r="U83" s="66">
        <f>+IF(F83=0,"",'Ark1'!S139)</f>
        <v>6.9753787878787881</v>
      </c>
      <c r="V83" s="66">
        <f t="shared" si="18"/>
        <v>0.16341297591297721</v>
      </c>
      <c r="W83" s="66"/>
      <c r="X83" s="66">
        <f>+IF(F83=0,"",'Ark1'!T139)</f>
        <v>5.2613636363636367</v>
      </c>
      <c r="Y83" s="66">
        <f t="shared" si="19"/>
        <v>-0.15743978243978241</v>
      </c>
      <c r="Z83" s="66">
        <f>+IF(F83=0,"",'Ark1'!W139)</f>
        <v>7.1969696969696972</v>
      </c>
      <c r="AA83" s="138">
        <f>+IF(F83=0,"",'Ark1'!X139)</f>
        <v>81.060606060606062</v>
      </c>
      <c r="AB83" s="138">
        <f>+IF(F83=0,"",'Ark1'!Y139)</f>
        <v>44.886363636363633</v>
      </c>
      <c r="AC83" s="138">
        <f>+IF(F83=0,"",'Ark1'!Z139)</f>
        <v>8.0189813856954473</v>
      </c>
      <c r="AD83" s="138">
        <f>+IF(F83=0,"",'Ark1'!AA139)</f>
        <v>1.8600056636045377</v>
      </c>
      <c r="AE83" s="66">
        <f>+IF(F83=0,"",'Ark1'!AB139)</f>
        <v>2.0898074337586312</v>
      </c>
      <c r="AF83" s="66">
        <f>+IF(F83=0,"",'Ark1'!AC139)</f>
        <v>67.4617984963878</v>
      </c>
      <c r="AG83" s="66">
        <f t="shared" si="14"/>
        <v>3.3152049959272327</v>
      </c>
      <c r="AH83" s="138"/>
      <c r="AI83" s="25"/>
      <c r="AS83"/>
      <c r="AW83"/>
      <c r="AX83"/>
      <c r="AY83"/>
      <c r="AZ83"/>
      <c r="BA83"/>
      <c r="BB83"/>
      <c r="BF83"/>
      <c r="BG83"/>
      <c r="BH83"/>
    </row>
    <row r="84" spans="1:60" ht="15.6">
      <c r="A84" s="25"/>
      <c r="B84" s="65">
        <f>+'Ark1'!C140</f>
        <v>2023</v>
      </c>
      <c r="C84" s="65">
        <f>+'Ark1'!E140</f>
        <v>22</v>
      </c>
      <c r="D84" s="65">
        <f>+IF(F84=0,"",'Ark1'!Q140)</f>
        <v>64</v>
      </c>
      <c r="E84" s="66">
        <f t="shared" si="15"/>
        <v>-145</v>
      </c>
      <c r="F84" s="139">
        <f>+'Ark1'!R140</f>
        <v>203</v>
      </c>
      <c r="G84" s="66">
        <f t="shared" si="16"/>
        <v>-462</v>
      </c>
      <c r="H84" s="138">
        <f>+IF(F84=0,"",'Ark1'!AF140)</f>
        <v>0.41526030479697257</v>
      </c>
      <c r="I84" s="138"/>
      <c r="J84" s="138">
        <f>+IF(F84=0,"",'Ark1'!AG140)</f>
        <v>0.38795992577736849</v>
      </c>
      <c r="K84" s="101"/>
      <c r="L84" s="357">
        <f>+IF(F84=0,"",'Ark1'!AI140)</f>
        <v>15</v>
      </c>
      <c r="M84" s="382"/>
      <c r="N84" s="138">
        <f>+IF(F84=0,"",'Ark1'!U140)</f>
        <v>24.469458128078795</v>
      </c>
      <c r="O84" s="138">
        <f t="shared" si="17"/>
        <v>-0.12678247342497428</v>
      </c>
      <c r="P84" s="103"/>
      <c r="Q84" s="150">
        <f>+IF(L84=0,"",'Ark1'!AJ140)</f>
        <v>107.29333333333336</v>
      </c>
      <c r="R84" s="25"/>
      <c r="S84" s="150">
        <f>+IF(L84=0,"",'Ark1'!AK140)</f>
        <v>20.417987571243213</v>
      </c>
      <c r="T84" s="386"/>
      <c r="U84" s="66">
        <f>+IF(F84=0,"",'Ark1'!S140)</f>
        <v>7.3645320197044324</v>
      </c>
      <c r="V84" s="66">
        <f t="shared" si="18"/>
        <v>0.22919367383977196</v>
      </c>
      <c r="W84" s="66"/>
      <c r="X84" s="66">
        <f>+IF(F84=0,"",'Ark1'!T140)</f>
        <v>6.0197044334975374</v>
      </c>
      <c r="Y84" s="66">
        <f t="shared" si="19"/>
        <v>0.32196007259528159</v>
      </c>
      <c r="Z84" s="66">
        <f>+IF(F84=0,"",'Ark1'!W140)</f>
        <v>7.8817733990147776</v>
      </c>
      <c r="AA84" s="138">
        <f>+IF(F84=0,"",'Ark1'!X140)</f>
        <v>78.817733990147772</v>
      </c>
      <c r="AB84" s="138">
        <f>+IF(F84=0,"",'Ark1'!Y140)</f>
        <v>51.724137931034491</v>
      </c>
      <c r="AC84" s="138">
        <f>+IF(F84=0,"",'Ark1'!Z140)</f>
        <v>9.0379687984602946</v>
      </c>
      <c r="AD84" s="138">
        <f>+IF(F84=0,"",'Ark1'!AA140)</f>
        <v>1.3807698119546528</v>
      </c>
      <c r="AE84" s="66">
        <f>+IF(F84=0,"",'Ark1'!AB140)</f>
        <v>2.0048232263214811</v>
      </c>
      <c r="AF84" s="66">
        <f>+IF(F84=0,"",'Ark1'!AC140)</f>
        <v>74.292560793465682</v>
      </c>
      <c r="AG84" s="66">
        <f t="shared" si="14"/>
        <v>3.3226086956521712</v>
      </c>
      <c r="AH84" s="138"/>
      <c r="AI84" s="25"/>
      <c r="AS84"/>
      <c r="AW84"/>
      <c r="AX84"/>
      <c r="AY84"/>
      <c r="AZ84"/>
      <c r="BA84"/>
      <c r="BB84"/>
      <c r="BF84"/>
      <c r="BG84"/>
      <c r="BH84"/>
    </row>
    <row r="85" spans="1:60" ht="15.6">
      <c r="A85" s="25"/>
      <c r="B85" s="65">
        <f>+'Ark1'!C141</f>
        <v>2023</v>
      </c>
      <c r="C85" s="65">
        <f>+'Ark1'!E141</f>
        <v>23</v>
      </c>
      <c r="D85" s="65">
        <f>+IF(F85=0,"",'Ark1'!Q141)</f>
        <v>138</v>
      </c>
      <c r="E85" s="66">
        <f t="shared" si="15"/>
        <v>83</v>
      </c>
      <c r="F85" s="139">
        <f>+'Ark1'!R141</f>
        <v>404</v>
      </c>
      <c r="G85" s="66">
        <f t="shared" si="16"/>
        <v>235</v>
      </c>
      <c r="H85" s="138">
        <f>+IF(F85=0,"",'Ark1'!AF141)</f>
        <v>0.82642937506392555</v>
      </c>
      <c r="I85" s="138"/>
      <c r="J85" s="138">
        <f>+IF(F85=0,"",'Ark1'!AG141)</f>
        <v>0.78539371844354944</v>
      </c>
      <c r="K85" s="101"/>
      <c r="L85" s="357">
        <f>+IF(F85=0,"",'Ark1'!AI141)</f>
        <v>144</v>
      </c>
      <c r="M85" s="382"/>
      <c r="N85" s="138">
        <f>+IF(F85=0,"",'Ark1'!U141)</f>
        <v>24.890841584158419</v>
      </c>
      <c r="O85" s="138">
        <f t="shared" si="17"/>
        <v>-0.52809332708418211</v>
      </c>
      <c r="P85" s="103"/>
      <c r="Q85" s="150">
        <f>+IF(L85=0,"",'Ark1'!AJ141)</f>
        <v>108.2729166666667</v>
      </c>
      <c r="R85" s="25"/>
      <c r="S85" s="150">
        <f>+IF(L85=0,"",'Ark1'!AK141)</f>
        <v>21.230462678630577</v>
      </c>
      <c r="T85" s="386"/>
      <c r="U85" s="66">
        <f>+IF(F85=0,"",'Ark1'!S141)</f>
        <v>6.8712871287128685</v>
      </c>
      <c r="V85" s="66">
        <f t="shared" si="18"/>
        <v>4.8801921612275478E-2</v>
      </c>
      <c r="W85" s="66"/>
      <c r="X85" s="66">
        <f>+IF(F85=0,"",'Ark1'!T141)</f>
        <v>5.5940594059405937</v>
      </c>
      <c r="Y85" s="66">
        <f t="shared" si="19"/>
        <v>0.11476946511219399</v>
      </c>
      <c r="Z85" s="66">
        <f>+IF(F85=0,"",'Ark1'!W141)</f>
        <v>10.89108910891089</v>
      </c>
      <c r="AA85" s="138">
        <f>+IF(F85=0,"",'Ark1'!X141)</f>
        <v>82.425742574257427</v>
      </c>
      <c r="AB85" s="138">
        <f>+IF(F85=0,"",'Ark1'!Y141)</f>
        <v>53.217821782178227</v>
      </c>
      <c r="AC85" s="138">
        <f>+IF(F85=0,"",'Ark1'!Z141)</f>
        <v>9.0069742111460798</v>
      </c>
      <c r="AD85" s="138">
        <f>+IF(F85=0,"",'Ark1'!AA141)</f>
        <v>1.7457919212805952</v>
      </c>
      <c r="AE85" s="66">
        <f>+IF(F85=0,"",'Ark1'!AB141)</f>
        <v>2.1441987948225476</v>
      </c>
      <c r="AF85" s="66">
        <f>+IF(F85=0,"",'Ark1'!AC141)</f>
        <v>72.356365815343366</v>
      </c>
      <c r="AG85" s="66">
        <f t="shared" si="14"/>
        <v>3.6224423631123939</v>
      </c>
      <c r="AH85" s="138"/>
      <c r="AI85" s="25"/>
      <c r="AS85"/>
      <c r="AW85"/>
      <c r="AX85"/>
      <c r="AY85"/>
      <c r="AZ85"/>
      <c r="BA85"/>
      <c r="BB85"/>
      <c r="BF85"/>
      <c r="BG85"/>
      <c r="BH85"/>
    </row>
    <row r="86" spans="1:60" ht="15.6">
      <c r="A86" s="25"/>
      <c r="B86" s="65">
        <f>+'Ark1'!C142</f>
        <v>2023</v>
      </c>
      <c r="C86" s="65">
        <f>+'Ark1'!E142</f>
        <v>24</v>
      </c>
      <c r="D86" s="65">
        <f>+IF(F86=0,"",'Ark1'!Q142)</f>
        <v>64</v>
      </c>
      <c r="E86" s="66">
        <f t="shared" si="15"/>
        <v>21</v>
      </c>
      <c r="F86" s="139">
        <f>+'Ark1'!R142</f>
        <v>278</v>
      </c>
      <c r="G86" s="66">
        <f t="shared" si="16"/>
        <v>159</v>
      </c>
      <c r="H86" s="138">
        <f>+IF(F86=0,"",'Ark1'!AF142)</f>
        <v>0.56868159967270115</v>
      </c>
      <c r="I86" s="138"/>
      <c r="J86" s="138">
        <f>+IF(F86=0,"",'Ark1'!AG142)</f>
        <v>0.46393049727569752</v>
      </c>
      <c r="K86" s="101"/>
      <c r="L86" s="357">
        <f>+IF(F86=0,"",'Ark1'!AI142)</f>
        <v>48</v>
      </c>
      <c r="M86" s="382"/>
      <c r="N86" s="138">
        <f>+IF(F86=0,"",'Ark1'!U142)</f>
        <v>21.366906474820166</v>
      </c>
      <c r="O86" s="138">
        <f t="shared" si="17"/>
        <v>-4.8591439453478991</v>
      </c>
      <c r="P86" s="103"/>
      <c r="Q86" s="150">
        <f>+IF(L86=0,"",'Ark1'!AJ142)</f>
        <v>107.8625</v>
      </c>
      <c r="R86" s="25"/>
      <c r="S86" s="150">
        <f>+IF(L86=0,"",'Ark1'!AK142)</f>
        <v>21.275849168647124</v>
      </c>
      <c r="T86" s="386"/>
      <c r="U86" s="66">
        <f>+IF(F86=0,"",'Ark1'!S142)</f>
        <v>7.1258992805755392</v>
      </c>
      <c r="V86" s="66">
        <f t="shared" si="18"/>
        <v>-0.16821836648328503</v>
      </c>
      <c r="W86" s="66"/>
      <c r="X86" s="66">
        <f>+IF(F86=0,"",'Ark1'!T142)</f>
        <v>5.7805755395683436</v>
      </c>
      <c r="Y86" s="66">
        <f t="shared" si="19"/>
        <v>-0.29505471253249649</v>
      </c>
      <c r="Z86" s="66">
        <f>+IF(F86=0,"",'Ark1'!W142)</f>
        <v>8.2733812949640289</v>
      </c>
      <c r="AA86" s="138">
        <f>+IF(F86=0,"",'Ark1'!X142)</f>
        <v>69.784172661870485</v>
      </c>
      <c r="AB86" s="138">
        <f>+IF(F86=0,"",'Ark1'!Y142)</f>
        <v>30.93525179856114</v>
      </c>
      <c r="AC86" s="138">
        <f>+IF(F86=0,"",'Ark1'!Z142)</f>
        <v>8.2282448147985576</v>
      </c>
      <c r="AD86" s="138">
        <f>+IF(F86=0,"",'Ark1'!AA142)</f>
        <v>1.7512518905343706</v>
      </c>
      <c r="AE86" s="66">
        <f>+IF(F86=0,"",'Ark1'!AB142)</f>
        <v>1.8247056606178695</v>
      </c>
      <c r="AF86" s="66">
        <f>+IF(F86=0,"",'Ark1'!AC142)</f>
        <v>70.330136507169485</v>
      </c>
      <c r="AG86" s="66">
        <f t="shared" si="14"/>
        <v>2.998485613326606</v>
      </c>
      <c r="AH86" s="138"/>
      <c r="AI86" s="25"/>
      <c r="AS86"/>
      <c r="AW86"/>
      <c r="AX86"/>
      <c r="AY86"/>
      <c r="AZ86"/>
      <c r="BA86"/>
      <c r="BB86"/>
      <c r="BF86"/>
      <c r="BG86"/>
      <c r="BH86"/>
    </row>
    <row r="87" spans="1:60" ht="15.6">
      <c r="A87" s="25"/>
      <c r="B87" s="65">
        <f>+'Ark1'!C143</f>
        <v>2023</v>
      </c>
      <c r="C87" s="65">
        <f>+'Ark1'!E143</f>
        <v>25</v>
      </c>
      <c r="D87" s="65">
        <f>+IF(F87=0,"",'Ark1'!Q143)</f>
        <v>61</v>
      </c>
      <c r="E87" s="66"/>
      <c r="F87" s="139">
        <f>+'Ark1'!R143</f>
        <v>201</v>
      </c>
      <c r="G87" s="66"/>
      <c r="H87" s="138">
        <f>+IF(F87=0,"",'Ark1'!AF143)</f>
        <v>0.4111690702669531</v>
      </c>
      <c r="I87" s="138"/>
      <c r="J87" s="138">
        <f>+IF(F87=0,"",'Ark1'!AG143)</f>
        <v>0.37319850086405087</v>
      </c>
      <c r="K87" s="101"/>
      <c r="L87" s="357">
        <f>+IF(F87=0,"",'Ark1'!AI143)</f>
        <v>111</v>
      </c>
      <c r="M87" s="382"/>
      <c r="N87" s="138">
        <f>+IF(F87=0,"",'Ark1'!U143)</f>
        <v>23.772636815920379</v>
      </c>
      <c r="O87" s="138"/>
      <c r="P87" s="103"/>
      <c r="Q87" s="150">
        <f>+IF(L87=0,"",'Ark1'!AJ143)</f>
        <v>104.92792792792795</v>
      </c>
      <c r="R87" s="25"/>
      <c r="S87" s="150">
        <f>+IF(L87=0,"",'Ark1'!AK143)</f>
        <v>19.461408073763124</v>
      </c>
      <c r="T87" s="386"/>
      <c r="U87" s="66">
        <f>+IF(F87=0,"",'Ark1'!S143)</f>
        <v>6.6517412935323375</v>
      </c>
      <c r="V87" s="66"/>
      <c r="W87" s="66"/>
      <c r="X87" s="66">
        <f>+IF(F87=0,"",'Ark1'!T143)</f>
        <v>5.4626865671641793</v>
      </c>
      <c r="Y87" s="66"/>
      <c r="Z87" s="66">
        <f>+IF(F87=0,"",'Ark1'!W143)</f>
        <v>7.4626865671641811</v>
      </c>
      <c r="AA87" s="138">
        <f>+IF(F87=0,"",'Ark1'!X143)</f>
        <v>78.606965174129343</v>
      </c>
      <c r="AB87" s="138">
        <f>+IF(F87=0,"",'Ark1'!Y143)</f>
        <v>47.761194029850763</v>
      </c>
      <c r="AC87" s="138">
        <f>+IF(F87=0,"",'Ark1'!Z143)</f>
        <v>8.8173730314961407</v>
      </c>
      <c r="AD87" s="138">
        <f>+IF(F87=0,"",'Ark1'!AA143)</f>
        <v>1.7949928845148724</v>
      </c>
      <c r="AE87" s="66">
        <f>+IF(F87=0,"",'Ark1'!AB143)</f>
        <v>2.1347284181302282</v>
      </c>
      <c r="AF87" s="66">
        <f>+IF(F87=0,"",'Ark1'!AC143)</f>
        <v>67.243491511813289</v>
      </c>
      <c r="AG87" s="66">
        <f t="shared" si="14"/>
        <v>3.5738967838444253</v>
      </c>
      <c r="AH87" s="138"/>
      <c r="AI87" s="25"/>
      <c r="AS87"/>
      <c r="AW87"/>
      <c r="AX87"/>
      <c r="AY87"/>
      <c r="AZ87"/>
      <c r="BA87"/>
      <c r="BB87"/>
      <c r="BF87"/>
      <c r="BG87"/>
      <c r="BH87"/>
    </row>
    <row r="88" spans="1:60" ht="15.6">
      <c r="A88" s="25"/>
      <c r="B88" s="65">
        <f>+'Ark1'!C144</f>
        <v>2023</v>
      </c>
      <c r="C88" s="65">
        <f>+'Ark1'!E144</f>
        <v>26</v>
      </c>
      <c r="D88" s="65">
        <f>+IF(F88=0,"",'Ark1'!Q144)</f>
        <v>62</v>
      </c>
      <c r="E88" s="66"/>
      <c r="F88" s="139">
        <f>+'Ark1'!R144</f>
        <v>184</v>
      </c>
      <c r="G88" s="66"/>
      <c r="H88" s="138">
        <f>+IF(F88=0,"",'Ark1'!AF144)</f>
        <v>0.37639357676178808</v>
      </c>
      <c r="I88" s="138"/>
      <c r="J88" s="138">
        <f>+IF(F88=0,"",'Ark1'!AG144)</f>
        <v>0.34334761937267561</v>
      </c>
      <c r="K88" s="101"/>
      <c r="L88" s="357">
        <f>+IF(F88=0,"",'Ark1'!AI144)</f>
        <v>49</v>
      </c>
      <c r="M88" s="382"/>
      <c r="N88" s="138">
        <f>+IF(F88=0,"",'Ark1'!U144)</f>
        <v>23.891847826086956</v>
      </c>
      <c r="O88" s="138"/>
      <c r="P88" s="103"/>
      <c r="Q88" s="150">
        <f>+IF(L88=0,"",'Ark1'!AJ144)</f>
        <v>109.56326530612245</v>
      </c>
      <c r="R88" s="25"/>
      <c r="S88" s="150">
        <f>+IF(L88=0,"",'Ark1'!AK144)</f>
        <v>20.469023435122555</v>
      </c>
      <c r="T88" s="386"/>
      <c r="U88" s="66">
        <f>+IF(F88=0,"",'Ark1'!S144)</f>
        <v>7.2771739130434785</v>
      </c>
      <c r="V88" s="66"/>
      <c r="W88" s="66"/>
      <c r="X88" s="66">
        <f>+IF(F88=0,"",'Ark1'!T144)</f>
        <v>5.608695652173914</v>
      </c>
      <c r="Y88" s="66"/>
      <c r="Z88" s="66">
        <f>+IF(F88=0,"",'Ark1'!W144)</f>
        <v>10.326086956521738</v>
      </c>
      <c r="AA88" s="138">
        <f>+IF(F88=0,"",'Ark1'!X144)</f>
        <v>80.434782608695642</v>
      </c>
      <c r="AB88" s="138">
        <f>+IF(F88=0,"",'Ark1'!Y144)</f>
        <v>50</v>
      </c>
      <c r="AC88" s="138">
        <f>+IF(F88=0,"",'Ark1'!Z144)</f>
        <v>8.5033042719910021</v>
      </c>
      <c r="AD88" s="138">
        <f>+IF(F88=0,"",'Ark1'!AA144)</f>
        <v>1.8100926748355677</v>
      </c>
      <c r="AE88" s="66">
        <f>+IF(F88=0,"",'Ark1'!AB144)</f>
        <v>2.15918926884068</v>
      </c>
      <c r="AF88" s="66">
        <f>+IF(F88=0,"",'Ark1'!AC144)</f>
        <v>74.115551757481569</v>
      </c>
      <c r="AG88" s="66">
        <f t="shared" si="14"/>
        <v>3.2831217326362956</v>
      </c>
      <c r="AH88" s="138"/>
      <c r="AI88" s="25"/>
      <c r="AS88"/>
      <c r="AW88"/>
      <c r="AX88"/>
      <c r="AY88"/>
      <c r="AZ88"/>
      <c r="BA88"/>
      <c r="BB88"/>
      <c r="BF88"/>
      <c r="BG88"/>
      <c r="BH88"/>
    </row>
    <row r="89" spans="1:60" ht="15.6">
      <c r="A89" s="25"/>
      <c r="B89" s="65">
        <f>+'Ark1'!C145</f>
        <v>2023</v>
      </c>
      <c r="C89" s="65">
        <f>+'Ark1'!E145</f>
        <v>27</v>
      </c>
      <c r="D89" s="65">
        <f>+IF(F89=0,"",'Ark1'!Q145)</f>
        <v>31</v>
      </c>
      <c r="E89" s="66"/>
      <c r="F89" s="139">
        <f>+'Ark1'!R145</f>
        <v>159</v>
      </c>
      <c r="G89" s="66"/>
      <c r="H89" s="138">
        <f>+IF(F89=0,"",'Ark1'!AF145)</f>
        <v>0.32525314513654496</v>
      </c>
      <c r="I89" s="138"/>
      <c r="J89" s="138">
        <f>+IF(F89=0,"",'Ark1'!AG145)</f>
        <v>0.28772282136598343</v>
      </c>
      <c r="K89" s="101"/>
      <c r="L89" s="357">
        <f>+IF(F89=0,"",'Ark1'!AI145)</f>
        <v>110</v>
      </c>
      <c r="M89" s="382"/>
      <c r="N89" s="138">
        <f>+IF(F89=0,"",'Ark1'!U145)</f>
        <v>23.16918238993712</v>
      </c>
      <c r="O89" s="138"/>
      <c r="P89" s="103"/>
      <c r="Q89" s="150">
        <f>+IF(L89=0,"",'Ark1'!AJ145)</f>
        <v>118.28272727272704</v>
      </c>
      <c r="R89" s="25"/>
      <c r="S89" s="150">
        <f>+IF(L89=0,"",'Ark1'!AK145)</f>
        <v>14.418257363879087</v>
      </c>
      <c r="T89" s="386"/>
      <c r="U89" s="66">
        <f>+IF(F89=0,"",'Ark1'!S145)</f>
        <v>6.547169811320753</v>
      </c>
      <c r="V89" s="66"/>
      <c r="W89" s="66"/>
      <c r="X89" s="66">
        <f>+IF(F89=0,"",'Ark1'!T145)</f>
        <v>5.6855345911949691</v>
      </c>
      <c r="Y89" s="66"/>
      <c r="Z89" s="66">
        <f>+IF(F89=0,"",'Ark1'!W145)</f>
        <v>9.4339622641509404</v>
      </c>
      <c r="AA89" s="138">
        <f>+IF(F89=0,"",'Ark1'!X145)</f>
        <v>71.698113207547181</v>
      </c>
      <c r="AB89" s="138">
        <f>+IF(F89=0,"",'Ark1'!Y145)</f>
        <v>45.283018867924511</v>
      </c>
      <c r="AC89" s="138">
        <f>+IF(F89=0,"",'Ark1'!Z145)</f>
        <v>10.216923620265099</v>
      </c>
      <c r="AD89" s="138">
        <f>+IF(F89=0,"",'Ark1'!AA145)</f>
        <v>2.2617912231684527</v>
      </c>
      <c r="AE89" s="66">
        <f>+IF(F89=0,"",'Ark1'!AB145)</f>
        <v>2.2602342083236446</v>
      </c>
      <c r="AF89" s="66">
        <f>+IF(F89=0,"",'Ark1'!AC145)</f>
        <v>77.590638232749313</v>
      </c>
      <c r="AG89" s="66">
        <f t="shared" si="14"/>
        <v>3.5388088376561027</v>
      </c>
      <c r="AH89" s="138"/>
      <c r="AI89" s="25"/>
      <c r="AS89"/>
      <c r="AW89"/>
      <c r="AX89"/>
      <c r="AY89"/>
      <c r="AZ89"/>
      <c r="BA89"/>
      <c r="BB89"/>
      <c r="BF89"/>
      <c r="BG89"/>
      <c r="BH89"/>
    </row>
    <row r="90" spans="1:60" ht="15.6">
      <c r="A90" s="25"/>
      <c r="B90" s="65">
        <f>+'Ark1'!C146</f>
        <v>2023</v>
      </c>
      <c r="C90" s="65">
        <f>+'Ark1'!E146</f>
        <v>28</v>
      </c>
      <c r="D90" s="65">
        <f>+IF(F90=0,"",'Ark1'!Q146)</f>
        <v>10</v>
      </c>
      <c r="E90" s="66"/>
      <c r="F90" s="139">
        <f>+'Ark1'!R146</f>
        <v>27</v>
      </c>
      <c r="G90" s="66"/>
      <c r="H90" s="138">
        <f>+IF(F90=0,"",'Ark1'!AF146)</f>
        <v>5.523166615526235E-2</v>
      </c>
      <c r="I90" s="138"/>
      <c r="J90" s="138">
        <f>+IF(F90=0,"",'Ark1'!AG146)</f>
        <v>5.8561462433891889E-2</v>
      </c>
      <c r="K90" s="101"/>
      <c r="L90" s="357">
        <f>+IF(F90=0,"",'Ark1'!AI146)</f>
        <v>0</v>
      </c>
      <c r="M90" s="382"/>
      <c r="N90" s="138">
        <f>+IF(F90=0,"",'Ark1'!U146)</f>
        <v>27.770370370370369</v>
      </c>
      <c r="O90" s="138"/>
      <c r="P90" s="103"/>
      <c r="Q90" s="150" t="str">
        <f>+IF(L90=0,"",'Ark1'!AJ146)</f>
        <v/>
      </c>
      <c r="R90" s="25"/>
      <c r="S90" s="150" t="str">
        <f>+IF(L90=0,"",'Ark1'!AK146)</f>
        <v/>
      </c>
      <c r="T90" s="386"/>
      <c r="U90" s="66">
        <f>+IF(F90=0,"",'Ark1'!S146)</f>
        <v>7.2962962962962976</v>
      </c>
      <c r="V90" s="66"/>
      <c r="W90" s="66"/>
      <c r="X90" s="66">
        <f>+IF(F90=0,"",'Ark1'!T146)</f>
        <v>6.3703703703703702</v>
      </c>
      <c r="Y90" s="66"/>
      <c r="Z90" s="66">
        <f>+IF(F90=0,"",'Ark1'!W146)</f>
        <v>22.222222222222225</v>
      </c>
      <c r="AA90" s="138">
        <f>+IF(F90=0,"",'Ark1'!X146)</f>
        <v>96.296296296296291</v>
      </c>
      <c r="AB90" s="138">
        <f>+IF(F90=0,"",'Ark1'!Y146)</f>
        <v>59.259259259259267</v>
      </c>
      <c r="AC90" s="138">
        <f>+IF(F90=0,"",'Ark1'!Z146)</f>
        <v>9.4877626763935368</v>
      </c>
      <c r="AD90" s="138">
        <f>+IF(F90=0,"",'Ark1'!AA146)</f>
        <v>1.3557781642757836</v>
      </c>
      <c r="AE90" s="66">
        <f>+IF(F90=0,"",'Ark1'!AB146)</f>
        <v>2.1455923493274436</v>
      </c>
      <c r="AF90" s="66">
        <f>+IF(F90=0,"",'Ark1'!AC146)</f>
        <v>71.128861556435893</v>
      </c>
      <c r="AG90" s="66">
        <f t="shared" si="14"/>
        <v>3.8060913705583745</v>
      </c>
      <c r="AH90" s="138"/>
      <c r="AI90" s="25"/>
      <c r="AS90"/>
      <c r="AW90"/>
      <c r="AX90"/>
      <c r="AY90"/>
      <c r="AZ90"/>
      <c r="BA90"/>
      <c r="BB90"/>
      <c r="BF90"/>
      <c r="BG90"/>
      <c r="BH90"/>
    </row>
    <row r="91" spans="1:60" ht="15.6">
      <c r="A91" s="25"/>
      <c r="B91" s="65">
        <f>+'Ark1'!C147</f>
        <v>2023</v>
      </c>
      <c r="C91" s="65">
        <f>+'Ark1'!E147</f>
        <v>29</v>
      </c>
      <c r="D91" s="65">
        <f>+IF(F91=0,"",'Ark1'!Q147)</f>
        <v>10</v>
      </c>
      <c r="E91" s="66"/>
      <c r="F91" s="139">
        <f>+'Ark1'!R147</f>
        <v>28</v>
      </c>
      <c r="G91" s="66"/>
      <c r="H91" s="138">
        <f>+IF(F91=0,"",'Ark1'!AF147)</f>
        <v>5.7277283420272079E-2</v>
      </c>
      <c r="I91" s="138"/>
      <c r="J91" s="138">
        <f>+IF(F91=0,"",'Ark1'!AG147)</f>
        <v>5.0727753868782047E-2</v>
      </c>
      <c r="K91" s="101"/>
      <c r="L91" s="357">
        <f>+IF(F91=0,"",'Ark1'!AI147)</f>
        <v>23</v>
      </c>
      <c r="M91" s="382"/>
      <c r="N91" s="138">
        <f>+IF(F91=0,"",'Ark1'!U147)</f>
        <v>23.196428571428591</v>
      </c>
      <c r="O91" s="138"/>
      <c r="P91" s="103"/>
      <c r="Q91" s="150">
        <f>+IF(L91=0,"",'Ark1'!AJ147)</f>
        <v>105.35217391304349</v>
      </c>
      <c r="R91" s="25"/>
      <c r="S91" s="150">
        <f>+IF(L91=0,"",'Ark1'!AK147)</f>
        <v>18.459149697702973</v>
      </c>
      <c r="T91" s="386"/>
      <c r="U91" s="66">
        <f>+IF(F91=0,"",'Ark1'!S147)</f>
        <v>6.5357142857142891</v>
      </c>
      <c r="V91" s="66"/>
      <c r="W91" s="66"/>
      <c r="X91" s="66">
        <f>+IF(F91=0,"",'Ark1'!T147)</f>
        <v>5.3928571428571441</v>
      </c>
      <c r="Y91" s="66"/>
      <c r="Z91" s="66">
        <f>+IF(F91=0,"",'Ark1'!W147)</f>
        <v>0</v>
      </c>
      <c r="AA91" s="138">
        <f>+IF(F91=0,"",'Ark1'!X147)</f>
        <v>89.285714285714306</v>
      </c>
      <c r="AB91" s="138">
        <f>+IF(F91=0,"",'Ark1'!Y147)</f>
        <v>35.714285714285722</v>
      </c>
      <c r="AC91" s="138">
        <f>+IF(F91=0,"",'Ark1'!Z147)</f>
        <v>8.2330987979208992</v>
      </c>
      <c r="AD91" s="138">
        <f>+IF(F91=0,"",'Ark1'!AA147)</f>
        <v>1.7213396538979853</v>
      </c>
      <c r="AE91" s="66">
        <f>+IF(F91=0,"",'Ark1'!AB147)</f>
        <v>1.4961685761180998</v>
      </c>
      <c r="AF91" s="66">
        <f>+IF(F91=0,"",'Ark1'!AC147)</f>
        <v>79.446008675326539</v>
      </c>
      <c r="AG91" s="66">
        <f t="shared" si="14"/>
        <v>3.5491803278688536</v>
      </c>
      <c r="AH91" s="138"/>
      <c r="AI91" s="25"/>
      <c r="AS91"/>
      <c r="AW91"/>
      <c r="AX91"/>
      <c r="AY91"/>
      <c r="AZ91"/>
      <c r="BA91"/>
      <c r="BB91"/>
      <c r="BF91"/>
      <c r="BG91"/>
      <c r="BH91"/>
    </row>
    <row r="92" spans="1:60" ht="15.6">
      <c r="A92" s="25"/>
      <c r="B92" s="65">
        <f>+'Ark1'!C148</f>
        <v>2023</v>
      </c>
      <c r="C92" s="65">
        <f>+'Ark1'!E148</f>
        <v>30</v>
      </c>
      <c r="D92" s="65">
        <f>+IF(F92=0,"",'Ark1'!Q148)</f>
        <v>18</v>
      </c>
      <c r="E92" s="66"/>
      <c r="F92" s="139">
        <f>+'Ark1'!R148</f>
        <v>85</v>
      </c>
      <c r="G92" s="66"/>
      <c r="H92" s="138">
        <f>+IF(F92=0,"",'Ark1'!AF148)</f>
        <v>0.17387746752582581</v>
      </c>
      <c r="I92" s="138"/>
      <c r="J92" s="138">
        <f>+IF(F92=0,"",'Ark1'!AG148)</f>
        <v>0.1798706961659815</v>
      </c>
      <c r="K92" s="101"/>
      <c r="L92" s="357">
        <f>+IF(F92=0,"",'Ark1'!AI148)</f>
        <v>9</v>
      </c>
      <c r="M92" s="382"/>
      <c r="N92" s="138">
        <f>+IF(F92=0,"",'Ark1'!U148)</f>
        <v>27.094117647058809</v>
      </c>
      <c r="O92" s="138"/>
      <c r="P92" s="103"/>
      <c r="Q92" s="150">
        <f>+IF(L92=0,"",'Ark1'!AJ148)</f>
        <v>113.1333333333333</v>
      </c>
      <c r="R92" s="25"/>
      <c r="S92" s="150">
        <f>+IF(L92=0,"",'Ark1'!AK148)</f>
        <v>19.125076814052157</v>
      </c>
      <c r="T92" s="386"/>
      <c r="U92" s="66">
        <f>+IF(F92=0,"",'Ark1'!S148)</f>
        <v>7.3764705882352946</v>
      </c>
      <c r="V92" s="66"/>
      <c r="W92" s="66"/>
      <c r="X92" s="66">
        <f>+IF(F92=0,"",'Ark1'!T148)</f>
        <v>5.9058823529411759</v>
      </c>
      <c r="Y92" s="66"/>
      <c r="Z92" s="66">
        <f>+IF(F92=0,"",'Ark1'!W148)</f>
        <v>9.4117647058823515</v>
      </c>
      <c r="AA92" s="138">
        <f>+IF(F92=0,"",'Ark1'!X148)</f>
        <v>88.235294117647058</v>
      </c>
      <c r="AB92" s="138">
        <f>+IF(F92=0,"",'Ark1'!Y148)</f>
        <v>63.529411764705877</v>
      </c>
      <c r="AC92" s="138">
        <f>+IF(F92=0,"",'Ark1'!Z148)</f>
        <v>8.8576235418812637</v>
      </c>
      <c r="AD92" s="138">
        <f>+IF(F92=0,"",'Ark1'!AA148)</f>
        <v>1.7821102533281412</v>
      </c>
      <c r="AE92" s="66">
        <f>+IF(F92=0,"",'Ark1'!AB148)</f>
        <v>2.0500991620881304</v>
      </c>
      <c r="AF92" s="66">
        <f>+IF(F92=0,"",'Ark1'!AC148)</f>
        <v>79.432861692847013</v>
      </c>
      <c r="AG92" s="66">
        <f t="shared" si="14"/>
        <v>3.6730462519936182</v>
      </c>
      <c r="AH92" s="138"/>
      <c r="AI92" s="25"/>
      <c r="AS92"/>
      <c r="AW92"/>
      <c r="AX92"/>
      <c r="AY92"/>
      <c r="AZ92"/>
      <c r="BA92"/>
      <c r="BB92"/>
      <c r="BF92"/>
      <c r="BG92"/>
      <c r="BH92"/>
    </row>
    <row r="93" spans="1:60" ht="15.6">
      <c r="A93" s="25"/>
      <c r="B93" s="65">
        <f>+'Ark1'!C149</f>
        <v>2023</v>
      </c>
      <c r="C93" s="65">
        <f>+'Ark1'!E149</f>
        <v>31</v>
      </c>
      <c r="D93" s="65">
        <f>+IF(F93=0,"",'Ark1'!Q149)</f>
        <v>47</v>
      </c>
      <c r="E93" s="66"/>
      <c r="F93" s="139">
        <f>+'Ark1'!R149</f>
        <v>213</v>
      </c>
      <c r="G93" s="66"/>
      <c r="H93" s="138">
        <f>+IF(F93=0,"",'Ark1'!AF149)</f>
        <v>0.43571647744706971</v>
      </c>
      <c r="I93" s="138"/>
      <c r="J93" s="138">
        <f>+IF(F93=0,"",'Ark1'!AG149)</f>
        <v>0.44252252601252046</v>
      </c>
      <c r="K93" s="101"/>
      <c r="L93" s="357">
        <f>+IF(F93=0,"",'Ark1'!AI149)</f>
        <v>108</v>
      </c>
      <c r="M93" s="382"/>
      <c r="N93" s="138">
        <f>+IF(F93=0,"",'Ark1'!U149)</f>
        <v>26.600469483568073</v>
      </c>
      <c r="O93" s="138"/>
      <c r="P93" s="103"/>
      <c r="Q93" s="150">
        <f>+IF(L93=0,"",'Ark1'!AJ149)</f>
        <v>112.75648148148149</v>
      </c>
      <c r="R93" s="25"/>
      <c r="S93" s="150">
        <f>+IF(L93=0,"",'Ark1'!AK149)</f>
        <v>20.991423591387889</v>
      </c>
      <c r="T93" s="386"/>
      <c r="U93" s="66">
        <f>+IF(F93=0,"",'Ark1'!S149)</f>
        <v>7.2347417840375554</v>
      </c>
      <c r="V93" s="66"/>
      <c r="W93" s="66"/>
      <c r="X93" s="66">
        <f>+IF(F93=0,"",'Ark1'!T149)</f>
        <v>5.4366197183098599</v>
      </c>
      <c r="Y93" s="66"/>
      <c r="Z93" s="66">
        <f>+IF(F93=0,"",'Ark1'!W149)</f>
        <v>10.32863849765258</v>
      </c>
      <c r="AA93" s="138">
        <f>+IF(F93=0,"",'Ark1'!X149)</f>
        <v>93.896713615023486</v>
      </c>
      <c r="AB93" s="138">
        <f>+IF(F93=0,"",'Ark1'!Y149)</f>
        <v>61.502347417840397</v>
      </c>
      <c r="AC93" s="138">
        <f>+IF(F93=0,"",'Ark1'!Z149)</f>
        <v>8.3647567035247992</v>
      </c>
      <c r="AD93" s="138">
        <f>+IF(F93=0,"",'Ark1'!AA149)</f>
        <v>1.5477727611568091</v>
      </c>
      <c r="AE93" s="66">
        <f>+IF(F93=0,"",'Ark1'!AB149)</f>
        <v>2.3320530017140859</v>
      </c>
      <c r="AF93" s="66">
        <f>+IF(F93=0,"",'Ark1'!AC149)</f>
        <v>57.685818248991154</v>
      </c>
      <c r="AG93" s="66">
        <f t="shared" si="14"/>
        <v>3.6767683322517861</v>
      </c>
      <c r="AH93" s="138"/>
      <c r="AI93" s="25"/>
      <c r="AS93"/>
      <c r="AW93"/>
      <c r="AX93"/>
      <c r="AY93"/>
      <c r="AZ93"/>
      <c r="BA93"/>
      <c r="BB93"/>
      <c r="BF93"/>
      <c r="BG93"/>
      <c r="BH93"/>
    </row>
    <row r="94" spans="1:60" ht="15.6">
      <c r="A94" s="25"/>
      <c r="B94" s="65">
        <f>+'Ark1'!C150</f>
        <v>2023</v>
      </c>
      <c r="C94" s="65">
        <f>+'Ark1'!E150</f>
        <v>32</v>
      </c>
      <c r="D94" s="65">
        <f>+IF(F94=0,"",'Ark1'!Q150)</f>
        <v>99</v>
      </c>
      <c r="E94" s="66"/>
      <c r="F94" s="139">
        <f>+'Ark1'!R150</f>
        <v>337</v>
      </c>
      <c r="G94" s="66"/>
      <c r="H94" s="138">
        <f>+IF(F94=0,"",'Ark1'!AF150)</f>
        <v>0.68937301830827458</v>
      </c>
      <c r="I94" s="138"/>
      <c r="J94" s="138">
        <f>+IF(F94=0,"",'Ark1'!AG150)</f>
        <v>0.73581407540135868</v>
      </c>
      <c r="K94" s="101"/>
      <c r="L94" s="357">
        <f>+IF(F94=0,"",'Ark1'!AI150)</f>
        <v>161</v>
      </c>
      <c r="M94" s="382"/>
      <c r="N94" s="138">
        <f>+IF(F94=0,"",'Ark1'!U150)</f>
        <v>27.955786350148369</v>
      </c>
      <c r="O94" s="138"/>
      <c r="P94" s="103"/>
      <c r="Q94" s="150">
        <f>+IF(L94=0,"",'Ark1'!AJ150)</f>
        <v>112.31180124223602</v>
      </c>
      <c r="R94" s="25"/>
      <c r="S94" s="150">
        <f>+IF(L94=0,"",'Ark1'!AK150)</f>
        <v>20.557123038739515</v>
      </c>
      <c r="T94" s="386"/>
      <c r="U94" s="66">
        <f>+IF(F94=0,"",'Ark1'!S150)</f>
        <v>7.0207715133531154</v>
      </c>
      <c r="V94" s="66"/>
      <c r="W94" s="66"/>
      <c r="X94" s="66">
        <f>+IF(F94=0,"",'Ark1'!T150)</f>
        <v>5.8872403560830868</v>
      </c>
      <c r="Y94" s="66"/>
      <c r="Z94" s="66">
        <f>+IF(F94=0,"",'Ark1'!W150)</f>
        <v>8.3086053412462899</v>
      </c>
      <c r="AA94" s="138">
        <f>+IF(F94=0,"",'Ark1'!X150)</f>
        <v>88.724035608308611</v>
      </c>
      <c r="AB94" s="138">
        <f>+IF(F94=0,"",'Ark1'!Y150)</f>
        <v>68.842729970326417</v>
      </c>
      <c r="AC94" s="138">
        <f>+IF(F94=0,"",'Ark1'!Z150)</f>
        <v>9.3747896065993821</v>
      </c>
      <c r="AD94" s="138">
        <f>+IF(F94=0,"",'Ark1'!AA150)</f>
        <v>1.8220986037207456</v>
      </c>
      <c r="AE94" s="66">
        <f>+IF(F94=0,"",'Ark1'!AB150)</f>
        <v>2.0204555803872495</v>
      </c>
      <c r="AF94" s="66">
        <f>+IF(F94=0,"",'Ark1'!AC150)</f>
        <v>66.680571474750437</v>
      </c>
      <c r="AG94" s="66">
        <f t="shared" si="14"/>
        <v>3.9818681318681319</v>
      </c>
      <c r="AH94" s="138"/>
      <c r="AI94" s="25"/>
      <c r="AS94"/>
      <c r="AW94"/>
      <c r="AX94"/>
      <c r="AY94"/>
      <c r="AZ94"/>
      <c r="BA94"/>
      <c r="BB94"/>
      <c r="BF94"/>
      <c r="BG94"/>
      <c r="BH94"/>
    </row>
    <row r="95" spans="1:60" ht="15.6">
      <c r="A95" s="25"/>
      <c r="B95" s="65">
        <f>+'Ark1'!C151</f>
        <v>2023</v>
      </c>
      <c r="C95" s="65">
        <f>+'Ark1'!E151</f>
        <v>33</v>
      </c>
      <c r="D95" s="65">
        <f>+IF(F95=0,"",'Ark1'!Q151)</f>
        <v>316</v>
      </c>
      <c r="E95" s="66"/>
      <c r="F95" s="139">
        <f>+'Ark1'!R151</f>
        <v>1425</v>
      </c>
      <c r="G95" s="66"/>
      <c r="H95" s="138">
        <f>+IF(F95=0,"",'Ark1'!AF151)</f>
        <v>2.9150046026388456</v>
      </c>
      <c r="I95" s="138"/>
      <c r="J95" s="138">
        <f>+IF(F95=0,"",'Ark1'!AG151)</f>
        <v>2.6623440424216764</v>
      </c>
      <c r="K95" s="101"/>
      <c r="L95" s="357">
        <f>+IF(F95=0,"",'Ark1'!AI151)</f>
        <v>510</v>
      </c>
      <c r="M95" s="382"/>
      <c r="N95" s="138">
        <f>+IF(F95=0,"",'Ark1'!U151)</f>
        <v>23.921192982456112</v>
      </c>
      <c r="O95" s="138"/>
      <c r="P95" s="103"/>
      <c r="Q95" s="150">
        <f>+IF(L95=0,"",'Ark1'!AJ151)</f>
        <v>109.61745098039206</v>
      </c>
      <c r="R95" s="25"/>
      <c r="S95" s="150">
        <f>+IF(L95=0,"",'Ark1'!AK151)</f>
        <v>20.059903794442171</v>
      </c>
      <c r="T95" s="386"/>
      <c r="U95" s="66">
        <f>+IF(F95=0,"",'Ark1'!S151)</f>
        <v>6.9908771929824525</v>
      </c>
      <c r="V95" s="66"/>
      <c r="W95" s="66"/>
      <c r="X95" s="66">
        <f>+IF(F95=0,"",'Ark1'!T151)</f>
        <v>5.9150877192982438</v>
      </c>
      <c r="Y95" s="66"/>
      <c r="Z95" s="66">
        <f>+IF(F95=0,"",'Ark1'!W151)</f>
        <v>8.9122807017543817</v>
      </c>
      <c r="AA95" s="138">
        <f>+IF(F95=0,"",'Ark1'!X151)</f>
        <v>75.017543859649123</v>
      </c>
      <c r="AB95" s="138">
        <f>+IF(F95=0,"",'Ark1'!Y151)</f>
        <v>50.175438596491219</v>
      </c>
      <c r="AC95" s="138">
        <f>+IF(F95=0,"",'Ark1'!Z151)</f>
        <v>9.4379651379530696</v>
      </c>
      <c r="AD95" s="138">
        <f>+IF(F95=0,"",'Ark1'!AA151)</f>
        <v>1.7058992388147109</v>
      </c>
      <c r="AE95" s="66">
        <f>+IF(F95=0,"",'Ark1'!AB151)</f>
        <v>2.2413538537162054</v>
      </c>
      <c r="AF95" s="66">
        <f>+IF(F95=0,"",'Ark1'!AC151)</f>
        <v>66.596792232012561</v>
      </c>
      <c r="AG95" s="66">
        <f t="shared" ref="AG95:AG114" si="20">+IF(F95=0,"",N95/U95)</f>
        <v>3.4217727363983115</v>
      </c>
      <c r="AH95" s="138"/>
      <c r="AI95" s="25"/>
      <c r="AS95"/>
      <c r="AW95"/>
      <c r="AX95"/>
      <c r="AY95"/>
      <c r="AZ95"/>
      <c r="BA95"/>
      <c r="BB95"/>
      <c r="BF95"/>
      <c r="BG95"/>
      <c r="BH95"/>
    </row>
    <row r="96" spans="1:60" ht="15.6">
      <c r="A96" s="25"/>
      <c r="B96" s="65">
        <f>+'Ark1'!C152</f>
        <v>2023</v>
      </c>
      <c r="C96" s="65">
        <f>+'Ark1'!E152</f>
        <v>34</v>
      </c>
      <c r="D96" s="65">
        <f>+IF(F96=0,"",'Ark1'!Q152)</f>
        <v>537</v>
      </c>
      <c r="E96" s="66"/>
      <c r="F96" s="139">
        <f>+'Ark1'!R152</f>
        <v>2169</v>
      </c>
      <c r="G96" s="66"/>
      <c r="H96" s="138">
        <f>+IF(F96=0,"",'Ark1'!AF152)</f>
        <v>4.4369438478060763</v>
      </c>
      <c r="I96" s="138"/>
      <c r="J96" s="138">
        <f>+IF(F96=0,"",'Ark1'!AG152)</f>
        <v>4.1871758051342036</v>
      </c>
      <c r="K96" s="101"/>
      <c r="L96" s="357">
        <f>+IF(F96=0,"",'Ark1'!AI152)</f>
        <v>867</v>
      </c>
      <c r="M96" s="382"/>
      <c r="N96" s="138">
        <f>+IF(F96=0,"",'Ark1'!U152)</f>
        <v>24.71696634393734</v>
      </c>
      <c r="O96" s="138"/>
      <c r="P96" s="103"/>
      <c r="Q96" s="150">
        <f>+IF(L96=0,"",'Ark1'!AJ152)</f>
        <v>109.77301038062278</v>
      </c>
      <c r="R96" s="25"/>
      <c r="S96" s="150">
        <f>+IF(L96=0,"",'Ark1'!AK152)</f>
        <v>19.812272493717764</v>
      </c>
      <c r="T96" s="386"/>
      <c r="U96" s="66">
        <f>+IF(F96=0,"",'Ark1'!S152)</f>
        <v>6.9280774550484097</v>
      </c>
      <c r="V96" s="66"/>
      <c r="W96" s="66"/>
      <c r="X96" s="66">
        <f>+IF(F96=0,"",'Ark1'!T152)</f>
        <v>5.8169663439372972</v>
      </c>
      <c r="Y96" s="66"/>
      <c r="Z96" s="66">
        <f>+IF(F96=0,"",'Ark1'!W152)</f>
        <v>8.6675887505763018</v>
      </c>
      <c r="AA96" s="138">
        <f>+IF(F96=0,"",'Ark1'!X152)</f>
        <v>79.1147994467497</v>
      </c>
      <c r="AB96" s="138">
        <f>+IF(F96=0,"",'Ark1'!Y152)</f>
        <v>56.201014292300606</v>
      </c>
      <c r="AC96" s="138">
        <f>+IF(F96=0,"",'Ark1'!Z152)</f>
        <v>9.1239342364671998</v>
      </c>
      <c r="AD96" s="138">
        <f>+IF(F96=0,"",'Ark1'!AA152)</f>
        <v>1.7701979482328716</v>
      </c>
      <c r="AE96" s="66">
        <f>+IF(F96=0,"",'Ark1'!AB152)</f>
        <v>2.1145542370140125</v>
      </c>
      <c r="AF96" s="66">
        <f>+IF(F96=0,"",'Ark1'!AC152)</f>
        <v>67.562294737552634</v>
      </c>
      <c r="AG96" s="66">
        <f t="shared" si="20"/>
        <v>3.5676515605243955</v>
      </c>
      <c r="AH96" s="138"/>
      <c r="AI96" s="25"/>
      <c r="AS96"/>
      <c r="AW96"/>
      <c r="AX96"/>
      <c r="AY96"/>
      <c r="AZ96"/>
      <c r="BA96"/>
      <c r="BB96"/>
      <c r="BF96"/>
      <c r="BG96"/>
      <c r="BH96"/>
    </row>
    <row r="97" spans="1:60" ht="15.6">
      <c r="A97" s="25"/>
      <c r="B97" s="65">
        <f>+'Ark1'!C153</f>
        <v>2023</v>
      </c>
      <c r="C97" s="65">
        <f>+'Ark1'!E153</f>
        <v>35</v>
      </c>
      <c r="D97" s="65">
        <f>+IF(F97=0,"",'Ark1'!Q153)</f>
        <v>793</v>
      </c>
      <c r="E97" s="66"/>
      <c r="F97" s="139">
        <f>+'Ark1'!R153</f>
        <v>2796</v>
      </c>
      <c r="G97" s="66"/>
      <c r="H97" s="138">
        <f>+IF(F97=0,"",'Ark1'!AF153)</f>
        <v>5.719545872967168</v>
      </c>
      <c r="I97" s="138"/>
      <c r="J97" s="138">
        <f>+IF(F97=0,"",'Ark1'!AG153)</f>
        <v>5.8882621054228332</v>
      </c>
      <c r="K97" s="101"/>
      <c r="L97" s="357">
        <f>+IF(F97=0,"",'Ark1'!AI153)</f>
        <v>1094</v>
      </c>
      <c r="M97" s="382"/>
      <c r="N97" s="138">
        <f>+IF(F97=0,"",'Ark1'!U153)</f>
        <v>26.96394849785414</v>
      </c>
      <c r="O97" s="138"/>
      <c r="P97" s="103"/>
      <c r="Q97" s="150">
        <f>+IF(L97=0,"",'Ark1'!AJ153)</f>
        <v>111.34131627056664</v>
      </c>
      <c r="R97" s="25"/>
      <c r="S97" s="150">
        <f>+IF(L97=0,"",'Ark1'!AK153)</f>
        <v>20.020460490031859</v>
      </c>
      <c r="T97" s="386"/>
      <c r="U97" s="66">
        <f>+IF(F97=0,"",'Ark1'!S153)</f>
        <v>6.9992846924177394</v>
      </c>
      <c r="V97" s="66"/>
      <c r="W97" s="66"/>
      <c r="X97" s="66">
        <f>+IF(F97=0,"",'Ark1'!T153)</f>
        <v>5.7464234620886989</v>
      </c>
      <c r="Y97" s="66"/>
      <c r="Z97" s="66">
        <f>+IF(F97=0,"",'Ark1'!W153)</f>
        <v>9.8712446351931327</v>
      </c>
      <c r="AA97" s="138">
        <f>+IF(F97=0,"",'Ark1'!X153)</f>
        <v>91.738197424892675</v>
      </c>
      <c r="AB97" s="138">
        <f>+IF(F97=0,"",'Ark1'!Y153)</f>
        <v>68.633762517882701</v>
      </c>
      <c r="AC97" s="138">
        <f>+IF(F97=0,"",'Ark1'!Z153)</f>
        <v>7.9684186635332015</v>
      </c>
      <c r="AD97" s="138">
        <f>+IF(F97=0,"",'Ark1'!AA153)</f>
        <v>1.7704455128017946</v>
      </c>
      <c r="AE97" s="66">
        <f>+IF(F97=0,"",'Ark1'!AB153)</f>
        <v>2.1357049000523496</v>
      </c>
      <c r="AF97" s="66">
        <f>+IF(F97=0,"",'Ark1'!AC153)</f>
        <v>68.871423862958295</v>
      </c>
      <c r="AG97" s="66">
        <f t="shared" si="20"/>
        <v>3.8523863055697589</v>
      </c>
      <c r="AH97" s="138"/>
      <c r="AI97" s="25"/>
      <c r="AS97"/>
      <c r="AW97"/>
      <c r="AX97"/>
      <c r="AY97"/>
      <c r="AZ97"/>
      <c r="BA97"/>
      <c r="BB97"/>
      <c r="BF97"/>
      <c r="BG97"/>
      <c r="BH97"/>
    </row>
    <row r="98" spans="1:60" ht="15.6">
      <c r="A98" s="25"/>
      <c r="B98" s="65">
        <f>+'Ark1'!C154</f>
        <v>2023</v>
      </c>
      <c r="C98" s="65">
        <f>+'Ark1'!E154</f>
        <v>36</v>
      </c>
      <c r="D98" s="65">
        <f>+IF(F98=0,"",'Ark1'!Q154)</f>
        <v>479</v>
      </c>
      <c r="E98" s="66"/>
      <c r="F98" s="139">
        <f>+'Ark1'!R154</f>
        <v>1523</v>
      </c>
      <c r="G98" s="66"/>
      <c r="H98" s="138">
        <f>+IF(F98=0,"",'Ark1'!AF154)</f>
        <v>3.1154750946097991</v>
      </c>
      <c r="I98" s="138"/>
      <c r="J98" s="138">
        <f>+IF(F98=0,"",'Ark1'!AG154)</f>
        <v>3.1461126451364403</v>
      </c>
      <c r="K98" s="101"/>
      <c r="L98" s="357">
        <f>+IF(F98=0,"",'Ark1'!AI154)</f>
        <v>443</v>
      </c>
      <c r="M98" s="382"/>
      <c r="N98" s="138">
        <f>+IF(F98=0,"",'Ark1'!U154)</f>
        <v>26.4489166119501</v>
      </c>
      <c r="O98" s="138"/>
      <c r="P98" s="103"/>
      <c r="Q98" s="150">
        <f>+IF(L98=0,"",'Ark1'!AJ154)</f>
        <v>108.73340857787812</v>
      </c>
      <c r="R98" s="25"/>
      <c r="S98" s="150">
        <f>+IF(L98=0,"",'Ark1'!AK154)</f>
        <v>19.746463994750673</v>
      </c>
      <c r="T98" s="386"/>
      <c r="U98" s="66">
        <f>+IF(F98=0,"",'Ark1'!S154)</f>
        <v>6.8975705843729491</v>
      </c>
      <c r="V98" s="66"/>
      <c r="W98" s="66"/>
      <c r="X98" s="66">
        <f>+IF(F98=0,"",'Ark1'!T154)</f>
        <v>5.7393302692055155</v>
      </c>
      <c r="Y98" s="66"/>
      <c r="Z98" s="66">
        <f>+IF(F98=0,"",'Ark1'!W154)</f>
        <v>9.586342744583062</v>
      </c>
      <c r="AA98" s="138">
        <f>+IF(F98=0,"",'Ark1'!X154)</f>
        <v>90.019697964543695</v>
      </c>
      <c r="AB98" s="138">
        <f>+IF(F98=0,"",'Ark1'!Y154)</f>
        <v>68.089297439264598</v>
      </c>
      <c r="AC98" s="138">
        <f>+IF(F98=0,"",'Ark1'!Z154)</f>
        <v>7.6749571749832945</v>
      </c>
      <c r="AD98" s="138">
        <f>+IF(F98=0,"",'Ark1'!AA154)</f>
        <v>1.9178843487093835</v>
      </c>
      <c r="AE98" s="66">
        <f>+IF(F98=0,"",'Ark1'!AB154)</f>
        <v>2.0623113522233369</v>
      </c>
      <c r="AF98" s="66">
        <f>+IF(F98=0,"",'Ark1'!AC154)</f>
        <v>64.636826657787978</v>
      </c>
      <c r="AG98" s="66">
        <f t="shared" si="20"/>
        <v>3.8345264159923844</v>
      </c>
      <c r="AH98" s="138"/>
      <c r="AI98" s="25"/>
      <c r="AS98"/>
      <c r="AW98"/>
      <c r="AX98"/>
      <c r="AY98"/>
      <c r="AZ98"/>
      <c r="BA98"/>
      <c r="BB98"/>
      <c r="BF98"/>
      <c r="BG98"/>
      <c r="BH98"/>
    </row>
    <row r="99" spans="1:60" ht="15.6">
      <c r="A99" s="25"/>
      <c r="B99" s="65">
        <f>+'Ark1'!C155</f>
        <v>2023</v>
      </c>
      <c r="C99" s="65">
        <f>+'Ark1'!E155</f>
        <v>37</v>
      </c>
      <c r="D99" s="65">
        <f>+IF(F99=0,"",'Ark1'!Q155)</f>
        <v>512</v>
      </c>
      <c r="E99" s="66"/>
      <c r="F99" s="139">
        <f>+'Ark1'!R155</f>
        <v>1646</v>
      </c>
      <c r="G99" s="66"/>
      <c r="H99" s="138">
        <f>+IF(F99=0,"",'Ark1'!AF155)</f>
        <v>3.3670860182059945</v>
      </c>
      <c r="I99" s="138"/>
      <c r="J99" s="138">
        <f>+IF(F99=0,"",'Ark1'!AG155)</f>
        <v>3.2786686788024806</v>
      </c>
      <c r="K99" s="101"/>
      <c r="L99" s="357">
        <f>+IF(F99=0,"",'Ark1'!AI155)</f>
        <v>419</v>
      </c>
      <c r="M99" s="382"/>
      <c r="N99" s="138">
        <f>+IF(F99=0,"",'Ark1'!U155)</f>
        <v>25.503584447144561</v>
      </c>
      <c r="O99" s="138"/>
      <c r="P99" s="103"/>
      <c r="Q99" s="150">
        <f>+IF(L99=0,"",'Ark1'!AJ155)</f>
        <v>110.07064439140812</v>
      </c>
      <c r="R99" s="25"/>
      <c r="S99" s="150">
        <f>+IF(L99=0,"",'Ark1'!AK155)</f>
        <v>19.675184588243521</v>
      </c>
      <c r="T99" s="386"/>
      <c r="U99" s="66">
        <f>+IF(F99=0,"",'Ark1'!S155)</f>
        <v>6.8736330498177391</v>
      </c>
      <c r="V99" s="66"/>
      <c r="W99" s="66"/>
      <c r="X99" s="66">
        <f>+IF(F99=0,"",'Ark1'!T155)</f>
        <v>6.1646415552855425</v>
      </c>
      <c r="Y99" s="66"/>
      <c r="Z99" s="66">
        <f>+IF(F99=0,"",'Ark1'!W155)</f>
        <v>13.244228432563791</v>
      </c>
      <c r="AA99" s="138">
        <f>+IF(F99=0,"",'Ark1'!X155)</f>
        <v>86.938031591737527</v>
      </c>
      <c r="AB99" s="138">
        <f>+IF(F99=0,"",'Ark1'!Y155)</f>
        <v>61.603888213851761</v>
      </c>
      <c r="AC99" s="138">
        <f>+IF(F99=0,"",'Ark1'!Z155)</f>
        <v>8.0866768926625134</v>
      </c>
      <c r="AD99" s="138">
        <f>+IF(F99=0,"",'Ark1'!AA155)</f>
        <v>1.8513591727075047</v>
      </c>
      <c r="AE99" s="66">
        <f>+IF(F99=0,"",'Ark1'!AB155)</f>
        <v>2.1039773332389977</v>
      </c>
      <c r="AF99" s="66">
        <f>+IF(F99=0,"",'Ark1'!AC155)</f>
        <v>65.899674285448725</v>
      </c>
      <c r="AG99" s="66">
        <f t="shared" si="20"/>
        <v>3.7103500088386028</v>
      </c>
      <c r="AH99" s="138"/>
      <c r="AI99" s="25"/>
      <c r="AS99"/>
      <c r="AW99"/>
      <c r="AX99"/>
      <c r="AY99"/>
      <c r="AZ99"/>
      <c r="BA99"/>
      <c r="BB99"/>
      <c r="BF99"/>
      <c r="BG99"/>
      <c r="BH99"/>
    </row>
    <row r="100" spans="1:60" ht="15.6">
      <c r="A100" s="25"/>
      <c r="B100" s="65">
        <f>+'Ark1'!C156</f>
        <v>2023</v>
      </c>
      <c r="C100" s="65">
        <f>+'Ark1'!E156</f>
        <v>38</v>
      </c>
      <c r="D100" s="65">
        <f>+IF(F100=0,"",'Ark1'!Q156)</f>
        <v>538</v>
      </c>
      <c r="E100" s="66"/>
      <c r="F100" s="139">
        <f>+'Ark1'!R156</f>
        <v>1689</v>
      </c>
      <c r="G100" s="66"/>
      <c r="H100" s="138">
        <f>+IF(F100=0,"",'Ark1'!AF156)</f>
        <v>3.455047560601411</v>
      </c>
      <c r="I100" s="138"/>
      <c r="J100" s="138">
        <f>+IF(F100=0,"",'Ark1'!AG156)</f>
        <v>3.0890195149161528</v>
      </c>
      <c r="K100" s="101"/>
      <c r="L100" s="357">
        <f>+IF(F100=0,"",'Ark1'!AI156)</f>
        <v>341</v>
      </c>
      <c r="M100" s="382"/>
      <c r="N100" s="138">
        <f>+IF(F100=0,"",'Ark1'!U156)</f>
        <v>23.416637063351139</v>
      </c>
      <c r="O100" s="138"/>
      <c r="P100" s="103"/>
      <c r="Q100" s="150">
        <f>+IF(L100=0,"",'Ark1'!AJ156)</f>
        <v>109.27360703812316</v>
      </c>
      <c r="R100" s="25"/>
      <c r="S100" s="150">
        <f>+IF(L100=0,"",'Ark1'!AK156)</f>
        <v>19.588426259326077</v>
      </c>
      <c r="T100" s="386"/>
      <c r="U100" s="66">
        <f>+IF(F100=0,"",'Ark1'!S156)</f>
        <v>6.6838365896980481</v>
      </c>
      <c r="V100" s="66"/>
      <c r="W100" s="66"/>
      <c r="X100" s="66">
        <f>+IF(F100=0,"",'Ark1'!T156)</f>
        <v>6.3309650680876244</v>
      </c>
      <c r="Y100" s="66"/>
      <c r="Z100" s="66">
        <f>+IF(F100=0,"",'Ark1'!W156)</f>
        <v>11.900532859680283</v>
      </c>
      <c r="AA100" s="138">
        <f>+IF(F100=0,"",'Ark1'!X156)</f>
        <v>77.442273534635888</v>
      </c>
      <c r="AB100" s="138">
        <f>+IF(F100=0,"",'Ark1'!Y156)</f>
        <v>50.799289520426278</v>
      </c>
      <c r="AC100" s="138">
        <f>+IF(F100=0,"",'Ark1'!Z156)</f>
        <v>8.3827370083078474</v>
      </c>
      <c r="AD100" s="138">
        <f>+IF(F100=0,"",'Ark1'!AA156)</f>
        <v>1.7266018019948099</v>
      </c>
      <c r="AE100" s="66">
        <f>+IF(F100=0,"",'Ark1'!AB156)</f>
        <v>1.9368341541083065</v>
      </c>
      <c r="AF100" s="66">
        <f>+IF(F100=0,"",'Ark1'!AC156)</f>
        <v>67.852773597974917</v>
      </c>
      <c r="AG100" s="66">
        <f t="shared" si="20"/>
        <v>3.5034724067676555</v>
      </c>
      <c r="AH100" s="138"/>
      <c r="AI100" s="25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5"/>
      <c r="B101" s="65">
        <f>+'Ark1'!C157</f>
        <v>2023</v>
      </c>
      <c r="C101" s="65">
        <f>+'Ark1'!E157</f>
        <v>39</v>
      </c>
      <c r="D101" s="65">
        <f>+IF(F101=0,"",'Ark1'!Q157)</f>
        <v>576</v>
      </c>
      <c r="E101" s="66"/>
      <c r="F101" s="139">
        <f>+'Ark1'!R157</f>
        <v>1669</v>
      </c>
      <c r="G101" s="66"/>
      <c r="H101" s="138">
        <f>+IF(F101=0,"",'Ark1'!AF157)</f>
        <v>3.4141352153012168</v>
      </c>
      <c r="I101" s="138"/>
      <c r="J101" s="138">
        <f>+IF(F101=0,"",'Ark1'!AG157)</f>
        <v>3.0719696786273825</v>
      </c>
      <c r="K101" s="101"/>
      <c r="L101" s="357">
        <f>+IF(F101=0,"",'Ark1'!AI157)</f>
        <v>474</v>
      </c>
      <c r="M101" s="382"/>
      <c r="N101" s="138">
        <f>+IF(F101=0,"",'Ark1'!U157)</f>
        <v>23.566446974236097</v>
      </c>
      <c r="O101" s="138"/>
      <c r="P101" s="103"/>
      <c r="Q101" s="150">
        <f>+IF(L101=0,"",'Ark1'!AJ157)</f>
        <v>107.67721518987348</v>
      </c>
      <c r="R101" s="25"/>
      <c r="S101" s="150">
        <f>+IF(L101=0,"",'Ark1'!AK157)</f>
        <v>18.754993582146223</v>
      </c>
      <c r="T101" s="386"/>
      <c r="U101" s="66">
        <f>+IF(F101=0,"",'Ark1'!S157)</f>
        <v>6.8849610545236688</v>
      </c>
      <c r="V101" s="66"/>
      <c r="W101" s="66"/>
      <c r="X101" s="66">
        <f>+IF(F101=0,"",'Ark1'!T157)</f>
        <v>6.4667465548232492</v>
      </c>
      <c r="Y101" s="66"/>
      <c r="Z101" s="66">
        <f>+IF(F101=0,"",'Ark1'!W157)</f>
        <v>13.48112642300779</v>
      </c>
      <c r="AA101" s="138">
        <f>+IF(F101=0,"",'Ark1'!X157)</f>
        <v>80.167765128819653</v>
      </c>
      <c r="AB101" s="138">
        <f>+IF(F101=0,"",'Ark1'!Y157)</f>
        <v>51.408028759736361</v>
      </c>
      <c r="AC101" s="138">
        <f>+IF(F101=0,"",'Ark1'!Z157)</f>
        <v>8.0737590253619942</v>
      </c>
      <c r="AD101" s="138">
        <f>+IF(F101=0,"",'Ark1'!AA157)</f>
        <v>1.7342827572590778</v>
      </c>
      <c r="AE101" s="66">
        <f>+IF(F101=0,"",'Ark1'!AB157)</f>
        <v>2.1332771597378648</v>
      </c>
      <c r="AF101" s="66">
        <f>+IF(F101=0,"",'Ark1'!AC157)</f>
        <v>67.583658484980944</v>
      </c>
      <c r="AG101" s="66">
        <f t="shared" si="20"/>
        <v>3.422887477156038</v>
      </c>
      <c r="AH101" s="138"/>
      <c r="AI101" s="25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5"/>
      <c r="B102" s="65">
        <f>+'Ark1'!C158</f>
        <v>2023</v>
      </c>
      <c r="C102" s="65">
        <f>+'Ark1'!E158</f>
        <v>40</v>
      </c>
      <c r="D102" s="65">
        <f>+IF(F102=0,"",'Ark1'!Q158)</f>
        <v>651</v>
      </c>
      <c r="E102" s="66">
        <f t="shared" ref="E102:E114" si="21">+IF(F102=0,"",D102-D155)</f>
        <v>3</v>
      </c>
      <c r="F102" s="139">
        <f>+'Ark1'!R158</f>
        <v>1925</v>
      </c>
      <c r="G102" s="66">
        <f t="shared" ref="G102:G114" si="22">+IF(F102=0,"",F102-F155)</f>
        <v>-133</v>
      </c>
      <c r="H102" s="138">
        <f>+IF(F102=0,"",'Ark1'!AF158)</f>
        <v>3.9378132351437038</v>
      </c>
      <c r="I102" s="138"/>
      <c r="J102" s="138">
        <f>+IF(F102=0,"",'Ark1'!AG158)</f>
        <v>3.581769937022607</v>
      </c>
      <c r="K102" s="101"/>
      <c r="L102" s="357">
        <f>+IF(F102=0,"",'Ark1'!AI158)</f>
        <v>558</v>
      </c>
      <c r="M102" s="382"/>
      <c r="N102" s="138">
        <f>+IF(F102=0,"",'Ark1'!U158)</f>
        <v>23.82322077922078</v>
      </c>
      <c r="O102" s="138">
        <f t="shared" ref="O102:O114" si="23">+IF(F102=0,"",N102-N155)</f>
        <v>0.22885731955122424</v>
      </c>
      <c r="P102" s="103"/>
      <c r="Q102" s="150">
        <f>+IF(L102=0,"",'Ark1'!AJ158)</f>
        <v>108.929211469534</v>
      </c>
      <c r="R102" s="25"/>
      <c r="S102" s="150">
        <f>+IF(L102=0,"",'Ark1'!AK158)</f>
        <v>18.838476291807712</v>
      </c>
      <c r="T102" s="386"/>
      <c r="U102" s="66">
        <f>+IF(F102=0,"",'Ark1'!S158)</f>
        <v>6.8914285714285697</v>
      </c>
      <c r="V102" s="66">
        <f t="shared" ref="V102:V114" si="24">+IF(F102=0,"",U102-U155)</f>
        <v>0.23788143828959996</v>
      </c>
      <c r="W102" s="66"/>
      <c r="X102" s="66">
        <f>+IF(F102=0,"",'Ark1'!T158)</f>
        <v>6.598961038961038</v>
      </c>
      <c r="Y102" s="66">
        <f t="shared" ref="Y102:Y114" si="25">+IF(F102=0,"",X102-X155)</f>
        <v>-0.1546832759077672</v>
      </c>
      <c r="Z102" s="66">
        <f>+IF(F102=0,"",'Ark1'!W158)</f>
        <v>14.18181818181818</v>
      </c>
      <c r="AA102" s="138">
        <f>+IF(F102=0,"",'Ark1'!X158)</f>
        <v>79.532467532467521</v>
      </c>
      <c r="AB102" s="138">
        <f>+IF(F102=0,"",'Ark1'!Y158)</f>
        <v>52.623376623376622</v>
      </c>
      <c r="AC102" s="138">
        <f>+IF(F102=0,"",'Ark1'!Z158)</f>
        <v>8.2881167328429814</v>
      </c>
      <c r="AD102" s="138">
        <f>+IF(F102=0,"",'Ark1'!AA158)</f>
        <v>1.6983274539975659</v>
      </c>
      <c r="AE102" s="66">
        <f>+IF(F102=0,"",'Ark1'!AB158)</f>
        <v>2.0500741731374381</v>
      </c>
      <c r="AF102" s="66">
        <f>+IF(F102=0,"",'Ark1'!AC158)</f>
        <v>70.016715006383322</v>
      </c>
      <c r="AG102" s="66">
        <f t="shared" si="20"/>
        <v>3.4569350218603958</v>
      </c>
      <c r="AH102" s="138"/>
      <c r="AI102" s="25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5"/>
      <c r="B103" s="65">
        <f>+'Ark1'!C159</f>
        <v>2023</v>
      </c>
      <c r="C103" s="65">
        <f>+'Ark1'!E159</f>
        <v>41</v>
      </c>
      <c r="D103" s="65">
        <f>+IF(F103=0,"",'Ark1'!Q159)</f>
        <v>787</v>
      </c>
      <c r="E103" s="66">
        <f t="shared" si="21"/>
        <v>-28</v>
      </c>
      <c r="F103" s="139">
        <f>+'Ark1'!R159</f>
        <v>2758</v>
      </c>
      <c r="G103" s="66">
        <f t="shared" si="22"/>
        <v>-459</v>
      </c>
      <c r="H103" s="138">
        <f>+IF(F103=0,"",'Ark1'!AF159)</f>
        <v>5.6418124168967996</v>
      </c>
      <c r="I103" s="138"/>
      <c r="J103" s="138">
        <f>+IF(F103=0,"",'Ark1'!AG159)</f>
        <v>5.2511152686087277</v>
      </c>
      <c r="K103" s="101"/>
      <c r="L103" s="357">
        <f>+IF(F103=0,"",'Ark1'!AI159)</f>
        <v>770</v>
      </c>
      <c r="M103" s="382"/>
      <c r="N103" s="138">
        <f>+IF(F103=0,"",'Ark1'!U159)</f>
        <v>24.377592458303095</v>
      </c>
      <c r="O103" s="138">
        <f t="shared" si="23"/>
        <v>-1.6337535162073884</v>
      </c>
      <c r="P103" s="103"/>
      <c r="Q103" s="150">
        <f>+IF(L103=0,"",'Ark1'!AJ159)</f>
        <v>109.91766233766228</v>
      </c>
      <c r="R103" s="25"/>
      <c r="S103" s="150">
        <f>+IF(L103=0,"",'Ark1'!AK159)</f>
        <v>19.607710371181721</v>
      </c>
      <c r="T103" s="386"/>
      <c r="U103" s="66">
        <f>+IF(F103=0,"",'Ark1'!S159)</f>
        <v>6.9680928208846993</v>
      </c>
      <c r="V103" s="66">
        <f t="shared" si="24"/>
        <v>-2.6311904014272969E-2</v>
      </c>
      <c r="W103" s="66"/>
      <c r="X103" s="66">
        <f>+IF(F103=0,"",'Ark1'!T159)</f>
        <v>6.6240029006526484</v>
      </c>
      <c r="Y103" s="66">
        <f t="shared" si="25"/>
        <v>-4.929520317079028E-2</v>
      </c>
      <c r="Z103" s="66">
        <f>+IF(F103=0,"",'Ark1'!W159)</f>
        <v>14.829586656997824</v>
      </c>
      <c r="AA103" s="138">
        <f>+IF(F103=0,"",'Ark1'!X159)</f>
        <v>80.783176214648307</v>
      </c>
      <c r="AB103" s="138">
        <f>+IF(F103=0,"",'Ark1'!Y159)</f>
        <v>52.973168963016683</v>
      </c>
      <c r="AC103" s="138">
        <f>+IF(F103=0,"",'Ark1'!Z159)</f>
        <v>8.7688496895627921</v>
      </c>
      <c r="AD103" s="138">
        <f>+IF(F103=0,"",'Ark1'!AA159)</f>
        <v>1.7634998995357904</v>
      </c>
      <c r="AE103" s="66">
        <f>+IF(F103=0,"",'Ark1'!AB159)</f>
        <v>2.2221682086398804</v>
      </c>
      <c r="AF103" s="66">
        <f>+IF(F103=0,"",'Ark1'!AC159)</f>
        <v>73.640124956744785</v>
      </c>
      <c r="AG103" s="66">
        <f t="shared" si="20"/>
        <v>3.4984597772921187</v>
      </c>
      <c r="AH103" s="138"/>
      <c r="AI103" s="25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5"/>
      <c r="B104" s="65">
        <f>+'Ark1'!C160</f>
        <v>2023</v>
      </c>
      <c r="C104" s="65">
        <f>+'Ark1'!E160</f>
        <v>42</v>
      </c>
      <c r="D104" s="65">
        <f>+IF(F104=0,"",'Ark1'!Q160)</f>
        <v>1473</v>
      </c>
      <c r="E104" s="66">
        <f t="shared" si="21"/>
        <v>-299</v>
      </c>
      <c r="F104" s="139">
        <f>+'Ark1'!R160</f>
        <v>5833</v>
      </c>
      <c r="G104" s="66">
        <f t="shared" si="22"/>
        <v>-1124</v>
      </c>
      <c r="H104" s="138">
        <f>+IF(F104=0,"",'Ark1'!AF160)</f>
        <v>11.93208550680168</v>
      </c>
      <c r="I104" s="138"/>
      <c r="J104" s="138">
        <f>+IF(F104=0,"",'Ark1'!AG160)</f>
        <v>12.61951872756204</v>
      </c>
      <c r="K104" s="101"/>
      <c r="L104" s="357">
        <f>+IF(F104=0,"",'Ark1'!AI160)</f>
        <v>1784</v>
      </c>
      <c r="M104" s="382"/>
      <c r="N104" s="138">
        <f>+IF(F104=0,"",'Ark1'!U160)</f>
        <v>27.700291445225407</v>
      </c>
      <c r="O104" s="138">
        <f t="shared" si="23"/>
        <v>-0.42883317745683769</v>
      </c>
      <c r="P104" s="103"/>
      <c r="Q104" s="150">
        <f>+IF(L104=0,"",'Ark1'!AJ160)</f>
        <v>111.56025784753358</v>
      </c>
      <c r="R104" s="25"/>
      <c r="S104" s="150">
        <f>+IF(L104=0,"",'Ark1'!AK160)</f>
        <v>20.120048454628829</v>
      </c>
      <c r="T104" s="386"/>
      <c r="U104" s="66">
        <f>+IF(F104=0,"",'Ark1'!S160)</f>
        <v>7.5270015429453103</v>
      </c>
      <c r="V104" s="66">
        <f t="shared" si="24"/>
        <v>0.24024000780085242</v>
      </c>
      <c r="W104" s="66"/>
      <c r="X104" s="66">
        <f>+IF(F104=0,"",'Ark1'!T160)</f>
        <v>6.3329333104748819</v>
      </c>
      <c r="Y104" s="66">
        <f t="shared" si="25"/>
        <v>-9.7431305197979157E-3</v>
      </c>
      <c r="Z104" s="66">
        <f>+IF(F104=0,"",'Ark1'!W160)</f>
        <v>12.120692611006341</v>
      </c>
      <c r="AA104" s="138">
        <f>+IF(F104=0,"",'Ark1'!X160)</f>
        <v>91.90810903480201</v>
      </c>
      <c r="AB104" s="138">
        <f>+IF(F104=0,"",'Ark1'!Y160)</f>
        <v>74.112806446082629</v>
      </c>
      <c r="AC104" s="138">
        <f>+IF(F104=0,"",'Ark1'!Z160)</f>
        <v>7.8099835169249987</v>
      </c>
      <c r="AD104" s="138">
        <f>+IF(F104=0,"",'Ark1'!AA160)</f>
        <v>1.6581700980992358</v>
      </c>
      <c r="AE104" s="66">
        <f>+IF(F104=0,"",'Ark1'!AB160)</f>
        <v>2.0497600145144577</v>
      </c>
      <c r="AF104" s="66">
        <f>+IF(F104=0,"",'Ark1'!AC160)</f>
        <v>70.586731697490407</v>
      </c>
      <c r="AG104" s="66">
        <f t="shared" si="20"/>
        <v>3.6801229928254142</v>
      </c>
      <c r="AH104" s="138"/>
      <c r="AI104" s="25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5"/>
      <c r="B105" s="65">
        <f>+'Ark1'!C161</f>
        <v>2023</v>
      </c>
      <c r="C105" s="65">
        <f>+'Ark1'!E161</f>
        <v>43</v>
      </c>
      <c r="D105" s="65">
        <f>+IF(F105=0,"",'Ark1'!Q161)</f>
        <v>1589</v>
      </c>
      <c r="E105" s="66">
        <f t="shared" si="21"/>
        <v>-63</v>
      </c>
      <c r="F105" s="139">
        <f>+'Ark1'!R161</f>
        <v>5941</v>
      </c>
      <c r="G105" s="66">
        <f t="shared" si="22"/>
        <v>-238</v>
      </c>
      <c r="H105" s="138">
        <f>+IF(F105=0,"",'Ark1'!AF161)</f>
        <v>12.153012171422729</v>
      </c>
      <c r="I105" s="138"/>
      <c r="J105" s="138">
        <f>+IF(F105=0,"",'Ark1'!AG161)</f>
        <v>12.710766202303962</v>
      </c>
      <c r="K105" s="101"/>
      <c r="L105" s="357">
        <f>+IF(F105=0,"",'Ark1'!AI161)</f>
        <v>2039</v>
      </c>
      <c r="M105" s="382"/>
      <c r="N105" s="138">
        <f>+IF(F105=0,"",'Ark1'!U161)</f>
        <v>27.393384952028196</v>
      </c>
      <c r="O105" s="138">
        <f t="shared" si="23"/>
        <v>-4.1151380711703212E-2</v>
      </c>
      <c r="P105" s="103"/>
      <c r="Q105" s="150">
        <f>+IF(L105=0,"",'Ark1'!AJ161)</f>
        <v>111.72197155468362</v>
      </c>
      <c r="R105" s="25"/>
      <c r="S105" s="150">
        <f>+IF(L105=0,"",'Ark1'!AK161)</f>
        <v>20.14085324817967</v>
      </c>
      <c r="T105" s="386"/>
      <c r="U105" s="66">
        <f>+IF(F105=0,"",'Ark1'!S161)</f>
        <v>7.4638949671772448</v>
      </c>
      <c r="V105" s="66">
        <f t="shared" si="24"/>
        <v>0.30707347502641369</v>
      </c>
      <c r="W105" s="66"/>
      <c r="X105" s="66">
        <f>+IF(F105=0,"",'Ark1'!T161)</f>
        <v>6.2868204006059587</v>
      </c>
      <c r="Y105" s="66">
        <f t="shared" si="25"/>
        <v>4.2606126451563142E-2</v>
      </c>
      <c r="Z105" s="66">
        <f>+IF(F105=0,"",'Ark1'!W161)</f>
        <v>12.45581551927285</v>
      </c>
      <c r="AA105" s="138">
        <f>+IF(F105=0,"",'Ark1'!X161)</f>
        <v>89.29473152667903</v>
      </c>
      <c r="AB105" s="138">
        <f>+IF(F105=0,"",'Ark1'!Y161)</f>
        <v>70.96448409358689</v>
      </c>
      <c r="AC105" s="138">
        <f>+IF(F105=0,"",'Ark1'!Z161)</f>
        <v>8.2865708443824388</v>
      </c>
      <c r="AD105" s="138">
        <f>+IF(F105=0,"",'Ark1'!AA161)</f>
        <v>1.7132171067367996</v>
      </c>
      <c r="AE105" s="66">
        <f>+IF(F105=0,"",'Ark1'!AB161)</f>
        <v>2.0702710510393296</v>
      </c>
      <c r="AF105" s="66">
        <f>+IF(F105=0,"",'Ark1'!AC161)</f>
        <v>71.863277324326859</v>
      </c>
      <c r="AG105" s="66">
        <f t="shared" si="20"/>
        <v>3.6701192972960666</v>
      </c>
      <c r="AH105" s="138"/>
      <c r="AI105" s="25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5"/>
      <c r="B106" s="65">
        <f>+'Ark1'!C162</f>
        <v>2023</v>
      </c>
      <c r="C106" s="65">
        <f>+'Ark1'!E162</f>
        <v>44</v>
      </c>
      <c r="D106" s="65">
        <f>+IF(F106=0,"",'Ark1'!Q162)</f>
        <v>1306</v>
      </c>
      <c r="E106" s="66">
        <f t="shared" si="21"/>
        <v>127</v>
      </c>
      <c r="F106" s="139">
        <f>+'Ark1'!R162</f>
        <v>4870</v>
      </c>
      <c r="G106" s="66">
        <f t="shared" si="22"/>
        <v>766</v>
      </c>
      <c r="H106" s="138">
        <f>+IF(F106=0,"",'Ark1'!AF162)</f>
        <v>9.9621560805973211</v>
      </c>
      <c r="I106" s="138"/>
      <c r="J106" s="138">
        <f>+IF(F106=0,"",'Ark1'!AG162)</f>
        <v>10.297132643977404</v>
      </c>
      <c r="K106" s="101"/>
      <c r="L106" s="357">
        <f>+IF(F106=0,"",'Ark1'!AI162)</f>
        <v>1635</v>
      </c>
      <c r="M106" s="382"/>
      <c r="N106" s="138">
        <f>+IF(F106=0,"",'Ark1'!U162)</f>
        <v>27.072032854209471</v>
      </c>
      <c r="O106" s="138">
        <f t="shared" si="23"/>
        <v>6.294416025234284E-2</v>
      </c>
      <c r="P106" s="103"/>
      <c r="Q106" s="150">
        <f>+IF(L106=0,"",'Ark1'!AJ162)</f>
        <v>111.38727828746183</v>
      </c>
      <c r="R106" s="25"/>
      <c r="S106" s="150">
        <f>+IF(L106=0,"",'Ark1'!AK162)</f>
        <v>20.099343423953588</v>
      </c>
      <c r="T106" s="386"/>
      <c r="U106" s="66">
        <f>+IF(F106=0,"",'Ark1'!S162)</f>
        <v>7.4318275154004096</v>
      </c>
      <c r="V106" s="66">
        <f t="shared" si="24"/>
        <v>0.31584310994232112</v>
      </c>
      <c r="W106" s="66"/>
      <c r="X106" s="66">
        <f>+IF(F106=0,"",'Ark1'!T162)</f>
        <v>6.2681724845995905</v>
      </c>
      <c r="Y106" s="66">
        <f t="shared" si="25"/>
        <v>-2.9342135283448201E-2</v>
      </c>
      <c r="Z106" s="66">
        <f>+IF(F106=0,"",'Ark1'!W162)</f>
        <v>10.759753593429162</v>
      </c>
      <c r="AA106" s="138">
        <f>+IF(F106=0,"",'Ark1'!X162)</f>
        <v>89.815195071868601</v>
      </c>
      <c r="AB106" s="138">
        <f>+IF(F106=0,"",'Ark1'!Y162)</f>
        <v>69.158110882956862</v>
      </c>
      <c r="AC106" s="138">
        <f>+IF(F106=0,"",'Ark1'!Z162)</f>
        <v>8.0825234292605632</v>
      </c>
      <c r="AD106" s="138">
        <f>+IF(F106=0,"",'Ark1'!AA162)</f>
        <v>1.6503914497460475</v>
      </c>
      <c r="AE106" s="66">
        <f>+IF(F106=0,"",'Ark1'!AB162)</f>
        <v>1.8781006797473705</v>
      </c>
      <c r="AF106" s="66">
        <f>+IF(F106=0,"",'Ark1'!AC162)</f>
        <v>71.821892316405524</v>
      </c>
      <c r="AG106" s="66">
        <f t="shared" si="20"/>
        <v>3.6427154422125865</v>
      </c>
      <c r="AH106" s="138"/>
      <c r="AI106" s="25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5"/>
      <c r="B107" s="65">
        <f>+'Ark1'!C163</f>
        <v>2023</v>
      </c>
      <c r="C107" s="65">
        <f>+'Ark1'!E163</f>
        <v>45</v>
      </c>
      <c r="D107" s="65">
        <f>+IF(F107=0,"",'Ark1'!Q163)</f>
        <v>865</v>
      </c>
      <c r="E107" s="66">
        <f t="shared" si="21"/>
        <v>154</v>
      </c>
      <c r="F107" s="139">
        <f>+'Ark1'!R163</f>
        <v>2746</v>
      </c>
      <c r="G107" s="66">
        <f t="shared" si="22"/>
        <v>583</v>
      </c>
      <c r="H107" s="138">
        <f>+IF(F107=0,"",'Ark1'!AF163)</f>
        <v>5.6172650097166805</v>
      </c>
      <c r="I107" s="138"/>
      <c r="J107" s="138">
        <f>+IF(F107=0,"",'Ark1'!AG163)</f>
        <v>5.6416525860376359</v>
      </c>
      <c r="K107" s="101"/>
      <c r="L107" s="357">
        <f>+IF(F107=0,"",'Ark1'!AI163)</f>
        <v>903</v>
      </c>
      <c r="M107" s="382"/>
      <c r="N107" s="138">
        <f>+IF(F107=0,"",'Ark1'!U163)</f>
        <v>26.305061908230179</v>
      </c>
      <c r="O107" s="138">
        <f t="shared" si="23"/>
        <v>-0.25975547503379559</v>
      </c>
      <c r="P107" s="103"/>
      <c r="Q107" s="150">
        <f>+IF(L107=0,"",'Ark1'!AJ163)</f>
        <v>110.22093023255827</v>
      </c>
      <c r="R107" s="25"/>
      <c r="S107" s="150">
        <f>+IF(L107=0,"",'Ark1'!AK163)</f>
        <v>19.992752576355436</v>
      </c>
      <c r="T107" s="386"/>
      <c r="U107" s="66">
        <f>+IF(F107=0,"",'Ark1'!S163)</f>
        <v>7.2997086671522222</v>
      </c>
      <c r="V107" s="66">
        <f t="shared" si="24"/>
        <v>0.32236238883506996</v>
      </c>
      <c r="W107" s="66"/>
      <c r="X107" s="66">
        <f>+IF(F107=0,"",'Ark1'!T163)</f>
        <v>6.3252002913328491</v>
      </c>
      <c r="Y107" s="66">
        <f t="shared" si="25"/>
        <v>0.17448369401430952</v>
      </c>
      <c r="Z107" s="66">
        <f>+IF(F107=0,"",'Ark1'!W163)</f>
        <v>12.126729788783685</v>
      </c>
      <c r="AA107" s="138">
        <f>+IF(F107=0,"",'Ark1'!X163)</f>
        <v>87.618353969410066</v>
      </c>
      <c r="AB107" s="138">
        <f>+IF(F107=0,"",'Ark1'!Y163)</f>
        <v>65.695557174071396</v>
      </c>
      <c r="AC107" s="138">
        <f>+IF(F107=0,"",'Ark1'!Z163)</f>
        <v>8.2865570820250909</v>
      </c>
      <c r="AD107" s="138">
        <f>+IF(F107=0,"",'Ark1'!AA163)</f>
        <v>1.7327171517428404</v>
      </c>
      <c r="AE107" s="66">
        <f>+IF(F107=0,"",'Ark1'!AB163)</f>
        <v>1.9371587888670088</v>
      </c>
      <c r="AF107" s="66">
        <f>+IF(F107=0,"",'Ark1'!AC163)</f>
        <v>72.855061715300494</v>
      </c>
      <c r="AG107" s="66">
        <f t="shared" si="20"/>
        <v>3.6035769518583218</v>
      </c>
      <c r="AH107" s="138"/>
      <c r="AI107" s="25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5"/>
      <c r="B108" s="65">
        <f>+'Ark1'!C164</f>
        <v>2023</v>
      </c>
      <c r="C108" s="65">
        <f>+'Ark1'!E164</f>
        <v>46</v>
      </c>
      <c r="D108" s="65">
        <f>+IF(F108=0,"",'Ark1'!Q164)</f>
        <v>466</v>
      </c>
      <c r="E108" s="66">
        <f t="shared" si="21"/>
        <v>-10</v>
      </c>
      <c r="F108" s="139">
        <f>+'Ark1'!R164</f>
        <v>1361</v>
      </c>
      <c r="G108" s="66">
        <f t="shared" si="22"/>
        <v>54</v>
      </c>
      <c r="H108" s="138">
        <f>+IF(F108=0,"",'Ark1'!AF164)</f>
        <v>2.784085097678223</v>
      </c>
      <c r="I108" s="138"/>
      <c r="J108" s="138">
        <f>+IF(F108=0,"",'Ark1'!AG164)</f>
        <v>2.7836688967092376</v>
      </c>
      <c r="K108" s="101"/>
      <c r="L108" s="357">
        <f>+IF(F108=0,"",'Ark1'!AI164)</f>
        <v>447</v>
      </c>
      <c r="M108" s="382"/>
      <c r="N108" s="138">
        <f>+IF(F108=0,"",'Ark1'!U164)</f>
        <v>26.187435709037501</v>
      </c>
      <c r="O108" s="138">
        <f t="shared" si="23"/>
        <v>-0.34370430626471915</v>
      </c>
      <c r="P108" s="103"/>
      <c r="Q108" s="150">
        <f>+IF(L108=0,"",'Ark1'!AJ164)</f>
        <v>109.16487695749439</v>
      </c>
      <c r="R108" s="25"/>
      <c r="S108" s="150">
        <f>+IF(L108=0,"",'Ark1'!AK164)</f>
        <v>19.387075971836705</v>
      </c>
      <c r="T108" s="386"/>
      <c r="U108" s="66">
        <f>+IF(F108=0,"",'Ark1'!S164)</f>
        <v>7.333578251285819</v>
      </c>
      <c r="V108" s="66">
        <f t="shared" si="24"/>
        <v>0.40396845786577451</v>
      </c>
      <c r="W108" s="66"/>
      <c r="X108" s="66">
        <f>+IF(F108=0,"",'Ark1'!T164)</f>
        <v>6.32990448199853</v>
      </c>
      <c r="Y108" s="66">
        <f t="shared" si="25"/>
        <v>0.24574227847901842</v>
      </c>
      <c r="Z108" s="66">
        <f>+IF(F108=0,"",'Ark1'!W164)</f>
        <v>12.270389419544452</v>
      </c>
      <c r="AA108" s="138">
        <f>+IF(F108=0,"",'Ark1'!X164)</f>
        <v>87.215282880235108</v>
      </c>
      <c r="AB108" s="138">
        <f>+IF(F108=0,"",'Ark1'!Y164)</f>
        <v>65.833945628214551</v>
      </c>
      <c r="AC108" s="138">
        <f>+IF(F108=0,"",'Ark1'!Z164)</f>
        <v>8.0919356972786893</v>
      </c>
      <c r="AD108" s="138">
        <f>+IF(F108=0,"",'Ark1'!AA164)</f>
        <v>1.7542968083068875</v>
      </c>
      <c r="AE108" s="66">
        <f>+IF(F108=0,"",'Ark1'!AB164)</f>
        <v>1.8797175064821188</v>
      </c>
      <c r="AF108" s="66">
        <f>+IF(F108=0,"",'Ark1'!AC164)</f>
        <v>72.478233077145447</v>
      </c>
      <c r="AG108" s="66">
        <f t="shared" si="20"/>
        <v>3.570894699929871</v>
      </c>
      <c r="AH108" s="138"/>
      <c r="AI108" s="25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5"/>
      <c r="B109" s="65">
        <f>+'Ark1'!C165</f>
        <v>2023</v>
      </c>
      <c r="C109" s="65">
        <f>+'Ark1'!E165</f>
        <v>47</v>
      </c>
      <c r="D109" s="65">
        <f>+IF(F109=0,"",'Ark1'!Q165)</f>
        <v>333</v>
      </c>
      <c r="E109" s="66">
        <f t="shared" si="21"/>
        <v>-89</v>
      </c>
      <c r="F109" s="139">
        <f>+'Ark1'!R165</f>
        <v>989</v>
      </c>
      <c r="G109" s="66">
        <f t="shared" si="22"/>
        <v>-351</v>
      </c>
      <c r="H109" s="138">
        <f>+IF(F109=0,"",'Ark1'!AF165)</f>
        <v>2.0231154750946096</v>
      </c>
      <c r="I109" s="138"/>
      <c r="J109" s="138">
        <f>+IF(F109=0,"",'Ark1'!AG165)</f>
        <v>1.9669950159493681</v>
      </c>
      <c r="K109" s="101"/>
      <c r="L109" s="357">
        <f>+IF(F109=0,"",'Ark1'!AI165)</f>
        <v>310</v>
      </c>
      <c r="M109" s="382"/>
      <c r="N109" s="138">
        <f>+IF(F109=0,"",'Ark1'!U165)</f>
        <v>25.464812942366024</v>
      </c>
      <c r="O109" s="138">
        <f t="shared" si="23"/>
        <v>-0.83876914718621975</v>
      </c>
      <c r="P109" s="103"/>
      <c r="Q109" s="150">
        <f>+IF(L109=0,"",'Ark1'!AJ165)</f>
        <v>108.85645161290316</v>
      </c>
      <c r="R109" s="25"/>
      <c r="S109" s="150">
        <f>+IF(L109=0,"",'Ark1'!AK165)</f>
        <v>19.340252891878848</v>
      </c>
      <c r="T109" s="386"/>
      <c r="U109" s="66">
        <f>+IF(F109=0,"",'Ark1'!S165)</f>
        <v>7.21840242669363</v>
      </c>
      <c r="V109" s="66">
        <f t="shared" si="24"/>
        <v>0.19153675505183987</v>
      </c>
      <c r="W109" s="66"/>
      <c r="X109" s="66">
        <f>+IF(F109=0,"",'Ark1'!T165)</f>
        <v>6.4448938321536877</v>
      </c>
      <c r="Y109" s="66">
        <f t="shared" si="25"/>
        <v>0.34414756349696951</v>
      </c>
      <c r="Z109" s="66">
        <f>+IF(F109=0,"",'Ark1'!W165)</f>
        <v>10.313447927199189</v>
      </c>
      <c r="AA109" s="138">
        <f>+IF(F109=0,"",'Ark1'!X165)</f>
        <v>81.193124368048515</v>
      </c>
      <c r="AB109" s="138">
        <f>+IF(F109=0,"",'Ark1'!Y165)</f>
        <v>61.779575328614762</v>
      </c>
      <c r="AC109" s="138">
        <f>+IF(F109=0,"",'Ark1'!Z165)</f>
        <v>8.9214443535382753</v>
      </c>
      <c r="AD109" s="138">
        <f>+IF(F109=0,"",'Ark1'!AA165)</f>
        <v>1.7826330702442912</v>
      </c>
      <c r="AE109" s="66">
        <f>+IF(F109=0,"",'Ark1'!AB165)</f>
        <v>1.7745096344405471</v>
      </c>
      <c r="AF109" s="66">
        <f>+IF(F109=0,"",'Ark1'!AC165)</f>
        <v>77.038686427203231</v>
      </c>
      <c r="AG109" s="66">
        <f t="shared" si="20"/>
        <v>3.5277629920156879</v>
      </c>
      <c r="AH109" s="138"/>
      <c r="AI109" s="25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5"/>
      <c r="B110" s="65">
        <f>+'Ark1'!C166</f>
        <v>2023</v>
      </c>
      <c r="C110" s="65">
        <f>+'Ark1'!E166</f>
        <v>48</v>
      </c>
      <c r="D110" s="65">
        <f>+IF(F110=0,"",'Ark1'!Q166)</f>
        <v>288</v>
      </c>
      <c r="E110" s="66">
        <f t="shared" si="21"/>
        <v>49</v>
      </c>
      <c r="F110" s="139">
        <f>+'Ark1'!R166</f>
        <v>845</v>
      </c>
      <c r="G110" s="66">
        <f t="shared" si="22"/>
        <v>136</v>
      </c>
      <c r="H110" s="138">
        <f>+IF(F110=0,"",'Ark1'!AF166)</f>
        <v>1.7285465889332101</v>
      </c>
      <c r="I110" s="138"/>
      <c r="J110" s="138">
        <f>+IF(F110=0,"",'Ark1'!AG166)</f>
        <v>1.6750858857190796</v>
      </c>
      <c r="K110" s="101"/>
      <c r="L110" s="357">
        <f>+IF(F110=0,"",'Ark1'!AI166)</f>
        <v>236</v>
      </c>
      <c r="M110" s="382"/>
      <c r="N110" s="138">
        <f>+IF(F110=0,"",'Ark1'!U166)</f>
        <v>25.381301775147936</v>
      </c>
      <c r="O110" s="138">
        <f t="shared" si="23"/>
        <v>0.83094916583904777</v>
      </c>
      <c r="P110" s="103"/>
      <c r="Q110" s="150">
        <f>+IF(L110=0,"",'Ark1'!AJ166)</f>
        <v>107.0508474576271</v>
      </c>
      <c r="R110" s="25"/>
      <c r="S110" s="150">
        <f>+IF(L110=0,"",'Ark1'!AK166)</f>
        <v>19.855146373137327</v>
      </c>
      <c r="T110" s="386"/>
      <c r="U110" s="66">
        <f>+IF(F110=0,"",'Ark1'!S166)</f>
        <v>7.2769230769230751</v>
      </c>
      <c r="V110" s="66">
        <f t="shared" si="24"/>
        <v>0.6182488879244854</v>
      </c>
      <c r="W110" s="66"/>
      <c r="X110" s="66">
        <f>+IF(F110=0,"",'Ark1'!T166)</f>
        <v>6.2958579881656807</v>
      </c>
      <c r="Y110" s="66">
        <f t="shared" si="25"/>
        <v>-0.11881055908396831</v>
      </c>
      <c r="Z110" s="66">
        <f>+IF(F110=0,"",'Ark1'!W166)</f>
        <v>7.6923076923076898</v>
      </c>
      <c r="AA110" s="138">
        <f>+IF(F110=0,"",'Ark1'!X166)</f>
        <v>87.573964497041402</v>
      </c>
      <c r="AB110" s="138">
        <f>+IF(F110=0,"",'Ark1'!Y166)</f>
        <v>59.644970414201168</v>
      </c>
      <c r="AC110" s="138">
        <f>+IF(F110=0,"",'Ark1'!Z166)</f>
        <v>7.6773288445290753</v>
      </c>
      <c r="AD110" s="138">
        <f>+IF(F110=0,"",'Ark1'!AA166)</f>
        <v>1.602217398393855</v>
      </c>
      <c r="AE110" s="66">
        <f>+IF(F110=0,"",'Ark1'!AB166)</f>
        <v>1.6867164638838319</v>
      </c>
      <c r="AF110" s="66">
        <f>+IF(F110=0,"",'Ark1'!AC166)</f>
        <v>70.863774248579091</v>
      </c>
      <c r="AG110" s="66">
        <f t="shared" si="20"/>
        <v>3.4879167344283641</v>
      </c>
      <c r="AH110" s="138"/>
      <c r="AI110" s="25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5"/>
      <c r="B111" s="65">
        <f>+'Ark1'!C167</f>
        <v>2023</v>
      </c>
      <c r="C111" s="65">
        <f>+'Ark1'!E167</f>
        <v>49</v>
      </c>
      <c r="D111" s="65">
        <f>+IF(F111=0,"",'Ark1'!Q167)</f>
        <v>148</v>
      </c>
      <c r="E111" s="66">
        <f t="shared" si="21"/>
        <v>-129</v>
      </c>
      <c r="F111" s="139">
        <f>+'Ark1'!R167</f>
        <v>348</v>
      </c>
      <c r="G111" s="66">
        <f t="shared" si="22"/>
        <v>-341</v>
      </c>
      <c r="H111" s="138">
        <f>+IF(F111=0,"",'Ark1'!AF167)</f>
        <v>0.71187480822338156</v>
      </c>
      <c r="I111" s="138"/>
      <c r="J111" s="138">
        <f>+IF(F111=0,"",'Ark1'!AG167)</f>
        <v>0.68871810067791739</v>
      </c>
      <c r="K111" s="101"/>
      <c r="L111" s="357">
        <f>+IF(F111=0,"",'Ark1'!AI167)</f>
        <v>147</v>
      </c>
      <c r="M111" s="382"/>
      <c r="N111" s="138">
        <f>+IF(F111=0,"",'Ark1'!U167)</f>
        <v>25.339367816091976</v>
      </c>
      <c r="O111" s="138">
        <f t="shared" si="23"/>
        <v>0.34067405702087683</v>
      </c>
      <c r="P111" s="103"/>
      <c r="Q111" s="150">
        <f>+IF(L111=0,"",'Ark1'!AJ167)</f>
        <v>108.7544217687075</v>
      </c>
      <c r="R111" s="25"/>
      <c r="S111" s="150">
        <f>+IF(L111=0,"",'Ark1'!AK167)</f>
        <v>19.767863486591278</v>
      </c>
      <c r="T111" s="386"/>
      <c r="U111" s="66">
        <f>+IF(F111=0,"",'Ark1'!S167)</f>
        <v>7.2126436781609184</v>
      </c>
      <c r="V111" s="66">
        <f t="shared" si="24"/>
        <v>0.40132292344393772</v>
      </c>
      <c r="W111" s="66"/>
      <c r="X111" s="66">
        <f>+IF(F111=0,"",'Ark1'!T167)</f>
        <v>6.1149425287356314</v>
      </c>
      <c r="Y111" s="66">
        <f t="shared" si="25"/>
        <v>-0.37997764542982626</v>
      </c>
      <c r="Z111" s="66">
        <f>+IF(F111=0,"",'Ark1'!W167)</f>
        <v>7.183908045977013</v>
      </c>
      <c r="AA111" s="138">
        <f>+IF(F111=0,"",'Ark1'!X167)</f>
        <v>85.34482758620689</v>
      </c>
      <c r="AB111" s="138">
        <f>+IF(F111=0,"",'Ark1'!Y167)</f>
        <v>60.919540229885058</v>
      </c>
      <c r="AC111" s="138">
        <f>+IF(F111=0,"",'Ark1'!Z167)</f>
        <v>8.0447045945849354</v>
      </c>
      <c r="AD111" s="138">
        <f>+IF(F111=0,"",'Ark1'!AA167)</f>
        <v>1.7877812999589813</v>
      </c>
      <c r="AE111" s="66">
        <f>+IF(F111=0,"",'Ark1'!AB167)</f>
        <v>1.9559827900209059</v>
      </c>
      <c r="AF111" s="66">
        <f>+IF(F111=0,"",'Ark1'!AC167)</f>
        <v>73.33445971702551</v>
      </c>
      <c r="AG111" s="66">
        <f t="shared" si="20"/>
        <v>3.5131872509960194</v>
      </c>
      <c r="AH111" s="138"/>
      <c r="AI111" s="25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5"/>
      <c r="B112" s="65">
        <f>+'Ark1'!C168</f>
        <v>2023</v>
      </c>
      <c r="C112" s="65">
        <f>+'Ark1'!E168</f>
        <v>50</v>
      </c>
      <c r="D112" s="65">
        <f>+IF(F112=0,"",'Ark1'!Q168)</f>
        <v>52</v>
      </c>
      <c r="E112" s="66">
        <f t="shared" si="21"/>
        <v>12</v>
      </c>
      <c r="F112" s="139">
        <f>+'Ark1'!R168</f>
        <v>141</v>
      </c>
      <c r="G112" s="66">
        <f t="shared" si="22"/>
        <v>37</v>
      </c>
      <c r="H112" s="138">
        <f>+IF(F112=0,"",'Ark1'!AF168)</f>
        <v>0.28843203436637005</v>
      </c>
      <c r="I112" s="138"/>
      <c r="J112" s="138">
        <f>+IF(F112=0,"",'Ark1'!AG168)</f>
        <v>0.27043867674525751</v>
      </c>
      <c r="K112" s="101"/>
      <c r="L112" s="357">
        <f>+IF(F112=0,"",'Ark1'!AI168)</f>
        <v>23</v>
      </c>
      <c r="M112" s="382"/>
      <c r="N112" s="138">
        <f>+IF(F112=0,"",'Ark1'!U168)</f>
        <v>24.557446808510647</v>
      </c>
      <c r="O112" s="138">
        <f t="shared" si="23"/>
        <v>-1.4733224222585903</v>
      </c>
      <c r="P112" s="103"/>
      <c r="Q112" s="150">
        <f>+IF(L112=0,"",'Ark1'!AJ168)</f>
        <v>107.98260869565217</v>
      </c>
      <c r="R112" s="25"/>
      <c r="S112" s="150">
        <f>+IF(L112=0,"",'Ark1'!AK168)</f>
        <v>21.226579014229213</v>
      </c>
      <c r="T112" s="386"/>
      <c r="U112" s="66">
        <f>+IF(F112=0,"",'Ark1'!S168)</f>
        <v>7.6524822695035457</v>
      </c>
      <c r="V112" s="66">
        <f t="shared" si="24"/>
        <v>0.52748226950354571</v>
      </c>
      <c r="W112" s="66"/>
      <c r="X112" s="66">
        <f>+IF(F112=0,"",'Ark1'!T168)</f>
        <v>6.333333333333333</v>
      </c>
      <c r="Y112" s="66">
        <f t="shared" si="25"/>
        <v>0.11217948717948545</v>
      </c>
      <c r="Z112" s="66">
        <f>+IF(F112=0,"",'Ark1'!W168)</f>
        <v>2.8368794326241127</v>
      </c>
      <c r="AA112" s="138">
        <f>+IF(F112=0,"",'Ark1'!X168)</f>
        <v>78.014184397163106</v>
      </c>
      <c r="AB112" s="138">
        <f>+IF(F112=0,"",'Ark1'!Y168)</f>
        <v>56.737588652482259</v>
      </c>
      <c r="AC112" s="138">
        <f>+IF(F112=0,"",'Ark1'!Z168)</f>
        <v>8.5370717158293257</v>
      </c>
      <c r="AD112" s="138">
        <f>+IF(F112=0,"",'Ark1'!AA168)</f>
        <v>1.6066608498886976</v>
      </c>
      <c r="AE112" s="66">
        <f>+IF(F112=0,"",'Ark1'!AB168)</f>
        <v>1.4125409259955255</v>
      </c>
      <c r="AF112" s="66">
        <f>+IF(F112=0,"",'Ark1'!AC168)</f>
        <v>75.172130683408554</v>
      </c>
      <c r="AG112" s="66">
        <f t="shared" si="20"/>
        <v>3.2090824837812804</v>
      </c>
      <c r="AH112" s="138"/>
      <c r="AI112" s="25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5"/>
      <c r="B113" s="65">
        <f>+'Ark1'!C169</f>
        <v>2023</v>
      </c>
      <c r="C113" s="65">
        <f>+'Ark1'!E169</f>
        <v>51</v>
      </c>
      <c r="D113" s="65">
        <f>+IF(F113=0,"",'Ark1'!Q169)</f>
        <v>4</v>
      </c>
      <c r="E113" s="66">
        <f t="shared" si="21"/>
        <v>0</v>
      </c>
      <c r="F113" s="139">
        <f>+'Ark1'!R169</f>
        <v>7</v>
      </c>
      <c r="G113" s="66">
        <f t="shared" si="22"/>
        <v>1</v>
      </c>
      <c r="H113" s="138">
        <f>+IF(F113=0,"",'Ark1'!AF169)</f>
        <v>1.431932085506802E-2</v>
      </c>
      <c r="I113" s="138"/>
      <c r="J113" s="138">
        <f>+IF(F113=0,"",'Ark1'!AG169)</f>
        <v>9.4660566110798816E-3</v>
      </c>
      <c r="K113" s="101"/>
      <c r="L113" s="357">
        <f>+IF(F113=0,"",'Ark1'!AI169)</f>
        <v>7</v>
      </c>
      <c r="M113" s="382"/>
      <c r="N113" s="138">
        <f>+IF(F113=0,"",'Ark1'!U169)</f>
        <v>17.314285714285713</v>
      </c>
      <c r="O113" s="138">
        <f t="shared" si="23"/>
        <v>-13.235714285714288</v>
      </c>
      <c r="P113" s="103"/>
      <c r="Q113" s="150">
        <f>+IF(L113=0,"",'Ark1'!AJ169)</f>
        <v>102.12857142857141</v>
      </c>
      <c r="R113" s="25"/>
      <c r="S113" s="150">
        <f>+IF(L113=0,"",'Ark1'!AK169)</f>
        <v>15.905701268136715</v>
      </c>
      <c r="T113" s="386"/>
      <c r="U113" s="66">
        <f>+IF(F113=0,"",'Ark1'!S169)</f>
        <v>5.4285714285714306</v>
      </c>
      <c r="V113" s="66">
        <f t="shared" si="24"/>
        <v>-2.5714285714285694</v>
      </c>
      <c r="W113" s="66"/>
      <c r="X113" s="66">
        <f>+IF(F113=0,"",'Ark1'!T169)</f>
        <v>6</v>
      </c>
      <c r="Y113" s="66">
        <f t="shared" si="25"/>
        <v>-1.3333333333333313</v>
      </c>
      <c r="Z113" s="66">
        <f>+IF(F113=0,"",'Ark1'!W169)</f>
        <v>14.285714285714288</v>
      </c>
      <c r="AA113" s="138">
        <f>+IF(F113=0,"",'Ark1'!X169)</f>
        <v>71.428571428571445</v>
      </c>
      <c r="AB113" s="138">
        <f>+IF(F113=0,"",'Ark1'!Y169)</f>
        <v>14.285714285714288</v>
      </c>
      <c r="AC113" s="138">
        <f>+IF(F113=0,"",'Ark1'!Z169)</f>
        <v>5.314516124037362</v>
      </c>
      <c r="AD113" s="138">
        <f>+IF(F113=0,"",'Ark1'!AA169)</f>
        <v>2.1946130708196017</v>
      </c>
      <c r="AE113" s="66">
        <f>+IF(F113=0,"",'Ark1'!AB169)</f>
        <v>2.3299294900428702</v>
      </c>
      <c r="AF113" s="66">
        <f>+IF(F113=0,"",'Ark1'!AC169)</f>
        <v>86.666360188667014</v>
      </c>
      <c r="AG113" s="66">
        <f t="shared" si="20"/>
        <v>3.1894736842105251</v>
      </c>
      <c r="AH113" s="138"/>
      <c r="AI113" s="25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5"/>
      <c r="B114" s="65">
        <f>+'Ark1'!C170</f>
        <v>2023</v>
      </c>
      <c r="C114" s="65">
        <f>+'Ark1'!E170</f>
        <v>52</v>
      </c>
      <c r="D114" s="65" t="str">
        <f>+IF(F114=0,"",'Ark1'!Q170)</f>
        <v/>
      </c>
      <c r="E114" s="66" t="str">
        <f t="shared" si="21"/>
        <v/>
      </c>
      <c r="F114" s="139">
        <f>+'Ark1'!R170</f>
        <v>0</v>
      </c>
      <c r="G114" s="66" t="str">
        <f t="shared" si="22"/>
        <v/>
      </c>
      <c r="H114" s="138" t="str">
        <f>+IF(F114=0,"",'Ark1'!AF170)</f>
        <v/>
      </c>
      <c r="I114" s="138"/>
      <c r="J114" s="138" t="str">
        <f>+IF(F114=0,"",'Ark1'!AG170)</f>
        <v/>
      </c>
      <c r="K114" s="101"/>
      <c r="L114" s="357" t="str">
        <f>+IF(F114=0,"",'Ark1'!AI170)</f>
        <v/>
      </c>
      <c r="M114" s="382"/>
      <c r="N114" s="138" t="str">
        <f>+IF(F114=0,"",'Ark1'!U170)</f>
        <v/>
      </c>
      <c r="O114" s="138" t="str">
        <f t="shared" si="23"/>
        <v/>
      </c>
      <c r="P114" s="103"/>
      <c r="Q114" s="150" t="str">
        <f>+IF(L114=0,"",'Ark1'!AJ170)</f>
        <v/>
      </c>
      <c r="R114" s="25"/>
      <c r="S114" s="150" t="str">
        <f>+IF(L114=0,"",'Ark1'!AK170)</f>
        <v/>
      </c>
      <c r="T114" s="386"/>
      <c r="U114" s="66" t="str">
        <f>+IF(F114=0,"",'Ark1'!S170)</f>
        <v/>
      </c>
      <c r="V114" s="66" t="str">
        <f t="shared" si="24"/>
        <v/>
      </c>
      <c r="W114" s="66"/>
      <c r="X114" s="66" t="str">
        <f>+IF(F114=0,"",'Ark1'!T170)</f>
        <v/>
      </c>
      <c r="Y114" s="66" t="str">
        <f t="shared" si="25"/>
        <v/>
      </c>
      <c r="Z114" s="66" t="str">
        <f>+IF(F114=0,"",'Ark1'!W170)</f>
        <v/>
      </c>
      <c r="AA114" s="138" t="str">
        <f>+IF(F114=0,"",'Ark1'!X170)</f>
        <v/>
      </c>
      <c r="AB114" s="138" t="str">
        <f>+IF(F114=0,"",'Ark1'!Y170)</f>
        <v/>
      </c>
      <c r="AC114" s="138" t="str">
        <f>+IF(F114=0,"",'Ark1'!Z170)</f>
        <v/>
      </c>
      <c r="AD114" s="138" t="str">
        <f>+IF(F114=0,"",'Ark1'!AA170)</f>
        <v/>
      </c>
      <c r="AE114" s="66" t="str">
        <f>+IF(F114=0,"",'Ark1'!AB170)</f>
        <v/>
      </c>
      <c r="AF114" s="66" t="str">
        <f>+IF(F114=0,"",'Ark1'!AC170)</f>
        <v/>
      </c>
      <c r="AG114" s="66" t="str">
        <f t="shared" si="20"/>
        <v/>
      </c>
      <c r="AH114" s="138"/>
      <c r="AI114" s="25"/>
      <c r="AS114"/>
      <c r="AW114"/>
      <c r="AX114"/>
      <c r="AY114"/>
      <c r="AZ114"/>
      <c r="BA114"/>
      <c r="BB114"/>
      <c r="BF114"/>
      <c r="BG114"/>
      <c r="BH114"/>
    </row>
    <row r="115" spans="1:60" ht="15.6">
      <c r="A115" s="25"/>
      <c r="B115" s="25"/>
      <c r="C115" s="25"/>
      <c r="D115" s="25"/>
      <c r="E115" s="25"/>
      <c r="F115" s="124"/>
      <c r="G115" s="25"/>
      <c r="H115" s="25"/>
      <c r="I115" s="25"/>
      <c r="J115" s="25"/>
      <c r="K115" s="101"/>
      <c r="L115" s="390"/>
      <c r="M115" s="390"/>
      <c r="N115" s="100"/>
      <c r="O115" s="25"/>
      <c r="P115" s="25"/>
      <c r="Q115" s="25"/>
      <c r="R115" s="25"/>
      <c r="S115" s="25"/>
      <c r="T115" s="386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S115"/>
      <c r="AW115"/>
      <c r="AX115"/>
      <c r="AY115"/>
      <c r="AZ115"/>
      <c r="BA115"/>
      <c r="BB115"/>
      <c r="BF115"/>
      <c r="BG115"/>
      <c r="BH115"/>
    </row>
    <row r="116" spans="1:60">
      <c r="A116" s="25"/>
      <c r="B116" s="46">
        <f>+'Ark1'!C171</f>
        <v>2022</v>
      </c>
      <c r="C116" s="46">
        <f>+'Ark1'!E171</f>
        <v>1</v>
      </c>
      <c r="D116" s="46">
        <f>+'Ark1'!Q171</f>
        <v>3</v>
      </c>
      <c r="E116" s="39"/>
      <c r="F116" s="127">
        <f>+'Ark1'!R171</f>
        <v>5</v>
      </c>
      <c r="G116" s="39"/>
      <c r="H116" s="102">
        <f>+'Ark1'!AF171</f>
        <v>9.6961234898287653E-3</v>
      </c>
      <c r="I116" s="102"/>
      <c r="J116" s="102">
        <f>+'Ark1'!AG171</f>
        <v>7.7555514099018783E-3</v>
      </c>
      <c r="K116" s="102"/>
      <c r="L116" s="395"/>
      <c r="M116" s="395"/>
      <c r="N116" s="102">
        <f>+'Ark1'!U171</f>
        <v>21.36</v>
      </c>
      <c r="O116" s="102"/>
      <c r="P116" s="39"/>
      <c r="Q116" s="39"/>
      <c r="R116" s="39"/>
      <c r="S116" s="39"/>
      <c r="T116" s="39"/>
      <c r="U116" s="39">
        <f>+'Ark1'!S171</f>
        <v>5.4</v>
      </c>
      <c r="V116" s="39"/>
      <c r="W116" s="39"/>
      <c r="X116" s="39">
        <f>+'Ark1'!T171</f>
        <v>5.2</v>
      </c>
      <c r="Y116" s="39"/>
      <c r="Z116" s="39">
        <f>+'Ark1'!W171</f>
        <v>20</v>
      </c>
      <c r="AA116" s="102">
        <f>+'Ark1'!X171</f>
        <v>60</v>
      </c>
      <c r="AB116" s="102">
        <f>+'Ark1'!Y171</f>
        <v>20</v>
      </c>
      <c r="AC116" s="102">
        <f>+'Ark1'!Z171</f>
        <v>10.382600830235168</v>
      </c>
      <c r="AD116" s="102">
        <f>+'Ark1'!AA171</f>
        <v>2.9393876913398134</v>
      </c>
      <c r="AE116" s="39">
        <f>+'Ark1'!AB171</f>
        <v>2.0396078054371127</v>
      </c>
      <c r="AF116" s="39">
        <f>+'Ark1'!AC171</f>
        <v>47.499074937389743</v>
      </c>
      <c r="AG116" s="39">
        <f t="shared" ref="AG116:AG147" si="26">+N116/U116</f>
        <v>3.9555555555555553</v>
      </c>
      <c r="AH116" s="102"/>
      <c r="AI116" s="25"/>
      <c r="AS116"/>
      <c r="AW116"/>
      <c r="AX116"/>
      <c r="AY116"/>
      <c r="AZ116"/>
      <c r="BA116"/>
      <c r="BB116"/>
      <c r="BF116"/>
      <c r="BG116"/>
      <c r="BH116"/>
    </row>
    <row r="117" spans="1:60">
      <c r="A117" s="25"/>
      <c r="B117" s="46">
        <f>+'Ark1'!C172</f>
        <v>2022</v>
      </c>
      <c r="C117" s="46">
        <f>+'Ark1'!E172</f>
        <v>2</v>
      </c>
      <c r="D117" s="46">
        <f>+'Ark1'!Q172</f>
        <v>68</v>
      </c>
      <c r="E117" s="39"/>
      <c r="F117" s="127">
        <f>+'Ark1'!R172</f>
        <v>154</v>
      </c>
      <c r="G117" s="39"/>
      <c r="H117" s="102">
        <f>+'Ark1'!AF172</f>
        <v>0.298640603486726</v>
      </c>
      <c r="I117" s="102"/>
      <c r="J117" s="102">
        <f>+'Ark1'!AG172</f>
        <v>0.31955268187040353</v>
      </c>
      <c r="K117" s="102"/>
      <c r="L117" s="395"/>
      <c r="M117" s="395"/>
      <c r="N117" s="102">
        <f>+'Ark1'!U172</f>
        <v>28.574610389610392</v>
      </c>
      <c r="O117" s="102"/>
      <c r="P117" s="39"/>
      <c r="Q117" s="39"/>
      <c r="R117" s="39"/>
      <c r="S117" s="39"/>
      <c r="T117" s="39"/>
      <c r="U117" s="39">
        <f>+'Ark1'!S172</f>
        <v>7.5194805194805188</v>
      </c>
      <c r="V117" s="39"/>
      <c r="W117" s="39"/>
      <c r="X117" s="39">
        <f>+'Ark1'!T172</f>
        <v>7.1363636363636376</v>
      </c>
      <c r="Y117" s="39"/>
      <c r="Z117" s="39">
        <f>+'Ark1'!W172</f>
        <v>22.077922077922075</v>
      </c>
      <c r="AA117" s="102">
        <f>+'Ark1'!X172</f>
        <v>90.259740259740283</v>
      </c>
      <c r="AB117" s="102">
        <f>+'Ark1'!Y172</f>
        <v>72.077922077922096</v>
      </c>
      <c r="AC117" s="102">
        <f>+'Ark1'!Z172</f>
        <v>9.3198438711852347</v>
      </c>
      <c r="AD117" s="102">
        <f>+'Ark1'!AA172</f>
        <v>1.6911564444930511</v>
      </c>
      <c r="AE117" s="39">
        <f>+'Ark1'!AB172</f>
        <v>2.0131650528722815</v>
      </c>
      <c r="AF117" s="39">
        <f>+'Ark1'!AC172</f>
        <v>71.812819260562065</v>
      </c>
      <c r="AG117" s="39">
        <f t="shared" si="26"/>
        <v>3.8000777202072547</v>
      </c>
      <c r="AH117" s="102"/>
      <c r="AI117" s="25"/>
      <c r="AS117"/>
      <c r="AW117"/>
      <c r="AX117"/>
      <c r="AY117"/>
      <c r="AZ117"/>
      <c r="BA117"/>
      <c r="BB117"/>
      <c r="BF117"/>
      <c r="BG117"/>
      <c r="BH117"/>
    </row>
    <row r="118" spans="1:60">
      <c r="A118" s="25"/>
      <c r="B118" s="46">
        <f>+'Ark1'!C173</f>
        <v>2022</v>
      </c>
      <c r="C118" s="46">
        <f>+'Ark1'!E173</f>
        <v>3</v>
      </c>
      <c r="D118" s="46">
        <f>+'Ark1'!Q173</f>
        <v>40</v>
      </c>
      <c r="E118" s="39"/>
      <c r="F118" s="127">
        <f>+'Ark1'!R173</f>
        <v>80</v>
      </c>
      <c r="G118" s="39"/>
      <c r="H118" s="102">
        <f>+'Ark1'!AF173</f>
        <v>0.15513797583726022</v>
      </c>
      <c r="I118" s="102"/>
      <c r="J118" s="102">
        <f>+'Ark1'!AG173</f>
        <v>0.15193764246196345</v>
      </c>
      <c r="K118" s="102"/>
      <c r="L118" s="395"/>
      <c r="M118" s="395"/>
      <c r="N118" s="102">
        <f>+'Ark1'!U173</f>
        <v>26.153749999999995</v>
      </c>
      <c r="O118" s="102"/>
      <c r="P118" s="39"/>
      <c r="Q118" s="39"/>
      <c r="R118" s="39"/>
      <c r="S118" s="39"/>
      <c r="T118" s="39"/>
      <c r="U118" s="39">
        <f>+'Ark1'!S173</f>
        <v>6.9375</v>
      </c>
      <c r="V118" s="39"/>
      <c r="W118" s="39"/>
      <c r="X118" s="39">
        <f>+'Ark1'!T173</f>
        <v>6.4</v>
      </c>
      <c r="Y118" s="39"/>
      <c r="Z118" s="39">
        <f>+'Ark1'!W173</f>
        <v>18.75</v>
      </c>
      <c r="AA118" s="102">
        <f>+'Ark1'!X173</f>
        <v>86.25</v>
      </c>
      <c r="AB118" s="102">
        <f>+'Ark1'!Y173</f>
        <v>58.75</v>
      </c>
      <c r="AC118" s="102">
        <f>+'Ark1'!Z173</f>
        <v>8.9944697418747435</v>
      </c>
      <c r="AD118" s="102">
        <f>+'Ark1'!AA173</f>
        <v>1.9192690665980103</v>
      </c>
      <c r="AE118" s="39">
        <f>+'Ark1'!AB173</f>
        <v>2.1189620100417064</v>
      </c>
      <c r="AF118" s="39">
        <f>+'Ark1'!AC173</f>
        <v>77.50540773464995</v>
      </c>
      <c r="AG118" s="39">
        <f t="shared" si="26"/>
        <v>3.7699099099099094</v>
      </c>
      <c r="AH118" s="102"/>
      <c r="AI118" s="25"/>
      <c r="AS118"/>
      <c r="AW118"/>
      <c r="AX118"/>
      <c r="AY118"/>
      <c r="AZ118"/>
      <c r="BA118"/>
      <c r="BB118"/>
      <c r="BF118"/>
      <c r="BG118"/>
      <c r="BH118"/>
    </row>
    <row r="119" spans="1:60">
      <c r="A119" s="25"/>
      <c r="B119" s="46">
        <f>+'Ark1'!C174</f>
        <v>2022</v>
      </c>
      <c r="C119" s="46">
        <f>+'Ark1'!E174</f>
        <v>4</v>
      </c>
      <c r="D119" s="46">
        <f>+'Ark1'!Q174</f>
        <v>45</v>
      </c>
      <c r="E119" s="39"/>
      <c r="F119" s="127">
        <f>+'Ark1'!R174</f>
        <v>116</v>
      </c>
      <c r="G119" s="39"/>
      <c r="H119" s="102">
        <f>+'Ark1'!AF174</f>
        <v>0.22495006496402736</v>
      </c>
      <c r="I119" s="102"/>
      <c r="J119" s="102">
        <f>+'Ark1'!AG174</f>
        <v>0.27103037946794734</v>
      </c>
      <c r="K119" s="102"/>
      <c r="L119" s="395"/>
      <c r="M119" s="395"/>
      <c r="N119" s="102">
        <f>+'Ark1'!U174</f>
        <v>32.175000000000011</v>
      </c>
      <c r="O119" s="102"/>
      <c r="P119" s="39"/>
      <c r="Q119" s="39"/>
      <c r="R119" s="39"/>
      <c r="S119" s="39"/>
      <c r="T119" s="39"/>
      <c r="U119" s="39">
        <f>+'Ark1'!S174</f>
        <v>8.2413793103448256</v>
      </c>
      <c r="V119" s="39"/>
      <c r="W119" s="39"/>
      <c r="X119" s="39">
        <f>+'Ark1'!T174</f>
        <v>7.1810344827586237</v>
      </c>
      <c r="Y119" s="39"/>
      <c r="Z119" s="39">
        <f>+'Ark1'!W174</f>
        <v>25</v>
      </c>
      <c r="AA119" s="102">
        <f>+'Ark1'!X174</f>
        <v>93.965517241379331</v>
      </c>
      <c r="AB119" s="102">
        <f>+'Ark1'!Y174</f>
        <v>83.620689655172441</v>
      </c>
      <c r="AC119" s="102">
        <f>+'Ark1'!Z174</f>
        <v>8.8175557153387576</v>
      </c>
      <c r="AD119" s="102">
        <f>+'Ark1'!AA174</f>
        <v>1.6380217760708429</v>
      </c>
      <c r="AE119" s="39">
        <f>+'Ark1'!AB174</f>
        <v>2.2306607105760126</v>
      </c>
      <c r="AF119" s="39">
        <f>+'Ark1'!AC174</f>
        <v>76.422245212895021</v>
      </c>
      <c r="AG119" s="39">
        <f t="shared" si="26"/>
        <v>3.9040794979079521</v>
      </c>
      <c r="AH119" s="102"/>
      <c r="AI119" s="25"/>
      <c r="AS119"/>
      <c r="AW119"/>
      <c r="AX119"/>
      <c r="AY119"/>
      <c r="AZ119"/>
      <c r="BA119"/>
      <c r="BB119"/>
      <c r="BF119"/>
      <c r="BG119"/>
      <c r="BH119"/>
    </row>
    <row r="120" spans="1:60">
      <c r="A120" s="25"/>
      <c r="B120" s="46">
        <f>+'Ark1'!C175</f>
        <v>2022</v>
      </c>
      <c r="C120" s="46">
        <f>+'Ark1'!E175</f>
        <v>5</v>
      </c>
      <c r="D120" s="46">
        <f>+'Ark1'!Q175</f>
        <v>35</v>
      </c>
      <c r="E120" s="39"/>
      <c r="F120" s="127">
        <f>+'Ark1'!R175</f>
        <v>69</v>
      </c>
      <c r="G120" s="39"/>
      <c r="H120" s="102">
        <f>+'Ark1'!AF175</f>
        <v>0.13380650415963699</v>
      </c>
      <c r="I120" s="102"/>
      <c r="J120" s="102">
        <f>+'Ark1'!AG175</f>
        <v>0.14387709745729016</v>
      </c>
      <c r="K120" s="102"/>
      <c r="L120" s="395"/>
      <c r="M120" s="395"/>
      <c r="N120" s="102">
        <f>+'Ark1'!U175</f>
        <v>28.714492753623198</v>
      </c>
      <c r="O120" s="102"/>
      <c r="P120" s="39"/>
      <c r="Q120" s="39"/>
      <c r="R120" s="39"/>
      <c r="S120" s="39"/>
      <c r="T120" s="39"/>
      <c r="U120" s="39">
        <f>+'Ark1'!S175</f>
        <v>7.3333333333333313</v>
      </c>
      <c r="V120" s="39"/>
      <c r="W120" s="39"/>
      <c r="X120" s="39">
        <f>+'Ark1'!T175</f>
        <v>6.6086956521739122</v>
      </c>
      <c r="Y120" s="39"/>
      <c r="Z120" s="39">
        <f>+'Ark1'!W175</f>
        <v>11.594202898550723</v>
      </c>
      <c r="AA120" s="102">
        <f>+'Ark1'!X175</f>
        <v>84.057971014492779</v>
      </c>
      <c r="AB120" s="102">
        <f>+'Ark1'!Y175</f>
        <v>76.811594202898547</v>
      </c>
      <c r="AC120" s="102">
        <f>+'Ark1'!Z175</f>
        <v>9.8463746784244552</v>
      </c>
      <c r="AD120" s="102">
        <f>+'Ark1'!AA175</f>
        <v>1.9461345311993672</v>
      </c>
      <c r="AE120" s="39">
        <f>+'Ark1'!AB175</f>
        <v>2.0727171224485126</v>
      </c>
      <c r="AF120" s="39">
        <f>+'Ark1'!AC175</f>
        <v>84.20539310610279</v>
      </c>
      <c r="AG120" s="39">
        <f t="shared" si="26"/>
        <v>3.9156126482213462</v>
      </c>
      <c r="AH120" s="102"/>
      <c r="AI120" s="25"/>
      <c r="AS120"/>
      <c r="AW120"/>
      <c r="AX120"/>
      <c r="AY120"/>
      <c r="AZ120"/>
      <c r="BA120"/>
      <c r="BB120"/>
      <c r="BF120"/>
      <c r="BG120"/>
      <c r="BH120"/>
    </row>
    <row r="121" spans="1:60">
      <c r="A121" s="25"/>
      <c r="B121" s="46">
        <f>+'Ark1'!C176</f>
        <v>2022</v>
      </c>
      <c r="C121" s="46">
        <f>+'Ark1'!E176</f>
        <v>6</v>
      </c>
      <c r="D121" s="46">
        <f>+'Ark1'!Q176</f>
        <v>78</v>
      </c>
      <c r="E121" s="39"/>
      <c r="F121" s="127">
        <f>+'Ark1'!R176</f>
        <v>163</v>
      </c>
      <c r="G121" s="39"/>
      <c r="H121" s="102">
        <f>+'Ark1'!AF176</f>
        <v>0.31609362576841782</v>
      </c>
      <c r="I121" s="102"/>
      <c r="J121" s="102">
        <f>+'Ark1'!AG176</f>
        <v>0.37236813220688009</v>
      </c>
      <c r="K121" s="102"/>
      <c r="L121" s="395"/>
      <c r="M121" s="395"/>
      <c r="N121" s="102">
        <f>+'Ark1'!U176</f>
        <v>31.458895705521449</v>
      </c>
      <c r="O121" s="102"/>
      <c r="P121" s="39"/>
      <c r="Q121" s="39"/>
      <c r="R121" s="39"/>
      <c r="S121" s="39"/>
      <c r="T121" s="39"/>
      <c r="U121" s="39">
        <f>+'Ark1'!S176</f>
        <v>7.8036809815950914</v>
      </c>
      <c r="V121" s="39"/>
      <c r="W121" s="39"/>
      <c r="X121" s="39">
        <f>+'Ark1'!T176</f>
        <v>7.1042944785276054</v>
      </c>
      <c r="Y121" s="39"/>
      <c r="Z121" s="39">
        <f>+'Ark1'!W176</f>
        <v>28.220858895705526</v>
      </c>
      <c r="AA121" s="102">
        <f>+'Ark1'!X176</f>
        <v>93.865030674846636</v>
      </c>
      <c r="AB121" s="102">
        <f>+'Ark1'!Y176</f>
        <v>84.049079754601252</v>
      </c>
      <c r="AC121" s="102">
        <f>+'Ark1'!Z176</f>
        <v>8.7072688769712361</v>
      </c>
      <c r="AD121" s="102">
        <f>+'Ark1'!AA176</f>
        <v>1.6903148714026417</v>
      </c>
      <c r="AE121" s="39">
        <f>+'Ark1'!AB176</f>
        <v>2.1468010069843806</v>
      </c>
      <c r="AF121" s="39">
        <f>+'Ark1'!AC176</f>
        <v>73.803936338490715</v>
      </c>
      <c r="AG121" s="39">
        <f t="shared" si="26"/>
        <v>4.0312893081760981</v>
      </c>
      <c r="AH121" s="102"/>
      <c r="AI121" s="25"/>
      <c r="AS121"/>
      <c r="AW121"/>
      <c r="AX121"/>
      <c r="AY121"/>
      <c r="AZ121"/>
      <c r="BA121"/>
      <c r="BB121"/>
      <c r="BF121"/>
      <c r="BG121"/>
      <c r="BH121"/>
    </row>
    <row r="122" spans="1:60">
      <c r="A122" s="25"/>
      <c r="B122" s="46">
        <f>+'Ark1'!C177</f>
        <v>2022</v>
      </c>
      <c r="C122" s="46">
        <f>+'Ark1'!E177</f>
        <v>7</v>
      </c>
      <c r="D122" s="46">
        <f>+'Ark1'!Q177</f>
        <v>63</v>
      </c>
      <c r="E122" s="39"/>
      <c r="F122" s="127">
        <f>+'Ark1'!R177</f>
        <v>130</v>
      </c>
      <c r="G122" s="39"/>
      <c r="H122" s="102">
        <f>+'Ark1'!AF177</f>
        <v>0.25209921073554797</v>
      </c>
      <c r="I122" s="102"/>
      <c r="J122" s="102">
        <f>+'Ark1'!AG177</f>
        <v>0.29921323997527799</v>
      </c>
      <c r="K122" s="102"/>
      <c r="L122" s="395"/>
      <c r="M122" s="395"/>
      <c r="N122" s="102">
        <f>+'Ark1'!U177</f>
        <v>31.695384615384619</v>
      </c>
      <c r="O122" s="102"/>
      <c r="P122" s="39"/>
      <c r="Q122" s="39"/>
      <c r="R122" s="39"/>
      <c r="S122" s="39"/>
      <c r="T122" s="39"/>
      <c r="U122" s="39">
        <f>+'Ark1'!S177</f>
        <v>8</v>
      </c>
      <c r="V122" s="39"/>
      <c r="W122" s="39"/>
      <c r="X122" s="39">
        <f>+'Ark1'!T177</f>
        <v>6.9538461538461549</v>
      </c>
      <c r="Y122" s="39"/>
      <c r="Z122" s="39">
        <f>+'Ark1'!W177</f>
        <v>16.923076923076923</v>
      </c>
      <c r="AA122" s="102">
        <f>+'Ark1'!X177</f>
        <v>97.692307692307679</v>
      </c>
      <c r="AB122" s="102">
        <f>+'Ark1'!Y177</f>
        <v>89.230769230769212</v>
      </c>
      <c r="AC122" s="102">
        <f>+'Ark1'!Z177</f>
        <v>7.8070270273592222</v>
      </c>
      <c r="AD122" s="102">
        <f>+'Ark1'!AA177</f>
        <v>1.7672229409661147</v>
      </c>
      <c r="AE122" s="39">
        <f>+'Ark1'!AB177</f>
        <v>1.7491164295219652</v>
      </c>
      <c r="AF122" s="39">
        <f>+'Ark1'!AC177</f>
        <v>61.279728440155928</v>
      </c>
      <c r="AG122" s="39">
        <f t="shared" si="26"/>
        <v>3.9619230769230773</v>
      </c>
      <c r="AH122" s="102"/>
      <c r="AI122" s="25"/>
      <c r="AS122"/>
      <c r="AW122"/>
      <c r="AX122"/>
      <c r="AY122"/>
      <c r="AZ122"/>
      <c r="BA122"/>
      <c r="BB122"/>
      <c r="BF122"/>
      <c r="BG122"/>
      <c r="BH122"/>
    </row>
    <row r="123" spans="1:60">
      <c r="A123" s="25"/>
      <c r="B123" s="46">
        <f>+'Ark1'!C178</f>
        <v>2022</v>
      </c>
      <c r="C123" s="46">
        <f>+'Ark1'!E178</f>
        <v>8</v>
      </c>
      <c r="D123" s="46">
        <f>+'Ark1'!Q178</f>
        <v>109</v>
      </c>
      <c r="E123" s="39"/>
      <c r="F123" s="127">
        <f>+'Ark1'!R178</f>
        <v>229</v>
      </c>
      <c r="G123" s="39"/>
      <c r="H123" s="102">
        <f>+'Ark1'!AF178</f>
        <v>0.44408245583415745</v>
      </c>
      <c r="I123" s="102"/>
      <c r="J123" s="102">
        <f>+'Ark1'!AG178</f>
        <v>0.50637650834763803</v>
      </c>
      <c r="K123" s="102"/>
      <c r="L123" s="395"/>
      <c r="M123" s="395"/>
      <c r="N123" s="102">
        <f>+'Ark1'!U178</f>
        <v>30.450655021834056</v>
      </c>
      <c r="O123" s="102"/>
      <c r="P123" s="39"/>
      <c r="Q123" s="39"/>
      <c r="R123" s="39"/>
      <c r="S123" s="39"/>
      <c r="T123" s="39"/>
      <c r="U123" s="39">
        <f>+'Ark1'!S178</f>
        <v>7.895196506550219</v>
      </c>
      <c r="V123" s="39"/>
      <c r="W123" s="39"/>
      <c r="X123" s="39">
        <f>+'Ark1'!T178</f>
        <v>6.8296943231441052</v>
      </c>
      <c r="Y123" s="39"/>
      <c r="Z123" s="39">
        <f>+'Ark1'!W178</f>
        <v>14.847161572052403</v>
      </c>
      <c r="AA123" s="102">
        <f>+'Ark1'!X178</f>
        <v>95.63318777292578</v>
      </c>
      <c r="AB123" s="102">
        <f>+'Ark1'!Y178</f>
        <v>80.786026200873394</v>
      </c>
      <c r="AC123" s="102">
        <f>+'Ark1'!Z178</f>
        <v>8.1570052947639216</v>
      </c>
      <c r="AD123" s="102">
        <f>+'Ark1'!AA178</f>
        <v>1.588007342383462</v>
      </c>
      <c r="AE123" s="39">
        <f>+'Ark1'!AB178</f>
        <v>1.7980558139432437</v>
      </c>
      <c r="AF123" s="39">
        <f>+'Ark1'!AC178</f>
        <v>67.636409272533655</v>
      </c>
      <c r="AG123" s="39">
        <f t="shared" si="26"/>
        <v>3.856858407079645</v>
      </c>
      <c r="AH123" s="102"/>
      <c r="AI123" s="25"/>
      <c r="AS123"/>
      <c r="AW123"/>
      <c r="AX123"/>
      <c r="AY123"/>
      <c r="AZ123"/>
      <c r="BA123"/>
      <c r="BB123"/>
      <c r="BF123"/>
      <c r="BG123"/>
      <c r="BH123"/>
    </row>
    <row r="124" spans="1:60">
      <c r="A124" s="25"/>
      <c r="B124" s="46">
        <f>+'Ark1'!C179</f>
        <v>2022</v>
      </c>
      <c r="C124" s="46">
        <f>+'Ark1'!E179</f>
        <v>9</v>
      </c>
      <c r="D124" s="46">
        <f>+'Ark1'!Q179</f>
        <v>359</v>
      </c>
      <c r="E124" s="39"/>
      <c r="F124" s="127">
        <f>+'Ark1'!R179</f>
        <v>732</v>
      </c>
      <c r="G124" s="39"/>
      <c r="H124" s="102">
        <f>+'Ark1'!AF179</f>
        <v>1.4195124789109317</v>
      </c>
      <c r="I124" s="102"/>
      <c r="J124" s="102">
        <f>+'Ark1'!AG179</f>
        <v>1.7162062195310499</v>
      </c>
      <c r="K124" s="102"/>
      <c r="L124" s="395"/>
      <c r="M124" s="395"/>
      <c r="N124" s="102">
        <f>+'Ark1'!U179</f>
        <v>32.286202185792376</v>
      </c>
      <c r="O124" s="102"/>
      <c r="P124" s="39"/>
      <c r="Q124" s="39"/>
      <c r="R124" s="39"/>
      <c r="S124" s="39"/>
      <c r="T124" s="39"/>
      <c r="U124" s="39">
        <f>+'Ark1'!S179</f>
        <v>7.8852459016393421</v>
      </c>
      <c r="V124" s="39"/>
      <c r="W124" s="39"/>
      <c r="X124" s="39">
        <f>+'Ark1'!T179</f>
        <v>6.9918032786885247</v>
      </c>
      <c r="Y124" s="39"/>
      <c r="Z124" s="39">
        <f>+'Ark1'!W179</f>
        <v>22.26775956284153</v>
      </c>
      <c r="AA124" s="102">
        <f>+'Ark1'!X179</f>
        <v>95.628415300546436</v>
      </c>
      <c r="AB124" s="102">
        <f>+'Ark1'!Y179</f>
        <v>83.743169398907099</v>
      </c>
      <c r="AC124" s="102">
        <f>+'Ark1'!Z179</f>
        <v>9.0267294819024286</v>
      </c>
      <c r="AD124" s="102">
        <f>+'Ark1'!AA179</f>
        <v>1.7219098621624089</v>
      </c>
      <c r="AE124" s="39">
        <f>+'Ark1'!AB179</f>
        <v>2.1500892152261657</v>
      </c>
      <c r="AF124" s="39">
        <f>+'Ark1'!AC179</f>
        <v>77.971762337911343</v>
      </c>
      <c r="AG124" s="39">
        <f t="shared" si="26"/>
        <v>4.0945079695079736</v>
      </c>
      <c r="AH124" s="102"/>
      <c r="AI124" s="25"/>
      <c r="AS124"/>
      <c r="AW124"/>
      <c r="AX124"/>
      <c r="AY124"/>
      <c r="AZ124"/>
      <c r="BA124"/>
      <c r="BB124"/>
      <c r="BF124"/>
      <c r="BG124"/>
      <c r="BH124"/>
    </row>
    <row r="125" spans="1:60">
      <c r="A125" s="25"/>
      <c r="B125" s="46">
        <f>+'Ark1'!C180</f>
        <v>2022</v>
      </c>
      <c r="C125" s="46">
        <f>+'Ark1'!E180</f>
        <v>10</v>
      </c>
      <c r="D125" s="46">
        <f>+'Ark1'!Q180</f>
        <v>520</v>
      </c>
      <c r="E125" s="39"/>
      <c r="F125" s="127">
        <f>+'Ark1'!R180</f>
        <v>1149</v>
      </c>
      <c r="G125" s="39"/>
      <c r="H125" s="102">
        <f>+'Ark1'!AF180</f>
        <v>2.2281691779626502</v>
      </c>
      <c r="I125" s="102"/>
      <c r="J125" s="102">
        <f>+'Ark1'!AG180</f>
        <v>2.6612797051960939</v>
      </c>
      <c r="K125" s="102"/>
      <c r="L125" s="395"/>
      <c r="M125" s="395"/>
      <c r="N125" s="102">
        <f>+'Ark1'!U180</f>
        <v>31.895474325500427</v>
      </c>
      <c r="O125" s="102"/>
      <c r="P125" s="39"/>
      <c r="Q125" s="39"/>
      <c r="R125" s="39"/>
      <c r="S125" s="39"/>
      <c r="T125" s="39"/>
      <c r="U125" s="39">
        <f>+'Ark1'!S180</f>
        <v>8.0078328981723246</v>
      </c>
      <c r="V125" s="39"/>
      <c r="W125" s="39"/>
      <c r="X125" s="39">
        <f>+'Ark1'!T180</f>
        <v>6.9582245430809389</v>
      </c>
      <c r="Y125" s="39"/>
      <c r="Z125" s="39">
        <f>+'Ark1'!W180</f>
        <v>20.278503046127071</v>
      </c>
      <c r="AA125" s="102">
        <f>+'Ark1'!X180</f>
        <v>97.476066144473435</v>
      </c>
      <c r="AB125" s="102">
        <f>+'Ark1'!Y180</f>
        <v>86.684073107049599</v>
      </c>
      <c r="AC125" s="102">
        <f>+'Ark1'!Z180</f>
        <v>7.9771680534891374</v>
      </c>
      <c r="AD125" s="102">
        <f>+'Ark1'!AA180</f>
        <v>1.6090825499857924</v>
      </c>
      <c r="AE125" s="39">
        <f>+'Ark1'!AB180</f>
        <v>2.1322658566093198</v>
      </c>
      <c r="AF125" s="39">
        <f>+'Ark1'!AC180</f>
        <v>73.138010939799713</v>
      </c>
      <c r="AG125" s="39">
        <f t="shared" si="26"/>
        <v>3.9830344527768706</v>
      </c>
      <c r="AH125" s="102"/>
      <c r="AI125" s="25"/>
      <c r="AS125"/>
      <c r="AW125"/>
      <c r="AX125"/>
      <c r="AY125"/>
      <c r="AZ125"/>
      <c r="BA125"/>
      <c r="BB125"/>
      <c r="BF125"/>
      <c r="BG125"/>
      <c r="BH125"/>
    </row>
    <row r="126" spans="1:60">
      <c r="A126" s="25"/>
      <c r="B126" s="46">
        <f>+'Ark1'!C181</f>
        <v>2022</v>
      </c>
      <c r="C126" s="46">
        <f>+'Ark1'!E181</f>
        <v>11</v>
      </c>
      <c r="D126" s="46">
        <f>+'Ark1'!Q181</f>
        <v>318</v>
      </c>
      <c r="E126" s="39"/>
      <c r="F126" s="127">
        <f>+'Ark1'!R181</f>
        <v>652</v>
      </c>
      <c r="G126" s="39"/>
      <c r="H126" s="102">
        <f>+'Ark1'!AF181</f>
        <v>1.2643745030736711</v>
      </c>
      <c r="I126" s="102"/>
      <c r="J126" s="102">
        <f>+'Ark1'!AG181</f>
        <v>1.5247210742803905</v>
      </c>
      <c r="K126" s="102"/>
      <c r="L126" s="395"/>
      <c r="M126" s="395"/>
      <c r="N126" s="102">
        <f>+'Ark1'!U181</f>
        <v>32.203374233128841</v>
      </c>
      <c r="O126" s="102"/>
      <c r="P126" s="39"/>
      <c r="Q126" s="39"/>
      <c r="R126" s="39"/>
      <c r="S126" s="39"/>
      <c r="T126" s="39"/>
      <c r="U126" s="39">
        <f>+'Ark1'!S181</f>
        <v>7.9769938650306749</v>
      </c>
      <c r="V126" s="39"/>
      <c r="W126" s="39"/>
      <c r="X126" s="39">
        <f>+'Ark1'!T181</f>
        <v>6.8542944785276081</v>
      </c>
      <c r="Y126" s="39"/>
      <c r="Z126" s="39">
        <f>+'Ark1'!W181</f>
        <v>19.631901840490794</v>
      </c>
      <c r="AA126" s="102">
        <f>+'Ark1'!X181</f>
        <v>95.858895705521476</v>
      </c>
      <c r="AB126" s="102">
        <f>+'Ark1'!Y181</f>
        <v>87.423312883435599</v>
      </c>
      <c r="AC126" s="102">
        <f>+'Ark1'!Z181</f>
        <v>8.2134384661136846</v>
      </c>
      <c r="AD126" s="102">
        <f>+'Ark1'!AA181</f>
        <v>1.698363931231216</v>
      </c>
      <c r="AE126" s="39">
        <f>+'Ark1'!AB181</f>
        <v>2.0361600661841126</v>
      </c>
      <c r="AF126" s="39">
        <f>+'Ark1'!AC181</f>
        <v>75.006490110499001</v>
      </c>
      <c r="AG126" s="39">
        <f t="shared" si="26"/>
        <v>4.0370313401268998</v>
      </c>
      <c r="AH126" s="102"/>
      <c r="AI126" s="25"/>
      <c r="AS126"/>
      <c r="AW126"/>
      <c r="AX126"/>
      <c r="AY126"/>
      <c r="AZ126"/>
      <c r="BA126"/>
      <c r="BB126"/>
      <c r="BF126"/>
      <c r="BG126"/>
      <c r="BH126"/>
    </row>
    <row r="127" spans="1:60">
      <c r="A127" s="25"/>
      <c r="B127" s="46">
        <f>+'Ark1'!C182</f>
        <v>2022</v>
      </c>
      <c r="C127" s="46">
        <f>+'Ark1'!E182</f>
        <v>12</v>
      </c>
      <c r="D127" s="46">
        <f>+'Ark1'!Q182</f>
        <v>185</v>
      </c>
      <c r="E127" s="39"/>
      <c r="F127" s="127">
        <f>+'Ark1'!R182</f>
        <v>354</v>
      </c>
      <c r="G127" s="39"/>
      <c r="H127" s="102">
        <f>+'Ark1'!AF182</f>
        <v>0.68648554307987686</v>
      </c>
      <c r="I127" s="102"/>
      <c r="J127" s="102">
        <f>+'Ark1'!AG182</f>
        <v>0.79708623643059806</v>
      </c>
      <c r="K127" s="102"/>
      <c r="L127" s="395"/>
      <c r="M127" s="395"/>
      <c r="N127" s="102">
        <f>+'Ark1'!U182</f>
        <v>31.007062146892633</v>
      </c>
      <c r="O127" s="102"/>
      <c r="P127" s="39"/>
      <c r="Q127" s="39"/>
      <c r="R127" s="39"/>
      <c r="S127" s="39"/>
      <c r="T127" s="39"/>
      <c r="U127" s="39">
        <f>+'Ark1'!S182</f>
        <v>7.9943502824858754</v>
      </c>
      <c r="V127" s="39"/>
      <c r="W127" s="39"/>
      <c r="X127" s="39">
        <f>+'Ark1'!T182</f>
        <v>6.9689265536723148</v>
      </c>
      <c r="Y127" s="39"/>
      <c r="Z127" s="39">
        <f>+'Ark1'!W182</f>
        <v>22.598870056497169</v>
      </c>
      <c r="AA127" s="102">
        <f>+'Ark1'!X182</f>
        <v>94.632768361581938</v>
      </c>
      <c r="AB127" s="102">
        <f>+'Ark1'!Y182</f>
        <v>79.661016949152554</v>
      </c>
      <c r="AC127" s="102">
        <f>+'Ark1'!Z182</f>
        <v>9.0162803698644769</v>
      </c>
      <c r="AD127" s="102">
        <f>+'Ark1'!AA182</f>
        <v>1.6672219701171098</v>
      </c>
      <c r="AE127" s="39">
        <f>+'Ark1'!AB182</f>
        <v>2.2728178782295725</v>
      </c>
      <c r="AF127" s="39">
        <f>+'Ark1'!AC182</f>
        <v>70.651140639503311</v>
      </c>
      <c r="AG127" s="39">
        <f t="shared" si="26"/>
        <v>3.8786219081272058</v>
      </c>
      <c r="AH127" s="102"/>
      <c r="AI127" s="25"/>
      <c r="AS127"/>
      <c r="AW127"/>
      <c r="AX127"/>
      <c r="AY127"/>
      <c r="AZ127"/>
      <c r="BA127"/>
      <c r="BB127"/>
      <c r="BF127"/>
      <c r="BG127"/>
      <c r="BH127"/>
    </row>
    <row r="128" spans="1:60">
      <c r="A128" s="25"/>
      <c r="B128" s="46">
        <f>+'Ark1'!C183</f>
        <v>2022</v>
      </c>
      <c r="C128" s="46">
        <f>+'Ark1'!E183</f>
        <v>13</v>
      </c>
      <c r="D128" s="46">
        <f>+'Ark1'!Q183</f>
        <v>113</v>
      </c>
      <c r="E128" s="39"/>
      <c r="F128" s="127">
        <f>+'Ark1'!R183</f>
        <v>189</v>
      </c>
      <c r="G128" s="39"/>
      <c r="H128" s="102">
        <f>+'Ark1'!AF183</f>
        <v>0.3665134679155273</v>
      </c>
      <c r="I128" s="102"/>
      <c r="J128" s="102">
        <f>+'Ark1'!AG183</f>
        <v>0.41313560937466065</v>
      </c>
      <c r="K128" s="102"/>
      <c r="L128" s="395"/>
      <c r="M128" s="395"/>
      <c r="N128" s="102">
        <f>+'Ark1'!U183</f>
        <v>30.101587301587315</v>
      </c>
      <c r="O128" s="102"/>
      <c r="P128" s="39"/>
      <c r="Q128" s="39"/>
      <c r="R128" s="39"/>
      <c r="S128" s="39"/>
      <c r="T128" s="39"/>
      <c r="U128" s="39">
        <f>+'Ark1'!S183</f>
        <v>7.814814814814814</v>
      </c>
      <c r="V128" s="39"/>
      <c r="W128" s="39"/>
      <c r="X128" s="39">
        <f>+'Ark1'!T183</f>
        <v>6.4973544973544985</v>
      </c>
      <c r="Y128" s="39"/>
      <c r="Z128" s="39">
        <f>+'Ark1'!W183</f>
        <v>17.460317460317459</v>
      </c>
      <c r="AA128" s="102">
        <f>+'Ark1'!X183</f>
        <v>93.121693121693113</v>
      </c>
      <c r="AB128" s="102">
        <f>+'Ark1'!Y183</f>
        <v>73.544973544973573</v>
      </c>
      <c r="AC128" s="102">
        <f>+'Ark1'!Z183</f>
        <v>9.1444462353590641</v>
      </c>
      <c r="AD128" s="102">
        <f>+'Ark1'!AA183</f>
        <v>1.9031003923263172</v>
      </c>
      <c r="AE128" s="39">
        <f>+'Ark1'!AB183</f>
        <v>2.3016541983831527</v>
      </c>
      <c r="AF128" s="39">
        <f>+'Ark1'!AC183</f>
        <v>81.2633226947369</v>
      </c>
      <c r="AG128" s="39">
        <f t="shared" si="26"/>
        <v>3.8518618821936381</v>
      </c>
      <c r="AH128" s="102"/>
      <c r="AI128" s="25"/>
      <c r="AS128"/>
      <c r="AW128"/>
      <c r="AX128"/>
      <c r="AY128"/>
      <c r="AZ128"/>
      <c r="BA128"/>
      <c r="BB128"/>
      <c r="BF128"/>
      <c r="BG128"/>
      <c r="BH128"/>
    </row>
    <row r="129" spans="1:60">
      <c r="A129" s="25"/>
      <c r="B129" s="46">
        <f>+'Ark1'!C184</f>
        <v>2022</v>
      </c>
      <c r="C129" s="46">
        <f>+'Ark1'!E184</f>
        <v>14</v>
      </c>
      <c r="D129" s="46">
        <f>+'Ark1'!Q184</f>
        <v>119</v>
      </c>
      <c r="E129" s="39"/>
      <c r="F129" s="127">
        <f>+'Ark1'!R184</f>
        <v>197</v>
      </c>
      <c r="G129" s="39"/>
      <c r="H129" s="102">
        <f>+'Ark1'!AF184</f>
        <v>0.38202726549925342</v>
      </c>
      <c r="I129" s="102"/>
      <c r="J129" s="102">
        <f>+'Ark1'!AG184</f>
        <v>0.43682344523524069</v>
      </c>
      <c r="K129" s="102"/>
      <c r="L129" s="395"/>
      <c r="M129" s="395"/>
      <c r="N129" s="102">
        <f>+'Ark1'!U184</f>
        <v>30.535025380710657</v>
      </c>
      <c r="O129" s="102"/>
      <c r="P129" s="39"/>
      <c r="Q129" s="39"/>
      <c r="R129" s="39"/>
      <c r="S129" s="39"/>
      <c r="T129" s="39"/>
      <c r="U129" s="39">
        <f>+'Ark1'!S184</f>
        <v>7.7360406091370564</v>
      </c>
      <c r="V129" s="39"/>
      <c r="W129" s="39"/>
      <c r="X129" s="39">
        <f>+'Ark1'!T184</f>
        <v>6.6852791878172591</v>
      </c>
      <c r="Y129" s="39"/>
      <c r="Z129" s="39">
        <f>+'Ark1'!W184</f>
        <v>16.751269035532999</v>
      </c>
      <c r="AA129" s="102">
        <f>+'Ark1'!X184</f>
        <v>94.92385786802032</v>
      </c>
      <c r="AB129" s="102">
        <f>+'Ark1'!Y184</f>
        <v>78.680203045685289</v>
      </c>
      <c r="AC129" s="102">
        <f>+'Ark1'!Z184</f>
        <v>9.0294915352495551</v>
      </c>
      <c r="AD129" s="102">
        <f>+'Ark1'!AA184</f>
        <v>1.7484933495083013</v>
      </c>
      <c r="AE129" s="39">
        <f>+'Ark1'!AB184</f>
        <v>2.2490689665882657</v>
      </c>
      <c r="AF129" s="39">
        <f>+'Ark1'!AC184</f>
        <v>77.171649450699078</v>
      </c>
      <c r="AG129" s="39">
        <f t="shared" si="26"/>
        <v>3.9471128608923878</v>
      </c>
      <c r="AH129" s="102"/>
      <c r="AI129" s="25"/>
      <c r="AS129"/>
      <c r="AW129"/>
      <c r="AX129"/>
      <c r="AY129"/>
      <c r="AZ129"/>
      <c r="BA129"/>
      <c r="BB129"/>
      <c r="BF129"/>
      <c r="BG129"/>
      <c r="BH129"/>
    </row>
    <row r="130" spans="1:60">
      <c r="A130" s="25"/>
      <c r="B130" s="46">
        <f>+'Ark1'!C185</f>
        <v>2022</v>
      </c>
      <c r="C130" s="46">
        <f>+'Ark1'!E185</f>
        <v>15</v>
      </c>
      <c r="D130" s="46">
        <f>+'Ark1'!Q185</f>
        <v>1</v>
      </c>
      <c r="E130" s="39"/>
      <c r="F130" s="127">
        <f>+'Ark1'!R185</f>
        <v>2</v>
      </c>
      <c r="G130" s="39"/>
      <c r="H130" s="102">
        <f>+'Ark1'!AF185</f>
        <v>3.8784493959315054E-3</v>
      </c>
      <c r="I130" s="102"/>
      <c r="J130" s="102">
        <f>+'Ark1'!AG185</f>
        <v>2.1276934111434912E-3</v>
      </c>
      <c r="K130" s="102"/>
      <c r="L130" s="395"/>
      <c r="M130" s="395"/>
      <c r="N130" s="102">
        <f>+'Ark1'!U185</f>
        <v>14.65</v>
      </c>
      <c r="O130" s="102"/>
      <c r="P130" s="39"/>
      <c r="Q130" s="39"/>
      <c r="R130" s="39"/>
      <c r="S130" s="39"/>
      <c r="T130" s="39"/>
      <c r="U130" s="39">
        <f>+'Ark1'!S185</f>
        <v>5.5</v>
      </c>
      <c r="V130" s="39"/>
      <c r="W130" s="39"/>
      <c r="X130" s="39">
        <f>+'Ark1'!T185</f>
        <v>4</v>
      </c>
      <c r="Y130" s="39"/>
      <c r="Z130" s="39">
        <f>+'Ark1'!W185</f>
        <v>0</v>
      </c>
      <c r="AA130" s="102">
        <f>+'Ark1'!X185</f>
        <v>0</v>
      </c>
      <c r="AB130" s="102">
        <f>+'Ark1'!Y185</f>
        <v>0</v>
      </c>
      <c r="AC130" s="102">
        <f>+'Ark1'!Z185</f>
        <v>0.55000000000000815</v>
      </c>
      <c r="AD130" s="102">
        <f>+'Ark1'!AA185</f>
        <v>0.5</v>
      </c>
      <c r="AE130" s="39">
        <f>+'Ark1'!AB185</f>
        <v>0</v>
      </c>
      <c r="AF130" s="39">
        <f>+'Ark1'!AC185</f>
        <v>99.999999999995396</v>
      </c>
      <c r="AG130" s="39">
        <f t="shared" si="26"/>
        <v>2.6636363636363636</v>
      </c>
      <c r="AH130" s="102"/>
      <c r="AI130" s="25"/>
      <c r="AS130"/>
      <c r="AW130"/>
      <c r="AX130"/>
      <c r="AY130"/>
      <c r="AZ130"/>
      <c r="BA130"/>
      <c r="BB130"/>
      <c r="BF130"/>
      <c r="BG130"/>
      <c r="BH130"/>
    </row>
    <row r="131" spans="1:60">
      <c r="A131" s="25"/>
      <c r="B131" s="46">
        <f>+'Ark1'!C186</f>
        <v>2022</v>
      </c>
      <c r="C131" s="46">
        <f>+'Ark1'!E186</f>
        <v>16</v>
      </c>
      <c r="D131" s="46">
        <f>+'Ark1'!Q186</f>
        <v>37</v>
      </c>
      <c r="E131" s="39"/>
      <c r="F131" s="127">
        <f>+'Ark1'!R186</f>
        <v>77</v>
      </c>
      <c r="G131" s="39"/>
      <c r="H131" s="102">
        <f>+'Ark1'!AF186</f>
        <v>0.149320301743363</v>
      </c>
      <c r="I131" s="102"/>
      <c r="J131" s="102">
        <f>+'Ark1'!AG186</f>
        <v>0.14717393298172413</v>
      </c>
      <c r="K131" s="102"/>
      <c r="L131" s="395"/>
      <c r="M131" s="395"/>
      <c r="N131" s="102">
        <f>+'Ark1'!U186</f>
        <v>26.320779220779219</v>
      </c>
      <c r="O131" s="102"/>
      <c r="P131" s="39"/>
      <c r="Q131" s="39"/>
      <c r="R131" s="39"/>
      <c r="S131" s="39"/>
      <c r="T131" s="39"/>
      <c r="U131" s="39">
        <f>+'Ark1'!S186</f>
        <v>7.3246753246753249</v>
      </c>
      <c r="V131" s="39"/>
      <c r="W131" s="39"/>
      <c r="X131" s="39">
        <f>+'Ark1'!T186</f>
        <v>6.3506493506493502</v>
      </c>
      <c r="Y131" s="39"/>
      <c r="Z131" s="39">
        <f>+'Ark1'!W186</f>
        <v>24.675324675324671</v>
      </c>
      <c r="AA131" s="102">
        <f>+'Ark1'!X186</f>
        <v>83.116883116883102</v>
      </c>
      <c r="AB131" s="102">
        <f>+'Ark1'!Y186</f>
        <v>55.844155844155843</v>
      </c>
      <c r="AC131" s="102">
        <f>+'Ark1'!Z186</f>
        <v>10.32166222471589</v>
      </c>
      <c r="AD131" s="102">
        <f>+'Ark1'!AA186</f>
        <v>1.8193873554390187</v>
      </c>
      <c r="AE131" s="39">
        <f>+'Ark1'!AB186</f>
        <v>2.339753754199744</v>
      </c>
      <c r="AF131" s="39">
        <f>+'Ark1'!AC186</f>
        <v>79.88850913924486</v>
      </c>
      <c r="AG131" s="39">
        <f t="shared" si="26"/>
        <v>3.5934397163120564</v>
      </c>
      <c r="AH131" s="102"/>
      <c r="AI131" s="25"/>
      <c r="AS131"/>
      <c r="AW131"/>
      <c r="AX131"/>
      <c r="AY131"/>
      <c r="AZ131"/>
      <c r="BA131"/>
      <c r="BB131"/>
      <c r="BF131"/>
      <c r="BG131"/>
      <c r="BH131"/>
    </row>
    <row r="132" spans="1:60">
      <c r="A132" s="25"/>
      <c r="B132" s="46">
        <f>+'Ark1'!C187</f>
        <v>2022</v>
      </c>
      <c r="C132" s="46">
        <f>+'Ark1'!E187</f>
        <v>17</v>
      </c>
      <c r="D132" s="46">
        <f>+'Ark1'!Q187</f>
        <v>86</v>
      </c>
      <c r="E132" s="39"/>
      <c r="F132" s="127">
        <f>+'Ark1'!R187</f>
        <v>279</v>
      </c>
      <c r="G132" s="39"/>
      <c r="H132" s="102">
        <f>+'Ark1'!AF187</f>
        <v>0.54104369073244518</v>
      </c>
      <c r="I132" s="102"/>
      <c r="J132" s="102">
        <f>+'Ark1'!AG187</f>
        <v>0.43480467810794449</v>
      </c>
      <c r="K132" s="102"/>
      <c r="L132" s="395"/>
      <c r="M132" s="395"/>
      <c r="N132" s="102">
        <f>+'Ark1'!U187</f>
        <v>21.460931899641576</v>
      </c>
      <c r="O132" s="102"/>
      <c r="P132" s="39"/>
      <c r="Q132" s="39"/>
      <c r="R132" s="39"/>
      <c r="S132" s="39"/>
      <c r="T132" s="39"/>
      <c r="U132" s="39">
        <f>+'Ark1'!S187</f>
        <v>6.5842293906810045</v>
      </c>
      <c r="V132" s="39"/>
      <c r="W132" s="39"/>
      <c r="X132" s="39">
        <f>+'Ark1'!T187</f>
        <v>4.913978494623656</v>
      </c>
      <c r="Y132" s="39"/>
      <c r="Z132" s="39">
        <f>+'Ark1'!W187</f>
        <v>8.9605734767025087</v>
      </c>
      <c r="AA132" s="102">
        <f>+'Ark1'!X187</f>
        <v>61.648745519713266</v>
      </c>
      <c r="AB132" s="102">
        <f>+'Ark1'!Y187</f>
        <v>37.275985663082452</v>
      </c>
      <c r="AC132" s="102">
        <f>+'Ark1'!Z187</f>
        <v>9.8579706225290433</v>
      </c>
      <c r="AD132" s="102">
        <f>+'Ark1'!AA187</f>
        <v>2.0370850364154673</v>
      </c>
      <c r="AE132" s="39">
        <f>+'Ark1'!AB187</f>
        <v>2.335586841033884</v>
      </c>
      <c r="AF132" s="39">
        <f>+'Ark1'!AC187</f>
        <v>74.398671762772494</v>
      </c>
      <c r="AG132" s="39">
        <f t="shared" si="26"/>
        <v>3.2594447468698959</v>
      </c>
      <c r="AH132" s="102"/>
      <c r="AI132" s="25"/>
      <c r="AS132"/>
      <c r="AW132"/>
      <c r="AX132"/>
      <c r="AY132"/>
      <c r="AZ132"/>
      <c r="BA132"/>
      <c r="BB132"/>
      <c r="BF132"/>
      <c r="BG132"/>
      <c r="BH132"/>
    </row>
    <row r="133" spans="1:60">
      <c r="A133" s="25"/>
      <c r="B133" s="46">
        <f>+'Ark1'!C188</f>
        <v>2022</v>
      </c>
      <c r="C133" s="46">
        <f>+'Ark1'!E188</f>
        <v>18</v>
      </c>
      <c r="D133" s="46">
        <f>+'Ark1'!Q188</f>
        <v>106</v>
      </c>
      <c r="E133" s="39"/>
      <c r="F133" s="127">
        <f>+'Ark1'!R188</f>
        <v>366</v>
      </c>
      <c r="G133" s="39"/>
      <c r="H133" s="102">
        <f>+'Ark1'!AF188</f>
        <v>0.70975623945546573</v>
      </c>
      <c r="I133" s="102"/>
      <c r="J133" s="102">
        <f>+'Ark1'!AG188</f>
        <v>0.62939785332436804</v>
      </c>
      <c r="K133" s="102"/>
      <c r="L133" s="395"/>
      <c r="M133" s="395"/>
      <c r="N133" s="102">
        <f>+'Ark1'!U188</f>
        <v>23.681147540983591</v>
      </c>
      <c r="O133" s="102"/>
      <c r="P133" s="39"/>
      <c r="Q133" s="39"/>
      <c r="R133" s="39"/>
      <c r="S133" s="39"/>
      <c r="T133" s="39"/>
      <c r="U133" s="39">
        <f>+'Ark1'!S188</f>
        <v>6.9398907103825138</v>
      </c>
      <c r="V133" s="39"/>
      <c r="W133" s="39"/>
      <c r="X133" s="39">
        <f>+'Ark1'!T188</f>
        <v>5.7076502732240417</v>
      </c>
      <c r="Y133" s="39"/>
      <c r="Z133" s="39">
        <f>+'Ark1'!W188</f>
        <v>12.021857923497262</v>
      </c>
      <c r="AA133" s="102">
        <f>+'Ark1'!X188</f>
        <v>73.770491803278688</v>
      </c>
      <c r="AB133" s="102">
        <f>+'Ark1'!Y188</f>
        <v>44.262295081967189</v>
      </c>
      <c r="AC133" s="102">
        <f>+'Ark1'!Z188</f>
        <v>9.9276480848868669</v>
      </c>
      <c r="AD133" s="102">
        <f>+'Ark1'!AA188</f>
        <v>1.8952612718573196</v>
      </c>
      <c r="AE133" s="39">
        <f>+'Ark1'!AB188</f>
        <v>2.1638602542899013</v>
      </c>
      <c r="AF133" s="39">
        <f>+'Ark1'!AC188</f>
        <v>75.132638120197939</v>
      </c>
      <c r="AG133" s="39">
        <f t="shared" si="26"/>
        <v>3.4123228346456669</v>
      </c>
      <c r="AH133" s="102"/>
      <c r="AI133" s="25"/>
      <c r="AS133"/>
      <c r="AW133"/>
      <c r="AX133"/>
      <c r="AY133"/>
      <c r="AZ133"/>
      <c r="BA133"/>
      <c r="BB133"/>
      <c r="BF133"/>
      <c r="BG133"/>
      <c r="BH133"/>
    </row>
    <row r="134" spans="1:60">
      <c r="A134" s="25"/>
      <c r="B134" s="46">
        <f>+'Ark1'!C189</f>
        <v>2022</v>
      </c>
      <c r="C134" s="46">
        <f>+'Ark1'!E189</f>
        <v>19</v>
      </c>
      <c r="D134" s="46">
        <f>+'Ark1'!Q189</f>
        <v>145</v>
      </c>
      <c r="E134" s="39"/>
      <c r="F134" s="127">
        <f>+'Ark1'!R189</f>
        <v>372</v>
      </c>
      <c r="G134" s="39"/>
      <c r="H134" s="102">
        <f>+'Ark1'!AF189</f>
        <v>0.72139158764325995</v>
      </c>
      <c r="I134" s="102"/>
      <c r="J134" s="102">
        <f>+'Ark1'!AG189</f>
        <v>0.70292309492104998</v>
      </c>
      <c r="K134" s="102"/>
      <c r="L134" s="395"/>
      <c r="M134" s="395"/>
      <c r="N134" s="102">
        <f>+'Ark1'!U189</f>
        <v>26.02096774193549</v>
      </c>
      <c r="O134" s="102"/>
      <c r="P134" s="39"/>
      <c r="Q134" s="39"/>
      <c r="R134" s="39"/>
      <c r="S134" s="39"/>
      <c r="T134" s="39"/>
      <c r="U134" s="39">
        <f>+'Ark1'!S189</f>
        <v>7.1881720430107521</v>
      </c>
      <c r="V134" s="39"/>
      <c r="W134" s="39"/>
      <c r="X134" s="39">
        <f>+'Ark1'!T189</f>
        <v>5.68010752688172</v>
      </c>
      <c r="Y134" s="39"/>
      <c r="Z134" s="39">
        <f>+'Ark1'!W189</f>
        <v>12.365591397849462</v>
      </c>
      <c r="AA134" s="102">
        <f>+'Ark1'!X189</f>
        <v>82.526881720430111</v>
      </c>
      <c r="AB134" s="102">
        <f>+'Ark1'!Y189</f>
        <v>56.182795698924721</v>
      </c>
      <c r="AC134" s="102">
        <f>+'Ark1'!Z189</f>
        <v>9.7785337164689992</v>
      </c>
      <c r="AD134" s="102">
        <f>+'Ark1'!AA189</f>
        <v>1.7558105968815723</v>
      </c>
      <c r="AE134" s="39">
        <f>+'Ark1'!AB189</f>
        <v>2.3296434701720754</v>
      </c>
      <c r="AF134" s="39">
        <f>+'Ark1'!AC189</f>
        <v>75.321132906272993</v>
      </c>
      <c r="AG134" s="39">
        <f t="shared" si="26"/>
        <v>3.6199700822737482</v>
      </c>
      <c r="AH134" s="102"/>
      <c r="AI134" s="25"/>
      <c r="AS134"/>
      <c r="AW134"/>
      <c r="AX134"/>
      <c r="AY134"/>
      <c r="AZ134"/>
      <c r="BA134"/>
      <c r="BB134"/>
      <c r="BF134"/>
      <c r="BG134"/>
      <c r="BH134"/>
    </row>
    <row r="135" spans="1:60">
      <c r="A135" s="25"/>
      <c r="B135" s="46">
        <f>+'Ark1'!C190</f>
        <v>2022</v>
      </c>
      <c r="C135" s="46">
        <f>+'Ark1'!E190</f>
        <v>20</v>
      </c>
      <c r="D135" s="46">
        <f>+'Ark1'!Q190</f>
        <v>67</v>
      </c>
      <c r="E135" s="39"/>
      <c r="F135" s="127">
        <f>+'Ark1'!R190</f>
        <v>266</v>
      </c>
      <c r="G135" s="39"/>
      <c r="H135" s="102">
        <f>+'Ark1'!AF190</f>
        <v>0.5158337696588905</v>
      </c>
      <c r="I135" s="102"/>
      <c r="J135" s="102">
        <f>+'Ark1'!AG190</f>
        <v>0.41925726652685846</v>
      </c>
      <c r="K135" s="102"/>
      <c r="L135" s="395"/>
      <c r="M135" s="395"/>
      <c r="N135" s="102">
        <f>+'Ark1'!U190</f>
        <v>21.704887218045112</v>
      </c>
      <c r="O135" s="102"/>
      <c r="P135" s="39"/>
      <c r="Q135" s="39"/>
      <c r="R135" s="39"/>
      <c r="S135" s="39"/>
      <c r="T135" s="39"/>
      <c r="U135" s="39">
        <f>+'Ark1'!S190</f>
        <v>6.503759398496241</v>
      </c>
      <c r="V135" s="39"/>
      <c r="W135" s="39"/>
      <c r="X135" s="39">
        <f>+'Ark1'!T190</f>
        <v>4.8759398496240607</v>
      </c>
      <c r="Y135" s="39"/>
      <c r="Z135" s="39">
        <f>+'Ark1'!W190</f>
        <v>7.5187969924812013</v>
      </c>
      <c r="AA135" s="102">
        <f>+'Ark1'!X190</f>
        <v>68.796992481203006</v>
      </c>
      <c r="AB135" s="102">
        <f>+'Ark1'!Y190</f>
        <v>39.097744360902247</v>
      </c>
      <c r="AC135" s="102">
        <f>+'Ark1'!Z190</f>
        <v>9.3463642657067645</v>
      </c>
      <c r="AD135" s="102">
        <f>+'Ark1'!AA190</f>
        <v>2.0651933228896278</v>
      </c>
      <c r="AE135" s="39">
        <f>+'Ark1'!AB190</f>
        <v>2.3832955756458776</v>
      </c>
      <c r="AF135" s="39">
        <f>+'Ark1'!AC190</f>
        <v>71.848406642948504</v>
      </c>
      <c r="AG135" s="39">
        <f t="shared" si="26"/>
        <v>3.3372832369942191</v>
      </c>
      <c r="AH135" s="102"/>
      <c r="AI135" s="25"/>
      <c r="AS135"/>
      <c r="AW135"/>
      <c r="AX135"/>
      <c r="AY135"/>
      <c r="AZ135"/>
      <c r="BA135"/>
      <c r="BB135"/>
      <c r="BF135"/>
      <c r="BG135"/>
      <c r="BH135"/>
    </row>
    <row r="136" spans="1:60">
      <c r="A136" s="25"/>
      <c r="B136" s="46">
        <f>+'Ark1'!C191</f>
        <v>2022</v>
      </c>
      <c r="C136" s="46">
        <f>+'Ark1'!E191</f>
        <v>21</v>
      </c>
      <c r="D136" s="46">
        <f>+'Ark1'!Q191</f>
        <v>72</v>
      </c>
      <c r="E136" s="39"/>
      <c r="F136" s="127">
        <f>+'Ark1'!R191</f>
        <v>234</v>
      </c>
      <c r="G136" s="39"/>
      <c r="H136" s="102">
        <f>+'Ark1'!AF191</f>
        <v>0.45377857932398624</v>
      </c>
      <c r="I136" s="102"/>
      <c r="J136" s="102">
        <f>+'Ark1'!AG191</f>
        <v>0.39719606317172529</v>
      </c>
      <c r="K136" s="102"/>
      <c r="L136" s="395"/>
      <c r="M136" s="395"/>
      <c r="N136" s="102">
        <f>+'Ark1'!U191</f>
        <v>23.374786324786321</v>
      </c>
      <c r="O136" s="102"/>
      <c r="P136" s="39"/>
      <c r="Q136" s="39"/>
      <c r="R136" s="39"/>
      <c r="S136" s="39"/>
      <c r="T136" s="39"/>
      <c r="U136" s="39">
        <f>+'Ark1'!S191</f>
        <v>6.8119658119658109</v>
      </c>
      <c r="V136" s="39"/>
      <c r="W136" s="39"/>
      <c r="X136" s="39">
        <f>+'Ark1'!T191</f>
        <v>5.4188034188034191</v>
      </c>
      <c r="Y136" s="39"/>
      <c r="Z136" s="39">
        <f>+'Ark1'!W191</f>
        <v>11.111111111111112</v>
      </c>
      <c r="AA136" s="102">
        <f>+'Ark1'!X191</f>
        <v>74.358974358974365</v>
      </c>
      <c r="AB136" s="102">
        <f>+'Ark1'!Y191</f>
        <v>46.15384615384616</v>
      </c>
      <c r="AC136" s="102">
        <f>+'Ark1'!Z191</f>
        <v>9.0775201909767933</v>
      </c>
      <c r="AD136" s="102">
        <f>+'Ark1'!AA191</f>
        <v>1.8486845585772</v>
      </c>
      <c r="AE136" s="39">
        <f>+'Ark1'!AB191</f>
        <v>2.3795399836954632</v>
      </c>
      <c r="AF136" s="39">
        <f>+'Ark1'!AC191</f>
        <v>67.565120394212727</v>
      </c>
      <c r="AG136" s="39">
        <f t="shared" si="26"/>
        <v>3.4314303638644916</v>
      </c>
      <c r="AH136" s="102"/>
      <c r="AI136" s="25"/>
      <c r="AS136"/>
      <c r="AW136"/>
      <c r="AX136"/>
      <c r="AY136"/>
      <c r="AZ136"/>
      <c r="BA136"/>
      <c r="BB136"/>
      <c r="BF136"/>
      <c r="BG136"/>
      <c r="BH136"/>
    </row>
    <row r="137" spans="1:60">
      <c r="A137" s="25"/>
      <c r="B137" s="46">
        <f>+'Ark1'!C192</f>
        <v>2022</v>
      </c>
      <c r="C137" s="46">
        <f>+'Ark1'!E192</f>
        <v>22</v>
      </c>
      <c r="D137" s="46">
        <f>+'Ark1'!Q192</f>
        <v>209</v>
      </c>
      <c r="E137" s="39"/>
      <c r="F137" s="127">
        <f>+'Ark1'!R192</f>
        <v>665</v>
      </c>
      <c r="G137" s="39"/>
      <c r="H137" s="102">
        <f>+'Ark1'!AF192</f>
        <v>1.2895844241472263</v>
      </c>
      <c r="I137" s="102"/>
      <c r="J137" s="102">
        <f>+'Ark1'!AG192</f>
        <v>1.1877685078282778</v>
      </c>
      <c r="K137" s="102"/>
      <c r="L137" s="395"/>
      <c r="M137" s="395"/>
      <c r="N137" s="102">
        <f>+'Ark1'!U192</f>
        <v>24.596240601503769</v>
      </c>
      <c r="O137" s="102"/>
      <c r="P137" s="39"/>
      <c r="Q137" s="39"/>
      <c r="R137" s="39"/>
      <c r="S137" s="39"/>
      <c r="T137" s="39"/>
      <c r="U137" s="39">
        <f>+'Ark1'!S192</f>
        <v>7.1353383458646604</v>
      </c>
      <c r="V137" s="39"/>
      <c r="W137" s="39"/>
      <c r="X137" s="39">
        <f>+'Ark1'!T192</f>
        <v>5.6977443609022558</v>
      </c>
      <c r="Y137" s="39"/>
      <c r="Z137" s="39">
        <f>+'Ark1'!W192</f>
        <v>10.827067669172932</v>
      </c>
      <c r="AA137" s="102">
        <f>+'Ark1'!X192</f>
        <v>80.601503759398497</v>
      </c>
      <c r="AB137" s="102">
        <f>+'Ark1'!Y192</f>
        <v>49.022556390977442</v>
      </c>
      <c r="AC137" s="102">
        <f>+'Ark1'!Z192</f>
        <v>9.9017474421576726</v>
      </c>
      <c r="AD137" s="102">
        <f>+'Ark1'!AA192</f>
        <v>1.758254238791662</v>
      </c>
      <c r="AE137" s="39">
        <f>+'Ark1'!AB192</f>
        <v>2.3690506383633618</v>
      </c>
      <c r="AF137" s="39">
        <f>+'Ark1'!AC192</f>
        <v>74.00069942852673</v>
      </c>
      <c r="AG137" s="39">
        <f t="shared" si="26"/>
        <v>3.4471022128556394</v>
      </c>
      <c r="AH137" s="102"/>
      <c r="AI137" s="25"/>
      <c r="AS137"/>
      <c r="AW137"/>
      <c r="AX137"/>
      <c r="AY137"/>
      <c r="AZ137"/>
      <c r="BA137"/>
      <c r="BB137"/>
      <c r="BF137"/>
      <c r="BG137"/>
      <c r="BH137"/>
    </row>
    <row r="138" spans="1:60">
      <c r="A138" s="25"/>
      <c r="B138" s="46">
        <f>+'Ark1'!C193</f>
        <v>2022</v>
      </c>
      <c r="C138" s="46">
        <f>+'Ark1'!E193</f>
        <v>23</v>
      </c>
      <c r="D138" s="46">
        <f>+'Ark1'!Q193</f>
        <v>55</v>
      </c>
      <c r="E138" s="39"/>
      <c r="F138" s="127">
        <f>+'Ark1'!R193</f>
        <v>169</v>
      </c>
      <c r="G138" s="39"/>
      <c r="H138" s="102">
        <f>+'Ark1'!AF193</f>
        <v>0.32772897395621237</v>
      </c>
      <c r="I138" s="102"/>
      <c r="J138" s="102">
        <f>+'Ark1'!AG193</f>
        <v>0.31195035343311306</v>
      </c>
      <c r="K138" s="102"/>
      <c r="L138" s="395"/>
      <c r="M138" s="395"/>
      <c r="N138" s="102">
        <f>+'Ark1'!U193</f>
        <v>25.418934911242602</v>
      </c>
      <c r="O138" s="102"/>
      <c r="P138" s="39"/>
      <c r="Q138" s="39"/>
      <c r="R138" s="39"/>
      <c r="S138" s="39"/>
      <c r="T138" s="39"/>
      <c r="U138" s="39">
        <f>+'Ark1'!S193</f>
        <v>6.822485207100593</v>
      </c>
      <c r="V138" s="39"/>
      <c r="W138" s="39"/>
      <c r="X138" s="39">
        <f>+'Ark1'!T193</f>
        <v>5.4792899408283997</v>
      </c>
      <c r="Y138" s="39"/>
      <c r="Z138" s="39">
        <f>+'Ark1'!W193</f>
        <v>5.9171597633136104</v>
      </c>
      <c r="AA138" s="102">
        <f>+'Ark1'!X193</f>
        <v>83.431952662721883</v>
      </c>
      <c r="AB138" s="102">
        <f>+'Ark1'!Y193</f>
        <v>56.213017751479299</v>
      </c>
      <c r="AC138" s="102">
        <f>+'Ark1'!Z193</f>
        <v>9.8158425888708631</v>
      </c>
      <c r="AD138" s="102">
        <f>+'Ark1'!AA193</f>
        <v>1.8758423058162537</v>
      </c>
      <c r="AE138" s="39">
        <f>+'Ark1'!AB193</f>
        <v>1.9584100464451144</v>
      </c>
      <c r="AF138" s="39">
        <f>+'Ark1'!AC193</f>
        <v>77.677676873643577</v>
      </c>
      <c r="AG138" s="39">
        <f t="shared" si="26"/>
        <v>3.7257588898525573</v>
      </c>
      <c r="AH138" s="102"/>
      <c r="AI138" s="25"/>
      <c r="AS138"/>
      <c r="AW138"/>
      <c r="AX138"/>
      <c r="AY138"/>
      <c r="AZ138"/>
      <c r="BA138"/>
      <c r="BB138"/>
      <c r="BF138"/>
      <c r="BG138"/>
      <c r="BH138"/>
    </row>
    <row r="139" spans="1:60">
      <c r="A139" s="25"/>
      <c r="B139" s="46">
        <f>+'Ark1'!C194</f>
        <v>2022</v>
      </c>
      <c r="C139" s="46">
        <f>+'Ark1'!E194</f>
        <v>24</v>
      </c>
      <c r="D139" s="46">
        <f>+'Ark1'!Q194</f>
        <v>43</v>
      </c>
      <c r="E139" s="39"/>
      <c r="F139" s="127">
        <f>+'Ark1'!R194</f>
        <v>119</v>
      </c>
      <c r="G139" s="39"/>
      <c r="H139" s="102">
        <f>+'Ark1'!AF194</f>
        <v>0.23076773905792464</v>
      </c>
      <c r="I139" s="102"/>
      <c r="J139" s="102">
        <f>+'Ark1'!AG194</f>
        <v>0.22663202617193595</v>
      </c>
      <c r="K139" s="102"/>
      <c r="L139" s="395"/>
      <c r="M139" s="395"/>
      <c r="N139" s="102">
        <f>+'Ark1'!U194</f>
        <v>26.226050420168065</v>
      </c>
      <c r="O139" s="102"/>
      <c r="P139" s="39"/>
      <c r="Q139" s="39"/>
      <c r="R139" s="39"/>
      <c r="S139" s="39"/>
      <c r="T139" s="39"/>
      <c r="U139" s="39">
        <f>+'Ark1'!S194</f>
        <v>7.2941176470588243</v>
      </c>
      <c r="V139" s="39"/>
      <c r="W139" s="39"/>
      <c r="X139" s="39">
        <f>+'Ark1'!T194</f>
        <v>6.0756302521008401</v>
      </c>
      <c r="Y139" s="39"/>
      <c r="Z139" s="39">
        <f>+'Ark1'!W194</f>
        <v>9.2436974789915975</v>
      </c>
      <c r="AA139" s="102">
        <f>+'Ark1'!X194</f>
        <v>89.915966386554587</v>
      </c>
      <c r="AB139" s="102">
        <f>+'Ark1'!Y194</f>
        <v>61.344537815126039</v>
      </c>
      <c r="AC139" s="102">
        <f>+'Ark1'!Z194</f>
        <v>8.7437897499159778</v>
      </c>
      <c r="AD139" s="102">
        <f>+'Ark1'!AA194</f>
        <v>1.7410174808174999</v>
      </c>
      <c r="AE139" s="39">
        <f>+'Ark1'!AB194</f>
        <v>2.000670744103513</v>
      </c>
      <c r="AF139" s="39">
        <f>+'Ark1'!AC194</f>
        <v>64.077151688647788</v>
      </c>
      <c r="AG139" s="39">
        <f t="shared" si="26"/>
        <v>3.5955069124423957</v>
      </c>
      <c r="AH139" s="102"/>
      <c r="AI139" s="25"/>
      <c r="AS139"/>
      <c r="AW139"/>
      <c r="AX139"/>
      <c r="AY139"/>
      <c r="AZ139"/>
      <c r="BA139"/>
      <c r="BB139"/>
      <c r="BF139"/>
      <c r="BG139"/>
      <c r="BH139"/>
    </row>
    <row r="140" spans="1:60">
      <c r="A140" s="25"/>
      <c r="B140" s="46">
        <f>+'Ark1'!C195</f>
        <v>2022</v>
      </c>
      <c r="C140" s="46">
        <f>+'Ark1'!E195</f>
        <v>25</v>
      </c>
      <c r="D140" s="46">
        <f>+'Ark1'!Q195</f>
        <v>94</v>
      </c>
      <c r="E140" s="39"/>
      <c r="F140" s="127">
        <f>+'Ark1'!R195</f>
        <v>271</v>
      </c>
      <c r="G140" s="39"/>
      <c r="H140" s="102">
        <f>+'Ark1'!AF195</f>
        <v>0.52552989314871912</v>
      </c>
      <c r="I140" s="102"/>
      <c r="J140" s="102">
        <f>+'Ark1'!AG195</f>
        <v>0.53454484535045588</v>
      </c>
      <c r="K140" s="102"/>
      <c r="L140" s="395"/>
      <c r="M140" s="395"/>
      <c r="N140" s="102">
        <f>+'Ark1'!U195</f>
        <v>27.162730627306271</v>
      </c>
      <c r="O140" s="102"/>
      <c r="P140" s="39"/>
      <c r="Q140" s="39"/>
      <c r="R140" s="39"/>
      <c r="S140" s="39"/>
      <c r="T140" s="39"/>
      <c r="U140" s="39">
        <f>+'Ark1'!S195</f>
        <v>7.4132841328413264</v>
      </c>
      <c r="V140" s="39"/>
      <c r="W140" s="39"/>
      <c r="X140" s="39">
        <f>+'Ark1'!T195</f>
        <v>6.1549815498154992</v>
      </c>
      <c r="Y140" s="39"/>
      <c r="Z140" s="39">
        <f>+'Ark1'!W195</f>
        <v>11.439114391143915</v>
      </c>
      <c r="AA140" s="102">
        <f>+'Ark1'!X195</f>
        <v>87.084870848708491</v>
      </c>
      <c r="AB140" s="102">
        <f>+'Ark1'!Y195</f>
        <v>65.313653136531357</v>
      </c>
      <c r="AC140" s="102">
        <f>+'Ark1'!Z195</f>
        <v>9.1528701322626791</v>
      </c>
      <c r="AD140" s="102">
        <f>+'Ark1'!AA195</f>
        <v>1.5578774673899651</v>
      </c>
      <c r="AE140" s="39">
        <f>+'Ark1'!AB195</f>
        <v>2.0950572431459049</v>
      </c>
      <c r="AF140" s="39">
        <f>+'Ark1'!AC195</f>
        <v>72.692207657839987</v>
      </c>
      <c r="AG140" s="39">
        <f t="shared" si="26"/>
        <v>3.6640617222498761</v>
      </c>
      <c r="AH140" s="102"/>
      <c r="AI140" s="25"/>
      <c r="AS140"/>
      <c r="AW140"/>
      <c r="AX140"/>
      <c r="AY140"/>
      <c r="AZ140"/>
      <c r="BA140"/>
      <c r="BB140"/>
      <c r="BF140"/>
      <c r="BG140"/>
      <c r="BH140"/>
    </row>
    <row r="141" spans="1:60">
      <c r="A141" s="25"/>
      <c r="B141" s="46">
        <f>+'Ark1'!C196</f>
        <v>2022</v>
      </c>
      <c r="C141" s="46">
        <f>+'Ark1'!E196</f>
        <v>26</v>
      </c>
      <c r="D141" s="46">
        <f>+'Ark1'!Q196</f>
        <v>44</v>
      </c>
      <c r="E141" s="39"/>
      <c r="F141" s="127">
        <f>+'Ark1'!R196</f>
        <v>173</v>
      </c>
      <c r="G141" s="39"/>
      <c r="H141" s="102">
        <f>+'Ark1'!AF196</f>
        <v>0.33548587274807545</v>
      </c>
      <c r="I141" s="102"/>
      <c r="J141" s="102">
        <f>+'Ark1'!AG196</f>
        <v>0.28786312119842722</v>
      </c>
      <c r="K141" s="102"/>
      <c r="L141" s="395"/>
      <c r="M141" s="395"/>
      <c r="N141" s="102">
        <f>+'Ark1'!U196</f>
        <v>22.913872832369957</v>
      </c>
      <c r="O141" s="102"/>
      <c r="P141" s="39"/>
      <c r="Q141" s="39"/>
      <c r="R141" s="39"/>
      <c r="S141" s="39"/>
      <c r="T141" s="39"/>
      <c r="U141" s="39">
        <f>+'Ark1'!S196</f>
        <v>6.0867052023121389</v>
      </c>
      <c r="V141" s="39"/>
      <c r="W141" s="39"/>
      <c r="X141" s="39">
        <f>+'Ark1'!T196</f>
        <v>5.1676300578034677</v>
      </c>
      <c r="Y141" s="39"/>
      <c r="Z141" s="39">
        <f>+'Ark1'!W196</f>
        <v>10.982658959537575</v>
      </c>
      <c r="AA141" s="102">
        <f>+'Ark1'!X196</f>
        <v>74.566473988439313</v>
      </c>
      <c r="AB141" s="102">
        <f>+'Ark1'!Y196</f>
        <v>39.884393063583822</v>
      </c>
      <c r="AC141" s="102">
        <f>+'Ark1'!Z196</f>
        <v>9.0834622976763555</v>
      </c>
      <c r="AD141" s="102">
        <f>+'Ark1'!AA196</f>
        <v>2.1978699909024089</v>
      </c>
      <c r="AE141" s="39">
        <f>+'Ark1'!AB196</f>
        <v>2.4187833471569564</v>
      </c>
      <c r="AF141" s="39">
        <f>+'Ark1'!AC196</f>
        <v>73.347567491101699</v>
      </c>
      <c r="AG141" s="39">
        <f t="shared" si="26"/>
        <v>3.7645773979107338</v>
      </c>
      <c r="AH141" s="102"/>
      <c r="AI141" s="25"/>
      <c r="AS141"/>
      <c r="AW141"/>
      <c r="AX141"/>
      <c r="AY141"/>
      <c r="AZ141"/>
      <c r="BA141"/>
      <c r="BB141"/>
      <c r="BF141"/>
      <c r="BG141"/>
      <c r="BH141"/>
    </row>
    <row r="142" spans="1:60">
      <c r="A142" s="25"/>
      <c r="B142" s="46">
        <f>+'Ark1'!C197</f>
        <v>2022</v>
      </c>
      <c r="C142" s="46">
        <f>+'Ark1'!E197</f>
        <v>27</v>
      </c>
      <c r="D142" s="46">
        <f>+'Ark1'!Q197</f>
        <v>12</v>
      </c>
      <c r="E142" s="39"/>
      <c r="F142" s="127">
        <f>+'Ark1'!R197</f>
        <v>40</v>
      </c>
      <c r="G142" s="39"/>
      <c r="H142" s="102">
        <f>+'Ark1'!AF197</f>
        <v>7.7568987918630108E-2</v>
      </c>
      <c r="I142" s="102"/>
      <c r="J142" s="102">
        <f>+'Ark1'!AG197</f>
        <v>6.0882530918181008E-2</v>
      </c>
      <c r="K142" s="102"/>
      <c r="L142" s="395"/>
      <c r="M142" s="395"/>
      <c r="N142" s="102">
        <f>+'Ark1'!U197</f>
        <v>20.959999999999997</v>
      </c>
      <c r="O142" s="102"/>
      <c r="P142" s="39"/>
      <c r="Q142" s="39"/>
      <c r="R142" s="39"/>
      <c r="S142" s="39"/>
      <c r="T142" s="39"/>
      <c r="U142" s="39">
        <f>+'Ark1'!S197</f>
        <v>6.6749999999999998</v>
      </c>
      <c r="V142" s="39"/>
      <c r="W142" s="39"/>
      <c r="X142" s="39">
        <f>+'Ark1'!T197</f>
        <v>5.2249999999999996</v>
      </c>
      <c r="Y142" s="39"/>
      <c r="Z142" s="39">
        <f>+'Ark1'!W197</f>
        <v>7.5</v>
      </c>
      <c r="AA142" s="102">
        <f>+'Ark1'!X197</f>
        <v>67.5</v>
      </c>
      <c r="AB142" s="102">
        <f>+'Ark1'!Y197</f>
        <v>32.5</v>
      </c>
      <c r="AC142" s="102">
        <f>+'Ark1'!Z197</f>
        <v>8.4587765072733827</v>
      </c>
      <c r="AD142" s="102">
        <f>+'Ark1'!AA197</f>
        <v>1.3112494041943361</v>
      </c>
      <c r="AE142" s="39">
        <f>+'Ark1'!AB197</f>
        <v>1.9683432119424713</v>
      </c>
      <c r="AF142" s="39">
        <f>+'Ark1'!AC197</f>
        <v>50.056053153409643</v>
      </c>
      <c r="AG142" s="39">
        <f t="shared" si="26"/>
        <v>3.1400749063670408</v>
      </c>
      <c r="AH142" s="102"/>
      <c r="AI142" s="25"/>
      <c r="AS142"/>
      <c r="AW142"/>
      <c r="AX142"/>
      <c r="AY142"/>
      <c r="AZ142"/>
      <c r="BA142"/>
      <c r="BB142"/>
      <c r="BF142"/>
      <c r="BG142"/>
      <c r="BH142"/>
    </row>
    <row r="143" spans="1:60">
      <c r="A143" s="25"/>
      <c r="B143" s="46">
        <f>+'Ark1'!C198</f>
        <v>2022</v>
      </c>
      <c r="C143" s="46">
        <f>+'Ark1'!E198</f>
        <v>28</v>
      </c>
      <c r="D143" s="46">
        <f>+'Ark1'!Q198</f>
        <v>12</v>
      </c>
      <c r="E143" s="39"/>
      <c r="F143" s="127">
        <f>+'Ark1'!R198</f>
        <v>46</v>
      </c>
      <c r="G143" s="39"/>
      <c r="H143" s="102">
        <f>+'Ark1'!AF198</f>
        <v>8.9204336106424684E-2</v>
      </c>
      <c r="I143" s="102"/>
      <c r="J143" s="102">
        <f>+'Ark1'!AG198</f>
        <v>7.5921619841314708E-2</v>
      </c>
      <c r="K143" s="102"/>
      <c r="L143" s="395"/>
      <c r="M143" s="395"/>
      <c r="N143" s="102">
        <f>+'Ark1'!U198</f>
        <v>22.728260869565219</v>
      </c>
      <c r="O143" s="102"/>
      <c r="P143" s="39"/>
      <c r="Q143" s="39"/>
      <c r="R143" s="39"/>
      <c r="S143" s="39"/>
      <c r="T143" s="39"/>
      <c r="U143" s="39">
        <f>+'Ark1'!S198</f>
        <v>6.4782608695652177</v>
      </c>
      <c r="V143" s="39"/>
      <c r="W143" s="39"/>
      <c r="X143" s="39">
        <f>+'Ark1'!T198</f>
        <v>5.1521739130434785</v>
      </c>
      <c r="Y143" s="39"/>
      <c r="Z143" s="39">
        <f>+'Ark1'!W198</f>
        <v>8.695652173913043</v>
      </c>
      <c r="AA143" s="102">
        <f>+'Ark1'!X198</f>
        <v>84.782608695652172</v>
      </c>
      <c r="AB143" s="102">
        <f>+'Ark1'!Y198</f>
        <v>41.304347826086953</v>
      </c>
      <c r="AC143" s="102">
        <f>+'Ark1'!Z198</f>
        <v>8.0234076855453864</v>
      </c>
      <c r="AD143" s="102">
        <f>+'Ark1'!AA198</f>
        <v>1.3471246421591001</v>
      </c>
      <c r="AE143" s="39">
        <f>+'Ark1'!AB198</f>
        <v>2.1158551699464296</v>
      </c>
      <c r="AF143" s="39">
        <f>+'Ark1'!AC198</f>
        <v>69.043345814379904</v>
      </c>
      <c r="AG143" s="39">
        <f t="shared" si="26"/>
        <v>3.5083892617449663</v>
      </c>
      <c r="AH143" s="102"/>
      <c r="AI143" s="25"/>
      <c r="AS143"/>
      <c r="AW143"/>
      <c r="AX143"/>
      <c r="AY143"/>
      <c r="AZ143"/>
      <c r="BA143"/>
      <c r="BB143"/>
      <c r="BF143"/>
      <c r="BG143"/>
      <c r="BH143"/>
    </row>
    <row r="144" spans="1:60">
      <c r="A144" s="25"/>
      <c r="B144" s="46">
        <f>+'Ark1'!C199</f>
        <v>2022</v>
      </c>
      <c r="C144" s="46">
        <f>+'Ark1'!E199</f>
        <v>29</v>
      </c>
      <c r="D144" s="46">
        <f>+'Ark1'!Q199</f>
        <v>5</v>
      </c>
      <c r="E144" s="39"/>
      <c r="F144" s="127">
        <f>+'Ark1'!R199</f>
        <v>14</v>
      </c>
      <c r="G144" s="39"/>
      <c r="H144" s="102">
        <f>+'Ark1'!AF199</f>
        <v>2.7149145771520545E-2</v>
      </c>
      <c r="I144" s="102"/>
      <c r="J144" s="102">
        <f>+'Ark1'!AG199</f>
        <v>2.5648508969825304E-2</v>
      </c>
      <c r="K144" s="102"/>
      <c r="L144" s="395"/>
      <c r="M144" s="395"/>
      <c r="N144" s="102">
        <f>+'Ark1'!U199</f>
        <v>25.228571428571424</v>
      </c>
      <c r="O144" s="102"/>
      <c r="P144" s="39"/>
      <c r="Q144" s="39"/>
      <c r="R144" s="39"/>
      <c r="S144" s="39"/>
      <c r="T144" s="39"/>
      <c r="U144" s="39">
        <f>+'Ark1'!S199</f>
        <v>7.2142857142857117</v>
      </c>
      <c r="V144" s="39"/>
      <c r="W144" s="39"/>
      <c r="X144" s="39">
        <f>+'Ark1'!T199</f>
        <v>6.5714285714285694</v>
      </c>
      <c r="Y144" s="39"/>
      <c r="Z144" s="39">
        <f>+'Ark1'!W199</f>
        <v>14.285714285714288</v>
      </c>
      <c r="AA144" s="102">
        <f>+'Ark1'!X199</f>
        <v>100</v>
      </c>
      <c r="AB144" s="102">
        <f>+'Ark1'!Y199</f>
        <v>71.428571428571445</v>
      </c>
      <c r="AC144" s="102">
        <f>+'Ark1'!Z199</f>
        <v>3.9039226740418487</v>
      </c>
      <c r="AD144" s="102">
        <f>+'Ark1'!AA199</f>
        <v>1.1450871101343829</v>
      </c>
      <c r="AE144" s="39">
        <f>+'Ark1'!AB199</f>
        <v>1.5452362609131411</v>
      </c>
      <c r="AF144" s="39">
        <f>+'Ark1'!AC199</f>
        <v>24.949069531288671</v>
      </c>
      <c r="AG144" s="39">
        <f t="shared" si="26"/>
        <v>3.4970297029702975</v>
      </c>
      <c r="AH144" s="102"/>
      <c r="AI144" s="25"/>
      <c r="AS144"/>
      <c r="AW144"/>
      <c r="AX144"/>
      <c r="AY144"/>
      <c r="AZ144"/>
      <c r="BA144"/>
      <c r="BB144"/>
      <c r="BF144"/>
      <c r="BG144"/>
      <c r="BH144"/>
    </row>
    <row r="145" spans="1:60">
      <c r="A145" s="25"/>
      <c r="B145" s="46">
        <f>+'Ark1'!C200</f>
        <v>2022</v>
      </c>
      <c r="C145" s="46">
        <f>+'Ark1'!E200</f>
        <v>30</v>
      </c>
      <c r="D145" s="46">
        <f>+'Ark1'!Q200</f>
        <v>16</v>
      </c>
      <c r="E145" s="39"/>
      <c r="F145" s="127">
        <f>+'Ark1'!R200</f>
        <v>72</v>
      </c>
      <c r="G145" s="39"/>
      <c r="H145" s="102">
        <f>+'Ark1'!AF200</f>
        <v>0.13962417825353421</v>
      </c>
      <c r="I145" s="102"/>
      <c r="J145" s="102">
        <f>+'Ark1'!AG200</f>
        <v>0.12265099561165048</v>
      </c>
      <c r="K145" s="102"/>
      <c r="L145" s="395"/>
      <c r="M145" s="395"/>
      <c r="N145" s="102">
        <f>+'Ark1'!U200</f>
        <v>23.458333333333339</v>
      </c>
      <c r="O145" s="102"/>
      <c r="P145" s="39"/>
      <c r="Q145" s="39"/>
      <c r="R145" s="39"/>
      <c r="S145" s="39"/>
      <c r="T145" s="39"/>
      <c r="U145" s="39">
        <f>+'Ark1'!S200</f>
        <v>6.9305555555555562</v>
      </c>
      <c r="V145" s="39"/>
      <c r="W145" s="39"/>
      <c r="X145" s="39">
        <f>+'Ark1'!T200</f>
        <v>6.083333333333333</v>
      </c>
      <c r="Y145" s="39"/>
      <c r="Z145" s="39">
        <f>+'Ark1'!W200</f>
        <v>12.5</v>
      </c>
      <c r="AA145" s="102">
        <f>+'Ark1'!X200</f>
        <v>87.5</v>
      </c>
      <c r="AB145" s="102">
        <f>+'Ark1'!Y200</f>
        <v>43.05555555555555</v>
      </c>
      <c r="AC145" s="102">
        <f>+'Ark1'!Z200</f>
        <v>8.8838766250375656</v>
      </c>
      <c r="AD145" s="102">
        <f>+'Ark1'!AA200</f>
        <v>1.7104774259519939</v>
      </c>
      <c r="AE145" s="39">
        <f>+'Ark1'!AB200</f>
        <v>1.8465433171800281</v>
      </c>
      <c r="AF145" s="39">
        <f>+'Ark1'!AC200</f>
        <v>80.266984889110731</v>
      </c>
      <c r="AG145" s="39">
        <f t="shared" si="26"/>
        <v>3.3847695390781567</v>
      </c>
      <c r="AH145" s="102"/>
      <c r="AI145" s="25"/>
      <c r="AS145"/>
      <c r="AW145"/>
      <c r="AX145"/>
      <c r="AY145"/>
      <c r="AZ145"/>
      <c r="BA145"/>
      <c r="BB145"/>
      <c r="BF145"/>
      <c r="BG145"/>
      <c r="BH145"/>
    </row>
    <row r="146" spans="1:60">
      <c r="A146" s="25"/>
      <c r="B146" s="46">
        <f>+'Ark1'!C201</f>
        <v>2022</v>
      </c>
      <c r="C146" s="46">
        <f>+'Ark1'!E201</f>
        <v>31</v>
      </c>
      <c r="D146" s="46">
        <f>+'Ark1'!Q201</f>
        <v>82</v>
      </c>
      <c r="E146" s="39"/>
      <c r="F146" s="127">
        <f>+'Ark1'!R201</f>
        <v>498</v>
      </c>
      <c r="G146" s="39"/>
      <c r="H146" s="102">
        <f>+'Ark1'!AF201</f>
        <v>0.96573389958694533</v>
      </c>
      <c r="I146" s="102"/>
      <c r="J146" s="102">
        <f>+'Ark1'!AG201</f>
        <v>0.72019880353917509</v>
      </c>
      <c r="K146" s="102"/>
      <c r="L146" s="395"/>
      <c r="M146" s="395"/>
      <c r="N146" s="102">
        <f>+'Ark1'!U201</f>
        <v>19.915060240963872</v>
      </c>
      <c r="O146" s="102"/>
      <c r="P146" s="39"/>
      <c r="Q146" s="39"/>
      <c r="R146" s="39"/>
      <c r="S146" s="39"/>
      <c r="T146" s="39"/>
      <c r="U146" s="39">
        <f>+'Ark1'!S201</f>
        <v>6.3614457831325293</v>
      </c>
      <c r="V146" s="39"/>
      <c r="W146" s="39"/>
      <c r="X146" s="39">
        <f>+'Ark1'!T201</f>
        <v>5.6907630522088359</v>
      </c>
      <c r="Y146" s="39"/>
      <c r="Z146" s="39">
        <f>+'Ark1'!W201</f>
        <v>3.6144578313253009</v>
      </c>
      <c r="AA146" s="102">
        <f>+'Ark1'!X201</f>
        <v>56.024096385542173</v>
      </c>
      <c r="AB146" s="102">
        <f>+'Ark1'!Y201</f>
        <v>30.120481927710841</v>
      </c>
      <c r="AC146" s="102">
        <f>+'Ark1'!Z201</f>
        <v>8.2704920197883052</v>
      </c>
      <c r="AD146" s="102">
        <f>+'Ark1'!AA201</f>
        <v>1.3345424430122457</v>
      </c>
      <c r="AE146" s="39">
        <f>+'Ark1'!AB201</f>
        <v>1.6171629118968749</v>
      </c>
      <c r="AF146" s="39">
        <f>+'Ark1'!AC201</f>
        <v>61.145022540096321</v>
      </c>
      <c r="AG146" s="39">
        <f t="shared" si="26"/>
        <v>3.1305871212121241</v>
      </c>
      <c r="AH146" s="102"/>
      <c r="AI146" s="25"/>
      <c r="AS146"/>
      <c r="AW146"/>
      <c r="AX146"/>
      <c r="AY146"/>
      <c r="AZ146"/>
      <c r="BA146"/>
      <c r="BB146"/>
      <c r="BF146"/>
      <c r="BG146"/>
      <c r="BH146"/>
    </row>
    <row r="147" spans="1:60">
      <c r="A147" s="25"/>
      <c r="B147" s="46">
        <f>+'Ark1'!C202</f>
        <v>2022</v>
      </c>
      <c r="C147" s="46">
        <f>+'Ark1'!E202</f>
        <v>32</v>
      </c>
      <c r="D147" s="46">
        <f>+'Ark1'!Q202</f>
        <v>117</v>
      </c>
      <c r="E147" s="39"/>
      <c r="F147" s="127">
        <f>+'Ark1'!R202</f>
        <v>451</v>
      </c>
      <c r="G147" s="39"/>
      <c r="H147" s="102">
        <f>+'Ark1'!AF202</f>
        <v>0.87459033878255488</v>
      </c>
      <c r="I147" s="102"/>
      <c r="J147" s="102">
        <f>+'Ark1'!AG202</f>
        <v>0.89352956814867612</v>
      </c>
      <c r="K147" s="102"/>
      <c r="L147" s="395"/>
      <c r="M147" s="395"/>
      <c r="N147" s="102">
        <f>+'Ark1'!U202</f>
        <v>27.282926829268295</v>
      </c>
      <c r="O147" s="102"/>
      <c r="P147" s="39"/>
      <c r="Q147" s="39"/>
      <c r="R147" s="39"/>
      <c r="S147" s="39"/>
      <c r="T147" s="39"/>
      <c r="U147" s="39">
        <f>+'Ark1'!S202</f>
        <v>6.9778270509977807</v>
      </c>
      <c r="V147" s="39"/>
      <c r="W147" s="39"/>
      <c r="X147" s="39">
        <f>+'Ark1'!T202</f>
        <v>5.8736141906873618</v>
      </c>
      <c r="Y147" s="39"/>
      <c r="Z147" s="39">
        <f>+'Ark1'!W202</f>
        <v>11.751662971175165</v>
      </c>
      <c r="AA147" s="102">
        <f>+'Ark1'!X202</f>
        <v>90.909090909090892</v>
      </c>
      <c r="AB147" s="102">
        <f>+'Ark1'!Y202</f>
        <v>60.975609756097562</v>
      </c>
      <c r="AC147" s="102">
        <f>+'Ark1'!Z202</f>
        <v>9.3412632191269154</v>
      </c>
      <c r="AD147" s="102">
        <f>+'Ark1'!AA202</f>
        <v>1.9264630864108796</v>
      </c>
      <c r="AE147" s="39">
        <f>+'Ark1'!AB202</f>
        <v>2.0803142399019325</v>
      </c>
      <c r="AF147" s="39">
        <f>+'Ark1'!AC202</f>
        <v>65.531288914662113</v>
      </c>
      <c r="AG147" s="39">
        <f t="shared" si="26"/>
        <v>3.9099459802986987</v>
      </c>
      <c r="AH147" s="102"/>
      <c r="AI147" s="25"/>
      <c r="AS147"/>
      <c r="AW147"/>
      <c r="AX147"/>
      <c r="AY147"/>
      <c r="AZ147"/>
      <c r="BA147"/>
      <c r="BB147"/>
      <c r="BF147"/>
      <c r="BG147"/>
      <c r="BH147"/>
    </row>
    <row r="148" spans="1:60">
      <c r="A148" s="25"/>
      <c r="B148" s="46">
        <f>+'Ark1'!C203</f>
        <v>2022</v>
      </c>
      <c r="C148" s="46">
        <f>+'Ark1'!E203</f>
        <v>33</v>
      </c>
      <c r="D148" s="46">
        <f>+'Ark1'!Q203</f>
        <v>382</v>
      </c>
      <c r="E148" s="39"/>
      <c r="F148" s="127">
        <f>+'Ark1'!R203</f>
        <v>1675</v>
      </c>
      <c r="G148" s="39"/>
      <c r="H148" s="102">
        <f>+'Ark1'!AF203</f>
        <v>3.2482013690926359</v>
      </c>
      <c r="I148" s="102"/>
      <c r="J148" s="102">
        <f>+'Ark1'!AG203</f>
        <v>3.0828897794540473</v>
      </c>
      <c r="K148" s="102"/>
      <c r="L148" s="395"/>
      <c r="M148" s="395"/>
      <c r="N148" s="102">
        <f>+'Ark1'!U203</f>
        <v>25.345552238805968</v>
      </c>
      <c r="O148" s="102"/>
      <c r="P148" s="39"/>
      <c r="Q148" s="39"/>
      <c r="R148" s="39"/>
      <c r="S148" s="39"/>
      <c r="T148" s="39"/>
      <c r="U148" s="39">
        <f>+'Ark1'!S203</f>
        <v>6.8232835820895508</v>
      </c>
      <c r="V148" s="39"/>
      <c r="W148" s="39"/>
      <c r="X148" s="39">
        <f>+'Ark1'!T203</f>
        <v>5.9988059701492542</v>
      </c>
      <c r="Y148" s="39"/>
      <c r="Z148" s="39">
        <f>+'Ark1'!W203</f>
        <v>9.7910447761194064</v>
      </c>
      <c r="AA148" s="102">
        <f>+'Ark1'!X203</f>
        <v>79.223880597014897</v>
      </c>
      <c r="AB148" s="102">
        <f>+'Ark1'!Y203</f>
        <v>58.149253731343279</v>
      </c>
      <c r="AC148" s="102">
        <f>+'Ark1'!Z203</f>
        <v>9.6147621066084881</v>
      </c>
      <c r="AD148" s="102">
        <f>+'Ark1'!AA203</f>
        <v>1.7591877264506548</v>
      </c>
      <c r="AE148" s="39">
        <f>+'Ark1'!AB203</f>
        <v>2.0419477988182484</v>
      </c>
      <c r="AF148" s="39">
        <f>+'Ark1'!AC203</f>
        <v>70.750822803821578</v>
      </c>
      <c r="AG148" s="39">
        <f t="shared" ref="AG148:AG167" si="27">+N148/U148</f>
        <v>3.714568203692362</v>
      </c>
      <c r="AH148" s="102"/>
      <c r="AI148" s="25"/>
      <c r="AS148"/>
      <c r="AW148"/>
      <c r="AX148"/>
      <c r="AY148"/>
      <c r="AZ148"/>
      <c r="BA148"/>
      <c r="BB148"/>
      <c r="BF148"/>
      <c r="BG148"/>
      <c r="BH148"/>
    </row>
    <row r="149" spans="1:60">
      <c r="A149" s="25"/>
      <c r="B149" s="46">
        <f>+'Ark1'!C204</f>
        <v>2022</v>
      </c>
      <c r="C149" s="46">
        <f>+'Ark1'!E204</f>
        <v>34</v>
      </c>
      <c r="D149" s="46">
        <f>+'Ark1'!Q204</f>
        <v>566</v>
      </c>
      <c r="E149" s="39"/>
      <c r="F149" s="127">
        <f>+'Ark1'!R204</f>
        <v>2358</v>
      </c>
      <c r="G149" s="39"/>
      <c r="H149" s="102">
        <f>+'Ark1'!AF204</f>
        <v>4.5726918378032462</v>
      </c>
      <c r="I149" s="102"/>
      <c r="J149" s="102">
        <f>+'Ark1'!AG204</f>
        <v>4.5056703755582204</v>
      </c>
      <c r="K149" s="102"/>
      <c r="L149" s="395"/>
      <c r="M149" s="395"/>
      <c r="N149" s="102">
        <f>+'Ark1'!U204</f>
        <v>26.313231552162858</v>
      </c>
      <c r="O149" s="102"/>
      <c r="P149" s="39"/>
      <c r="Q149" s="39"/>
      <c r="R149" s="39"/>
      <c r="S149" s="39"/>
      <c r="T149" s="39"/>
      <c r="U149" s="39">
        <f>+'Ark1'!S204</f>
        <v>6.8117048346055986</v>
      </c>
      <c r="V149" s="39"/>
      <c r="W149" s="39"/>
      <c r="X149" s="39">
        <f>+'Ark1'!T204</f>
        <v>6.1043256997455471</v>
      </c>
      <c r="Y149" s="39"/>
      <c r="Z149" s="39">
        <f>+'Ark1'!W204</f>
        <v>12.934690415606443</v>
      </c>
      <c r="AA149" s="102">
        <f>+'Ark1'!X204</f>
        <v>85.623409669211185</v>
      </c>
      <c r="AB149" s="102">
        <f>+'Ark1'!Y204</f>
        <v>62.256149279050049</v>
      </c>
      <c r="AC149" s="102">
        <f>+'Ark1'!Z204</f>
        <v>9.1498700421248991</v>
      </c>
      <c r="AD149" s="102">
        <f>+'Ark1'!AA204</f>
        <v>1.7286682360905958</v>
      </c>
      <c r="AE149" s="39">
        <f>+'Ark1'!AB204</f>
        <v>2.1774867700010274</v>
      </c>
      <c r="AF149" s="39">
        <f>+'Ark1'!AC204</f>
        <v>67.449067818498307</v>
      </c>
      <c r="AG149" s="39">
        <f t="shared" si="27"/>
        <v>3.8629435935748981</v>
      </c>
      <c r="AH149" s="102"/>
      <c r="AI149" s="25"/>
      <c r="AS149"/>
      <c r="AW149"/>
      <c r="AX149"/>
      <c r="AY149"/>
      <c r="AZ149"/>
      <c r="BA149"/>
      <c r="BB149"/>
      <c r="BF149"/>
      <c r="BG149"/>
      <c r="BH149"/>
    </row>
    <row r="150" spans="1:60">
      <c r="A150" s="25"/>
      <c r="B150" s="46">
        <f>+'Ark1'!C205</f>
        <v>2022</v>
      </c>
      <c r="C150" s="46">
        <f>+'Ark1'!E205</f>
        <v>35</v>
      </c>
      <c r="D150" s="46">
        <f>+'Ark1'!Q205</f>
        <v>899</v>
      </c>
      <c r="E150" s="39"/>
      <c r="F150" s="127">
        <f>+'Ark1'!R205</f>
        <v>3512</v>
      </c>
      <c r="G150" s="39"/>
      <c r="H150" s="102">
        <f>+'Ark1'!AF205</f>
        <v>6.8105571392557245</v>
      </c>
      <c r="I150" s="102"/>
      <c r="J150" s="102">
        <f>+'Ark1'!AG205</f>
        <v>6.8280215915132185</v>
      </c>
      <c r="K150" s="102"/>
      <c r="L150" s="395"/>
      <c r="M150" s="395"/>
      <c r="N150" s="102">
        <f>+'Ark1'!U205</f>
        <v>26.773117881548984</v>
      </c>
      <c r="O150" s="102"/>
      <c r="P150" s="39"/>
      <c r="Q150" s="39"/>
      <c r="R150" s="39"/>
      <c r="S150" s="39"/>
      <c r="T150" s="39"/>
      <c r="U150" s="39">
        <f>+'Ark1'!S205</f>
        <v>6.8362756264236912</v>
      </c>
      <c r="V150" s="39"/>
      <c r="W150" s="39"/>
      <c r="X150" s="39">
        <f>+'Ark1'!T205</f>
        <v>5.8220387243735781</v>
      </c>
      <c r="Y150" s="39"/>
      <c r="Z150" s="39">
        <f>+'Ark1'!W205</f>
        <v>10.506833712984056</v>
      </c>
      <c r="AA150" s="102">
        <f>+'Ark1'!X205</f>
        <v>90.461275626423642</v>
      </c>
      <c r="AB150" s="102">
        <f>+'Ark1'!Y205</f>
        <v>66.059225512528485</v>
      </c>
      <c r="AC150" s="102">
        <f>+'Ark1'!Z205</f>
        <v>8.4977384127713584</v>
      </c>
      <c r="AD150" s="102">
        <f>+'Ark1'!AA205</f>
        <v>1.9004898724973904</v>
      </c>
      <c r="AE150" s="39">
        <f>+'Ark1'!AB205</f>
        <v>2.1924605618184154</v>
      </c>
      <c r="AF150" s="39">
        <f>+'Ark1'!AC205</f>
        <v>64.108046972846481</v>
      </c>
      <c r="AG150" s="39">
        <f t="shared" si="27"/>
        <v>3.9163309592236253</v>
      </c>
      <c r="AH150" s="102"/>
      <c r="AI150" s="25"/>
      <c r="AS150"/>
      <c r="AW150"/>
      <c r="AX150"/>
      <c r="AY150"/>
      <c r="AZ150"/>
      <c r="BA150"/>
      <c r="BB150"/>
      <c r="BF150"/>
      <c r="BG150"/>
      <c r="BH150"/>
    </row>
    <row r="151" spans="1:60">
      <c r="A151" s="25"/>
      <c r="B151" s="46">
        <f>+'Ark1'!C206</f>
        <v>2022</v>
      </c>
      <c r="C151" s="46">
        <f>+'Ark1'!E206</f>
        <v>36</v>
      </c>
      <c r="D151" s="46">
        <f>+'Ark1'!Q206</f>
        <v>549</v>
      </c>
      <c r="E151" s="39"/>
      <c r="F151" s="127">
        <f>+'Ark1'!R206</f>
        <v>1750</v>
      </c>
      <c r="G151" s="39"/>
      <c r="H151" s="102">
        <f>+'Ark1'!AF206</f>
        <v>3.393643221440068</v>
      </c>
      <c r="I151" s="102"/>
      <c r="J151" s="102">
        <f>+'Ark1'!AG206</f>
        <v>3.4563980067651929</v>
      </c>
      <c r="K151" s="102"/>
      <c r="L151" s="395"/>
      <c r="M151" s="395"/>
      <c r="N151" s="102">
        <f>+'Ark1'!U206</f>
        <v>27.198457142857141</v>
      </c>
      <c r="O151" s="102"/>
      <c r="P151" s="39"/>
      <c r="Q151" s="39"/>
      <c r="R151" s="39"/>
      <c r="S151" s="39"/>
      <c r="T151" s="39"/>
      <c r="U151" s="39">
        <f>+'Ark1'!S206</f>
        <v>6.79657142857143</v>
      </c>
      <c r="V151" s="39"/>
      <c r="W151" s="39"/>
      <c r="X151" s="39">
        <f>+'Ark1'!T206</f>
        <v>5.9205714285714279</v>
      </c>
      <c r="Y151" s="39"/>
      <c r="Z151" s="39">
        <f>+'Ark1'!W206</f>
        <v>9.9428571428571448</v>
      </c>
      <c r="AA151" s="102">
        <f>+'Ark1'!X206</f>
        <v>94.514285714285762</v>
      </c>
      <c r="AB151" s="102">
        <f>+'Ark1'!Y206</f>
        <v>70.914285714285697</v>
      </c>
      <c r="AC151" s="102">
        <f>+'Ark1'!Z206</f>
        <v>7.2509390853593505</v>
      </c>
      <c r="AD151" s="102">
        <f>+'Ark1'!AA206</f>
        <v>1.7415230491188596</v>
      </c>
      <c r="AE151" s="39">
        <f>+'Ark1'!AB206</f>
        <v>2.0510567908236159</v>
      </c>
      <c r="AF151" s="39">
        <f>+'Ark1'!AC206</f>
        <v>60.339794733476786</v>
      </c>
      <c r="AG151" s="39">
        <f t="shared" si="27"/>
        <v>4.0017908189002851</v>
      </c>
      <c r="AH151" s="102"/>
      <c r="AI151" s="25"/>
      <c r="AS151"/>
      <c r="AW151"/>
      <c r="AX151"/>
      <c r="AY151"/>
      <c r="AZ151"/>
      <c r="BA151"/>
      <c r="BB151"/>
      <c r="BF151"/>
      <c r="BG151"/>
      <c r="BH151"/>
    </row>
    <row r="152" spans="1:60">
      <c r="A152" s="25"/>
      <c r="B152" s="46">
        <f>+'Ark1'!C207</f>
        <v>2022</v>
      </c>
      <c r="C152" s="46">
        <f>+'Ark1'!E207</f>
        <v>37</v>
      </c>
      <c r="D152" s="46">
        <f>+'Ark1'!Q207</f>
        <v>549</v>
      </c>
      <c r="E152" s="39"/>
      <c r="F152" s="127">
        <f>+'Ark1'!R207</f>
        <v>1745</v>
      </c>
      <c r="G152" s="39"/>
      <c r="H152" s="102">
        <f>+'Ark1'!AF207</f>
        <v>3.3839470979502391</v>
      </c>
      <c r="I152" s="102"/>
      <c r="J152" s="102">
        <f>+'Ark1'!AG207</f>
        <v>3.2616741200081529</v>
      </c>
      <c r="K152" s="102"/>
      <c r="L152" s="395"/>
      <c r="M152" s="395"/>
      <c r="N152" s="102">
        <f>+'Ark1'!U207</f>
        <v>25.739713467048713</v>
      </c>
      <c r="O152" s="102"/>
      <c r="P152" s="39"/>
      <c r="Q152" s="39"/>
      <c r="R152" s="39"/>
      <c r="S152" s="39"/>
      <c r="T152" s="39"/>
      <c r="U152" s="39">
        <f>+'Ark1'!S207</f>
        <v>6.7598853868194837</v>
      </c>
      <c r="V152" s="39"/>
      <c r="W152" s="39"/>
      <c r="X152" s="39">
        <f>+'Ark1'!T207</f>
        <v>6.2303724928366782</v>
      </c>
      <c r="Y152" s="39"/>
      <c r="Z152" s="39">
        <f>+'Ark1'!W207</f>
        <v>13.46704871060172</v>
      </c>
      <c r="AA152" s="102">
        <f>+'Ark1'!X207</f>
        <v>84.584527220630378</v>
      </c>
      <c r="AB152" s="102">
        <f>+'Ark1'!Y207</f>
        <v>62.292263610315182</v>
      </c>
      <c r="AC152" s="102">
        <f>+'Ark1'!Z207</f>
        <v>8.6547063188288824</v>
      </c>
      <c r="AD152" s="102">
        <f>+'Ark1'!AA207</f>
        <v>1.8099362772865857</v>
      </c>
      <c r="AE152" s="39">
        <f>+'Ark1'!AB207</f>
        <v>2.100537556778789</v>
      </c>
      <c r="AF152" s="39">
        <f>+'Ark1'!AC207</f>
        <v>66.40634873129278</v>
      </c>
      <c r="AG152" s="39">
        <f t="shared" si="27"/>
        <v>3.8077144794845719</v>
      </c>
      <c r="AH152" s="102"/>
      <c r="AI152" s="25"/>
      <c r="AS152"/>
      <c r="AW152"/>
      <c r="AX152"/>
      <c r="AY152"/>
      <c r="AZ152"/>
      <c r="BA152"/>
      <c r="BB152"/>
      <c r="BF152"/>
      <c r="BG152"/>
      <c r="BH152"/>
    </row>
    <row r="153" spans="1:60">
      <c r="A153" s="25"/>
      <c r="B153" s="46">
        <f>+'Ark1'!C208</f>
        <v>2022</v>
      </c>
      <c r="C153" s="46">
        <f>+'Ark1'!E208</f>
        <v>38</v>
      </c>
      <c r="D153" s="46">
        <f>+'Ark1'!Q208</f>
        <v>559</v>
      </c>
      <c r="E153" s="39"/>
      <c r="F153" s="127">
        <f>+'Ark1'!R208</f>
        <v>1682</v>
      </c>
      <c r="G153" s="39"/>
      <c r="H153" s="102">
        <f>+'Ark1'!AF208</f>
        <v>3.2617759419783976</v>
      </c>
      <c r="I153" s="102"/>
      <c r="J153" s="102">
        <f>+'Ark1'!AG208</f>
        <v>3.0066050719999073</v>
      </c>
      <c r="K153" s="102"/>
      <c r="L153" s="395"/>
      <c r="M153" s="395"/>
      <c r="N153" s="102">
        <f>+'Ark1'!U208</f>
        <v>24.615517241379287</v>
      </c>
      <c r="O153" s="102"/>
      <c r="P153" s="39"/>
      <c r="Q153" s="39"/>
      <c r="R153" s="39"/>
      <c r="S153" s="39"/>
      <c r="T153" s="39"/>
      <c r="U153" s="39">
        <f>+'Ark1'!S208</f>
        <v>6.7300832342449448</v>
      </c>
      <c r="V153" s="39"/>
      <c r="W153" s="39"/>
      <c r="X153" s="39">
        <f>+'Ark1'!T208</f>
        <v>6.2877526753864448</v>
      </c>
      <c r="Y153" s="39"/>
      <c r="Z153" s="39">
        <f>+'Ark1'!W208</f>
        <v>12.96076099881094</v>
      </c>
      <c r="AA153" s="102">
        <f>+'Ark1'!X208</f>
        <v>81.212841854934581</v>
      </c>
      <c r="AB153" s="102">
        <f>+'Ark1'!Y208</f>
        <v>57.372175980975037</v>
      </c>
      <c r="AC153" s="102">
        <f>+'Ark1'!Z208</f>
        <v>8.6624850616621991</v>
      </c>
      <c r="AD153" s="102">
        <f>+'Ark1'!AA208</f>
        <v>1.8167305747362363</v>
      </c>
      <c r="AE153" s="39">
        <f>+'Ark1'!AB208</f>
        <v>2.0750954743751606</v>
      </c>
      <c r="AF153" s="39">
        <f>+'Ark1'!AC208</f>
        <v>66.75911736267625</v>
      </c>
      <c r="AG153" s="39">
        <f t="shared" si="27"/>
        <v>3.6575353356890434</v>
      </c>
      <c r="AH153" s="102"/>
      <c r="AI153" s="25"/>
      <c r="AS153"/>
      <c r="AW153"/>
      <c r="AX153"/>
      <c r="AY153"/>
      <c r="AZ153"/>
      <c r="BA153"/>
      <c r="BB153"/>
      <c r="BF153"/>
      <c r="BG153"/>
      <c r="BH153"/>
    </row>
    <row r="154" spans="1:60">
      <c r="A154" s="25"/>
      <c r="B154" s="46">
        <f>+'Ark1'!C209</f>
        <v>2022</v>
      </c>
      <c r="C154" s="46">
        <f>+'Ark1'!E209</f>
        <v>39</v>
      </c>
      <c r="D154" s="46">
        <f>+'Ark1'!Q209</f>
        <v>577</v>
      </c>
      <c r="E154" s="39"/>
      <c r="F154" s="127">
        <f>+'Ark1'!R209</f>
        <v>1679</v>
      </c>
      <c r="G154" s="39"/>
      <c r="H154" s="102">
        <f>+'Ark1'!AF209</f>
        <v>3.2559582678845</v>
      </c>
      <c r="I154" s="102"/>
      <c r="J154" s="102">
        <f>+'Ark1'!AG209</f>
        <v>2.9092685447542923</v>
      </c>
      <c r="K154" s="102"/>
      <c r="L154" s="395"/>
      <c r="M154" s="395"/>
      <c r="N154" s="102">
        <f>+'Ark1'!U209</f>
        <v>23.861167361524764</v>
      </c>
      <c r="O154" s="102"/>
      <c r="P154" s="39"/>
      <c r="Q154" s="39"/>
      <c r="R154" s="39"/>
      <c r="S154" s="39"/>
      <c r="T154" s="39"/>
      <c r="U154" s="39">
        <f>+'Ark1'!S209</f>
        <v>6.7790351399642645</v>
      </c>
      <c r="V154" s="39"/>
      <c r="W154" s="39"/>
      <c r="X154" s="39">
        <f>+'Ark1'!T209</f>
        <v>6.5211435378201319</v>
      </c>
      <c r="Y154" s="39"/>
      <c r="Z154" s="39">
        <f>+'Ark1'!W209</f>
        <v>15.425848719475878</v>
      </c>
      <c r="AA154" s="102">
        <f>+'Ark1'!X209</f>
        <v>80.047647409172129</v>
      </c>
      <c r="AB154" s="102">
        <f>+'Ark1'!Y209</f>
        <v>53.662894580107199</v>
      </c>
      <c r="AC154" s="102">
        <f>+'Ark1'!Z209</f>
        <v>8.9796702462821312</v>
      </c>
      <c r="AD154" s="102">
        <f>+'Ark1'!AA209</f>
        <v>1.8759983702037129</v>
      </c>
      <c r="AE154" s="39">
        <f>+'Ark1'!AB209</f>
        <v>2.1125281316123843</v>
      </c>
      <c r="AF154" s="39">
        <f>+'Ark1'!AC209</f>
        <v>69.352179868502319</v>
      </c>
      <c r="AG154" s="39">
        <f t="shared" si="27"/>
        <v>3.5198471270427056</v>
      </c>
      <c r="AH154" s="102"/>
      <c r="AI154" s="25"/>
      <c r="AS154"/>
      <c r="AW154"/>
      <c r="AX154"/>
      <c r="AY154"/>
      <c r="AZ154"/>
      <c r="BA154"/>
      <c r="BB154"/>
      <c r="BF154"/>
      <c r="BG154"/>
      <c r="BH154"/>
    </row>
    <row r="155" spans="1:60">
      <c r="A155" s="25"/>
      <c r="B155" s="46">
        <f>+'Ark1'!C210</f>
        <v>2022</v>
      </c>
      <c r="C155" s="46">
        <f>+'Ark1'!E210</f>
        <v>40</v>
      </c>
      <c r="D155" s="46">
        <f>+'Ark1'!Q210</f>
        <v>648</v>
      </c>
      <c r="E155" s="39"/>
      <c r="F155" s="127">
        <f>+'Ark1'!R210</f>
        <v>2058</v>
      </c>
      <c r="G155" s="39"/>
      <c r="H155" s="102">
        <f>+'Ark1'!AF210</f>
        <v>3.9909244284135199</v>
      </c>
      <c r="I155" s="102"/>
      <c r="J155" s="102">
        <f>+'Ark1'!AG210</f>
        <v>3.5261035666749718</v>
      </c>
      <c r="K155" s="102"/>
      <c r="L155" s="395"/>
      <c r="M155" s="395"/>
      <c r="N155" s="102">
        <f>+'Ark1'!U210</f>
        <v>23.594363459669555</v>
      </c>
      <c r="O155" s="102"/>
      <c r="P155" s="39"/>
      <c r="Q155" s="39"/>
      <c r="R155" s="39"/>
      <c r="S155" s="39"/>
      <c r="T155" s="39"/>
      <c r="U155" s="39">
        <f>+'Ark1'!S210</f>
        <v>6.6535471331389697</v>
      </c>
      <c r="V155" s="39"/>
      <c r="W155" s="39"/>
      <c r="X155" s="39">
        <f>+'Ark1'!T210</f>
        <v>6.7536443148688052</v>
      </c>
      <c r="Y155" s="39"/>
      <c r="Z155" s="39">
        <f>+'Ark1'!W210</f>
        <v>17.735665694849374</v>
      </c>
      <c r="AA155" s="102">
        <f>+'Ark1'!X210</f>
        <v>78.960155490767718</v>
      </c>
      <c r="AB155" s="102">
        <f>+'Ark1'!Y210</f>
        <v>50.534499514091344</v>
      </c>
      <c r="AC155" s="102">
        <f>+'Ark1'!Z210</f>
        <v>8.2605927701087651</v>
      </c>
      <c r="AD155" s="102">
        <f>+'Ark1'!AA210</f>
        <v>1.8294612930860137</v>
      </c>
      <c r="AE155" s="39">
        <f>+'Ark1'!AB210</f>
        <v>2.1446814986451828</v>
      </c>
      <c r="AF155" s="39">
        <f>+'Ark1'!AC210</f>
        <v>70.828926513775116</v>
      </c>
      <c r="AG155" s="39">
        <f t="shared" si="27"/>
        <v>3.5461330606879389</v>
      </c>
      <c r="AH155" s="102"/>
      <c r="AI155" s="25"/>
      <c r="AS155"/>
      <c r="AW155"/>
      <c r="AX155"/>
      <c r="AY155"/>
      <c r="AZ155"/>
      <c r="BA155"/>
      <c r="BB155"/>
      <c r="BF155"/>
      <c r="BG155"/>
      <c r="BH155"/>
    </row>
    <row r="156" spans="1:60">
      <c r="A156" s="25"/>
      <c r="B156" s="46">
        <f>+'Ark1'!C211</f>
        <v>2022</v>
      </c>
      <c r="C156" s="46">
        <f>+'Ark1'!E211</f>
        <v>41</v>
      </c>
      <c r="D156" s="46">
        <f>+'Ark1'!Q211</f>
        <v>815</v>
      </c>
      <c r="E156" s="39"/>
      <c r="F156" s="127">
        <f>+'Ark1'!R211</f>
        <v>3217</v>
      </c>
      <c r="G156" s="39"/>
      <c r="H156" s="102">
        <f>+'Ark1'!AF211</f>
        <v>6.2384858533558285</v>
      </c>
      <c r="I156" s="102"/>
      <c r="J156" s="102">
        <f>+'Ark1'!AG211</f>
        <v>6.076525361923931</v>
      </c>
      <c r="K156" s="102"/>
      <c r="L156" s="395"/>
      <c r="M156" s="395"/>
      <c r="N156" s="102">
        <f>+'Ark1'!U211</f>
        <v>26.011345974510483</v>
      </c>
      <c r="O156" s="102"/>
      <c r="P156" s="39"/>
      <c r="Q156" s="39"/>
      <c r="R156" s="39"/>
      <c r="S156" s="39"/>
      <c r="T156" s="39"/>
      <c r="U156" s="39">
        <f>+'Ark1'!S211</f>
        <v>6.9944047248989722</v>
      </c>
      <c r="V156" s="39"/>
      <c r="W156" s="39"/>
      <c r="X156" s="39">
        <f>+'Ark1'!T211</f>
        <v>6.6732981038234387</v>
      </c>
      <c r="Y156" s="39"/>
      <c r="Z156" s="39">
        <f>+'Ark1'!W211</f>
        <v>17.096673919801052</v>
      </c>
      <c r="AA156" s="102">
        <f>+'Ark1'!X211</f>
        <v>87.099782405968298</v>
      </c>
      <c r="AB156" s="102">
        <f>+'Ark1'!Y211</f>
        <v>63.319863226608653</v>
      </c>
      <c r="AC156" s="102">
        <f>+'Ark1'!Z211</f>
        <v>8.2320936479736346</v>
      </c>
      <c r="AD156" s="102">
        <f>+'Ark1'!AA211</f>
        <v>1.7943630248420108</v>
      </c>
      <c r="AE156" s="39">
        <f>+'Ark1'!AB211</f>
        <v>2.1506544035290394</v>
      </c>
      <c r="AF156" s="39">
        <f>+'Ark1'!AC211</f>
        <v>69.97215584483537</v>
      </c>
      <c r="AG156" s="39">
        <f t="shared" si="27"/>
        <v>3.7188791609261922</v>
      </c>
      <c r="AH156" s="102"/>
      <c r="AI156" s="25"/>
      <c r="AS156"/>
      <c r="AW156"/>
      <c r="AX156"/>
      <c r="AY156"/>
      <c r="AZ156"/>
      <c r="BA156"/>
      <c r="BB156"/>
      <c r="BF156"/>
      <c r="BG156"/>
      <c r="BH156"/>
    </row>
    <row r="157" spans="1:60">
      <c r="A157" s="25"/>
      <c r="B157" s="46">
        <f>+'Ark1'!C212</f>
        <v>2022</v>
      </c>
      <c r="C157" s="46">
        <f>+'Ark1'!E212</f>
        <v>42</v>
      </c>
      <c r="D157" s="46">
        <f>+'Ark1'!Q212</f>
        <v>1772</v>
      </c>
      <c r="E157" s="39"/>
      <c r="F157" s="127">
        <f>+'Ark1'!R212</f>
        <v>6957</v>
      </c>
      <c r="G157" s="39"/>
      <c r="H157" s="102">
        <f>+'Ark1'!AF212</f>
        <v>13.491186223747745</v>
      </c>
      <c r="I157" s="102"/>
      <c r="J157" s="102">
        <f>+'Ark1'!AG212</f>
        <v>14.210836698368839</v>
      </c>
      <c r="K157" s="102"/>
      <c r="L157" s="395"/>
      <c r="M157" s="395"/>
      <c r="N157" s="102">
        <f>+'Ark1'!U212</f>
        <v>28.129124622682244</v>
      </c>
      <c r="O157" s="102"/>
      <c r="P157" s="39"/>
      <c r="Q157" s="39"/>
      <c r="R157" s="39"/>
      <c r="S157" s="39"/>
      <c r="T157" s="39"/>
      <c r="U157" s="39">
        <f>+'Ark1'!S212</f>
        <v>7.2867615351444579</v>
      </c>
      <c r="V157" s="39"/>
      <c r="W157" s="39"/>
      <c r="X157" s="39">
        <f>+'Ark1'!T212</f>
        <v>6.3426764409946799</v>
      </c>
      <c r="Y157" s="39"/>
      <c r="Z157" s="39">
        <f>+'Ark1'!W212</f>
        <v>12.879114560873941</v>
      </c>
      <c r="AA157" s="102">
        <f>+'Ark1'!X212</f>
        <v>92.496765847348001</v>
      </c>
      <c r="AB157" s="102">
        <f>+'Ark1'!Y212</f>
        <v>74.543625125772607</v>
      </c>
      <c r="AC157" s="102">
        <f>+'Ark1'!Z212</f>
        <v>7.9689833107964079</v>
      </c>
      <c r="AD157" s="102">
        <f>+'Ark1'!AA212</f>
        <v>1.7268109087361661</v>
      </c>
      <c r="AE157" s="39">
        <f>+'Ark1'!AB212</f>
        <v>1.9839466173850813</v>
      </c>
      <c r="AF157" s="39">
        <f>+'Ark1'!AC212</f>
        <v>70.972495620180979</v>
      </c>
      <c r="AG157" s="39">
        <f t="shared" si="27"/>
        <v>3.8603053615812599</v>
      </c>
      <c r="AH157" s="102"/>
      <c r="AI157" s="25"/>
      <c r="AS157"/>
      <c r="AW157"/>
      <c r="AX157"/>
      <c r="AY157"/>
      <c r="AZ157"/>
      <c r="BA157"/>
      <c r="BB157"/>
      <c r="BF157"/>
      <c r="BG157"/>
      <c r="BH157"/>
    </row>
    <row r="158" spans="1:60">
      <c r="A158" s="25"/>
      <c r="B158" s="46">
        <f>+'Ark1'!C213</f>
        <v>2022</v>
      </c>
      <c r="C158" s="46">
        <f>+'Ark1'!E213</f>
        <v>43</v>
      </c>
      <c r="D158" s="46">
        <f>+'Ark1'!Q213</f>
        <v>1652</v>
      </c>
      <c r="E158" s="39"/>
      <c r="F158" s="127">
        <f>+'Ark1'!R213</f>
        <v>6179</v>
      </c>
      <c r="G158" s="39"/>
      <c r="H158" s="102">
        <f>+'Ark1'!AF213</f>
        <v>11.98246940873039</v>
      </c>
      <c r="I158" s="102"/>
      <c r="J158" s="102">
        <f>+'Ark1'!AG213</f>
        <v>12.309977190109972</v>
      </c>
      <c r="K158" s="102"/>
      <c r="L158" s="395"/>
      <c r="M158" s="395"/>
      <c r="N158" s="102">
        <f>+'Ark1'!U213</f>
        <v>27.434536332739899</v>
      </c>
      <c r="O158" s="102"/>
      <c r="P158" s="39"/>
      <c r="Q158" s="39"/>
      <c r="R158" s="39"/>
      <c r="S158" s="39"/>
      <c r="T158" s="39"/>
      <c r="U158" s="39">
        <f>+'Ark1'!S213</f>
        <v>7.1568214921508311</v>
      </c>
      <c r="V158" s="39"/>
      <c r="W158" s="39"/>
      <c r="X158" s="39">
        <f>+'Ark1'!T213</f>
        <v>6.2442142741543956</v>
      </c>
      <c r="Y158" s="39"/>
      <c r="Z158" s="39">
        <f>+'Ark1'!W213</f>
        <v>11.458164751577929</v>
      </c>
      <c r="AA158" s="102">
        <f>+'Ark1'!X213</f>
        <v>90.48389707072343</v>
      </c>
      <c r="AB158" s="102">
        <f>+'Ark1'!Y213</f>
        <v>71.710632788477099</v>
      </c>
      <c r="AC158" s="102">
        <f>+'Ark1'!Z213</f>
        <v>8.1145964674081927</v>
      </c>
      <c r="AD158" s="102">
        <f>+'Ark1'!AA213</f>
        <v>1.7912159105690597</v>
      </c>
      <c r="AE158" s="39">
        <f>+'Ark1'!AB213</f>
        <v>1.9328624838570465</v>
      </c>
      <c r="AF158" s="39">
        <f>+'Ark1'!AC213</f>
        <v>71.343725869171891</v>
      </c>
      <c r="AG158" s="39">
        <f t="shared" si="27"/>
        <v>3.8333408710596513</v>
      </c>
      <c r="AH158" s="102"/>
      <c r="AI158" s="25"/>
      <c r="AS158"/>
      <c r="AW158"/>
      <c r="AX158"/>
      <c r="AY158"/>
      <c r="AZ158"/>
      <c r="BA158"/>
      <c r="BB158"/>
      <c r="BF158"/>
      <c r="BG158"/>
      <c r="BH158"/>
    </row>
    <row r="159" spans="1:60">
      <c r="A159" s="25"/>
      <c r="B159" s="46">
        <f>+'Ark1'!C214</f>
        <v>2022</v>
      </c>
      <c r="C159" s="46">
        <f>+'Ark1'!E214</f>
        <v>44</v>
      </c>
      <c r="D159" s="46">
        <f>+'Ark1'!Q214</f>
        <v>1179</v>
      </c>
      <c r="E159" s="39"/>
      <c r="F159" s="127">
        <f>+'Ark1'!R214</f>
        <v>4104</v>
      </c>
      <c r="G159" s="39"/>
      <c r="H159" s="102">
        <f>+'Ark1'!AF214</f>
        <v>7.9585781604514496</v>
      </c>
      <c r="I159" s="102"/>
      <c r="J159" s="102">
        <f>+'Ark1'!AG214</f>
        <v>8.0493110739325502</v>
      </c>
      <c r="K159" s="102"/>
      <c r="L159" s="395"/>
      <c r="M159" s="395"/>
      <c r="N159" s="102">
        <f>+'Ark1'!U214</f>
        <v>27.009088693957128</v>
      </c>
      <c r="O159" s="102"/>
      <c r="P159" s="39"/>
      <c r="Q159" s="39"/>
      <c r="R159" s="39"/>
      <c r="S159" s="39"/>
      <c r="T159" s="39"/>
      <c r="U159" s="39">
        <f>+'Ark1'!S214</f>
        <v>7.1159844054580885</v>
      </c>
      <c r="V159" s="39"/>
      <c r="W159" s="39"/>
      <c r="X159" s="39">
        <f>+'Ark1'!T214</f>
        <v>6.2975146198830387</v>
      </c>
      <c r="Y159" s="39"/>
      <c r="Z159" s="39">
        <f>+'Ark1'!W214</f>
        <v>10.721247563352826</v>
      </c>
      <c r="AA159" s="102">
        <f>+'Ark1'!X214</f>
        <v>88.304093567251442</v>
      </c>
      <c r="AB159" s="102">
        <f>+'Ark1'!Y214</f>
        <v>68.859649122807028</v>
      </c>
      <c r="AC159" s="102">
        <f>+'Ark1'!Z214</f>
        <v>8.3904546821856325</v>
      </c>
      <c r="AD159" s="102">
        <f>+'Ark1'!AA214</f>
        <v>1.742205659834775</v>
      </c>
      <c r="AE159" s="39">
        <f>+'Ark1'!AB214</f>
        <v>1.9394925237768403</v>
      </c>
      <c r="AF159" s="39">
        <f>+'Ark1'!AC214</f>
        <v>71.502499797518198</v>
      </c>
      <c r="AG159" s="39">
        <f t="shared" si="27"/>
        <v>3.7955519791809365</v>
      </c>
      <c r="AH159" s="102"/>
      <c r="AI159" s="25"/>
      <c r="AS159"/>
      <c r="AW159"/>
      <c r="AX159"/>
      <c r="AY159"/>
      <c r="AZ159"/>
      <c r="BA159"/>
      <c r="BB159"/>
      <c r="BF159"/>
      <c r="BG159"/>
      <c r="BH159"/>
    </row>
    <row r="160" spans="1:60">
      <c r="A160" s="25"/>
      <c r="B160" s="46">
        <f>+'Ark1'!C215</f>
        <v>2022</v>
      </c>
      <c r="C160" s="46">
        <f>+'Ark1'!E215</f>
        <v>45</v>
      </c>
      <c r="D160" s="46">
        <f>+'Ark1'!Q215</f>
        <v>711</v>
      </c>
      <c r="E160" s="39"/>
      <c r="F160" s="127">
        <f>+'Ark1'!R215</f>
        <v>2163</v>
      </c>
      <c r="G160" s="39"/>
      <c r="H160" s="102">
        <f>+'Ark1'!AF215</f>
        <v>4.194543021699924</v>
      </c>
      <c r="I160" s="102"/>
      <c r="J160" s="102">
        <f>+'Ark1'!AG215</f>
        <v>4.1725810613065439</v>
      </c>
      <c r="K160" s="102"/>
      <c r="L160" s="395"/>
      <c r="M160" s="395"/>
      <c r="N160" s="102">
        <f>+'Ark1'!U215</f>
        <v>26.564817383263975</v>
      </c>
      <c r="O160" s="102"/>
      <c r="P160" s="39"/>
      <c r="Q160" s="39"/>
      <c r="R160" s="39"/>
      <c r="S160" s="39"/>
      <c r="T160" s="39"/>
      <c r="U160" s="39">
        <f>+'Ark1'!S215</f>
        <v>6.9773462783171523</v>
      </c>
      <c r="V160" s="39"/>
      <c r="W160" s="39"/>
      <c r="X160" s="39">
        <f>+'Ark1'!T215</f>
        <v>6.1507165973185396</v>
      </c>
      <c r="Y160" s="39"/>
      <c r="Z160" s="39">
        <f>+'Ark1'!W215</f>
        <v>9.8936662043458181</v>
      </c>
      <c r="AA160" s="102">
        <f>+'Ark1'!X215</f>
        <v>90.01386962552013</v>
      </c>
      <c r="AB160" s="102">
        <f>+'Ark1'!Y215</f>
        <v>67.914932963476645</v>
      </c>
      <c r="AC160" s="102">
        <f>+'Ark1'!Z215</f>
        <v>7.9087816323627456</v>
      </c>
      <c r="AD160" s="102">
        <f>+'Ark1'!AA215</f>
        <v>1.7079794195114255</v>
      </c>
      <c r="AE160" s="39">
        <f>+'Ark1'!AB215</f>
        <v>1.8910288228662335</v>
      </c>
      <c r="AF160" s="39">
        <f>+'Ark1'!AC215</f>
        <v>70.275715902572117</v>
      </c>
      <c r="AG160" s="39">
        <f t="shared" si="27"/>
        <v>3.8072952557646418</v>
      </c>
      <c r="AH160" s="102"/>
      <c r="AI160" s="25"/>
      <c r="AS160"/>
      <c r="AW160"/>
      <c r="AX160"/>
      <c r="AY160"/>
      <c r="AZ160"/>
      <c r="BA160"/>
      <c r="BB160"/>
      <c r="BF160"/>
      <c r="BG160"/>
      <c r="BH160"/>
    </row>
    <row r="161" spans="1:60">
      <c r="A161" s="25"/>
      <c r="B161" s="46">
        <f>+'Ark1'!C216</f>
        <v>2022</v>
      </c>
      <c r="C161" s="46">
        <f>+'Ark1'!E216</f>
        <v>46</v>
      </c>
      <c r="D161" s="46">
        <f>+'Ark1'!Q216</f>
        <v>476</v>
      </c>
      <c r="E161" s="39"/>
      <c r="F161" s="127">
        <f>+'Ark1'!R216</f>
        <v>1307</v>
      </c>
      <c r="G161" s="39"/>
      <c r="H161" s="102">
        <f>+'Ark1'!AF216</f>
        <v>2.5345666802412401</v>
      </c>
      <c r="I161" s="102"/>
      <c r="J161" s="102">
        <f>+'Ark1'!AG216</f>
        <v>2.5180997359554249</v>
      </c>
      <c r="K161" s="102"/>
      <c r="L161" s="395"/>
      <c r="M161" s="395"/>
      <c r="N161" s="102">
        <f>+'Ark1'!U216</f>
        <v>26.531140015302221</v>
      </c>
      <c r="O161" s="102"/>
      <c r="P161" s="39"/>
      <c r="Q161" s="39"/>
      <c r="R161" s="39"/>
      <c r="S161" s="39"/>
      <c r="T161" s="39"/>
      <c r="U161" s="39">
        <f>+'Ark1'!S216</f>
        <v>6.9296097934200445</v>
      </c>
      <c r="V161" s="39"/>
      <c r="W161" s="39"/>
      <c r="X161" s="39">
        <f>+'Ark1'!T216</f>
        <v>6.0841622035195115</v>
      </c>
      <c r="Y161" s="39"/>
      <c r="Z161" s="39">
        <f>+'Ark1'!W216</f>
        <v>7.9571537872991582</v>
      </c>
      <c r="AA161" s="102">
        <f>+'Ark1'!X216</f>
        <v>88.370313695485862</v>
      </c>
      <c r="AB161" s="102">
        <f>+'Ark1'!Y216</f>
        <v>68.171384850803349</v>
      </c>
      <c r="AC161" s="102">
        <f>+'Ark1'!Z216</f>
        <v>8.056113581009626</v>
      </c>
      <c r="AD161" s="102">
        <f>+'Ark1'!AA216</f>
        <v>1.7281866214230659</v>
      </c>
      <c r="AE161" s="39">
        <f>+'Ark1'!AB216</f>
        <v>1.7910647386244949</v>
      </c>
      <c r="AF161" s="39">
        <f>+'Ark1'!AC216</f>
        <v>73.193437713664565</v>
      </c>
      <c r="AG161" s="39">
        <f t="shared" si="27"/>
        <v>3.8286629126642389</v>
      </c>
      <c r="AH161" s="102"/>
      <c r="AI161" s="25"/>
      <c r="AS161"/>
      <c r="AW161"/>
      <c r="AX161"/>
      <c r="AY161"/>
      <c r="AZ161"/>
      <c r="BA161"/>
      <c r="BB161"/>
      <c r="BF161"/>
      <c r="BG161"/>
      <c r="BH161"/>
    </row>
    <row r="162" spans="1:60">
      <c r="A162" s="25"/>
      <c r="B162" s="46">
        <f>+'Ark1'!C217</f>
        <v>2022</v>
      </c>
      <c r="C162" s="46">
        <f>+'Ark1'!E217</f>
        <v>47</v>
      </c>
      <c r="D162" s="46">
        <f>+'Ark1'!Q217</f>
        <v>422</v>
      </c>
      <c r="E162" s="39"/>
      <c r="F162" s="127">
        <f>+'Ark1'!R217</f>
        <v>1340</v>
      </c>
      <c r="G162" s="39"/>
      <c r="H162" s="102">
        <f>+'Ark1'!AF217</f>
        <v>2.5985610952741096</v>
      </c>
      <c r="I162" s="102"/>
      <c r="J162" s="102">
        <f>+'Ark1'!AG217</f>
        <v>2.5595352943308001</v>
      </c>
      <c r="K162" s="102"/>
      <c r="L162" s="395"/>
      <c r="M162" s="395"/>
      <c r="N162" s="102">
        <f>+'Ark1'!U217</f>
        <v>26.303582089552243</v>
      </c>
      <c r="O162" s="102"/>
      <c r="P162" s="39"/>
      <c r="Q162" s="39"/>
      <c r="R162" s="39"/>
      <c r="S162" s="39"/>
      <c r="T162" s="39"/>
      <c r="U162" s="39">
        <f>+'Ark1'!S217</f>
        <v>7.0268656716417901</v>
      </c>
      <c r="V162" s="39"/>
      <c r="W162" s="39"/>
      <c r="X162" s="39">
        <f>+'Ark1'!T217</f>
        <v>6.1007462686567182</v>
      </c>
      <c r="Y162" s="39"/>
      <c r="Z162" s="39">
        <f>+'Ark1'!W217</f>
        <v>8.8805970149253746</v>
      </c>
      <c r="AA162" s="102">
        <f>+'Ark1'!X217</f>
        <v>87.835820895522389</v>
      </c>
      <c r="AB162" s="102">
        <f>+'Ark1'!Y217</f>
        <v>66.49253731343282</v>
      </c>
      <c r="AC162" s="102">
        <f>+'Ark1'!Z217</f>
        <v>8.4954721393296744</v>
      </c>
      <c r="AD162" s="102">
        <f>+'Ark1'!AA217</f>
        <v>1.7485671822698481</v>
      </c>
      <c r="AE162" s="39">
        <f>+'Ark1'!AB217</f>
        <v>2.1664675240204563</v>
      </c>
      <c r="AF162" s="39">
        <f>+'Ark1'!AC217</f>
        <v>69.483919847376313</v>
      </c>
      <c r="AG162" s="39">
        <f t="shared" si="27"/>
        <v>3.7432880203908252</v>
      </c>
      <c r="AH162" s="102"/>
      <c r="AI162" s="25"/>
      <c r="AS162"/>
      <c r="AW162"/>
      <c r="AX162"/>
      <c r="AY162"/>
      <c r="AZ162"/>
      <c r="BA162"/>
      <c r="BB162"/>
      <c r="BF162"/>
      <c r="BG162"/>
      <c r="BH162"/>
    </row>
    <row r="163" spans="1:60">
      <c r="A163" s="25"/>
      <c r="B163" s="46">
        <f>+'Ark1'!C218</f>
        <v>2022</v>
      </c>
      <c r="C163" s="46">
        <f>+'Ark1'!E218</f>
        <v>48</v>
      </c>
      <c r="D163" s="46">
        <f>+'Ark1'!Q218</f>
        <v>239</v>
      </c>
      <c r="E163" s="39"/>
      <c r="F163" s="127">
        <f>+'Ark1'!R218</f>
        <v>709</v>
      </c>
      <c r="G163" s="39"/>
      <c r="H163" s="102">
        <f>+'Ark1'!AF218</f>
        <v>1.374910310857719</v>
      </c>
      <c r="I163" s="102"/>
      <c r="J163" s="102">
        <f>+'Ark1'!AG218</f>
        <v>1.2639951212643632</v>
      </c>
      <c r="K163" s="102"/>
      <c r="L163" s="395"/>
      <c r="M163" s="395"/>
      <c r="N163" s="102">
        <f>+'Ark1'!U218</f>
        <v>24.550352609308888</v>
      </c>
      <c r="O163" s="102"/>
      <c r="P163" s="39"/>
      <c r="Q163" s="39"/>
      <c r="R163" s="39"/>
      <c r="S163" s="39"/>
      <c r="T163" s="39"/>
      <c r="U163" s="39">
        <f>+'Ark1'!S218</f>
        <v>6.6586741889985896</v>
      </c>
      <c r="V163" s="39"/>
      <c r="W163" s="39"/>
      <c r="X163" s="39">
        <f>+'Ark1'!T218</f>
        <v>6.414668547249649</v>
      </c>
      <c r="Y163" s="39"/>
      <c r="Z163" s="39">
        <f>+'Ark1'!W218</f>
        <v>13.963328631875882</v>
      </c>
      <c r="AA163" s="102">
        <f>+'Ark1'!X218</f>
        <v>76.868829337094496</v>
      </c>
      <c r="AB163" s="102">
        <f>+'Ark1'!Y218</f>
        <v>54.583921015514811</v>
      </c>
      <c r="AC163" s="102">
        <f>+'Ark1'!Z218</f>
        <v>9.4437233289048503</v>
      </c>
      <c r="AD163" s="102">
        <f>+'Ark1'!AA218</f>
        <v>1.879065560819652</v>
      </c>
      <c r="AE163" s="39">
        <f>+'Ark1'!AB218</f>
        <v>1.9398891419580888</v>
      </c>
      <c r="AF163" s="39">
        <f>+'Ark1'!AC218</f>
        <v>75.065827198223133</v>
      </c>
      <c r="AG163" s="39">
        <f t="shared" si="27"/>
        <v>3.6869730989197205</v>
      </c>
      <c r="AH163" s="102"/>
      <c r="AI163" s="25"/>
      <c r="AS163"/>
      <c r="AW163"/>
      <c r="AX163"/>
      <c r="AY163"/>
      <c r="AZ163"/>
      <c r="BA163"/>
      <c r="BB163"/>
      <c r="BF163"/>
      <c r="BG163"/>
      <c r="BH163"/>
    </row>
    <row r="164" spans="1:60">
      <c r="A164" s="25"/>
      <c r="B164" s="46">
        <f>+'Ark1'!C219</f>
        <v>2022</v>
      </c>
      <c r="C164" s="46">
        <f>+'Ark1'!E219</f>
        <v>49</v>
      </c>
      <c r="D164" s="46">
        <f>+'Ark1'!Q219</f>
        <v>277</v>
      </c>
      <c r="E164" s="39"/>
      <c r="F164" s="127">
        <f>+'Ark1'!R219</f>
        <v>689</v>
      </c>
      <c r="G164" s="39"/>
      <c r="H164" s="102">
        <f>+'Ark1'!AF219</f>
        <v>1.336125816898404</v>
      </c>
      <c r="I164" s="102"/>
      <c r="J164" s="102">
        <f>+'Ark1'!AG219</f>
        <v>1.2507714704053441</v>
      </c>
      <c r="K164" s="102"/>
      <c r="L164" s="395"/>
      <c r="M164" s="395"/>
      <c r="N164" s="102">
        <f>+'Ark1'!U219</f>
        <v>24.998693759071099</v>
      </c>
      <c r="O164" s="102"/>
      <c r="P164" s="39"/>
      <c r="Q164" s="39"/>
      <c r="R164" s="39"/>
      <c r="S164" s="39"/>
      <c r="T164" s="39"/>
      <c r="U164" s="39">
        <f>+'Ark1'!S219</f>
        <v>6.8113207547169807</v>
      </c>
      <c r="V164" s="39"/>
      <c r="W164" s="39"/>
      <c r="X164" s="39">
        <f>+'Ark1'!T219</f>
        <v>6.4949201741654576</v>
      </c>
      <c r="Y164" s="39"/>
      <c r="Z164" s="39">
        <f>+'Ark1'!W219</f>
        <v>11.030478955007256</v>
      </c>
      <c r="AA164" s="102">
        <f>+'Ark1'!X219</f>
        <v>79.535558780841811</v>
      </c>
      <c r="AB164" s="102">
        <f>+'Ark1'!Y219</f>
        <v>57.764876632801155</v>
      </c>
      <c r="AC164" s="102">
        <f>+'Ark1'!Z219</f>
        <v>8.952881725007849</v>
      </c>
      <c r="AD164" s="102">
        <f>+'Ark1'!AA219</f>
        <v>1.7431065548906555</v>
      </c>
      <c r="AE164" s="39">
        <f>+'Ark1'!AB219</f>
        <v>1.8215896901973725</v>
      </c>
      <c r="AF164" s="39">
        <f>+'Ark1'!AC219</f>
        <v>71.715334823748847</v>
      </c>
      <c r="AG164" s="39">
        <f t="shared" si="27"/>
        <v>3.6701683358193029</v>
      </c>
      <c r="AH164" s="102"/>
      <c r="AI164" s="25"/>
      <c r="AS164"/>
      <c r="AW164"/>
      <c r="AX164"/>
      <c r="AY164"/>
      <c r="AZ164"/>
      <c r="BA164"/>
      <c r="BB164"/>
      <c r="BF164"/>
      <c r="BG164"/>
      <c r="BH164"/>
    </row>
    <row r="165" spans="1:60">
      <c r="A165" s="25"/>
      <c r="B165" s="46">
        <f>+'Ark1'!C220</f>
        <v>2022</v>
      </c>
      <c r="C165" s="46">
        <f>+'Ark1'!E220</f>
        <v>50</v>
      </c>
      <c r="D165" s="46">
        <f>+'Ark1'!Q220</f>
        <v>40</v>
      </c>
      <c r="E165" s="39"/>
      <c r="F165" s="127">
        <f>+'Ark1'!R220</f>
        <v>104</v>
      </c>
      <c r="G165" s="39"/>
      <c r="H165" s="102">
        <f>+'Ark1'!AF220</f>
        <v>0.20167936858843835</v>
      </c>
      <c r="I165" s="102"/>
      <c r="J165" s="102">
        <f>+'Ark1'!AG220</f>
        <v>0.19659015708695096</v>
      </c>
      <c r="K165" s="102"/>
      <c r="L165" s="395"/>
      <c r="M165" s="395"/>
      <c r="N165" s="102">
        <f>+'Ark1'!U220</f>
        <v>26.030769230769238</v>
      </c>
      <c r="O165" s="102"/>
      <c r="P165" s="39"/>
      <c r="Q165" s="39"/>
      <c r="R165" s="39"/>
      <c r="S165" s="39"/>
      <c r="T165" s="39"/>
      <c r="U165" s="39">
        <f>+'Ark1'!S220</f>
        <v>7.125</v>
      </c>
      <c r="V165" s="39"/>
      <c r="W165" s="39"/>
      <c r="X165" s="39">
        <f>+'Ark1'!T220</f>
        <v>6.2211538461538476</v>
      </c>
      <c r="Y165" s="39"/>
      <c r="Z165" s="39">
        <f>+'Ark1'!W220</f>
        <v>9.6153846153846114</v>
      </c>
      <c r="AA165" s="102">
        <f>+'Ark1'!X220</f>
        <v>90.384615384615358</v>
      </c>
      <c r="AB165" s="102">
        <f>+'Ark1'!Y220</f>
        <v>61.538461538461519</v>
      </c>
      <c r="AC165" s="102">
        <f>+'Ark1'!Z220</f>
        <v>7.842623640219518</v>
      </c>
      <c r="AD165" s="102">
        <f>+'Ark1'!AA220</f>
        <v>1.6448491864465404</v>
      </c>
      <c r="AE165" s="39">
        <f>+'Ark1'!AB220</f>
        <v>1.8447260103479977</v>
      </c>
      <c r="AF165" s="39">
        <f>+'Ark1'!AC220</f>
        <v>74.881127670081185</v>
      </c>
      <c r="AG165" s="39">
        <f t="shared" si="27"/>
        <v>3.6534412955465596</v>
      </c>
      <c r="AH165" s="102"/>
      <c r="AI165" s="25"/>
      <c r="AS165"/>
      <c r="AW165"/>
      <c r="AX165"/>
      <c r="AY165"/>
      <c r="AZ165"/>
      <c r="BA165"/>
      <c r="BB165"/>
      <c r="BF165"/>
      <c r="BG165"/>
      <c r="BH165"/>
    </row>
    <row r="166" spans="1:60">
      <c r="A166" s="25"/>
      <c r="B166" s="46">
        <f>+'Ark1'!C221</f>
        <v>2022</v>
      </c>
      <c r="C166" s="46">
        <f>+'Ark1'!E221</f>
        <v>51</v>
      </c>
      <c r="D166" s="46">
        <f>+'Ark1'!Q221</f>
        <v>4</v>
      </c>
      <c r="E166" s="39"/>
      <c r="F166" s="127">
        <f>+'Ark1'!R221</f>
        <v>6</v>
      </c>
      <c r="G166" s="39"/>
      <c r="H166" s="102">
        <f>+'Ark1'!AF221</f>
        <v>1.1635348187794516E-2</v>
      </c>
      <c r="I166" s="102"/>
      <c r="J166" s="102">
        <f>+'Ark1'!AG221</f>
        <v>1.3310791886095628E-2</v>
      </c>
      <c r="K166" s="102"/>
      <c r="L166" s="395"/>
      <c r="M166" s="395"/>
      <c r="N166" s="102">
        <f>+'Ark1'!U221</f>
        <v>30.55</v>
      </c>
      <c r="O166" s="102"/>
      <c r="P166" s="39"/>
      <c r="Q166" s="39"/>
      <c r="R166" s="39"/>
      <c r="S166" s="39"/>
      <c r="T166" s="39"/>
      <c r="U166" s="39">
        <f>+'Ark1'!S221</f>
        <v>8</v>
      </c>
      <c r="V166" s="39"/>
      <c r="W166" s="39"/>
      <c r="X166" s="39">
        <f>+'Ark1'!T221</f>
        <v>7.3333333333333313</v>
      </c>
      <c r="Y166" s="39"/>
      <c r="Z166" s="39">
        <f>+'Ark1'!W221</f>
        <v>16.666666666666671</v>
      </c>
      <c r="AA166" s="102">
        <f>+'Ark1'!X221</f>
        <v>100</v>
      </c>
      <c r="AB166" s="102">
        <f>+'Ark1'!Y221</f>
        <v>66.666666666666686</v>
      </c>
      <c r="AC166" s="102">
        <f>+'Ark1'!Z221</f>
        <v>10.742865849793844</v>
      </c>
      <c r="AD166" s="102">
        <f>+'Ark1'!AA221</f>
        <v>1.8257418583505536</v>
      </c>
      <c r="AE166" s="39">
        <f>+'Ark1'!AB221</f>
        <v>1.1055415967851359</v>
      </c>
      <c r="AF166" s="39">
        <f>+'Ark1'!AC221</f>
        <v>91.517664324239718</v>
      </c>
      <c r="AG166" s="39">
        <f t="shared" si="27"/>
        <v>3.8187500000000001</v>
      </c>
      <c r="AH166" s="102"/>
      <c r="AI166" s="25"/>
      <c r="AS166"/>
      <c r="AW166"/>
      <c r="AX166"/>
      <c r="AY166"/>
      <c r="AZ166"/>
      <c r="BA166"/>
      <c r="BB166"/>
      <c r="BF166"/>
      <c r="BG166"/>
      <c r="BH166"/>
    </row>
    <row r="167" spans="1:60">
      <c r="A167" s="25"/>
      <c r="B167" s="46">
        <f>+'Ark1'!C222</f>
        <v>2022</v>
      </c>
      <c r="C167" s="46">
        <f>+'Ark1'!E222</f>
        <v>52</v>
      </c>
      <c r="D167" s="46">
        <f>+'Ark1'!Q222</f>
        <v>0</v>
      </c>
      <c r="E167" s="39"/>
      <c r="F167" s="127">
        <f>+'Ark1'!R222</f>
        <v>0</v>
      </c>
      <c r="G167" s="39"/>
      <c r="H167" s="102">
        <f>+'Ark1'!AF222</f>
        <v>0</v>
      </c>
      <c r="I167" s="102"/>
      <c r="J167" s="102">
        <f>+'Ark1'!AG222</f>
        <v>0</v>
      </c>
      <c r="K167" s="102"/>
      <c r="L167" s="395"/>
      <c r="M167" s="395"/>
      <c r="N167" s="102">
        <f>+'Ark1'!U222</f>
        <v>0</v>
      </c>
      <c r="O167" s="102"/>
      <c r="P167" s="39"/>
      <c r="Q167" s="39"/>
      <c r="R167" s="39"/>
      <c r="S167" s="39"/>
      <c r="T167" s="39"/>
      <c r="U167" s="39">
        <f>+'Ark1'!S222</f>
        <v>0</v>
      </c>
      <c r="V167" s="39"/>
      <c r="W167" s="39"/>
      <c r="X167" s="39">
        <f>+'Ark1'!T222</f>
        <v>0</v>
      </c>
      <c r="Y167" s="39"/>
      <c r="Z167" s="39">
        <f>+'Ark1'!W222</f>
        <v>0</v>
      </c>
      <c r="AA167" s="102">
        <f>+'Ark1'!X222</f>
        <v>0</v>
      </c>
      <c r="AB167" s="102">
        <f>+'Ark1'!Y222</f>
        <v>0</v>
      </c>
      <c r="AC167" s="102">
        <f>+'Ark1'!Z222</f>
        <v>0</v>
      </c>
      <c r="AD167" s="102">
        <f>+'Ark1'!AA222</f>
        <v>0</v>
      </c>
      <c r="AE167" s="39">
        <f>+'Ark1'!AB222</f>
        <v>0</v>
      </c>
      <c r="AF167" s="39">
        <f>+'Ark1'!AC222</f>
        <v>0</v>
      </c>
      <c r="AG167" s="39" t="e">
        <f t="shared" si="27"/>
        <v>#DIV/0!</v>
      </c>
      <c r="AH167" s="102"/>
      <c r="AI167" s="25"/>
      <c r="AS167"/>
      <c r="AW167"/>
      <c r="AX167"/>
      <c r="AY167"/>
      <c r="AZ167"/>
      <c r="BA167"/>
      <c r="BB167"/>
      <c r="BF167"/>
      <c r="BG167"/>
      <c r="BH167"/>
    </row>
    <row r="168" spans="1:60">
      <c r="A168" s="25"/>
      <c r="B168" s="25"/>
      <c r="C168" s="25"/>
      <c r="D168" s="25"/>
      <c r="E168" s="25"/>
      <c r="F168" s="124"/>
      <c r="G168" s="25"/>
      <c r="H168" s="25"/>
      <c r="I168" s="25"/>
      <c r="J168" s="25"/>
      <c r="K168" s="25"/>
      <c r="L168" s="390"/>
      <c r="M168" s="390"/>
      <c r="N168" s="100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S168"/>
      <c r="AW168"/>
      <c r="AX168"/>
      <c r="AY168"/>
      <c r="AZ168"/>
      <c r="BA168"/>
      <c r="BB168"/>
      <c r="BF168"/>
      <c r="BG168"/>
      <c r="BH168"/>
    </row>
    <row r="169" spans="1:60">
      <c r="A169" s="25"/>
      <c r="B169" s="25"/>
      <c r="C169" s="25"/>
      <c r="D169" s="25"/>
      <c r="E169" s="25"/>
      <c r="F169" s="124"/>
      <c r="G169" s="25"/>
      <c r="H169" s="25"/>
      <c r="I169" s="25"/>
      <c r="J169" s="25"/>
      <c r="K169" s="25"/>
      <c r="L169" s="390"/>
      <c r="M169" s="390"/>
      <c r="N169" s="100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S169"/>
      <c r="AW169"/>
      <c r="AX169"/>
      <c r="AY169"/>
      <c r="AZ169"/>
      <c r="BA169"/>
      <c r="BB169"/>
      <c r="BF169"/>
      <c r="BG169"/>
      <c r="BH169"/>
    </row>
    <row r="170" spans="1:60">
      <c r="H170"/>
      <c r="J170"/>
      <c r="K170"/>
      <c r="L170" s="33"/>
      <c r="M170" s="33"/>
      <c r="AD170"/>
      <c r="AS170"/>
      <c r="AW170"/>
      <c r="AX170"/>
      <c r="AY170"/>
      <c r="AZ170"/>
      <c r="BA170"/>
      <c r="BB170"/>
      <c r="BF170"/>
      <c r="BG170"/>
      <c r="BH170"/>
    </row>
    <row r="171" spans="1:60">
      <c r="H171"/>
      <c r="J171"/>
      <c r="K171"/>
      <c r="L171" s="33"/>
      <c r="M171" s="33"/>
      <c r="AD171"/>
      <c r="AS171"/>
      <c r="AW171"/>
      <c r="AX171"/>
      <c r="AY171"/>
      <c r="AZ171"/>
      <c r="BA171"/>
      <c r="BB171"/>
      <c r="BF171"/>
      <c r="BG171"/>
      <c r="BH171"/>
    </row>
    <row r="172" spans="1:60">
      <c r="H172"/>
      <c r="J172"/>
      <c r="K172"/>
      <c r="L172" s="33"/>
      <c r="M172" s="33"/>
      <c r="AD172"/>
      <c r="AS172"/>
      <c r="AW172"/>
      <c r="AX172"/>
      <c r="AY172"/>
      <c r="AZ172"/>
      <c r="BA172"/>
      <c r="BB172"/>
      <c r="BF172"/>
      <c r="BG172"/>
      <c r="BH172"/>
    </row>
    <row r="173" spans="1:60">
      <c r="H173"/>
      <c r="J173"/>
      <c r="K173"/>
      <c r="L173" s="33"/>
      <c r="M173" s="33"/>
      <c r="AD173"/>
      <c r="AS173"/>
      <c r="AW173"/>
      <c r="AX173"/>
      <c r="AY173"/>
      <c r="AZ173"/>
      <c r="BA173"/>
      <c r="BB173"/>
      <c r="BF173"/>
      <c r="BG173"/>
      <c r="BH173"/>
    </row>
    <row r="174" spans="1:60">
      <c r="H174"/>
      <c r="J174"/>
      <c r="K174"/>
      <c r="L174" s="33"/>
      <c r="M174" s="33"/>
      <c r="AD174"/>
      <c r="AS174"/>
      <c r="AW174"/>
      <c r="AX174"/>
      <c r="AY174"/>
      <c r="AZ174"/>
      <c r="BA174"/>
      <c r="BB174"/>
      <c r="BF174"/>
      <c r="BG174"/>
      <c r="BH174"/>
    </row>
    <row r="175" spans="1:60">
      <c r="H175"/>
      <c r="J175"/>
      <c r="K175"/>
      <c r="L175" s="33"/>
      <c r="M175" s="33"/>
      <c r="AD175"/>
      <c r="AS175"/>
      <c r="AW175"/>
      <c r="AX175"/>
      <c r="AY175"/>
      <c r="AZ175"/>
      <c r="BA175"/>
      <c r="BB175"/>
      <c r="BF175"/>
      <c r="BG175"/>
      <c r="BH175"/>
    </row>
    <row r="176" spans="1:60">
      <c r="H176"/>
      <c r="J176"/>
      <c r="K176"/>
      <c r="L176" s="33"/>
      <c r="M176" s="33"/>
      <c r="AD176"/>
      <c r="AS176"/>
      <c r="AW176"/>
      <c r="AX176"/>
      <c r="AY176"/>
      <c r="AZ176"/>
      <c r="BA176"/>
      <c r="BB176"/>
      <c r="BF176"/>
      <c r="BG176"/>
      <c r="BH176"/>
    </row>
    <row r="177" spans="8:60">
      <c r="H177"/>
      <c r="J177"/>
      <c r="K177"/>
      <c r="L177" s="33"/>
      <c r="M177" s="33"/>
      <c r="AD177"/>
      <c r="AS177"/>
      <c r="AW177"/>
      <c r="AX177"/>
      <c r="AY177"/>
      <c r="AZ177"/>
      <c r="BA177"/>
      <c r="BB177"/>
      <c r="BF177"/>
      <c r="BG177"/>
      <c r="BH177"/>
    </row>
    <row r="178" spans="8:60">
      <c r="H178"/>
      <c r="J178"/>
      <c r="K178"/>
      <c r="L178" s="33"/>
      <c r="M178" s="33"/>
      <c r="AD178"/>
      <c r="AS178"/>
      <c r="AW178"/>
      <c r="AX178"/>
      <c r="AY178"/>
      <c r="AZ178"/>
      <c r="BA178"/>
      <c r="BB178"/>
      <c r="BF178"/>
      <c r="BG178"/>
      <c r="BH178"/>
    </row>
    <row r="179" spans="8:60">
      <c r="H179"/>
      <c r="J179"/>
      <c r="K179"/>
      <c r="L179" s="33"/>
      <c r="M179" s="33"/>
      <c r="AD179"/>
      <c r="AS179"/>
      <c r="AW179"/>
      <c r="AX179"/>
      <c r="AY179"/>
      <c r="AZ179"/>
      <c r="BA179"/>
      <c r="BB179"/>
      <c r="BF179"/>
      <c r="BG179"/>
      <c r="BH179"/>
    </row>
    <row r="180" spans="8:60">
      <c r="H180"/>
      <c r="J180"/>
      <c r="K180"/>
      <c r="L180" s="33"/>
      <c r="M180" s="33"/>
      <c r="AD180"/>
      <c r="AS180"/>
      <c r="AW180"/>
      <c r="AX180"/>
      <c r="AY180"/>
      <c r="AZ180"/>
      <c r="BA180"/>
      <c r="BB180"/>
      <c r="BF180"/>
      <c r="BG180"/>
      <c r="BH180"/>
    </row>
    <row r="181" spans="8:60">
      <c r="H181"/>
      <c r="J181"/>
      <c r="K181"/>
      <c r="L181" s="33"/>
      <c r="M181" s="33"/>
      <c r="AD181"/>
      <c r="AS181"/>
      <c r="AW181"/>
      <c r="AX181"/>
      <c r="AY181"/>
      <c r="AZ181"/>
      <c r="BA181"/>
      <c r="BB181"/>
      <c r="BF181"/>
      <c r="BG181"/>
      <c r="BH181"/>
    </row>
    <row r="182" spans="8:60">
      <c r="H182"/>
      <c r="J182"/>
      <c r="K182"/>
      <c r="L182" s="33"/>
      <c r="M182" s="33"/>
      <c r="AD182"/>
      <c r="AS182"/>
      <c r="AW182"/>
      <c r="AX182"/>
      <c r="AY182"/>
      <c r="AZ182"/>
      <c r="BA182"/>
      <c r="BB182"/>
      <c r="BF182"/>
      <c r="BG182"/>
      <c r="BH182"/>
    </row>
    <row r="183" spans="8:60">
      <c r="H183"/>
      <c r="J183"/>
      <c r="K183"/>
      <c r="L183" s="33"/>
      <c r="M183" s="33"/>
      <c r="AD183"/>
      <c r="AS183"/>
      <c r="AW183"/>
      <c r="AX183"/>
      <c r="AY183"/>
      <c r="AZ183"/>
      <c r="BA183"/>
      <c r="BB183"/>
      <c r="BF183"/>
      <c r="BG183"/>
      <c r="BH183"/>
    </row>
    <row r="184" spans="8:60">
      <c r="H184"/>
      <c r="J184"/>
      <c r="K184"/>
      <c r="L184" s="33"/>
      <c r="M184" s="33"/>
      <c r="AD184"/>
      <c r="AS184"/>
      <c r="AW184"/>
      <c r="AX184"/>
      <c r="AY184"/>
      <c r="AZ184"/>
      <c r="BA184"/>
      <c r="BB184"/>
      <c r="BF184"/>
      <c r="BG184"/>
      <c r="BH184"/>
    </row>
    <row r="185" spans="8:60">
      <c r="H185"/>
      <c r="J185"/>
      <c r="K185"/>
      <c r="L185" s="33"/>
      <c r="M185" s="33"/>
      <c r="AD185"/>
      <c r="AS185"/>
      <c r="AW185"/>
      <c r="AX185"/>
      <c r="AY185"/>
      <c r="AZ185"/>
      <c r="BA185"/>
      <c r="BB185"/>
      <c r="BF185"/>
      <c r="BG185"/>
      <c r="BH185"/>
    </row>
    <row r="186" spans="8:60">
      <c r="H186"/>
      <c r="J186"/>
      <c r="K186"/>
      <c r="L186" s="33"/>
      <c r="M186" s="33"/>
      <c r="AD186"/>
      <c r="AS186"/>
      <c r="AW186"/>
      <c r="AX186"/>
      <c r="AY186"/>
      <c r="AZ186"/>
      <c r="BA186"/>
      <c r="BB186"/>
      <c r="BF186"/>
      <c r="BG186"/>
      <c r="BH186"/>
    </row>
    <row r="187" spans="8:60">
      <c r="H187"/>
      <c r="J187"/>
      <c r="K187"/>
      <c r="L187" s="33"/>
      <c r="M187" s="33"/>
      <c r="AD187"/>
      <c r="AS187"/>
      <c r="AW187"/>
      <c r="AX187"/>
      <c r="AY187"/>
      <c r="AZ187"/>
      <c r="BA187"/>
      <c r="BB187"/>
      <c r="BF187"/>
      <c r="BG187"/>
      <c r="BH187"/>
    </row>
    <row r="188" spans="8:60">
      <c r="H188"/>
      <c r="J188"/>
      <c r="K188"/>
      <c r="L188" s="33"/>
      <c r="M188" s="33"/>
      <c r="AD188"/>
      <c r="AS188"/>
      <c r="AW188"/>
      <c r="AX188"/>
      <c r="AY188"/>
      <c r="AZ188"/>
      <c r="BA188"/>
      <c r="BB188"/>
      <c r="BF188"/>
      <c r="BG188"/>
      <c r="BH188"/>
    </row>
    <row r="189" spans="8:60">
      <c r="H189"/>
      <c r="J189"/>
      <c r="K189"/>
      <c r="L189" s="33"/>
      <c r="M189" s="33"/>
      <c r="AD189"/>
      <c r="AS189"/>
      <c r="AW189"/>
      <c r="AX189"/>
      <c r="AY189"/>
      <c r="AZ189"/>
      <c r="BA189"/>
      <c r="BB189"/>
      <c r="BF189"/>
      <c r="BG189"/>
      <c r="BH189"/>
    </row>
    <row r="190" spans="8:60">
      <c r="H190"/>
      <c r="J190"/>
      <c r="K190"/>
      <c r="L190" s="33"/>
      <c r="M190" s="33"/>
      <c r="AD190"/>
      <c r="AS190"/>
      <c r="AW190"/>
      <c r="AX190"/>
      <c r="AY190"/>
      <c r="AZ190"/>
      <c r="BA190"/>
      <c r="BB190"/>
      <c r="BF190"/>
      <c r="BG190"/>
      <c r="BH190"/>
    </row>
    <row r="191" spans="8:60">
      <c r="H191"/>
      <c r="J191"/>
      <c r="K191"/>
      <c r="L191" s="33"/>
      <c r="M191" s="33"/>
      <c r="AD191"/>
      <c r="AS191"/>
      <c r="AW191"/>
      <c r="AX191"/>
      <c r="AY191"/>
      <c r="AZ191"/>
      <c r="BA191"/>
      <c r="BB191"/>
      <c r="BF191"/>
      <c r="BG191"/>
      <c r="BH191"/>
    </row>
    <row r="192" spans="8:60">
      <c r="H192"/>
      <c r="J192"/>
      <c r="K192"/>
      <c r="L192" s="33"/>
      <c r="M192" s="33"/>
      <c r="AD192"/>
      <c r="AS192"/>
      <c r="AW192"/>
      <c r="AX192"/>
      <c r="AY192"/>
      <c r="AZ192"/>
      <c r="BA192"/>
      <c r="BB192"/>
      <c r="BF192"/>
      <c r="BG192"/>
      <c r="BH192"/>
    </row>
    <row r="193" spans="8:60">
      <c r="H193"/>
      <c r="J193"/>
      <c r="K193"/>
      <c r="L193" s="33"/>
      <c r="M193" s="33"/>
      <c r="AD193"/>
      <c r="AS193"/>
      <c r="AW193"/>
      <c r="AX193"/>
      <c r="AY193"/>
      <c r="AZ193"/>
      <c r="BA193"/>
      <c r="BB193"/>
      <c r="BF193"/>
      <c r="BG193"/>
      <c r="BH193"/>
    </row>
    <row r="194" spans="8:60">
      <c r="H194"/>
      <c r="J194"/>
      <c r="K194"/>
      <c r="L194" s="33"/>
      <c r="M194" s="33"/>
      <c r="AD194"/>
      <c r="AS194"/>
      <c r="AW194"/>
      <c r="AX194"/>
      <c r="AY194"/>
      <c r="AZ194"/>
      <c r="BA194"/>
      <c r="BB194"/>
      <c r="BF194"/>
      <c r="BG194"/>
      <c r="BH194"/>
    </row>
    <row r="195" spans="8:60">
      <c r="H195"/>
      <c r="J195"/>
      <c r="K195"/>
      <c r="L195" s="33"/>
      <c r="M195" s="33"/>
      <c r="AD195"/>
      <c r="AS195"/>
      <c r="AW195"/>
      <c r="AX195"/>
      <c r="AY195"/>
      <c r="AZ195"/>
      <c r="BA195"/>
      <c r="BB195"/>
      <c r="BF195"/>
      <c r="BG195"/>
      <c r="BH195"/>
    </row>
    <row r="196" spans="8:60">
      <c r="H196"/>
      <c r="J196"/>
      <c r="K196"/>
      <c r="L196" s="33"/>
      <c r="M196" s="33"/>
      <c r="AD196"/>
      <c r="AS196"/>
      <c r="AW196"/>
      <c r="AX196"/>
      <c r="AY196"/>
      <c r="AZ196"/>
      <c r="BA196"/>
      <c r="BB196"/>
      <c r="BF196"/>
      <c r="BG196"/>
      <c r="BH196"/>
    </row>
    <row r="197" spans="8:60">
      <c r="H197"/>
      <c r="J197"/>
      <c r="K197"/>
      <c r="L197" s="33"/>
      <c r="M197" s="33"/>
      <c r="AD197"/>
      <c r="AS197"/>
      <c r="AW197"/>
      <c r="AX197"/>
      <c r="AY197"/>
      <c r="AZ197"/>
      <c r="BA197"/>
      <c r="BB197"/>
      <c r="BF197"/>
      <c r="BG197"/>
      <c r="BH197"/>
    </row>
    <row r="198" spans="8:60">
      <c r="H198"/>
      <c r="J198"/>
      <c r="K198"/>
      <c r="L198" s="33"/>
      <c r="M198" s="33"/>
      <c r="AD198"/>
      <c r="AS198"/>
      <c r="AW198"/>
      <c r="AX198"/>
      <c r="AY198"/>
      <c r="AZ198"/>
      <c r="BA198"/>
      <c r="BB198"/>
      <c r="BF198"/>
      <c r="BG198"/>
      <c r="BH198"/>
    </row>
    <row r="199" spans="8:60">
      <c r="H199"/>
      <c r="J199"/>
      <c r="K199"/>
      <c r="L199" s="33"/>
      <c r="M199" s="33"/>
      <c r="AD199"/>
      <c r="AS199"/>
      <c r="AW199"/>
      <c r="AX199"/>
      <c r="AY199"/>
      <c r="AZ199"/>
      <c r="BA199"/>
      <c r="BB199"/>
      <c r="BF199"/>
      <c r="BG199"/>
      <c r="BH199"/>
    </row>
    <row r="200" spans="8:60">
      <c r="H200"/>
      <c r="J200"/>
      <c r="K200"/>
      <c r="L200" s="33"/>
      <c r="M200" s="33"/>
      <c r="AD200"/>
      <c r="AS200"/>
      <c r="AW200"/>
      <c r="AX200"/>
      <c r="AY200"/>
      <c r="AZ200"/>
      <c r="BA200"/>
      <c r="BB200"/>
      <c r="BF200"/>
      <c r="BG200"/>
      <c r="BH200"/>
    </row>
    <row r="201" spans="8:60">
      <c r="H201"/>
      <c r="J201"/>
      <c r="K201"/>
      <c r="L201" s="33"/>
      <c r="M201" s="33"/>
      <c r="AD201"/>
      <c r="AS201"/>
      <c r="AW201"/>
      <c r="AX201"/>
      <c r="AY201"/>
      <c r="AZ201"/>
      <c r="BA201"/>
      <c r="BB201"/>
      <c r="BF201"/>
      <c r="BG201"/>
      <c r="BH201"/>
    </row>
    <row r="202" spans="8:60">
      <c r="H202"/>
      <c r="J202"/>
      <c r="K202"/>
      <c r="L202" s="33"/>
      <c r="M202" s="33"/>
      <c r="AD202"/>
      <c r="AS202"/>
      <c r="AW202"/>
      <c r="AX202"/>
      <c r="AY202"/>
      <c r="AZ202"/>
      <c r="BA202"/>
      <c r="BB202"/>
      <c r="BF202"/>
      <c r="BG202"/>
      <c r="BH202"/>
    </row>
    <row r="203" spans="8:60">
      <c r="H203"/>
      <c r="J203"/>
      <c r="K203"/>
      <c r="L203" s="33"/>
      <c r="M203" s="33"/>
      <c r="AD203"/>
      <c r="AS203"/>
      <c r="AW203"/>
      <c r="AX203"/>
      <c r="AY203"/>
      <c r="AZ203"/>
      <c r="BA203"/>
      <c r="BB203"/>
      <c r="BF203"/>
      <c r="BG203"/>
      <c r="BH203"/>
    </row>
    <row r="204" spans="8:60">
      <c r="H204"/>
      <c r="J204"/>
      <c r="K204"/>
      <c r="L204" s="33"/>
      <c r="M204" s="33"/>
      <c r="AD204"/>
      <c r="AS204"/>
      <c r="AW204"/>
      <c r="AX204"/>
      <c r="AY204"/>
      <c r="AZ204"/>
      <c r="BA204"/>
      <c r="BB204"/>
      <c r="BF204"/>
      <c r="BG204"/>
      <c r="BH204"/>
    </row>
    <row r="205" spans="8:60">
      <c r="H205"/>
      <c r="J205"/>
      <c r="K205"/>
      <c r="L205" s="33"/>
      <c r="M205" s="33"/>
      <c r="AD205"/>
      <c r="AS205"/>
      <c r="AW205"/>
      <c r="AX205"/>
      <c r="AY205"/>
      <c r="AZ205"/>
      <c r="BA205"/>
      <c r="BB205"/>
      <c r="BF205"/>
      <c r="BG205"/>
      <c r="BH205"/>
    </row>
    <row r="206" spans="8:60">
      <c r="H206"/>
      <c r="J206"/>
      <c r="K206"/>
      <c r="L206" s="33"/>
      <c r="M206" s="33"/>
      <c r="AD206"/>
      <c r="AS206"/>
      <c r="AW206"/>
      <c r="AX206"/>
      <c r="AY206"/>
      <c r="AZ206"/>
      <c r="BA206"/>
      <c r="BB206"/>
      <c r="BF206"/>
      <c r="BG206"/>
      <c r="BH206"/>
    </row>
    <row r="207" spans="8:60">
      <c r="H207"/>
      <c r="J207"/>
      <c r="K207"/>
      <c r="L207" s="33"/>
      <c r="M207" s="33"/>
      <c r="AD207"/>
      <c r="AS207"/>
      <c r="AW207"/>
      <c r="AX207"/>
      <c r="AY207"/>
      <c r="AZ207"/>
      <c r="BA207"/>
      <c r="BB207"/>
      <c r="BF207"/>
      <c r="BG207"/>
      <c r="BH207"/>
    </row>
    <row r="208" spans="8:60">
      <c r="H208"/>
      <c r="J208"/>
      <c r="K208"/>
      <c r="L208" s="33"/>
      <c r="M208" s="33"/>
      <c r="AD208"/>
      <c r="AS208"/>
      <c r="AW208"/>
      <c r="AX208"/>
      <c r="AY208"/>
      <c r="AZ208"/>
      <c r="BA208"/>
      <c r="BB208"/>
      <c r="BF208"/>
      <c r="BG208"/>
      <c r="BH208"/>
    </row>
    <row r="209" spans="8:60">
      <c r="H209"/>
      <c r="J209"/>
      <c r="K209"/>
      <c r="L209" s="33"/>
      <c r="M209" s="33"/>
      <c r="AD209"/>
      <c r="AS209"/>
      <c r="AW209"/>
      <c r="AX209"/>
      <c r="AY209"/>
      <c r="AZ209"/>
      <c r="BA209"/>
      <c r="BB209"/>
      <c r="BF209"/>
      <c r="BG209"/>
      <c r="BH209"/>
    </row>
    <row r="210" spans="8:60">
      <c r="H210"/>
      <c r="J210"/>
      <c r="K210"/>
      <c r="L210" s="33"/>
      <c r="M210" s="33"/>
      <c r="AD210"/>
      <c r="AS210"/>
      <c r="AW210"/>
      <c r="AX210"/>
      <c r="AY210"/>
      <c r="AZ210"/>
      <c r="BA210"/>
      <c r="BB210"/>
      <c r="BF210"/>
      <c r="BG210"/>
      <c r="BH210"/>
    </row>
    <row r="211" spans="8:60">
      <c r="H211"/>
      <c r="J211"/>
      <c r="K211"/>
      <c r="L211" s="33"/>
      <c r="M211" s="33"/>
      <c r="AD211"/>
      <c r="AS211"/>
      <c r="AW211"/>
      <c r="AX211"/>
      <c r="AY211"/>
      <c r="AZ211"/>
      <c r="BA211"/>
      <c r="BB211"/>
      <c r="BF211"/>
      <c r="BG211"/>
      <c r="BH211"/>
    </row>
    <row r="212" spans="8:60">
      <c r="H212"/>
      <c r="J212"/>
      <c r="K212"/>
      <c r="L212" s="33"/>
      <c r="M212" s="33"/>
      <c r="AD212"/>
      <c r="AS212"/>
      <c r="AW212"/>
      <c r="AX212"/>
      <c r="AY212"/>
      <c r="AZ212"/>
      <c r="BA212"/>
      <c r="BB212"/>
      <c r="BF212"/>
      <c r="BG212"/>
      <c r="BH212"/>
    </row>
    <row r="213" spans="8:60">
      <c r="H213"/>
      <c r="J213"/>
      <c r="K213"/>
      <c r="L213" s="33"/>
      <c r="M213" s="33"/>
      <c r="AD213"/>
      <c r="AS213"/>
      <c r="AW213"/>
      <c r="AX213"/>
      <c r="AY213"/>
      <c r="AZ213"/>
      <c r="BA213"/>
      <c r="BB213"/>
      <c r="BF213"/>
      <c r="BG213"/>
      <c r="BH213"/>
    </row>
    <row r="214" spans="8:60">
      <c r="H214"/>
      <c r="J214"/>
      <c r="K214"/>
      <c r="L214" s="33"/>
      <c r="M214" s="33"/>
      <c r="AD214"/>
      <c r="AS214"/>
      <c r="AW214"/>
      <c r="AX214"/>
      <c r="AY214"/>
      <c r="AZ214"/>
      <c r="BA214"/>
      <c r="BB214"/>
      <c r="BF214"/>
      <c r="BG214"/>
      <c r="BH214"/>
    </row>
    <row r="215" spans="8:60">
      <c r="H215"/>
      <c r="J215"/>
      <c r="K215"/>
      <c r="L215" s="33"/>
      <c r="M215" s="33"/>
      <c r="AD215"/>
      <c r="AS215"/>
      <c r="AW215"/>
      <c r="AX215"/>
      <c r="AY215"/>
      <c r="AZ215"/>
      <c r="BA215"/>
      <c r="BB215"/>
      <c r="BF215"/>
      <c r="BG215"/>
      <c r="BH215"/>
    </row>
    <row r="216" spans="8:60">
      <c r="H216"/>
      <c r="J216"/>
      <c r="K216"/>
      <c r="L216" s="33"/>
      <c r="M216" s="33"/>
      <c r="AD216"/>
      <c r="AS216"/>
      <c r="AW216"/>
      <c r="AX216"/>
      <c r="AY216"/>
      <c r="AZ216"/>
      <c r="BA216"/>
      <c r="BB216"/>
      <c r="BF216"/>
      <c r="BG216"/>
      <c r="BH216"/>
    </row>
    <row r="217" spans="8:60">
      <c r="H217"/>
      <c r="J217"/>
      <c r="K217"/>
      <c r="L217" s="33"/>
      <c r="M217" s="33"/>
      <c r="AD217"/>
      <c r="AS217"/>
      <c r="AW217"/>
      <c r="AX217"/>
      <c r="AY217"/>
      <c r="AZ217"/>
      <c r="BA217"/>
      <c r="BB217"/>
      <c r="BF217"/>
      <c r="BG217"/>
      <c r="BH217"/>
    </row>
    <row r="218" spans="8:60">
      <c r="H218"/>
      <c r="J218"/>
      <c r="K218"/>
      <c r="L218" s="33"/>
      <c r="M218" s="33"/>
      <c r="AD218"/>
      <c r="AS218"/>
      <c r="AW218"/>
      <c r="AX218"/>
      <c r="AY218"/>
      <c r="AZ218"/>
      <c r="BA218"/>
      <c r="BB218"/>
      <c r="BF218"/>
      <c r="BG218"/>
      <c r="BH218"/>
    </row>
    <row r="219" spans="8:60">
      <c r="H219"/>
      <c r="J219"/>
      <c r="K219"/>
      <c r="L219" s="33"/>
      <c r="M219" s="33"/>
      <c r="AD219"/>
      <c r="AS219"/>
      <c r="AW219"/>
      <c r="AX219"/>
      <c r="AY219"/>
      <c r="AZ219"/>
      <c r="BA219"/>
      <c r="BB219"/>
      <c r="BF219"/>
      <c r="BG219"/>
      <c r="BH219"/>
    </row>
    <row r="220" spans="8:60">
      <c r="H220"/>
      <c r="J220"/>
      <c r="K220"/>
      <c r="L220" s="33"/>
      <c r="M220" s="33"/>
      <c r="AD220"/>
      <c r="AS220"/>
      <c r="AW220"/>
      <c r="AX220"/>
      <c r="AY220"/>
      <c r="AZ220"/>
      <c r="BA220"/>
      <c r="BB220"/>
      <c r="BF220"/>
      <c r="BG220"/>
      <c r="BH220"/>
    </row>
    <row r="221" spans="8:60">
      <c r="H221"/>
      <c r="J221"/>
      <c r="K221"/>
      <c r="L221" s="33"/>
      <c r="M221" s="33"/>
      <c r="AD221"/>
      <c r="AS221"/>
      <c r="AW221"/>
      <c r="AX221"/>
      <c r="AY221"/>
      <c r="AZ221"/>
      <c r="BA221"/>
      <c r="BB221"/>
      <c r="BF221"/>
      <c r="BG221"/>
      <c r="BH221"/>
    </row>
    <row r="222" spans="8:60">
      <c r="H222"/>
      <c r="J222"/>
      <c r="K222"/>
      <c r="L222" s="33"/>
      <c r="M222" s="33"/>
      <c r="AD222"/>
      <c r="AS222"/>
      <c r="AW222"/>
      <c r="AX222"/>
      <c r="AY222"/>
      <c r="AZ222"/>
      <c r="BA222"/>
      <c r="BB222"/>
      <c r="BF222"/>
      <c r="BG222"/>
      <c r="BH222"/>
    </row>
    <row r="223" spans="8:60">
      <c r="H223"/>
      <c r="J223"/>
      <c r="K223"/>
      <c r="L223" s="33"/>
      <c r="M223" s="33"/>
      <c r="AD223"/>
      <c r="AS223"/>
      <c r="AW223"/>
      <c r="AX223"/>
      <c r="AY223"/>
      <c r="AZ223"/>
      <c r="BA223"/>
      <c r="BB223"/>
      <c r="BF223"/>
      <c r="BG223"/>
      <c r="BH223"/>
    </row>
    <row r="224" spans="8:60">
      <c r="H224"/>
      <c r="J224"/>
      <c r="K224"/>
      <c r="L224" s="33"/>
      <c r="M224" s="33"/>
      <c r="AD224"/>
      <c r="AS224"/>
      <c r="AW224"/>
      <c r="AX224"/>
      <c r="AY224"/>
      <c r="AZ224"/>
      <c r="BA224"/>
      <c r="BB224"/>
      <c r="BF224"/>
      <c r="BG224"/>
      <c r="BH224"/>
    </row>
    <row r="225" spans="8:60">
      <c r="H225"/>
      <c r="J225"/>
      <c r="K225"/>
      <c r="L225" s="33"/>
      <c r="M225" s="33"/>
      <c r="AD225"/>
      <c r="AS225"/>
      <c r="AW225"/>
      <c r="AX225"/>
      <c r="AY225"/>
      <c r="AZ225"/>
      <c r="BA225"/>
      <c r="BB225"/>
      <c r="BF225"/>
      <c r="BG225"/>
      <c r="BH225"/>
    </row>
    <row r="226" spans="8:60">
      <c r="H226"/>
      <c r="J226"/>
      <c r="K226"/>
      <c r="L226" s="33"/>
      <c r="M226" s="33"/>
      <c r="AD226"/>
      <c r="AS226"/>
      <c r="AW226"/>
      <c r="AX226"/>
      <c r="AY226"/>
      <c r="AZ226"/>
      <c r="BA226"/>
      <c r="BB226"/>
      <c r="BF226"/>
      <c r="BG226"/>
      <c r="BH226"/>
    </row>
    <row r="227" spans="8:60">
      <c r="H227"/>
      <c r="J227"/>
      <c r="K227"/>
      <c r="L227" s="33"/>
      <c r="M227" s="33"/>
      <c r="AD227"/>
      <c r="AS227"/>
      <c r="AW227"/>
      <c r="AX227"/>
      <c r="AY227"/>
      <c r="AZ227"/>
      <c r="BA227"/>
      <c r="BB227"/>
      <c r="BF227"/>
      <c r="BG227"/>
      <c r="BH227"/>
    </row>
    <row r="228" spans="8:60">
      <c r="H228"/>
      <c r="J228"/>
      <c r="K228"/>
      <c r="L228" s="33"/>
      <c r="M228" s="33"/>
      <c r="AD228"/>
      <c r="AS228"/>
      <c r="AW228"/>
      <c r="AX228"/>
      <c r="AY228"/>
      <c r="AZ228"/>
      <c r="BA228"/>
      <c r="BB228"/>
      <c r="BF228"/>
      <c r="BG228"/>
      <c r="BH228"/>
    </row>
    <row r="229" spans="8:60">
      <c r="H229"/>
      <c r="J229"/>
      <c r="K229"/>
      <c r="L229" s="33"/>
      <c r="M229" s="33"/>
      <c r="AD229"/>
      <c r="AS229"/>
      <c r="AW229"/>
      <c r="AX229"/>
      <c r="AY229"/>
      <c r="AZ229"/>
      <c r="BA229"/>
      <c r="BB229"/>
      <c r="BF229"/>
      <c r="BG229"/>
      <c r="BH229"/>
    </row>
    <row r="230" spans="8:60">
      <c r="H230"/>
      <c r="J230"/>
      <c r="K230"/>
      <c r="L230" s="33"/>
      <c r="M230" s="33"/>
      <c r="AD230"/>
      <c r="AS230"/>
      <c r="AW230"/>
      <c r="AX230"/>
      <c r="AY230"/>
      <c r="AZ230"/>
      <c r="BA230"/>
      <c r="BB230"/>
      <c r="BF230"/>
      <c r="BG230"/>
      <c r="BH230"/>
    </row>
    <row r="231" spans="8:60">
      <c r="H231"/>
      <c r="J231"/>
      <c r="K231"/>
      <c r="L231" s="33"/>
      <c r="M231" s="33"/>
      <c r="AD231"/>
      <c r="AS231"/>
      <c r="AW231"/>
      <c r="AX231"/>
      <c r="AY231"/>
      <c r="AZ231"/>
      <c r="BA231"/>
      <c r="BB231"/>
      <c r="BF231"/>
      <c r="BG231"/>
      <c r="BH231"/>
    </row>
    <row r="232" spans="8:60">
      <c r="H232"/>
      <c r="J232"/>
      <c r="K232"/>
      <c r="L232" s="33"/>
      <c r="M232" s="33"/>
      <c r="AD232"/>
      <c r="AS232"/>
      <c r="AW232"/>
      <c r="AX232"/>
      <c r="AY232"/>
      <c r="AZ232"/>
      <c r="BA232"/>
      <c r="BB232"/>
      <c r="BF232"/>
      <c r="BG232"/>
      <c r="BH232"/>
    </row>
    <row r="233" spans="8:60">
      <c r="H233"/>
      <c r="J233"/>
      <c r="K233"/>
      <c r="L233" s="33"/>
      <c r="M233" s="33"/>
      <c r="AD233"/>
      <c r="AS233"/>
      <c r="AW233"/>
      <c r="AX233"/>
      <c r="AY233"/>
      <c r="AZ233"/>
      <c r="BA233"/>
      <c r="BB233"/>
      <c r="BF233"/>
      <c r="BG233"/>
      <c r="BH233"/>
    </row>
    <row r="234" spans="8:60">
      <c r="H234"/>
      <c r="J234"/>
      <c r="K234"/>
      <c r="L234" s="33"/>
      <c r="M234" s="33"/>
      <c r="AD234"/>
      <c r="AS234"/>
      <c r="AW234"/>
      <c r="AX234"/>
      <c r="AY234"/>
      <c r="AZ234"/>
      <c r="BA234"/>
      <c r="BB234"/>
      <c r="BF234"/>
      <c r="BG234"/>
      <c r="BH234"/>
    </row>
    <row r="235" spans="8:60">
      <c r="H235"/>
      <c r="J235"/>
      <c r="K235"/>
      <c r="L235" s="33"/>
      <c r="M235" s="33"/>
      <c r="AD235"/>
      <c r="AS235"/>
      <c r="AW235"/>
      <c r="AX235"/>
      <c r="AY235"/>
      <c r="AZ235"/>
      <c r="BA235"/>
      <c r="BB235"/>
      <c r="BF235"/>
      <c r="BG235"/>
      <c r="BH235"/>
    </row>
    <row r="236" spans="8:60">
      <c r="H236"/>
      <c r="J236"/>
      <c r="K236"/>
      <c r="L236" s="33"/>
      <c r="M236" s="33"/>
      <c r="AD236"/>
      <c r="AS236"/>
      <c r="AW236"/>
      <c r="AX236"/>
      <c r="AY236"/>
      <c r="AZ236"/>
      <c r="BA236"/>
      <c r="BB236"/>
      <c r="BF236"/>
      <c r="BG236"/>
      <c r="BH236"/>
    </row>
    <row r="237" spans="8:60">
      <c r="H237"/>
      <c r="J237"/>
      <c r="K237"/>
      <c r="L237" s="33"/>
      <c r="M237" s="33"/>
      <c r="AD237"/>
      <c r="AS237"/>
      <c r="AW237"/>
      <c r="AX237"/>
      <c r="AY237"/>
      <c r="AZ237"/>
      <c r="BA237"/>
      <c r="BB237"/>
      <c r="BF237"/>
      <c r="BG237"/>
      <c r="BH237"/>
    </row>
    <row r="238" spans="8:60">
      <c r="H238"/>
      <c r="J238"/>
      <c r="K238"/>
      <c r="L238" s="33"/>
      <c r="M238" s="33"/>
      <c r="AD238"/>
      <c r="AS238"/>
      <c r="AW238"/>
      <c r="AX238"/>
      <c r="AY238"/>
      <c r="AZ238"/>
      <c r="BA238"/>
      <c r="BB238"/>
      <c r="BF238"/>
      <c r="BG238"/>
      <c r="BH238"/>
    </row>
    <row r="239" spans="8:60">
      <c r="H239"/>
      <c r="J239"/>
      <c r="K239"/>
      <c r="L239" s="33"/>
      <c r="M239" s="33"/>
      <c r="AD239"/>
      <c r="AS239"/>
      <c r="AW239"/>
      <c r="AX239"/>
      <c r="AY239"/>
      <c r="AZ239"/>
      <c r="BA239"/>
      <c r="BB239"/>
      <c r="BF239"/>
      <c r="BG239"/>
      <c r="BH239"/>
    </row>
    <row r="240" spans="8:60">
      <c r="H240"/>
      <c r="J240"/>
      <c r="K240"/>
      <c r="L240" s="33"/>
      <c r="M240" s="33"/>
      <c r="AD240"/>
      <c r="AS240"/>
      <c r="AW240"/>
      <c r="AX240"/>
      <c r="AY240"/>
      <c r="AZ240"/>
      <c r="BA240"/>
      <c r="BB240"/>
      <c r="BF240"/>
      <c r="BG240"/>
      <c r="BH240"/>
    </row>
    <row r="241" spans="8:60">
      <c r="H241"/>
      <c r="J241"/>
      <c r="K241"/>
      <c r="L241" s="33"/>
      <c r="M241" s="33"/>
      <c r="AD241"/>
      <c r="AS241"/>
      <c r="AW241"/>
      <c r="AX241"/>
      <c r="AY241"/>
      <c r="AZ241"/>
      <c r="BA241"/>
      <c r="BB241"/>
      <c r="BF241"/>
      <c r="BG241"/>
      <c r="BH241"/>
    </row>
    <row r="242" spans="8:60">
      <c r="H242"/>
      <c r="J242"/>
      <c r="K242"/>
      <c r="L242" s="33"/>
      <c r="M242" s="33"/>
      <c r="AD242"/>
      <c r="AS242"/>
      <c r="AW242"/>
      <c r="AX242"/>
      <c r="AY242"/>
      <c r="AZ242"/>
      <c r="BA242"/>
      <c r="BB242"/>
      <c r="BF242"/>
      <c r="BG242"/>
      <c r="BH242"/>
    </row>
    <row r="243" spans="8:60">
      <c r="H243"/>
      <c r="J243"/>
      <c r="K243"/>
      <c r="L243" s="33"/>
      <c r="M243" s="33"/>
      <c r="AD243"/>
      <c r="AS243"/>
      <c r="AW243"/>
      <c r="AX243"/>
      <c r="AY243"/>
      <c r="AZ243"/>
      <c r="BA243"/>
      <c r="BB243"/>
      <c r="BF243"/>
      <c r="BG243"/>
      <c r="BH243"/>
    </row>
    <row r="244" spans="8:60">
      <c r="H244"/>
      <c r="J244"/>
      <c r="K244"/>
      <c r="L244" s="33"/>
      <c r="M244" s="33"/>
      <c r="AD244"/>
      <c r="AS244"/>
      <c r="AW244"/>
      <c r="AX244"/>
      <c r="AY244"/>
      <c r="AZ244"/>
      <c r="BA244"/>
      <c r="BB244"/>
      <c r="BF244"/>
      <c r="BG244"/>
      <c r="BH244"/>
    </row>
    <row r="245" spans="8:60">
      <c r="H245"/>
      <c r="J245"/>
      <c r="K245"/>
      <c r="L245" s="33"/>
      <c r="M245" s="33"/>
      <c r="AD245"/>
      <c r="AS245"/>
      <c r="AW245"/>
      <c r="AX245"/>
      <c r="AY245"/>
      <c r="AZ245"/>
      <c r="BA245"/>
      <c r="BB245"/>
      <c r="BF245"/>
      <c r="BG245"/>
      <c r="BH245"/>
    </row>
    <row r="246" spans="8:60">
      <c r="H246"/>
      <c r="J246"/>
      <c r="K246"/>
      <c r="L246" s="33"/>
      <c r="M246" s="33"/>
      <c r="AD246"/>
      <c r="AS246"/>
      <c r="AW246"/>
      <c r="AX246"/>
      <c r="AY246"/>
      <c r="AZ246"/>
      <c r="BA246"/>
      <c r="BB246"/>
      <c r="BF246"/>
      <c r="BG246"/>
      <c r="BH246"/>
    </row>
    <row r="247" spans="8:60">
      <c r="H247"/>
      <c r="J247"/>
      <c r="K247"/>
      <c r="L247" s="33"/>
      <c r="M247" s="33"/>
      <c r="AD247"/>
      <c r="AS247"/>
      <c r="AW247"/>
      <c r="AX247"/>
      <c r="AY247"/>
      <c r="AZ247"/>
      <c r="BA247"/>
      <c r="BB247"/>
      <c r="BF247"/>
      <c r="BG247"/>
      <c r="BH247"/>
    </row>
    <row r="248" spans="8:60">
      <c r="H248"/>
      <c r="J248"/>
      <c r="K248"/>
      <c r="L248" s="33"/>
      <c r="M248" s="33"/>
      <c r="AD248"/>
      <c r="AS248"/>
      <c r="AW248"/>
      <c r="AX248"/>
      <c r="AY248"/>
      <c r="AZ248"/>
      <c r="BA248"/>
      <c r="BB248"/>
      <c r="BF248"/>
      <c r="BG248"/>
      <c r="BH248"/>
    </row>
    <row r="249" spans="8:60">
      <c r="H249"/>
      <c r="J249"/>
      <c r="K249"/>
      <c r="L249" s="33"/>
      <c r="M249" s="33"/>
      <c r="AD249"/>
      <c r="AS249"/>
      <c r="AW249"/>
      <c r="AX249"/>
      <c r="AY249"/>
      <c r="AZ249"/>
      <c r="BA249"/>
      <c r="BB249"/>
      <c r="BF249"/>
      <c r="BG249"/>
      <c r="BH249"/>
    </row>
    <row r="250" spans="8:60">
      <c r="H250"/>
      <c r="J250"/>
      <c r="K250"/>
      <c r="L250" s="33"/>
      <c r="M250" s="33"/>
      <c r="AD250"/>
      <c r="AS250"/>
      <c r="AW250"/>
      <c r="AX250"/>
      <c r="AY250"/>
      <c r="AZ250"/>
      <c r="BA250"/>
      <c r="BB250"/>
      <c r="BF250"/>
      <c r="BG250"/>
      <c r="BH250"/>
    </row>
    <row r="251" spans="8:60">
      <c r="H251"/>
      <c r="J251"/>
      <c r="K251"/>
      <c r="L251" s="33"/>
      <c r="M251" s="33"/>
      <c r="AD251"/>
      <c r="AS251"/>
      <c r="AW251"/>
      <c r="AX251"/>
      <c r="AY251"/>
      <c r="AZ251"/>
      <c r="BA251"/>
      <c r="BB251"/>
      <c r="BF251"/>
      <c r="BG251"/>
      <c r="BH251"/>
    </row>
    <row r="252" spans="8:60">
      <c r="H252"/>
      <c r="J252"/>
      <c r="K252"/>
      <c r="L252" s="33"/>
      <c r="M252" s="33"/>
      <c r="AD252"/>
      <c r="AS252"/>
      <c r="AW252"/>
      <c r="AX252"/>
      <c r="AY252"/>
      <c r="AZ252"/>
      <c r="BA252"/>
      <c r="BB252"/>
      <c r="BF252"/>
      <c r="BG252"/>
      <c r="BH252"/>
    </row>
    <row r="253" spans="8:60">
      <c r="H253"/>
      <c r="J253"/>
      <c r="K253"/>
      <c r="L253" s="33"/>
      <c r="M253" s="33"/>
      <c r="AD253"/>
      <c r="AS253"/>
      <c r="AW253"/>
      <c r="AX253"/>
      <c r="AY253"/>
      <c r="AZ253"/>
      <c r="BA253"/>
      <c r="BB253"/>
      <c r="BF253"/>
      <c r="BG253"/>
      <c r="BH253"/>
    </row>
    <row r="254" spans="8:60">
      <c r="H254"/>
      <c r="J254"/>
      <c r="K254"/>
      <c r="L254" s="33"/>
      <c r="M254" s="33"/>
      <c r="AD254"/>
      <c r="AS254"/>
      <c r="AW254"/>
      <c r="AX254"/>
      <c r="AY254"/>
      <c r="AZ254"/>
      <c r="BA254"/>
      <c r="BB254"/>
      <c r="BF254"/>
      <c r="BG254"/>
      <c r="BH254"/>
    </row>
    <row r="255" spans="8:60">
      <c r="H255"/>
      <c r="J255"/>
      <c r="K255"/>
      <c r="L255" s="33"/>
      <c r="M255" s="33"/>
      <c r="AD255"/>
      <c r="AS255"/>
      <c r="AW255"/>
      <c r="AX255"/>
      <c r="AY255"/>
      <c r="AZ255"/>
      <c r="BA255"/>
      <c r="BB255"/>
      <c r="BF255"/>
      <c r="BG255"/>
      <c r="BH255"/>
    </row>
    <row r="256" spans="8:60">
      <c r="H256"/>
      <c r="J256"/>
      <c r="K256"/>
      <c r="L256" s="33"/>
      <c r="M256" s="33"/>
      <c r="AD256"/>
      <c r="AS256"/>
      <c r="AW256"/>
      <c r="AX256"/>
      <c r="AY256"/>
      <c r="AZ256"/>
      <c r="BA256"/>
      <c r="BB256"/>
      <c r="BF256"/>
      <c r="BG256"/>
      <c r="BH256"/>
    </row>
    <row r="257" spans="8:60">
      <c r="H257"/>
      <c r="J257"/>
      <c r="K257"/>
      <c r="L257" s="33"/>
      <c r="M257" s="33"/>
      <c r="AD257"/>
      <c r="AS257"/>
      <c r="AW257"/>
      <c r="AX257"/>
      <c r="AY257"/>
      <c r="AZ257"/>
      <c r="BA257"/>
      <c r="BB257"/>
      <c r="BF257"/>
      <c r="BG257"/>
      <c r="BH257"/>
    </row>
    <row r="258" spans="8:60">
      <c r="H258"/>
      <c r="J258"/>
      <c r="K258"/>
      <c r="L258" s="33"/>
      <c r="M258" s="33"/>
      <c r="AD258"/>
      <c r="AS258"/>
      <c r="AW258"/>
      <c r="AX258"/>
      <c r="AY258"/>
      <c r="AZ258"/>
      <c r="BA258"/>
      <c r="BB258"/>
      <c r="BF258"/>
      <c r="BG258"/>
      <c r="BH258"/>
    </row>
    <row r="259" spans="8:60">
      <c r="H259"/>
      <c r="J259"/>
      <c r="K259"/>
      <c r="L259" s="33"/>
      <c r="M259" s="33"/>
      <c r="AD259"/>
      <c r="AS259"/>
      <c r="AW259"/>
      <c r="AX259"/>
      <c r="AY259"/>
      <c r="AZ259"/>
      <c r="BA259"/>
      <c r="BB259"/>
      <c r="BF259"/>
      <c r="BG259"/>
      <c r="BH259"/>
    </row>
    <row r="260" spans="8:60">
      <c r="H260"/>
      <c r="J260"/>
      <c r="K260"/>
      <c r="L260" s="33"/>
      <c r="M260" s="33"/>
      <c r="AD260"/>
      <c r="AS260"/>
      <c r="AW260"/>
      <c r="AX260"/>
      <c r="AY260"/>
      <c r="AZ260"/>
      <c r="BA260"/>
      <c r="BB260"/>
      <c r="BF260"/>
      <c r="BG260"/>
      <c r="BH260"/>
    </row>
    <row r="261" spans="8:60">
      <c r="H261"/>
      <c r="J261"/>
      <c r="K261"/>
      <c r="L261" s="33"/>
      <c r="M261" s="33"/>
      <c r="AD261"/>
      <c r="AS261"/>
      <c r="AW261"/>
      <c r="AX261"/>
      <c r="AY261"/>
      <c r="AZ261"/>
      <c r="BA261"/>
      <c r="BB261"/>
      <c r="BF261"/>
      <c r="BG261"/>
      <c r="BH261"/>
    </row>
    <row r="262" spans="8:60">
      <c r="H262"/>
      <c r="J262"/>
      <c r="K262"/>
      <c r="L262" s="33"/>
      <c r="M262" s="33"/>
      <c r="AD262"/>
      <c r="AS262"/>
      <c r="AW262"/>
      <c r="AX262"/>
      <c r="AY262"/>
      <c r="AZ262"/>
      <c r="BA262"/>
      <c r="BB262"/>
      <c r="BF262"/>
      <c r="BG262"/>
      <c r="BH262"/>
    </row>
    <row r="263" spans="8:60">
      <c r="H263"/>
      <c r="J263"/>
      <c r="K263"/>
      <c r="L263" s="33"/>
      <c r="M263" s="33"/>
      <c r="AD263"/>
      <c r="AS263"/>
      <c r="AW263"/>
      <c r="AX263"/>
      <c r="AY263"/>
      <c r="AZ263"/>
      <c r="BA263"/>
      <c r="BB263"/>
      <c r="BF263"/>
      <c r="BG263"/>
      <c r="BH263"/>
    </row>
    <row r="264" spans="8:60">
      <c r="H264"/>
      <c r="J264"/>
      <c r="K264"/>
      <c r="L264" s="33"/>
      <c r="M264" s="33"/>
      <c r="AD264"/>
      <c r="AS264"/>
      <c r="AW264"/>
      <c r="AX264"/>
      <c r="AY264"/>
      <c r="AZ264"/>
      <c r="BA264"/>
      <c r="BB264"/>
      <c r="BF264"/>
      <c r="BG264"/>
      <c r="BH264"/>
    </row>
    <row r="265" spans="8:60">
      <c r="H265"/>
      <c r="J265"/>
      <c r="K265"/>
      <c r="L265" s="33"/>
      <c r="M265" s="33"/>
      <c r="AD265"/>
      <c r="AS265"/>
      <c r="AW265"/>
      <c r="AX265"/>
      <c r="AY265"/>
      <c r="AZ265"/>
      <c r="BA265"/>
      <c r="BB265"/>
      <c r="BF265"/>
      <c r="BG265"/>
      <c r="BH265"/>
    </row>
    <row r="266" spans="8:60">
      <c r="H266"/>
      <c r="J266"/>
      <c r="K266"/>
      <c r="L266" s="33"/>
      <c r="M266" s="33"/>
      <c r="AD266"/>
      <c r="AS266"/>
      <c r="AW266"/>
      <c r="AX266"/>
      <c r="AY266"/>
      <c r="AZ266"/>
      <c r="BA266"/>
      <c r="BB266"/>
      <c r="BF266"/>
      <c r="BG266"/>
      <c r="BH266"/>
    </row>
    <row r="267" spans="8:60">
      <c r="H267"/>
      <c r="J267"/>
      <c r="K267"/>
      <c r="L267" s="33"/>
      <c r="M267" s="33"/>
      <c r="AD267"/>
      <c r="AS267"/>
      <c r="AW267"/>
      <c r="AX267"/>
      <c r="AY267"/>
      <c r="AZ267"/>
      <c r="BA267"/>
      <c r="BB267"/>
      <c r="BF267"/>
      <c r="BG267"/>
      <c r="BH267"/>
    </row>
    <row r="268" spans="8:60">
      <c r="H268"/>
      <c r="J268"/>
      <c r="K268"/>
      <c r="L268" s="33"/>
      <c r="M268" s="33"/>
      <c r="AD268"/>
      <c r="AS268"/>
      <c r="AW268"/>
      <c r="AX268"/>
      <c r="AY268"/>
      <c r="AZ268"/>
      <c r="BA268"/>
      <c r="BB268"/>
      <c r="BF268"/>
      <c r="BG268"/>
      <c r="BH268"/>
    </row>
    <row r="269" spans="8:60">
      <c r="H269"/>
      <c r="J269"/>
      <c r="K269"/>
      <c r="L269" s="33"/>
      <c r="M269" s="33"/>
      <c r="AD269"/>
      <c r="AS269"/>
      <c r="AW269"/>
      <c r="AX269"/>
      <c r="AY269"/>
      <c r="AZ269"/>
      <c r="BA269"/>
      <c r="BB269"/>
      <c r="BF269"/>
      <c r="BG269"/>
      <c r="BH269"/>
    </row>
    <row r="270" spans="8:60">
      <c r="H270"/>
      <c r="J270"/>
      <c r="K270"/>
      <c r="L270" s="33"/>
      <c r="M270" s="33"/>
      <c r="AD270"/>
      <c r="AS270"/>
      <c r="AW270"/>
      <c r="AX270"/>
      <c r="AY270"/>
      <c r="AZ270"/>
      <c r="BA270"/>
      <c r="BB270"/>
      <c r="BF270"/>
      <c r="BG270"/>
      <c r="BH270"/>
    </row>
    <row r="271" spans="8:60">
      <c r="H271"/>
      <c r="J271"/>
      <c r="K271"/>
      <c r="L271" s="33"/>
      <c r="M271" s="33"/>
      <c r="AD271"/>
      <c r="AS271"/>
      <c r="AW271"/>
      <c r="AX271"/>
      <c r="AY271"/>
      <c r="AZ271"/>
      <c r="BA271"/>
      <c r="BB271"/>
      <c r="BF271"/>
      <c r="BG271"/>
      <c r="BH271"/>
    </row>
    <row r="272" spans="8:60">
      <c r="H272"/>
      <c r="J272"/>
      <c r="K272"/>
      <c r="L272" s="33"/>
      <c r="M272" s="33"/>
      <c r="AD272"/>
      <c r="AS272"/>
      <c r="AW272"/>
      <c r="AX272"/>
      <c r="AY272"/>
      <c r="AZ272"/>
      <c r="BA272"/>
      <c r="BB272"/>
      <c r="BF272"/>
      <c r="BG272"/>
      <c r="BH272"/>
    </row>
    <row r="273" spans="8:60">
      <c r="H273"/>
      <c r="J273"/>
      <c r="K273"/>
      <c r="L273" s="33"/>
      <c r="M273" s="33"/>
      <c r="AD273"/>
      <c r="AS273"/>
      <c r="AW273"/>
      <c r="AX273"/>
      <c r="AY273"/>
      <c r="AZ273"/>
      <c r="BA273"/>
      <c r="BB273"/>
      <c r="BF273"/>
      <c r="BG273"/>
      <c r="BH273"/>
    </row>
    <row r="274" spans="8:60">
      <c r="H274"/>
      <c r="J274"/>
      <c r="K274"/>
      <c r="L274" s="33"/>
      <c r="M274" s="33"/>
      <c r="AD274"/>
      <c r="AS274"/>
      <c r="AW274"/>
      <c r="AX274"/>
      <c r="AY274"/>
      <c r="AZ274"/>
      <c r="BA274"/>
      <c r="BB274"/>
      <c r="BF274"/>
      <c r="BG274"/>
      <c r="BH274"/>
    </row>
    <row r="275" spans="8:60">
      <c r="H275"/>
      <c r="J275"/>
      <c r="K275"/>
      <c r="L275" s="33"/>
      <c r="M275" s="33"/>
      <c r="AD275"/>
      <c r="AS275"/>
      <c r="AW275"/>
      <c r="AX275"/>
      <c r="AY275"/>
      <c r="AZ275"/>
      <c r="BA275"/>
      <c r="BB275"/>
      <c r="BF275"/>
      <c r="BG275"/>
      <c r="BH275"/>
    </row>
    <row r="276" spans="8:60">
      <c r="H276"/>
      <c r="J276"/>
      <c r="K276"/>
      <c r="L276" s="33"/>
      <c r="M276" s="33"/>
      <c r="AD276"/>
      <c r="AS276"/>
      <c r="AW276"/>
      <c r="AX276"/>
      <c r="AY276"/>
      <c r="AZ276"/>
      <c r="BA276"/>
      <c r="BB276"/>
      <c r="BF276"/>
      <c r="BG276"/>
      <c r="BH276"/>
    </row>
    <row r="277" spans="8:60">
      <c r="H277"/>
      <c r="J277"/>
      <c r="K277"/>
      <c r="L277" s="33"/>
      <c r="M277" s="33"/>
      <c r="AD277"/>
      <c r="AS277"/>
      <c r="AW277"/>
      <c r="AX277"/>
      <c r="AY277"/>
      <c r="AZ277"/>
      <c r="BA277"/>
      <c r="BB277"/>
      <c r="BF277"/>
      <c r="BG277"/>
      <c r="BH277"/>
    </row>
    <row r="278" spans="8:60">
      <c r="H278"/>
      <c r="J278"/>
      <c r="K278"/>
      <c r="L278" s="33"/>
      <c r="M278" s="33"/>
      <c r="AD278"/>
      <c r="AS278"/>
      <c r="AW278"/>
      <c r="AX278"/>
      <c r="AY278"/>
      <c r="AZ278"/>
      <c r="BA278"/>
      <c r="BB278"/>
      <c r="BF278"/>
      <c r="BG278"/>
      <c r="BH278"/>
    </row>
    <row r="279" spans="8:60">
      <c r="H279"/>
      <c r="J279"/>
      <c r="K279"/>
      <c r="L279" s="33"/>
      <c r="M279" s="33"/>
      <c r="AD279"/>
      <c r="AS279"/>
      <c r="AW279"/>
      <c r="AX279"/>
      <c r="AY279"/>
      <c r="AZ279"/>
      <c r="BA279"/>
      <c r="BB279"/>
      <c r="BF279"/>
      <c r="BG279"/>
      <c r="BH279"/>
    </row>
    <row r="280" spans="8:60">
      <c r="H280"/>
      <c r="J280"/>
      <c r="K280"/>
      <c r="L280" s="33"/>
      <c r="M280" s="33"/>
      <c r="AD280"/>
      <c r="AS280"/>
      <c r="AW280"/>
      <c r="AX280"/>
      <c r="AY280"/>
      <c r="AZ280"/>
      <c r="BA280"/>
      <c r="BB280"/>
      <c r="BF280"/>
      <c r="BG280"/>
      <c r="BH280"/>
    </row>
    <row r="281" spans="8:60">
      <c r="H281"/>
      <c r="J281"/>
      <c r="K281"/>
      <c r="L281" s="33"/>
      <c r="M281" s="33"/>
      <c r="AD281"/>
      <c r="AS281"/>
      <c r="AW281"/>
      <c r="AX281"/>
      <c r="AY281"/>
      <c r="AZ281"/>
      <c r="BA281"/>
      <c r="BB281"/>
      <c r="BF281"/>
      <c r="BG281"/>
      <c r="BH281"/>
    </row>
    <row r="282" spans="8:60">
      <c r="H282"/>
      <c r="J282"/>
      <c r="K282"/>
      <c r="L282" s="33"/>
      <c r="M282" s="33"/>
      <c r="AD282"/>
      <c r="AS282"/>
      <c r="AW282"/>
      <c r="AX282"/>
      <c r="AY282"/>
      <c r="AZ282"/>
      <c r="BA282"/>
      <c r="BB282"/>
      <c r="BF282"/>
      <c r="BG282"/>
      <c r="BH282"/>
    </row>
    <row r="283" spans="8:60">
      <c r="H283"/>
      <c r="J283"/>
      <c r="K283"/>
      <c r="L283" s="33"/>
      <c r="M283" s="33"/>
      <c r="AD283"/>
      <c r="AS283"/>
      <c r="AW283"/>
      <c r="AX283"/>
      <c r="AY283"/>
      <c r="AZ283"/>
      <c r="BA283"/>
      <c r="BB283"/>
      <c r="BF283"/>
      <c r="BG283"/>
      <c r="BH283"/>
    </row>
    <row r="284" spans="8:60">
      <c r="H284"/>
      <c r="J284"/>
      <c r="K284"/>
      <c r="L284" s="33"/>
      <c r="M284" s="33"/>
      <c r="AD284"/>
      <c r="AS284"/>
      <c r="AW284"/>
      <c r="AX284"/>
      <c r="AY284"/>
      <c r="AZ284"/>
      <c r="BA284"/>
      <c r="BB284"/>
      <c r="BF284"/>
      <c r="BG284"/>
      <c r="BH284"/>
    </row>
    <row r="285" spans="8:60">
      <c r="H285"/>
      <c r="J285"/>
      <c r="K285"/>
      <c r="L285" s="33"/>
      <c r="M285" s="33"/>
      <c r="AD285"/>
      <c r="AS285"/>
      <c r="AW285"/>
      <c r="AX285"/>
      <c r="AY285"/>
      <c r="AZ285"/>
      <c r="BA285"/>
      <c r="BB285"/>
      <c r="BF285"/>
      <c r="BG285"/>
      <c r="BH285"/>
    </row>
    <row r="286" spans="8:60">
      <c r="H286"/>
      <c r="J286"/>
      <c r="K286"/>
      <c r="L286" s="33"/>
      <c r="M286" s="33"/>
      <c r="AD286"/>
      <c r="AS286"/>
      <c r="AW286"/>
      <c r="AX286"/>
      <c r="AY286"/>
      <c r="AZ286"/>
      <c r="BA286"/>
      <c r="BB286"/>
      <c r="BF286"/>
      <c r="BG286"/>
      <c r="BH286"/>
    </row>
    <row r="287" spans="8:60">
      <c r="H287"/>
      <c r="J287"/>
      <c r="K287"/>
      <c r="L287" s="33"/>
      <c r="M287" s="33"/>
      <c r="AD287"/>
      <c r="AS287"/>
      <c r="AW287"/>
      <c r="AX287"/>
      <c r="AY287"/>
      <c r="AZ287"/>
      <c r="BA287"/>
      <c r="BB287"/>
      <c r="BF287"/>
      <c r="BG287"/>
      <c r="BH287"/>
    </row>
    <row r="288" spans="8:60">
      <c r="H288"/>
      <c r="J288"/>
      <c r="K288"/>
      <c r="L288" s="33"/>
      <c r="M288" s="33"/>
      <c r="AD288"/>
      <c r="AS288"/>
      <c r="AW288"/>
      <c r="AX288"/>
      <c r="AY288"/>
      <c r="AZ288"/>
      <c r="BA288"/>
      <c r="BB288"/>
      <c r="BF288"/>
      <c r="BG288"/>
      <c r="BH288"/>
    </row>
    <row r="289" spans="8:60">
      <c r="H289"/>
      <c r="J289"/>
      <c r="K289"/>
      <c r="L289" s="33"/>
      <c r="M289" s="33"/>
      <c r="AD289"/>
      <c r="AS289"/>
      <c r="AW289"/>
      <c r="AX289"/>
      <c r="AY289"/>
      <c r="AZ289"/>
      <c r="BA289"/>
      <c r="BB289"/>
      <c r="BF289"/>
      <c r="BG289"/>
      <c r="BH289"/>
    </row>
    <row r="290" spans="8:60">
      <c r="H290"/>
      <c r="J290"/>
      <c r="K290"/>
      <c r="L290" s="33"/>
      <c r="M290" s="33"/>
      <c r="AD290"/>
      <c r="AS290"/>
      <c r="AW290"/>
      <c r="AX290"/>
      <c r="AY290"/>
      <c r="AZ290"/>
      <c r="BA290"/>
      <c r="BB290"/>
      <c r="BF290"/>
      <c r="BG290"/>
      <c r="BH290"/>
    </row>
    <row r="291" spans="8:60">
      <c r="H291"/>
      <c r="J291"/>
      <c r="K291"/>
      <c r="L291" s="33"/>
      <c r="M291" s="33"/>
      <c r="AD291"/>
      <c r="AS291"/>
      <c r="AW291"/>
      <c r="AX291"/>
      <c r="AY291"/>
      <c r="AZ291"/>
      <c r="BA291"/>
      <c r="BB291"/>
      <c r="BF291"/>
      <c r="BG291"/>
      <c r="BH291"/>
    </row>
    <row r="292" spans="8:60">
      <c r="H292"/>
      <c r="J292"/>
      <c r="K292"/>
      <c r="L292" s="33"/>
      <c r="M292" s="33"/>
      <c r="AD292"/>
      <c r="AS292"/>
      <c r="AW292"/>
      <c r="AX292"/>
      <c r="AY292"/>
      <c r="AZ292"/>
      <c r="BA292"/>
      <c r="BB292"/>
      <c r="BF292"/>
      <c r="BG292"/>
      <c r="BH292"/>
    </row>
    <row r="293" spans="8:60">
      <c r="H293"/>
      <c r="J293"/>
      <c r="K293"/>
      <c r="L293" s="33"/>
      <c r="M293" s="33"/>
      <c r="AD293"/>
      <c r="AS293"/>
      <c r="AW293"/>
      <c r="AX293"/>
      <c r="AY293"/>
      <c r="AZ293"/>
      <c r="BA293"/>
      <c r="BB293"/>
      <c r="BF293"/>
      <c r="BG293"/>
      <c r="BH293"/>
    </row>
    <row r="294" spans="8:60">
      <c r="H294"/>
      <c r="J294"/>
      <c r="K294"/>
      <c r="L294" s="33"/>
      <c r="M294" s="33"/>
      <c r="AD294"/>
      <c r="AS294"/>
      <c r="AW294"/>
      <c r="AX294"/>
      <c r="AY294"/>
      <c r="AZ294"/>
      <c r="BA294"/>
      <c r="BB294"/>
      <c r="BF294"/>
      <c r="BG294"/>
      <c r="BH294"/>
    </row>
    <row r="295" spans="8:60">
      <c r="H295"/>
      <c r="J295"/>
      <c r="K295"/>
      <c r="L295" s="33"/>
      <c r="M295" s="33"/>
      <c r="AD295"/>
      <c r="AS295"/>
      <c r="AW295"/>
      <c r="AX295"/>
      <c r="AY295"/>
      <c r="AZ295"/>
      <c r="BA295"/>
      <c r="BB295"/>
      <c r="BF295"/>
      <c r="BG295"/>
      <c r="BH295"/>
    </row>
    <row r="296" spans="8:60">
      <c r="H296"/>
      <c r="J296"/>
      <c r="K296"/>
      <c r="L296" s="33"/>
      <c r="M296" s="33"/>
      <c r="AD296"/>
      <c r="AS296"/>
      <c r="AW296"/>
      <c r="AX296"/>
      <c r="AY296"/>
      <c r="AZ296"/>
      <c r="BA296"/>
      <c r="BB296"/>
      <c r="BF296"/>
      <c r="BG296"/>
      <c r="BH296"/>
    </row>
    <row r="297" spans="8:60">
      <c r="H297"/>
      <c r="J297"/>
      <c r="K297"/>
      <c r="L297" s="33"/>
      <c r="M297" s="33"/>
      <c r="AD297"/>
      <c r="AS297"/>
      <c r="AW297"/>
      <c r="AX297"/>
      <c r="AY297"/>
      <c r="AZ297"/>
      <c r="BA297"/>
      <c r="BB297"/>
      <c r="BF297"/>
      <c r="BG297"/>
      <c r="BH297"/>
    </row>
    <row r="298" spans="8:60">
      <c r="H298"/>
      <c r="J298"/>
      <c r="K298"/>
      <c r="L298" s="33"/>
      <c r="M298" s="33"/>
      <c r="AD298"/>
      <c r="AS298"/>
      <c r="AW298"/>
      <c r="AX298"/>
      <c r="AY298"/>
      <c r="AZ298"/>
      <c r="BA298"/>
      <c r="BB298"/>
      <c r="BF298"/>
      <c r="BG298"/>
      <c r="BH298"/>
    </row>
    <row r="299" spans="8:60">
      <c r="H299"/>
      <c r="J299"/>
      <c r="K299"/>
      <c r="L299" s="33"/>
      <c r="M299" s="33"/>
      <c r="AD299"/>
      <c r="AS299"/>
      <c r="AW299"/>
      <c r="AX299"/>
      <c r="AY299"/>
      <c r="AZ299"/>
      <c r="BA299"/>
      <c r="BB299"/>
      <c r="BF299"/>
      <c r="BG299"/>
      <c r="BH299"/>
    </row>
    <row r="300" spans="8:60">
      <c r="H300"/>
      <c r="J300"/>
      <c r="K300"/>
      <c r="L300" s="33"/>
      <c r="M300" s="33"/>
      <c r="AD300"/>
      <c r="AS300"/>
      <c r="AW300"/>
      <c r="AX300"/>
      <c r="AY300"/>
      <c r="AZ300"/>
      <c r="BA300"/>
      <c r="BB300"/>
      <c r="BF300"/>
      <c r="BG300"/>
      <c r="BH300"/>
    </row>
    <row r="301" spans="8:60">
      <c r="H301"/>
      <c r="J301"/>
      <c r="K301"/>
      <c r="L301" s="33"/>
      <c r="M301" s="33"/>
      <c r="AD301"/>
      <c r="AS301"/>
      <c r="AW301"/>
      <c r="AX301"/>
      <c r="AY301"/>
      <c r="AZ301"/>
      <c r="BA301"/>
      <c r="BB301"/>
      <c r="BF301"/>
      <c r="BG301"/>
      <c r="BH301"/>
    </row>
    <row r="302" spans="8:60">
      <c r="H302"/>
      <c r="J302"/>
      <c r="K302"/>
      <c r="L302" s="33"/>
      <c r="M302" s="33"/>
      <c r="AD302"/>
      <c r="AS302"/>
      <c r="AW302"/>
      <c r="AX302"/>
      <c r="AY302"/>
      <c r="AZ302"/>
      <c r="BA302"/>
      <c r="BB302"/>
      <c r="BF302"/>
      <c r="BG302"/>
      <c r="BH302"/>
    </row>
    <row r="303" spans="8:60">
      <c r="H303"/>
      <c r="J303"/>
      <c r="K303"/>
      <c r="L303" s="33"/>
      <c r="M303" s="33"/>
      <c r="AD303"/>
      <c r="AS303"/>
      <c r="AW303"/>
      <c r="AX303"/>
      <c r="AY303"/>
      <c r="AZ303"/>
      <c r="BA303"/>
      <c r="BB303"/>
      <c r="BF303"/>
      <c r="BG303"/>
      <c r="BH303"/>
    </row>
    <row r="304" spans="8:60">
      <c r="H304"/>
      <c r="J304"/>
      <c r="K304"/>
      <c r="L304" s="33"/>
      <c r="M304" s="33"/>
      <c r="AD304"/>
      <c r="AS304"/>
      <c r="AW304"/>
      <c r="AX304"/>
      <c r="AY304"/>
      <c r="AZ304"/>
      <c r="BA304"/>
      <c r="BB304"/>
      <c r="BF304"/>
      <c r="BG304"/>
      <c r="BH304"/>
    </row>
    <row r="305" spans="8:60">
      <c r="H305"/>
      <c r="J305"/>
      <c r="K305"/>
      <c r="L305" s="33"/>
      <c r="M305" s="33"/>
      <c r="AD305"/>
      <c r="AS305"/>
      <c r="AW305"/>
      <c r="AX305"/>
      <c r="AY305"/>
      <c r="AZ305"/>
      <c r="BA305"/>
      <c r="BB305"/>
      <c r="BF305"/>
      <c r="BG305"/>
      <c r="BH305"/>
    </row>
    <row r="306" spans="8:60">
      <c r="H306"/>
      <c r="J306"/>
      <c r="K306"/>
      <c r="L306" s="33"/>
      <c r="M306" s="33"/>
      <c r="AD306"/>
      <c r="AS306"/>
      <c r="AW306"/>
      <c r="AX306"/>
      <c r="AY306"/>
      <c r="AZ306"/>
      <c r="BA306"/>
      <c r="BB306"/>
      <c r="BF306"/>
      <c r="BG306"/>
      <c r="BH306"/>
    </row>
    <row r="307" spans="8:60">
      <c r="H307"/>
      <c r="J307"/>
      <c r="K307"/>
      <c r="L307" s="33"/>
      <c r="M307" s="33"/>
      <c r="AD307"/>
      <c r="AS307"/>
      <c r="AW307"/>
      <c r="AX307"/>
      <c r="AY307"/>
      <c r="AZ307"/>
      <c r="BA307"/>
      <c r="BB307"/>
      <c r="BF307"/>
      <c r="BG307"/>
      <c r="BH307"/>
    </row>
    <row r="308" spans="8:60">
      <c r="H308"/>
      <c r="J308"/>
      <c r="K308"/>
      <c r="L308" s="33"/>
      <c r="M308" s="33"/>
      <c r="AD308"/>
      <c r="AS308"/>
      <c r="AW308"/>
      <c r="AX308"/>
      <c r="AY308"/>
      <c r="AZ308"/>
      <c r="BA308"/>
      <c r="BB308"/>
      <c r="BF308"/>
      <c r="BG308"/>
      <c r="BH308"/>
    </row>
    <row r="309" spans="8:60">
      <c r="H309"/>
      <c r="J309"/>
      <c r="K309"/>
      <c r="L309" s="33"/>
      <c r="M309" s="33"/>
      <c r="AD309"/>
      <c r="AS309"/>
      <c r="AW309"/>
      <c r="AX309"/>
      <c r="AY309"/>
      <c r="AZ309"/>
      <c r="BA309"/>
      <c r="BB309"/>
      <c r="BF309"/>
      <c r="BG309"/>
      <c r="BH309"/>
    </row>
    <row r="310" spans="8:60">
      <c r="H310"/>
      <c r="J310"/>
      <c r="K310"/>
      <c r="L310" s="33"/>
      <c r="M310" s="33"/>
      <c r="AD310"/>
      <c r="AS310"/>
      <c r="AW310"/>
      <c r="AX310"/>
      <c r="AY310"/>
      <c r="AZ310"/>
      <c r="BA310"/>
      <c r="BB310"/>
      <c r="BF310"/>
      <c r="BG310"/>
      <c r="BH310"/>
    </row>
    <row r="311" spans="8:60">
      <c r="H311"/>
      <c r="J311"/>
      <c r="K311"/>
      <c r="L311" s="33"/>
      <c r="M311" s="33"/>
      <c r="AD311"/>
      <c r="AS311"/>
      <c r="AW311"/>
      <c r="AX311"/>
      <c r="AY311"/>
      <c r="AZ311"/>
      <c r="BA311"/>
      <c r="BB311"/>
      <c r="BF311"/>
      <c r="BG311"/>
      <c r="BH311"/>
    </row>
    <row r="312" spans="8:60">
      <c r="H312"/>
      <c r="J312"/>
      <c r="K312"/>
      <c r="L312" s="33"/>
      <c r="M312" s="33"/>
      <c r="AD312"/>
      <c r="AS312"/>
      <c r="AW312"/>
      <c r="AX312"/>
      <c r="AY312"/>
      <c r="AZ312"/>
      <c r="BA312"/>
      <c r="BB312"/>
      <c r="BF312"/>
      <c r="BG312"/>
      <c r="BH312"/>
    </row>
    <row r="313" spans="8:60">
      <c r="H313"/>
      <c r="J313"/>
      <c r="K313"/>
      <c r="L313" s="33"/>
      <c r="M313" s="33"/>
      <c r="AD313"/>
      <c r="AS313"/>
      <c r="AW313"/>
      <c r="AX313"/>
      <c r="AY313"/>
      <c r="AZ313"/>
      <c r="BA313"/>
      <c r="BB313"/>
      <c r="BF313"/>
      <c r="BG313"/>
      <c r="BH313"/>
    </row>
    <row r="314" spans="8:60">
      <c r="H314"/>
      <c r="J314"/>
      <c r="K314"/>
      <c r="L314" s="33"/>
      <c r="M314" s="33"/>
      <c r="AD314"/>
      <c r="AS314"/>
      <c r="AW314"/>
      <c r="AX314"/>
      <c r="AY314"/>
      <c r="AZ314"/>
      <c r="BA314"/>
      <c r="BB314"/>
      <c r="BF314"/>
      <c r="BG314"/>
      <c r="BH314"/>
    </row>
    <row r="315" spans="8:60">
      <c r="H315"/>
      <c r="J315"/>
      <c r="K315"/>
      <c r="L315" s="33"/>
      <c r="M315" s="33"/>
      <c r="AD315"/>
      <c r="AS315"/>
      <c r="AW315"/>
      <c r="AX315"/>
      <c r="AY315"/>
      <c r="AZ315"/>
      <c r="BA315"/>
      <c r="BB315"/>
      <c r="BF315"/>
      <c r="BG315"/>
      <c r="BH315"/>
    </row>
    <row r="316" spans="8:60">
      <c r="H316"/>
      <c r="J316"/>
      <c r="K316"/>
      <c r="L316" s="33"/>
      <c r="M316" s="33"/>
      <c r="AD316"/>
      <c r="AS316"/>
      <c r="AW316"/>
      <c r="AX316"/>
      <c r="AY316"/>
      <c r="AZ316"/>
      <c r="BA316"/>
      <c r="BB316"/>
      <c r="BF316"/>
      <c r="BG316"/>
      <c r="BH316"/>
    </row>
    <row r="317" spans="8:60">
      <c r="H317"/>
      <c r="J317"/>
      <c r="K317"/>
      <c r="L317" s="33"/>
      <c r="M317" s="33"/>
      <c r="AD317"/>
      <c r="AS317"/>
      <c r="AW317"/>
      <c r="AX317"/>
      <c r="AY317"/>
      <c r="AZ317"/>
      <c r="BA317"/>
      <c r="BB317"/>
      <c r="BF317"/>
      <c r="BG317"/>
      <c r="BH317"/>
    </row>
    <row r="318" spans="8:60">
      <c r="H318"/>
      <c r="J318"/>
      <c r="K318"/>
      <c r="L318" s="33"/>
      <c r="M318" s="33"/>
      <c r="AD318"/>
      <c r="AS318"/>
      <c r="AW318"/>
      <c r="AX318"/>
      <c r="AY318"/>
      <c r="AZ318"/>
      <c r="BA318"/>
      <c r="BB318"/>
      <c r="BF318"/>
      <c r="BG318"/>
      <c r="BH318"/>
    </row>
    <row r="319" spans="8:60">
      <c r="H319"/>
      <c r="J319"/>
      <c r="K319"/>
      <c r="L319" s="33"/>
      <c r="M319" s="33"/>
      <c r="AD319"/>
      <c r="AS319"/>
      <c r="AW319"/>
      <c r="AX319"/>
      <c r="AY319"/>
      <c r="AZ319"/>
      <c r="BA319"/>
      <c r="BB319"/>
      <c r="BF319"/>
      <c r="BG319"/>
      <c r="BH319"/>
    </row>
    <row r="320" spans="8:60">
      <c r="H320"/>
      <c r="J320"/>
      <c r="K320"/>
      <c r="L320" s="33"/>
      <c r="M320" s="33"/>
      <c r="AD320"/>
      <c r="AS320"/>
      <c r="AW320"/>
      <c r="AX320"/>
      <c r="AY320"/>
      <c r="AZ320"/>
      <c r="BA320"/>
      <c r="BB320"/>
      <c r="BF320"/>
      <c r="BG320"/>
      <c r="BH320"/>
    </row>
    <row r="321" spans="1:63">
      <c r="H321"/>
      <c r="J321"/>
      <c r="K321"/>
      <c r="L321" s="33"/>
      <c r="M321" s="33"/>
      <c r="AD321"/>
      <c r="AS321"/>
      <c r="AW321"/>
      <c r="AX321"/>
      <c r="AY321"/>
      <c r="AZ321"/>
      <c r="BA321"/>
      <c r="BB321"/>
      <c r="BF321"/>
      <c r="BG321"/>
      <c r="BH321"/>
    </row>
    <row r="322" spans="1:63">
      <c r="H322"/>
      <c r="J322"/>
      <c r="K322"/>
      <c r="L322" s="33"/>
      <c r="M322" s="33"/>
      <c r="AD322"/>
      <c r="AS322"/>
      <c r="AW322"/>
      <c r="AX322"/>
      <c r="AY322"/>
      <c r="AZ322"/>
      <c r="BA322"/>
      <c r="BB322"/>
      <c r="BF322"/>
      <c r="BG322"/>
      <c r="BH322"/>
    </row>
    <row r="323" spans="1:63">
      <c r="A323" s="25"/>
      <c r="B323" s="25"/>
      <c r="C323" s="25"/>
      <c r="D323" s="25"/>
      <c r="E323" s="25"/>
      <c r="F323" s="124"/>
      <c r="G323" s="25"/>
      <c r="H323" s="100"/>
      <c r="I323" s="100"/>
      <c r="J323" s="100"/>
      <c r="K323" s="100"/>
      <c r="L323" s="382"/>
      <c r="M323" s="382"/>
      <c r="N323" s="100"/>
      <c r="O323" s="100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100"/>
      <c r="AB323" s="100"/>
      <c r="AC323" s="100"/>
      <c r="AD323" s="100"/>
      <c r="AE323" s="25"/>
      <c r="AF323" s="25"/>
      <c r="AG323" s="25"/>
      <c r="AH323" s="100"/>
      <c r="AI323" s="25"/>
      <c r="AS323"/>
      <c r="AW323"/>
      <c r="AX323"/>
      <c r="AY323"/>
      <c r="AZ323"/>
      <c r="BA323"/>
      <c r="BB323"/>
      <c r="BF323"/>
      <c r="BG323"/>
      <c r="BH323"/>
    </row>
    <row r="324" spans="1:63">
      <c r="A324" s="25"/>
      <c r="B324" s="25"/>
      <c r="C324" s="25"/>
      <c r="D324" s="25"/>
      <c r="E324" s="25"/>
      <c r="F324" s="124"/>
      <c r="G324" s="25"/>
      <c r="H324" s="100"/>
      <c r="I324" s="100"/>
      <c r="J324" s="100"/>
      <c r="K324" s="100"/>
      <c r="L324" s="382"/>
      <c r="M324" s="382"/>
      <c r="N324" s="100"/>
      <c r="O324" s="100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100"/>
      <c r="AB324" s="100"/>
      <c r="AC324" s="100"/>
      <c r="AD324" s="100"/>
      <c r="AE324" s="25"/>
      <c r="AF324" s="25"/>
      <c r="AG324" s="25"/>
      <c r="AH324" s="100"/>
      <c r="AI324" s="25"/>
      <c r="AS324"/>
      <c r="AW324"/>
      <c r="AX324"/>
      <c r="AY324"/>
      <c r="AZ324"/>
      <c r="BA324"/>
      <c r="BB324"/>
      <c r="BF324"/>
      <c r="BG324"/>
      <c r="BH324"/>
    </row>
    <row r="325" spans="1:63">
      <c r="AM325" s="1"/>
      <c r="AN325" s="1"/>
      <c r="AO325" s="1"/>
      <c r="AP325" s="1"/>
      <c r="AQ325" s="1"/>
      <c r="AR325" s="1"/>
      <c r="AT325" s="1"/>
      <c r="AU325" s="1"/>
      <c r="AV325" s="1"/>
      <c r="BC325" s="1"/>
      <c r="BD325" s="1"/>
      <c r="BE325" s="1"/>
      <c r="BI325" s="1"/>
      <c r="BJ325" s="1"/>
      <c r="BK325" s="1"/>
    </row>
    <row r="326" spans="1:63">
      <c r="AM326" s="1"/>
      <c r="AN326" s="1"/>
      <c r="AO326" s="1"/>
      <c r="AP326" s="1"/>
      <c r="AQ326" s="1"/>
      <c r="AR326" s="1"/>
      <c r="AT326" s="1"/>
      <c r="AU326" s="1"/>
      <c r="AV326" s="1"/>
      <c r="BC326" s="1"/>
      <c r="BD326" s="1"/>
      <c r="BE326" s="1"/>
      <c r="BI326" s="1"/>
      <c r="BJ326" s="1"/>
      <c r="BK326" s="1"/>
    </row>
    <row r="327" spans="1:63">
      <c r="AM327" s="1"/>
      <c r="AN327" s="1"/>
      <c r="AO327" s="1"/>
      <c r="AP327" s="1"/>
      <c r="AQ327" s="1"/>
      <c r="AR327" s="1"/>
      <c r="AT327" s="1"/>
      <c r="AU327" s="1"/>
      <c r="AV327" s="1"/>
      <c r="BC327" s="1"/>
      <c r="BD327" s="1"/>
      <c r="BE327" s="1"/>
      <c r="BI327" s="1"/>
      <c r="BJ327" s="1"/>
      <c r="BK327" s="1"/>
    </row>
    <row r="328" spans="1:63">
      <c r="AM328" s="1"/>
      <c r="AN328" s="1"/>
      <c r="AO328" s="1"/>
      <c r="AP328" s="1"/>
      <c r="AQ328" s="1"/>
      <c r="AR328" s="1"/>
      <c r="AT328" s="1"/>
      <c r="AU328" s="1"/>
      <c r="AV328" s="1"/>
      <c r="BC328" s="1"/>
      <c r="BD328" s="1"/>
      <c r="BE328" s="1"/>
      <c r="BI328" s="1"/>
      <c r="BJ328" s="1"/>
      <c r="BK328" s="1"/>
    </row>
    <row r="329" spans="1:63">
      <c r="AM329" s="1"/>
      <c r="AN329" s="1"/>
      <c r="AO329" s="1"/>
      <c r="AP329" s="1"/>
      <c r="AQ329" s="1"/>
      <c r="AR329" s="1"/>
      <c r="AT329" s="1"/>
      <c r="AU329" s="1"/>
      <c r="AV329" s="1"/>
      <c r="BC329" s="1"/>
      <c r="BD329" s="1"/>
      <c r="BE329" s="1"/>
      <c r="BI329" s="1"/>
      <c r="BJ329" s="1"/>
      <c r="BK329" s="1"/>
    </row>
    <row r="330" spans="1:63">
      <c r="AM330" s="1"/>
      <c r="AN330" s="1"/>
      <c r="AO330" s="1"/>
      <c r="AP330" s="1"/>
      <c r="AQ330" s="1"/>
      <c r="AR330" s="1"/>
      <c r="AT330" s="1"/>
      <c r="AU330" s="1"/>
      <c r="AV330" s="1"/>
      <c r="BC330" s="1"/>
      <c r="BD330" s="1"/>
      <c r="BE330" s="1"/>
      <c r="BI330" s="1"/>
      <c r="BJ330" s="1"/>
      <c r="BK330" s="1"/>
    </row>
    <row r="331" spans="1:63">
      <c r="AM331" s="1"/>
      <c r="AN331" s="1"/>
      <c r="AO331" s="1"/>
      <c r="AP331" s="1"/>
      <c r="AQ331" s="1"/>
      <c r="AR331" s="1"/>
      <c r="AT331" s="1"/>
      <c r="AU331" s="1"/>
      <c r="AV331" s="1"/>
      <c r="BC331" s="1"/>
      <c r="BD331" s="1"/>
      <c r="BE331" s="1"/>
      <c r="BI331" s="1"/>
      <c r="BJ331" s="1"/>
      <c r="BK331" s="1"/>
    </row>
    <row r="332" spans="1:63">
      <c r="AM332" s="1"/>
      <c r="AN332" s="1"/>
      <c r="AO332" s="1"/>
      <c r="AP332" s="1"/>
      <c r="AQ332" s="1"/>
      <c r="AR332" s="1"/>
      <c r="AT332" s="1"/>
      <c r="AU332" s="1"/>
      <c r="AV332" s="1"/>
      <c r="BC332" s="1"/>
      <c r="BD332" s="1"/>
      <c r="BE332" s="1"/>
      <c r="BI332" s="1"/>
      <c r="BJ332" s="1"/>
      <c r="BK332" s="1"/>
    </row>
    <row r="333" spans="1:63">
      <c r="AM333" s="1"/>
      <c r="AN333" s="1"/>
      <c r="AO333" s="1"/>
      <c r="AP333" s="1"/>
      <c r="AQ333" s="1"/>
      <c r="AR333" s="1"/>
      <c r="AT333" s="1"/>
      <c r="AU333" s="1"/>
      <c r="AV333" s="1"/>
      <c r="BC333" s="1"/>
      <c r="BD333" s="1"/>
      <c r="BE333" s="1"/>
      <c r="BI333" s="1"/>
      <c r="BJ333" s="1"/>
      <c r="BK333" s="1"/>
    </row>
    <row r="334" spans="1:63">
      <c r="AM334" s="1"/>
      <c r="AN334" s="1"/>
      <c r="AO334" s="1"/>
      <c r="AP334" s="1"/>
      <c r="AQ334" s="1"/>
      <c r="AR334" s="1"/>
      <c r="AT334" s="1"/>
      <c r="AU334" s="1"/>
      <c r="AV334" s="1"/>
      <c r="BC334" s="1"/>
      <c r="BD334" s="1"/>
      <c r="BE334" s="1"/>
      <c r="BI334" s="1"/>
      <c r="BJ334" s="1"/>
      <c r="BK334" s="1"/>
    </row>
    <row r="335" spans="1:63">
      <c r="AM335" s="1"/>
      <c r="AN335" s="1"/>
      <c r="AO335" s="1"/>
      <c r="AP335" s="1"/>
      <c r="AQ335" s="1"/>
      <c r="AR335" s="1"/>
      <c r="AT335" s="1"/>
      <c r="AU335" s="1"/>
      <c r="AV335" s="1"/>
      <c r="BC335" s="1"/>
      <c r="BD335" s="1"/>
      <c r="BE335" s="1"/>
      <c r="BI335" s="1"/>
      <c r="BJ335" s="1"/>
      <c r="BK335" s="1"/>
    </row>
    <row r="336" spans="1:63">
      <c r="AM336" s="1"/>
      <c r="AN336" s="1"/>
      <c r="AO336" s="1"/>
      <c r="AP336" s="1"/>
      <c r="AQ336" s="1"/>
      <c r="AR336" s="1"/>
      <c r="AT336" s="1"/>
      <c r="AU336" s="1"/>
      <c r="AV336" s="1"/>
      <c r="BC336" s="1"/>
      <c r="BD336" s="1"/>
      <c r="BE336" s="1"/>
      <c r="BI336" s="1"/>
      <c r="BJ336" s="1"/>
      <c r="BK336" s="1"/>
    </row>
    <row r="337" spans="39:63">
      <c r="AM337" s="1"/>
      <c r="AN337" s="1"/>
      <c r="AO337" s="1"/>
      <c r="AP337" s="1"/>
      <c r="AQ337" s="1"/>
      <c r="AR337" s="1"/>
      <c r="AT337" s="1"/>
      <c r="AU337" s="1"/>
      <c r="AV337" s="1"/>
      <c r="BC337" s="1"/>
      <c r="BD337" s="1"/>
      <c r="BE337" s="1"/>
      <c r="BI337" s="1"/>
      <c r="BJ337" s="1"/>
      <c r="BK337" s="1"/>
    </row>
    <row r="338" spans="39:63">
      <c r="AM338" s="1"/>
      <c r="AN338" s="1"/>
      <c r="AO338" s="1"/>
      <c r="AP338" s="1"/>
      <c r="AQ338" s="1"/>
      <c r="AR338" s="1"/>
      <c r="AT338" s="1"/>
      <c r="AU338" s="1"/>
      <c r="AV338" s="1"/>
      <c r="BC338" s="1"/>
      <c r="BD338" s="1"/>
      <c r="BE338" s="1"/>
      <c r="BI338" s="1"/>
      <c r="BJ338" s="1"/>
      <c r="BK338" s="1"/>
    </row>
    <row r="339" spans="39:63">
      <c r="AM339" s="1"/>
      <c r="AN339" s="1"/>
      <c r="AO339" s="1"/>
      <c r="AP339" s="1"/>
      <c r="AQ339" s="1"/>
      <c r="AR339" s="1"/>
      <c r="AT339" s="1"/>
      <c r="AU339" s="1"/>
      <c r="AV339" s="1"/>
      <c r="BC339" s="1"/>
      <c r="BD339" s="1"/>
      <c r="BE339" s="1"/>
      <c r="BI339" s="1"/>
      <c r="BJ339" s="1"/>
      <c r="BK339" s="1"/>
    </row>
    <row r="340" spans="39:63">
      <c r="AM340" s="1"/>
      <c r="AN340" s="1"/>
      <c r="AO340" s="1"/>
      <c r="AP340" s="1"/>
      <c r="AQ340" s="1"/>
      <c r="AR340" s="1"/>
      <c r="AT340" s="1"/>
      <c r="AU340" s="1"/>
      <c r="AV340" s="1"/>
      <c r="BC340" s="1"/>
      <c r="BD340" s="1"/>
      <c r="BE340" s="1"/>
      <c r="BI340" s="1"/>
      <c r="BJ340" s="1"/>
      <c r="BK340" s="1"/>
    </row>
    <row r="341" spans="39:63">
      <c r="AM341" s="1"/>
      <c r="AN341" s="1"/>
      <c r="AO341" s="1"/>
      <c r="AP341" s="1"/>
      <c r="AQ341" s="1"/>
      <c r="AR341" s="1"/>
      <c r="AT341" s="1"/>
      <c r="AU341" s="1"/>
      <c r="AV341" s="1"/>
      <c r="BC341" s="1"/>
      <c r="BD341" s="1"/>
      <c r="BE341" s="1"/>
      <c r="BI341" s="1"/>
      <c r="BJ341" s="1"/>
      <c r="BK341" s="1"/>
    </row>
    <row r="342" spans="39:63">
      <c r="AM342" s="1"/>
      <c r="AN342" s="1"/>
      <c r="AO342" s="1"/>
      <c r="AP342" s="1"/>
      <c r="AQ342" s="1"/>
      <c r="AR342" s="1"/>
      <c r="AT342" s="1"/>
      <c r="AU342" s="1"/>
      <c r="AV342" s="1"/>
      <c r="BC342" s="1"/>
      <c r="BD342" s="1"/>
      <c r="BE342" s="1"/>
      <c r="BI342" s="1"/>
      <c r="BJ342" s="1"/>
      <c r="BK342" s="1"/>
    </row>
    <row r="343" spans="39:63">
      <c r="AM343" s="1"/>
      <c r="AN343" s="1"/>
      <c r="AO343" s="1"/>
      <c r="AP343" s="1"/>
      <c r="AQ343" s="1"/>
      <c r="AR343" s="1"/>
      <c r="AT343" s="1"/>
      <c r="AU343" s="1"/>
      <c r="AV343" s="1"/>
      <c r="BC343" s="1"/>
      <c r="BD343" s="1"/>
      <c r="BE343" s="1"/>
      <c r="BI343" s="1"/>
      <c r="BJ343" s="1"/>
      <c r="BK343" s="1"/>
    </row>
    <row r="344" spans="39:63">
      <c r="AM344" s="1"/>
      <c r="AN344" s="1"/>
      <c r="AO344" s="1"/>
      <c r="AP344" s="1"/>
      <c r="AQ344" s="1"/>
      <c r="AR344" s="1"/>
      <c r="AT344" s="1"/>
      <c r="AU344" s="1"/>
      <c r="AV344" s="1"/>
      <c r="BC344" s="1"/>
      <c r="BD344" s="1"/>
      <c r="BE344" s="1"/>
      <c r="BI344" s="1"/>
      <c r="BJ344" s="1"/>
      <c r="BK344" s="1"/>
    </row>
    <row r="345" spans="39:63">
      <c r="AM345" s="1"/>
      <c r="AN345" s="1"/>
      <c r="AO345" s="1"/>
      <c r="AP345" s="1"/>
      <c r="AQ345" s="1"/>
      <c r="AR345" s="1"/>
      <c r="AT345" s="1"/>
      <c r="AU345" s="1"/>
      <c r="AV345" s="1"/>
      <c r="BC345" s="1"/>
      <c r="BD345" s="1"/>
      <c r="BE345" s="1"/>
      <c r="BI345" s="1"/>
      <c r="BJ345" s="1"/>
      <c r="BK345" s="1"/>
    </row>
    <row r="346" spans="39:63">
      <c r="AM346" s="1"/>
      <c r="AN346" s="1"/>
      <c r="AO346" s="1"/>
      <c r="AP346" s="1"/>
      <c r="AQ346" s="1"/>
      <c r="AR346" s="1"/>
      <c r="AT346" s="1"/>
      <c r="AU346" s="1"/>
      <c r="AV346" s="1"/>
      <c r="BC346" s="1"/>
      <c r="BD346" s="1"/>
      <c r="BE346" s="1"/>
      <c r="BI346" s="1"/>
      <c r="BJ346" s="1"/>
      <c r="BK346" s="1"/>
    </row>
    <row r="347" spans="39:63">
      <c r="AM347" s="1"/>
      <c r="AN347" s="1"/>
      <c r="AO347" s="1"/>
      <c r="AP347" s="1"/>
      <c r="AQ347" s="1"/>
      <c r="AR347" s="1"/>
      <c r="AT347" s="1"/>
      <c r="AU347" s="1"/>
      <c r="AV347" s="1"/>
      <c r="BC347" s="1"/>
      <c r="BD347" s="1"/>
      <c r="BE347" s="1"/>
      <c r="BI347" s="1"/>
      <c r="BJ347" s="1"/>
      <c r="BK347" s="1"/>
    </row>
    <row r="348" spans="39:63">
      <c r="AM348" s="1"/>
      <c r="AN348" s="1"/>
      <c r="AO348" s="1"/>
      <c r="AP348" s="1"/>
      <c r="AQ348" s="1"/>
      <c r="AR348" s="1"/>
      <c r="AT348" s="1"/>
      <c r="AU348" s="1"/>
      <c r="AV348" s="1"/>
      <c r="BC348" s="1"/>
      <c r="BD348" s="1"/>
      <c r="BE348" s="1"/>
      <c r="BI348" s="1"/>
      <c r="BJ348" s="1"/>
      <c r="BK348" s="1"/>
    </row>
    <row r="349" spans="39:63">
      <c r="AM349" s="1"/>
      <c r="AN349" s="1"/>
      <c r="AO349" s="1"/>
      <c r="AP349" s="1"/>
      <c r="AQ349" s="1"/>
      <c r="AR349" s="1"/>
      <c r="AT349" s="1"/>
      <c r="AU349" s="1"/>
      <c r="AV349" s="1"/>
      <c r="BC349" s="1"/>
      <c r="BD349" s="1"/>
      <c r="BE349" s="1"/>
      <c r="BI349" s="1"/>
      <c r="BJ349" s="1"/>
      <c r="BK349" s="1"/>
    </row>
    <row r="350" spans="39:63">
      <c r="AM350" s="1"/>
      <c r="AN350" s="1"/>
      <c r="AO350" s="1"/>
      <c r="AP350" s="1"/>
      <c r="AQ350" s="1"/>
      <c r="AR350" s="1"/>
      <c r="AT350" s="1"/>
      <c r="AU350" s="1"/>
      <c r="AV350" s="1"/>
      <c r="BC350" s="1"/>
      <c r="BD350" s="1"/>
      <c r="BE350" s="1"/>
      <c r="BI350" s="1"/>
      <c r="BJ350" s="1"/>
      <c r="BK350" s="1"/>
    </row>
    <row r="351" spans="39:63">
      <c r="AM351" s="1"/>
      <c r="AN351" s="1"/>
      <c r="AO351" s="1"/>
      <c r="AP351" s="1"/>
      <c r="AQ351" s="1"/>
      <c r="AR351" s="1"/>
      <c r="AT351" s="1"/>
      <c r="AU351" s="1"/>
      <c r="AV351" s="1"/>
      <c r="BC351" s="1"/>
      <c r="BD351" s="1"/>
      <c r="BE351" s="1"/>
      <c r="BI351" s="1"/>
      <c r="BJ351" s="1"/>
      <c r="BK351" s="1"/>
    </row>
    <row r="352" spans="39:63">
      <c r="AM352" s="1"/>
      <c r="AN352" s="1"/>
      <c r="AO352" s="1"/>
      <c r="AP352" s="1"/>
      <c r="AQ352" s="1"/>
      <c r="AR352" s="1"/>
      <c r="AT352" s="1"/>
      <c r="AU352" s="1"/>
      <c r="AV352" s="1"/>
      <c r="BC352" s="1"/>
      <c r="BD352" s="1"/>
      <c r="BE352" s="1"/>
      <c r="BI352" s="1"/>
      <c r="BJ352" s="1"/>
      <c r="BK352" s="1"/>
    </row>
    <row r="353" spans="39:63">
      <c r="AM353" s="1"/>
      <c r="AN353" s="1"/>
      <c r="AO353" s="1"/>
      <c r="AP353" s="1"/>
      <c r="AQ353" s="1"/>
      <c r="AR353" s="1"/>
      <c r="AT353" s="1"/>
      <c r="AU353" s="1"/>
      <c r="AV353" s="1"/>
      <c r="BC353" s="1"/>
      <c r="BD353" s="1"/>
      <c r="BE353" s="1"/>
      <c r="BI353" s="1"/>
      <c r="BJ353" s="1"/>
      <c r="BK353" s="1"/>
    </row>
    <row r="354" spans="39:63">
      <c r="AM354" s="1"/>
      <c r="AN354" s="1"/>
      <c r="AO354" s="1"/>
      <c r="AP354" s="1"/>
      <c r="AQ354" s="1"/>
      <c r="AR354" s="1"/>
      <c r="AT354" s="1"/>
      <c r="AU354" s="1"/>
      <c r="AV354" s="1"/>
      <c r="BC354" s="1"/>
      <c r="BD354" s="1"/>
      <c r="BE354" s="1"/>
      <c r="BI354" s="1"/>
      <c r="BJ354" s="1"/>
      <c r="BK354" s="1"/>
    </row>
    <row r="355" spans="39:63">
      <c r="AM355" s="1"/>
      <c r="AN355" s="1"/>
      <c r="AO355" s="1"/>
      <c r="AP355" s="1"/>
      <c r="AQ355" s="1"/>
      <c r="AR355" s="1"/>
      <c r="AT355" s="1"/>
      <c r="AU355" s="1"/>
      <c r="AV355" s="1"/>
      <c r="BC355" s="1"/>
      <c r="BD355" s="1"/>
      <c r="BE355" s="1"/>
      <c r="BI355" s="1"/>
      <c r="BJ355" s="1"/>
      <c r="BK355" s="1"/>
    </row>
    <row r="356" spans="39:63">
      <c r="AM356" s="1"/>
      <c r="AN356" s="1"/>
      <c r="AO356" s="1"/>
      <c r="AP356" s="1"/>
      <c r="AQ356" s="1"/>
      <c r="AR356" s="1"/>
      <c r="AT356" s="1"/>
      <c r="AU356" s="1"/>
      <c r="AV356" s="1"/>
      <c r="BC356" s="1"/>
      <c r="BD356" s="1"/>
      <c r="BE356" s="1"/>
      <c r="BI356" s="1"/>
      <c r="BJ356" s="1"/>
      <c r="BK356" s="1"/>
    </row>
    <row r="357" spans="39:63">
      <c r="AM357" s="1"/>
      <c r="AN357" s="1"/>
      <c r="AO357" s="1"/>
      <c r="AP357" s="1"/>
      <c r="AQ357" s="1"/>
      <c r="AR357" s="1"/>
      <c r="AT357" s="1"/>
      <c r="AU357" s="1"/>
      <c r="AV357" s="1"/>
      <c r="BC357" s="1"/>
      <c r="BD357" s="1"/>
      <c r="BE357" s="1"/>
      <c r="BI357" s="1"/>
      <c r="BJ357" s="1"/>
      <c r="BK357" s="1"/>
    </row>
    <row r="358" spans="39:63">
      <c r="AM358" s="1"/>
      <c r="AN358" s="1"/>
      <c r="AO358" s="1"/>
      <c r="AP358" s="1"/>
      <c r="AQ358" s="1"/>
      <c r="AR358" s="1"/>
      <c r="AT358" s="1"/>
      <c r="AU358" s="1"/>
      <c r="AV358" s="1"/>
      <c r="BC358" s="1"/>
      <c r="BD358" s="1"/>
      <c r="BE358" s="1"/>
      <c r="BI358" s="1"/>
      <c r="BJ358" s="1"/>
      <c r="BK358" s="1"/>
    </row>
    <row r="359" spans="39:63">
      <c r="AM359" s="1"/>
      <c r="AN359" s="1"/>
      <c r="AO359" s="1"/>
      <c r="AP359" s="1"/>
      <c r="AQ359" s="1"/>
      <c r="AR359" s="1"/>
      <c r="AT359" s="1"/>
      <c r="AU359" s="1"/>
      <c r="AV359" s="1"/>
      <c r="BC359" s="1"/>
      <c r="BD359" s="1"/>
      <c r="BE359" s="1"/>
      <c r="BI359" s="1"/>
      <c r="BJ359" s="1"/>
      <c r="BK359" s="1"/>
    </row>
    <row r="360" spans="39:63">
      <c r="AM360" s="1"/>
      <c r="AN360" s="1"/>
      <c r="AO360" s="1"/>
      <c r="AP360" s="1"/>
      <c r="AQ360" s="1"/>
      <c r="AR360" s="1"/>
      <c r="AT360" s="1"/>
      <c r="AU360" s="1"/>
      <c r="AV360" s="1"/>
      <c r="BC360" s="1"/>
      <c r="BD360" s="1"/>
      <c r="BE360" s="1"/>
      <c r="BI360" s="1"/>
      <c r="BJ360" s="1"/>
      <c r="BK360" s="1"/>
    </row>
    <row r="361" spans="39:63">
      <c r="AM361" s="1"/>
      <c r="AN361" s="1"/>
      <c r="AO361" s="1"/>
      <c r="AP361" s="1"/>
      <c r="AQ361" s="1"/>
      <c r="AR361" s="1"/>
      <c r="AT361" s="1"/>
      <c r="AU361" s="1"/>
      <c r="AV361" s="1"/>
      <c r="BC361" s="1"/>
      <c r="BD361" s="1"/>
      <c r="BE361" s="1"/>
      <c r="BI361" s="1"/>
      <c r="BJ361" s="1"/>
      <c r="BK361" s="1"/>
    </row>
    <row r="362" spans="39:63">
      <c r="AM362" s="1"/>
      <c r="AN362" s="1"/>
      <c r="AO362" s="1"/>
      <c r="AP362" s="1"/>
      <c r="AQ362" s="1"/>
      <c r="AR362" s="1"/>
      <c r="AT362" s="1"/>
      <c r="AU362" s="1"/>
      <c r="AV362" s="1"/>
      <c r="BC362" s="1"/>
      <c r="BD362" s="1"/>
      <c r="BE362" s="1"/>
      <c r="BI362" s="1"/>
      <c r="BJ362" s="1"/>
      <c r="BK362" s="1"/>
    </row>
    <row r="363" spans="39:63">
      <c r="AM363" s="1"/>
      <c r="AN363" s="1"/>
      <c r="AO363" s="1"/>
      <c r="AP363" s="1"/>
      <c r="AQ363" s="1"/>
      <c r="AR363" s="1"/>
      <c r="AT363" s="1"/>
      <c r="AU363" s="1"/>
      <c r="AV363" s="1"/>
      <c r="BC363" s="1"/>
      <c r="BD363" s="1"/>
      <c r="BE363" s="1"/>
      <c r="BI363" s="1"/>
      <c r="BJ363" s="1"/>
      <c r="BK363" s="1"/>
    </row>
    <row r="364" spans="39:63">
      <c r="AM364" s="1"/>
      <c r="AN364" s="1"/>
      <c r="AO364" s="1"/>
      <c r="AP364" s="1"/>
      <c r="AQ364" s="1"/>
      <c r="AR364" s="1"/>
      <c r="AT364" s="1"/>
      <c r="AU364" s="1"/>
      <c r="AV364" s="1"/>
      <c r="BC364" s="1"/>
      <c r="BD364" s="1"/>
      <c r="BE364" s="1"/>
      <c r="BI364" s="1"/>
      <c r="BJ364" s="1"/>
      <c r="BK364" s="1"/>
    </row>
    <row r="365" spans="39:63">
      <c r="AM365" s="1"/>
      <c r="AN365" s="1"/>
      <c r="AO365" s="1"/>
      <c r="AP365" s="1"/>
      <c r="AQ365" s="1"/>
      <c r="AR365" s="1"/>
      <c r="AT365" s="1"/>
      <c r="AU365" s="1"/>
      <c r="AV365" s="1"/>
      <c r="BC365" s="1"/>
      <c r="BD365" s="1"/>
      <c r="BE365" s="1"/>
      <c r="BI365" s="1"/>
      <c r="BJ365" s="1"/>
      <c r="BK365" s="1"/>
    </row>
    <row r="366" spans="39:63">
      <c r="AM366" s="1"/>
      <c r="AN366" s="1"/>
      <c r="AO366" s="1"/>
      <c r="AP366" s="1"/>
      <c r="AQ366" s="1"/>
      <c r="AR366" s="1"/>
      <c r="AT366" s="1"/>
      <c r="AU366" s="1"/>
      <c r="AV366" s="1"/>
      <c r="BC366" s="1"/>
      <c r="BD366" s="1"/>
      <c r="BE366" s="1"/>
      <c r="BI366" s="1"/>
      <c r="BJ366" s="1"/>
      <c r="BK366" s="1"/>
    </row>
    <row r="367" spans="39:63">
      <c r="AM367" s="1"/>
      <c r="AN367" s="1"/>
      <c r="AO367" s="1"/>
      <c r="AP367" s="1"/>
      <c r="AQ367" s="1"/>
      <c r="AR367" s="1"/>
      <c r="AT367" s="1"/>
      <c r="AU367" s="1"/>
      <c r="AV367" s="1"/>
      <c r="BC367" s="1"/>
      <c r="BD367" s="1"/>
      <c r="BE367" s="1"/>
      <c r="BI367" s="1"/>
      <c r="BJ367" s="1"/>
      <c r="BK367" s="1"/>
    </row>
    <row r="368" spans="39:63">
      <c r="AM368" s="1"/>
      <c r="AN368" s="1"/>
      <c r="AO368" s="1"/>
      <c r="AP368" s="1"/>
      <c r="AQ368" s="1"/>
      <c r="AR368" s="1"/>
      <c r="AT368" s="1"/>
      <c r="AU368" s="1"/>
      <c r="AV368" s="1"/>
      <c r="BC368" s="1"/>
      <c r="BD368" s="1"/>
      <c r="BE368" s="1"/>
      <c r="BI368" s="1"/>
      <c r="BJ368" s="1"/>
      <c r="BK368" s="1"/>
    </row>
    <row r="369" spans="39:63">
      <c r="AM369" s="1"/>
      <c r="AN369" s="1"/>
      <c r="AO369" s="1"/>
      <c r="AP369" s="1"/>
      <c r="AQ369" s="1"/>
      <c r="AR369" s="1"/>
      <c r="AT369" s="1"/>
      <c r="AU369" s="1"/>
      <c r="AV369" s="1"/>
      <c r="BC369" s="1"/>
      <c r="BD369" s="1"/>
      <c r="BE369" s="1"/>
      <c r="BI369" s="1"/>
      <c r="BJ369" s="1"/>
      <c r="BK369" s="1"/>
    </row>
    <row r="370" spans="39:63">
      <c r="AM370" s="1"/>
      <c r="AN370" s="1"/>
      <c r="AO370" s="1"/>
      <c r="AP370" s="1"/>
      <c r="AQ370" s="1"/>
      <c r="AR370" s="1"/>
      <c r="AT370" s="1"/>
      <c r="AU370" s="1"/>
      <c r="AV370" s="1"/>
      <c r="BC370" s="1"/>
      <c r="BD370" s="1"/>
      <c r="BE370" s="1"/>
      <c r="BI370" s="1"/>
      <c r="BJ370" s="1"/>
      <c r="BK370" s="1"/>
    </row>
    <row r="371" spans="39:63">
      <c r="AM371" s="1"/>
      <c r="AN371" s="1"/>
      <c r="AO371" s="1"/>
      <c r="AP371" s="1"/>
      <c r="AQ371" s="1"/>
      <c r="AR371" s="1"/>
      <c r="AT371" s="1"/>
      <c r="AU371" s="1"/>
      <c r="AV371" s="1"/>
      <c r="BC371" s="1"/>
      <c r="BD371" s="1"/>
      <c r="BE371" s="1"/>
      <c r="BI371" s="1"/>
      <c r="BJ371" s="1"/>
      <c r="BK371" s="1"/>
    </row>
    <row r="372" spans="39:63">
      <c r="AM372" s="1"/>
      <c r="AN372" s="1"/>
      <c r="AO372" s="1"/>
      <c r="AP372" s="1"/>
      <c r="AQ372" s="1"/>
      <c r="AR372" s="1"/>
      <c r="AT372" s="1"/>
      <c r="AU372" s="1"/>
      <c r="AV372" s="1"/>
      <c r="BC372" s="1"/>
      <c r="BD372" s="1"/>
      <c r="BE372" s="1"/>
      <c r="BI372" s="1"/>
      <c r="BJ372" s="1"/>
      <c r="BK372" s="1"/>
    </row>
    <row r="373" spans="39:63">
      <c r="AM373" s="1"/>
      <c r="AN373" s="1"/>
      <c r="AO373" s="1"/>
      <c r="AP373" s="1"/>
      <c r="AQ373" s="1"/>
      <c r="AR373" s="1"/>
      <c r="AT373" s="1"/>
      <c r="AU373" s="1"/>
      <c r="AV373" s="1"/>
      <c r="BC373" s="1"/>
      <c r="BD373" s="1"/>
      <c r="BE373" s="1"/>
      <c r="BI373" s="1"/>
      <c r="BJ373" s="1"/>
      <c r="BK373" s="1"/>
    </row>
    <row r="374" spans="39:63">
      <c r="AM374" s="1"/>
      <c r="AN374" s="1"/>
      <c r="AO374" s="1"/>
      <c r="AP374" s="1"/>
      <c r="AQ374" s="1"/>
      <c r="AR374" s="1"/>
      <c r="AT374" s="1"/>
      <c r="AU374" s="1"/>
      <c r="AV374" s="1"/>
      <c r="BC374" s="1"/>
      <c r="BD374" s="1"/>
      <c r="BE374" s="1"/>
      <c r="BI374" s="1"/>
      <c r="BJ374" s="1"/>
      <c r="BK374" s="1"/>
    </row>
    <row r="375" spans="39:63">
      <c r="AM375" s="1"/>
      <c r="AN375" s="1"/>
      <c r="AO375" s="1"/>
      <c r="AP375" s="1"/>
      <c r="AQ375" s="1"/>
      <c r="AR375" s="1"/>
      <c r="AT375" s="1"/>
      <c r="AU375" s="1"/>
      <c r="AV375" s="1"/>
      <c r="BC375" s="1"/>
      <c r="BD375" s="1"/>
      <c r="BE375" s="1"/>
      <c r="BI375" s="1"/>
      <c r="BJ375" s="1"/>
      <c r="BK375" s="1"/>
    </row>
    <row r="376" spans="39:63">
      <c r="AM376" s="1"/>
      <c r="AN376" s="1"/>
      <c r="AO376" s="1"/>
      <c r="AP376" s="1"/>
      <c r="AQ376" s="1"/>
      <c r="AR376" s="1"/>
      <c r="AT376" s="1"/>
      <c r="AU376" s="1"/>
      <c r="AV376" s="1"/>
      <c r="BC376" s="1"/>
      <c r="BD376" s="1"/>
      <c r="BE376" s="1"/>
      <c r="BI376" s="1"/>
      <c r="BJ376" s="1"/>
      <c r="BK376" s="1"/>
    </row>
    <row r="377" spans="39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39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39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39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39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39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39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39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  <row r="993" spans="39:63">
      <c r="AM993" s="1"/>
      <c r="AN993" s="1"/>
      <c r="AO993" s="1"/>
      <c r="AP993" s="1"/>
      <c r="AQ993" s="1"/>
      <c r="AR993" s="1"/>
      <c r="AT993" s="1"/>
      <c r="AU993" s="1"/>
      <c r="AV993" s="1"/>
      <c r="BC993" s="1"/>
      <c r="BD993" s="1"/>
      <c r="BE993" s="1"/>
      <c r="BI993" s="1"/>
      <c r="BJ993" s="1"/>
      <c r="BK993" s="1"/>
    </row>
    <row r="994" spans="39:63">
      <c r="AM994" s="1"/>
      <c r="AN994" s="1"/>
      <c r="AO994" s="1"/>
      <c r="AP994" s="1"/>
      <c r="AQ994" s="1"/>
      <c r="AR994" s="1"/>
      <c r="AT994" s="1"/>
      <c r="AU994" s="1"/>
      <c r="AV994" s="1"/>
      <c r="BC994" s="1"/>
      <c r="BD994" s="1"/>
      <c r="BE994" s="1"/>
      <c r="BI994" s="1"/>
      <c r="BJ994" s="1"/>
      <c r="BK994" s="1"/>
    </row>
    <row r="995" spans="39:63">
      <c r="AM995" s="1"/>
      <c r="AN995" s="1"/>
      <c r="AO995" s="1"/>
      <c r="AP995" s="1"/>
      <c r="AQ995" s="1"/>
      <c r="AR995" s="1"/>
      <c r="AT995" s="1"/>
      <c r="AU995" s="1"/>
      <c r="AV995" s="1"/>
      <c r="BC995" s="1"/>
      <c r="BD995" s="1"/>
      <c r="BE995" s="1"/>
      <c r="BI995" s="1"/>
      <c r="BJ995" s="1"/>
      <c r="BK995" s="1"/>
    </row>
    <row r="996" spans="39:63">
      <c r="AM996" s="1"/>
      <c r="AN996" s="1"/>
      <c r="AO996" s="1"/>
      <c r="AP996" s="1"/>
      <c r="AQ996" s="1"/>
      <c r="AR996" s="1"/>
      <c r="AT996" s="1"/>
      <c r="AU996" s="1"/>
      <c r="AV996" s="1"/>
      <c r="BC996" s="1"/>
      <c r="BD996" s="1"/>
      <c r="BE996" s="1"/>
      <c r="BI996" s="1"/>
      <c r="BJ996" s="1"/>
      <c r="BK996" s="1"/>
    </row>
    <row r="997" spans="39:63">
      <c r="AM997" s="1"/>
      <c r="AN997" s="1"/>
      <c r="AO997" s="1"/>
      <c r="AP997" s="1"/>
      <c r="AQ997" s="1"/>
      <c r="AR997" s="1"/>
      <c r="AT997" s="1"/>
      <c r="AU997" s="1"/>
      <c r="AV997" s="1"/>
      <c r="BC997" s="1"/>
      <c r="BD997" s="1"/>
      <c r="BE997" s="1"/>
      <c r="BI997" s="1"/>
      <c r="BJ997" s="1"/>
      <c r="BK997" s="1"/>
    </row>
    <row r="998" spans="39:63">
      <c r="AM998" s="1"/>
      <c r="AN998" s="1"/>
      <c r="AO998" s="1"/>
      <c r="AP998" s="1"/>
      <c r="AQ998" s="1"/>
      <c r="AR998" s="1"/>
      <c r="AT998" s="1"/>
      <c r="AU998" s="1"/>
      <c r="AV998" s="1"/>
      <c r="BC998" s="1"/>
      <c r="BD998" s="1"/>
      <c r="BE998" s="1"/>
      <c r="BI998" s="1"/>
      <c r="BJ998" s="1"/>
      <c r="BK998" s="1"/>
    </row>
    <row r="999" spans="39:63">
      <c r="AM999" s="1"/>
      <c r="AN999" s="1"/>
      <c r="AO999" s="1"/>
      <c r="AP999" s="1"/>
      <c r="AQ999" s="1"/>
      <c r="AR999" s="1"/>
      <c r="AT999" s="1"/>
      <c r="AU999" s="1"/>
      <c r="AV999" s="1"/>
      <c r="BC999" s="1"/>
      <c r="BD999" s="1"/>
      <c r="BE999" s="1"/>
      <c r="BI999" s="1"/>
      <c r="BJ999" s="1"/>
      <c r="BK999" s="1"/>
    </row>
    <row r="1000" spans="39:63">
      <c r="AM1000" s="1"/>
      <c r="AN1000" s="1"/>
      <c r="AO1000" s="1"/>
      <c r="AP1000" s="1"/>
      <c r="AQ1000" s="1"/>
      <c r="AR1000" s="1"/>
      <c r="AT1000" s="1"/>
      <c r="AU1000" s="1"/>
      <c r="AV1000" s="1"/>
      <c r="BC1000" s="1"/>
      <c r="BD1000" s="1"/>
      <c r="BE1000" s="1"/>
      <c r="BI1000" s="1"/>
      <c r="BJ1000" s="1"/>
      <c r="BK1000" s="1"/>
    </row>
    <row r="1001" spans="39:63">
      <c r="AM1001" s="1"/>
      <c r="AN1001" s="1"/>
      <c r="AO1001" s="1"/>
      <c r="AP1001" s="1"/>
      <c r="AQ1001" s="1"/>
      <c r="AR1001" s="1"/>
      <c r="AT1001" s="1"/>
      <c r="AU1001" s="1"/>
      <c r="AV1001" s="1"/>
      <c r="BC1001" s="1"/>
      <c r="BD1001" s="1"/>
      <c r="BE1001" s="1"/>
      <c r="BI1001" s="1"/>
      <c r="BJ1001" s="1"/>
      <c r="BK1001" s="1"/>
    </row>
    <row r="1002" spans="39:63">
      <c r="AM1002" s="1"/>
      <c r="AN1002" s="1"/>
      <c r="AO1002" s="1"/>
      <c r="AP1002" s="1"/>
      <c r="AQ1002" s="1"/>
      <c r="AR1002" s="1"/>
      <c r="AT1002" s="1"/>
      <c r="AU1002" s="1"/>
      <c r="AV1002" s="1"/>
      <c r="BC1002" s="1"/>
      <c r="BD1002" s="1"/>
      <c r="BE1002" s="1"/>
      <c r="BI1002" s="1"/>
      <c r="BJ1002" s="1"/>
      <c r="BK1002" s="1"/>
    </row>
    <row r="1003" spans="39:63">
      <c r="AM1003" s="1"/>
      <c r="AN1003" s="1"/>
      <c r="AO1003" s="1"/>
      <c r="AP1003" s="1"/>
      <c r="AQ1003" s="1"/>
      <c r="AR1003" s="1"/>
      <c r="AT1003" s="1"/>
      <c r="AU1003" s="1"/>
      <c r="AV1003" s="1"/>
      <c r="BC1003" s="1"/>
      <c r="BD1003" s="1"/>
      <c r="BE1003" s="1"/>
      <c r="BI1003" s="1"/>
      <c r="BJ1003" s="1"/>
      <c r="BK1003" s="1"/>
    </row>
    <row r="1004" spans="39:63">
      <c r="AM1004" s="1"/>
      <c r="AN1004" s="1"/>
      <c r="AO1004" s="1"/>
      <c r="AP1004" s="1"/>
      <c r="AQ1004" s="1"/>
      <c r="AR1004" s="1"/>
      <c r="AT1004" s="1"/>
      <c r="AU1004" s="1"/>
      <c r="AV1004" s="1"/>
      <c r="BC1004" s="1"/>
      <c r="BD1004" s="1"/>
      <c r="BE1004" s="1"/>
      <c r="BI1004" s="1"/>
      <c r="BJ1004" s="1"/>
      <c r="BK1004" s="1"/>
    </row>
    <row r="1005" spans="39:63">
      <c r="AM1005" s="1"/>
      <c r="AN1005" s="1"/>
      <c r="AO1005" s="1"/>
      <c r="AP1005" s="1"/>
      <c r="AQ1005" s="1"/>
      <c r="AR1005" s="1"/>
      <c r="AT1005" s="1"/>
      <c r="AU1005" s="1"/>
      <c r="AV1005" s="1"/>
      <c r="BC1005" s="1"/>
      <c r="BD1005" s="1"/>
      <c r="BE1005" s="1"/>
      <c r="BI1005" s="1"/>
      <c r="BJ1005" s="1"/>
      <c r="BK1005" s="1"/>
    </row>
    <row r="1006" spans="39:63">
      <c r="AM1006" s="1"/>
      <c r="AN1006" s="1"/>
      <c r="AO1006" s="1"/>
      <c r="AP1006" s="1"/>
      <c r="AQ1006" s="1"/>
      <c r="AR1006" s="1"/>
      <c r="AT1006" s="1"/>
      <c r="AU1006" s="1"/>
      <c r="AV1006" s="1"/>
      <c r="BC1006" s="1"/>
      <c r="BD1006" s="1"/>
      <c r="BE1006" s="1"/>
      <c r="BI1006" s="1"/>
      <c r="BJ1006" s="1"/>
      <c r="BK1006" s="1"/>
    </row>
    <row r="1007" spans="39:63">
      <c r="AM1007" s="1"/>
      <c r="AN1007" s="1"/>
      <c r="AO1007" s="1"/>
      <c r="AP1007" s="1"/>
      <c r="AQ1007" s="1"/>
      <c r="AR1007" s="1"/>
      <c r="AT1007" s="1"/>
      <c r="AU1007" s="1"/>
      <c r="AV1007" s="1"/>
      <c r="BC1007" s="1"/>
      <c r="BD1007" s="1"/>
      <c r="BE1007" s="1"/>
      <c r="BI1007" s="1"/>
      <c r="BJ1007" s="1"/>
      <c r="BK1007" s="1"/>
    </row>
    <row r="1008" spans="39:63">
      <c r="AM1008" s="1"/>
      <c r="AN1008" s="1"/>
      <c r="AO1008" s="1"/>
      <c r="AP1008" s="1"/>
      <c r="AQ1008" s="1"/>
      <c r="AR1008" s="1"/>
      <c r="AT1008" s="1"/>
      <c r="AU1008" s="1"/>
      <c r="AV1008" s="1"/>
      <c r="BC1008" s="1"/>
      <c r="BD1008" s="1"/>
      <c r="BE1008" s="1"/>
      <c r="BI1008" s="1"/>
      <c r="BJ1008" s="1"/>
      <c r="BK1008" s="1"/>
    </row>
    <row r="1009" spans="39:63">
      <c r="AM1009" s="1"/>
      <c r="AN1009" s="1"/>
      <c r="AO1009" s="1"/>
      <c r="AP1009" s="1"/>
      <c r="AQ1009" s="1"/>
      <c r="AR1009" s="1"/>
      <c r="AT1009" s="1"/>
      <c r="AU1009" s="1"/>
      <c r="AV1009" s="1"/>
      <c r="BC1009" s="1"/>
      <c r="BD1009" s="1"/>
      <c r="BE1009" s="1"/>
      <c r="BI1009" s="1"/>
      <c r="BJ1009" s="1"/>
      <c r="BK1009" s="1"/>
    </row>
    <row r="1010" spans="39:63">
      <c r="AM1010" s="1"/>
      <c r="AN1010" s="1"/>
      <c r="AO1010" s="1"/>
      <c r="AP1010" s="1"/>
      <c r="AQ1010" s="1"/>
      <c r="AR1010" s="1"/>
      <c r="AT1010" s="1"/>
      <c r="AU1010" s="1"/>
      <c r="AV1010" s="1"/>
      <c r="BC1010" s="1"/>
      <c r="BD1010" s="1"/>
      <c r="BE1010" s="1"/>
      <c r="BI1010" s="1"/>
      <c r="BJ1010" s="1"/>
      <c r="BK1010" s="1"/>
    </row>
    <row r="1011" spans="39:63">
      <c r="AM1011" s="1"/>
      <c r="AN1011" s="1"/>
      <c r="AO1011" s="1"/>
      <c r="AP1011" s="1"/>
      <c r="AQ1011" s="1"/>
      <c r="AR1011" s="1"/>
      <c r="AT1011" s="1"/>
      <c r="AU1011" s="1"/>
      <c r="AV1011" s="1"/>
      <c r="BC1011" s="1"/>
      <c r="BD1011" s="1"/>
      <c r="BE1011" s="1"/>
      <c r="BI1011" s="1"/>
      <c r="BJ1011" s="1"/>
      <c r="BK1011" s="1"/>
    </row>
    <row r="1012" spans="39:63">
      <c r="AM1012" s="1"/>
      <c r="AN1012" s="1"/>
      <c r="AO1012" s="1"/>
      <c r="AP1012" s="1"/>
      <c r="AQ1012" s="1"/>
      <c r="AR1012" s="1"/>
      <c r="AT1012" s="1"/>
      <c r="AU1012" s="1"/>
      <c r="AV1012" s="1"/>
      <c r="BC1012" s="1"/>
      <c r="BD1012" s="1"/>
      <c r="BE1012" s="1"/>
      <c r="BI1012" s="1"/>
      <c r="BJ1012" s="1"/>
      <c r="BK1012" s="1"/>
    </row>
    <row r="1013" spans="39:63">
      <c r="AM1013" s="1"/>
      <c r="AN1013" s="1"/>
      <c r="AO1013" s="1"/>
      <c r="AP1013" s="1"/>
      <c r="AQ1013" s="1"/>
      <c r="AR1013" s="1"/>
      <c r="AT1013" s="1"/>
      <c r="AU1013" s="1"/>
      <c r="AV1013" s="1"/>
      <c r="BC1013" s="1"/>
      <c r="BD1013" s="1"/>
      <c r="BE1013" s="1"/>
      <c r="BI1013" s="1"/>
      <c r="BJ1013" s="1"/>
      <c r="BK1013" s="1"/>
    </row>
    <row r="1014" spans="39:63">
      <c r="AM1014" s="1"/>
      <c r="AN1014" s="1"/>
      <c r="AO1014" s="1"/>
      <c r="AP1014" s="1"/>
      <c r="AQ1014" s="1"/>
      <c r="AR1014" s="1"/>
      <c r="AT1014" s="1"/>
      <c r="AU1014" s="1"/>
      <c r="AV1014" s="1"/>
      <c r="BC1014" s="1"/>
      <c r="BD1014" s="1"/>
      <c r="BE1014" s="1"/>
      <c r="BI1014" s="1"/>
      <c r="BJ1014" s="1"/>
      <c r="BK1014" s="1"/>
    </row>
    <row r="1015" spans="39:63">
      <c r="AM1015" s="1"/>
      <c r="AN1015" s="1"/>
      <c r="AO1015" s="1"/>
      <c r="AP1015" s="1"/>
      <c r="AQ1015" s="1"/>
      <c r="AR1015" s="1"/>
      <c r="AT1015" s="1"/>
      <c r="AU1015" s="1"/>
      <c r="AV1015" s="1"/>
      <c r="BC1015" s="1"/>
      <c r="BD1015" s="1"/>
      <c r="BE1015" s="1"/>
      <c r="BI1015" s="1"/>
      <c r="BJ1015" s="1"/>
      <c r="BK1015" s="1"/>
    </row>
    <row r="1016" spans="39:63">
      <c r="AM1016" s="1"/>
      <c r="AN1016" s="1"/>
      <c r="AO1016" s="1"/>
      <c r="AP1016" s="1"/>
      <c r="AQ1016" s="1"/>
      <c r="AR1016" s="1"/>
      <c r="AT1016" s="1"/>
      <c r="AU1016" s="1"/>
      <c r="AV1016" s="1"/>
      <c r="BC1016" s="1"/>
      <c r="BD1016" s="1"/>
      <c r="BE1016" s="1"/>
      <c r="BI1016" s="1"/>
      <c r="BJ1016" s="1"/>
      <c r="BK1016" s="1"/>
    </row>
    <row r="1017" spans="39:63">
      <c r="AM1017" s="1"/>
      <c r="AN1017" s="1"/>
      <c r="AO1017" s="1"/>
      <c r="AP1017" s="1"/>
      <c r="AQ1017" s="1"/>
      <c r="AR1017" s="1"/>
      <c r="AT1017" s="1"/>
      <c r="AU1017" s="1"/>
      <c r="AV1017" s="1"/>
      <c r="BC1017" s="1"/>
      <c r="BD1017" s="1"/>
      <c r="BE1017" s="1"/>
      <c r="BI1017" s="1"/>
      <c r="BJ1017" s="1"/>
      <c r="BK1017" s="1"/>
    </row>
    <row r="1018" spans="39:63">
      <c r="AM1018" s="1"/>
      <c r="AN1018" s="1"/>
      <c r="AO1018" s="1"/>
      <c r="AP1018" s="1"/>
      <c r="AQ1018" s="1"/>
      <c r="AR1018" s="1"/>
      <c r="AT1018" s="1"/>
      <c r="AU1018" s="1"/>
      <c r="AV1018" s="1"/>
      <c r="BC1018" s="1"/>
      <c r="BD1018" s="1"/>
      <c r="BE1018" s="1"/>
      <c r="BI1018" s="1"/>
      <c r="BJ1018" s="1"/>
      <c r="BK1018" s="1"/>
    </row>
    <row r="1019" spans="39:63">
      <c r="AM1019" s="1"/>
      <c r="AN1019" s="1"/>
      <c r="AO1019" s="1"/>
      <c r="AP1019" s="1"/>
      <c r="AQ1019" s="1"/>
      <c r="AR1019" s="1"/>
      <c r="AT1019" s="1"/>
      <c r="AU1019" s="1"/>
      <c r="AV1019" s="1"/>
      <c r="BC1019" s="1"/>
      <c r="BD1019" s="1"/>
      <c r="BE1019" s="1"/>
      <c r="BI1019" s="1"/>
      <c r="BJ1019" s="1"/>
      <c r="BK1019" s="1"/>
    </row>
    <row r="1020" spans="39:63">
      <c r="AM1020" s="1"/>
      <c r="AN1020" s="1"/>
      <c r="AO1020" s="1"/>
      <c r="AP1020" s="1"/>
      <c r="AQ1020" s="1"/>
      <c r="AR1020" s="1"/>
      <c r="AT1020" s="1"/>
      <c r="AU1020" s="1"/>
      <c r="AV1020" s="1"/>
      <c r="BC1020" s="1"/>
      <c r="BD1020" s="1"/>
      <c r="BE1020" s="1"/>
      <c r="BI1020" s="1"/>
      <c r="BJ1020" s="1"/>
      <c r="BK1020" s="1"/>
    </row>
    <row r="1021" spans="39:63">
      <c r="AM1021" s="1"/>
      <c r="AN1021" s="1"/>
      <c r="AO1021" s="1"/>
      <c r="AP1021" s="1"/>
      <c r="AQ1021" s="1"/>
      <c r="AR1021" s="1"/>
      <c r="AT1021" s="1"/>
      <c r="AU1021" s="1"/>
      <c r="AV1021" s="1"/>
      <c r="BC1021" s="1"/>
      <c r="BD1021" s="1"/>
      <c r="BE1021" s="1"/>
      <c r="BI1021" s="1"/>
      <c r="BJ1021" s="1"/>
      <c r="BK1021" s="1"/>
    </row>
    <row r="1022" spans="39:63">
      <c r="AM1022" s="1"/>
      <c r="AN1022" s="1"/>
      <c r="AO1022" s="1"/>
      <c r="AP1022" s="1"/>
      <c r="AQ1022" s="1"/>
      <c r="AR1022" s="1"/>
      <c r="AT1022" s="1"/>
      <c r="AU1022" s="1"/>
      <c r="AV1022" s="1"/>
      <c r="BC1022" s="1"/>
      <c r="BD1022" s="1"/>
      <c r="BE1022" s="1"/>
      <c r="BI1022" s="1"/>
      <c r="BJ1022" s="1"/>
      <c r="BK1022" s="1"/>
    </row>
    <row r="1023" spans="39:63">
      <c r="AM1023" s="1"/>
      <c r="AN1023" s="1"/>
      <c r="AO1023" s="1"/>
      <c r="AP1023" s="1"/>
      <c r="AQ1023" s="1"/>
      <c r="AR1023" s="1"/>
      <c r="AT1023" s="1"/>
      <c r="AU1023" s="1"/>
      <c r="AV1023" s="1"/>
      <c r="BC1023" s="1"/>
      <c r="BD1023" s="1"/>
      <c r="BE1023" s="1"/>
      <c r="BI1023" s="1"/>
      <c r="BJ1023" s="1"/>
      <c r="BK1023" s="1"/>
    </row>
    <row r="1024" spans="39:63">
      <c r="AM1024" s="1"/>
      <c r="AN1024" s="1"/>
      <c r="AO1024" s="1"/>
      <c r="AP1024" s="1"/>
      <c r="AQ1024" s="1"/>
      <c r="AR1024" s="1"/>
      <c r="AT1024" s="1"/>
      <c r="AU1024" s="1"/>
      <c r="AV1024" s="1"/>
      <c r="BC1024" s="1"/>
      <c r="BD1024" s="1"/>
      <c r="BE1024" s="1"/>
      <c r="BI1024" s="1"/>
      <c r="BJ1024" s="1"/>
      <c r="BK1024" s="1"/>
    </row>
    <row r="1025" spans="39:63">
      <c r="AM1025" s="1"/>
      <c r="AN1025" s="1"/>
      <c r="AO1025" s="1"/>
      <c r="AP1025" s="1"/>
      <c r="AQ1025" s="1"/>
      <c r="AR1025" s="1"/>
      <c r="AT1025" s="1"/>
      <c r="AU1025" s="1"/>
      <c r="AV1025" s="1"/>
      <c r="BC1025" s="1"/>
      <c r="BD1025" s="1"/>
      <c r="BE1025" s="1"/>
      <c r="BI1025" s="1"/>
      <c r="BJ1025" s="1"/>
      <c r="BK1025" s="1"/>
    </row>
    <row r="1026" spans="39:63">
      <c r="AM1026" s="1"/>
      <c r="AN1026" s="1"/>
      <c r="AO1026" s="1"/>
      <c r="AP1026" s="1"/>
      <c r="AQ1026" s="1"/>
      <c r="AR1026" s="1"/>
      <c r="AT1026" s="1"/>
      <c r="AU1026" s="1"/>
      <c r="AV1026" s="1"/>
      <c r="BC1026" s="1"/>
      <c r="BD1026" s="1"/>
      <c r="BE1026" s="1"/>
      <c r="BI1026" s="1"/>
      <c r="BJ1026" s="1"/>
      <c r="BK1026" s="1"/>
    </row>
    <row r="1027" spans="39:63">
      <c r="AM1027" s="1"/>
      <c r="AN1027" s="1"/>
      <c r="AO1027" s="1"/>
      <c r="AP1027" s="1"/>
      <c r="AQ1027" s="1"/>
      <c r="AR1027" s="1"/>
      <c r="AT1027" s="1"/>
      <c r="AU1027" s="1"/>
      <c r="AV1027" s="1"/>
      <c r="BC1027" s="1"/>
      <c r="BD1027" s="1"/>
      <c r="BE1027" s="1"/>
      <c r="BI1027" s="1"/>
      <c r="BJ1027" s="1"/>
      <c r="BK1027" s="1"/>
    </row>
    <row r="1028" spans="39:63">
      <c r="AM1028" s="1"/>
      <c r="AN1028" s="1"/>
      <c r="AO1028" s="1"/>
      <c r="AP1028" s="1"/>
      <c r="AQ1028" s="1"/>
      <c r="AR1028" s="1"/>
      <c r="AT1028" s="1"/>
      <c r="AU1028" s="1"/>
      <c r="AV1028" s="1"/>
      <c r="BC1028" s="1"/>
      <c r="BD1028" s="1"/>
      <c r="BE1028" s="1"/>
      <c r="BI1028" s="1"/>
      <c r="BJ1028" s="1"/>
      <c r="BK1028" s="1"/>
    </row>
    <row r="1029" spans="39:63">
      <c r="AM1029" s="1"/>
      <c r="AN1029" s="1"/>
      <c r="AO1029" s="1"/>
      <c r="AP1029" s="1"/>
      <c r="AQ1029" s="1"/>
      <c r="AR1029" s="1"/>
      <c r="AT1029" s="1"/>
      <c r="AU1029" s="1"/>
      <c r="AV1029" s="1"/>
      <c r="BC1029" s="1"/>
      <c r="BD1029" s="1"/>
      <c r="BE1029" s="1"/>
      <c r="BI1029" s="1"/>
      <c r="BJ1029" s="1"/>
      <c r="BK1029" s="1"/>
    </row>
    <row r="1030" spans="39:63">
      <c r="AM1030" s="1"/>
      <c r="AN1030" s="1"/>
      <c r="AO1030" s="1"/>
      <c r="AP1030" s="1"/>
      <c r="AQ1030" s="1"/>
      <c r="AR1030" s="1"/>
      <c r="AT1030" s="1"/>
      <c r="AU1030" s="1"/>
      <c r="AV1030" s="1"/>
      <c r="BC1030" s="1"/>
      <c r="BD1030" s="1"/>
      <c r="BE1030" s="1"/>
      <c r="BI1030" s="1"/>
      <c r="BJ1030" s="1"/>
      <c r="BK1030" s="1"/>
    </row>
    <row r="1031" spans="39:63">
      <c r="AM1031" s="1"/>
      <c r="AN1031" s="1"/>
      <c r="AO1031" s="1"/>
      <c r="AP1031" s="1"/>
      <c r="AQ1031" s="1"/>
      <c r="AR1031" s="1"/>
      <c r="AT1031" s="1"/>
      <c r="AU1031" s="1"/>
      <c r="AV1031" s="1"/>
      <c r="BC1031" s="1"/>
      <c r="BD1031" s="1"/>
      <c r="BE1031" s="1"/>
      <c r="BI1031" s="1"/>
      <c r="BJ1031" s="1"/>
      <c r="BK1031" s="1"/>
    </row>
    <row r="1032" spans="39:63">
      <c r="AM1032" s="1"/>
      <c r="AN1032" s="1"/>
      <c r="AO1032" s="1"/>
      <c r="AP1032" s="1"/>
      <c r="AQ1032" s="1"/>
      <c r="AR1032" s="1"/>
      <c r="AT1032" s="1"/>
      <c r="AU1032" s="1"/>
      <c r="AV1032" s="1"/>
      <c r="BC1032" s="1"/>
      <c r="BD1032" s="1"/>
      <c r="BE1032" s="1"/>
      <c r="BI1032" s="1"/>
      <c r="BJ1032" s="1"/>
      <c r="BK1032" s="1"/>
    </row>
    <row r="1033" spans="39:63">
      <c r="AM1033" s="1"/>
      <c r="AN1033" s="1"/>
      <c r="AO1033" s="1"/>
      <c r="AP1033" s="1"/>
      <c r="AQ1033" s="1"/>
      <c r="AR1033" s="1"/>
      <c r="AT1033" s="1"/>
      <c r="AU1033" s="1"/>
      <c r="AV1033" s="1"/>
      <c r="BC1033" s="1"/>
      <c r="BD1033" s="1"/>
      <c r="BE1033" s="1"/>
      <c r="BI1033" s="1"/>
      <c r="BJ1033" s="1"/>
      <c r="BK1033" s="1"/>
    </row>
    <row r="1034" spans="39:63">
      <c r="AM1034" s="1"/>
      <c r="AN1034" s="1"/>
      <c r="AO1034" s="1"/>
      <c r="AP1034" s="1"/>
      <c r="AQ1034" s="1"/>
      <c r="AR1034" s="1"/>
      <c r="AT1034" s="1"/>
      <c r="AU1034" s="1"/>
      <c r="AV1034" s="1"/>
      <c r="BC1034" s="1"/>
      <c r="BD1034" s="1"/>
      <c r="BE1034" s="1"/>
      <c r="BI1034" s="1"/>
      <c r="BJ1034" s="1"/>
      <c r="BK1034" s="1"/>
    </row>
    <row r="1035" spans="39:63">
      <c r="AM1035" s="1"/>
      <c r="AN1035" s="1"/>
      <c r="AO1035" s="1"/>
      <c r="AP1035" s="1"/>
      <c r="AQ1035" s="1"/>
      <c r="AR1035" s="1"/>
      <c r="AT1035" s="1"/>
      <c r="AU1035" s="1"/>
      <c r="AV1035" s="1"/>
      <c r="BC1035" s="1"/>
      <c r="BD1035" s="1"/>
      <c r="BE1035" s="1"/>
      <c r="BI1035" s="1"/>
      <c r="BJ1035" s="1"/>
      <c r="BK1035" s="1"/>
    </row>
    <row r="1036" spans="39:63">
      <c r="AM1036" s="1"/>
      <c r="AN1036" s="1"/>
      <c r="AO1036" s="1"/>
      <c r="AP1036" s="1"/>
      <c r="AQ1036" s="1"/>
      <c r="AR1036" s="1"/>
      <c r="AT1036" s="1"/>
      <c r="AU1036" s="1"/>
      <c r="AV1036" s="1"/>
      <c r="BC1036" s="1"/>
      <c r="BD1036" s="1"/>
      <c r="BE1036" s="1"/>
      <c r="BI1036" s="1"/>
      <c r="BJ1036" s="1"/>
      <c r="BK1036" s="1"/>
    </row>
    <row r="1037" spans="39:63">
      <c r="AM1037" s="1"/>
      <c r="AN1037" s="1"/>
      <c r="AO1037" s="1"/>
      <c r="AP1037" s="1"/>
      <c r="AQ1037" s="1"/>
      <c r="AR1037" s="1"/>
      <c r="AT1037" s="1"/>
      <c r="AU1037" s="1"/>
      <c r="AV1037" s="1"/>
      <c r="BC1037" s="1"/>
      <c r="BD1037" s="1"/>
      <c r="BE1037" s="1"/>
      <c r="BI1037" s="1"/>
      <c r="BJ1037" s="1"/>
      <c r="BK1037" s="1"/>
    </row>
    <row r="1038" spans="39:63">
      <c r="AM1038" s="1"/>
      <c r="AN1038" s="1"/>
      <c r="AO1038" s="1"/>
      <c r="AP1038" s="1"/>
      <c r="AQ1038" s="1"/>
      <c r="AR1038" s="1"/>
      <c r="AT1038" s="1"/>
      <c r="AU1038" s="1"/>
      <c r="AV1038" s="1"/>
      <c r="BC1038" s="1"/>
      <c r="BD1038" s="1"/>
      <c r="BE1038" s="1"/>
      <c r="BI1038" s="1"/>
      <c r="BJ1038" s="1"/>
      <c r="BK1038" s="1"/>
    </row>
    <row r="1039" spans="39:63">
      <c r="AM1039" s="1"/>
      <c r="AN1039" s="1"/>
      <c r="AO1039" s="1"/>
      <c r="AP1039" s="1"/>
      <c r="AQ1039" s="1"/>
      <c r="AR1039" s="1"/>
      <c r="AT1039" s="1"/>
      <c r="AU1039" s="1"/>
      <c r="AV1039" s="1"/>
      <c r="BC1039" s="1"/>
      <c r="BD1039" s="1"/>
      <c r="BE1039" s="1"/>
      <c r="BI1039" s="1"/>
      <c r="BJ1039" s="1"/>
      <c r="BK1039" s="1"/>
    </row>
    <row r="1040" spans="39:63">
      <c r="AM1040" s="1"/>
      <c r="AN1040" s="1"/>
      <c r="AO1040" s="1"/>
      <c r="AP1040" s="1"/>
      <c r="AQ1040" s="1"/>
      <c r="AR1040" s="1"/>
      <c r="AT1040" s="1"/>
      <c r="AU1040" s="1"/>
      <c r="AV1040" s="1"/>
      <c r="BC1040" s="1"/>
      <c r="BD1040" s="1"/>
      <c r="BE1040" s="1"/>
      <c r="BI1040" s="1"/>
      <c r="BJ1040" s="1"/>
      <c r="BK1040" s="1"/>
    </row>
    <row r="1041" spans="39:63">
      <c r="AM1041" s="1"/>
      <c r="AN1041" s="1"/>
      <c r="AO1041" s="1"/>
      <c r="AP1041" s="1"/>
      <c r="AQ1041" s="1"/>
      <c r="AR1041" s="1"/>
      <c r="AT1041" s="1"/>
      <c r="AU1041" s="1"/>
      <c r="AV1041" s="1"/>
      <c r="BC1041" s="1"/>
      <c r="BD1041" s="1"/>
      <c r="BE1041" s="1"/>
      <c r="BI1041" s="1"/>
      <c r="BJ1041" s="1"/>
      <c r="BK1041" s="1"/>
    </row>
    <row r="1042" spans="39:63">
      <c r="AM1042" s="1"/>
      <c r="AN1042" s="1"/>
      <c r="AO1042" s="1"/>
      <c r="AP1042" s="1"/>
      <c r="AQ1042" s="1"/>
      <c r="AR1042" s="1"/>
      <c r="AT1042" s="1"/>
      <c r="AU1042" s="1"/>
      <c r="AV1042" s="1"/>
      <c r="BC1042" s="1"/>
      <c r="BD1042" s="1"/>
      <c r="BE1042" s="1"/>
      <c r="BI1042" s="1"/>
      <c r="BJ1042" s="1"/>
      <c r="BK1042" s="1"/>
    </row>
    <row r="1043" spans="39:63">
      <c r="AM1043" s="1"/>
      <c r="AN1043" s="1"/>
      <c r="AO1043" s="1"/>
      <c r="AP1043" s="1"/>
      <c r="AQ1043" s="1"/>
      <c r="AR1043" s="1"/>
      <c r="AT1043" s="1"/>
      <c r="AU1043" s="1"/>
      <c r="AV1043" s="1"/>
      <c r="BC1043" s="1"/>
      <c r="BD1043" s="1"/>
      <c r="BE1043" s="1"/>
      <c r="BI1043" s="1"/>
      <c r="BJ1043" s="1"/>
      <c r="BK1043" s="1"/>
    </row>
    <row r="1044" spans="39:63">
      <c r="AM1044" s="1"/>
      <c r="AN1044" s="1"/>
      <c r="AO1044" s="1"/>
      <c r="AP1044" s="1"/>
      <c r="AQ1044" s="1"/>
      <c r="AR1044" s="1"/>
      <c r="AT1044" s="1"/>
      <c r="AU1044" s="1"/>
      <c r="AV1044" s="1"/>
      <c r="BC1044" s="1"/>
      <c r="BD1044" s="1"/>
      <c r="BE1044" s="1"/>
      <c r="BI1044" s="1"/>
      <c r="BJ1044" s="1"/>
      <c r="BK1044" s="1"/>
    </row>
  </sheetData>
  <mergeCells count="1">
    <mergeCell ref="AB4:AC4"/>
  </mergeCells>
  <phoneticPr fontId="11" type="noConversion"/>
  <conditionalFormatting sqref="V10:V61">
    <cfRule type="cellIs" dxfId="180" priority="37" operator="lessThan">
      <formula>0</formula>
    </cfRule>
    <cfRule type="cellIs" dxfId="179" priority="38" operator="greaterThan">
      <formula>0</formula>
    </cfRule>
  </conditionalFormatting>
  <conditionalFormatting sqref="G10:G61">
    <cfRule type="cellIs" dxfId="178" priority="35" operator="lessThan">
      <formula>0</formula>
    </cfRule>
    <cfRule type="cellIs" dxfId="177" priority="36" operator="greaterThan">
      <formula>0</formula>
    </cfRule>
  </conditionalFormatting>
  <conditionalFormatting sqref="AH10:AH61 Y10:Y61">
    <cfRule type="cellIs" dxfId="176" priority="31" operator="lessThan">
      <formula>0</formula>
    </cfRule>
    <cfRule type="cellIs" dxfId="175" priority="32" operator="greaterThan">
      <formula>0</formula>
    </cfRule>
    <cfRule type="cellIs" dxfId="174" priority="33" operator="lessThan">
      <formula>0</formula>
    </cfRule>
    <cfRule type="cellIs" dxfId="173" priority="34" operator="greaterThan">
      <formula>0</formula>
    </cfRule>
  </conditionalFormatting>
  <conditionalFormatting sqref="O10:O61">
    <cfRule type="cellIs" dxfId="172" priority="27" operator="lessThan">
      <formula>0</formula>
    </cfRule>
    <cfRule type="cellIs" dxfId="171" priority="28" operator="greaterThan">
      <formula>0</formula>
    </cfRule>
    <cfRule type="cellIs" dxfId="170" priority="29" operator="lessThan">
      <formula>0</formula>
    </cfRule>
    <cfRule type="cellIs" dxfId="169" priority="30" operator="greaterThan">
      <formula>0</formula>
    </cfRule>
  </conditionalFormatting>
  <conditionalFormatting sqref="E10:E61">
    <cfRule type="cellIs" dxfId="168" priority="9" operator="lessThan">
      <formula>0</formula>
    </cfRule>
    <cfRule type="cellIs" dxfId="167" priority="10" operator="greaterThan">
      <formula>0</formula>
    </cfRule>
  </conditionalFormatting>
  <conditionalFormatting sqref="I10:I61">
    <cfRule type="cellIs" dxfId="166" priority="5" operator="lessThan">
      <formula>0</formula>
    </cfRule>
    <cfRule type="cellIs" dxfId="165" priority="6" operator="greaterThan">
      <formula>0</formula>
    </cfRule>
    <cfRule type="cellIs" dxfId="164" priority="7" operator="lessThan">
      <formula>0</formula>
    </cfRule>
    <cfRule type="cellIs" dxfId="163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846"/>
  <sheetViews>
    <sheetView defaultGridColor="0" topLeftCell="A106" colorId="22" zoomScale="91" zoomScaleNormal="91" workbookViewId="0">
      <selection activeCell="A106" sqref="A106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84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84" t="s">
        <v>401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47" customFormat="1"/>
    <row r="107" s="547" customFormat="1"/>
    <row r="108" s="547" customFormat="1"/>
    <row r="109" s="547" customFormat="1"/>
    <row r="110" s="547" customFormat="1"/>
    <row r="111" s="547" customFormat="1"/>
    <row r="112" s="547" customFormat="1"/>
    <row r="113" s="547" customFormat="1"/>
    <row r="114" s="547" customFormat="1"/>
    <row r="115" s="547" customFormat="1"/>
    <row r="116" s="547" customFormat="1"/>
    <row r="117" s="547" customFormat="1"/>
    <row r="118" s="547" customFormat="1"/>
    <row r="119" s="547" customFormat="1"/>
    <row r="120" s="547" customFormat="1"/>
    <row r="121" s="547" customFormat="1"/>
    <row r="122" s="547" customFormat="1"/>
    <row r="123" s="547" customFormat="1"/>
    <row r="124" s="547" customFormat="1"/>
    <row r="125" s="547" customFormat="1"/>
    <row r="126" s="547" customFormat="1"/>
    <row r="127" s="547" customFormat="1"/>
    <row r="128" s="547" customFormat="1"/>
    <row r="129" s="547" customFormat="1"/>
    <row r="130" s="547" customFormat="1"/>
    <row r="131" s="547" customFormat="1"/>
    <row r="132" s="547" customFormat="1"/>
    <row r="133" s="547" customFormat="1"/>
    <row r="134" s="547" customFormat="1"/>
    <row r="135" s="547" customFormat="1"/>
    <row r="136" s="547" customFormat="1"/>
    <row r="137" s="547" customFormat="1"/>
    <row r="138" s="547" customFormat="1"/>
    <row r="139" s="547" customFormat="1"/>
    <row r="140" s="547" customFormat="1"/>
    <row r="141" s="547" customFormat="1"/>
    <row r="142" s="547" customFormat="1"/>
    <row r="143" s="547" customFormat="1"/>
    <row r="144" s="547" customFormat="1"/>
    <row r="145" s="547" customFormat="1"/>
    <row r="146" s="547" customFormat="1"/>
    <row r="147" s="547" customFormat="1"/>
    <row r="148" s="547" customFormat="1"/>
    <row r="149" s="547" customFormat="1"/>
    <row r="150" s="547" customFormat="1"/>
    <row r="151" s="547" customFormat="1"/>
    <row r="152" s="547" customFormat="1"/>
    <row r="153" s="547" customFormat="1"/>
    <row r="154" s="547" customFormat="1"/>
    <row r="155" s="547" customFormat="1"/>
    <row r="156" s="547" customFormat="1"/>
    <row r="157" s="547" customFormat="1"/>
    <row r="158" s="547" customFormat="1"/>
    <row r="159" s="547" customFormat="1"/>
    <row r="160" s="547" customFormat="1"/>
    <row r="161" s="547" customFormat="1"/>
    <row r="162" s="547" customFormat="1"/>
    <row r="163" s="547" customFormat="1"/>
    <row r="164" s="547" customFormat="1"/>
    <row r="165" s="547" customFormat="1"/>
    <row r="166" s="547" customFormat="1"/>
    <row r="167" s="547" customFormat="1"/>
    <row r="168" s="547" customFormat="1"/>
    <row r="169" s="547" customFormat="1"/>
    <row r="170" s="547" customFormat="1"/>
    <row r="171" s="547" customFormat="1"/>
    <row r="172" s="547" customFormat="1"/>
    <row r="173" s="547" customFormat="1"/>
    <row r="174" s="547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  <c r="X179" s="3">
        <v>4</v>
      </c>
      <c r="Y179" s="3" t="s">
        <v>95</v>
      </c>
    </row>
    <row r="180" spans="10:25">
      <c r="J180"/>
      <c r="N180"/>
      <c r="O180"/>
      <c r="P180"/>
      <c r="Q180"/>
      <c r="T180"/>
      <c r="U180"/>
      <c r="V180"/>
      <c r="X180" s="3">
        <v>5</v>
      </c>
      <c r="Y180" s="284" t="s">
        <v>96</v>
      </c>
    </row>
    <row r="181" spans="10:25">
      <c r="J181"/>
      <c r="N181"/>
      <c r="O181"/>
      <c r="P181"/>
      <c r="Q181"/>
      <c r="T181"/>
      <c r="U181"/>
      <c r="V181"/>
      <c r="X181" s="3">
        <v>6</v>
      </c>
      <c r="Y181" s="3" t="s">
        <v>97</v>
      </c>
    </row>
    <row r="182" spans="10:25">
      <c r="J182"/>
      <c r="N182"/>
      <c r="O182"/>
      <c r="P182"/>
      <c r="Q182"/>
      <c r="T182"/>
      <c r="U182"/>
      <c r="V182"/>
      <c r="X182" s="3">
        <v>7</v>
      </c>
      <c r="Y182" s="3" t="s">
        <v>98</v>
      </c>
    </row>
    <row r="183" spans="10:25">
      <c r="J183"/>
      <c r="N183"/>
      <c r="O183"/>
      <c r="P183"/>
      <c r="Q183"/>
      <c r="T183"/>
      <c r="U183"/>
      <c r="V183"/>
      <c r="X183" s="3">
        <v>8</v>
      </c>
      <c r="Y183" s="284" t="s">
        <v>99</v>
      </c>
    </row>
    <row r="184" spans="10:25">
      <c r="J184"/>
      <c r="N184"/>
      <c r="O184"/>
      <c r="P184"/>
      <c r="Q184"/>
      <c r="T184"/>
      <c r="U184"/>
      <c r="V184"/>
      <c r="X184" s="3"/>
      <c r="Y184" s="3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6:26" customFormat="1"/>
    <row r="258" spans="26:26" customFormat="1"/>
    <row r="259" spans="26:26" customFormat="1"/>
    <row r="260" spans="26:26" customFormat="1"/>
    <row r="261" spans="26:26" customFormat="1"/>
    <row r="262" spans="26:26" customFormat="1"/>
    <row r="263" spans="26:26" customFormat="1">
      <c r="Z263" t="s">
        <v>645</v>
      </c>
    </row>
    <row r="264" spans="26:26" customFormat="1"/>
    <row r="265" spans="26:26" customFormat="1"/>
    <row r="266" spans="26:26" customFormat="1"/>
    <row r="267" spans="26:26" customFormat="1"/>
    <row r="268" spans="26:26" customFormat="1"/>
    <row r="269" spans="26:26" customFormat="1"/>
    <row r="270" spans="26:26" customFormat="1"/>
    <row r="271" spans="26:26" customFormat="1"/>
    <row r="272" spans="26:26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  <c r="Y295" s="3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s="17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J1126"/>
      <c r="N1126"/>
      <c r="O1126"/>
      <c r="P1126"/>
      <c r="Q1126"/>
      <c r="T1126"/>
      <c r="U1126"/>
      <c r="V1126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1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D20" sqref="D2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style="508" customWidth="1"/>
    <col min="6" max="6" width="5.1796875" customWidth="1"/>
    <col min="7" max="7" width="7.54296875" style="508" customWidth="1"/>
    <col min="8" max="8" width="6.08984375" customWidth="1"/>
    <col min="9" max="9" width="6" style="92" customWidth="1"/>
    <col min="10" max="10" width="5" style="92" customWidth="1"/>
    <col min="11" max="11" width="5.54296875" style="92" customWidth="1"/>
    <col min="12" max="12" width="2" style="92" customWidth="1"/>
    <col min="13" max="13" width="5.81640625" style="428" customWidth="1"/>
    <col min="14" max="14" width="1.54296875" style="92" customWidth="1"/>
    <col min="15" max="15" width="6.1796875" style="1" customWidth="1"/>
    <col min="16" max="16" width="5.1796875" customWidth="1"/>
    <col min="17" max="17" width="2.08984375" customWidth="1"/>
    <col min="18" max="18" width="6.08984375" style="33" customWidth="1"/>
    <col min="19" max="19" width="1.81640625" customWidth="1"/>
    <col min="20" max="20" width="6.453125" style="33" customWidth="1"/>
    <col min="21" max="21" width="2.08984375" customWidth="1"/>
    <col min="22" max="22" width="6.453125" customWidth="1"/>
    <col min="23" max="23" width="5" customWidth="1"/>
    <col min="24" max="24" width="6.90625" customWidth="1"/>
    <col min="25" max="25" width="5.1796875" customWidth="1"/>
    <col min="26" max="26" width="6.6328125" style="92" customWidth="1"/>
    <col min="27" max="27" width="1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4.54296875" customWidth="1"/>
    <col min="33" max="33" width="5.453125" customWidth="1"/>
    <col min="34" max="34" width="7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7">
      <c r="A1" s="47"/>
      <c r="B1" s="47"/>
      <c r="C1" s="47"/>
      <c r="D1" s="47"/>
      <c r="E1" s="319"/>
      <c r="F1" s="47"/>
      <c r="G1" s="319"/>
      <c r="H1" s="47"/>
      <c r="I1" s="89"/>
      <c r="J1" s="89"/>
      <c r="K1" s="89"/>
      <c r="L1" s="89"/>
      <c r="M1" s="421"/>
      <c r="N1" s="89"/>
      <c r="O1" s="151"/>
      <c r="P1" s="47"/>
      <c r="Q1" s="47"/>
      <c r="R1" s="402"/>
      <c r="S1" s="47"/>
      <c r="T1" s="402"/>
      <c r="U1" s="47"/>
      <c r="V1" s="47"/>
      <c r="W1" s="47"/>
      <c r="X1" s="47"/>
      <c r="Y1" s="47"/>
      <c r="Z1" s="89"/>
      <c r="AA1" s="89"/>
      <c r="AB1" s="71"/>
      <c r="AC1" s="71"/>
      <c r="AD1" s="89"/>
      <c r="AE1" s="47"/>
      <c r="AF1" s="47"/>
      <c r="AG1" s="47"/>
      <c r="AH1" s="47"/>
      <c r="AI1" s="71"/>
      <c r="AJ1" s="47"/>
      <c r="AK1" s="22"/>
      <c r="AL1" s="22"/>
      <c r="AM1" s="22"/>
    </row>
    <row r="2" spans="1:57" ht="31.8">
      <c r="A2" s="47"/>
      <c r="B2" s="47"/>
      <c r="C2" s="140" t="s">
        <v>424</v>
      </c>
      <c r="D2" s="140"/>
      <c r="E2" s="320"/>
      <c r="F2" s="140"/>
      <c r="G2" s="320"/>
      <c r="H2" s="140" t="str">
        <f>+År!B2</f>
        <v>UNG SAU :</v>
      </c>
      <c r="I2" s="89"/>
      <c r="J2" s="89"/>
      <c r="K2" s="89"/>
      <c r="L2" s="89"/>
      <c r="M2" s="421"/>
      <c r="N2" s="89"/>
      <c r="O2" s="151"/>
      <c r="P2" s="47"/>
      <c r="Q2" s="47"/>
      <c r="R2" s="402"/>
      <c r="S2" s="47"/>
      <c r="T2" s="402"/>
      <c r="U2" s="47"/>
      <c r="V2" s="47"/>
      <c r="W2" s="47"/>
      <c r="X2" s="47"/>
      <c r="Y2" s="47"/>
      <c r="Z2" s="89"/>
      <c r="AA2" s="89"/>
      <c r="AB2" s="71"/>
      <c r="AC2" s="71"/>
      <c r="AD2" s="89"/>
      <c r="AE2" s="47"/>
      <c r="AF2" s="47"/>
      <c r="AG2" s="47"/>
      <c r="AH2" s="47"/>
      <c r="AI2" s="71"/>
      <c r="AJ2" s="47"/>
      <c r="AK2" s="22"/>
      <c r="AL2" s="22"/>
      <c r="AM2" s="22"/>
    </row>
    <row r="3" spans="1:57" ht="19.5" customHeight="1">
      <c r="A3" s="47"/>
      <c r="B3" s="47"/>
      <c r="C3" s="140"/>
      <c r="D3" s="140"/>
      <c r="E3" s="320"/>
      <c r="F3" s="140"/>
      <c r="G3" s="320"/>
      <c r="H3" s="140"/>
      <c r="I3" s="89"/>
      <c r="J3" s="89"/>
      <c r="K3" s="89"/>
      <c r="L3" s="89"/>
      <c r="M3" s="421"/>
      <c r="N3" s="89"/>
      <c r="O3" s="151"/>
      <c r="P3" s="47"/>
      <c r="Q3" s="47"/>
      <c r="R3" s="402"/>
      <c r="S3" s="47"/>
      <c r="T3" s="402"/>
      <c r="U3" s="47"/>
      <c r="V3" s="47"/>
      <c r="W3" s="47"/>
      <c r="X3" s="47"/>
      <c r="Y3" s="47"/>
      <c r="Z3" s="89"/>
      <c r="AA3" s="89"/>
      <c r="AB3" s="71"/>
      <c r="AC3" s="71"/>
      <c r="AD3" s="89"/>
      <c r="AE3" s="47"/>
      <c r="AF3" s="47"/>
      <c r="AG3" s="47"/>
      <c r="AH3" s="47"/>
      <c r="AI3" s="71"/>
      <c r="AJ3" s="47"/>
      <c r="AK3" s="22"/>
      <c r="AL3" s="22"/>
      <c r="AM3" s="22"/>
    </row>
    <row r="4" spans="1:57">
      <c r="A4" s="47"/>
      <c r="B4" s="47"/>
      <c r="C4" s="47"/>
      <c r="D4" s="47"/>
      <c r="E4" s="319"/>
      <c r="F4" s="47"/>
      <c r="G4" s="319"/>
      <c r="H4" s="47"/>
      <c r="I4" s="89"/>
      <c r="J4" s="89"/>
      <c r="K4" s="89"/>
      <c r="L4" s="89"/>
      <c r="M4" s="421"/>
      <c r="N4" s="89"/>
      <c r="O4" s="151"/>
      <c r="P4" s="47"/>
      <c r="Q4" s="47"/>
      <c r="R4" s="402"/>
      <c r="S4" s="47"/>
      <c r="T4" s="402"/>
      <c r="U4" s="47"/>
      <c r="V4" s="47"/>
      <c r="W4" s="47"/>
      <c r="X4" s="47"/>
      <c r="Y4" s="47"/>
      <c r="Z4" s="89"/>
      <c r="AA4" s="89"/>
      <c r="AB4" s="71"/>
      <c r="AC4" s="71"/>
      <c r="AD4" s="89"/>
      <c r="AE4" s="47"/>
      <c r="AF4" s="47"/>
      <c r="AG4" s="47"/>
      <c r="AH4" s="47"/>
      <c r="AI4" s="71"/>
      <c r="AJ4" s="47"/>
      <c r="AK4" s="22"/>
      <c r="AL4" s="22"/>
      <c r="AM4" s="22"/>
    </row>
    <row r="5" spans="1:57" ht="24.6">
      <c r="A5" s="47"/>
      <c r="B5" s="47"/>
      <c r="C5" s="47"/>
      <c r="D5" s="47"/>
      <c r="E5" s="355" t="s">
        <v>5</v>
      </c>
      <c r="F5" s="142"/>
      <c r="G5" s="510">
        <f>+År!Q2</f>
        <v>52</v>
      </c>
      <c r="H5" s="141"/>
      <c r="I5" s="144"/>
      <c r="J5" s="145"/>
      <c r="K5" s="145"/>
      <c r="L5" s="144" t="s">
        <v>425</v>
      </c>
      <c r="M5" s="422"/>
      <c r="N5" s="144"/>
      <c r="O5" s="152"/>
      <c r="P5" s="141"/>
      <c r="Q5" s="141"/>
      <c r="R5" s="404"/>
      <c r="S5" s="141"/>
      <c r="T5" s="141"/>
      <c r="U5" s="567">
        <f>SUM(G11:G14)</f>
        <v>43177</v>
      </c>
      <c r="V5" s="572"/>
      <c r="W5" s="572"/>
      <c r="X5" s="47"/>
      <c r="Y5" s="47"/>
      <c r="Z5" s="71"/>
      <c r="AA5" s="71"/>
      <c r="AB5" s="89"/>
      <c r="AC5" s="47"/>
      <c r="AD5" s="47"/>
      <c r="AE5" s="71"/>
      <c r="AF5" s="47"/>
      <c r="AG5" s="71"/>
      <c r="AH5" s="71"/>
      <c r="AI5" s="71"/>
      <c r="AJ5" s="71"/>
      <c r="AK5" s="71"/>
      <c r="BD5" s="22"/>
      <c r="BE5" s="22"/>
    </row>
    <row r="6" spans="1:57" ht="19.5" customHeight="1">
      <c r="A6" s="47"/>
      <c r="B6" s="47"/>
      <c r="C6" s="47"/>
      <c r="D6" s="48"/>
      <c r="E6" s="347"/>
      <c r="F6" s="48"/>
      <c r="G6" s="347"/>
      <c r="H6" s="48"/>
      <c r="I6" s="146"/>
      <c r="J6" s="146"/>
      <c r="K6" s="146"/>
      <c r="L6" s="146"/>
      <c r="M6" s="421"/>
      <c r="N6" s="146"/>
      <c r="O6" s="153"/>
      <c r="P6" s="47"/>
      <c r="Q6" s="47"/>
      <c r="R6" s="402"/>
      <c r="S6" s="47"/>
      <c r="T6" s="402"/>
      <c r="U6" s="47"/>
      <c r="V6" s="47"/>
      <c r="W6" s="78"/>
      <c r="X6" s="47"/>
      <c r="Y6" s="47"/>
      <c r="Z6" s="89"/>
      <c r="AA6" s="89"/>
      <c r="AB6" s="71"/>
      <c r="AC6" s="71"/>
      <c r="AD6" s="89"/>
      <c r="AE6" s="47"/>
      <c r="AF6" s="47"/>
      <c r="AG6" s="47"/>
      <c r="AH6" s="47"/>
      <c r="AI6" s="71"/>
      <c r="AJ6" s="47"/>
      <c r="AK6" s="22"/>
      <c r="AL6" s="22"/>
      <c r="AM6" s="22"/>
    </row>
    <row r="7" spans="1:57" ht="17.25" customHeight="1">
      <c r="A7" s="47"/>
      <c r="B7" s="47"/>
      <c r="C7" s="47"/>
      <c r="D7" s="47"/>
      <c r="E7" s="509" t="s">
        <v>2</v>
      </c>
      <c r="F7" s="47"/>
      <c r="G7" s="319"/>
      <c r="H7" s="47"/>
      <c r="I7" s="89"/>
      <c r="J7" s="89"/>
      <c r="K7" s="89"/>
      <c r="L7" s="89"/>
      <c r="M7" s="421"/>
      <c r="N7" s="89"/>
      <c r="O7" s="2" t="s">
        <v>22</v>
      </c>
      <c r="P7" s="47"/>
      <c r="Q7" s="47"/>
      <c r="R7" s="402"/>
      <c r="S7" s="47"/>
      <c r="T7" s="402"/>
      <c r="U7" s="47"/>
      <c r="V7" s="2" t="s">
        <v>22</v>
      </c>
      <c r="W7" s="47"/>
      <c r="X7" s="47"/>
      <c r="Y7" s="47"/>
      <c r="Z7" s="89"/>
      <c r="AA7" s="89"/>
      <c r="AB7" s="125" t="s">
        <v>515</v>
      </c>
      <c r="AC7" s="125"/>
      <c r="AD7" s="101"/>
      <c r="AE7" s="52" t="s">
        <v>412</v>
      </c>
      <c r="AF7" s="47"/>
      <c r="AG7" s="47"/>
      <c r="AH7" s="2" t="s">
        <v>80</v>
      </c>
      <c r="AI7" s="18" t="s">
        <v>2</v>
      </c>
      <c r="AJ7" s="47"/>
      <c r="AK7" s="22"/>
      <c r="AL7" s="22"/>
      <c r="AM7" s="22"/>
    </row>
    <row r="8" spans="1:57" ht="15.6">
      <c r="A8" s="47"/>
      <c r="B8" s="47"/>
      <c r="C8" s="47"/>
      <c r="D8" s="47"/>
      <c r="E8" s="509" t="s">
        <v>484</v>
      </c>
      <c r="F8" s="47"/>
      <c r="G8" s="509" t="s">
        <v>2</v>
      </c>
      <c r="H8" s="47"/>
      <c r="I8" s="58" t="s">
        <v>2</v>
      </c>
      <c r="J8" s="89"/>
      <c r="K8" s="58" t="s">
        <v>1</v>
      </c>
      <c r="L8" s="89"/>
      <c r="M8" s="423" t="s">
        <v>2</v>
      </c>
      <c r="N8" s="89"/>
      <c r="O8" s="154" t="s">
        <v>482</v>
      </c>
      <c r="P8" s="47"/>
      <c r="Q8" s="47"/>
      <c r="R8" s="405" t="s">
        <v>22</v>
      </c>
      <c r="S8" s="47"/>
      <c r="T8" s="402" t="s">
        <v>22</v>
      </c>
      <c r="U8" s="47"/>
      <c r="V8" s="2" t="s">
        <v>486</v>
      </c>
      <c r="W8" s="47"/>
      <c r="X8" s="2" t="s">
        <v>22</v>
      </c>
      <c r="Y8" s="47"/>
      <c r="Z8" s="58" t="s">
        <v>516</v>
      </c>
      <c r="AA8" s="89"/>
      <c r="AB8" s="125" t="s">
        <v>518</v>
      </c>
      <c r="AC8" s="125"/>
      <c r="AD8" s="101"/>
      <c r="AE8" s="2"/>
      <c r="AF8" s="2" t="s">
        <v>482</v>
      </c>
      <c r="AG8" s="2" t="s">
        <v>413</v>
      </c>
      <c r="AH8" s="2" t="s">
        <v>481</v>
      </c>
      <c r="AI8" s="18" t="s">
        <v>430</v>
      </c>
      <c r="AJ8" s="47"/>
      <c r="AK8" s="22"/>
      <c r="AL8" s="22"/>
      <c r="AM8" s="22"/>
    </row>
    <row r="9" spans="1:57" ht="15.6">
      <c r="A9" s="47"/>
      <c r="B9" s="2" t="s">
        <v>89</v>
      </c>
      <c r="C9" s="2" t="s">
        <v>424</v>
      </c>
      <c r="D9" s="3"/>
      <c r="E9" s="511" t="s">
        <v>485</v>
      </c>
      <c r="F9" s="116" t="s">
        <v>487</v>
      </c>
      <c r="G9" s="511" t="s">
        <v>8</v>
      </c>
      <c r="H9" s="116" t="s">
        <v>487</v>
      </c>
      <c r="I9" s="90" t="s">
        <v>403</v>
      </c>
      <c r="J9" s="147" t="s">
        <v>487</v>
      </c>
      <c r="K9" s="90" t="s">
        <v>403</v>
      </c>
      <c r="L9" s="89"/>
      <c r="M9" s="423" t="s">
        <v>658</v>
      </c>
      <c r="N9" s="89"/>
      <c r="O9" s="155" t="s">
        <v>483</v>
      </c>
      <c r="P9" s="116" t="s">
        <v>487</v>
      </c>
      <c r="Q9" s="47"/>
      <c r="R9" s="386" t="s">
        <v>664</v>
      </c>
      <c r="S9" s="25"/>
      <c r="T9" s="386" t="s">
        <v>662</v>
      </c>
      <c r="U9" s="47"/>
      <c r="V9" s="51" t="s">
        <v>414</v>
      </c>
      <c r="W9" s="116" t="s">
        <v>487</v>
      </c>
      <c r="X9" s="51" t="s">
        <v>44</v>
      </c>
      <c r="Y9" s="116" t="s">
        <v>487</v>
      </c>
      <c r="Z9" s="90" t="s">
        <v>489</v>
      </c>
      <c r="AA9" s="89"/>
      <c r="AB9" s="125" t="s">
        <v>519</v>
      </c>
      <c r="AC9" s="125" t="s">
        <v>520</v>
      </c>
      <c r="AD9" s="101" t="s">
        <v>521</v>
      </c>
      <c r="AE9" s="51" t="s">
        <v>1</v>
      </c>
      <c r="AF9" s="51" t="s">
        <v>483</v>
      </c>
      <c r="AG9" s="51" t="s">
        <v>517</v>
      </c>
      <c r="AH9" s="51" t="s">
        <v>43</v>
      </c>
      <c r="AI9" s="156" t="s">
        <v>540</v>
      </c>
      <c r="AJ9" s="47"/>
      <c r="AK9" s="22"/>
      <c r="AL9" s="22"/>
      <c r="AM9" s="22"/>
      <c r="AT9" s="4"/>
    </row>
    <row r="10" spans="1:57" s="507" customFormat="1" ht="9.6" customHeight="1">
      <c r="A10" s="47"/>
      <c r="B10" s="47"/>
      <c r="C10" s="47"/>
      <c r="D10" s="47"/>
      <c r="E10" s="319"/>
      <c r="F10" s="47"/>
      <c r="G10" s="319"/>
      <c r="H10" s="47"/>
      <c r="I10" s="47"/>
      <c r="J10" s="47"/>
      <c r="K10" s="47"/>
      <c r="L10" s="47"/>
      <c r="M10" s="319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22"/>
      <c r="AL10" s="22"/>
      <c r="AM10" s="22"/>
      <c r="AT10" s="4"/>
    </row>
    <row r="11" spans="1:57" ht="15.6">
      <c r="A11" s="47"/>
      <c r="B11" s="87">
        <f>+'Ark1'!C223</f>
        <v>2024</v>
      </c>
      <c r="C11" s="87">
        <f>+'Ark1'!G223</f>
        <v>1</v>
      </c>
      <c r="D11" s="88" t="str">
        <f>VLOOKUP(C11,$AN$12:$AO$16,2)</f>
        <v>Øst</v>
      </c>
      <c r="E11" s="512">
        <f>+'Ark1'!Q223</f>
        <v>2406</v>
      </c>
      <c r="F11" s="96">
        <f>+E11-E16</f>
        <v>-202</v>
      </c>
      <c r="G11" s="512">
        <f>+'Ark1'!R223</f>
        <v>13257</v>
      </c>
      <c r="H11" s="96">
        <f>+G11-G16</f>
        <v>-2557</v>
      </c>
      <c r="I11" s="91">
        <f>+'Ark1'!AG223</f>
        <v>32.607413937859839</v>
      </c>
      <c r="J11" s="148">
        <f>+I11-I16</f>
        <v>-1.4250043381277067</v>
      </c>
      <c r="K11" s="91">
        <f>+'Ark1'!AH223</f>
        <v>5.189711096024741</v>
      </c>
      <c r="L11" s="89"/>
      <c r="M11" s="357">
        <f>+'Ark1'!AI223</f>
        <v>13197</v>
      </c>
      <c r="N11" s="89"/>
      <c r="O11" s="88">
        <f>+'Ark1'!S223</f>
        <v>7.4504789922305186</v>
      </c>
      <c r="P11" s="117">
        <f>+O11-O16</f>
        <v>0.2228958380633248</v>
      </c>
      <c r="Q11" s="47"/>
      <c r="R11" s="384">
        <f>+IF(M11=0,"",'Ark1'!AJ223)</f>
        <v>109.99531711752655</v>
      </c>
      <c r="S11" s="47"/>
      <c r="T11" s="388">
        <f>+IF(M11=0,"",'Ark1'!AK223)</f>
        <v>20.193221269669294</v>
      </c>
      <c r="U11" s="47"/>
      <c r="V11" s="88">
        <f>+'Ark1'!T223</f>
        <v>5.9944180432978804</v>
      </c>
      <c r="W11" s="117">
        <f>+V11-V16</f>
        <v>-0.18282996479621083</v>
      </c>
      <c r="X11" s="88">
        <f>+'Ark1'!U223</f>
        <v>27.508757637474499</v>
      </c>
      <c r="Y11" s="117">
        <f>+X11-X16</f>
        <v>-4.5238821359603776E-2</v>
      </c>
      <c r="Z11" s="91">
        <f>+'Ark1'!W223</f>
        <v>10.439767669910237</v>
      </c>
      <c r="AA11" s="89"/>
      <c r="AB11" s="143">
        <f>+'Ark1'!X223</f>
        <v>93.030097307083025</v>
      </c>
      <c r="AC11" s="143">
        <f>+'Ark1'!Y223</f>
        <v>71.215207060420894</v>
      </c>
      <c r="AD11" s="91">
        <f>+'Ark1'!Z223</f>
        <v>7.7821997899091908</v>
      </c>
      <c r="AE11" s="88">
        <f>+'Ark1'!Z223</f>
        <v>7.7821997899091908</v>
      </c>
      <c r="AF11" s="88">
        <f>+'Ark1'!AB223</f>
        <v>1.9903513759191231</v>
      </c>
      <c r="AG11" s="88">
        <f>+'Ark1'!AC223</f>
        <v>80.967297063014854</v>
      </c>
      <c r="AH11" s="88">
        <f>+X11/O11</f>
        <v>3.6922133014751242</v>
      </c>
      <c r="AI11" s="143">
        <f>+G11/E11</f>
        <v>5.5099750623441395</v>
      </c>
      <c r="AJ11" s="47"/>
      <c r="AK11" s="22"/>
      <c r="AL11" s="22"/>
      <c r="AM11" s="22"/>
      <c r="AT11" s="49"/>
    </row>
    <row r="12" spans="1:57" ht="15.6">
      <c r="A12" s="47"/>
      <c r="B12" s="87">
        <f>+'Ark1'!C224</f>
        <v>2024</v>
      </c>
      <c r="C12" s="87">
        <f>+'Ark1'!G224</f>
        <v>2</v>
      </c>
      <c r="D12" s="88" t="str">
        <f>VLOOKUP(C12,$AN$12:$AO$16,2)</f>
        <v>Vest</v>
      </c>
      <c r="E12" s="512">
        <f>+'Ark1'!Q224</f>
        <v>3650</v>
      </c>
      <c r="F12" s="96">
        <f>+E12-E17</f>
        <v>-146</v>
      </c>
      <c r="G12" s="512">
        <f>+'Ark1'!R224</f>
        <v>17379</v>
      </c>
      <c r="H12" s="96">
        <f>+G12-G17</f>
        <v>-1107</v>
      </c>
      <c r="I12" s="91">
        <f>+'Ark1'!AG224</f>
        <v>39.2170381623148</v>
      </c>
      <c r="J12" s="148">
        <f>+I12-I17</f>
        <v>2.0889772558946547</v>
      </c>
      <c r="K12" s="91">
        <f>+'Ark1'!AH224</f>
        <v>3.5790321652569204</v>
      </c>
      <c r="L12" s="89"/>
      <c r="M12" s="357">
        <f>+'Ark1'!AI224</f>
        <v>17075</v>
      </c>
      <c r="N12" s="89"/>
      <c r="O12" s="88">
        <f>+'Ark1'!S224</f>
        <v>7.1686518211634755</v>
      </c>
      <c r="P12" s="117">
        <f>+O12-O17</f>
        <v>-0.12589540376349717</v>
      </c>
      <c r="Q12" s="47"/>
      <c r="R12" s="384">
        <f>+IF(M12=0,"",'Ark1'!AJ224)</f>
        <v>106.93538506588592</v>
      </c>
      <c r="S12" s="47"/>
      <c r="T12" s="388">
        <f>+IF(M12=0,"",'Ark1'!AK224)</f>
        <v>19.697943607263412</v>
      </c>
      <c r="U12" s="47"/>
      <c r="V12" s="88">
        <f>+'Ark1'!T224</f>
        <v>6.1383278669658798</v>
      </c>
      <c r="W12" s="117">
        <f>+V12-V17</f>
        <v>-0.15562431306224944</v>
      </c>
      <c r="X12" s="88">
        <f>+'Ark1'!U224</f>
        <v>25.237706427297272</v>
      </c>
      <c r="Y12" s="117">
        <f>+X12-X17</f>
        <v>-0.47766736908917196</v>
      </c>
      <c r="Z12" s="91">
        <f>+'Ark1'!W224</f>
        <v>11.496633868461936</v>
      </c>
      <c r="AA12" s="89"/>
      <c r="AB12" s="143">
        <f>+'Ark1'!X224</f>
        <v>80.482191150238791</v>
      </c>
      <c r="AC12" s="143">
        <f>+'Ark1'!Y224</f>
        <v>58.444099200184141</v>
      </c>
      <c r="AD12" s="91">
        <f>+'Ark1'!Z224</f>
        <v>9.2271767440341623</v>
      </c>
      <c r="AE12" s="88">
        <f>+'Ark1'!Z224</f>
        <v>9.2271767440341623</v>
      </c>
      <c r="AF12" s="88">
        <f>+'Ark1'!AB224</f>
        <v>2.1618905225915626</v>
      </c>
      <c r="AG12" s="88">
        <f>+'Ark1'!AC224</f>
        <v>83.385871239242192</v>
      </c>
      <c r="AH12" s="88">
        <f t="shared" ref="AH12:AH24" si="0">+X12/O12</f>
        <v>3.5205652411224486</v>
      </c>
      <c r="AI12" s="143">
        <f t="shared" ref="AI12:AI24" si="1">+G12/E12</f>
        <v>4.7613698630136989</v>
      </c>
      <c r="AJ12" s="47"/>
      <c r="AK12" s="22"/>
      <c r="AL12" s="22"/>
      <c r="AM12" s="22"/>
      <c r="AN12">
        <v>1</v>
      </c>
      <c r="AO12" t="s">
        <v>435</v>
      </c>
      <c r="AT12" s="49"/>
    </row>
    <row r="13" spans="1:57" ht="15.6">
      <c r="A13" s="47"/>
      <c r="B13" s="87">
        <f>+'Ark1'!C225</f>
        <v>2024</v>
      </c>
      <c r="C13" s="87">
        <f>+'Ark1'!G225</f>
        <v>3</v>
      </c>
      <c r="D13" s="88" t="str">
        <f>VLOOKUP(C13,$AN$12:$AO$16,2)</f>
        <v>Midt</v>
      </c>
      <c r="E13" s="512">
        <f>+'Ark1'!Q225</f>
        <v>1214</v>
      </c>
      <c r="F13" s="96">
        <f>+E13-E18</f>
        <v>-108</v>
      </c>
      <c r="G13" s="512">
        <f>+'Ark1'!R225</f>
        <v>6783</v>
      </c>
      <c r="H13" s="96">
        <f>+G13-G18</f>
        <v>-716</v>
      </c>
      <c r="I13" s="91">
        <f>+'Ark1'!AG225</f>
        <v>14.661058094235836</v>
      </c>
      <c r="J13" s="148">
        <f>+I13-I18</f>
        <v>0.3136560034870115</v>
      </c>
      <c r="K13" s="91">
        <f>+'Ark1'!AH225</f>
        <v>6.5752616836208189</v>
      </c>
      <c r="L13" s="89"/>
      <c r="M13" s="357">
        <f>+'Ark1'!AI225</f>
        <v>6655</v>
      </c>
      <c r="N13" s="89"/>
      <c r="O13" s="88">
        <f>+'Ark1'!S225</f>
        <v>7.0129736104968279</v>
      </c>
      <c r="P13" s="117">
        <f>+O13-O18</f>
        <v>-5.5435510719333614E-2</v>
      </c>
      <c r="Q13" s="47"/>
      <c r="R13" s="384">
        <f>+IF(M13=0,"",'Ark1'!AJ225)</f>
        <v>106.22817430503397</v>
      </c>
      <c r="S13" s="47"/>
      <c r="T13" s="388">
        <f>+IF(M13=0,"",'Ark1'!AK225)</f>
        <v>19.281740969453036</v>
      </c>
      <c r="U13" s="47"/>
      <c r="V13" s="88">
        <f>+'Ark1'!T225</f>
        <v>6.0995134896063696</v>
      </c>
      <c r="W13" s="117">
        <f>+V13-V18</f>
        <v>-0.11824887870940515</v>
      </c>
      <c r="X13" s="88">
        <f>+'Ark1'!U225</f>
        <v>24.173713696004704</v>
      </c>
      <c r="Y13" s="117">
        <f>+X13-X18</f>
        <v>-0.3227524994879829</v>
      </c>
      <c r="Z13" s="91">
        <f>+'Ark1'!W225</f>
        <v>8.4328468229397018</v>
      </c>
      <c r="AA13" s="89"/>
      <c r="AB13" s="143">
        <f>+'Ark1'!X225</f>
        <v>78.564057201828106</v>
      </c>
      <c r="AC13" s="143">
        <f>+'Ark1'!Y225</f>
        <v>54.48916408668731</v>
      </c>
      <c r="AD13" s="91">
        <f>+'Ark1'!Z225</f>
        <v>8.7364442553446473</v>
      </c>
      <c r="AE13" s="88">
        <f>+'Ark1'!Z225</f>
        <v>8.7364442553446473</v>
      </c>
      <c r="AF13" s="88">
        <f>+'Ark1'!AB225</f>
        <v>2.1477157497774719</v>
      </c>
      <c r="AG13" s="88">
        <f>+'Ark1'!AC225</f>
        <v>82.605941929601428</v>
      </c>
      <c r="AH13" s="88">
        <f t="shared" si="0"/>
        <v>3.4469990960499479</v>
      </c>
      <c r="AI13" s="143">
        <f t="shared" si="1"/>
        <v>5.5873146622734762</v>
      </c>
      <c r="AJ13" s="47"/>
      <c r="AK13" s="22"/>
      <c r="AL13" s="22"/>
      <c r="AM13" s="22"/>
      <c r="AN13">
        <v>2</v>
      </c>
      <c r="AO13" t="s">
        <v>109</v>
      </c>
      <c r="AT13" s="49"/>
    </row>
    <row r="14" spans="1:57" ht="15" customHeight="1">
      <c r="A14" s="47"/>
      <c r="B14" s="87">
        <f>+'Ark1'!C226</f>
        <v>2024</v>
      </c>
      <c r="C14" s="87">
        <f>+'Ark1'!G226</f>
        <v>4</v>
      </c>
      <c r="D14" s="88" t="str">
        <f>VLOOKUP(C14,$AN$12:$AO$16,2)</f>
        <v>Nord</v>
      </c>
      <c r="E14" s="512">
        <f>+'Ark1'!Q226</f>
        <v>871</v>
      </c>
      <c r="F14" s="96">
        <f>+E14-E19</f>
        <v>-52</v>
      </c>
      <c r="G14" s="512">
        <f>+'Ark1'!R226</f>
        <v>5758</v>
      </c>
      <c r="H14" s="96">
        <f>+G14-G19</f>
        <v>-1328</v>
      </c>
      <c r="I14" s="91">
        <f>+'Ark1'!AG226</f>
        <v>13.51448980558953</v>
      </c>
      <c r="J14" s="148">
        <f>+I14-I19</f>
        <v>-0.97762892125395773</v>
      </c>
      <c r="K14" s="91">
        <f>+'Ark1'!AH226</f>
        <v>3.6470996873914552</v>
      </c>
      <c r="L14" s="89"/>
      <c r="M14" s="357">
        <f>+'Ark1'!AI226</f>
        <v>5294</v>
      </c>
      <c r="N14" s="89"/>
      <c r="O14" s="88">
        <f>+'Ark1'!S226</f>
        <v>7.3447377561653377</v>
      </c>
      <c r="P14" s="117">
        <f>+O14-O19</f>
        <v>8.1119353681567752E-2</v>
      </c>
      <c r="Q14" s="47"/>
      <c r="R14" s="384">
        <f>+IF(M14=0,"",'Ark1'!AJ226)</f>
        <v>107.9306384586325</v>
      </c>
      <c r="S14" s="47"/>
      <c r="T14" s="388">
        <f>+IF(M14=0,"",'Ark1'!AK226)</f>
        <v>20.025891665292484</v>
      </c>
      <c r="U14" s="47"/>
      <c r="V14" s="88">
        <f>+'Ark1'!T226</f>
        <v>5.930357763112192</v>
      </c>
      <c r="W14" s="117">
        <f>+V14-V19</f>
        <v>-0.21683388238597257</v>
      </c>
      <c r="X14" s="88">
        <f>+'Ark1'!U226</f>
        <v>26.249913164293059</v>
      </c>
      <c r="Y14" s="117">
        <f>+X14-X19</f>
        <v>6.4208958817463468E-2</v>
      </c>
      <c r="Z14" s="91">
        <f>+'Ark1'!W226</f>
        <v>9.3956234803751286</v>
      </c>
      <c r="AA14" s="89"/>
      <c r="AB14" s="143">
        <f>+'Ark1'!X226</f>
        <v>85.550538381382438</v>
      </c>
      <c r="AC14" s="143">
        <f>+'Ark1'!Y226</f>
        <v>65.387287252518249</v>
      </c>
      <c r="AD14" s="91">
        <f>+'Ark1'!Z226</f>
        <v>8.921242713046702</v>
      </c>
      <c r="AE14" s="88">
        <f>+'Ark1'!Z226</f>
        <v>8.921242713046702</v>
      </c>
      <c r="AF14" s="88">
        <f>+'Ark1'!AB226</f>
        <v>1.9947427195928125</v>
      </c>
      <c r="AG14" s="88">
        <f>+'Ark1'!AC226</f>
        <v>82.214231239506205</v>
      </c>
      <c r="AH14" s="88">
        <f t="shared" si="0"/>
        <v>3.5739755503534885</v>
      </c>
      <c r="AI14" s="143">
        <f t="shared" si="1"/>
        <v>6.6107921928817452</v>
      </c>
      <c r="AJ14" s="47"/>
      <c r="AK14" s="22"/>
      <c r="AL14" s="22"/>
      <c r="AM14" s="22"/>
      <c r="AN14">
        <v>3</v>
      </c>
      <c r="AO14" t="s">
        <v>586</v>
      </c>
      <c r="AT14" s="49"/>
    </row>
    <row r="15" spans="1:57" ht="15" customHeight="1">
      <c r="A15" s="47"/>
      <c r="B15" s="47"/>
      <c r="C15" s="47"/>
      <c r="D15" s="47"/>
      <c r="E15" s="319"/>
      <c r="F15" s="47"/>
      <c r="G15" s="319"/>
      <c r="H15" s="47"/>
      <c r="I15" s="47"/>
      <c r="J15" s="47"/>
      <c r="K15" s="47"/>
      <c r="L15" s="47"/>
      <c r="M15" s="319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89"/>
      <c r="AB15" s="47"/>
      <c r="AC15" s="47"/>
      <c r="AD15" s="47"/>
      <c r="AE15" s="47"/>
      <c r="AF15" s="47"/>
      <c r="AG15" s="47"/>
      <c r="AH15" s="47"/>
      <c r="AI15" s="47"/>
      <c r="AJ15" s="47"/>
      <c r="AK15" s="22"/>
      <c r="AL15" s="22"/>
      <c r="AM15" s="22"/>
      <c r="AT15" s="49"/>
    </row>
    <row r="16" spans="1:57" ht="15.6">
      <c r="A16" s="47"/>
      <c r="B16" s="87">
        <f>+'Ark1'!C227</f>
        <v>2023</v>
      </c>
      <c r="C16" s="87">
        <f>+'Ark1'!G227</f>
        <v>1</v>
      </c>
      <c r="D16" s="88" t="str">
        <f>VLOOKUP(C16,$AN$12:$AO$16,2)</f>
        <v>Øst</v>
      </c>
      <c r="E16" s="512">
        <f>+'Ark1'!Q227</f>
        <v>2608</v>
      </c>
      <c r="F16" s="96">
        <f>+E16-E21</f>
        <v>-93</v>
      </c>
      <c r="G16" s="512">
        <f>+'Ark1'!R227</f>
        <v>15814</v>
      </c>
      <c r="H16" s="96">
        <f>+G16-G21</f>
        <v>-916</v>
      </c>
      <c r="I16" s="91">
        <f>+'Ark1'!AG227</f>
        <v>34.032418275987546</v>
      </c>
      <c r="J16" s="148">
        <f>+I16-I21</f>
        <v>0.18792172927749107</v>
      </c>
      <c r="K16" s="91">
        <f>+'Ark1'!AH227</f>
        <v>5.4571898317946124</v>
      </c>
      <c r="L16" s="89"/>
      <c r="M16" s="357">
        <f>+'Ark1'!AI227</f>
        <v>8716</v>
      </c>
      <c r="N16" s="89"/>
      <c r="O16" s="88">
        <f>+'Ark1'!S227</f>
        <v>7.2275831541671938</v>
      </c>
      <c r="P16" s="117">
        <f>+O16-O21</f>
        <v>0.22758315416719377</v>
      </c>
      <c r="Q16" s="47"/>
      <c r="R16" s="384">
        <f>+IF(M16=0,"",'Ark1'!AJ227)</f>
        <v>110.10345341899932</v>
      </c>
      <c r="S16" s="47"/>
      <c r="T16" s="388">
        <f>+IF(M16=0,"",'Ark1'!AK227)</f>
        <v>19.822531053464814</v>
      </c>
      <c r="U16" s="47"/>
      <c r="V16" s="88">
        <f>+'Ark1'!T227</f>
        <v>6.1772480080940912</v>
      </c>
      <c r="W16" s="117">
        <f>+V16-V21</f>
        <v>-0.1230508562215098</v>
      </c>
      <c r="X16" s="88">
        <f>+'Ark1'!U227</f>
        <v>27.553996458834103</v>
      </c>
      <c r="Y16" s="117">
        <f>+X16-X21</f>
        <v>-0.30405195718497779</v>
      </c>
      <c r="Z16" s="91">
        <f>+'Ark1'!W227</f>
        <v>12.925256102187936</v>
      </c>
      <c r="AA16" s="89"/>
      <c r="AB16" s="143">
        <f>+'Ark1'!X227</f>
        <v>93.018844062223366</v>
      </c>
      <c r="AC16" s="143">
        <f>+'Ark1'!Y227</f>
        <v>71.898317946123683</v>
      </c>
      <c r="AD16" s="91">
        <f>+'Ark1'!Z227</f>
        <v>7.8052725222478498</v>
      </c>
      <c r="AE16" s="88">
        <f>+'Ark1'!Z227</f>
        <v>7.8052725222478498</v>
      </c>
      <c r="AF16" s="88">
        <f>+'Ark1'!AB227</f>
        <v>2.1334059940104328</v>
      </c>
      <c r="AG16" s="88">
        <f>+'Ark1'!AC227</f>
        <v>68.287107488304613</v>
      </c>
      <c r="AH16" s="88">
        <f t="shared" si="0"/>
        <v>3.8123389065330016</v>
      </c>
      <c r="AI16" s="143">
        <f t="shared" si="1"/>
        <v>6.0636503067484666</v>
      </c>
      <c r="AJ16" s="47"/>
      <c r="AK16" s="22"/>
      <c r="AL16" s="22"/>
      <c r="AM16" s="22"/>
      <c r="AN16">
        <v>4</v>
      </c>
      <c r="AO16" t="s">
        <v>110</v>
      </c>
      <c r="AT16" s="49"/>
    </row>
    <row r="17" spans="1:46" ht="15.6">
      <c r="A17" s="47"/>
      <c r="B17" s="87">
        <f>+'Ark1'!C228</f>
        <v>2023</v>
      </c>
      <c r="C17" s="87">
        <f>+'Ark1'!G228</f>
        <v>2</v>
      </c>
      <c r="D17" s="88" t="str">
        <f>VLOOKUP(C17,$AN$12:$AO$16,2)</f>
        <v>Vest</v>
      </c>
      <c r="E17" s="512">
        <f>+'Ark1'!Q228</f>
        <v>3796</v>
      </c>
      <c r="F17" s="96">
        <f>+E17-E22</f>
        <v>-143</v>
      </c>
      <c r="G17" s="512">
        <f>+'Ark1'!R228</f>
        <v>18486</v>
      </c>
      <c r="H17" s="96">
        <f>+G17-G22</f>
        <v>-513</v>
      </c>
      <c r="I17" s="91">
        <f>+'Ark1'!AG228</f>
        <v>37.128060906420146</v>
      </c>
      <c r="J17" s="148">
        <f>+I17-I22</f>
        <v>0.82231688217056842</v>
      </c>
      <c r="K17" s="91">
        <f>+'Ark1'!AH228</f>
        <v>2.4234555880125499</v>
      </c>
      <c r="L17" s="89"/>
      <c r="M17" s="357">
        <f>+'Ark1'!AI228</f>
        <v>4623</v>
      </c>
      <c r="N17" s="89"/>
      <c r="O17" s="88">
        <f>+'Ark1'!S228</f>
        <v>7.2945472249269727</v>
      </c>
      <c r="P17" s="117">
        <f>+O17-O22</f>
        <v>0.1363283713030965</v>
      </c>
      <c r="Q17" s="47"/>
      <c r="R17" s="384">
        <f>+IF(M17=0,"",'Ark1'!AJ228)</f>
        <v>110.9761410339607</v>
      </c>
      <c r="S17" s="47"/>
      <c r="T17" s="388">
        <f>+IF(M17=0,"",'Ark1'!AK228)</f>
        <v>20.166223415474448</v>
      </c>
      <c r="U17" s="47"/>
      <c r="V17" s="88">
        <f>+'Ark1'!T228</f>
        <v>6.2939521800281293</v>
      </c>
      <c r="W17" s="117">
        <f>+V17-V22</f>
        <v>1.96219521213985E-2</v>
      </c>
      <c r="X17" s="88">
        <f>+'Ark1'!U228</f>
        <v>25.715373796386444</v>
      </c>
      <c r="Y17" s="117">
        <f>+X17-X22</f>
        <v>-0.59961383454141526</v>
      </c>
      <c r="Z17" s="91">
        <f>+'Ark1'!W228</f>
        <v>12.263334415233151</v>
      </c>
      <c r="AA17" s="89"/>
      <c r="AB17" s="143">
        <f>+'Ark1'!X228</f>
        <v>82.868116412420193</v>
      </c>
      <c r="AC17" s="143">
        <f>+'Ark1'!Y228</f>
        <v>60.326733744455275</v>
      </c>
      <c r="AD17" s="91">
        <f>+'Ark1'!Z228</f>
        <v>9.05925207652583</v>
      </c>
      <c r="AE17" s="88">
        <f>+'Ark1'!Z228</f>
        <v>9.05925207652583</v>
      </c>
      <c r="AF17" s="88">
        <f>+'Ark1'!AB228</f>
        <v>2.1439672268358354</v>
      </c>
      <c r="AG17" s="88">
        <f>+'Ark1'!AC228</f>
        <v>72.287258131611694</v>
      </c>
      <c r="AH17" s="88">
        <f t="shared" si="0"/>
        <v>3.5252871773194787</v>
      </c>
      <c r="AI17" s="143">
        <f t="shared" si="1"/>
        <v>4.8698630136986303</v>
      </c>
      <c r="AJ17" s="47"/>
      <c r="AK17" s="22"/>
      <c r="AL17" s="22"/>
      <c r="AM17" s="22"/>
      <c r="AT17" s="49"/>
    </row>
    <row r="18" spans="1:46" ht="15.6">
      <c r="A18" s="47"/>
      <c r="B18" s="87">
        <f>+'Ark1'!C229</f>
        <v>2023</v>
      </c>
      <c r="C18" s="87">
        <f>+'Ark1'!G229</f>
        <v>3</v>
      </c>
      <c r="D18" s="88" t="str">
        <f>VLOOKUP(C18,$AN$12:$AO$16,2)</f>
        <v>Midt</v>
      </c>
      <c r="E18" s="512">
        <f>+'Ark1'!Q229</f>
        <v>1322</v>
      </c>
      <c r="F18" s="96">
        <f>+E18-E23</f>
        <v>-54</v>
      </c>
      <c r="G18" s="512">
        <f>+'Ark1'!R229</f>
        <v>7499</v>
      </c>
      <c r="H18" s="96">
        <f>+G18-G23</f>
        <v>-768</v>
      </c>
      <c r="I18" s="91">
        <f>+'Ark1'!AG229</f>
        <v>14.347402090748824</v>
      </c>
      <c r="J18" s="148">
        <f>+I18-I23</f>
        <v>-0.75189402034317965</v>
      </c>
      <c r="K18" s="91">
        <f>+'Ark1'!AH229</f>
        <v>4.4939325243365777</v>
      </c>
      <c r="L18" s="89"/>
      <c r="M18" s="357">
        <f>+'Ark1'!AI229</f>
        <v>949</v>
      </c>
      <c r="N18" s="89"/>
      <c r="O18" s="88">
        <f>+'Ark1'!S229</f>
        <v>7.0684091212161615</v>
      </c>
      <c r="P18" s="117">
        <f>+O18-O23</f>
        <v>0.22578180780137913</v>
      </c>
      <c r="Q18" s="47"/>
      <c r="R18" s="384">
        <f>+IF(M18=0,"",'Ark1'!AJ229)</f>
        <v>108.68387776606961</v>
      </c>
      <c r="S18" s="47"/>
      <c r="T18" s="388">
        <f>+IF(M18=0,"",'Ark1'!AK229)</f>
        <v>18.973864284326925</v>
      </c>
      <c r="U18" s="47"/>
      <c r="V18" s="88">
        <f>+'Ark1'!T229</f>
        <v>6.2177623683157748</v>
      </c>
      <c r="W18" s="117">
        <f>+V18-V23</f>
        <v>-9.8897424862096628E-3</v>
      </c>
      <c r="X18" s="88">
        <f>+'Ark1'!U229</f>
        <v>24.496466195492687</v>
      </c>
      <c r="Y18" s="117">
        <f>+X18-X23</f>
        <v>-0.65523333275203655</v>
      </c>
      <c r="Z18" s="91">
        <f>+'Ark1'!W229</f>
        <v>10.894785971462859</v>
      </c>
      <c r="AA18" s="89"/>
      <c r="AB18" s="143">
        <f>+'Ark1'!X229</f>
        <v>81.610881450860134</v>
      </c>
      <c r="AC18" s="143">
        <f>+'Ark1'!Y229</f>
        <v>56.007467662354969</v>
      </c>
      <c r="AD18" s="91">
        <f>+'Ark1'!Z229</f>
        <v>8.406856341405641</v>
      </c>
      <c r="AE18" s="88">
        <f>+'Ark1'!Z229</f>
        <v>8.406856341405641</v>
      </c>
      <c r="AF18" s="88">
        <f>+'Ark1'!AB229</f>
        <v>1.9354634267177964</v>
      </c>
      <c r="AG18" s="88">
        <f>+'Ark1'!AC229</f>
        <v>73.029213297476218</v>
      </c>
      <c r="AH18" s="88">
        <f t="shared" si="0"/>
        <v>3.4656265328453322</v>
      </c>
      <c r="AI18" s="143">
        <f t="shared" si="1"/>
        <v>5.672465960665658</v>
      </c>
      <c r="AJ18" s="47"/>
      <c r="AK18" s="22"/>
      <c r="AL18" s="22"/>
      <c r="AM18" s="22"/>
      <c r="AT18" s="49"/>
    </row>
    <row r="19" spans="1:46" ht="15.6">
      <c r="A19" s="47"/>
      <c r="B19" s="87">
        <f>+'Ark1'!C230</f>
        <v>2023</v>
      </c>
      <c r="C19" s="87">
        <f>+'Ark1'!G230</f>
        <v>4</v>
      </c>
      <c r="D19" s="88" t="str">
        <f>VLOOKUP(C19,$AN$12:$AO$16,2)</f>
        <v>Nord</v>
      </c>
      <c r="E19" s="512">
        <f>+'Ark1'!Q230</f>
        <v>923</v>
      </c>
      <c r="F19" s="96">
        <f>+E19-E24</f>
        <v>-43</v>
      </c>
      <c r="G19" s="512">
        <f>+'Ark1'!R230</f>
        <v>7086</v>
      </c>
      <c r="H19" s="96">
        <f>+G19-G24</f>
        <v>-485</v>
      </c>
      <c r="I19" s="91">
        <f>+'Ark1'!AG230</f>
        <v>14.492118726843488</v>
      </c>
      <c r="J19" s="148">
        <f>+I19-I24</f>
        <v>-0.25834459110488339</v>
      </c>
      <c r="K19" s="91">
        <f>+'Ark1'!AH230</f>
        <v>2.9494778436353375</v>
      </c>
      <c r="L19" s="89"/>
      <c r="M19" s="357">
        <f>+'Ark1'!AI230</f>
        <v>600</v>
      </c>
      <c r="N19" s="89"/>
      <c r="O19" s="88">
        <f>+'Ark1'!S230</f>
        <v>7.26361840248377</v>
      </c>
      <c r="P19" s="117">
        <f>+O19-O24</f>
        <v>0.14672499342288159</v>
      </c>
      <c r="Q19" s="47"/>
      <c r="R19" s="384">
        <f>+IF(M19=0,"",'Ark1'!AJ230)</f>
        <v>108.37166666666673</v>
      </c>
      <c r="S19" s="47"/>
      <c r="T19" s="388">
        <f>+IF(M19=0,"",'Ark1'!AK230)</f>
        <v>19.700604336081565</v>
      </c>
      <c r="U19" s="47"/>
      <c r="V19" s="88">
        <f>+'Ark1'!T230</f>
        <v>6.1471916454981645</v>
      </c>
      <c r="W19" s="117">
        <f>+V19-V24</f>
        <v>-4.2083219116813453E-2</v>
      </c>
      <c r="X19" s="88">
        <f>+'Ark1'!U230</f>
        <v>26.185704205475595</v>
      </c>
      <c r="Y19" s="117">
        <f>+X19-X24</f>
        <v>-0.64369745876953033</v>
      </c>
      <c r="Z19" s="91">
        <f>+'Ark1'!W230</f>
        <v>9.3988145639288714</v>
      </c>
      <c r="AA19" s="89"/>
      <c r="AB19" s="143">
        <f>+'Ark1'!X230</f>
        <v>85.50663279706464</v>
      </c>
      <c r="AC19" s="143">
        <f>+'Ark1'!Y230</f>
        <v>64.521591871295513</v>
      </c>
      <c r="AD19" s="91">
        <f>+'Ark1'!Z230</f>
        <v>8.60475324534133</v>
      </c>
      <c r="AE19" s="88">
        <f>+'Ark1'!Z230</f>
        <v>8.60475324534133</v>
      </c>
      <c r="AF19" s="88">
        <f>+'Ark1'!AB230</f>
        <v>1.8735603792625719</v>
      </c>
      <c r="AG19" s="88">
        <f>+'Ark1'!AC230</f>
        <v>73.325277898819436</v>
      </c>
      <c r="AH19" s="88">
        <f t="shared" si="0"/>
        <v>3.6050495434233549</v>
      </c>
      <c r="AI19" s="143">
        <f t="shared" si="1"/>
        <v>7.6771397616468038</v>
      </c>
      <c r="AJ19" s="47"/>
      <c r="AK19" s="22"/>
      <c r="AL19" s="22"/>
      <c r="AM19" s="22"/>
      <c r="AT19" s="49"/>
    </row>
    <row r="20" spans="1:46">
      <c r="A20" s="47"/>
      <c r="B20" s="47"/>
      <c r="C20" s="47"/>
      <c r="D20" s="47"/>
      <c r="E20" s="319"/>
      <c r="F20" s="47"/>
      <c r="G20" s="319"/>
      <c r="H20" s="47"/>
      <c r="I20" s="47"/>
      <c r="J20" s="47"/>
      <c r="K20" s="47"/>
      <c r="L20" s="89"/>
      <c r="M20" s="421"/>
      <c r="N20" s="89"/>
      <c r="O20" s="47"/>
      <c r="P20" s="47"/>
      <c r="Q20" s="47"/>
      <c r="R20" s="402"/>
      <c r="S20" s="47"/>
      <c r="T20" s="402"/>
      <c r="U20" s="47"/>
      <c r="V20" s="47"/>
      <c r="W20" s="47"/>
      <c r="X20" s="47"/>
      <c r="Y20" s="47"/>
      <c r="Z20" s="47"/>
      <c r="AA20" s="89"/>
      <c r="AB20" s="47"/>
      <c r="AC20" s="47"/>
      <c r="AD20" s="47"/>
      <c r="AE20" s="47"/>
      <c r="AF20" s="47"/>
      <c r="AG20" s="47"/>
      <c r="AH20" s="47"/>
      <c r="AI20" s="47"/>
      <c r="AJ20" s="47"/>
      <c r="AK20" s="22"/>
      <c r="AL20" s="22"/>
      <c r="AM20" s="22"/>
      <c r="AT20" s="49"/>
    </row>
    <row r="21" spans="1:46" ht="15.6">
      <c r="A21" s="47"/>
      <c r="B21" s="87">
        <f>+'Ark1'!C231</f>
        <v>2022</v>
      </c>
      <c r="C21" s="87">
        <f>+'Ark1'!G231</f>
        <v>1</v>
      </c>
      <c r="D21" s="88" t="str">
        <f>VLOOKUP(C21,$AN$12:$AO$16,2)</f>
        <v>Øst</v>
      </c>
      <c r="E21" s="512">
        <f>+'Ark1'!Q231</f>
        <v>2701</v>
      </c>
      <c r="F21" s="47"/>
      <c r="G21" s="512">
        <f>+'Ark1'!R231</f>
        <v>16730</v>
      </c>
      <c r="H21" s="47"/>
      <c r="I21" s="91">
        <f>+'Ark1'!AG231</f>
        <v>33.844496546710054</v>
      </c>
      <c r="J21" s="47"/>
      <c r="K21" s="91">
        <f>+'Ark1'!AH231</f>
        <v>4.4231918708906157</v>
      </c>
      <c r="L21" s="89"/>
      <c r="M21" s="357">
        <f>+'Ark1'!AI231</f>
        <v>467</v>
      </c>
      <c r="N21" s="89"/>
      <c r="O21" s="88">
        <f>+'Ark1'!S231</f>
        <v>7</v>
      </c>
      <c r="P21" s="47"/>
      <c r="Q21" s="47"/>
      <c r="R21" s="384">
        <f>+IF(M21=0,"",'Ark1'!AJ231)</f>
        <v>105.42847965738756</v>
      </c>
      <c r="S21" s="47"/>
      <c r="T21" s="388">
        <f>+IF(M21=0,"",'Ark1'!AK231)</f>
        <v>18.419883312755125</v>
      </c>
      <c r="U21" s="47"/>
      <c r="V21" s="88">
        <f>+'Ark1'!T231</f>
        <v>6.300298864315601</v>
      </c>
      <c r="W21" s="47"/>
      <c r="X21" s="88">
        <f>+'Ark1'!U231</f>
        <v>27.858048416019081</v>
      </c>
      <c r="Y21" s="47"/>
      <c r="Z21" s="91">
        <f>+'Ark1'!W231</f>
        <v>13.622235505080695</v>
      </c>
      <c r="AA21" s="89"/>
      <c r="AB21" s="143">
        <f>+'Ark1'!X231</f>
        <v>93.915122534369402</v>
      </c>
      <c r="AC21" s="143">
        <f>+'Ark1'!Y231</f>
        <v>73.353257621040044</v>
      </c>
      <c r="AD21" s="91">
        <f>+'Ark1'!Z231</f>
        <v>7.8081634659722559</v>
      </c>
      <c r="AE21" s="88">
        <f>+'Ark1'!Z231</f>
        <v>7.8081634659722559</v>
      </c>
      <c r="AF21" s="88">
        <f>+'Ark1'!AB231</f>
        <v>2.1365140019281506</v>
      </c>
      <c r="AG21" s="88">
        <f>+'Ark1'!AC231</f>
        <v>67.774416791529902</v>
      </c>
      <c r="AH21" s="88">
        <f t="shared" si="0"/>
        <v>3.9797212022884403</v>
      </c>
      <c r="AI21" s="143">
        <f t="shared" si="1"/>
        <v>6.1940022213994821</v>
      </c>
      <c r="AJ21" s="47"/>
      <c r="AK21" s="22"/>
      <c r="AL21" s="22"/>
      <c r="AM21" s="22"/>
      <c r="AT21" s="49"/>
    </row>
    <row r="22" spans="1:46" ht="15.6">
      <c r="A22" s="47"/>
      <c r="B22" s="87">
        <f>+'Ark1'!C232</f>
        <v>2022</v>
      </c>
      <c r="C22" s="87">
        <f>+'Ark1'!G232</f>
        <v>2</v>
      </c>
      <c r="D22" s="88" t="str">
        <f>VLOOKUP(C22,$AN$12:$AO$16,2)</f>
        <v>Vest</v>
      </c>
      <c r="E22" s="512">
        <f>+'Ark1'!Q232</f>
        <v>3939</v>
      </c>
      <c r="F22" s="47"/>
      <c r="G22" s="512">
        <f>+'Ark1'!R232</f>
        <v>18999</v>
      </c>
      <c r="H22" s="47"/>
      <c r="I22" s="91">
        <f>+'Ark1'!AG232</f>
        <v>36.305744024249577</v>
      </c>
      <c r="J22" s="47"/>
      <c r="K22" s="91">
        <f>+'Ark1'!AH232</f>
        <v>2.7106689825780306</v>
      </c>
      <c r="L22" s="89"/>
      <c r="M22" s="357">
        <f>+'Ark1'!AI232</f>
        <v>1734</v>
      </c>
      <c r="N22" s="89"/>
      <c r="O22" s="88">
        <f>+'Ark1'!S232</f>
        <v>7.1582188536238762</v>
      </c>
      <c r="P22" s="47"/>
      <c r="Q22" s="47"/>
      <c r="R22" s="384">
        <f>+IF(M22=0,"",'Ark1'!AJ232)</f>
        <v>110.89429065743983</v>
      </c>
      <c r="S22" s="47"/>
      <c r="T22" s="388">
        <f>+IF(M22=0,"",'Ark1'!AK232)</f>
        <v>19.556809936384305</v>
      </c>
      <c r="U22" s="47"/>
      <c r="V22" s="88">
        <f>+'Ark1'!T232</f>
        <v>6.2743302279067308</v>
      </c>
      <c r="W22" s="47"/>
      <c r="X22" s="88">
        <f>+'Ark1'!U232</f>
        <v>26.31498763092786</v>
      </c>
      <c r="Y22" s="47"/>
      <c r="Z22" s="91">
        <f>+'Ark1'!W232</f>
        <v>12.648034107058264</v>
      </c>
      <c r="AA22" s="89"/>
      <c r="AB22" s="143">
        <f>+'Ark1'!X232</f>
        <v>83.593873361755868</v>
      </c>
      <c r="AC22" s="143">
        <f>+'Ark1'!Y232</f>
        <v>62.571714300752653</v>
      </c>
      <c r="AD22" s="91">
        <f>+'Ark1'!Z232</f>
        <v>9.399889154688557</v>
      </c>
      <c r="AE22" s="88">
        <f>+'Ark1'!Z232</f>
        <v>9.399889154688557</v>
      </c>
      <c r="AF22" s="88">
        <f>+'Ark1'!AB232</f>
        <v>2.0504735691004061</v>
      </c>
      <c r="AG22" s="88">
        <f>+'Ark1'!AC232</f>
        <v>73.351429543275898</v>
      </c>
      <c r="AH22" s="88">
        <f t="shared" si="0"/>
        <v>3.6761921043536963</v>
      </c>
      <c r="AI22" s="143">
        <f t="shared" si="1"/>
        <v>4.8233054074638231</v>
      </c>
      <c r="AJ22" s="47"/>
      <c r="AK22" s="22"/>
      <c r="AL22" s="22"/>
      <c r="AM22" s="22"/>
      <c r="AT22" s="49"/>
    </row>
    <row r="23" spans="1:46" ht="15.6">
      <c r="A23" s="47"/>
      <c r="B23" s="87">
        <f>+'Ark1'!C233</f>
        <v>2022</v>
      </c>
      <c r="C23" s="87">
        <f>+'Ark1'!G233</f>
        <v>3</v>
      </c>
      <c r="D23" s="88" t="str">
        <f>VLOOKUP(C23,$AN$12:$AO$16,2)</f>
        <v>Midt</v>
      </c>
      <c r="E23" s="512">
        <f>+'Ark1'!Q233</f>
        <v>1376</v>
      </c>
      <c r="F23" s="47"/>
      <c r="G23" s="512">
        <f>+'Ark1'!R233</f>
        <v>8267</v>
      </c>
      <c r="H23" s="47"/>
      <c r="I23" s="91">
        <f>+'Ark1'!AG233</f>
        <v>15.099296111092004</v>
      </c>
      <c r="J23" s="47"/>
      <c r="K23" s="91">
        <f>+'Ark1'!AH233</f>
        <v>4.7538405709447202</v>
      </c>
      <c r="L23" s="89"/>
      <c r="M23" s="357">
        <f>+'Ark1'!AI233</f>
        <v>571</v>
      </c>
      <c r="N23" s="89"/>
      <c r="O23" s="88">
        <f>+'Ark1'!S233</f>
        <v>6.8426273134147824</v>
      </c>
      <c r="P23" s="47"/>
      <c r="Q23" s="47"/>
      <c r="R23" s="384">
        <f>+IF(M23=0,"",'Ark1'!AJ233)</f>
        <v>108.42837127845883</v>
      </c>
      <c r="S23" s="47"/>
      <c r="T23" s="388">
        <f>+IF(M23=0,"",'Ark1'!AK233)</f>
        <v>18.834273910543502</v>
      </c>
      <c r="U23" s="47"/>
      <c r="V23" s="88">
        <f>+'Ark1'!T233</f>
        <v>6.2276521108019844</v>
      </c>
      <c r="W23" s="47"/>
      <c r="X23" s="88">
        <f>+'Ark1'!U233</f>
        <v>25.151699528244723</v>
      </c>
      <c r="Y23" s="47"/>
      <c r="Z23" s="91">
        <f>+'Ark1'!W233</f>
        <v>11.527760977379945</v>
      </c>
      <c r="AA23" s="89"/>
      <c r="AB23" s="143">
        <f>+'Ark1'!X233</f>
        <v>82.944236119511316</v>
      </c>
      <c r="AC23" s="143">
        <f>+'Ark1'!Y233</f>
        <v>57.832345469940734</v>
      </c>
      <c r="AD23" s="91">
        <f>+'Ark1'!Z233</f>
        <v>8.6896434022442079</v>
      </c>
      <c r="AE23" s="88">
        <f>+'Ark1'!Z233</f>
        <v>8.6896434022442079</v>
      </c>
      <c r="AF23" s="88">
        <f>+'Ark1'!AB233</f>
        <v>2.0350015351421264</v>
      </c>
      <c r="AG23" s="88">
        <f>+'Ark1'!AC233</f>
        <v>71.4855338660103</v>
      </c>
      <c r="AH23" s="88">
        <f t="shared" si="0"/>
        <v>3.675737165888826</v>
      </c>
      <c r="AI23" s="143">
        <f t="shared" si="1"/>
        <v>6.0079941860465116</v>
      </c>
      <c r="AJ23" s="47"/>
      <c r="AK23" s="22"/>
      <c r="AL23" s="22"/>
      <c r="AM23" s="22"/>
      <c r="AT23" s="49"/>
    </row>
    <row r="24" spans="1:46" ht="15.6">
      <c r="A24" s="47"/>
      <c r="B24" s="87">
        <f>+'Ark1'!C234</f>
        <v>2022</v>
      </c>
      <c r="C24" s="87">
        <f>+'Ark1'!G234</f>
        <v>4</v>
      </c>
      <c r="D24" s="88" t="str">
        <f>VLOOKUP(C24,$AN$12:$AO$16,2)</f>
        <v>Nord</v>
      </c>
      <c r="E24" s="512">
        <f>+'Ark1'!Q234</f>
        <v>966</v>
      </c>
      <c r="F24" s="47"/>
      <c r="G24" s="512">
        <f>+'Ark1'!R234</f>
        <v>7571</v>
      </c>
      <c r="H24" s="47"/>
      <c r="I24" s="91">
        <f>+'Ark1'!AG234</f>
        <v>14.750463317948372</v>
      </c>
      <c r="J24" s="47"/>
      <c r="K24" s="91">
        <f>+'Ark1'!AH234</f>
        <v>3.368115176330734</v>
      </c>
      <c r="L24" s="89"/>
      <c r="M24" s="357">
        <f>+'Ark1'!AI234</f>
        <v>424</v>
      </c>
      <c r="N24" s="89"/>
      <c r="O24" s="88">
        <f>+'Ark1'!S234</f>
        <v>7.1168934090608884</v>
      </c>
      <c r="P24" s="47"/>
      <c r="Q24" s="47"/>
      <c r="R24" s="384">
        <f>+IF(M24=0,"",'Ark1'!AJ234)</f>
        <v>109.31509433962265</v>
      </c>
      <c r="S24" s="47"/>
      <c r="T24" s="388">
        <f>+IF(M24=0,"",'Ark1'!AK234)</f>
        <v>20.169528438631623</v>
      </c>
      <c r="U24" s="47"/>
      <c r="V24" s="88">
        <f>+'Ark1'!T234</f>
        <v>6.189274864614978</v>
      </c>
      <c r="W24" s="47"/>
      <c r="X24" s="88">
        <f>+'Ark1'!U234</f>
        <v>26.829401664245125</v>
      </c>
      <c r="Y24" s="47"/>
      <c r="Z24" s="91">
        <f>+'Ark1'!W234</f>
        <v>12.442213710210011</v>
      </c>
      <c r="AA24" s="89"/>
      <c r="AB24" s="143">
        <f>+'Ark1'!X234</f>
        <v>87.597411174217399</v>
      </c>
      <c r="AC24" s="143">
        <f>+'Ark1'!Y234</f>
        <v>67.481178179896972</v>
      </c>
      <c r="AD24" s="91">
        <f>+'Ark1'!Z234</f>
        <v>8.5636015840002173</v>
      </c>
      <c r="AE24" s="88">
        <f>+'Ark1'!Z234</f>
        <v>8.5636015840002173</v>
      </c>
      <c r="AF24" s="88">
        <f>+'Ark1'!AB234</f>
        <v>2.0892062146150634</v>
      </c>
      <c r="AG24" s="88">
        <f>+'Ark1'!AC234</f>
        <v>72.846813931366682</v>
      </c>
      <c r="AH24" s="88">
        <f t="shared" si="0"/>
        <v>3.7698192346238057</v>
      </c>
      <c r="AI24" s="143">
        <f t="shared" si="1"/>
        <v>7.837474120082816</v>
      </c>
      <c r="AJ24" s="47"/>
      <c r="AK24" s="22"/>
      <c r="AL24" s="22"/>
      <c r="AM24" s="22"/>
      <c r="AT24" s="49"/>
    </row>
    <row r="25" spans="1:46">
      <c r="A25" s="47"/>
      <c r="B25" s="47"/>
      <c r="C25" s="47"/>
      <c r="D25" s="47"/>
      <c r="E25" s="319"/>
      <c r="F25" s="47"/>
      <c r="G25" s="319"/>
      <c r="H25" s="47"/>
      <c r="I25" s="47"/>
      <c r="J25" s="47"/>
      <c r="K25" s="47"/>
      <c r="L25" s="89"/>
      <c r="M25" s="421"/>
      <c r="N25" s="89"/>
      <c r="O25" s="47"/>
      <c r="P25" s="47"/>
      <c r="Q25" s="47"/>
      <c r="R25" s="402"/>
      <c r="S25" s="47"/>
      <c r="T25" s="402"/>
      <c r="U25" s="47"/>
      <c r="V25" s="47"/>
      <c r="W25" s="47"/>
      <c r="X25" s="47"/>
      <c r="Y25" s="47"/>
      <c r="Z25" s="47"/>
      <c r="AA25" s="89"/>
      <c r="AB25" s="47"/>
      <c r="AC25" s="47"/>
      <c r="AD25" s="47"/>
      <c r="AE25" s="47"/>
      <c r="AF25" s="47"/>
      <c r="AG25" s="47"/>
      <c r="AH25" s="47"/>
      <c r="AI25" s="47"/>
      <c r="AJ25" s="47"/>
      <c r="AK25" s="22"/>
      <c r="AL25" s="22"/>
      <c r="AM25" s="22"/>
      <c r="AT25" s="49"/>
    </row>
    <row r="26" spans="1:46">
      <c r="A26" s="47"/>
      <c r="B26" s="47"/>
      <c r="C26" s="47"/>
      <c r="D26" s="47"/>
      <c r="E26" s="319"/>
      <c r="F26" s="47"/>
      <c r="G26" s="319"/>
      <c r="H26" s="47"/>
      <c r="I26" s="47"/>
      <c r="J26" s="47"/>
      <c r="K26" s="47"/>
      <c r="L26" s="47"/>
      <c r="M26" s="421"/>
      <c r="N26" s="47"/>
      <c r="O26" s="47"/>
      <c r="P26" s="47"/>
      <c r="Q26" s="47"/>
      <c r="R26" s="402"/>
      <c r="S26" s="47"/>
      <c r="T26" s="402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3"/>
      <c r="AL26" s="3"/>
      <c r="AM26" s="22"/>
      <c r="AN26" s="3"/>
      <c r="AO26" s="3"/>
      <c r="AP26" s="3"/>
      <c r="AQ26" s="3"/>
      <c r="AR26" s="3"/>
      <c r="AS26" s="3"/>
    </row>
    <row r="27" spans="1:46">
      <c r="A27" s="3"/>
      <c r="B27" s="3"/>
      <c r="C27" s="3"/>
      <c r="D27" s="3"/>
      <c r="E27" s="513"/>
      <c r="F27" s="3"/>
      <c r="G27" s="513"/>
      <c r="H27" s="3"/>
      <c r="I27" s="3"/>
      <c r="J27" s="3"/>
      <c r="K27" s="3"/>
      <c r="L27" s="3"/>
      <c r="N27" s="3"/>
      <c r="O27" s="3"/>
      <c r="P27" s="3"/>
      <c r="Q27" s="3"/>
      <c r="S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22"/>
      <c r="AN27" s="3"/>
      <c r="AO27" s="3"/>
      <c r="AP27" s="3"/>
      <c r="AQ27" s="3"/>
      <c r="AR27" s="3"/>
      <c r="AS27" s="3"/>
    </row>
    <row r="28" spans="1:46">
      <c r="P28" s="3"/>
      <c r="Q28" s="3"/>
      <c r="S28" s="3"/>
      <c r="U28" s="3"/>
      <c r="V28" s="3"/>
      <c r="W28" s="3"/>
      <c r="X28" s="3"/>
      <c r="Y28" s="3"/>
      <c r="Z28" s="59"/>
      <c r="AA28" s="59"/>
      <c r="AB28" s="16"/>
      <c r="AC28" s="16"/>
      <c r="AD28" s="59"/>
      <c r="AE28" s="3"/>
      <c r="AF28" s="3"/>
      <c r="AG28" s="3"/>
      <c r="AH28" s="3"/>
      <c r="AI28" s="16"/>
      <c r="AJ28" s="3"/>
      <c r="AK28" s="3"/>
      <c r="AL28" s="3"/>
      <c r="AM28" s="22"/>
      <c r="AN28" s="3"/>
      <c r="AO28" s="3"/>
      <c r="AP28" s="3"/>
      <c r="AQ28" s="3"/>
      <c r="AR28" s="3"/>
      <c r="AS28" s="3"/>
    </row>
    <row r="29" spans="1:46">
      <c r="P29" s="3"/>
      <c r="Q29" s="3"/>
      <c r="S29" s="3"/>
      <c r="U29" s="3"/>
      <c r="V29" s="3"/>
      <c r="W29" s="3"/>
      <c r="X29" s="3"/>
      <c r="Y29" s="3"/>
      <c r="Z29" s="59"/>
      <c r="AA29" s="59"/>
      <c r="AB29" s="16"/>
      <c r="AC29" s="16"/>
      <c r="AD29" s="59"/>
      <c r="AE29" s="3"/>
      <c r="AF29" s="3"/>
      <c r="AG29" s="3"/>
      <c r="AH29" s="3"/>
      <c r="AI29" s="16"/>
      <c r="AJ29" s="3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P30" s="3"/>
      <c r="Q30" s="3"/>
      <c r="S30" s="3"/>
      <c r="U30" s="3"/>
      <c r="V30" s="3"/>
      <c r="W30" s="3"/>
      <c r="X30" s="3"/>
      <c r="Y30" s="3"/>
      <c r="Z30" s="59"/>
      <c r="AA30" s="59"/>
      <c r="AB30" s="16"/>
      <c r="AC30" s="16"/>
      <c r="AD30" s="59"/>
      <c r="AE30" s="3"/>
      <c r="AF30" s="3"/>
      <c r="AG30" s="3"/>
      <c r="AH30" s="3"/>
      <c r="AI30" s="16"/>
      <c r="AJ30" s="3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P31" s="3"/>
      <c r="Q31" s="3"/>
      <c r="S31" s="3"/>
      <c r="U31" s="3"/>
      <c r="V31" s="3"/>
      <c r="W31" s="3"/>
      <c r="X31" s="3"/>
      <c r="Y31" s="3"/>
      <c r="Z31" s="59"/>
      <c r="AA31" s="59"/>
      <c r="AB31" s="16"/>
      <c r="AC31" s="16"/>
      <c r="AD31" s="59"/>
      <c r="AE31" s="3"/>
      <c r="AF31" s="3"/>
      <c r="AG31" s="3"/>
      <c r="AH31" s="3"/>
      <c r="AI31" s="16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P32" s="3"/>
      <c r="Q32" s="3"/>
      <c r="S32" s="3"/>
      <c r="U32" s="3"/>
      <c r="V32" s="3"/>
      <c r="W32" s="3"/>
      <c r="X32" s="3"/>
      <c r="Y32" s="3"/>
      <c r="Z32" s="59"/>
      <c r="AA32" s="59"/>
      <c r="AB32" s="16"/>
      <c r="AC32" s="16"/>
      <c r="AD32" s="59"/>
      <c r="AE32" s="3"/>
      <c r="AF32" s="3"/>
      <c r="AG32" s="3"/>
      <c r="AH32" s="3"/>
      <c r="AI32" s="16"/>
      <c r="AJ32" s="3"/>
      <c r="AK32" s="3"/>
      <c r="AL32" s="3"/>
      <c r="AM32" s="22"/>
      <c r="AN32" s="3"/>
      <c r="AO32" s="3"/>
      <c r="AP32" s="3"/>
      <c r="AQ32" s="3"/>
      <c r="AR32" s="3"/>
      <c r="AS32" s="3"/>
    </row>
    <row r="33" spans="16:45">
      <c r="P33" s="3"/>
      <c r="Q33" s="3"/>
      <c r="S33" s="3"/>
      <c r="U33" s="3"/>
      <c r="V33" s="3"/>
      <c r="W33" s="3"/>
      <c r="X33" s="3"/>
      <c r="Y33" s="3"/>
      <c r="Z33" s="59"/>
      <c r="AA33" s="59"/>
      <c r="AB33" s="16"/>
      <c r="AC33" s="16"/>
      <c r="AD33" s="59"/>
      <c r="AE33" s="3"/>
      <c r="AF33" s="3"/>
      <c r="AG33" s="3"/>
      <c r="AH33" s="3"/>
      <c r="AI33" s="16"/>
      <c r="AJ33" s="3"/>
      <c r="AK33" s="3"/>
      <c r="AL33" s="3"/>
      <c r="AM33" s="22"/>
      <c r="AN33" s="3"/>
      <c r="AO33" s="3"/>
      <c r="AP33" s="3"/>
      <c r="AQ33" s="3"/>
      <c r="AR33" s="3"/>
      <c r="AS33" s="3"/>
    </row>
    <row r="34" spans="16:45">
      <c r="P34" s="3"/>
      <c r="Q34" s="3"/>
      <c r="S34" s="3"/>
      <c r="U34" s="3"/>
      <c r="V34" s="3"/>
      <c r="W34" s="3"/>
      <c r="X34" s="3"/>
      <c r="Y34" s="3"/>
      <c r="Z34" s="59"/>
      <c r="AA34" s="59"/>
      <c r="AB34" s="16"/>
      <c r="AC34" s="16"/>
      <c r="AD34" s="59"/>
      <c r="AE34" s="3"/>
      <c r="AF34" s="3"/>
      <c r="AG34" s="3"/>
      <c r="AH34" s="3"/>
      <c r="AI34" s="16"/>
      <c r="AJ34" s="3"/>
      <c r="AK34" s="3"/>
      <c r="AL34" s="3"/>
      <c r="AM34" s="22"/>
      <c r="AN34" s="3"/>
      <c r="AO34" s="3"/>
      <c r="AP34" s="3"/>
      <c r="AQ34" s="3"/>
      <c r="AR34" s="3"/>
      <c r="AS34" s="3"/>
    </row>
    <row r="35" spans="16:45">
      <c r="P35" s="3"/>
      <c r="Q35" s="3"/>
      <c r="S35" s="3"/>
      <c r="U35" s="3"/>
      <c r="V35" s="3"/>
      <c r="W35" s="3"/>
      <c r="X35" s="3"/>
      <c r="Y35" s="3"/>
      <c r="Z35" s="59"/>
      <c r="AA35" s="59"/>
      <c r="AB35" s="16"/>
      <c r="AC35" s="16"/>
      <c r="AD35" s="59"/>
      <c r="AE35" s="3"/>
      <c r="AF35" s="3"/>
      <c r="AG35" s="3"/>
      <c r="AH35" s="3"/>
      <c r="AI35" s="16"/>
      <c r="AJ35" s="3"/>
      <c r="AK35" s="3"/>
      <c r="AL35" s="3"/>
      <c r="AM35" s="22"/>
      <c r="AN35" s="3"/>
      <c r="AO35" s="3"/>
      <c r="AP35" s="3"/>
      <c r="AQ35" s="3"/>
      <c r="AR35" s="3"/>
      <c r="AS35" s="3"/>
    </row>
    <row r="36" spans="16:45">
      <c r="P36" s="3"/>
      <c r="Q36" s="3"/>
      <c r="S36" s="3"/>
      <c r="U36" s="3"/>
      <c r="V36" s="3"/>
      <c r="W36" s="3"/>
      <c r="X36" s="3"/>
      <c r="Y36" s="3"/>
      <c r="Z36" s="59"/>
      <c r="AA36" s="59"/>
      <c r="AB36" s="16"/>
      <c r="AC36" s="16"/>
      <c r="AD36" s="59"/>
      <c r="AE36" s="3"/>
      <c r="AF36" s="3"/>
      <c r="AG36" s="3"/>
      <c r="AH36" s="3"/>
      <c r="AI36" s="16"/>
      <c r="AJ36" s="3"/>
      <c r="AK36" s="3"/>
      <c r="AL36" s="3"/>
      <c r="AM36" s="22"/>
      <c r="AN36" s="3"/>
      <c r="AO36" s="3"/>
      <c r="AP36" s="3"/>
      <c r="AQ36" s="3"/>
      <c r="AR36" s="3"/>
      <c r="AS36" s="3"/>
    </row>
    <row r="37" spans="16:45">
      <c r="P37" s="3"/>
      <c r="Q37" s="3"/>
      <c r="S37" s="3"/>
      <c r="U37" s="3"/>
      <c r="V37" s="3"/>
      <c r="W37" s="3"/>
      <c r="X37" s="3"/>
      <c r="Y37" s="3"/>
      <c r="Z37" s="59"/>
      <c r="AA37" s="59"/>
      <c r="AB37" s="16"/>
      <c r="AC37" s="16"/>
      <c r="AD37" s="59"/>
      <c r="AE37" s="3"/>
      <c r="AF37" s="3"/>
      <c r="AG37" s="3"/>
      <c r="AH37" s="3"/>
      <c r="AI37" s="16"/>
      <c r="AJ37" s="3"/>
      <c r="AK37" s="3"/>
      <c r="AL37" s="3"/>
      <c r="AM37" s="22"/>
      <c r="AN37" s="3"/>
      <c r="AO37" s="3"/>
      <c r="AP37" s="3"/>
      <c r="AQ37" s="3"/>
      <c r="AR37" s="3"/>
      <c r="AS37" s="3"/>
    </row>
    <row r="38" spans="16:45">
      <c r="P38" s="3"/>
      <c r="Q38" s="3"/>
      <c r="S38" s="3"/>
      <c r="U38" s="3"/>
      <c r="V38" s="3"/>
      <c r="W38" s="3"/>
      <c r="X38" s="3"/>
      <c r="Y38" s="3"/>
      <c r="Z38" s="59"/>
      <c r="AA38" s="59"/>
      <c r="AB38" s="16"/>
      <c r="AC38" s="16"/>
      <c r="AD38" s="59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16:45">
      <c r="P39" s="3"/>
      <c r="Q39" s="3"/>
      <c r="S39" s="3"/>
      <c r="U39" s="3"/>
      <c r="V39" s="3"/>
      <c r="W39" s="3"/>
      <c r="X39" s="3"/>
      <c r="Y39" s="3"/>
      <c r="Z39" s="59"/>
      <c r="AA39" s="59"/>
      <c r="AB39" s="16"/>
      <c r="AC39" s="16"/>
      <c r="AD39" s="59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16:45">
      <c r="P40" s="3"/>
      <c r="Q40" s="3"/>
      <c r="S40" s="3"/>
      <c r="U40" s="3"/>
      <c r="V40" s="3"/>
      <c r="W40" s="3"/>
      <c r="X40" s="3"/>
      <c r="Y40" s="3"/>
      <c r="Z40" s="59"/>
      <c r="AA40" s="59"/>
      <c r="AB40" s="16"/>
      <c r="AC40" s="16"/>
      <c r="AD40" s="59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16:45">
      <c r="P41" s="3"/>
      <c r="Q41" s="3"/>
      <c r="S41" s="3"/>
      <c r="U41" s="3"/>
      <c r="V41" s="3"/>
      <c r="W41" s="3"/>
      <c r="X41" s="3"/>
      <c r="Y41" s="3"/>
      <c r="Z41" s="59"/>
      <c r="AA41" s="59"/>
      <c r="AB41" s="16"/>
      <c r="AC41" s="16"/>
      <c r="AD41" s="59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16:45">
      <c r="P42" s="3"/>
      <c r="Q42" s="3"/>
      <c r="S42" s="3"/>
      <c r="U42" s="3"/>
      <c r="V42" s="3"/>
      <c r="W42" s="3"/>
      <c r="X42" s="3"/>
      <c r="Y42" s="3"/>
      <c r="Z42" s="59"/>
      <c r="AA42" s="59"/>
      <c r="AB42" s="16"/>
      <c r="AC42" s="16"/>
      <c r="AD42" s="59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16:45">
      <c r="P43" s="3"/>
      <c r="Q43" s="3"/>
      <c r="S43" s="3"/>
      <c r="U43" s="3"/>
      <c r="V43" s="3"/>
      <c r="W43" s="3"/>
      <c r="X43" s="3"/>
      <c r="Y43" s="3"/>
      <c r="Z43" s="59"/>
      <c r="AA43" s="59"/>
      <c r="AB43" s="16"/>
      <c r="AC43" s="16"/>
      <c r="AD43" s="59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16:45">
      <c r="P44" s="3"/>
      <c r="Q44" s="3"/>
      <c r="S44" s="3"/>
      <c r="U44" s="3"/>
      <c r="V44" s="3"/>
      <c r="W44" s="3"/>
      <c r="X44" s="3"/>
      <c r="Y44" s="3"/>
      <c r="Z44" s="59"/>
      <c r="AA44" s="59"/>
      <c r="AB44" s="16"/>
      <c r="AC44" s="16"/>
      <c r="AD44" s="59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16:45">
      <c r="P45" s="3"/>
      <c r="Q45" s="3"/>
      <c r="S45" s="3"/>
      <c r="U45" s="3"/>
      <c r="V45" s="3"/>
      <c r="W45" s="3"/>
      <c r="X45" s="3"/>
      <c r="Y45" s="3"/>
      <c r="Z45" s="59"/>
      <c r="AA45" s="59"/>
      <c r="AB45" s="16"/>
      <c r="AC45" s="16"/>
      <c r="AD45" s="59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16:45">
      <c r="P46" s="3"/>
      <c r="Q46" s="3"/>
      <c r="S46" s="3"/>
      <c r="U46" s="3"/>
      <c r="V46" s="3"/>
      <c r="W46" s="3"/>
      <c r="X46" s="3"/>
      <c r="Y46" s="3"/>
      <c r="Z46" s="59"/>
      <c r="AA46" s="59"/>
      <c r="AB46" s="16"/>
      <c r="AC46" s="16"/>
      <c r="AD46" s="59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16:45">
      <c r="P47" s="3"/>
      <c r="Q47" s="3"/>
      <c r="S47" s="3"/>
      <c r="U47" s="3"/>
      <c r="V47" s="3"/>
      <c r="W47" s="3"/>
      <c r="X47" s="3"/>
      <c r="Y47" s="3"/>
      <c r="Z47" s="59"/>
      <c r="AA47" s="59"/>
      <c r="AB47" s="16"/>
      <c r="AC47" s="16"/>
      <c r="AD47" s="59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16:45">
      <c r="P48" s="3"/>
      <c r="Q48" s="3"/>
      <c r="S48" s="3"/>
      <c r="U48" s="3"/>
      <c r="V48" s="3"/>
      <c r="W48" s="3"/>
      <c r="X48" s="3"/>
      <c r="Y48" s="3"/>
      <c r="Z48" s="59"/>
      <c r="AA48" s="59"/>
      <c r="AB48" s="16"/>
      <c r="AC48" s="16"/>
      <c r="AD48" s="59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6:45">
      <c r="P49" s="3"/>
      <c r="Q49" s="3"/>
      <c r="S49" s="3"/>
      <c r="U49" s="3"/>
      <c r="V49" s="3"/>
      <c r="W49" s="3"/>
      <c r="X49" s="3"/>
      <c r="Y49" s="3"/>
      <c r="Z49" s="59"/>
      <c r="AA49" s="59"/>
      <c r="AB49" s="16"/>
      <c r="AC49" s="16"/>
      <c r="AD49" s="59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6:45">
      <c r="P50" s="3"/>
      <c r="Q50" s="3"/>
      <c r="S50" s="3"/>
      <c r="U50" s="3"/>
      <c r="V50" s="3"/>
      <c r="W50" s="3"/>
      <c r="X50" s="3"/>
      <c r="Y50" s="3"/>
      <c r="Z50" s="59"/>
      <c r="AA50" s="59"/>
      <c r="AB50" s="16"/>
      <c r="AC50" s="16"/>
      <c r="AD50" s="59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6:45">
      <c r="P51" s="3"/>
      <c r="Q51" s="3"/>
      <c r="S51" s="3"/>
      <c r="U51" s="3"/>
      <c r="V51" s="3"/>
      <c r="W51" s="3"/>
      <c r="X51" s="3"/>
      <c r="Y51" s="3"/>
      <c r="Z51" s="59"/>
      <c r="AA51" s="59"/>
      <c r="AB51" s="16"/>
      <c r="AC51" s="16"/>
      <c r="AD51" s="59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6:45">
      <c r="P52" s="3"/>
      <c r="Q52" s="3"/>
      <c r="S52" s="3"/>
      <c r="U52" s="3"/>
      <c r="V52" s="3"/>
      <c r="W52" s="3"/>
      <c r="X52" s="3"/>
      <c r="Y52" s="3"/>
      <c r="Z52" s="59"/>
      <c r="AA52" s="59"/>
      <c r="AB52" s="16"/>
      <c r="AC52" s="16"/>
      <c r="AD52" s="59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6:45">
      <c r="P53" s="3"/>
      <c r="Q53" s="3"/>
      <c r="S53" s="3"/>
      <c r="U53" s="3"/>
      <c r="V53" s="3"/>
      <c r="W53" s="3"/>
      <c r="X53" s="3"/>
      <c r="Y53" s="3"/>
      <c r="Z53" s="59"/>
      <c r="AA53" s="59"/>
      <c r="AB53" s="16"/>
      <c r="AC53" s="16"/>
      <c r="AD53" s="59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6:45">
      <c r="P54" s="3"/>
      <c r="Q54" s="3"/>
      <c r="S54" s="3"/>
      <c r="U54" s="3"/>
      <c r="V54" s="3"/>
      <c r="W54" s="3"/>
      <c r="X54" s="3"/>
      <c r="Y54" s="3"/>
      <c r="Z54" s="59"/>
      <c r="AA54" s="59"/>
      <c r="AB54" s="16"/>
      <c r="AC54" s="16"/>
      <c r="AD54" s="59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6:45">
      <c r="P55" s="3"/>
      <c r="Q55" s="3"/>
      <c r="S55" s="3"/>
      <c r="U55" s="3"/>
      <c r="V55" s="3"/>
      <c r="W55" s="3"/>
      <c r="X55" s="3"/>
      <c r="Y55" s="3"/>
      <c r="Z55" s="59"/>
      <c r="AA55" s="59"/>
      <c r="AB55" s="16"/>
      <c r="AC55" s="16"/>
      <c r="AD55" s="59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6:45">
      <c r="P56" s="3"/>
      <c r="Q56" s="3"/>
      <c r="S56" s="3"/>
      <c r="U56" s="3"/>
      <c r="V56" s="3"/>
      <c r="W56" s="3"/>
      <c r="X56" s="3"/>
      <c r="Y56" s="3"/>
      <c r="Z56" s="59"/>
      <c r="AA56" s="59"/>
      <c r="AB56" s="16"/>
      <c r="AC56" s="16"/>
      <c r="AD56" s="59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6:45">
      <c r="P57" s="3"/>
      <c r="Q57" s="3"/>
      <c r="S57" s="3"/>
      <c r="U57" s="3"/>
      <c r="V57" s="3"/>
      <c r="W57" s="3"/>
      <c r="X57" s="3"/>
      <c r="Y57" s="3"/>
      <c r="Z57" s="59"/>
      <c r="AA57" s="59"/>
      <c r="AB57" s="16"/>
      <c r="AC57" s="16"/>
      <c r="AD57" s="59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6:45">
      <c r="P58" s="3"/>
      <c r="Q58" s="3"/>
      <c r="S58" s="3"/>
      <c r="U58" s="3"/>
      <c r="V58" s="3"/>
      <c r="W58" s="3"/>
      <c r="X58" s="3"/>
      <c r="Y58" s="3"/>
      <c r="Z58" s="59"/>
      <c r="AA58" s="59"/>
      <c r="AB58" s="16"/>
      <c r="AC58" s="16"/>
      <c r="AD58" s="59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6:45">
      <c r="P59" s="3"/>
      <c r="Q59" s="3"/>
      <c r="S59" s="3"/>
      <c r="U59" s="3"/>
      <c r="V59" s="3"/>
      <c r="W59" s="3"/>
      <c r="X59" s="3"/>
      <c r="Y59" s="3"/>
      <c r="Z59" s="59"/>
      <c r="AA59" s="59"/>
      <c r="AB59" s="16"/>
      <c r="AC59" s="16"/>
      <c r="AD59" s="59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6:45">
      <c r="P60" s="3"/>
      <c r="Q60" s="3"/>
      <c r="S60" s="3"/>
      <c r="U60" s="3"/>
      <c r="V60" s="3"/>
      <c r="W60" s="3"/>
      <c r="X60" s="3"/>
      <c r="Y60" s="3"/>
      <c r="Z60" s="59"/>
      <c r="AA60" s="59"/>
      <c r="AB60" s="16"/>
      <c r="AC60" s="16"/>
      <c r="AD60" s="59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6:45">
      <c r="P61" s="3"/>
      <c r="Q61" s="3"/>
      <c r="S61" s="3"/>
      <c r="U61" s="3"/>
      <c r="V61" s="3"/>
      <c r="W61" s="3"/>
      <c r="X61" s="3"/>
      <c r="Y61" s="3"/>
      <c r="Z61" s="59"/>
      <c r="AA61" s="59"/>
      <c r="AB61" s="16"/>
      <c r="AC61" s="16"/>
      <c r="AD61" s="59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6:45">
      <c r="P62" s="3"/>
      <c r="Q62" s="3"/>
      <c r="S62" s="3"/>
      <c r="U62" s="3"/>
      <c r="V62" s="3"/>
      <c r="W62" s="3"/>
      <c r="X62" s="3"/>
      <c r="Y62" s="3"/>
      <c r="Z62" s="59"/>
      <c r="AA62" s="59"/>
      <c r="AB62" s="16"/>
      <c r="AC62" s="16"/>
      <c r="AD62" s="59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6:45">
      <c r="P63" s="3"/>
      <c r="Q63" s="3"/>
      <c r="S63" s="3"/>
      <c r="U63" s="3"/>
      <c r="V63" s="3"/>
      <c r="W63" s="3"/>
      <c r="X63" s="3"/>
      <c r="Y63" s="3"/>
      <c r="Z63" s="59"/>
      <c r="AA63" s="59"/>
      <c r="AB63" s="16"/>
      <c r="AC63" s="16"/>
      <c r="AD63" s="59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6:45">
      <c r="P64" s="3"/>
      <c r="Q64" s="3"/>
      <c r="S64" s="3"/>
      <c r="U64" s="3"/>
      <c r="V64" s="3"/>
      <c r="W64" s="3"/>
      <c r="X64" s="3"/>
      <c r="Y64" s="3"/>
      <c r="Z64" s="59"/>
      <c r="AA64" s="59"/>
      <c r="AB64" s="16"/>
      <c r="AC64" s="16"/>
      <c r="AD64" s="59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6:47">
      <c r="P65" s="3"/>
      <c r="Q65" s="3"/>
      <c r="S65" s="3"/>
      <c r="U65" s="3"/>
      <c r="V65" s="3"/>
      <c r="W65" s="3"/>
      <c r="X65" s="3"/>
      <c r="Y65" s="3"/>
      <c r="Z65" s="59"/>
      <c r="AA65" s="59"/>
      <c r="AB65" s="16"/>
      <c r="AC65" s="16"/>
      <c r="AD65" s="59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6:47">
      <c r="P66" s="3"/>
      <c r="Q66" s="3"/>
      <c r="S66" s="3"/>
      <c r="U66" s="3"/>
      <c r="V66" s="3"/>
      <c r="W66" s="3"/>
      <c r="X66" s="3"/>
      <c r="Y66" s="3"/>
      <c r="Z66" s="59"/>
      <c r="AA66" s="59"/>
      <c r="AB66" s="16"/>
      <c r="AC66" s="16"/>
      <c r="AD66" s="59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6:47">
      <c r="P67" s="3"/>
      <c r="Q67" s="3"/>
      <c r="S67" s="3"/>
      <c r="U67" s="3"/>
      <c r="V67" s="3"/>
      <c r="W67" s="3"/>
      <c r="X67" s="3"/>
      <c r="Y67" s="3"/>
      <c r="Z67" s="59"/>
      <c r="AA67" s="59"/>
      <c r="AB67" s="16"/>
      <c r="AC67" s="16"/>
      <c r="AD67" s="59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6:47">
      <c r="P68" s="3"/>
      <c r="Q68" s="3"/>
      <c r="S68" s="3"/>
      <c r="U68" s="3"/>
      <c r="V68" s="3"/>
      <c r="W68" s="3"/>
      <c r="X68" s="3"/>
      <c r="Y68" s="3"/>
      <c r="Z68" s="59"/>
      <c r="AA68" s="59"/>
      <c r="AB68" s="16"/>
      <c r="AC68" s="16"/>
      <c r="AD68" s="59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6:47">
      <c r="P69" s="3"/>
      <c r="Q69" s="3"/>
      <c r="S69" s="3"/>
      <c r="U69" s="3"/>
      <c r="V69" s="3"/>
      <c r="W69" s="3"/>
      <c r="X69" s="3"/>
      <c r="Y69" s="3"/>
      <c r="Z69" s="59"/>
      <c r="AA69" s="59"/>
      <c r="AB69" s="16"/>
      <c r="AC69" s="16"/>
      <c r="AD69" s="59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6:47">
      <c r="P70" s="3"/>
      <c r="Q70" s="3"/>
      <c r="S70" s="3"/>
      <c r="U70" s="3"/>
      <c r="V70" s="3"/>
      <c r="W70" s="3"/>
      <c r="X70" s="3"/>
      <c r="Y70" s="3"/>
      <c r="Z70" s="59"/>
      <c r="AA70" s="59"/>
      <c r="AB70" s="16"/>
      <c r="AC70" s="16"/>
      <c r="AD70" s="59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  <c r="AU70" s="22"/>
    </row>
    <row r="71" spans="16:47">
      <c r="P71" s="3"/>
      <c r="Q71" s="3"/>
      <c r="S71" s="3"/>
      <c r="U71" s="3"/>
      <c r="V71" s="3"/>
      <c r="W71" s="3"/>
      <c r="X71" s="3"/>
      <c r="Y71" s="3"/>
      <c r="Z71" s="59"/>
      <c r="AA71" s="59"/>
      <c r="AB71" s="16"/>
      <c r="AC71" s="16"/>
      <c r="AD71" s="59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  <c r="AU71" s="22"/>
    </row>
    <row r="72" spans="16:47" ht="12.75" customHeight="1">
      <c r="P72" s="3"/>
      <c r="Q72" s="3"/>
      <c r="S72" s="3"/>
      <c r="U72" s="3"/>
      <c r="V72" s="3"/>
      <c r="W72" s="3"/>
      <c r="X72" s="3"/>
      <c r="Y72" s="3"/>
      <c r="Z72" s="59"/>
      <c r="AA72" s="59"/>
      <c r="AB72" s="16"/>
      <c r="AC72" s="16"/>
      <c r="AD72" s="59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  <c r="AU72" s="22"/>
    </row>
    <row r="73" spans="16:47">
      <c r="P73" s="3"/>
      <c r="Q73" s="3"/>
      <c r="S73" s="3"/>
      <c r="U73" s="3"/>
      <c r="V73" s="3"/>
      <c r="W73" s="3"/>
      <c r="X73" s="3"/>
      <c r="Y73" s="3"/>
      <c r="Z73" s="59"/>
      <c r="AA73" s="59"/>
      <c r="AB73" s="16"/>
      <c r="AC73" s="16"/>
      <c r="AD73" s="59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  <c r="AU73" s="22"/>
    </row>
    <row r="74" spans="16:47">
      <c r="P74" s="3"/>
      <c r="Q74" s="3"/>
      <c r="S74" s="3"/>
      <c r="U74" s="3"/>
      <c r="V74" s="3"/>
      <c r="W74" s="3"/>
      <c r="X74" s="3"/>
      <c r="Y74" s="3"/>
      <c r="Z74" s="59"/>
      <c r="AA74" s="59"/>
      <c r="AB74" s="16"/>
      <c r="AC74" s="16"/>
      <c r="AD74" s="59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  <c r="AU74" s="22"/>
    </row>
    <row r="75" spans="16:47">
      <c r="P75" s="3"/>
      <c r="Q75" s="3"/>
      <c r="S75" s="3"/>
      <c r="U75" s="3"/>
      <c r="V75" s="3"/>
      <c r="W75" s="3"/>
      <c r="X75" s="3"/>
      <c r="Y75" s="3"/>
      <c r="Z75" s="59"/>
      <c r="AA75" s="59"/>
      <c r="AB75" s="16"/>
      <c r="AC75" s="16"/>
      <c r="AD75" s="59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6:47">
      <c r="P76" s="3"/>
      <c r="Q76" s="3"/>
      <c r="S76" s="3"/>
      <c r="U76" s="3"/>
      <c r="V76" s="3"/>
      <c r="W76" s="3"/>
      <c r="X76" s="3"/>
      <c r="Y76" s="3"/>
      <c r="Z76" s="59"/>
      <c r="AA76" s="59"/>
      <c r="AB76" s="16"/>
      <c r="AC76" s="16"/>
      <c r="AD76" s="59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6:47">
      <c r="P77" s="3"/>
      <c r="Q77" s="3"/>
      <c r="S77" s="3"/>
      <c r="U77" s="3"/>
      <c r="V77" s="3"/>
      <c r="W77" s="3"/>
      <c r="X77" s="3"/>
      <c r="Y77" s="3"/>
      <c r="Z77" s="59"/>
      <c r="AA77" s="59"/>
      <c r="AB77" s="16"/>
      <c r="AC77" s="16"/>
      <c r="AD77" s="59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6:47">
      <c r="P78" s="3"/>
      <c r="Q78" s="3"/>
      <c r="S78" s="3"/>
      <c r="U78" s="3"/>
      <c r="V78" s="3"/>
      <c r="W78" s="3"/>
      <c r="X78" s="3"/>
      <c r="Y78" s="3"/>
      <c r="Z78" s="59"/>
      <c r="AA78" s="59"/>
      <c r="AB78" s="16"/>
      <c r="AC78" s="16"/>
      <c r="AD78" s="59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6:47">
      <c r="P79" s="3"/>
      <c r="Q79" s="3"/>
      <c r="S79" s="3"/>
      <c r="U79" s="3"/>
      <c r="V79" s="3"/>
      <c r="W79" s="3"/>
      <c r="X79" s="3"/>
      <c r="Y79" s="3"/>
      <c r="Z79" s="59"/>
      <c r="AA79" s="59"/>
      <c r="AB79" s="16"/>
      <c r="AC79" s="16"/>
      <c r="AD79" s="59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6:47">
      <c r="P80" s="3"/>
      <c r="Q80" s="3"/>
      <c r="S80" s="3"/>
      <c r="U80" s="3"/>
      <c r="V80" s="3"/>
      <c r="W80" s="3"/>
      <c r="X80" s="3"/>
      <c r="Y80" s="3"/>
      <c r="Z80" s="59"/>
      <c r="AA80" s="59"/>
      <c r="AB80" s="16"/>
      <c r="AC80" s="16"/>
      <c r="AD80" s="59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6:47">
      <c r="P81" s="3"/>
      <c r="Q81" s="3"/>
      <c r="S81" s="3"/>
      <c r="U81" s="3"/>
      <c r="V81" s="3"/>
      <c r="W81" s="3"/>
      <c r="X81" s="3"/>
      <c r="Y81" s="3"/>
      <c r="Z81" s="59"/>
      <c r="AA81" s="59"/>
      <c r="AB81" s="16"/>
      <c r="AC81" s="16"/>
      <c r="AD81" s="59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6:47">
      <c r="P82" s="3"/>
      <c r="Q82" s="3"/>
      <c r="S82" s="3"/>
      <c r="U82" s="3"/>
      <c r="V82" s="3"/>
      <c r="W82" s="3"/>
      <c r="X82" s="3"/>
      <c r="Y82" s="3"/>
      <c r="Z82" s="59"/>
      <c r="AA82" s="59"/>
      <c r="AB82" s="16"/>
      <c r="AC82" s="16"/>
      <c r="AD82" s="59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6:47">
      <c r="P83" s="3"/>
      <c r="Q83" s="3"/>
      <c r="S83" s="3"/>
      <c r="U83" s="3"/>
      <c r="V83" s="3"/>
      <c r="W83" s="3"/>
      <c r="X83" s="3"/>
      <c r="Y83" s="3"/>
      <c r="Z83" s="59"/>
      <c r="AA83" s="59"/>
      <c r="AB83" s="16"/>
      <c r="AC83" s="16"/>
      <c r="AD83" s="59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6:47">
      <c r="P84" s="3"/>
      <c r="Q84" s="3"/>
      <c r="S84" s="3"/>
      <c r="U84" s="3"/>
      <c r="V84" s="3"/>
      <c r="W84" s="3"/>
      <c r="X84" s="3"/>
      <c r="Y84" s="3"/>
      <c r="Z84" s="59"/>
      <c r="AA84" s="59"/>
      <c r="AB84" s="16"/>
      <c r="AC84" s="16"/>
      <c r="AD84" s="59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6:47">
      <c r="P85" s="3"/>
      <c r="Q85" s="3"/>
      <c r="S85" s="3"/>
      <c r="U85" s="3"/>
      <c r="V85" s="3"/>
      <c r="W85" s="3"/>
      <c r="X85" s="3"/>
      <c r="Y85" s="3"/>
      <c r="Z85" s="59"/>
      <c r="AA85" s="59"/>
      <c r="AB85" s="16"/>
      <c r="AC85" s="16"/>
      <c r="AD85" s="59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6:47">
      <c r="P86" s="3"/>
      <c r="Q86" s="3"/>
      <c r="S86" s="3"/>
      <c r="U86" s="3"/>
      <c r="V86" s="3"/>
      <c r="W86" s="3"/>
      <c r="X86" s="3"/>
      <c r="Y86" s="3"/>
      <c r="Z86" s="59"/>
      <c r="AA86" s="59"/>
      <c r="AB86" s="16"/>
      <c r="AC86" s="16"/>
      <c r="AD86" s="59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6:47">
      <c r="P87" s="3"/>
      <c r="Q87" s="3"/>
      <c r="S87" s="3"/>
      <c r="U87" s="3"/>
      <c r="V87" s="3"/>
      <c r="W87" s="3"/>
      <c r="X87" s="3"/>
      <c r="Y87" s="3"/>
      <c r="Z87" s="59"/>
      <c r="AA87" s="59"/>
      <c r="AB87" s="16"/>
      <c r="AC87" s="16"/>
      <c r="AD87" s="59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6:47">
      <c r="P88" s="3"/>
      <c r="Q88" s="3"/>
      <c r="S88" s="3"/>
      <c r="U88" s="3"/>
      <c r="V88" s="3"/>
      <c r="W88" s="3"/>
      <c r="X88" s="3"/>
      <c r="Y88" s="3"/>
      <c r="Z88" s="59"/>
      <c r="AA88" s="59"/>
      <c r="AB88" s="16"/>
      <c r="AC88" s="16"/>
      <c r="AD88" s="59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6:47">
      <c r="P89" s="3"/>
      <c r="Q89" s="3"/>
      <c r="S89" s="3"/>
      <c r="U89" s="3"/>
      <c r="V89" s="3"/>
      <c r="W89" s="3"/>
      <c r="X89" s="3"/>
      <c r="Y89" s="3"/>
      <c r="Z89" s="59"/>
      <c r="AA89" s="59"/>
      <c r="AB89" s="16"/>
      <c r="AC89" s="16"/>
      <c r="AD89" s="59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6:47">
      <c r="P90" s="3"/>
      <c r="Q90" s="3"/>
      <c r="S90" s="3"/>
      <c r="U90" s="3"/>
      <c r="V90" s="3"/>
      <c r="W90" s="3"/>
      <c r="X90" s="3"/>
      <c r="Y90" s="3"/>
      <c r="Z90" s="59"/>
      <c r="AA90" s="59"/>
      <c r="AB90" s="16"/>
      <c r="AC90" s="16"/>
      <c r="AD90" s="59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6:47">
      <c r="P91" s="3"/>
      <c r="Q91" s="3"/>
      <c r="S91" s="3"/>
      <c r="U91" s="3"/>
      <c r="V91" s="3"/>
      <c r="W91" s="3"/>
      <c r="X91" s="3"/>
      <c r="Y91" s="3"/>
      <c r="Z91" s="59"/>
      <c r="AA91" s="59"/>
      <c r="AB91" s="16"/>
      <c r="AC91" s="16"/>
      <c r="AD91" s="59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6:47">
      <c r="P92" s="3"/>
      <c r="Q92" s="3"/>
      <c r="S92" s="3"/>
      <c r="U92" s="3"/>
      <c r="V92" s="3"/>
      <c r="W92" s="3"/>
      <c r="X92" s="3"/>
      <c r="Y92" s="3"/>
      <c r="Z92" s="59"/>
      <c r="AA92" s="59"/>
      <c r="AB92" s="16"/>
      <c r="AC92" s="16"/>
      <c r="AD92" s="59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6:47">
      <c r="P93" s="3"/>
      <c r="Q93" s="3"/>
      <c r="S93" s="3"/>
      <c r="U93" s="3"/>
      <c r="V93" s="3"/>
      <c r="W93" s="3"/>
      <c r="X93" s="3"/>
      <c r="Y93" s="3"/>
      <c r="Z93" s="59"/>
      <c r="AA93" s="59"/>
      <c r="AB93" s="16"/>
      <c r="AC93" s="16"/>
      <c r="AD93" s="59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6:47">
      <c r="P94" s="3"/>
      <c r="Q94" s="3"/>
      <c r="S94" s="3"/>
      <c r="U94" s="3"/>
      <c r="V94" s="3"/>
      <c r="W94" s="3"/>
      <c r="X94" s="3"/>
      <c r="Y94" s="3"/>
      <c r="Z94" s="59"/>
      <c r="AA94" s="59"/>
      <c r="AB94" s="16"/>
      <c r="AC94" s="16"/>
      <c r="AD94" s="59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6:47">
      <c r="P95" s="3"/>
      <c r="Q95" s="3"/>
      <c r="S95" s="3"/>
      <c r="U95" s="3"/>
      <c r="V95" s="3"/>
      <c r="W95" s="3"/>
      <c r="X95" s="3"/>
      <c r="Y95" s="3"/>
      <c r="Z95" s="59"/>
      <c r="AA95" s="59"/>
      <c r="AB95" s="16"/>
      <c r="AC95" s="16"/>
      <c r="AD95" s="59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6:47">
      <c r="P96" s="3"/>
      <c r="Q96" s="3"/>
      <c r="S96" s="3"/>
      <c r="U96" s="3"/>
      <c r="V96" s="3"/>
      <c r="W96" s="3"/>
      <c r="X96" s="3"/>
      <c r="Y96" s="3"/>
      <c r="Z96" s="59"/>
      <c r="AA96" s="59"/>
      <c r="AB96" s="16"/>
      <c r="AC96" s="16"/>
      <c r="AD96" s="59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6:47">
      <c r="P97" s="3"/>
      <c r="Q97" s="3"/>
      <c r="S97" s="3"/>
      <c r="U97" s="3"/>
      <c r="V97" s="3"/>
      <c r="W97" s="3"/>
      <c r="X97" s="3"/>
      <c r="Y97" s="3"/>
      <c r="Z97" s="59"/>
      <c r="AA97" s="59"/>
      <c r="AB97" s="16"/>
      <c r="AC97" s="16"/>
      <c r="AD97" s="59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6:47">
      <c r="P98" s="3"/>
      <c r="Q98" s="3"/>
      <c r="S98" s="3"/>
      <c r="U98" s="3"/>
      <c r="V98" s="3"/>
      <c r="W98" s="3"/>
      <c r="X98" s="3"/>
      <c r="Y98" s="3"/>
      <c r="Z98" s="59"/>
      <c r="AA98" s="59"/>
      <c r="AB98" s="16"/>
      <c r="AC98" s="16"/>
      <c r="AD98" s="59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6:47">
      <c r="P99" s="3"/>
      <c r="Q99" s="3"/>
      <c r="S99" s="3"/>
      <c r="U99" s="3"/>
      <c r="V99" s="3"/>
      <c r="W99" s="3"/>
      <c r="X99" s="3"/>
      <c r="Y99" s="3"/>
      <c r="Z99" s="59"/>
      <c r="AA99" s="59"/>
      <c r="AB99" s="16"/>
      <c r="AC99" s="16"/>
      <c r="AD99" s="59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6:47">
      <c r="P100" s="3"/>
      <c r="Q100" s="3"/>
      <c r="S100" s="3"/>
      <c r="U100" s="3"/>
      <c r="V100" s="3"/>
      <c r="W100" s="3"/>
      <c r="X100" s="3"/>
      <c r="Y100" s="3"/>
      <c r="Z100" s="59"/>
      <c r="AA100" s="59"/>
      <c r="AB100" s="16"/>
      <c r="AC100" s="16"/>
      <c r="AD100" s="59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6:47">
      <c r="P101" s="3"/>
      <c r="Q101" s="3"/>
      <c r="S101" s="3"/>
      <c r="U101" s="3"/>
      <c r="V101" s="3"/>
      <c r="W101" s="3"/>
      <c r="X101" s="3"/>
      <c r="Y101" s="3"/>
      <c r="Z101" s="59"/>
      <c r="AA101" s="59"/>
      <c r="AB101" s="16"/>
      <c r="AC101" s="16"/>
      <c r="AD101" s="59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6:47">
      <c r="P102" s="3"/>
      <c r="Q102" s="3"/>
      <c r="S102" s="3"/>
      <c r="U102" s="3"/>
      <c r="V102" s="3"/>
      <c r="W102" s="3"/>
      <c r="X102" s="3"/>
      <c r="Y102" s="3"/>
      <c r="Z102" s="59"/>
      <c r="AA102" s="59"/>
      <c r="AB102" s="16"/>
      <c r="AC102" s="16"/>
      <c r="AD102" s="59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6:47">
      <c r="P103" s="3"/>
      <c r="Q103" s="3"/>
      <c r="S103" s="3"/>
      <c r="U103" s="3"/>
      <c r="V103" s="3"/>
      <c r="W103" s="3"/>
      <c r="X103" s="3"/>
      <c r="Y103" s="3"/>
      <c r="Z103" s="59"/>
      <c r="AA103" s="59"/>
      <c r="AB103" s="16"/>
      <c r="AC103" s="16"/>
      <c r="AD103" s="59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6:47">
      <c r="P104" s="3"/>
      <c r="Q104" s="3"/>
      <c r="S104" s="3"/>
      <c r="U104" s="3"/>
      <c r="V104" s="3"/>
      <c r="W104" s="3"/>
      <c r="X104" s="3"/>
      <c r="Y104" s="3"/>
      <c r="Z104" s="59"/>
      <c r="AA104" s="59"/>
      <c r="AB104" s="16"/>
      <c r="AC104" s="16"/>
      <c r="AD104" s="59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6:47">
      <c r="P105" s="3"/>
      <c r="Q105" s="3"/>
      <c r="S105" s="3"/>
      <c r="U105" s="3"/>
      <c r="V105" s="3"/>
      <c r="W105" s="3"/>
      <c r="X105" s="3"/>
      <c r="Y105" s="3"/>
      <c r="Z105" s="59"/>
      <c r="AA105" s="59"/>
      <c r="AB105" s="16"/>
      <c r="AC105" s="16"/>
      <c r="AD105" s="59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6:47">
      <c r="P106" s="3"/>
      <c r="Q106" s="3"/>
      <c r="S106" s="3"/>
      <c r="U106" s="3"/>
      <c r="V106" s="3"/>
      <c r="W106" s="3"/>
      <c r="X106" s="3"/>
      <c r="Y106" s="3"/>
      <c r="Z106" s="59"/>
      <c r="AA106" s="59"/>
      <c r="AB106" s="16"/>
      <c r="AC106" s="16"/>
      <c r="AD106" s="59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6:47">
      <c r="P107" s="3"/>
      <c r="Q107" s="3"/>
      <c r="S107" s="3"/>
      <c r="U107" s="3"/>
      <c r="V107" s="3"/>
      <c r="W107" s="3"/>
      <c r="X107" s="3"/>
      <c r="Y107" s="3"/>
      <c r="Z107" s="59"/>
      <c r="AA107" s="59"/>
      <c r="AB107" s="16"/>
      <c r="AC107" s="16"/>
      <c r="AD107" s="59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6:47">
      <c r="P108" s="3"/>
      <c r="Q108" s="3"/>
      <c r="S108" s="3"/>
      <c r="U108" s="3"/>
      <c r="V108" s="3"/>
      <c r="W108" s="3"/>
      <c r="X108" s="3"/>
      <c r="Y108" s="3"/>
      <c r="Z108" s="59"/>
      <c r="AA108" s="59"/>
      <c r="AB108" s="16"/>
      <c r="AC108" s="16"/>
      <c r="AD108" s="59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6:47">
      <c r="P109" s="3"/>
      <c r="Q109" s="3"/>
      <c r="S109" s="3"/>
      <c r="U109" s="3"/>
      <c r="V109" s="3"/>
      <c r="W109" s="3"/>
      <c r="X109" s="3"/>
      <c r="Y109" s="3"/>
      <c r="Z109" s="59"/>
      <c r="AA109" s="59"/>
      <c r="AB109" s="16"/>
      <c r="AC109" s="16"/>
      <c r="AD109" s="59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6:47">
      <c r="P110" s="3"/>
      <c r="Q110" s="3"/>
      <c r="S110" s="3"/>
      <c r="U110" s="3"/>
      <c r="V110" s="3"/>
      <c r="W110" s="3"/>
      <c r="X110" s="3"/>
      <c r="Y110" s="3"/>
      <c r="Z110" s="59"/>
      <c r="AA110" s="59"/>
      <c r="AB110" s="16"/>
      <c r="AC110" s="16"/>
      <c r="AD110" s="59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6:47">
      <c r="P111" s="3"/>
      <c r="Q111" s="3"/>
      <c r="S111" s="3"/>
      <c r="U111" s="3"/>
      <c r="V111" s="3"/>
      <c r="W111" s="3"/>
      <c r="X111" s="3"/>
      <c r="Y111" s="3"/>
      <c r="Z111" s="59"/>
      <c r="AA111" s="59"/>
      <c r="AB111" s="16"/>
      <c r="AC111" s="16"/>
      <c r="AD111" s="59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6:47">
      <c r="P112" s="3"/>
      <c r="Q112" s="3"/>
      <c r="S112" s="3"/>
      <c r="U112" s="3"/>
      <c r="V112" s="3"/>
      <c r="W112" s="3"/>
      <c r="X112" s="3"/>
      <c r="Y112" s="3"/>
      <c r="Z112" s="59"/>
      <c r="AA112" s="59"/>
      <c r="AB112" s="16"/>
      <c r="AC112" s="16"/>
      <c r="AD112" s="59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0:47">
      <c r="P113" s="3"/>
      <c r="Q113" s="3"/>
      <c r="S113" s="3"/>
      <c r="U113" s="3"/>
      <c r="V113" s="3"/>
      <c r="W113" s="3"/>
      <c r="X113" s="3"/>
      <c r="Y113" s="3"/>
      <c r="Z113" s="59"/>
      <c r="AA113" s="59"/>
      <c r="AB113" s="16"/>
      <c r="AC113" s="16"/>
      <c r="AD113" s="59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0:47">
      <c r="P114" s="3"/>
      <c r="Q114" s="3"/>
      <c r="S114" s="3"/>
      <c r="U114" s="3"/>
      <c r="V114" s="3"/>
      <c r="W114" s="3"/>
      <c r="X114" s="3"/>
      <c r="Y114" s="3"/>
      <c r="Z114" s="59"/>
      <c r="AA114" s="59"/>
      <c r="AB114" s="16"/>
      <c r="AC114" s="16"/>
      <c r="AD114" s="59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0:47">
      <c r="P115" s="3"/>
      <c r="Q115" s="3"/>
      <c r="S115" s="3"/>
      <c r="U115" s="3"/>
      <c r="V115" s="3"/>
      <c r="W115" s="3"/>
      <c r="X115" s="3"/>
      <c r="Y115" s="3"/>
      <c r="Z115" s="59"/>
      <c r="AA115" s="59"/>
      <c r="AB115" s="16"/>
      <c r="AC115" s="16"/>
      <c r="AD115" s="59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0:47">
      <c r="P116" s="3"/>
      <c r="Q116" s="3"/>
      <c r="S116" s="3"/>
      <c r="U116" s="3"/>
      <c r="V116" s="3"/>
      <c r="W116" s="3"/>
      <c r="X116" s="3"/>
      <c r="Y116" s="3"/>
      <c r="Z116" s="59"/>
      <c r="AA116" s="59"/>
      <c r="AB116" s="16"/>
      <c r="AC116" s="16"/>
      <c r="AD116" s="59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0:47">
      <c r="P117" s="3"/>
      <c r="Q117" s="3"/>
      <c r="S117" s="3"/>
      <c r="U117" s="3"/>
      <c r="V117" s="3"/>
      <c r="W117" s="3"/>
      <c r="X117" s="3"/>
      <c r="Y117" s="3"/>
      <c r="Z117" s="59"/>
      <c r="AA117" s="59"/>
      <c r="AB117" s="16"/>
      <c r="AC117" s="16"/>
      <c r="AD117" s="59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0:47">
      <c r="P118" s="3"/>
      <c r="Q118" s="3"/>
      <c r="S118" s="3"/>
      <c r="U118" s="3"/>
      <c r="V118" s="3"/>
      <c r="W118" s="3"/>
      <c r="X118" s="3"/>
      <c r="Y118" s="3"/>
      <c r="Z118" s="59"/>
      <c r="AA118" s="59"/>
      <c r="AB118" s="16"/>
      <c r="AC118" s="16"/>
      <c r="AD118" s="59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0:47">
      <c r="P119" s="3"/>
      <c r="Q119" s="3"/>
      <c r="S119" s="3"/>
      <c r="U119" s="3"/>
      <c r="V119" s="3"/>
      <c r="W119" s="3"/>
      <c r="X119" s="3"/>
      <c r="Y119" s="3"/>
      <c r="Z119" s="59"/>
      <c r="AA119" s="59"/>
      <c r="AB119" s="16"/>
      <c r="AC119" s="16"/>
      <c r="AD119" s="59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0:47">
      <c r="P120" s="3"/>
      <c r="Q120" s="3"/>
      <c r="S120" s="3"/>
      <c r="U120" s="3"/>
      <c r="V120" s="3"/>
      <c r="W120" s="3"/>
      <c r="X120" s="3"/>
      <c r="Y120" s="3"/>
      <c r="Z120" s="59"/>
      <c r="AA120" s="59"/>
      <c r="AB120" s="16"/>
      <c r="AC120" s="16"/>
      <c r="AD120" s="59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0:47">
      <c r="P121" s="3"/>
      <c r="Q121" s="3"/>
      <c r="S121" s="3"/>
      <c r="U121" s="3"/>
      <c r="V121" s="3"/>
      <c r="W121" s="3"/>
      <c r="X121" s="3"/>
      <c r="Y121" s="3"/>
      <c r="Z121" s="59"/>
      <c r="AA121" s="59"/>
      <c r="AB121" s="16"/>
      <c r="AC121" s="16"/>
      <c r="AD121" s="59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0:47">
      <c r="J122" s="149"/>
      <c r="K122" s="150"/>
      <c r="L122" s="150"/>
      <c r="M122" s="357"/>
      <c r="N122" s="150"/>
      <c r="O122" s="22"/>
      <c r="P122" s="3"/>
      <c r="Q122" s="3"/>
      <c r="S122" s="3"/>
      <c r="U122" s="3"/>
      <c r="V122" s="3"/>
      <c r="W122" s="3"/>
      <c r="X122" s="3"/>
      <c r="Y122" s="3"/>
      <c r="Z122" s="59"/>
      <c r="AA122" s="59"/>
      <c r="AB122" s="16"/>
      <c r="AC122" s="16"/>
      <c r="AD122" s="59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T122" s="22"/>
      <c r="AU122" s="22"/>
    </row>
    <row r="123" spans="10:47">
      <c r="J123" s="149"/>
      <c r="K123" s="150"/>
      <c r="L123" s="150"/>
      <c r="M123" s="357"/>
      <c r="N123" s="150"/>
      <c r="O123" s="22"/>
      <c r="P123" s="3"/>
      <c r="Q123" s="3"/>
      <c r="S123" s="3"/>
      <c r="U123" s="3"/>
      <c r="V123" s="3"/>
      <c r="W123" s="3"/>
      <c r="X123" s="3"/>
      <c r="Y123" s="3"/>
      <c r="Z123" s="59"/>
      <c r="AA123" s="59"/>
      <c r="AB123" s="16"/>
      <c r="AC123" s="16"/>
      <c r="AD123" s="59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T123" s="22"/>
      <c r="AU123" s="22"/>
    </row>
    <row r="124" spans="10:47">
      <c r="J124" s="149"/>
      <c r="K124" s="150"/>
      <c r="L124" s="150"/>
      <c r="M124" s="357"/>
      <c r="N124" s="150"/>
      <c r="O124" s="22"/>
      <c r="P124" s="3"/>
      <c r="Q124" s="3"/>
      <c r="S124" s="3"/>
      <c r="U124" s="3"/>
      <c r="V124" s="3"/>
      <c r="W124" s="3"/>
      <c r="X124" s="3"/>
      <c r="Y124" s="3"/>
      <c r="Z124" s="59"/>
      <c r="AA124" s="59"/>
      <c r="AB124" s="16"/>
      <c r="AC124" s="16"/>
      <c r="AD124" s="59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T124" s="22"/>
      <c r="AU124" s="22"/>
    </row>
    <row r="125" spans="10:47">
      <c r="J125" s="149"/>
      <c r="K125" s="150"/>
      <c r="L125" s="150"/>
      <c r="M125" s="357"/>
      <c r="N125" s="150"/>
      <c r="O125" s="22"/>
      <c r="P125" s="3"/>
      <c r="Q125" s="3"/>
      <c r="S125" s="3"/>
      <c r="U125" s="3"/>
      <c r="V125" s="3"/>
      <c r="W125" s="3"/>
      <c r="X125" s="3"/>
      <c r="Y125" s="3"/>
      <c r="Z125" s="59"/>
      <c r="AA125" s="59"/>
      <c r="AB125" s="16"/>
      <c r="AC125" s="16"/>
      <c r="AD125" s="59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T125" s="22"/>
      <c r="AU125" s="22"/>
    </row>
    <row r="126" spans="10:47">
      <c r="J126" s="149"/>
      <c r="K126" s="150"/>
      <c r="L126" s="150"/>
      <c r="M126" s="357"/>
      <c r="N126" s="150"/>
      <c r="O126" s="22"/>
      <c r="P126" s="3"/>
      <c r="Q126" s="3"/>
      <c r="S126" s="3"/>
      <c r="U126" s="3"/>
      <c r="V126" s="3"/>
      <c r="W126" s="3"/>
      <c r="X126" s="3"/>
      <c r="Y126" s="3"/>
      <c r="Z126" s="59"/>
      <c r="AA126" s="59"/>
      <c r="AB126" s="16"/>
      <c r="AC126" s="16"/>
      <c r="AD126" s="59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T126" s="22"/>
      <c r="AU126" s="22"/>
    </row>
    <row r="127" spans="10:47">
      <c r="J127" s="149"/>
      <c r="K127" s="150"/>
      <c r="L127" s="150"/>
      <c r="M127" s="357"/>
      <c r="N127" s="150"/>
      <c r="O127" s="22"/>
      <c r="P127" s="3"/>
      <c r="Q127" s="3"/>
      <c r="S127" s="3"/>
      <c r="U127" s="3"/>
      <c r="V127" s="3"/>
      <c r="W127" s="3"/>
      <c r="X127" s="3"/>
      <c r="Y127" s="3"/>
      <c r="Z127" s="59"/>
      <c r="AA127" s="59"/>
      <c r="AB127" s="16"/>
      <c r="AC127" s="16"/>
      <c r="AD127" s="59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0:47">
      <c r="J128" s="149"/>
      <c r="K128" s="150"/>
      <c r="L128" s="150"/>
      <c r="M128" s="357"/>
      <c r="N128" s="150"/>
      <c r="O128" s="22"/>
      <c r="P128" s="3"/>
      <c r="Q128" s="3"/>
      <c r="S128" s="3"/>
      <c r="U128" s="3"/>
      <c r="V128" s="3"/>
      <c r="W128" s="3"/>
      <c r="X128" s="3"/>
      <c r="Y128" s="3"/>
      <c r="Z128" s="59"/>
      <c r="AA128" s="59"/>
      <c r="AB128" s="16"/>
      <c r="AC128" s="16"/>
      <c r="AD128" s="59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J129" s="149"/>
      <c r="K129" s="150"/>
      <c r="L129" s="150"/>
      <c r="M129" s="357"/>
      <c r="N129" s="150"/>
      <c r="O129" s="22"/>
      <c r="P129" s="3"/>
      <c r="Q129" s="3"/>
      <c r="S129" s="3"/>
      <c r="U129" s="3"/>
      <c r="V129" s="3"/>
      <c r="W129" s="3"/>
      <c r="X129" s="3"/>
      <c r="Y129" s="3"/>
      <c r="Z129" s="59"/>
      <c r="AA129" s="59"/>
      <c r="AB129" s="16"/>
      <c r="AC129" s="16"/>
      <c r="AD129" s="59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J130" s="149"/>
      <c r="K130" s="150"/>
      <c r="L130" s="150"/>
      <c r="M130" s="357"/>
      <c r="N130" s="150"/>
      <c r="O130" s="22"/>
      <c r="P130" s="3"/>
      <c r="Q130" s="3"/>
      <c r="S130" s="3"/>
      <c r="U130" s="3"/>
      <c r="V130" s="3"/>
      <c r="W130" s="3"/>
      <c r="X130" s="3"/>
      <c r="Y130" s="3"/>
      <c r="Z130" s="59"/>
      <c r="AA130" s="59"/>
      <c r="AB130" s="16"/>
      <c r="AC130" s="16"/>
      <c r="AD130" s="59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J131" s="149"/>
      <c r="K131" s="150"/>
      <c r="L131" s="150"/>
      <c r="M131" s="357"/>
      <c r="N131" s="150"/>
      <c r="O131" s="22"/>
      <c r="P131" s="3"/>
      <c r="Q131" s="3"/>
      <c r="S131" s="3"/>
      <c r="U131" s="3"/>
      <c r="V131" s="3"/>
      <c r="W131" s="3"/>
      <c r="X131" s="3"/>
      <c r="Y131" s="3"/>
      <c r="Z131" s="59"/>
      <c r="AA131" s="59"/>
      <c r="AB131" s="16"/>
      <c r="AC131" s="16"/>
      <c r="AD131" s="59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49"/>
      <c r="K132" s="150"/>
      <c r="L132" s="150"/>
      <c r="M132" s="357"/>
      <c r="N132" s="150"/>
      <c r="O132" s="22"/>
      <c r="P132" s="3"/>
      <c r="Q132" s="3"/>
      <c r="S132" s="3"/>
      <c r="U132" s="3"/>
      <c r="V132" s="3"/>
      <c r="W132" s="3"/>
      <c r="X132" s="3"/>
      <c r="Y132" s="3"/>
      <c r="Z132" s="59"/>
      <c r="AA132" s="59"/>
      <c r="AB132" s="16"/>
      <c r="AC132" s="16"/>
      <c r="AD132" s="59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49"/>
      <c r="K133" s="150"/>
      <c r="L133" s="150"/>
      <c r="M133" s="357"/>
      <c r="N133" s="150"/>
      <c r="O133" s="22"/>
      <c r="P133" s="3"/>
      <c r="Q133" s="3"/>
      <c r="S133" s="3"/>
      <c r="U133" s="3"/>
      <c r="V133" s="3"/>
      <c r="W133" s="3"/>
      <c r="X133" s="3"/>
      <c r="Y133" s="3"/>
      <c r="Z133" s="59"/>
      <c r="AA133" s="59"/>
      <c r="AB133" s="16"/>
      <c r="AC133" s="16"/>
      <c r="AD133" s="59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49"/>
      <c r="K134" s="150"/>
      <c r="L134" s="150"/>
      <c r="M134" s="357"/>
      <c r="N134" s="150"/>
      <c r="O134" s="22"/>
      <c r="P134" s="3"/>
      <c r="Q134" s="3"/>
      <c r="S134" s="3"/>
      <c r="U134" s="3"/>
      <c r="V134" s="3"/>
      <c r="W134" s="3"/>
      <c r="X134" s="3"/>
      <c r="Y134" s="3"/>
      <c r="Z134" s="59"/>
      <c r="AA134" s="59"/>
      <c r="AB134" s="16"/>
      <c r="AC134" s="16"/>
      <c r="AD134" s="59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49"/>
      <c r="K135" s="150"/>
      <c r="L135" s="150"/>
      <c r="M135" s="357"/>
      <c r="N135" s="150"/>
      <c r="O135" s="22"/>
      <c r="P135" s="3"/>
      <c r="Q135" s="3"/>
      <c r="S135" s="3"/>
      <c r="U135" s="3"/>
      <c r="V135" s="3"/>
      <c r="W135" s="3"/>
      <c r="X135" s="3"/>
      <c r="Y135" s="3"/>
      <c r="Z135" s="59"/>
      <c r="AA135" s="59"/>
      <c r="AB135" s="16"/>
      <c r="AC135" s="16"/>
      <c r="AD135" s="59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49"/>
      <c r="K136" s="150"/>
      <c r="L136" s="150"/>
      <c r="M136" s="357"/>
      <c r="N136" s="150"/>
      <c r="O136" s="22"/>
      <c r="P136" s="3"/>
      <c r="Q136" s="3"/>
      <c r="S136" s="3"/>
      <c r="U136" s="3"/>
      <c r="V136" s="3"/>
      <c r="W136" s="3"/>
      <c r="X136" s="3"/>
      <c r="Y136" s="3"/>
      <c r="Z136" s="59"/>
      <c r="AA136" s="59"/>
      <c r="AB136" s="16"/>
      <c r="AC136" s="16"/>
      <c r="AD136" s="59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49"/>
      <c r="K137" s="150"/>
      <c r="L137" s="150"/>
      <c r="M137" s="357"/>
      <c r="N137" s="150"/>
      <c r="O137" s="22"/>
      <c r="P137" s="3"/>
      <c r="Q137" s="3"/>
      <c r="S137" s="3"/>
      <c r="U137" s="3"/>
      <c r="V137" s="3"/>
      <c r="W137" s="3"/>
      <c r="X137" s="3"/>
      <c r="Y137" s="3"/>
      <c r="Z137" s="59"/>
      <c r="AA137" s="59"/>
      <c r="AB137" s="16"/>
      <c r="AC137" s="16"/>
      <c r="AD137" s="59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49"/>
      <c r="K138" s="150"/>
      <c r="L138" s="150"/>
      <c r="M138" s="357"/>
      <c r="N138" s="150"/>
      <c r="O138" s="22"/>
      <c r="P138" s="3"/>
      <c r="Q138" s="3"/>
      <c r="S138" s="3"/>
      <c r="U138" s="3"/>
      <c r="V138" s="3"/>
      <c r="W138" s="3"/>
      <c r="X138" s="3"/>
      <c r="Y138" s="3"/>
      <c r="Z138" s="59"/>
      <c r="AA138" s="59"/>
      <c r="AB138" s="16"/>
      <c r="AC138" s="16"/>
      <c r="AD138" s="59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49"/>
      <c r="K139" s="150"/>
      <c r="L139" s="150"/>
      <c r="M139" s="357"/>
      <c r="N139" s="150"/>
      <c r="O139" s="22"/>
      <c r="P139" s="3"/>
      <c r="Q139" s="3"/>
      <c r="S139" s="3"/>
      <c r="U139" s="3"/>
      <c r="V139" s="3"/>
      <c r="W139" s="3"/>
      <c r="X139" s="3"/>
      <c r="Y139" s="3"/>
      <c r="Z139" s="59"/>
      <c r="AA139" s="59"/>
      <c r="AB139" s="16"/>
      <c r="AC139" s="16"/>
      <c r="AD139" s="59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49"/>
      <c r="K140" s="150"/>
      <c r="L140" s="150"/>
      <c r="M140" s="357"/>
      <c r="N140" s="150"/>
      <c r="O140" s="22"/>
      <c r="P140" s="3"/>
      <c r="Q140" s="3"/>
      <c r="S140" s="3"/>
      <c r="U140" s="3"/>
      <c r="V140" s="3"/>
      <c r="W140" s="3"/>
      <c r="X140" s="3"/>
      <c r="Y140" s="3"/>
      <c r="Z140" s="59"/>
      <c r="AA140" s="59"/>
      <c r="AB140" s="16"/>
      <c r="AC140" s="16"/>
      <c r="AD140" s="59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49"/>
      <c r="K141" s="150"/>
      <c r="L141" s="150"/>
      <c r="M141" s="357"/>
      <c r="N141" s="150"/>
      <c r="O141" s="22"/>
      <c r="P141" s="3"/>
      <c r="Q141" s="3"/>
      <c r="S141" s="3"/>
      <c r="U141" s="3"/>
      <c r="V141" s="3"/>
      <c r="W141" s="3"/>
      <c r="X141" s="3"/>
      <c r="Y141" s="3"/>
      <c r="Z141" s="59"/>
      <c r="AA141" s="59"/>
      <c r="AB141" s="16"/>
      <c r="AC141" s="16"/>
      <c r="AD141" s="59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49"/>
      <c r="K142" s="150"/>
      <c r="L142" s="150"/>
      <c r="M142" s="357"/>
      <c r="N142" s="150"/>
      <c r="O142" s="22"/>
      <c r="P142" s="3"/>
      <c r="Q142" s="3"/>
      <c r="S142" s="3"/>
      <c r="U142" s="3"/>
      <c r="V142" s="3"/>
      <c r="W142" s="3"/>
      <c r="X142" s="3"/>
      <c r="Y142" s="3"/>
      <c r="Z142" s="59"/>
      <c r="AA142" s="59"/>
      <c r="AB142" s="16"/>
      <c r="AC142" s="16"/>
      <c r="AD142" s="59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49"/>
      <c r="K143" s="150"/>
      <c r="L143" s="150"/>
      <c r="M143" s="357"/>
      <c r="N143" s="150"/>
      <c r="O143" s="22"/>
      <c r="P143" s="3"/>
      <c r="Q143" s="3"/>
      <c r="S143" s="3"/>
      <c r="U143" s="3"/>
      <c r="V143" s="3"/>
      <c r="W143" s="3"/>
      <c r="X143" s="3"/>
      <c r="Y143" s="3"/>
      <c r="Z143" s="59"/>
      <c r="AA143" s="59"/>
      <c r="AB143" s="16"/>
      <c r="AC143" s="16"/>
      <c r="AD143" s="59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49"/>
      <c r="K144" s="150"/>
      <c r="L144" s="150"/>
      <c r="M144" s="357"/>
      <c r="N144" s="150"/>
      <c r="O144" s="22"/>
      <c r="P144" s="3"/>
      <c r="Q144" s="3"/>
      <c r="S144" s="3"/>
      <c r="U144" s="3"/>
      <c r="V144" s="3"/>
      <c r="W144" s="3"/>
      <c r="X144" s="3"/>
      <c r="Y144" s="3"/>
      <c r="Z144" s="59"/>
      <c r="AA144" s="59"/>
      <c r="AB144" s="16"/>
      <c r="AC144" s="16"/>
      <c r="AD144" s="59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49"/>
      <c r="K145" s="150"/>
      <c r="L145" s="150"/>
      <c r="M145" s="357"/>
      <c r="N145" s="150"/>
      <c r="O145" s="22"/>
      <c r="P145" s="3"/>
      <c r="Q145" s="3"/>
      <c r="S145" s="3"/>
      <c r="U145" s="3"/>
      <c r="V145" s="3"/>
      <c r="W145" s="3"/>
      <c r="X145" s="3"/>
      <c r="Y145" s="3"/>
      <c r="Z145" s="59"/>
      <c r="AA145" s="59"/>
      <c r="AB145" s="16"/>
      <c r="AC145" s="16"/>
      <c r="AD145" s="59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49"/>
      <c r="K146" s="150"/>
      <c r="L146" s="150"/>
      <c r="M146" s="357"/>
      <c r="N146" s="150"/>
      <c r="O146" s="22"/>
      <c r="P146" s="3"/>
      <c r="Q146" s="3"/>
      <c r="S146" s="3"/>
      <c r="U146" s="3"/>
      <c r="V146" s="3"/>
      <c r="W146" s="3"/>
      <c r="X146" s="3"/>
      <c r="Y146" s="3"/>
      <c r="Z146" s="59"/>
      <c r="AA146" s="59"/>
      <c r="AB146" s="16"/>
      <c r="AC146" s="16"/>
      <c r="AD146" s="59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49"/>
      <c r="K147" s="150"/>
      <c r="L147" s="150"/>
      <c r="M147" s="357"/>
      <c r="N147" s="150"/>
      <c r="O147" s="22"/>
      <c r="P147" s="3"/>
      <c r="Q147" s="3"/>
      <c r="S147" s="3"/>
      <c r="U147" s="3"/>
      <c r="V147" s="3"/>
      <c r="W147" s="3"/>
      <c r="X147" s="3"/>
      <c r="Y147" s="3"/>
      <c r="Z147" s="59"/>
      <c r="AA147" s="59"/>
      <c r="AB147" s="16"/>
      <c r="AC147" s="16"/>
      <c r="AD147" s="59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49"/>
      <c r="K148" s="150"/>
      <c r="L148" s="150"/>
      <c r="M148" s="357"/>
      <c r="N148" s="150"/>
      <c r="O148" s="22"/>
      <c r="P148" s="3"/>
      <c r="Q148" s="3"/>
      <c r="S148" s="3"/>
      <c r="U148" s="3"/>
      <c r="V148" s="3"/>
      <c r="W148" s="3"/>
      <c r="X148" s="3"/>
      <c r="Y148" s="3"/>
      <c r="Z148" s="59"/>
      <c r="AA148" s="59"/>
      <c r="AB148" s="16"/>
      <c r="AC148" s="16"/>
      <c r="AD148" s="59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49"/>
      <c r="K149" s="150"/>
      <c r="L149" s="150"/>
      <c r="M149" s="357"/>
      <c r="N149" s="150"/>
      <c r="O149" s="22"/>
      <c r="P149" s="3"/>
      <c r="Q149" s="3"/>
      <c r="S149" s="3"/>
      <c r="U149" s="3"/>
      <c r="V149" s="3"/>
      <c r="W149" s="3"/>
      <c r="X149" s="3"/>
      <c r="Y149" s="3"/>
      <c r="Z149" s="59"/>
      <c r="AA149" s="59"/>
      <c r="AB149" s="16"/>
      <c r="AC149" s="16"/>
      <c r="AD149" s="59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49"/>
      <c r="K150" s="150"/>
      <c r="L150" s="150"/>
      <c r="M150" s="357"/>
      <c r="N150" s="150"/>
      <c r="O150" s="22"/>
      <c r="P150" s="3"/>
      <c r="Q150" s="3"/>
      <c r="S150" s="3"/>
      <c r="U150" s="3"/>
      <c r="V150" s="3"/>
      <c r="W150" s="3"/>
      <c r="X150" s="3"/>
      <c r="Y150" s="3"/>
      <c r="Z150" s="59"/>
      <c r="AA150" s="59"/>
      <c r="AB150" s="16"/>
      <c r="AC150" s="16"/>
      <c r="AD150" s="59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49"/>
      <c r="K151" s="150"/>
      <c r="L151" s="150"/>
      <c r="M151" s="357"/>
      <c r="N151" s="150"/>
      <c r="O151" s="22"/>
      <c r="P151" s="3"/>
      <c r="Q151" s="3"/>
      <c r="S151" s="3"/>
      <c r="U151" s="3"/>
      <c r="V151" s="3"/>
      <c r="W151" s="3"/>
      <c r="X151" s="3"/>
      <c r="Y151" s="3"/>
      <c r="Z151" s="59"/>
      <c r="AA151" s="59"/>
      <c r="AB151" s="16"/>
      <c r="AC151" s="16"/>
      <c r="AD151" s="59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49"/>
      <c r="K152" s="150"/>
      <c r="L152" s="150"/>
      <c r="M152" s="357"/>
      <c r="N152" s="150"/>
      <c r="O152" s="22"/>
      <c r="P152" s="3"/>
      <c r="Q152" s="3"/>
      <c r="S152" s="3"/>
      <c r="U152" s="3"/>
      <c r="V152" s="3"/>
      <c r="W152" s="3"/>
      <c r="X152" s="3"/>
      <c r="Y152" s="3"/>
      <c r="Z152" s="59"/>
      <c r="AA152" s="59"/>
      <c r="AB152" s="16"/>
      <c r="AC152" s="16"/>
      <c r="AD152" s="59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49"/>
      <c r="K153" s="150"/>
      <c r="L153" s="150"/>
      <c r="M153" s="357"/>
      <c r="N153" s="150"/>
      <c r="O153" s="22"/>
      <c r="P153" s="3"/>
      <c r="Q153" s="3"/>
      <c r="S153" s="3"/>
      <c r="U153" s="3"/>
      <c r="V153" s="3"/>
      <c r="W153" s="3"/>
      <c r="X153" s="3"/>
      <c r="Y153" s="3"/>
      <c r="Z153" s="59"/>
      <c r="AA153" s="59"/>
      <c r="AB153" s="16"/>
      <c r="AC153" s="16"/>
      <c r="AD153" s="59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49"/>
      <c r="K154" s="150"/>
      <c r="L154" s="150"/>
      <c r="M154" s="357"/>
      <c r="N154" s="150"/>
      <c r="O154" s="22"/>
      <c r="P154" s="3"/>
      <c r="Q154" s="3"/>
      <c r="S154" s="3"/>
      <c r="U154" s="3"/>
      <c r="V154" s="3"/>
      <c r="W154" s="3"/>
      <c r="X154" s="3"/>
      <c r="Y154" s="3"/>
      <c r="Z154" s="59"/>
      <c r="AA154" s="59"/>
      <c r="AB154" s="16"/>
      <c r="AC154" s="16"/>
      <c r="AD154" s="59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49"/>
      <c r="K155" s="150"/>
      <c r="L155" s="150"/>
      <c r="M155" s="357"/>
      <c r="N155" s="150"/>
      <c r="O155" s="22"/>
      <c r="P155" s="3"/>
      <c r="Q155" s="3"/>
      <c r="S155" s="3"/>
      <c r="U155" s="3"/>
      <c r="V155" s="3"/>
      <c r="W155" s="3"/>
      <c r="X155" s="3"/>
      <c r="Y155" s="3"/>
      <c r="Z155" s="59"/>
      <c r="AA155" s="59"/>
      <c r="AB155" s="16"/>
      <c r="AC155" s="16"/>
      <c r="AD155" s="59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49"/>
      <c r="K156" s="150"/>
      <c r="L156" s="150"/>
      <c r="M156" s="357"/>
      <c r="N156" s="150"/>
      <c r="O156" s="22"/>
      <c r="P156" s="3"/>
      <c r="Q156" s="3"/>
      <c r="S156" s="3"/>
      <c r="U156" s="3"/>
      <c r="V156" s="3"/>
      <c r="W156" s="3"/>
      <c r="X156" s="3"/>
      <c r="Y156" s="3"/>
      <c r="Z156" s="59"/>
      <c r="AA156" s="59"/>
      <c r="AB156" s="16"/>
      <c r="AC156" s="16"/>
      <c r="AD156" s="59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49"/>
      <c r="K157" s="150"/>
      <c r="L157" s="150"/>
      <c r="M157" s="357"/>
      <c r="N157" s="150"/>
      <c r="O157" s="22"/>
      <c r="P157" s="3"/>
      <c r="Q157" s="3"/>
      <c r="S157" s="3"/>
      <c r="U157" s="3"/>
      <c r="V157" s="3"/>
      <c r="W157" s="3"/>
      <c r="X157" s="3"/>
      <c r="Y157" s="3"/>
      <c r="Z157" s="59"/>
      <c r="AA157" s="59"/>
      <c r="AB157" s="16"/>
      <c r="AC157" s="16"/>
      <c r="AD157" s="59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49"/>
      <c r="K158" s="150"/>
      <c r="L158" s="150"/>
      <c r="M158" s="357"/>
      <c r="N158" s="150"/>
      <c r="O158" s="22"/>
      <c r="P158" s="3"/>
      <c r="Q158" s="3"/>
      <c r="S158" s="3"/>
      <c r="U158" s="3"/>
      <c r="V158" s="3"/>
      <c r="W158" s="3"/>
      <c r="X158" s="3"/>
      <c r="Y158" s="3"/>
      <c r="Z158" s="59"/>
      <c r="AA158" s="59"/>
      <c r="AB158" s="16"/>
      <c r="AC158" s="16"/>
      <c r="AD158" s="59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49"/>
      <c r="K159" s="150"/>
      <c r="L159" s="150"/>
      <c r="M159" s="357"/>
      <c r="N159" s="150"/>
      <c r="O159" s="22"/>
      <c r="P159" s="3"/>
      <c r="Q159" s="3"/>
      <c r="S159" s="3"/>
      <c r="U159" s="3"/>
      <c r="V159" s="3"/>
      <c r="W159" s="3"/>
      <c r="X159" s="3"/>
      <c r="Y159" s="3"/>
      <c r="Z159" s="59"/>
      <c r="AA159" s="59"/>
      <c r="AB159" s="16"/>
      <c r="AC159" s="16"/>
      <c r="AD159" s="59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49"/>
      <c r="K160" s="150"/>
      <c r="L160" s="150"/>
      <c r="M160" s="357"/>
      <c r="N160" s="150"/>
      <c r="O160" s="22"/>
      <c r="P160" s="3"/>
      <c r="Q160" s="3"/>
      <c r="S160" s="3"/>
      <c r="U160" s="3"/>
      <c r="V160" s="3"/>
      <c r="W160" s="3"/>
      <c r="X160" s="3"/>
      <c r="Y160" s="3"/>
      <c r="Z160" s="59"/>
      <c r="AA160" s="59"/>
      <c r="AB160" s="16"/>
      <c r="AC160" s="16"/>
      <c r="AD160" s="59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49"/>
      <c r="K161" s="150"/>
      <c r="L161" s="150"/>
      <c r="M161" s="357"/>
      <c r="N161" s="150"/>
      <c r="O161" s="22"/>
      <c r="P161" s="3"/>
      <c r="Q161" s="3"/>
      <c r="S161" s="3"/>
      <c r="U161" s="3"/>
      <c r="V161" s="3"/>
      <c r="W161" s="3"/>
      <c r="X161" s="3"/>
      <c r="Y161" s="3"/>
      <c r="Z161" s="59"/>
      <c r="AA161" s="59"/>
      <c r="AB161" s="16"/>
      <c r="AC161" s="16"/>
      <c r="AD161" s="59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49"/>
      <c r="K162" s="150"/>
      <c r="L162" s="150"/>
      <c r="M162" s="357"/>
      <c r="N162" s="150"/>
      <c r="O162" s="22"/>
      <c r="P162" s="3"/>
      <c r="Q162" s="3"/>
      <c r="S162" s="3"/>
      <c r="U162" s="3"/>
      <c r="V162" s="3"/>
      <c r="W162" s="3"/>
      <c r="X162" s="3"/>
      <c r="Y162" s="3"/>
      <c r="Z162" s="59"/>
      <c r="AA162" s="59"/>
      <c r="AB162" s="16"/>
      <c r="AC162" s="16"/>
      <c r="AD162" s="59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49"/>
      <c r="K163" s="150"/>
      <c r="L163" s="150"/>
      <c r="M163" s="357"/>
      <c r="N163" s="150"/>
      <c r="O163" s="22"/>
      <c r="P163" s="3"/>
      <c r="Q163" s="3"/>
      <c r="S163" s="3"/>
      <c r="U163" s="3"/>
      <c r="V163" s="3"/>
      <c r="W163" s="3"/>
      <c r="X163" s="3"/>
      <c r="Y163" s="3"/>
      <c r="Z163" s="59"/>
      <c r="AA163" s="59"/>
      <c r="AB163" s="16"/>
      <c r="AC163" s="16"/>
      <c r="AD163" s="59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49"/>
      <c r="K164" s="150"/>
      <c r="L164" s="150"/>
      <c r="M164" s="357"/>
      <c r="N164" s="150"/>
      <c r="O164" s="22"/>
      <c r="P164" s="3"/>
      <c r="Q164" s="3"/>
      <c r="S164" s="3"/>
      <c r="U164" s="3"/>
      <c r="V164" s="3"/>
      <c r="W164" s="3"/>
      <c r="X164" s="3"/>
      <c r="Y164" s="3"/>
      <c r="Z164" s="59"/>
      <c r="AA164" s="59"/>
      <c r="AB164" s="16"/>
      <c r="AC164" s="16"/>
      <c r="AD164" s="59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49"/>
      <c r="K165" s="150"/>
      <c r="L165" s="150"/>
      <c r="M165" s="357"/>
      <c r="N165" s="150"/>
      <c r="O165" s="22"/>
      <c r="P165" s="3"/>
      <c r="Q165" s="3"/>
      <c r="S165" s="3"/>
      <c r="U165" s="3"/>
      <c r="V165" s="3"/>
      <c r="W165" s="3"/>
      <c r="X165" s="3"/>
      <c r="Y165" s="3"/>
      <c r="Z165" s="59"/>
      <c r="AA165" s="59"/>
      <c r="AB165" s="16"/>
      <c r="AC165" s="16"/>
      <c r="AD165" s="59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49"/>
      <c r="K166" s="150"/>
      <c r="L166" s="150"/>
      <c r="M166" s="357"/>
      <c r="N166" s="150"/>
      <c r="O166" s="22"/>
      <c r="P166" s="3"/>
      <c r="Q166" s="3"/>
      <c r="S166" s="3"/>
      <c r="U166" s="3"/>
      <c r="V166" s="3"/>
      <c r="W166" s="3"/>
      <c r="X166" s="3"/>
      <c r="Y166" s="3"/>
      <c r="Z166" s="59"/>
      <c r="AA166" s="59"/>
      <c r="AB166" s="16"/>
      <c r="AC166" s="16"/>
      <c r="AD166" s="59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49"/>
      <c r="K167" s="150"/>
      <c r="L167" s="150"/>
      <c r="M167" s="357"/>
      <c r="N167" s="150"/>
      <c r="O167" s="22"/>
      <c r="P167" s="3"/>
      <c r="Q167" s="3"/>
      <c r="S167" s="3"/>
      <c r="U167" s="3"/>
      <c r="V167" s="3"/>
      <c r="W167" s="3"/>
      <c r="X167" s="3"/>
      <c r="Y167" s="3"/>
      <c r="Z167" s="59"/>
      <c r="AA167" s="59"/>
      <c r="AB167" s="16"/>
      <c r="AC167" s="16"/>
      <c r="AD167" s="59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49"/>
      <c r="K168" s="150"/>
      <c r="L168" s="150"/>
      <c r="M168" s="357"/>
      <c r="N168" s="150"/>
      <c r="O168" s="22"/>
      <c r="P168" s="3"/>
      <c r="Q168" s="3"/>
      <c r="S168" s="3"/>
      <c r="U168" s="3"/>
      <c r="V168" s="3"/>
      <c r="W168" s="3"/>
      <c r="X168" s="3"/>
      <c r="Y168" s="3"/>
      <c r="Z168" s="59"/>
      <c r="AA168" s="59"/>
      <c r="AB168" s="16"/>
      <c r="AC168" s="16"/>
      <c r="AD168" s="59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49"/>
      <c r="K169" s="150"/>
      <c r="L169" s="150"/>
      <c r="M169" s="357"/>
      <c r="N169" s="150"/>
      <c r="O169" s="22"/>
      <c r="P169" s="3"/>
      <c r="Q169" s="3"/>
      <c r="S169" s="3"/>
      <c r="U169" s="3"/>
      <c r="V169" s="3"/>
      <c r="W169" s="3"/>
      <c r="X169" s="3"/>
      <c r="Y169" s="3"/>
      <c r="Z169" s="59"/>
      <c r="AA169" s="59"/>
      <c r="AB169" s="16"/>
      <c r="AC169" s="16"/>
      <c r="AD169" s="59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49"/>
      <c r="K170" s="150"/>
      <c r="L170" s="150"/>
      <c r="M170" s="357"/>
      <c r="N170" s="150"/>
      <c r="O170" s="22"/>
      <c r="P170" s="3"/>
      <c r="Q170" s="3"/>
      <c r="S170" s="3"/>
      <c r="U170" s="3"/>
      <c r="V170" s="3"/>
      <c r="W170" s="3"/>
      <c r="X170" s="3"/>
      <c r="Y170" s="3"/>
      <c r="Z170" s="59"/>
      <c r="AA170" s="59"/>
      <c r="AB170" s="16"/>
      <c r="AC170" s="16"/>
      <c r="AD170" s="59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</row>
    <row r="171" spans="10:47">
      <c r="J171" s="149"/>
      <c r="K171" s="150"/>
      <c r="L171" s="150"/>
      <c r="M171" s="357"/>
      <c r="N171" s="150"/>
      <c r="O171" s="22"/>
      <c r="P171" s="3"/>
      <c r="Q171" s="3"/>
      <c r="S171" s="3"/>
      <c r="U171" s="3"/>
      <c r="V171" s="3"/>
      <c r="W171" s="3"/>
      <c r="X171" s="3"/>
      <c r="Y171" s="3"/>
      <c r="Z171" s="59"/>
      <c r="AA171" s="59"/>
      <c r="AB171" s="16"/>
      <c r="AC171" s="16"/>
      <c r="AD171" s="59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</row>
    <row r="172" spans="10:47">
      <c r="J172" s="149"/>
      <c r="K172" s="150"/>
      <c r="L172" s="150"/>
      <c r="M172" s="357"/>
      <c r="N172" s="150"/>
      <c r="O172" s="22"/>
      <c r="P172" s="3"/>
      <c r="Q172" s="3"/>
      <c r="S172" s="3"/>
      <c r="U172" s="3"/>
      <c r="V172" s="3"/>
      <c r="W172" s="3"/>
      <c r="X172" s="3"/>
      <c r="Y172" s="3"/>
      <c r="Z172" s="59"/>
      <c r="AA172" s="59"/>
      <c r="AB172" s="16"/>
      <c r="AC172" s="16"/>
      <c r="AD172" s="59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</row>
    <row r="173" spans="10:47">
      <c r="J173" s="149"/>
      <c r="K173" s="150"/>
      <c r="L173" s="150"/>
      <c r="M173" s="357"/>
      <c r="N173" s="150"/>
      <c r="O173" s="22"/>
      <c r="P173" s="3"/>
      <c r="Q173" s="3"/>
      <c r="S173" s="3"/>
      <c r="U173" s="3"/>
      <c r="V173" s="3"/>
      <c r="W173" s="3"/>
      <c r="X173" s="3"/>
      <c r="Y173" s="3"/>
      <c r="Z173" s="59"/>
      <c r="AA173" s="59"/>
      <c r="AB173" s="16"/>
      <c r="AC173" s="16"/>
      <c r="AD173" s="59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</row>
    <row r="174" spans="10:47">
      <c r="J174" s="149"/>
      <c r="K174" s="150"/>
      <c r="L174" s="150"/>
      <c r="M174" s="357"/>
      <c r="N174" s="150"/>
      <c r="O174" s="22"/>
      <c r="P174" s="3"/>
      <c r="Q174" s="3"/>
      <c r="S174" s="3"/>
      <c r="U174" s="3"/>
      <c r="V174" s="3"/>
      <c r="W174" s="3"/>
      <c r="X174" s="3"/>
      <c r="Y174" s="3"/>
      <c r="Z174" s="59"/>
      <c r="AA174" s="59"/>
      <c r="AB174" s="16"/>
      <c r="AC174" s="16"/>
      <c r="AD174" s="59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</row>
    <row r="175" spans="10:47">
      <c r="J175" s="149"/>
      <c r="K175" s="150"/>
      <c r="L175" s="150"/>
      <c r="M175" s="357"/>
      <c r="N175" s="150"/>
      <c r="O175" s="22"/>
      <c r="P175" s="3"/>
      <c r="Q175" s="3"/>
      <c r="S175" s="3"/>
      <c r="U175" s="3"/>
      <c r="V175" s="3"/>
      <c r="W175" s="3"/>
      <c r="X175" s="3"/>
      <c r="Y175" s="3"/>
      <c r="Z175" s="59"/>
      <c r="AA175" s="59"/>
      <c r="AB175" s="16"/>
      <c r="AC175" s="16"/>
      <c r="AD175" s="59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49"/>
      <c r="K176" s="150"/>
      <c r="L176" s="150"/>
      <c r="M176" s="357"/>
      <c r="N176" s="150"/>
      <c r="O176" s="22"/>
      <c r="P176" s="3"/>
      <c r="Q176" s="3"/>
      <c r="S176" s="3"/>
      <c r="U176" s="3"/>
      <c r="V176" s="3"/>
      <c r="W176" s="3"/>
      <c r="X176" s="3"/>
      <c r="Y176" s="3"/>
      <c r="Z176" s="59"/>
      <c r="AA176" s="59"/>
      <c r="AB176" s="16"/>
      <c r="AC176" s="16"/>
      <c r="AD176" s="59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49"/>
      <c r="K177" s="150"/>
      <c r="L177" s="150"/>
      <c r="M177" s="357"/>
      <c r="N177" s="150"/>
      <c r="O177" s="22"/>
      <c r="P177" s="3"/>
      <c r="Q177" s="3"/>
      <c r="S177" s="3"/>
      <c r="U177" s="3"/>
      <c r="V177" s="3"/>
      <c r="W177" s="3"/>
      <c r="X177" s="3"/>
      <c r="Y177" s="3"/>
      <c r="Z177" s="59"/>
      <c r="AA177" s="59"/>
      <c r="AB177" s="16"/>
      <c r="AC177" s="16"/>
      <c r="AD177" s="59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49"/>
      <c r="K178" s="150"/>
      <c r="L178" s="150"/>
      <c r="M178" s="357"/>
      <c r="N178" s="150"/>
      <c r="O178" s="22"/>
      <c r="P178" s="3"/>
      <c r="Q178" s="3"/>
      <c r="S178" s="3"/>
      <c r="U178" s="3"/>
      <c r="V178" s="3"/>
      <c r="W178" s="3"/>
      <c r="X178" s="3"/>
      <c r="Y178" s="3"/>
      <c r="Z178" s="59"/>
      <c r="AA178" s="59"/>
      <c r="AB178" s="16"/>
      <c r="AC178" s="16"/>
      <c r="AD178" s="59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49"/>
      <c r="K179" s="150"/>
      <c r="L179" s="150"/>
      <c r="M179" s="357"/>
      <c r="N179" s="150"/>
      <c r="O179" s="22"/>
      <c r="P179" s="3"/>
      <c r="Q179" s="3"/>
      <c r="S179" s="3"/>
      <c r="U179" s="3"/>
      <c r="V179" s="3"/>
      <c r="W179" s="3"/>
      <c r="X179" s="3"/>
      <c r="Y179" s="3"/>
      <c r="Z179" s="59"/>
      <c r="AA179" s="59"/>
      <c r="AB179" s="16"/>
      <c r="AC179" s="16"/>
      <c r="AD179" s="59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49"/>
      <c r="K180" s="150"/>
      <c r="L180" s="150"/>
      <c r="M180" s="357"/>
      <c r="N180" s="150"/>
      <c r="O180" s="22"/>
      <c r="P180" s="3"/>
      <c r="Q180" s="3"/>
      <c r="S180" s="3"/>
      <c r="U180" s="3"/>
      <c r="V180" s="3"/>
      <c r="W180" s="3"/>
      <c r="X180" s="3"/>
      <c r="Y180" s="3"/>
      <c r="Z180" s="59"/>
      <c r="AA180" s="59"/>
      <c r="AB180" s="16"/>
      <c r="AC180" s="16"/>
      <c r="AD180" s="59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49"/>
      <c r="K181" s="150"/>
      <c r="L181" s="150"/>
      <c r="M181" s="357"/>
      <c r="N181" s="150"/>
      <c r="O181" s="22"/>
      <c r="P181" s="3"/>
      <c r="Q181" s="3"/>
      <c r="S181" s="3"/>
      <c r="U181" s="3"/>
      <c r="V181" s="3"/>
      <c r="W181" s="3"/>
      <c r="X181" s="3"/>
      <c r="Y181" s="3"/>
      <c r="Z181" s="59"/>
      <c r="AA181" s="59"/>
      <c r="AB181" s="16"/>
      <c r="AC181" s="16"/>
      <c r="AD181" s="59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49"/>
      <c r="K182" s="150"/>
      <c r="L182" s="150"/>
      <c r="M182" s="357"/>
      <c r="N182" s="150"/>
      <c r="O182" s="22"/>
      <c r="P182" s="3"/>
      <c r="Q182" s="3"/>
      <c r="S182" s="3"/>
      <c r="U182" s="3"/>
      <c r="V182" s="3"/>
      <c r="W182" s="3"/>
      <c r="X182" s="3"/>
      <c r="Y182" s="3"/>
      <c r="Z182" s="59"/>
      <c r="AA182" s="59"/>
      <c r="AB182" s="16"/>
      <c r="AC182" s="16"/>
      <c r="AD182" s="59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49"/>
      <c r="K183" s="150"/>
      <c r="L183" s="150"/>
      <c r="M183" s="357"/>
      <c r="N183" s="150"/>
      <c r="O183" s="22"/>
      <c r="P183" s="3"/>
      <c r="Q183" s="3"/>
      <c r="S183" s="3"/>
      <c r="U183" s="3"/>
      <c r="V183" s="3"/>
      <c r="W183" s="3"/>
      <c r="X183" s="3"/>
      <c r="Y183" s="3"/>
      <c r="Z183" s="59"/>
      <c r="AA183" s="59"/>
      <c r="AB183" s="16"/>
      <c r="AC183" s="16"/>
      <c r="AD183" s="59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49"/>
      <c r="K184" s="150"/>
      <c r="L184" s="150"/>
      <c r="M184" s="357"/>
      <c r="N184" s="150"/>
      <c r="O184" s="22"/>
      <c r="P184" s="3"/>
      <c r="Q184" s="3"/>
      <c r="S184" s="3"/>
      <c r="U184" s="3"/>
      <c r="V184" s="3"/>
      <c r="W184" s="3"/>
      <c r="X184" s="3"/>
      <c r="Y184" s="3"/>
      <c r="Z184" s="59"/>
      <c r="AA184" s="59"/>
      <c r="AB184" s="16"/>
      <c r="AC184" s="16"/>
      <c r="AD184" s="59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49"/>
      <c r="K185" s="150"/>
      <c r="L185" s="150"/>
      <c r="M185" s="357"/>
      <c r="N185" s="150"/>
      <c r="O185" s="22"/>
      <c r="P185" s="3"/>
      <c r="Q185" s="3"/>
      <c r="S185" s="3"/>
      <c r="U185" s="3"/>
      <c r="V185" s="3"/>
      <c r="W185" s="3"/>
      <c r="X185" s="3"/>
      <c r="Y185" s="3"/>
      <c r="Z185" s="59"/>
      <c r="AA185" s="59"/>
      <c r="AB185" s="16"/>
      <c r="AC185" s="16"/>
      <c r="AD185" s="59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49"/>
      <c r="K186" s="150"/>
      <c r="L186" s="150"/>
      <c r="M186" s="357"/>
      <c r="N186" s="150"/>
      <c r="O186" s="22"/>
      <c r="P186" s="3"/>
      <c r="Q186" s="3"/>
      <c r="S186" s="3"/>
      <c r="U186" s="3"/>
      <c r="V186" s="3"/>
      <c r="W186" s="3"/>
      <c r="X186" s="3"/>
      <c r="Y186" s="3"/>
      <c r="Z186" s="59"/>
      <c r="AA186" s="59"/>
      <c r="AB186" s="16"/>
      <c r="AC186" s="16"/>
      <c r="AD186" s="59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49"/>
      <c r="K187" s="150"/>
      <c r="L187" s="150"/>
      <c r="M187" s="357"/>
      <c r="N187" s="150"/>
      <c r="O187" s="22"/>
      <c r="P187" s="3"/>
      <c r="Q187" s="3"/>
      <c r="S187" s="3"/>
      <c r="U187" s="3"/>
      <c r="V187" s="3"/>
      <c r="W187" s="3"/>
      <c r="X187" s="3"/>
      <c r="Y187" s="3"/>
      <c r="Z187" s="59"/>
      <c r="AA187" s="59"/>
      <c r="AB187" s="16"/>
      <c r="AC187" s="16"/>
      <c r="AD187" s="59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49"/>
      <c r="K188" s="150"/>
      <c r="L188" s="150"/>
      <c r="M188" s="357"/>
      <c r="N188" s="150"/>
      <c r="O188" s="22"/>
      <c r="P188" s="3"/>
      <c r="Q188" s="3"/>
      <c r="S188" s="3"/>
      <c r="U188" s="3"/>
      <c r="V188" s="3"/>
      <c r="W188" s="3"/>
      <c r="X188" s="3"/>
      <c r="Y188" s="3"/>
      <c r="Z188" s="59"/>
      <c r="AA188" s="59"/>
      <c r="AB188" s="16"/>
      <c r="AC188" s="16"/>
      <c r="AD188" s="59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49"/>
      <c r="K189" s="150"/>
      <c r="L189" s="150"/>
      <c r="M189" s="357"/>
      <c r="N189" s="150"/>
      <c r="O189" s="22"/>
      <c r="P189" s="3"/>
      <c r="Q189" s="3"/>
      <c r="S189" s="3"/>
      <c r="U189" s="3"/>
      <c r="V189" s="3"/>
      <c r="W189" s="3"/>
      <c r="X189" s="3"/>
      <c r="Y189" s="3"/>
      <c r="Z189" s="59"/>
      <c r="AA189" s="59"/>
      <c r="AB189" s="16"/>
      <c r="AC189" s="16"/>
      <c r="AD189" s="59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49"/>
      <c r="K190" s="150"/>
      <c r="L190" s="150"/>
      <c r="M190" s="357"/>
      <c r="N190" s="150"/>
      <c r="O190" s="22"/>
      <c r="P190" s="3"/>
      <c r="Q190" s="3"/>
      <c r="S190" s="3"/>
      <c r="U190" s="3"/>
      <c r="V190" s="3"/>
      <c r="W190" s="3"/>
      <c r="X190" s="3"/>
      <c r="Y190" s="3"/>
      <c r="Z190" s="59"/>
      <c r="AA190" s="59"/>
      <c r="AB190" s="16"/>
      <c r="AC190" s="16"/>
      <c r="AD190" s="59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49"/>
      <c r="K191" s="150"/>
      <c r="L191" s="150"/>
      <c r="M191" s="357"/>
      <c r="N191" s="150"/>
      <c r="O191" s="22"/>
      <c r="P191" s="3"/>
      <c r="Q191" s="3"/>
      <c r="S191" s="3"/>
      <c r="U191" s="3"/>
      <c r="V191" s="3"/>
      <c r="W191" s="3"/>
      <c r="X191" s="3"/>
      <c r="Y191" s="3"/>
      <c r="Z191" s="59"/>
      <c r="AA191" s="59"/>
      <c r="AB191" s="16"/>
      <c r="AC191" s="16"/>
      <c r="AD191" s="59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49"/>
      <c r="K192" s="150"/>
      <c r="L192" s="150"/>
      <c r="M192" s="357"/>
      <c r="N192" s="150"/>
      <c r="O192" s="22"/>
      <c r="P192" s="3"/>
      <c r="Q192" s="3"/>
      <c r="S192" s="3"/>
      <c r="U192" s="3"/>
      <c r="V192" s="3"/>
      <c r="W192" s="3"/>
      <c r="X192" s="3"/>
      <c r="Y192" s="3"/>
      <c r="Z192" s="59"/>
      <c r="AA192" s="59"/>
      <c r="AB192" s="16"/>
      <c r="AC192" s="16"/>
      <c r="AD192" s="59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49"/>
      <c r="K193" s="150"/>
      <c r="L193" s="150"/>
      <c r="M193" s="357"/>
      <c r="N193" s="150"/>
      <c r="O193" s="22"/>
      <c r="P193" s="3"/>
      <c r="Q193" s="3"/>
      <c r="S193" s="3"/>
      <c r="U193" s="3"/>
      <c r="V193" s="3"/>
      <c r="W193" s="3"/>
      <c r="X193" s="3"/>
      <c r="Y193" s="3"/>
      <c r="Z193" s="59"/>
      <c r="AA193" s="59"/>
      <c r="AB193" s="16"/>
      <c r="AC193" s="16"/>
      <c r="AD193" s="59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49"/>
      <c r="K194" s="150"/>
      <c r="L194" s="150"/>
      <c r="M194" s="357"/>
      <c r="N194" s="150"/>
      <c r="O194" s="22"/>
      <c r="P194" s="3"/>
      <c r="Q194" s="3"/>
      <c r="S194" s="3"/>
      <c r="U194" s="3"/>
      <c r="V194" s="3"/>
      <c r="W194" s="3"/>
      <c r="X194" s="3"/>
      <c r="Y194" s="3"/>
      <c r="Z194" s="59"/>
      <c r="AA194" s="59"/>
      <c r="AB194" s="16"/>
      <c r="AC194" s="16"/>
      <c r="AD194" s="59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49"/>
      <c r="K195" s="150"/>
      <c r="L195" s="150"/>
      <c r="M195" s="357"/>
      <c r="N195" s="150"/>
      <c r="O195" s="22"/>
      <c r="P195" s="3"/>
      <c r="Q195" s="3"/>
      <c r="S195" s="3"/>
      <c r="U195" s="3"/>
      <c r="V195" s="3"/>
      <c r="W195" s="3"/>
      <c r="X195" s="3"/>
      <c r="Y195" s="3"/>
      <c r="Z195" s="59"/>
      <c r="AA195" s="59"/>
      <c r="AB195" s="16"/>
      <c r="AC195" s="16"/>
      <c r="AD195" s="59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49"/>
      <c r="K196" s="150"/>
      <c r="L196" s="150"/>
      <c r="M196" s="357"/>
      <c r="N196" s="150"/>
      <c r="O196" s="22"/>
      <c r="P196" s="3"/>
      <c r="Q196" s="3"/>
      <c r="S196" s="3"/>
      <c r="U196" s="3"/>
      <c r="V196" s="3"/>
      <c r="W196" s="3"/>
      <c r="X196" s="3"/>
      <c r="Y196" s="3"/>
      <c r="Z196" s="59"/>
      <c r="AA196" s="59"/>
      <c r="AB196" s="16"/>
      <c r="AC196" s="16"/>
      <c r="AD196" s="59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49"/>
      <c r="K197" s="150"/>
      <c r="L197" s="150"/>
      <c r="M197" s="357"/>
      <c r="N197" s="150"/>
      <c r="O197" s="22"/>
      <c r="P197" s="3"/>
      <c r="Q197" s="3"/>
      <c r="S197" s="3"/>
      <c r="U197" s="3"/>
      <c r="V197" s="3"/>
      <c r="W197" s="3"/>
      <c r="X197" s="3"/>
      <c r="Y197" s="3"/>
      <c r="Z197" s="59"/>
      <c r="AA197" s="59"/>
      <c r="AB197" s="16"/>
      <c r="AC197" s="16"/>
      <c r="AD197" s="59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49"/>
      <c r="K198" s="150"/>
      <c r="L198" s="150"/>
      <c r="M198" s="357"/>
      <c r="N198" s="150"/>
      <c r="O198" s="22"/>
      <c r="P198" s="3"/>
      <c r="Q198" s="3"/>
      <c r="S198" s="3"/>
      <c r="U198" s="3"/>
      <c r="V198" s="3"/>
      <c r="W198" s="3"/>
      <c r="X198" s="3"/>
      <c r="Y198" s="3"/>
      <c r="Z198" s="59"/>
      <c r="AA198" s="59"/>
      <c r="AB198" s="16"/>
      <c r="AC198" s="16"/>
      <c r="AD198" s="59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49"/>
      <c r="K199" s="150"/>
      <c r="L199" s="150"/>
      <c r="M199" s="357"/>
      <c r="N199" s="150"/>
      <c r="O199" s="22"/>
      <c r="P199" s="3"/>
      <c r="Q199" s="3"/>
      <c r="S199" s="3"/>
      <c r="U199" s="3"/>
      <c r="V199" s="3"/>
      <c r="W199" s="3"/>
      <c r="X199" s="3"/>
      <c r="Y199" s="3"/>
      <c r="Z199" s="59"/>
      <c r="AA199" s="59"/>
      <c r="AB199" s="16"/>
      <c r="AC199" s="16"/>
      <c r="AD199" s="59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49"/>
      <c r="K200" s="150"/>
      <c r="L200" s="150"/>
      <c r="M200" s="357"/>
      <c r="N200" s="150"/>
      <c r="O200" s="22"/>
      <c r="P200" s="3"/>
      <c r="Q200" s="3"/>
      <c r="S200" s="3"/>
      <c r="U200" s="3"/>
      <c r="V200" s="3"/>
      <c r="W200" s="3"/>
      <c r="X200" s="3"/>
      <c r="Y200" s="3"/>
      <c r="Z200" s="59"/>
      <c r="AA200" s="59"/>
      <c r="AB200" s="16"/>
      <c r="AC200" s="16"/>
      <c r="AD200" s="59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49"/>
      <c r="K201" s="150"/>
      <c r="L201" s="150"/>
      <c r="M201" s="357"/>
      <c r="N201" s="150"/>
      <c r="O201" s="22"/>
      <c r="P201" s="3"/>
      <c r="Q201" s="3"/>
      <c r="S201" s="3"/>
      <c r="U201" s="3"/>
      <c r="V201" s="3"/>
      <c r="W201" s="3"/>
      <c r="X201" s="3"/>
      <c r="Y201" s="3"/>
      <c r="Z201" s="59"/>
      <c r="AA201" s="59"/>
      <c r="AB201" s="16"/>
      <c r="AC201" s="16"/>
      <c r="AD201" s="59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49"/>
      <c r="K202" s="150"/>
      <c r="L202" s="150"/>
      <c r="M202" s="357"/>
      <c r="N202" s="150"/>
      <c r="O202" s="22"/>
      <c r="P202" s="3"/>
      <c r="Q202" s="3"/>
      <c r="S202" s="3"/>
      <c r="U202" s="3"/>
      <c r="V202" s="3"/>
      <c r="W202" s="3"/>
      <c r="X202" s="3"/>
      <c r="Y202" s="3"/>
      <c r="Z202" s="59"/>
      <c r="AA202" s="59"/>
      <c r="AB202" s="16"/>
      <c r="AC202" s="16"/>
      <c r="AD202" s="59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49"/>
      <c r="K203" s="150"/>
      <c r="L203" s="150"/>
      <c r="M203" s="357"/>
      <c r="N203" s="150"/>
      <c r="O203" s="22"/>
      <c r="P203" s="3"/>
      <c r="Q203" s="3"/>
      <c r="S203" s="3"/>
      <c r="U203" s="3"/>
      <c r="V203" s="3"/>
      <c r="W203" s="3"/>
      <c r="X203" s="3"/>
      <c r="Y203" s="3"/>
      <c r="Z203" s="59"/>
      <c r="AA203" s="59"/>
      <c r="AB203" s="16"/>
      <c r="AC203" s="16"/>
      <c r="AD203" s="59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49"/>
      <c r="K204" s="150"/>
      <c r="L204" s="150"/>
      <c r="M204" s="357"/>
      <c r="N204" s="150"/>
      <c r="O204" s="22"/>
      <c r="P204" s="3"/>
      <c r="Q204" s="3"/>
      <c r="S204" s="3"/>
      <c r="U204" s="3"/>
      <c r="V204" s="3"/>
      <c r="W204" s="3"/>
      <c r="X204" s="3"/>
      <c r="Y204" s="3"/>
      <c r="Z204" s="59"/>
      <c r="AA204" s="59"/>
      <c r="AB204" s="16"/>
      <c r="AC204" s="16"/>
      <c r="AD204" s="59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49"/>
      <c r="K205" s="150"/>
      <c r="L205" s="150"/>
      <c r="M205" s="357"/>
      <c r="N205" s="150"/>
      <c r="O205" s="22"/>
      <c r="P205" s="3"/>
      <c r="Q205" s="3"/>
      <c r="S205" s="3"/>
      <c r="U205" s="3"/>
      <c r="V205" s="3"/>
      <c r="W205" s="3"/>
      <c r="X205" s="3"/>
      <c r="Y205" s="3"/>
      <c r="Z205" s="59"/>
      <c r="AA205" s="59"/>
      <c r="AB205" s="16"/>
      <c r="AC205" s="16"/>
      <c r="AD205" s="59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49"/>
      <c r="K206" s="150"/>
      <c r="L206" s="150"/>
      <c r="M206" s="357"/>
      <c r="N206" s="150"/>
      <c r="O206" s="22"/>
      <c r="P206" s="3"/>
      <c r="Q206" s="3"/>
      <c r="S206" s="3"/>
      <c r="U206" s="3"/>
      <c r="V206" s="3"/>
      <c r="W206" s="3"/>
      <c r="X206" s="3"/>
      <c r="Y206" s="3"/>
      <c r="Z206" s="59"/>
      <c r="AA206" s="59"/>
      <c r="AB206" s="16"/>
      <c r="AC206" s="16"/>
      <c r="AD206" s="59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49"/>
      <c r="K207" s="150"/>
      <c r="L207" s="150"/>
      <c r="M207" s="357"/>
      <c r="N207" s="150"/>
      <c r="O207" s="22"/>
      <c r="P207" s="3"/>
      <c r="Q207" s="3"/>
      <c r="S207" s="3"/>
      <c r="U207" s="3"/>
      <c r="V207" s="3"/>
      <c r="W207" s="3"/>
      <c r="X207" s="3"/>
      <c r="Y207" s="3"/>
      <c r="Z207" s="59"/>
      <c r="AA207" s="59"/>
      <c r="AB207" s="16"/>
      <c r="AC207" s="16"/>
      <c r="AD207" s="59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49"/>
      <c r="K208" s="150"/>
      <c r="L208" s="150"/>
      <c r="M208" s="357"/>
      <c r="N208" s="150"/>
      <c r="O208" s="22"/>
      <c r="P208" s="3"/>
      <c r="Q208" s="3"/>
      <c r="S208" s="3"/>
      <c r="U208" s="3"/>
      <c r="V208" s="3"/>
      <c r="W208" s="3"/>
      <c r="X208" s="3"/>
      <c r="Y208" s="3"/>
      <c r="Z208" s="59"/>
      <c r="AA208" s="59"/>
      <c r="AB208" s="16"/>
      <c r="AC208" s="16"/>
      <c r="AD208" s="59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49"/>
      <c r="K209" s="150"/>
      <c r="L209" s="150"/>
      <c r="M209" s="357"/>
      <c r="N209" s="150"/>
      <c r="O209" s="22"/>
      <c r="P209" s="3"/>
      <c r="Q209" s="3"/>
      <c r="S209" s="3"/>
      <c r="U209" s="3"/>
      <c r="V209" s="3"/>
      <c r="W209" s="3"/>
      <c r="X209" s="3"/>
      <c r="Y209" s="3"/>
      <c r="Z209" s="59"/>
      <c r="AA209" s="59"/>
      <c r="AB209" s="16"/>
      <c r="AC209" s="16"/>
      <c r="AD209" s="59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49"/>
      <c r="K210" s="150"/>
      <c r="L210" s="150"/>
      <c r="M210" s="357"/>
      <c r="N210" s="150"/>
      <c r="O210" s="22"/>
      <c r="P210" s="3"/>
      <c r="Q210" s="3"/>
      <c r="S210" s="3"/>
      <c r="U210" s="3"/>
      <c r="V210" s="3"/>
      <c r="W210" s="3"/>
      <c r="X210" s="3"/>
      <c r="Y210" s="3"/>
      <c r="Z210" s="59"/>
      <c r="AA210" s="59"/>
      <c r="AB210" s="16"/>
      <c r="AC210" s="16"/>
      <c r="AD210" s="59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49"/>
      <c r="K211" s="150"/>
      <c r="L211" s="150"/>
      <c r="M211" s="357"/>
      <c r="N211" s="150"/>
      <c r="O211" s="22"/>
      <c r="P211" s="3"/>
      <c r="Q211" s="3"/>
      <c r="S211" s="3"/>
      <c r="U211" s="3"/>
      <c r="V211" s="3"/>
      <c r="W211" s="3"/>
      <c r="X211" s="3"/>
      <c r="Y211" s="3"/>
      <c r="Z211" s="59"/>
      <c r="AA211" s="59"/>
      <c r="AB211" s="16"/>
      <c r="AC211" s="16"/>
      <c r="AD211" s="59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49"/>
      <c r="K212" s="150"/>
      <c r="L212" s="150"/>
      <c r="M212" s="357"/>
      <c r="N212" s="150"/>
      <c r="O212" s="22"/>
      <c r="P212" s="3"/>
      <c r="Q212" s="3"/>
      <c r="S212" s="3"/>
      <c r="U212" s="3"/>
      <c r="V212" s="3"/>
      <c r="W212" s="3"/>
      <c r="X212" s="3"/>
      <c r="Y212" s="3"/>
      <c r="Z212" s="59"/>
      <c r="AA212" s="59"/>
      <c r="AB212" s="16"/>
      <c r="AC212" s="16"/>
      <c r="AD212" s="59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49"/>
      <c r="K213" s="150"/>
      <c r="L213" s="150"/>
      <c r="M213" s="357"/>
      <c r="N213" s="150"/>
      <c r="O213" s="22"/>
      <c r="P213" s="3"/>
      <c r="Q213" s="3"/>
      <c r="S213" s="3"/>
      <c r="U213" s="3"/>
      <c r="V213" s="3"/>
      <c r="W213" s="3"/>
      <c r="X213" s="3"/>
      <c r="Y213" s="3"/>
      <c r="Z213" s="59"/>
      <c r="AA213" s="59"/>
      <c r="AB213" s="16"/>
      <c r="AC213" s="16"/>
      <c r="AD213" s="59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49"/>
      <c r="K214" s="150"/>
      <c r="L214" s="150"/>
      <c r="M214" s="357"/>
      <c r="N214" s="150"/>
      <c r="O214" s="22"/>
      <c r="P214" s="3"/>
      <c r="Q214" s="3"/>
      <c r="S214" s="3"/>
      <c r="U214" s="3"/>
      <c r="V214" s="3"/>
      <c r="W214" s="3"/>
      <c r="X214" s="3"/>
      <c r="Y214" s="3"/>
      <c r="Z214" s="59"/>
      <c r="AA214" s="59"/>
      <c r="AB214" s="16"/>
      <c r="AC214" s="16"/>
      <c r="AD214" s="59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49"/>
      <c r="K215" s="150"/>
      <c r="L215" s="150"/>
      <c r="M215" s="357"/>
      <c r="N215" s="150"/>
      <c r="O215" s="22"/>
      <c r="P215" s="3"/>
      <c r="Q215" s="3"/>
      <c r="S215" s="3"/>
      <c r="U215" s="3"/>
      <c r="V215" s="3"/>
      <c r="W215" s="3"/>
      <c r="X215" s="3"/>
      <c r="Y215" s="3"/>
      <c r="Z215" s="59"/>
      <c r="AA215" s="59"/>
      <c r="AB215" s="16"/>
      <c r="AC215" s="16"/>
      <c r="AD215" s="59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</sheetData>
  <mergeCells count="1">
    <mergeCell ref="U5:W5"/>
  </mergeCells>
  <phoneticPr fontId="11" type="noConversion"/>
  <conditionalFormatting sqref="H11:H14 H16:H19">
    <cfRule type="cellIs" dxfId="162" priority="17" operator="lessThan">
      <formula>0</formula>
    </cfRule>
    <cfRule type="cellIs" dxfId="161" priority="18" operator="greaterThan">
      <formula>0</formula>
    </cfRule>
  </conditionalFormatting>
  <conditionalFormatting sqref="F11:F14 F16:F19">
    <cfRule type="cellIs" dxfId="160" priority="15" operator="lessThan">
      <formula>0</formula>
    </cfRule>
    <cfRule type="cellIs" dxfId="159" priority="16" operator="greaterThan">
      <formula>0</formula>
    </cfRule>
  </conditionalFormatting>
  <conditionalFormatting sqref="J11:J14 J16:J19">
    <cfRule type="cellIs" dxfId="158" priority="13" operator="lessThan">
      <formula>0</formula>
    </cfRule>
    <cfRule type="cellIs" dxfId="157" priority="14" operator="greaterThan">
      <formula>0</formula>
    </cfRule>
  </conditionalFormatting>
  <conditionalFormatting sqref="W11:W14 W16:W19">
    <cfRule type="cellIs" dxfId="156" priority="9" operator="lessThan">
      <formula>0</formula>
    </cfRule>
    <cfRule type="cellIs" dxfId="155" priority="10" operator="greaterThan">
      <formula>0</formula>
    </cfRule>
  </conditionalFormatting>
  <conditionalFormatting sqref="Y11:Y14 Y16:Y19">
    <cfRule type="cellIs" dxfId="154" priority="7" operator="lessThan">
      <formula>0</formula>
    </cfRule>
    <cfRule type="cellIs" dxfId="153" priority="8" operator="greaterThan">
      <formula>0</formula>
    </cfRule>
  </conditionalFormatting>
  <conditionalFormatting sqref="P11:P14 P16:P19">
    <cfRule type="cellIs" dxfId="152" priority="1" operator="lessThan">
      <formula>0</formula>
    </cfRule>
    <cfRule type="cellIs" dxfId="1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8C0FFD-70ED-4962-940B-DEBFC0BB3A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2156F9-E64D-4F00-BA08-E1690F6B73EB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f5ceb456-b444-4e4d-8de2-1136182d00f9"/>
    <ds:schemaRef ds:uri="http://purl.org/dc/dcmitype/"/>
    <ds:schemaRef ds:uri="http://schemas.openxmlformats.org/package/2006/metadata/core-properties"/>
    <ds:schemaRef ds:uri="8bae7a49-658a-4f4f-955c-b11fe1869e53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9E3B41E-7004-46B0-BBE9-55510906C5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RNR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KS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2025-01-13T21:03:03Z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